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Q:\b16-info-cbax\"/>
    </mc:Choice>
  </mc:AlternateContent>
  <bookViews>
    <workbookView xWindow="360" yWindow="1140" windowWidth="13140" windowHeight="6015" tabRatio="745"/>
  </bookViews>
  <sheets>
    <sheet name="Intro" sheetId="70" r:id="rId1"/>
    <sheet name="Guide to Model" sheetId="71" r:id="rId2"/>
    <sheet name="Primary Inputs" sheetId="1" r:id="rId3"/>
    <sheet name="Primary inputs Alt" sheetId="66" state="hidden" r:id="rId4"/>
    <sheet name="Calculations" sheetId="61" state="hidden" r:id="rId5"/>
    <sheet name="Calculations Alt" sheetId="67" state="hidden" r:id="rId6"/>
    <sheet name="Cost Inputs" sheetId="42" r:id="rId7"/>
    <sheet name="Impacts Database" sheetId="76" r:id="rId8"/>
    <sheet name="Impact Inputs" sheetId="56" r:id="rId9"/>
    <sheet name="GDP inflator" sheetId="21" state="hidden" r:id="rId10"/>
    <sheet name="Outputs Summary" sheetId="58" r:id="rId11"/>
    <sheet name="Chart data" sheetId="59" state="hidden" r:id="rId12"/>
    <sheet name="Outputs Summary Alt" sheetId="68" r:id="rId13"/>
    <sheet name="Impacts Database Budget 2017" sheetId="26" r:id="rId14"/>
    <sheet name="Chart data Alt" sheetId="69" state="hidden" r:id="rId15"/>
  </sheets>
  <externalReferences>
    <externalReference r:id="rId16"/>
  </externalReferences>
  <definedNames>
    <definedName name="_xlnm._FilterDatabase" localSheetId="7" hidden="1">'Impacts Database'!$A$2:$N$150</definedName>
    <definedName name="_xlnm._FilterDatabase" localSheetId="13" hidden="1">'Impacts Database Budget 2017'!$A$2:$N$197</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41970.5922569444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6">'Cost Inputs'!$B$1:$M$8</definedName>
    <definedName name="_xlnm.Print_Area" localSheetId="8">'Impact Inputs'!$A$1:$R$155</definedName>
    <definedName name="_xlnm.Print_Area" localSheetId="7">'Impacts Database'!$A$1:$J$149</definedName>
    <definedName name="_xlnm.Print_Area" localSheetId="13">'Impacts Database Budget 2017'!$A$1:$J$135</definedName>
    <definedName name="_xlnm.Print_Area" localSheetId="0">Intro!$A$1:$O$31</definedName>
    <definedName name="_xlnm.Print_Area" localSheetId="10">'Outputs Summary'!$A$1:$Y$88</definedName>
    <definedName name="_xlnm.Print_Area" localSheetId="12">'Outputs Summary Alt'!$A$1:$Y$88</definedName>
    <definedName name="_xlnm.Print_Area" localSheetId="2">'Primary Inputs'!$A$1:$N$23</definedName>
    <definedName name="_xlnm.Print_Area" localSheetId="3">'Primary inputs Alt'!$A$1:$F$24</definedName>
    <definedName name="scaling_factor">'[1]Primary Inputs'!$C$18</definedName>
  </definedNames>
  <calcPr calcId="152511"/>
</workbook>
</file>

<file path=xl/calcChain.xml><?xml version="1.0" encoding="utf-8"?>
<calcChain xmlns="http://schemas.openxmlformats.org/spreadsheetml/2006/main">
  <c r="A131" i="76" l="1"/>
  <c r="A132" i="76"/>
  <c r="A133" i="76"/>
  <c r="A134" i="76"/>
  <c r="A135" i="76"/>
  <c r="A136" i="76"/>
  <c r="A137" i="76"/>
  <c r="A138" i="76"/>
  <c r="A139" i="76"/>
  <c r="A140" i="76"/>
  <c r="A141" i="76"/>
  <c r="A142" i="76"/>
  <c r="A143" i="76"/>
  <c r="A144" i="76"/>
  <c r="A145" i="76"/>
  <c r="A146" i="76"/>
  <c r="A147" i="76"/>
  <c r="P11" i="56" l="1"/>
  <c r="P14" i="56"/>
  <c r="P17" i="56"/>
  <c r="P20" i="56"/>
  <c r="P23" i="56"/>
  <c r="P26" i="56"/>
  <c r="P29" i="56"/>
  <c r="P32" i="56"/>
  <c r="P35" i="56"/>
  <c r="P38" i="56"/>
  <c r="P41" i="56"/>
  <c r="P44" i="56"/>
  <c r="P47" i="56"/>
  <c r="P50" i="56"/>
  <c r="P53" i="56"/>
  <c r="P56" i="56"/>
  <c r="P59" i="56"/>
  <c r="P62" i="56"/>
  <c r="P65" i="56"/>
  <c r="P68" i="56"/>
  <c r="P71" i="56"/>
  <c r="P74" i="56"/>
  <c r="P77" i="56"/>
  <c r="P80" i="56"/>
  <c r="P83" i="56"/>
  <c r="P86" i="56"/>
  <c r="P89" i="56"/>
  <c r="P92" i="56"/>
  <c r="P95" i="56"/>
  <c r="P98" i="56"/>
  <c r="P101" i="56"/>
  <c r="P104" i="56"/>
  <c r="P107" i="56"/>
  <c r="P110" i="56"/>
  <c r="P113" i="56"/>
  <c r="P116" i="56"/>
  <c r="P119" i="56"/>
  <c r="P122" i="56"/>
  <c r="P125" i="56"/>
  <c r="P128" i="56"/>
  <c r="P131" i="56"/>
  <c r="P134" i="56"/>
  <c r="P137" i="56"/>
  <c r="P140" i="56"/>
  <c r="P143" i="56"/>
  <c r="P146" i="56"/>
  <c r="D2" i="76" l="1"/>
  <c r="D149" i="76" l="1"/>
  <c r="D148" i="76"/>
  <c r="D147" i="76"/>
  <c r="D146" i="76"/>
  <c r="D145" i="76"/>
  <c r="F45" i="56"/>
  <c r="H155" i="56"/>
  <c r="F153" i="56"/>
  <c r="E153" i="56"/>
  <c r="D153" i="56"/>
  <c r="C153" i="56"/>
  <c r="H152" i="56"/>
  <c r="H151" i="56"/>
  <c r="E150" i="56"/>
  <c r="D150" i="56"/>
  <c r="C150" i="56"/>
  <c r="H148" i="56"/>
  <c r="G147" i="56"/>
  <c r="D147" i="56"/>
  <c r="C147" i="56"/>
  <c r="G144" i="56"/>
  <c r="F144" i="56"/>
  <c r="D144" i="56"/>
  <c r="C144" i="56"/>
  <c r="H143" i="56"/>
  <c r="F141" i="56"/>
  <c r="E141" i="56"/>
  <c r="D141" i="56"/>
  <c r="C141" i="56"/>
  <c r="H140" i="56"/>
  <c r="H139" i="56"/>
  <c r="F138" i="56"/>
  <c r="E138" i="56"/>
  <c r="D138" i="56"/>
  <c r="C138" i="56"/>
  <c r="H137" i="56"/>
  <c r="H136" i="56"/>
  <c r="G135" i="56"/>
  <c r="F135" i="56"/>
  <c r="E135" i="56"/>
  <c r="D135" i="56"/>
  <c r="C135" i="56"/>
  <c r="H134" i="56"/>
  <c r="H133" i="56"/>
  <c r="G132" i="56"/>
  <c r="F132" i="56"/>
  <c r="E132" i="56"/>
  <c r="D132" i="56"/>
  <c r="C132" i="56"/>
  <c r="H131" i="56"/>
  <c r="H130" i="56"/>
  <c r="G129" i="56"/>
  <c r="F129" i="56"/>
  <c r="E129" i="56"/>
  <c r="D129" i="56"/>
  <c r="C129" i="56"/>
  <c r="H128" i="56"/>
  <c r="H127" i="56"/>
  <c r="G126" i="56"/>
  <c r="F126" i="56"/>
  <c r="E126" i="56"/>
  <c r="D126" i="56"/>
  <c r="C126" i="56"/>
  <c r="H125" i="56"/>
  <c r="H124" i="56"/>
  <c r="G123" i="56"/>
  <c r="F123" i="56"/>
  <c r="E123" i="56"/>
  <c r="D123" i="56"/>
  <c r="C123" i="56"/>
  <c r="H122" i="56"/>
  <c r="H121" i="56"/>
  <c r="G120" i="56"/>
  <c r="F120" i="56"/>
  <c r="E120" i="56"/>
  <c r="D120" i="56"/>
  <c r="C120" i="56"/>
  <c r="H119" i="56"/>
  <c r="H118" i="56"/>
  <c r="G117" i="56"/>
  <c r="F117" i="56"/>
  <c r="E117" i="56"/>
  <c r="D117" i="56"/>
  <c r="C117" i="56"/>
  <c r="H116" i="56"/>
  <c r="H115" i="56"/>
  <c r="G114" i="56"/>
  <c r="F114" i="56"/>
  <c r="E114" i="56"/>
  <c r="D114" i="56"/>
  <c r="C114" i="56"/>
  <c r="H113" i="56"/>
  <c r="H112" i="56"/>
  <c r="G111" i="56"/>
  <c r="F111" i="56"/>
  <c r="E111" i="56"/>
  <c r="D111" i="56"/>
  <c r="C111" i="56"/>
  <c r="H110" i="56"/>
  <c r="H109" i="56"/>
  <c r="G108" i="56"/>
  <c r="F108" i="56"/>
  <c r="E108" i="56"/>
  <c r="D108" i="56"/>
  <c r="C108" i="56"/>
  <c r="H107" i="56"/>
  <c r="H106" i="56"/>
  <c r="G105" i="56"/>
  <c r="F105" i="56"/>
  <c r="E105" i="56"/>
  <c r="D105" i="56"/>
  <c r="C105" i="56"/>
  <c r="H104" i="56"/>
  <c r="H103" i="56"/>
  <c r="G102" i="56"/>
  <c r="F102" i="56"/>
  <c r="E102" i="56"/>
  <c r="D102" i="56"/>
  <c r="C102" i="56"/>
  <c r="H101" i="56"/>
  <c r="H100" i="56"/>
  <c r="G99" i="56"/>
  <c r="F99" i="56"/>
  <c r="E99" i="56"/>
  <c r="D99" i="56"/>
  <c r="C99" i="56"/>
  <c r="H98" i="56"/>
  <c r="H97" i="56"/>
  <c r="G96" i="56"/>
  <c r="F96" i="56"/>
  <c r="E96" i="56"/>
  <c r="D96" i="56"/>
  <c r="C96" i="56"/>
  <c r="H95" i="56"/>
  <c r="H94" i="56"/>
  <c r="G93" i="56"/>
  <c r="F93" i="56"/>
  <c r="E93" i="56"/>
  <c r="D93" i="56"/>
  <c r="C93" i="56"/>
  <c r="H92" i="56"/>
  <c r="H91" i="56"/>
  <c r="G90" i="56"/>
  <c r="F90" i="56"/>
  <c r="E90" i="56"/>
  <c r="D90" i="56"/>
  <c r="C90" i="56"/>
  <c r="H89" i="56"/>
  <c r="H88" i="56"/>
  <c r="G87" i="56"/>
  <c r="F87" i="56"/>
  <c r="E87" i="56"/>
  <c r="D87" i="56"/>
  <c r="C87" i="56"/>
  <c r="H86" i="56"/>
  <c r="H85" i="56"/>
  <c r="G84" i="56"/>
  <c r="F84" i="56"/>
  <c r="E84" i="56"/>
  <c r="D84" i="56"/>
  <c r="C84" i="56"/>
  <c r="H83" i="56"/>
  <c r="H82" i="56"/>
  <c r="G81" i="56"/>
  <c r="F81" i="56"/>
  <c r="E81" i="56"/>
  <c r="D81" i="56"/>
  <c r="C81" i="56"/>
  <c r="H80" i="56"/>
  <c r="H79" i="56"/>
  <c r="G78" i="56"/>
  <c r="F78" i="56"/>
  <c r="E78" i="56"/>
  <c r="D78" i="56"/>
  <c r="C78" i="56"/>
  <c r="H77" i="56"/>
  <c r="H76" i="56"/>
  <c r="G75" i="56"/>
  <c r="F75" i="56"/>
  <c r="E75" i="56"/>
  <c r="D75" i="56"/>
  <c r="C75" i="56"/>
  <c r="H74" i="56"/>
  <c r="H73" i="56"/>
  <c r="G72" i="56"/>
  <c r="F72" i="56"/>
  <c r="E72" i="56"/>
  <c r="D72" i="56"/>
  <c r="C72" i="56"/>
  <c r="H71" i="56"/>
  <c r="H70" i="56"/>
  <c r="G69" i="56"/>
  <c r="F69" i="56"/>
  <c r="E69" i="56"/>
  <c r="D69" i="56"/>
  <c r="C69" i="56"/>
  <c r="H68" i="56"/>
  <c r="H67" i="56"/>
  <c r="G66" i="56"/>
  <c r="F66" i="56"/>
  <c r="E66" i="56"/>
  <c r="D66" i="56"/>
  <c r="C66" i="56"/>
  <c r="H65" i="56"/>
  <c r="H64" i="56"/>
  <c r="G63" i="56"/>
  <c r="F63" i="56"/>
  <c r="E63" i="56"/>
  <c r="D63" i="56"/>
  <c r="C63" i="56"/>
  <c r="H62" i="56"/>
  <c r="H61" i="56"/>
  <c r="G60" i="56"/>
  <c r="F60" i="56"/>
  <c r="E60" i="56"/>
  <c r="D60" i="56"/>
  <c r="C60" i="56"/>
  <c r="H59" i="56"/>
  <c r="H58" i="56"/>
  <c r="G57" i="56"/>
  <c r="F57" i="56"/>
  <c r="E57" i="56"/>
  <c r="D57" i="56"/>
  <c r="C57" i="56"/>
  <c r="H56" i="56"/>
  <c r="H55" i="56"/>
  <c r="G54" i="56"/>
  <c r="F54" i="56"/>
  <c r="E54" i="56"/>
  <c r="D54" i="56"/>
  <c r="C54" i="56"/>
  <c r="H53" i="56"/>
  <c r="H52" i="56"/>
  <c r="G51" i="56"/>
  <c r="F51" i="56"/>
  <c r="E51" i="56"/>
  <c r="D51" i="56"/>
  <c r="C51" i="56"/>
  <c r="H50" i="56"/>
  <c r="H49" i="56"/>
  <c r="G48" i="56"/>
  <c r="F48" i="56"/>
  <c r="E48" i="56"/>
  <c r="D48" i="56"/>
  <c r="C48" i="56"/>
  <c r="H47" i="56"/>
  <c r="H46" i="56"/>
  <c r="G45" i="56"/>
  <c r="E45" i="56"/>
  <c r="D45" i="56"/>
  <c r="C45" i="56"/>
  <c r="H44" i="56"/>
  <c r="H43" i="56"/>
  <c r="G42" i="56"/>
  <c r="E42" i="56"/>
  <c r="D42" i="56"/>
  <c r="C42" i="56"/>
  <c r="H41" i="56"/>
  <c r="H40" i="56"/>
  <c r="G39" i="56"/>
  <c r="E39" i="56"/>
  <c r="D39" i="56"/>
  <c r="C39" i="56"/>
  <c r="H38" i="56"/>
  <c r="H37" i="56"/>
  <c r="G36" i="56"/>
  <c r="E36" i="56"/>
  <c r="D36" i="56"/>
  <c r="C36" i="56"/>
  <c r="H35" i="56"/>
  <c r="H34" i="56"/>
  <c r="G33" i="56"/>
  <c r="E33" i="56"/>
  <c r="D33" i="56"/>
  <c r="C33" i="56"/>
  <c r="H32" i="56"/>
  <c r="H31" i="56"/>
  <c r="G30" i="56"/>
  <c r="E30" i="56"/>
  <c r="D30" i="56"/>
  <c r="C30" i="56"/>
  <c r="H29" i="56"/>
  <c r="H28" i="56"/>
  <c r="G27" i="56"/>
  <c r="E27" i="56"/>
  <c r="D27" i="56"/>
  <c r="C27" i="56"/>
  <c r="H26" i="56"/>
  <c r="H25" i="56"/>
  <c r="G24" i="56"/>
  <c r="E24" i="56"/>
  <c r="D24" i="56"/>
  <c r="C24" i="56"/>
  <c r="H23" i="56"/>
  <c r="H22" i="56"/>
  <c r="G21" i="56"/>
  <c r="E21" i="56"/>
  <c r="D21" i="56"/>
  <c r="C21" i="56"/>
  <c r="H20" i="56"/>
  <c r="H19" i="56"/>
  <c r="G18" i="56"/>
  <c r="E18" i="56"/>
  <c r="D18" i="56"/>
  <c r="C18" i="56"/>
  <c r="H17" i="56"/>
  <c r="H16" i="56"/>
  <c r="G15" i="56"/>
  <c r="E15" i="56"/>
  <c r="D15" i="56"/>
  <c r="C15" i="56"/>
  <c r="H14" i="56"/>
  <c r="H13" i="56"/>
  <c r="G12" i="56"/>
  <c r="E12" i="56"/>
  <c r="D12" i="56"/>
  <c r="C12" i="56"/>
  <c r="H11" i="56"/>
  <c r="H10" i="56"/>
  <c r="G9" i="56"/>
  <c r="E9" i="56"/>
  <c r="D9" i="56"/>
  <c r="C9" i="56"/>
  <c r="H8" i="56"/>
  <c r="H7" i="56"/>
  <c r="G6" i="56"/>
  <c r="E6" i="56"/>
  <c r="D6" i="56"/>
  <c r="C6" i="56"/>
  <c r="H153" i="56" l="1"/>
  <c r="H150" i="56"/>
  <c r="H147" i="56"/>
  <c r="H144" i="56"/>
  <c r="H141" i="56"/>
  <c r="H138" i="56"/>
  <c r="H135" i="56"/>
  <c r="H132" i="56"/>
  <c r="H129" i="56"/>
  <c r="H126" i="56"/>
  <c r="H123" i="56"/>
  <c r="H120" i="56"/>
  <c r="H117" i="56"/>
  <c r="H114" i="56"/>
  <c r="H111" i="56"/>
  <c r="H108" i="56"/>
  <c r="H105" i="56"/>
  <c r="H102" i="56"/>
  <c r="H99" i="56"/>
  <c r="H96" i="56"/>
  <c r="H93" i="56"/>
  <c r="H90" i="56"/>
  <c r="H87" i="56"/>
  <c r="H84" i="56"/>
  <c r="H81" i="56"/>
  <c r="H78" i="56"/>
  <c r="H75" i="56"/>
  <c r="H72" i="56"/>
  <c r="H69" i="56"/>
  <c r="H66" i="56"/>
  <c r="H63" i="56"/>
  <c r="H60" i="56"/>
  <c r="H57" i="56"/>
  <c r="H54" i="56"/>
  <c r="H51" i="56"/>
  <c r="H48" i="56"/>
  <c r="H45" i="56"/>
  <c r="H42" i="56"/>
  <c r="H39" i="56"/>
  <c r="H36" i="56"/>
  <c r="H33" i="56"/>
  <c r="H30" i="56"/>
  <c r="H27" i="56"/>
  <c r="H24" i="56"/>
  <c r="H21" i="56"/>
  <c r="H18" i="56"/>
  <c r="H15" i="56"/>
  <c r="H12" i="56"/>
  <c r="H9" i="56"/>
  <c r="H6" i="56"/>
  <c r="G141" i="56"/>
  <c r="H145" i="56"/>
  <c r="E147" i="56"/>
  <c r="H149" i="56"/>
  <c r="F150" i="56"/>
  <c r="G153" i="56"/>
  <c r="G138" i="56"/>
  <c r="H142" i="56"/>
  <c r="E144" i="56"/>
  <c r="H146" i="56"/>
  <c r="F147" i="56"/>
  <c r="G150" i="56"/>
  <c r="H154" i="56"/>
  <c r="A149" i="76"/>
  <c r="A148" i="76"/>
  <c r="A130" i="76"/>
  <c r="A129" i="76"/>
  <c r="A128" i="76"/>
  <c r="A127" i="76"/>
  <c r="A126" i="76"/>
  <c r="A125" i="76"/>
  <c r="A124" i="76"/>
  <c r="A123" i="76"/>
  <c r="A122" i="76"/>
  <c r="A121" i="76"/>
  <c r="A120" i="76"/>
  <c r="A119" i="76"/>
  <c r="A118" i="76"/>
  <c r="A117" i="76"/>
  <c r="A116" i="76"/>
  <c r="A115" i="76"/>
  <c r="A114" i="76"/>
  <c r="A113" i="76"/>
  <c r="A112" i="76"/>
  <c r="A111" i="76"/>
  <c r="A110" i="76"/>
  <c r="A109" i="76"/>
  <c r="A108" i="76"/>
  <c r="A107" i="76"/>
  <c r="A106" i="76"/>
  <c r="A105" i="76"/>
  <c r="A104" i="76"/>
  <c r="A103" i="76"/>
  <c r="A102" i="76"/>
  <c r="A101" i="76"/>
  <c r="A100" i="76"/>
  <c r="A99" i="76"/>
  <c r="A98" i="76"/>
  <c r="A97" i="76"/>
  <c r="A96" i="76"/>
  <c r="A95" i="76"/>
  <c r="A94" i="76"/>
  <c r="A93" i="76"/>
  <c r="A92" i="76"/>
  <c r="A91" i="76"/>
  <c r="A90" i="76"/>
  <c r="A89" i="76"/>
  <c r="A88" i="76"/>
  <c r="A87" i="76"/>
  <c r="A86" i="76"/>
  <c r="A85" i="76"/>
  <c r="A84" i="76"/>
  <c r="A83" i="76"/>
  <c r="A82" i="76"/>
  <c r="A81" i="76"/>
  <c r="A80" i="76"/>
  <c r="A79" i="76"/>
  <c r="A78" i="76"/>
  <c r="A77" i="76"/>
  <c r="A76" i="76"/>
  <c r="A75" i="76"/>
  <c r="A74" i="76"/>
  <c r="A73" i="76"/>
  <c r="A72" i="76"/>
  <c r="A71" i="76"/>
  <c r="A70" i="76"/>
  <c r="A69" i="76"/>
  <c r="A68" i="76"/>
  <c r="A67" i="76"/>
  <c r="A66" i="76"/>
  <c r="A65" i="76"/>
  <c r="A64" i="76"/>
  <c r="A63" i="76"/>
  <c r="A62" i="76"/>
  <c r="A61" i="76"/>
  <c r="A60" i="76"/>
  <c r="A59" i="76"/>
  <c r="E58" i="76"/>
  <c r="A58" i="76"/>
  <c r="A57" i="76"/>
  <c r="A56" i="76"/>
  <c r="A55" i="76"/>
  <c r="A54" i="76"/>
  <c r="A53" i="76"/>
  <c r="A52" i="76"/>
  <c r="A51" i="76"/>
  <c r="A50" i="76"/>
  <c r="A49" i="76"/>
  <c r="A48" i="76"/>
  <c r="E47" i="76"/>
  <c r="A47" i="76"/>
  <c r="A46" i="76"/>
  <c r="A45" i="76"/>
  <c r="A44" i="76"/>
  <c r="A43" i="76"/>
  <c r="A42" i="76"/>
  <c r="A41" i="76"/>
  <c r="A40" i="76"/>
  <c r="A39" i="76"/>
  <c r="A38" i="76"/>
  <c r="A37" i="76"/>
  <c r="A36" i="76"/>
  <c r="A35" i="76"/>
  <c r="A34" i="76"/>
  <c r="A33" i="76"/>
  <c r="A32" i="76"/>
  <c r="A31" i="76"/>
  <c r="A30" i="76"/>
  <c r="A29" i="76"/>
  <c r="A28" i="76"/>
  <c r="A27" i="76"/>
  <c r="A26" i="76"/>
  <c r="A25" i="76"/>
  <c r="A24" i="76"/>
  <c r="A23" i="76"/>
  <c r="A22" i="76"/>
  <c r="A21" i="76"/>
  <c r="A20" i="76"/>
  <c r="A19" i="76"/>
  <c r="A18" i="76"/>
  <c r="A17" i="76"/>
  <c r="A16" i="76"/>
  <c r="A15" i="76"/>
  <c r="A14" i="76"/>
  <c r="A13" i="76"/>
  <c r="A12" i="76"/>
  <c r="A11" i="76"/>
  <c r="A10" i="76"/>
  <c r="A9" i="76"/>
  <c r="A8" i="76"/>
  <c r="A7" i="76"/>
  <c r="A6" i="76"/>
  <c r="A5" i="76"/>
  <c r="A4" i="76"/>
  <c r="A3" i="76"/>
  <c r="D186" i="26" l="1"/>
  <c r="D187" i="26"/>
  <c r="D188" i="26"/>
  <c r="D189" i="26"/>
  <c r="D190" i="26"/>
  <c r="D191" i="26"/>
  <c r="D192" i="26"/>
  <c r="D193" i="26"/>
  <c r="D194" i="26"/>
  <c r="D195" i="26"/>
  <c r="D196" i="26"/>
  <c r="A187" i="26"/>
  <c r="A188" i="26"/>
  <c r="A189" i="26"/>
  <c r="A190" i="26"/>
  <c r="A191" i="26"/>
  <c r="A192" i="26"/>
  <c r="A193" i="26"/>
  <c r="A194" i="26"/>
  <c r="A195" i="26"/>
  <c r="A196" i="26"/>
  <c r="D2" i="26"/>
  <c r="D197" i="26"/>
  <c r="A186" i="26"/>
  <c r="E185" i="26"/>
  <c r="A185" i="26"/>
  <c r="E184" i="26"/>
  <c r="A184" i="26"/>
  <c r="E183" i="26"/>
  <c r="A183" i="26"/>
  <c r="E182" i="26"/>
  <c r="A182" i="26"/>
  <c r="E181" i="26"/>
  <c r="A181" i="26"/>
  <c r="E180" i="26"/>
  <c r="A180" i="26"/>
  <c r="E179" i="26"/>
  <c r="A179" i="26"/>
  <c r="A178" i="26"/>
  <c r="A177" i="26"/>
  <c r="A176" i="26"/>
  <c r="A175" i="26"/>
  <c r="A174" i="26"/>
  <c r="A173" i="26"/>
  <c r="A172" i="26"/>
  <c r="A171" i="26"/>
  <c r="A170" i="26"/>
  <c r="A169" i="26"/>
  <c r="A168" i="26"/>
  <c r="E167" i="26"/>
  <c r="E146" i="26" s="1"/>
  <c r="E36" i="26" s="1"/>
  <c r="A167" i="26"/>
  <c r="E166" i="26"/>
  <c r="E145" i="26" s="1"/>
  <c r="E35" i="26" s="1"/>
  <c r="A166" i="26"/>
  <c r="E165" i="26"/>
  <c r="A165" i="26"/>
  <c r="A164" i="26"/>
  <c r="A163" i="26"/>
  <c r="A162" i="26"/>
  <c r="A161" i="26"/>
  <c r="A160" i="26"/>
  <c r="A159" i="26"/>
  <c r="A158" i="26"/>
  <c r="E157" i="26"/>
  <c r="E47" i="26" s="1"/>
  <c r="A157" i="26"/>
  <c r="E156" i="26"/>
  <c r="A156" i="26"/>
  <c r="E155" i="26"/>
  <c r="E45" i="26" s="1"/>
  <c r="A155" i="26"/>
  <c r="E154" i="26"/>
  <c r="A154" i="26"/>
  <c r="E153" i="26"/>
  <c r="E43" i="26" s="1"/>
  <c r="A153" i="26"/>
  <c r="E152" i="26"/>
  <c r="A152" i="26"/>
  <c r="E151" i="26"/>
  <c r="A151" i="26"/>
  <c r="E150" i="26"/>
  <c r="A150" i="26"/>
  <c r="E149" i="26"/>
  <c r="E39" i="26" s="1"/>
  <c r="A149" i="26"/>
  <c r="E148" i="26"/>
  <c r="A148" i="26"/>
  <c r="E147" i="26"/>
  <c r="E37" i="26" s="1"/>
  <c r="A147" i="26"/>
  <c r="A146" i="26"/>
  <c r="A145" i="26"/>
  <c r="E144" i="26"/>
  <c r="E34" i="26" s="1"/>
  <c r="A144" i="26"/>
  <c r="E143" i="26"/>
  <c r="A143" i="26"/>
  <c r="A142" i="26"/>
  <c r="A141" i="26"/>
  <c r="A140" i="26"/>
  <c r="A139" i="26"/>
  <c r="A138" i="26"/>
  <c r="A137" i="26"/>
  <c r="A136" i="26"/>
  <c r="A135" i="26"/>
  <c r="A134" i="26"/>
  <c r="A133" i="26"/>
  <c r="A132" i="26"/>
  <c r="A131" i="26"/>
  <c r="A130" i="26"/>
  <c r="A129" i="26"/>
  <c r="A128" i="26"/>
  <c r="A127" i="26"/>
  <c r="A126" i="26"/>
  <c r="A125" i="26"/>
  <c r="A124" i="26"/>
  <c r="A123" i="26"/>
  <c r="A122" i="26"/>
  <c r="E121" i="26"/>
  <c r="A121" i="26"/>
  <c r="E120" i="26"/>
  <c r="A120" i="26"/>
  <c r="E119" i="26"/>
  <c r="A119" i="26"/>
  <c r="E118" i="26"/>
  <c r="A118" i="26"/>
  <c r="E117" i="26"/>
  <c r="A117" i="26"/>
  <c r="E116" i="26"/>
  <c r="A116" i="26"/>
  <c r="E115" i="26"/>
  <c r="A115" i="26"/>
  <c r="E114" i="26"/>
  <c r="E113" i="26" s="1"/>
  <c r="A114" i="26"/>
  <c r="A113" i="26"/>
  <c r="E112" i="26"/>
  <c r="A112" i="26"/>
  <c r="E111" i="26"/>
  <c r="A111" i="26"/>
  <c r="A110" i="26"/>
  <c r="A109" i="26"/>
  <c r="A108" i="26"/>
  <c r="A107" i="26"/>
  <c r="A106" i="26"/>
  <c r="A105" i="26"/>
  <c r="A104" i="26"/>
  <c r="A103" i="26"/>
  <c r="A102" i="26"/>
  <c r="A101" i="26"/>
  <c r="A100" i="26"/>
  <c r="A99" i="26"/>
  <c r="A98" i="26"/>
  <c r="A97" i="26"/>
  <c r="A96" i="26"/>
  <c r="A95" i="26"/>
  <c r="A94" i="26"/>
  <c r="A93" i="26"/>
  <c r="A92" i="26"/>
  <c r="E91" i="26"/>
  <c r="A91" i="26"/>
  <c r="E90" i="26"/>
  <c r="A90" i="26"/>
  <c r="E89" i="26"/>
  <c r="A89" i="26"/>
  <c r="E88" i="26"/>
  <c r="E87" i="26" s="1"/>
  <c r="A88" i="26"/>
  <c r="A87" i="26"/>
  <c r="E86" i="26"/>
  <c r="A86" i="26"/>
  <c r="E85" i="26"/>
  <c r="A85" i="26"/>
  <c r="E84" i="26"/>
  <c r="A84" i="26"/>
  <c r="E83" i="26"/>
  <c r="A83" i="26"/>
  <c r="E82" i="26"/>
  <c r="A82" i="26"/>
  <c r="E81" i="26"/>
  <c r="A81" i="26"/>
  <c r="E80" i="26"/>
  <c r="A80" i="26"/>
  <c r="E79" i="26"/>
  <c r="A79" i="26"/>
  <c r="E78" i="26"/>
  <c r="A78" i="26"/>
  <c r="E77" i="26"/>
  <c r="A77" i="26"/>
  <c r="A76" i="26"/>
  <c r="A75" i="26"/>
  <c r="A74" i="26"/>
  <c r="A73" i="26"/>
  <c r="E72" i="26"/>
  <c r="A72" i="26"/>
  <c r="A71" i="26"/>
  <c r="A70" i="26"/>
  <c r="A69" i="26"/>
  <c r="E68" i="26"/>
  <c r="A68" i="26"/>
  <c r="E67" i="26"/>
  <c r="A67" i="26"/>
  <c r="E66" i="26"/>
  <c r="A66" i="26"/>
  <c r="E65" i="26"/>
  <c r="A65" i="26"/>
  <c r="E64" i="26"/>
  <c r="E73" i="26" s="1"/>
  <c r="A64" i="26"/>
  <c r="E63" i="26"/>
  <c r="A63" i="26"/>
  <c r="E62" i="26"/>
  <c r="E74" i="26" s="1"/>
  <c r="A62" i="26"/>
  <c r="E61" i="26"/>
  <c r="A61" i="26"/>
  <c r="E60" i="26"/>
  <c r="A60" i="26"/>
  <c r="E59" i="26"/>
  <c r="A59" i="26"/>
  <c r="E58" i="26"/>
  <c r="A58" i="26"/>
  <c r="E57" i="26"/>
  <c r="A57" i="26"/>
  <c r="A56" i="26"/>
  <c r="E55" i="26"/>
  <c r="A55" i="26"/>
  <c r="A54" i="26"/>
  <c r="A53" i="26"/>
  <c r="A52" i="26"/>
  <c r="A51" i="26"/>
  <c r="A50" i="26"/>
  <c r="A49" i="26"/>
  <c r="A48" i="26"/>
  <c r="A47" i="26"/>
  <c r="E46" i="26"/>
  <c r="A46" i="26"/>
  <c r="A45" i="26"/>
  <c r="E44" i="26"/>
  <c r="A44" i="26"/>
  <c r="A43" i="26"/>
  <c r="E42" i="26"/>
  <c r="A42" i="26"/>
  <c r="A41" i="26"/>
  <c r="E40" i="26"/>
  <c r="A40" i="26"/>
  <c r="A39" i="26"/>
  <c r="E38" i="26"/>
  <c r="A38" i="26"/>
  <c r="A37" i="26"/>
  <c r="A36" i="26"/>
  <c r="A35" i="26"/>
  <c r="A34" i="26"/>
  <c r="A33" i="26"/>
  <c r="A32" i="26"/>
  <c r="A31" i="26"/>
  <c r="A30" i="26"/>
  <c r="E29" i="26"/>
  <c r="A29" i="26"/>
  <c r="E28" i="26"/>
  <c r="A28" i="26"/>
  <c r="E27" i="26"/>
  <c r="A27" i="26"/>
  <c r="E26" i="26"/>
  <c r="A26" i="26"/>
  <c r="E25" i="26"/>
  <c r="A25" i="26"/>
  <c r="A24" i="26"/>
  <c r="E23" i="26"/>
  <c r="A23" i="26"/>
  <c r="E22" i="26"/>
  <c r="A22" i="26"/>
  <c r="E21" i="26"/>
  <c r="A21" i="26"/>
  <c r="E20" i="26"/>
  <c r="A20" i="26"/>
  <c r="A19" i="26"/>
  <c r="E18" i="26"/>
  <c r="A18" i="26"/>
  <c r="E17" i="26"/>
  <c r="A17" i="26"/>
  <c r="E16" i="26"/>
  <c r="A16" i="26"/>
  <c r="E15" i="26"/>
  <c r="E14" i="26" s="1"/>
  <c r="A15" i="26"/>
  <c r="A14" i="26"/>
  <c r="E13" i="26"/>
  <c r="A13" i="26"/>
  <c r="E12" i="26"/>
  <c r="A12" i="26"/>
  <c r="E11" i="26"/>
  <c r="A11" i="26"/>
  <c r="E10" i="26"/>
  <c r="A10" i="26"/>
  <c r="E9" i="26"/>
  <c r="A9" i="26"/>
  <c r="E8" i="26"/>
  <c r="A8" i="26"/>
  <c r="A7" i="26"/>
  <c r="A6" i="26"/>
  <c r="A5" i="26"/>
  <c r="E4" i="26"/>
  <c r="A4" i="26"/>
  <c r="E3" i="26"/>
  <c r="A3" i="26"/>
  <c r="E56" i="26" l="1"/>
  <c r="E7" i="26"/>
  <c r="E76" i="26"/>
  <c r="E24" i="26"/>
  <c r="E19" i="26"/>
  <c r="E54" i="26"/>
  <c r="E159" i="26"/>
  <c r="E52" i="26"/>
  <c r="E50" i="26"/>
  <c r="E69" i="26"/>
  <c r="E71" i="26"/>
  <c r="E164" i="26"/>
  <c r="E162" i="26"/>
  <c r="E160" i="26"/>
  <c r="E163" i="26"/>
  <c r="E41" i="26"/>
  <c r="E49" i="26" s="1"/>
  <c r="E75" i="26"/>
  <c r="E158" i="26"/>
  <c r="E48" i="26"/>
  <c r="E70" i="26"/>
  <c r="E51" i="26"/>
  <c r="E161" i="26"/>
  <c r="E53" i="26" l="1"/>
  <c r="C9" i="66" l="1"/>
  <c r="C8" i="66"/>
  <c r="C22" i="1" l="1"/>
  <c r="C6" i="68" l="1"/>
  <c r="C5" i="68"/>
  <c r="C6" i="58"/>
  <c r="C5" i="58"/>
  <c r="C21" i="66"/>
  <c r="D7" i="68"/>
  <c r="D7" i="58"/>
  <c r="C10" i="42"/>
  <c r="C9" i="42"/>
  <c r="C5" i="42"/>
  <c r="C4" i="42"/>
  <c r="B3" i="42"/>
  <c r="B1" i="42"/>
  <c r="C23" i="1" l="1"/>
  <c r="G11" i="58" l="1"/>
  <c r="F12" i="68"/>
  <c r="D12" i="58"/>
  <c r="E12" i="58"/>
  <c r="D12" i="68"/>
  <c r="D32" i="68" s="1"/>
  <c r="F12" i="58"/>
  <c r="E12" i="68"/>
  <c r="E32" i="68" s="1"/>
  <c r="U7" i="58"/>
  <c r="E32" i="66"/>
  <c r="G1" i="1"/>
  <c r="G22" i="58" l="1"/>
  <c r="G11" i="68"/>
  <c r="G31" i="58"/>
  <c r="F23" i="68"/>
  <c r="F32" i="68"/>
  <c r="G31" i="68" l="1"/>
  <c r="G22" i="68"/>
  <c r="A10" i="56"/>
  <c r="A13" i="56"/>
  <c r="A16" i="56"/>
  <c r="A19" i="56"/>
  <c r="A22" i="56"/>
  <c r="A25" i="56"/>
  <c r="A28" i="56"/>
  <c r="A31" i="56"/>
  <c r="A34" i="56"/>
  <c r="A37" i="56"/>
  <c r="A40" i="56"/>
  <c r="A43" i="56"/>
  <c r="A46" i="56"/>
  <c r="A49" i="56"/>
  <c r="A52" i="56"/>
  <c r="A55" i="56"/>
  <c r="A58" i="56"/>
  <c r="A61" i="56"/>
  <c r="A64" i="56"/>
  <c r="A67" i="56"/>
  <c r="A70" i="56"/>
  <c r="A73" i="56"/>
  <c r="A76" i="56"/>
  <c r="A79" i="56"/>
  <c r="A82" i="56"/>
  <c r="A85" i="56"/>
  <c r="A88" i="56"/>
  <c r="A91" i="56"/>
  <c r="A94" i="56"/>
  <c r="A97" i="56"/>
  <c r="A100" i="56"/>
  <c r="A103" i="56"/>
  <c r="A106" i="56"/>
  <c r="A109" i="56"/>
  <c r="A112" i="56"/>
  <c r="A115" i="56"/>
  <c r="A118" i="56"/>
  <c r="A121" i="56"/>
  <c r="A124" i="56"/>
  <c r="A127" i="56"/>
  <c r="A130" i="56"/>
  <c r="A133" i="56"/>
  <c r="A136" i="56"/>
  <c r="A139" i="56"/>
  <c r="A142" i="56"/>
  <c r="A145" i="56"/>
  <c r="A148" i="56"/>
  <c r="A151" i="56"/>
  <c r="A154" i="56"/>
  <c r="A7" i="56"/>
  <c r="P149" i="56" l="1"/>
  <c r="P152" i="56"/>
  <c r="P155" i="56"/>
  <c r="L6" i="56" l="1"/>
  <c r="F12" i="66"/>
  <c r="G12" i="66"/>
  <c r="H12" i="66"/>
  <c r="I12" i="66"/>
  <c r="J12" i="66"/>
  <c r="K12" i="66"/>
  <c r="L12" i="66"/>
  <c r="M12" i="66"/>
  <c r="N12" i="66"/>
  <c r="O12" i="66"/>
  <c r="P12" i="66"/>
  <c r="Q12" i="66"/>
  <c r="R12" i="66"/>
  <c r="S12" i="66"/>
  <c r="T12" i="66"/>
  <c r="U12" i="66"/>
  <c r="V12" i="66"/>
  <c r="W12" i="66"/>
  <c r="X12" i="66"/>
  <c r="Y12" i="66"/>
  <c r="Z12" i="66"/>
  <c r="AA12" i="66"/>
  <c r="AB12" i="66"/>
  <c r="AC12" i="66"/>
  <c r="AD12" i="66"/>
  <c r="AE12" i="66"/>
  <c r="AF12" i="66"/>
  <c r="AG12" i="66"/>
  <c r="AH12" i="66"/>
  <c r="AI12" i="66"/>
  <c r="AJ12" i="66"/>
  <c r="AK12" i="66"/>
  <c r="AL12" i="66"/>
  <c r="AM12" i="66"/>
  <c r="AN12" i="66"/>
  <c r="AO12" i="66"/>
  <c r="AP12" i="66"/>
  <c r="AQ12" i="66"/>
  <c r="AR12" i="66"/>
  <c r="AS12" i="66"/>
  <c r="AT12" i="66"/>
  <c r="AU12" i="66"/>
  <c r="AV12" i="66"/>
  <c r="AW12" i="66"/>
  <c r="AX12" i="66"/>
  <c r="AY12" i="66"/>
  <c r="AZ12" i="66"/>
  <c r="BA12" i="66"/>
  <c r="BB12" i="66"/>
  <c r="E12" i="66"/>
  <c r="E272" i="67" l="1"/>
  <c r="E273" i="67"/>
  <c r="E274" i="67"/>
  <c r="E275" i="67"/>
  <c r="E276" i="67"/>
  <c r="E277" i="67"/>
  <c r="E278" i="67"/>
  <c r="E279" i="67"/>
  <c r="E280" i="67"/>
  <c r="E281" i="67"/>
  <c r="E282" i="67"/>
  <c r="E283" i="67"/>
  <c r="E284" i="67"/>
  <c r="E285" i="67"/>
  <c r="E286" i="67"/>
  <c r="A48" i="68" s="1"/>
  <c r="E287" i="67"/>
  <c r="A49" i="68" s="1"/>
  <c r="E288" i="67"/>
  <c r="A50" i="68" s="1"/>
  <c r="E289" i="67"/>
  <c r="A51" i="68" s="1"/>
  <c r="E290" i="67"/>
  <c r="A52" i="68" s="1"/>
  <c r="E291" i="67"/>
  <c r="A53" i="68" s="1"/>
  <c r="E292" i="67"/>
  <c r="A54" i="68" s="1"/>
  <c r="E293" i="67"/>
  <c r="A55" i="68" s="1"/>
  <c r="E294" i="67"/>
  <c r="A56" i="68" s="1"/>
  <c r="E295" i="67"/>
  <c r="A57" i="68" s="1"/>
  <c r="E296" i="67"/>
  <c r="A58" i="68" s="1"/>
  <c r="E297" i="67"/>
  <c r="A59" i="68" s="1"/>
  <c r="E298" i="67"/>
  <c r="A60" i="68" s="1"/>
  <c r="E299" i="67"/>
  <c r="A61" i="68" s="1"/>
  <c r="E300" i="67"/>
  <c r="A62" i="68" s="1"/>
  <c r="E301" i="67"/>
  <c r="A63" i="68" s="1"/>
  <c r="E302" i="67"/>
  <c r="A64" i="68" s="1"/>
  <c r="E303" i="67"/>
  <c r="A65" i="68" s="1"/>
  <c r="E304" i="67"/>
  <c r="A66" i="68" s="1"/>
  <c r="E305" i="67"/>
  <c r="A67" i="68" s="1"/>
  <c r="E306" i="67"/>
  <c r="A68" i="68" s="1"/>
  <c r="E307" i="67"/>
  <c r="A69" i="68" s="1"/>
  <c r="E308" i="67"/>
  <c r="A70" i="68" s="1"/>
  <c r="E309" i="67"/>
  <c r="A71" i="68" s="1"/>
  <c r="E310" i="67"/>
  <c r="A72" i="68" s="1"/>
  <c r="E311" i="67"/>
  <c r="A73" i="68" s="1"/>
  <c r="E312" i="67"/>
  <c r="A74" i="68" s="1"/>
  <c r="E313" i="67"/>
  <c r="A75" i="68" s="1"/>
  <c r="E314" i="67"/>
  <c r="A76" i="68" s="1"/>
  <c r="E315" i="67"/>
  <c r="A77" i="68" s="1"/>
  <c r="E316" i="67"/>
  <c r="A78" i="68" s="1"/>
  <c r="E317" i="67"/>
  <c r="A79" i="68" s="1"/>
  <c r="E318" i="67"/>
  <c r="A80" i="68" s="1"/>
  <c r="E319" i="67"/>
  <c r="A81" i="68" s="1"/>
  <c r="E320" i="67"/>
  <c r="A82" i="68" s="1"/>
  <c r="E271"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260" i="67"/>
  <c r="E261" i="67"/>
  <c r="E262" i="67"/>
  <c r="E263" i="67"/>
  <c r="E264" i="67"/>
  <c r="E265" i="67"/>
  <c r="E266" i="67"/>
  <c r="E267" i="67"/>
  <c r="E268" i="67"/>
  <c r="E219"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167"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14" i="67"/>
  <c r="L153" i="56"/>
  <c r="P8" i="56" l="1"/>
  <c r="E272" i="61"/>
  <c r="E273" i="61"/>
  <c r="E274" i="61"/>
  <c r="E275" i="61"/>
  <c r="E276" i="61"/>
  <c r="E277" i="61"/>
  <c r="E278" i="61"/>
  <c r="E279" i="61"/>
  <c r="E280" i="61"/>
  <c r="E281" i="61"/>
  <c r="E282" i="61"/>
  <c r="E283" i="61"/>
  <c r="E284" i="61"/>
  <c r="E285" i="61"/>
  <c r="E286" i="61"/>
  <c r="A48" i="58" s="1"/>
  <c r="E287" i="61"/>
  <c r="A49" i="58" s="1"/>
  <c r="E288" i="61"/>
  <c r="A50" i="58" s="1"/>
  <c r="E289" i="61"/>
  <c r="A51" i="58" s="1"/>
  <c r="E290" i="61"/>
  <c r="A52" i="58" s="1"/>
  <c r="E291" i="61"/>
  <c r="A53" i="58" s="1"/>
  <c r="E292" i="61"/>
  <c r="A54" i="58" s="1"/>
  <c r="E293" i="61"/>
  <c r="A55" i="58" s="1"/>
  <c r="E294" i="61"/>
  <c r="A56" i="58" s="1"/>
  <c r="E295" i="61"/>
  <c r="A57" i="58" s="1"/>
  <c r="E296" i="61"/>
  <c r="A58" i="58" s="1"/>
  <c r="E297" i="61"/>
  <c r="A59" i="58" s="1"/>
  <c r="E298" i="61"/>
  <c r="A60" i="58" s="1"/>
  <c r="E299" i="61"/>
  <c r="A61" i="58" s="1"/>
  <c r="E300" i="61"/>
  <c r="A62" i="58" s="1"/>
  <c r="E301" i="61"/>
  <c r="A63" i="58" s="1"/>
  <c r="E302" i="61"/>
  <c r="A64" i="58" s="1"/>
  <c r="E303" i="61"/>
  <c r="A65" i="58" s="1"/>
  <c r="E304" i="61"/>
  <c r="A66" i="58" s="1"/>
  <c r="E305" i="61"/>
  <c r="A67" i="58" s="1"/>
  <c r="E306" i="61"/>
  <c r="A68" i="58" s="1"/>
  <c r="E307" i="61"/>
  <c r="A69" i="58" s="1"/>
  <c r="E308" i="61"/>
  <c r="A70" i="58" s="1"/>
  <c r="E309" i="61"/>
  <c r="A71" i="58" s="1"/>
  <c r="E310" i="61"/>
  <c r="A72" i="58" s="1"/>
  <c r="E311" i="61"/>
  <c r="A73" i="58" s="1"/>
  <c r="E312" i="61"/>
  <c r="A74" i="58" s="1"/>
  <c r="E313" i="61"/>
  <c r="A75" i="58" s="1"/>
  <c r="E314" i="61"/>
  <c r="A76" i="58" s="1"/>
  <c r="E315" i="61"/>
  <c r="A77" i="58" s="1"/>
  <c r="E316" i="61"/>
  <c r="A78" i="58" s="1"/>
  <c r="E317" i="61"/>
  <c r="A79" i="58" s="1"/>
  <c r="E318" i="61"/>
  <c r="A80" i="58" s="1"/>
  <c r="E319" i="61"/>
  <c r="A81" i="58" s="1"/>
  <c r="E320" i="61"/>
  <c r="A82" i="58" s="1"/>
  <c r="E271" i="61"/>
  <c r="E220" i="61"/>
  <c r="E221" i="61"/>
  <c r="E222" i="61"/>
  <c r="E223" i="61"/>
  <c r="E224" i="61"/>
  <c r="E225" i="61"/>
  <c r="E226" i="61"/>
  <c r="E227" i="61"/>
  <c r="E228" i="61"/>
  <c r="E229" i="61"/>
  <c r="E230" i="61"/>
  <c r="E231" i="61"/>
  <c r="E232" i="61"/>
  <c r="E233" i="61"/>
  <c r="E234" i="61"/>
  <c r="E235" i="61"/>
  <c r="E236" i="61"/>
  <c r="E237" i="61"/>
  <c r="E238" i="61"/>
  <c r="E239" i="61"/>
  <c r="E240" i="61"/>
  <c r="E241" i="61"/>
  <c r="E242" i="61"/>
  <c r="E243" i="61"/>
  <c r="E244" i="61"/>
  <c r="E245" i="61"/>
  <c r="E246" i="61"/>
  <c r="E247" i="61"/>
  <c r="E248" i="61"/>
  <c r="E249" i="61"/>
  <c r="E250" i="61"/>
  <c r="E251" i="61"/>
  <c r="E252" i="61"/>
  <c r="E253" i="61"/>
  <c r="E254" i="61"/>
  <c r="E255" i="61"/>
  <c r="E256" i="61"/>
  <c r="E257" i="61"/>
  <c r="E258" i="61"/>
  <c r="E259" i="61"/>
  <c r="E260" i="61"/>
  <c r="E261" i="61"/>
  <c r="E262" i="61"/>
  <c r="E263" i="61"/>
  <c r="E264" i="61"/>
  <c r="E265" i="61"/>
  <c r="E266" i="61"/>
  <c r="E267" i="61"/>
  <c r="E268" i="61"/>
  <c r="E219" i="61"/>
  <c r="E168" i="61"/>
  <c r="E169" i="61"/>
  <c r="E170" i="61"/>
  <c r="E171" i="61"/>
  <c r="E172" i="61"/>
  <c r="E173" i="61"/>
  <c r="E174" i="61"/>
  <c r="E175" i="61"/>
  <c r="E176" i="61"/>
  <c r="E177" i="61"/>
  <c r="E178" i="61"/>
  <c r="E179" i="61"/>
  <c r="E180" i="61"/>
  <c r="E181" i="61"/>
  <c r="E182" i="61"/>
  <c r="E183" i="61"/>
  <c r="E184" i="61"/>
  <c r="E185" i="61"/>
  <c r="E186" i="61"/>
  <c r="E187" i="61"/>
  <c r="E188" i="61"/>
  <c r="E189" i="61"/>
  <c r="E190" i="61"/>
  <c r="E191" i="61"/>
  <c r="E192" i="61"/>
  <c r="E193" i="61"/>
  <c r="E194" i="61"/>
  <c r="E195" i="61"/>
  <c r="E196" i="61"/>
  <c r="E197" i="61"/>
  <c r="E198" i="61"/>
  <c r="E199" i="61"/>
  <c r="E200" i="61"/>
  <c r="E201" i="61"/>
  <c r="E202" i="61"/>
  <c r="E203" i="61"/>
  <c r="E204" i="61"/>
  <c r="E205" i="61"/>
  <c r="E206" i="61"/>
  <c r="E207" i="61"/>
  <c r="E208" i="61"/>
  <c r="E209" i="61"/>
  <c r="E210" i="61"/>
  <c r="E211" i="61"/>
  <c r="E212" i="61"/>
  <c r="E213" i="61"/>
  <c r="E214" i="61"/>
  <c r="E215" i="61"/>
  <c r="E216" i="61"/>
  <c r="E167" i="61"/>
  <c r="E115" i="61"/>
  <c r="E116" i="61"/>
  <c r="E117" i="61"/>
  <c r="E118" i="61"/>
  <c r="E119" i="61"/>
  <c r="E120" i="61"/>
  <c r="E121" i="61"/>
  <c r="E122" i="61"/>
  <c r="E123" i="61"/>
  <c r="E124" i="61"/>
  <c r="E125" i="61"/>
  <c r="E126" i="61"/>
  <c r="E127" i="61"/>
  <c r="E128" i="61"/>
  <c r="E129" i="61"/>
  <c r="E130" i="61"/>
  <c r="E131" i="61"/>
  <c r="E132" i="61"/>
  <c r="E133" i="61"/>
  <c r="E134" i="61"/>
  <c r="E135" i="61"/>
  <c r="E136" i="61"/>
  <c r="E137" i="61"/>
  <c r="E138" i="61"/>
  <c r="E139" i="61"/>
  <c r="E140" i="61"/>
  <c r="E141" i="61"/>
  <c r="E142" i="61"/>
  <c r="E143" i="61"/>
  <c r="E144" i="61"/>
  <c r="E145" i="61"/>
  <c r="E146" i="61"/>
  <c r="E147" i="61"/>
  <c r="E148" i="61"/>
  <c r="E149" i="61"/>
  <c r="E150" i="61"/>
  <c r="E151" i="61"/>
  <c r="E152" i="61"/>
  <c r="E153" i="61"/>
  <c r="E154" i="61"/>
  <c r="E155" i="61"/>
  <c r="E156" i="61"/>
  <c r="E157" i="61"/>
  <c r="E158" i="61"/>
  <c r="E159" i="61"/>
  <c r="E160" i="61"/>
  <c r="E161" i="61"/>
  <c r="E162" i="61"/>
  <c r="E163" i="61"/>
  <c r="E114" i="61"/>
  <c r="F289" i="67"/>
  <c r="C51" i="68" s="1"/>
  <c r="L60" i="56"/>
  <c r="F290" i="67"/>
  <c r="C52" i="68" s="1"/>
  <c r="L63" i="56"/>
  <c r="F291" i="67"/>
  <c r="C53" i="68" s="1"/>
  <c r="L66" i="56"/>
  <c r="F292" i="67"/>
  <c r="C54" i="68" s="1"/>
  <c r="L69" i="56"/>
  <c r="F293" i="67"/>
  <c r="C55" i="68" s="1"/>
  <c r="L72" i="56"/>
  <c r="F294" i="67"/>
  <c r="C56" i="68" s="1"/>
  <c r="L75" i="56"/>
  <c r="F295" i="67"/>
  <c r="C57" i="68" s="1"/>
  <c r="L78" i="56"/>
  <c r="F296" i="67"/>
  <c r="C58" i="68" s="1"/>
  <c r="L81" i="56"/>
  <c r="F297" i="67"/>
  <c r="C59" i="68" s="1"/>
  <c r="L84" i="56"/>
  <c r="F298" i="67"/>
  <c r="C60" i="68" s="1"/>
  <c r="L87" i="56"/>
  <c r="F299" i="67"/>
  <c r="C61" i="68" s="1"/>
  <c r="L90" i="56"/>
  <c r="F300" i="67"/>
  <c r="C62" i="68" s="1"/>
  <c r="L93" i="56"/>
  <c r="F301" i="67"/>
  <c r="C63" i="68" s="1"/>
  <c r="L96" i="56"/>
  <c r="F302" i="67"/>
  <c r="C64" i="68" s="1"/>
  <c r="L99" i="56"/>
  <c r="F303" i="67"/>
  <c r="C65" i="68" s="1"/>
  <c r="L102" i="56"/>
  <c r="F304" i="67"/>
  <c r="C66" i="68" s="1"/>
  <c r="L105" i="56"/>
  <c r="F305" i="67"/>
  <c r="C67" i="68" s="1"/>
  <c r="L108" i="56"/>
  <c r="F306" i="67"/>
  <c r="C68" i="68" s="1"/>
  <c r="L111" i="56"/>
  <c r="F307" i="67"/>
  <c r="C69" i="68" s="1"/>
  <c r="L114" i="56"/>
  <c r="F308" i="67"/>
  <c r="C70" i="68" s="1"/>
  <c r="L117" i="56"/>
  <c r="F309" i="67"/>
  <c r="C71" i="68" s="1"/>
  <c r="L120" i="56"/>
  <c r="F310" i="67"/>
  <c r="C72" i="68" s="1"/>
  <c r="L123" i="56"/>
  <c r="F311" i="67"/>
  <c r="C73" i="68" s="1"/>
  <c r="L126" i="56"/>
  <c r="F312" i="67"/>
  <c r="C74" i="68" s="1"/>
  <c r="L129" i="56"/>
  <c r="F313" i="67"/>
  <c r="C75" i="68" s="1"/>
  <c r="L132" i="56"/>
  <c r="F314" i="67"/>
  <c r="C76" i="68" s="1"/>
  <c r="L135" i="56"/>
  <c r="F315" i="67"/>
  <c r="C77" i="68" s="1"/>
  <c r="L138" i="56"/>
  <c r="F316" i="67"/>
  <c r="C78" i="68" s="1"/>
  <c r="L141" i="56"/>
  <c r="F317" i="67"/>
  <c r="C79" i="68" s="1"/>
  <c r="L144" i="56"/>
  <c r="F318" i="67"/>
  <c r="C80" i="68" s="1"/>
  <c r="L147" i="56"/>
  <c r="F319" i="67"/>
  <c r="C81" i="68" s="1"/>
  <c r="L150" i="56"/>
  <c r="F320" i="67"/>
  <c r="C82" i="68" s="1"/>
  <c r="F286" i="67"/>
  <c r="C48" i="68" s="1"/>
  <c r="L51" i="56"/>
  <c r="F287" i="67"/>
  <c r="C49" i="68" s="1"/>
  <c r="L54" i="56"/>
  <c r="F288" i="67"/>
  <c r="C50" i="68" s="1"/>
  <c r="L57" i="56"/>
  <c r="B4" i="21"/>
  <c r="F211" i="67" l="1"/>
  <c r="F263" i="67"/>
  <c r="F199" i="67"/>
  <c r="F251" i="67"/>
  <c r="F195" i="67"/>
  <c r="F247" i="67"/>
  <c r="F189" i="67"/>
  <c r="F241" i="67"/>
  <c r="F185" i="67"/>
  <c r="F237" i="67"/>
  <c r="F209" i="67"/>
  <c r="F261" i="67"/>
  <c r="F205" i="67"/>
  <c r="F257" i="67"/>
  <c r="F203" i="67"/>
  <c r="F255" i="67"/>
  <c r="F191" i="67"/>
  <c r="F243" i="67"/>
  <c r="F184" i="67"/>
  <c r="F236" i="67"/>
  <c r="F182" i="67"/>
  <c r="F234" i="67"/>
  <c r="F216" i="67"/>
  <c r="F268" i="67"/>
  <c r="F214" i="67"/>
  <c r="F266" i="67"/>
  <c r="F212" i="67"/>
  <c r="F264" i="67"/>
  <c r="F210" i="67"/>
  <c r="F262" i="67"/>
  <c r="F208" i="67"/>
  <c r="F260" i="67"/>
  <c r="F206" i="67"/>
  <c r="F258" i="67"/>
  <c r="F204" i="67"/>
  <c r="F256" i="67"/>
  <c r="F202" i="67"/>
  <c r="F254" i="67"/>
  <c r="F200" i="67"/>
  <c r="F252" i="67"/>
  <c r="F198" i="67"/>
  <c r="F250" i="67"/>
  <c r="F196" i="67"/>
  <c r="F248" i="67"/>
  <c r="F194" i="67"/>
  <c r="F246" i="67"/>
  <c r="F192" i="67"/>
  <c r="F244" i="67"/>
  <c r="F190" i="67"/>
  <c r="F242" i="67"/>
  <c r="F188" i="67"/>
  <c r="F240" i="67"/>
  <c r="F186" i="67"/>
  <c r="F238" i="67"/>
  <c r="F183" i="67"/>
  <c r="F235" i="67"/>
  <c r="F215" i="67"/>
  <c r="F267" i="67"/>
  <c r="F213" i="67"/>
  <c r="F265" i="67"/>
  <c r="F207" i="67"/>
  <c r="F259" i="67"/>
  <c r="F201" i="67"/>
  <c r="F253" i="67"/>
  <c r="F197" i="67"/>
  <c r="F249" i="67"/>
  <c r="F193" i="67"/>
  <c r="F245" i="67"/>
  <c r="F187" i="67"/>
  <c r="F239" i="67"/>
  <c r="F152" i="61"/>
  <c r="F152" i="67"/>
  <c r="F148" i="61"/>
  <c r="F148" i="67"/>
  <c r="F144" i="61"/>
  <c r="F144" i="67"/>
  <c r="F138" i="61"/>
  <c r="F138" i="67"/>
  <c r="F130" i="61"/>
  <c r="F130" i="67"/>
  <c r="F162" i="61"/>
  <c r="F162" i="67"/>
  <c r="F160" i="61"/>
  <c r="F160" i="67"/>
  <c r="F158" i="61"/>
  <c r="F158" i="67"/>
  <c r="F156" i="61"/>
  <c r="F156" i="67"/>
  <c r="F154" i="61"/>
  <c r="F154" i="67"/>
  <c r="F150" i="61"/>
  <c r="F150" i="67"/>
  <c r="F146" i="61"/>
  <c r="F146" i="67"/>
  <c r="F142" i="61"/>
  <c r="F142" i="67"/>
  <c r="F140" i="61"/>
  <c r="F140" i="67"/>
  <c r="F136" i="61"/>
  <c r="F136" i="67"/>
  <c r="F134" i="61"/>
  <c r="F134" i="67"/>
  <c r="F132" i="61"/>
  <c r="F132" i="67"/>
  <c r="F131" i="61"/>
  <c r="F131" i="67"/>
  <c r="F129" i="61"/>
  <c r="F129" i="67"/>
  <c r="F163" i="61"/>
  <c r="F163" i="67"/>
  <c r="F161" i="61"/>
  <c r="F161" i="67"/>
  <c r="F159" i="61"/>
  <c r="F159" i="67"/>
  <c r="F157" i="61"/>
  <c r="F157" i="67"/>
  <c r="F155" i="61"/>
  <c r="F155" i="67"/>
  <c r="F153" i="61"/>
  <c r="F153" i="67"/>
  <c r="F151" i="61"/>
  <c r="F151" i="67"/>
  <c r="F149" i="61"/>
  <c r="F149" i="67"/>
  <c r="F147" i="61"/>
  <c r="F147" i="67"/>
  <c r="F145" i="61"/>
  <c r="F145" i="67"/>
  <c r="F143" i="61"/>
  <c r="F143" i="67"/>
  <c r="F141" i="61"/>
  <c r="F141" i="67"/>
  <c r="F139" i="61"/>
  <c r="F139" i="67"/>
  <c r="F137" i="61"/>
  <c r="F137" i="67"/>
  <c r="F135" i="61"/>
  <c r="F135" i="67"/>
  <c r="F133" i="61"/>
  <c r="F133" i="67"/>
  <c r="F295" i="61"/>
  <c r="C57" i="58" s="1"/>
  <c r="F311" i="61"/>
  <c r="C73" i="58" s="1"/>
  <c r="F307" i="61"/>
  <c r="C69" i="58" s="1"/>
  <c r="F291" i="61"/>
  <c r="C53" i="58" s="1"/>
  <c r="F319" i="61"/>
  <c r="C81" i="58" s="1"/>
  <c r="F303" i="61"/>
  <c r="C65" i="58" s="1"/>
  <c r="F287" i="61"/>
  <c r="C49" i="58" s="1"/>
  <c r="F315" i="61"/>
  <c r="C77" i="58" s="1"/>
  <c r="F299" i="61"/>
  <c r="C61" i="58" s="1"/>
  <c r="F318" i="61"/>
  <c r="C80" i="58" s="1"/>
  <c r="F314" i="61"/>
  <c r="C76" i="58" s="1"/>
  <c r="F310" i="61"/>
  <c r="C72" i="58" s="1"/>
  <c r="F306" i="61"/>
  <c r="C68" i="58" s="1"/>
  <c r="F302" i="61"/>
  <c r="C64" i="58" s="1"/>
  <c r="F298" i="61"/>
  <c r="C60" i="58" s="1"/>
  <c r="F294" i="61"/>
  <c r="C56" i="58" s="1"/>
  <c r="F290" i="61"/>
  <c r="C52" i="58" s="1"/>
  <c r="F286" i="61"/>
  <c r="C48" i="58" s="1"/>
  <c r="F317" i="61"/>
  <c r="C79" i="58" s="1"/>
  <c r="F313" i="61"/>
  <c r="C75" i="58" s="1"/>
  <c r="F309" i="61"/>
  <c r="C71" i="58" s="1"/>
  <c r="F305" i="61"/>
  <c r="C67" i="58" s="1"/>
  <c r="F301" i="61"/>
  <c r="C63" i="58" s="1"/>
  <c r="F297" i="61"/>
  <c r="C59" i="58" s="1"/>
  <c r="F293" i="61"/>
  <c r="C55" i="58" s="1"/>
  <c r="F289" i="61"/>
  <c r="C51" i="58" s="1"/>
  <c r="F320" i="61"/>
  <c r="C82" i="58" s="1"/>
  <c r="F316" i="61"/>
  <c r="C78" i="58" s="1"/>
  <c r="F312" i="61"/>
  <c r="C74" i="58" s="1"/>
  <c r="F308" i="61"/>
  <c r="C70" i="58" s="1"/>
  <c r="F304" i="61"/>
  <c r="C66" i="58" s="1"/>
  <c r="F300" i="61"/>
  <c r="C62" i="58" s="1"/>
  <c r="F296" i="61"/>
  <c r="C58" i="58" s="1"/>
  <c r="F292" i="61"/>
  <c r="C54" i="58" s="1"/>
  <c r="F288" i="61"/>
  <c r="C50" i="58" s="1"/>
  <c r="F235" i="61"/>
  <c r="F263" i="61"/>
  <c r="F259" i="61"/>
  <c r="F255" i="61"/>
  <c r="F251" i="61"/>
  <c r="F247" i="61"/>
  <c r="F243" i="61"/>
  <c r="F239" i="61"/>
  <c r="F266" i="61"/>
  <c r="F262" i="61"/>
  <c r="F258" i="61"/>
  <c r="F254" i="61"/>
  <c r="F250" i="61"/>
  <c r="F246" i="61"/>
  <c r="F242" i="61"/>
  <c r="F238" i="61"/>
  <c r="F234" i="61"/>
  <c r="F265" i="61"/>
  <c r="F261" i="61"/>
  <c r="F257" i="61"/>
  <c r="F253" i="61"/>
  <c r="F249" i="61"/>
  <c r="F245" i="61"/>
  <c r="F241" i="61"/>
  <c r="F237" i="61"/>
  <c r="F267" i="61"/>
  <c r="F268" i="61"/>
  <c r="F264" i="61"/>
  <c r="F260" i="61"/>
  <c r="F256" i="61"/>
  <c r="F252" i="61"/>
  <c r="F248" i="61"/>
  <c r="F244" i="61"/>
  <c r="F240" i="61"/>
  <c r="F236" i="61"/>
  <c r="F203" i="61"/>
  <c r="F215" i="61"/>
  <c r="F199" i="61"/>
  <c r="F183" i="61"/>
  <c r="F187" i="61"/>
  <c r="F211" i="61"/>
  <c r="F195" i="61"/>
  <c r="F182" i="61"/>
  <c r="F207" i="61"/>
  <c r="F191" i="61"/>
  <c r="F214" i="61"/>
  <c r="F206" i="61"/>
  <c r="F198" i="61"/>
  <c r="F190" i="61"/>
  <c r="F213" i="61"/>
  <c r="F209" i="61"/>
  <c r="F205" i="61"/>
  <c r="F201" i="61"/>
  <c r="F197" i="61"/>
  <c r="F193" i="61"/>
  <c r="F189" i="61"/>
  <c r="F185" i="61"/>
  <c r="F210" i="61"/>
  <c r="F202" i="61"/>
  <c r="F194" i="61"/>
  <c r="F186" i="61"/>
  <c r="F216" i="61"/>
  <c r="F212" i="61"/>
  <c r="F208" i="61"/>
  <c r="F204" i="61"/>
  <c r="F200" i="61"/>
  <c r="F196" i="61"/>
  <c r="F192" i="61"/>
  <c r="F188" i="61"/>
  <c r="F184" i="61"/>
  <c r="F272" i="67"/>
  <c r="F273" i="67"/>
  <c r="F274" i="67"/>
  <c r="C22" i="66"/>
  <c r="C17" i="66"/>
  <c r="C16" i="66"/>
  <c r="C7" i="68" s="1"/>
  <c r="C6" i="66"/>
  <c r="C5" i="66"/>
  <c r="F8" i="67"/>
  <c r="C28" i="69"/>
  <c r="C135" i="69" s="1"/>
  <c r="C29" i="69"/>
  <c r="C136" i="69" s="1"/>
  <c r="C30" i="69"/>
  <c r="C31" i="69"/>
  <c r="F13" i="67"/>
  <c r="C33" i="69"/>
  <c r="F15" i="67"/>
  <c r="F69" i="67"/>
  <c r="F17" i="67"/>
  <c r="C37" i="69"/>
  <c r="C144" i="69" s="1"/>
  <c r="C38" i="69"/>
  <c r="C39" i="69"/>
  <c r="C40" i="69"/>
  <c r="C147" i="69" s="1"/>
  <c r="C41" i="69"/>
  <c r="C148" i="69" s="1"/>
  <c r="F76" i="67"/>
  <c r="F24" i="67"/>
  <c r="C44" i="69"/>
  <c r="C45" i="69"/>
  <c r="C152" i="69" s="1"/>
  <c r="C46" i="69"/>
  <c r="C47" i="69"/>
  <c r="C48" i="69"/>
  <c r="C49" i="69"/>
  <c r="C156" i="69" s="1"/>
  <c r="F31" i="67"/>
  <c r="F32" i="67"/>
  <c r="C52" i="69"/>
  <c r="C53" i="69"/>
  <c r="F88" i="67"/>
  <c r="C55" i="69"/>
  <c r="C108" i="69" s="1"/>
  <c r="C56" i="69"/>
  <c r="C163" i="69" s="1"/>
  <c r="C57" i="69"/>
  <c r="F39" i="67"/>
  <c r="F40" i="67"/>
  <c r="C60" i="69"/>
  <c r="C61" i="69"/>
  <c r="C62" i="69"/>
  <c r="C169" i="69" s="1"/>
  <c r="C63" i="69"/>
  <c r="C170" i="69" s="1"/>
  <c r="C64" i="69"/>
  <c r="C65" i="69"/>
  <c r="C172" i="69" s="1"/>
  <c r="F100" i="67"/>
  <c r="F48" i="67"/>
  <c r="C68" i="69"/>
  <c r="C69" i="69"/>
  <c r="F104" i="67"/>
  <c r="C71" i="69"/>
  <c r="C72" i="69"/>
  <c r="C73" i="69"/>
  <c r="F55" i="67"/>
  <c r="F109" i="67"/>
  <c r="C26" i="69"/>
  <c r="E19" i="66"/>
  <c r="C75" i="69"/>
  <c r="C66" i="69"/>
  <c r="C173" i="69" s="1"/>
  <c r="C50" i="69"/>
  <c r="C34" i="69"/>
  <c r="C27" i="69"/>
  <c r="B8" i="69"/>
  <c r="A47" i="68"/>
  <c r="A46" i="68"/>
  <c r="A45" i="68"/>
  <c r="A44" i="68"/>
  <c r="A43" i="68"/>
  <c r="A42" i="68"/>
  <c r="A41" i="68"/>
  <c r="A40" i="68"/>
  <c r="A39" i="68"/>
  <c r="A38" i="68"/>
  <c r="A37" i="68"/>
  <c r="A36" i="68"/>
  <c r="A35" i="68"/>
  <c r="A34" i="68"/>
  <c r="A33" i="68"/>
  <c r="F107" i="67"/>
  <c r="F92" i="67"/>
  <c r="F84" i="67"/>
  <c r="F77" i="67"/>
  <c r="F72" i="67"/>
  <c r="F51" i="67"/>
  <c r="F43" i="67"/>
  <c r="F35" i="67"/>
  <c r="F27" i="67"/>
  <c r="F26" i="67"/>
  <c r="F23" i="67"/>
  <c r="F18" i="67"/>
  <c r="E2" i="67"/>
  <c r="F32" i="66"/>
  <c r="G32" i="66" s="1"/>
  <c r="H32" i="66" s="1"/>
  <c r="I32" i="66" s="1"/>
  <c r="J32" i="66" s="1"/>
  <c r="K32" i="66" s="1"/>
  <c r="L32" i="66" s="1"/>
  <c r="M32" i="66" s="1"/>
  <c r="N32" i="66" s="1"/>
  <c r="O32" i="66" s="1"/>
  <c r="P32" i="66" s="1"/>
  <c r="Q32" i="66" s="1"/>
  <c r="R32" i="66" s="1"/>
  <c r="S32" i="66" s="1"/>
  <c r="T32" i="66" s="1"/>
  <c r="U32" i="66" s="1"/>
  <c r="V32" i="66" s="1"/>
  <c r="W32" i="66" s="1"/>
  <c r="X32" i="66" s="1"/>
  <c r="Y32" i="66" s="1"/>
  <c r="Z32" i="66" s="1"/>
  <c r="AA32" i="66" s="1"/>
  <c r="AB32" i="66" s="1"/>
  <c r="AC32" i="66" s="1"/>
  <c r="AD32" i="66" s="1"/>
  <c r="AE32" i="66" s="1"/>
  <c r="AF32" i="66" s="1"/>
  <c r="AG32" i="66" s="1"/>
  <c r="AH32" i="66" s="1"/>
  <c r="AI32" i="66" s="1"/>
  <c r="AJ32" i="66" s="1"/>
  <c r="AK32" i="66" s="1"/>
  <c r="AL32" i="66" s="1"/>
  <c r="AM32" i="66" s="1"/>
  <c r="AN32" i="66" s="1"/>
  <c r="AO32" i="66" s="1"/>
  <c r="AP32" i="66" s="1"/>
  <c r="AQ32" i="66" s="1"/>
  <c r="AR32" i="66" s="1"/>
  <c r="AS32" i="66" s="1"/>
  <c r="AT32" i="66" s="1"/>
  <c r="AU32" i="66" s="1"/>
  <c r="AV32" i="66" s="1"/>
  <c r="AW32" i="66" s="1"/>
  <c r="AX32" i="66" s="1"/>
  <c r="AY32" i="66" s="1"/>
  <c r="AZ32" i="66" s="1"/>
  <c r="BA32" i="66" s="1"/>
  <c r="BB32" i="66" s="1"/>
  <c r="E29" i="66"/>
  <c r="H7" i="58"/>
  <c r="U5" i="58"/>
  <c r="BA7" i="42"/>
  <c r="J361" i="67" l="1"/>
  <c r="U7" i="68"/>
  <c r="F170" i="67"/>
  <c r="F222" i="67"/>
  <c r="F169" i="67"/>
  <c r="F221" i="67"/>
  <c r="F168" i="67"/>
  <c r="F220" i="67"/>
  <c r="F116" i="67"/>
  <c r="F117" i="67"/>
  <c r="F115" i="67"/>
  <c r="F64" i="67"/>
  <c r="F11" i="67"/>
  <c r="F220" i="61"/>
  <c r="F272" i="61"/>
  <c r="F222" i="61"/>
  <c r="F274" i="61"/>
  <c r="F221" i="61"/>
  <c r="F273" i="61"/>
  <c r="F170" i="61"/>
  <c r="F116" i="61"/>
  <c r="F169" i="61"/>
  <c r="F115" i="61"/>
  <c r="F168" i="61"/>
  <c r="C36" i="68"/>
  <c r="F117" i="61"/>
  <c r="F19" i="67"/>
  <c r="F47" i="67"/>
  <c r="F68" i="67"/>
  <c r="F80" i="67"/>
  <c r="F96" i="67"/>
  <c r="F108" i="67"/>
  <c r="C54" i="69"/>
  <c r="C161" i="69" s="1"/>
  <c r="C70" i="69"/>
  <c r="C177" i="69" s="1"/>
  <c r="C42" i="69"/>
  <c r="C95" i="69" s="1"/>
  <c r="C58" i="69"/>
  <c r="C165" i="69" s="1"/>
  <c r="C74" i="69"/>
  <c r="C181" i="69" s="1"/>
  <c r="C51" i="69"/>
  <c r="C104" i="69" s="1"/>
  <c r="F20" i="67"/>
  <c r="F61" i="67"/>
  <c r="F85" i="67"/>
  <c r="C59" i="69"/>
  <c r="C166" i="69" s="1"/>
  <c r="J59" i="67"/>
  <c r="F93" i="67"/>
  <c r="C35" i="69"/>
  <c r="C88" i="69" s="1"/>
  <c r="F101" i="67"/>
  <c r="C43" i="69"/>
  <c r="C96" i="69" s="1"/>
  <c r="F14" i="67"/>
  <c r="F70" i="67"/>
  <c r="F22" i="67"/>
  <c r="F60" i="67"/>
  <c r="F7" i="67"/>
  <c r="F29" i="67"/>
  <c r="F66" i="67"/>
  <c r="C67" i="69"/>
  <c r="C174" i="69" s="1"/>
  <c r="F44" i="67"/>
  <c r="F16" i="67"/>
  <c r="F56" i="67"/>
  <c r="F62" i="67"/>
  <c r="F73" i="67"/>
  <c r="F36" i="67"/>
  <c r="F52" i="67"/>
  <c r="F65" i="67"/>
  <c r="F12" i="67"/>
  <c r="F28" i="67"/>
  <c r="F74" i="67"/>
  <c r="F81" i="67"/>
  <c r="F89" i="67"/>
  <c r="F97" i="67"/>
  <c r="F105" i="67"/>
  <c r="C23" i="66"/>
  <c r="C8" i="69" s="1"/>
  <c r="C9" i="69" s="1"/>
  <c r="C187" i="69" s="1"/>
  <c r="H191" i="69"/>
  <c r="E30" i="66"/>
  <c r="M5" i="68"/>
  <c r="J270" i="67"/>
  <c r="U5" i="68"/>
  <c r="C8" i="68"/>
  <c r="J380" i="67"/>
  <c r="M7" i="68"/>
  <c r="E27" i="66"/>
  <c r="F21" i="67"/>
  <c r="F25" i="67"/>
  <c r="F9" i="67"/>
  <c r="F30" i="67"/>
  <c r="F33" i="67"/>
  <c r="F37" i="67"/>
  <c r="F41" i="67"/>
  <c r="F45" i="67"/>
  <c r="F49" i="67"/>
  <c r="F53" i="67"/>
  <c r="F63" i="67"/>
  <c r="F67" i="67"/>
  <c r="F71" i="67"/>
  <c r="F78" i="67"/>
  <c r="F82" i="67"/>
  <c r="F86" i="67"/>
  <c r="F90" i="67"/>
  <c r="F94" i="67"/>
  <c r="F98" i="67"/>
  <c r="F102" i="67"/>
  <c r="F106" i="67"/>
  <c r="H7" i="68"/>
  <c r="C32" i="69"/>
  <c r="C85" i="69" s="1"/>
  <c r="C36" i="69"/>
  <c r="C143" i="69" s="1"/>
  <c r="F10" i="67"/>
  <c r="F34" i="67"/>
  <c r="F38" i="67"/>
  <c r="F42" i="67"/>
  <c r="F46" i="67"/>
  <c r="F50" i="67"/>
  <c r="F54" i="67"/>
  <c r="F75" i="67"/>
  <c r="F79" i="67"/>
  <c r="F83" i="67"/>
  <c r="F87" i="67"/>
  <c r="F91" i="67"/>
  <c r="F95" i="67"/>
  <c r="F99" i="67"/>
  <c r="F103" i="67"/>
  <c r="E33" i="66"/>
  <c r="C118" i="69"/>
  <c r="C109" i="69"/>
  <c r="C90" i="69"/>
  <c r="C81" i="69"/>
  <c r="C98" i="69"/>
  <c r="F28" i="66"/>
  <c r="F29" i="66" s="1"/>
  <c r="C179" i="69"/>
  <c r="C125" i="69"/>
  <c r="C168" i="69"/>
  <c r="C114" i="69"/>
  <c r="C133" i="69"/>
  <c r="C79" i="69"/>
  <c r="C137" i="69"/>
  <c r="C83" i="69"/>
  <c r="C141" i="69"/>
  <c r="C87" i="69"/>
  <c r="C145" i="69"/>
  <c r="C91" i="69"/>
  <c r="C153" i="69"/>
  <c r="C99" i="69"/>
  <c r="C171" i="69"/>
  <c r="C117" i="69"/>
  <c r="C134" i="69"/>
  <c r="C80" i="69"/>
  <c r="C138" i="69"/>
  <c r="C84" i="69"/>
  <c r="C146" i="69"/>
  <c r="C92" i="69"/>
  <c r="C176" i="69"/>
  <c r="C122" i="69"/>
  <c r="C151" i="69"/>
  <c r="C97" i="69"/>
  <c r="C160" i="69"/>
  <c r="C106" i="69"/>
  <c r="C164" i="69"/>
  <c r="C110" i="69"/>
  <c r="C167" i="69"/>
  <c r="C113" i="69"/>
  <c r="C175" i="69"/>
  <c r="C121" i="69"/>
  <c r="C94" i="69"/>
  <c r="C102" i="69"/>
  <c r="C140" i="69"/>
  <c r="C86" i="69"/>
  <c r="C155" i="69"/>
  <c r="C101" i="69"/>
  <c r="C159" i="69"/>
  <c r="C105" i="69"/>
  <c r="C180" i="69"/>
  <c r="C126" i="69"/>
  <c r="C82" i="69"/>
  <c r="C93" i="69"/>
  <c r="C157" i="69"/>
  <c r="C103" i="69"/>
  <c r="C162" i="69"/>
  <c r="C100" i="69"/>
  <c r="C154" i="69"/>
  <c r="C178" i="69"/>
  <c r="C124" i="69"/>
  <c r="C182" i="69"/>
  <c r="C128" i="69"/>
  <c r="C116" i="69"/>
  <c r="C115" i="69"/>
  <c r="C119" i="69"/>
  <c r="H7" i="42"/>
  <c r="I7" i="42"/>
  <c r="J7" i="42"/>
  <c r="K7" i="42"/>
  <c r="L7" i="42"/>
  <c r="M7" i="42"/>
  <c r="N7" i="42"/>
  <c r="O7" i="42"/>
  <c r="P7" i="42"/>
  <c r="Q7" i="42"/>
  <c r="R7" i="42"/>
  <c r="S7" i="42"/>
  <c r="T7" i="42"/>
  <c r="U7" i="42"/>
  <c r="V7" i="42"/>
  <c r="W7" i="42"/>
  <c r="X7" i="42"/>
  <c r="Y7" i="42"/>
  <c r="Z7" i="42"/>
  <c r="AA7" i="42"/>
  <c r="AB7" i="42"/>
  <c r="AC7" i="42"/>
  <c r="AD7" i="42"/>
  <c r="AE7" i="42"/>
  <c r="AF7" i="42"/>
  <c r="AG7" i="42"/>
  <c r="AH7" i="42"/>
  <c r="AI7" i="42"/>
  <c r="AJ7" i="42"/>
  <c r="AK7" i="42"/>
  <c r="AL7" i="42"/>
  <c r="AM7" i="42"/>
  <c r="AN7" i="42"/>
  <c r="AO7" i="42"/>
  <c r="AP7" i="42"/>
  <c r="AQ7" i="42"/>
  <c r="AR7" i="42"/>
  <c r="AS7" i="42"/>
  <c r="AT7" i="42"/>
  <c r="AU7" i="42"/>
  <c r="AV7" i="42"/>
  <c r="AW7" i="42"/>
  <c r="AX7" i="42"/>
  <c r="AY7" i="42"/>
  <c r="AZ7" i="42"/>
  <c r="D7" i="42"/>
  <c r="E7" i="42"/>
  <c r="F7" i="42"/>
  <c r="G7" i="42"/>
  <c r="E12" i="42"/>
  <c r="E13" i="42"/>
  <c r="E14" i="42"/>
  <c r="E15" i="42"/>
  <c r="E16" i="42"/>
  <c r="E17" i="42"/>
  <c r="E18" i="42"/>
  <c r="E19" i="42"/>
  <c r="E20" i="42"/>
  <c r="E21" i="42"/>
  <c r="E22" i="42"/>
  <c r="E23" i="42"/>
  <c r="E24" i="42"/>
  <c r="E25" i="42"/>
  <c r="E26" i="42"/>
  <c r="E27" i="42"/>
  <c r="E28" i="42"/>
  <c r="E29" i="42"/>
  <c r="E30" i="42"/>
  <c r="E31" i="42"/>
  <c r="D33" i="42"/>
  <c r="C10" i="69" l="1"/>
  <c r="C149" i="69"/>
  <c r="C111" i="69"/>
  <c r="C127" i="69"/>
  <c r="C107" i="69"/>
  <c r="C123" i="69"/>
  <c r="C158" i="69"/>
  <c r="C112" i="69"/>
  <c r="C142" i="69"/>
  <c r="C150" i="69"/>
  <c r="C120" i="69"/>
  <c r="C196" i="69"/>
  <c r="C200" i="69"/>
  <c r="C195" i="69"/>
  <c r="C199" i="69"/>
  <c r="C194" i="69"/>
  <c r="C198" i="69"/>
  <c r="C192" i="69"/>
  <c r="C193" i="69"/>
  <c r="C197" i="69"/>
  <c r="C201" i="69"/>
  <c r="F27" i="66"/>
  <c r="K2" i="67"/>
  <c r="E18" i="66"/>
  <c r="E11" i="66" s="1"/>
  <c r="I5" i="69"/>
  <c r="I157" i="69" s="1"/>
  <c r="C89" i="69"/>
  <c r="C139" i="69"/>
  <c r="E34" i="66"/>
  <c r="K3" i="67" s="1"/>
  <c r="F30" i="66"/>
  <c r="G28" i="66"/>
  <c r="G29" i="66" s="1"/>
  <c r="E33" i="42"/>
  <c r="D34" i="42"/>
  <c r="E32" i="42"/>
  <c r="K218" i="67" l="1"/>
  <c r="K270" i="67" s="1"/>
  <c r="K377" i="67"/>
  <c r="K376" i="67"/>
  <c r="K9" i="67"/>
  <c r="K15" i="67"/>
  <c r="K19" i="67"/>
  <c r="K23" i="67"/>
  <c r="K27" i="67"/>
  <c r="K31" i="67"/>
  <c r="K35" i="67"/>
  <c r="K39" i="67"/>
  <c r="K43" i="67"/>
  <c r="K47" i="67"/>
  <c r="K51" i="67"/>
  <c r="K55" i="67"/>
  <c r="K10" i="67"/>
  <c r="K41" i="67"/>
  <c r="K49" i="67"/>
  <c r="K11" i="67"/>
  <c r="K12" i="67"/>
  <c r="K16" i="67"/>
  <c r="K20" i="67"/>
  <c r="K24" i="67"/>
  <c r="K28" i="67"/>
  <c r="K32" i="67"/>
  <c r="K36" i="67"/>
  <c r="K40" i="67"/>
  <c r="K44" i="67"/>
  <c r="K48" i="67"/>
  <c r="K52" i="67"/>
  <c r="K56" i="67"/>
  <c r="K13" i="67"/>
  <c r="K17" i="67"/>
  <c r="K21" i="67"/>
  <c r="K25" i="67"/>
  <c r="K29" i="67"/>
  <c r="K33" i="67"/>
  <c r="K37" i="67"/>
  <c r="K45" i="67"/>
  <c r="K18" i="67"/>
  <c r="K34" i="67"/>
  <c r="K50" i="67"/>
  <c r="K22" i="67"/>
  <c r="K38" i="67"/>
  <c r="K54" i="67"/>
  <c r="K8" i="67"/>
  <c r="K14" i="67"/>
  <c r="K46" i="67"/>
  <c r="K26" i="67"/>
  <c r="K42" i="67"/>
  <c r="K53" i="67"/>
  <c r="K30" i="67"/>
  <c r="I119" i="69"/>
  <c r="I42" i="69"/>
  <c r="I155" i="69"/>
  <c r="I80" i="69"/>
  <c r="I40" i="69"/>
  <c r="I106" i="69"/>
  <c r="I97" i="69"/>
  <c r="I125" i="69"/>
  <c r="I179" i="69"/>
  <c r="I149" i="69"/>
  <c r="I90" i="69"/>
  <c r="I63" i="69"/>
  <c r="I138" i="69"/>
  <c r="I66" i="69"/>
  <c r="I55" i="69"/>
  <c r="I81" i="69"/>
  <c r="I140" i="69"/>
  <c r="I181" i="69"/>
  <c r="I156" i="69"/>
  <c r="I74" i="69"/>
  <c r="I58" i="69"/>
  <c r="I48" i="69"/>
  <c r="I102" i="69"/>
  <c r="I113" i="69"/>
  <c r="I96" i="69"/>
  <c r="I147" i="69"/>
  <c r="I158" i="69"/>
  <c r="I178" i="69"/>
  <c r="I35" i="69"/>
  <c r="I41" i="69"/>
  <c r="I98" i="69"/>
  <c r="I65" i="69"/>
  <c r="I60" i="69"/>
  <c r="I145" i="69"/>
  <c r="I112" i="69"/>
  <c r="I168" i="69"/>
  <c r="I27" i="69"/>
  <c r="I49" i="69"/>
  <c r="I28" i="69"/>
  <c r="I44" i="69"/>
  <c r="I29" i="69"/>
  <c r="I45" i="69"/>
  <c r="I30" i="69"/>
  <c r="I46" i="69"/>
  <c r="I62" i="69"/>
  <c r="I136" i="69"/>
  <c r="I83" i="69"/>
  <c r="I122" i="69"/>
  <c r="I52" i="69"/>
  <c r="I69" i="69"/>
  <c r="I115" i="69"/>
  <c r="I127" i="69"/>
  <c r="I110" i="69"/>
  <c r="I64" i="69"/>
  <c r="I85" i="69"/>
  <c r="I101" i="69"/>
  <c r="I117" i="69"/>
  <c r="I164" i="69"/>
  <c r="I67" i="69"/>
  <c r="I84" i="69"/>
  <c r="I100" i="69"/>
  <c r="I116" i="69"/>
  <c r="I148" i="69"/>
  <c r="I135" i="69"/>
  <c r="I151" i="69"/>
  <c r="I124" i="69"/>
  <c r="I142" i="69"/>
  <c r="I163" i="69"/>
  <c r="I162" i="69"/>
  <c r="I161" i="69"/>
  <c r="I167" i="69"/>
  <c r="I166" i="69"/>
  <c r="I182" i="69"/>
  <c r="I86" i="69"/>
  <c r="I39" i="69"/>
  <c r="I36" i="69"/>
  <c r="I53" i="69"/>
  <c r="I37" i="69"/>
  <c r="I107" i="69"/>
  <c r="I38" i="69"/>
  <c r="I54" i="69"/>
  <c r="I87" i="69"/>
  <c r="I51" i="69"/>
  <c r="I95" i="69"/>
  <c r="I177" i="69"/>
  <c r="I61" i="69"/>
  <c r="I82" i="69"/>
  <c r="I111" i="69"/>
  <c r="I94" i="69"/>
  <c r="I144" i="69"/>
  <c r="I72" i="69"/>
  <c r="I93" i="69"/>
  <c r="I109" i="69"/>
  <c r="I137" i="69"/>
  <c r="I59" i="69"/>
  <c r="I75" i="69"/>
  <c r="I92" i="69"/>
  <c r="I108" i="69"/>
  <c r="I126" i="69"/>
  <c r="I121" i="69"/>
  <c r="I143" i="69"/>
  <c r="I160" i="69"/>
  <c r="I134" i="69"/>
  <c r="I150" i="69"/>
  <c r="I154" i="69"/>
  <c r="I180" i="69"/>
  <c r="I173" i="69"/>
  <c r="I175" i="69"/>
  <c r="I174" i="69"/>
  <c r="I57" i="69"/>
  <c r="I43" i="69"/>
  <c r="I31" i="69"/>
  <c r="I32" i="69"/>
  <c r="I114" i="69"/>
  <c r="I33" i="69"/>
  <c r="I99" i="69"/>
  <c r="I34" i="69"/>
  <c r="I50" i="69"/>
  <c r="I70" i="69"/>
  <c r="I47" i="69"/>
  <c r="I91" i="69"/>
  <c r="I152" i="69"/>
  <c r="I56" i="69"/>
  <c r="I73" i="69"/>
  <c r="I103" i="69"/>
  <c r="I141" i="69"/>
  <c r="I118" i="69"/>
  <c r="I68" i="69"/>
  <c r="I89" i="69"/>
  <c r="I105" i="69"/>
  <c r="I123" i="69"/>
  <c r="I176" i="69"/>
  <c r="I71" i="69"/>
  <c r="I88" i="69"/>
  <c r="I104" i="69"/>
  <c r="I120" i="69"/>
  <c r="I159" i="69"/>
  <c r="I139" i="69"/>
  <c r="I153" i="69"/>
  <c r="I128" i="69"/>
  <c r="I146" i="69"/>
  <c r="I169" i="69"/>
  <c r="I172" i="69"/>
  <c r="I165" i="69"/>
  <c r="I171" i="69"/>
  <c r="I170" i="69"/>
  <c r="L2" i="67"/>
  <c r="G27" i="66"/>
  <c r="F18" i="66"/>
  <c r="F11" i="66" s="1"/>
  <c r="J5" i="69"/>
  <c r="K74" i="67"/>
  <c r="K106" i="67"/>
  <c r="K66" i="67"/>
  <c r="K109" i="67"/>
  <c r="K101" i="67"/>
  <c r="K93" i="67"/>
  <c r="K85" i="67"/>
  <c r="K77" i="67"/>
  <c r="K69" i="67"/>
  <c r="K61" i="67"/>
  <c r="K88" i="67"/>
  <c r="K68" i="67"/>
  <c r="K94" i="67"/>
  <c r="K62" i="67"/>
  <c r="K82" i="67"/>
  <c r="K98" i="67"/>
  <c r="K99" i="67"/>
  <c r="K75" i="67"/>
  <c r="K86" i="67"/>
  <c r="K108" i="67"/>
  <c r="K90" i="67"/>
  <c r="K103" i="67"/>
  <c r="K95" i="67"/>
  <c r="K87" i="67"/>
  <c r="K79" i="67"/>
  <c r="K71" i="67"/>
  <c r="K63" i="67"/>
  <c r="K96" i="67"/>
  <c r="K64" i="67"/>
  <c r="K76" i="67"/>
  <c r="K102" i="67"/>
  <c r="K70" i="67"/>
  <c r="K105" i="67"/>
  <c r="K97" i="67"/>
  <c r="K89" i="67"/>
  <c r="K81" i="67"/>
  <c r="K73" i="67"/>
  <c r="K65" i="67"/>
  <c r="K104" i="67"/>
  <c r="K72" i="67"/>
  <c r="K84" i="67"/>
  <c r="K78" i="67"/>
  <c r="K92" i="67"/>
  <c r="K107" i="67"/>
  <c r="K91" i="67"/>
  <c r="K83" i="67"/>
  <c r="K67" i="67"/>
  <c r="K80" i="67"/>
  <c r="K100" i="67"/>
  <c r="H28" i="66"/>
  <c r="H29" i="66" s="1"/>
  <c r="G30" i="66"/>
  <c r="D35" i="42"/>
  <c r="E34" i="42"/>
  <c r="L376" i="67" l="1"/>
  <c r="L377" i="67"/>
  <c r="L14" i="67"/>
  <c r="L18" i="67"/>
  <c r="L22" i="67"/>
  <c r="L26" i="67"/>
  <c r="L30" i="67"/>
  <c r="L34" i="67"/>
  <c r="L38" i="67"/>
  <c r="L42" i="67"/>
  <c r="L46" i="67"/>
  <c r="L50" i="67"/>
  <c r="L54" i="67"/>
  <c r="L12" i="67"/>
  <c r="L16" i="67"/>
  <c r="L24" i="67"/>
  <c r="L32" i="67"/>
  <c r="L44" i="67"/>
  <c r="L9" i="67"/>
  <c r="L15" i="67"/>
  <c r="L19" i="67"/>
  <c r="L23" i="67"/>
  <c r="L27" i="67"/>
  <c r="L31" i="67"/>
  <c r="L35" i="67"/>
  <c r="L39" i="67"/>
  <c r="L43" i="67"/>
  <c r="L47" i="67"/>
  <c r="L51" i="67"/>
  <c r="L55" i="67"/>
  <c r="L11" i="67"/>
  <c r="L20" i="67"/>
  <c r="L28" i="67"/>
  <c r="L36" i="67"/>
  <c r="L40" i="67"/>
  <c r="L48" i="67"/>
  <c r="L21" i="67"/>
  <c r="L37" i="67"/>
  <c r="L52" i="67"/>
  <c r="L25" i="67"/>
  <c r="L45" i="67"/>
  <c r="L10" i="67"/>
  <c r="L33" i="67"/>
  <c r="L41" i="67"/>
  <c r="L13" i="67"/>
  <c r="L29" i="67"/>
  <c r="L56" i="67"/>
  <c r="L17" i="67"/>
  <c r="L49" i="67"/>
  <c r="L53" i="67"/>
  <c r="G18" i="66"/>
  <c r="G11" i="66" s="1"/>
  <c r="H27" i="66"/>
  <c r="M2" i="67"/>
  <c r="K5" i="69"/>
  <c r="L109" i="67"/>
  <c r="L101" i="67"/>
  <c r="L93" i="67"/>
  <c r="L85" i="67"/>
  <c r="L77" i="67"/>
  <c r="L69" i="67"/>
  <c r="L106" i="67"/>
  <c r="L74" i="67"/>
  <c r="L70" i="67"/>
  <c r="L88" i="67"/>
  <c r="L92" i="67"/>
  <c r="L68" i="67"/>
  <c r="L107" i="67"/>
  <c r="L83" i="67"/>
  <c r="L67" i="67"/>
  <c r="L98" i="67"/>
  <c r="L62" i="67"/>
  <c r="L100" i="67"/>
  <c r="L84" i="67"/>
  <c r="L103" i="67"/>
  <c r="L95" i="67"/>
  <c r="L87" i="67"/>
  <c r="L79" i="67"/>
  <c r="L71" i="67"/>
  <c r="L63" i="67"/>
  <c r="L82" i="67"/>
  <c r="L78" i="67"/>
  <c r="L96" i="67"/>
  <c r="L64" i="67"/>
  <c r="L108" i="67"/>
  <c r="L76" i="67"/>
  <c r="L105" i="67"/>
  <c r="L97" i="67"/>
  <c r="L89" i="67"/>
  <c r="L81" i="67"/>
  <c r="L73" i="67"/>
  <c r="L65" i="67"/>
  <c r="L90" i="67"/>
  <c r="L94" i="67"/>
  <c r="L104" i="67"/>
  <c r="L72" i="67"/>
  <c r="L86" i="67"/>
  <c r="L218" i="67"/>
  <c r="L270" i="67" s="1"/>
  <c r="L99" i="67"/>
  <c r="L91" i="67"/>
  <c r="L75" i="67"/>
  <c r="L66" i="67"/>
  <c r="L102" i="67"/>
  <c r="L80" i="67"/>
  <c r="J179" i="69"/>
  <c r="J180" i="69"/>
  <c r="J178" i="69"/>
  <c r="J177" i="69"/>
  <c r="J155" i="69"/>
  <c r="J151" i="69"/>
  <c r="J135" i="69"/>
  <c r="J157" i="69"/>
  <c r="J140" i="69"/>
  <c r="J166" i="69"/>
  <c r="J123" i="69"/>
  <c r="J105" i="69"/>
  <c r="J89" i="69"/>
  <c r="J68" i="69"/>
  <c r="J150" i="69"/>
  <c r="J114" i="69"/>
  <c r="J98" i="69"/>
  <c r="J82" i="69"/>
  <c r="J61" i="69"/>
  <c r="J107" i="69"/>
  <c r="J108" i="69"/>
  <c r="J92" i="69"/>
  <c r="J49" i="69"/>
  <c r="J100" i="69"/>
  <c r="J71" i="69"/>
  <c r="J56" i="69"/>
  <c r="J141" i="69"/>
  <c r="J35" i="69"/>
  <c r="J83" i="69"/>
  <c r="J54" i="69"/>
  <c r="J38" i="69"/>
  <c r="J40" i="69"/>
  <c r="J119" i="69"/>
  <c r="J91" i="69"/>
  <c r="J124" i="69"/>
  <c r="J29" i="69"/>
  <c r="J167" i="69"/>
  <c r="J158" i="69"/>
  <c r="J153" i="69"/>
  <c r="J173" i="69"/>
  <c r="J144" i="69"/>
  <c r="J137" i="69"/>
  <c r="J93" i="69"/>
  <c r="J181" i="69"/>
  <c r="J102" i="69"/>
  <c r="J65" i="69"/>
  <c r="J116" i="69"/>
  <c r="J53" i="69"/>
  <c r="J75" i="69"/>
  <c r="J154" i="69"/>
  <c r="J112" i="69"/>
  <c r="J42" i="69"/>
  <c r="J28" i="69"/>
  <c r="J161" i="69"/>
  <c r="J41" i="69"/>
  <c r="J175" i="69"/>
  <c r="J176" i="69"/>
  <c r="J170" i="69"/>
  <c r="J169" i="69"/>
  <c r="J174" i="69"/>
  <c r="J147" i="69"/>
  <c r="J125" i="69"/>
  <c r="J152" i="69"/>
  <c r="J136" i="69"/>
  <c r="J164" i="69"/>
  <c r="J117" i="69"/>
  <c r="J101" i="69"/>
  <c r="J85" i="69"/>
  <c r="J64" i="69"/>
  <c r="J142" i="69"/>
  <c r="J110" i="69"/>
  <c r="J94" i="69"/>
  <c r="J73" i="69"/>
  <c r="J156" i="69"/>
  <c r="J99" i="69"/>
  <c r="J138" i="69"/>
  <c r="J87" i="69"/>
  <c r="J182" i="69"/>
  <c r="J96" i="69"/>
  <c r="J67" i="69"/>
  <c r="J52" i="69"/>
  <c r="J103" i="69"/>
  <c r="J31" i="69"/>
  <c r="J70" i="69"/>
  <c r="J50" i="69"/>
  <c r="J34" i="69"/>
  <c r="J36" i="69"/>
  <c r="J66" i="69"/>
  <c r="J84" i="69"/>
  <c r="J74" i="69"/>
  <c r="J95" i="69"/>
  <c r="J168" i="69"/>
  <c r="J159" i="69"/>
  <c r="J139" i="69"/>
  <c r="J122" i="69"/>
  <c r="J109" i="69"/>
  <c r="J72" i="69"/>
  <c r="J118" i="69"/>
  <c r="J86" i="69"/>
  <c r="J115" i="69"/>
  <c r="J104" i="69"/>
  <c r="J111" i="69"/>
  <c r="J59" i="69"/>
  <c r="J39" i="69"/>
  <c r="J58" i="69"/>
  <c r="J44" i="69"/>
  <c r="J47" i="69"/>
  <c r="J37" i="69"/>
  <c r="J120" i="69"/>
  <c r="J172" i="69"/>
  <c r="J143" i="69"/>
  <c r="J145" i="69"/>
  <c r="J60" i="69"/>
  <c r="J69" i="69"/>
  <c r="J57" i="69"/>
  <c r="J48" i="69"/>
  <c r="J46" i="69"/>
  <c r="J51" i="69"/>
  <c r="J171" i="69"/>
  <c r="J160" i="69"/>
  <c r="J126" i="69"/>
  <c r="J81" i="69"/>
  <c r="J90" i="69"/>
  <c r="J63" i="69"/>
  <c r="J62" i="69"/>
  <c r="J55" i="69"/>
  <c r="J163" i="69"/>
  <c r="J148" i="69"/>
  <c r="J97" i="69"/>
  <c r="J106" i="69"/>
  <c r="J146" i="69"/>
  <c r="J88" i="69"/>
  <c r="J165" i="69"/>
  <c r="J32" i="69"/>
  <c r="J33" i="69"/>
  <c r="J162" i="69"/>
  <c r="J121" i="69"/>
  <c r="J113" i="69"/>
  <c r="J128" i="69"/>
  <c r="J149" i="69"/>
  <c r="J127" i="69"/>
  <c r="J43" i="69"/>
  <c r="J30" i="69"/>
  <c r="J45" i="69"/>
  <c r="H30" i="66"/>
  <c r="I28" i="66"/>
  <c r="I29" i="66" s="1"/>
  <c r="E35" i="42"/>
  <c r="D36" i="42"/>
  <c r="M376" i="67" l="1"/>
  <c r="M377" i="67"/>
  <c r="M10" i="67"/>
  <c r="M13" i="67"/>
  <c r="M17" i="67"/>
  <c r="M21" i="67"/>
  <c r="M25" i="67"/>
  <c r="M29" i="67"/>
  <c r="M33" i="67"/>
  <c r="M37" i="67"/>
  <c r="M41" i="67"/>
  <c r="M45" i="67"/>
  <c r="M49" i="67"/>
  <c r="M53" i="67"/>
  <c r="M19" i="67"/>
  <c r="M27" i="67"/>
  <c r="M31" i="67"/>
  <c r="M35" i="67"/>
  <c r="M39" i="67"/>
  <c r="M47" i="67"/>
  <c r="M14" i="67"/>
  <c r="M18" i="67"/>
  <c r="M22" i="67"/>
  <c r="M26" i="67"/>
  <c r="M30" i="67"/>
  <c r="M34" i="67"/>
  <c r="M38" i="67"/>
  <c r="M42" i="67"/>
  <c r="M46" i="67"/>
  <c r="M50" i="67"/>
  <c r="M54" i="67"/>
  <c r="M15" i="67"/>
  <c r="M23" i="67"/>
  <c r="M43" i="67"/>
  <c r="M11" i="67"/>
  <c r="M24" i="67"/>
  <c r="M40" i="67"/>
  <c r="M55" i="67"/>
  <c r="M12" i="67"/>
  <c r="M44" i="67"/>
  <c r="M16" i="67"/>
  <c r="M32" i="67"/>
  <c r="M51" i="67"/>
  <c r="M20" i="67"/>
  <c r="M28" i="67"/>
  <c r="M52" i="67"/>
  <c r="M48" i="67"/>
  <c r="M36" i="67"/>
  <c r="M56" i="67"/>
  <c r="M104" i="67"/>
  <c r="M96" i="67"/>
  <c r="M88" i="67"/>
  <c r="M80" i="67"/>
  <c r="M72" i="67"/>
  <c r="M64" i="67"/>
  <c r="M91" i="67"/>
  <c r="M95" i="67"/>
  <c r="M81" i="67"/>
  <c r="M101" i="67"/>
  <c r="M106" i="67"/>
  <c r="M98" i="67"/>
  <c r="M90" i="67"/>
  <c r="M74" i="67"/>
  <c r="M99" i="67"/>
  <c r="M79" i="67"/>
  <c r="M100" i="67"/>
  <c r="M76" i="67"/>
  <c r="M107" i="67"/>
  <c r="M63" i="67"/>
  <c r="M65" i="67"/>
  <c r="M87" i="67"/>
  <c r="M77" i="67"/>
  <c r="M109" i="67"/>
  <c r="M218" i="67"/>
  <c r="M270" i="67" s="1"/>
  <c r="M102" i="67"/>
  <c r="M94" i="67"/>
  <c r="M86" i="67"/>
  <c r="M78" i="67"/>
  <c r="M70" i="67"/>
  <c r="M83" i="67"/>
  <c r="M71" i="67"/>
  <c r="M105" i="67"/>
  <c r="M73" i="67"/>
  <c r="M69" i="67"/>
  <c r="M82" i="67"/>
  <c r="M66" i="67"/>
  <c r="M67" i="67"/>
  <c r="M103" i="67"/>
  <c r="M89" i="67"/>
  <c r="M93" i="67"/>
  <c r="M108" i="67"/>
  <c r="M92" i="67"/>
  <c r="M84" i="67"/>
  <c r="M68" i="67"/>
  <c r="M75" i="67"/>
  <c r="M97" i="67"/>
  <c r="M85" i="67"/>
  <c r="K176" i="69"/>
  <c r="K177" i="69"/>
  <c r="K175" i="69"/>
  <c r="K155" i="69"/>
  <c r="K164" i="69"/>
  <c r="K157" i="69"/>
  <c r="K140" i="69"/>
  <c r="K178" i="69"/>
  <c r="K145" i="69"/>
  <c r="K123" i="69"/>
  <c r="K128" i="69"/>
  <c r="K106" i="69"/>
  <c r="K90" i="69"/>
  <c r="K69" i="69"/>
  <c r="K153" i="69"/>
  <c r="K119" i="69"/>
  <c r="K103" i="69"/>
  <c r="K87" i="69"/>
  <c r="K66" i="69"/>
  <c r="K124" i="69"/>
  <c r="K96" i="69"/>
  <c r="K105" i="69"/>
  <c r="K93" i="69"/>
  <c r="K50" i="69"/>
  <c r="K57" i="69"/>
  <c r="K108" i="69"/>
  <c r="K51" i="69"/>
  <c r="K36" i="69"/>
  <c r="K88" i="69"/>
  <c r="K56" i="69"/>
  <c r="K39" i="69"/>
  <c r="K46" i="69"/>
  <c r="K30" i="69"/>
  <c r="K37" i="69"/>
  <c r="K68" i="69"/>
  <c r="K181" i="69"/>
  <c r="K159" i="69"/>
  <c r="K179" i="69"/>
  <c r="K122" i="69"/>
  <c r="K127" i="69"/>
  <c r="K142" i="69"/>
  <c r="K94" i="69"/>
  <c r="K158" i="69"/>
  <c r="K107" i="69"/>
  <c r="K70" i="69"/>
  <c r="K104" i="69"/>
  <c r="K97" i="69"/>
  <c r="K85" i="69"/>
  <c r="K55" i="69"/>
  <c r="K117" i="69"/>
  <c r="K43" i="69"/>
  <c r="K34" i="69"/>
  <c r="K89" i="69"/>
  <c r="K172" i="69"/>
  <c r="K173" i="69"/>
  <c r="K167" i="69"/>
  <c r="K182" i="69"/>
  <c r="K160" i="69"/>
  <c r="K152" i="69"/>
  <c r="K136" i="69"/>
  <c r="K162" i="69"/>
  <c r="K141" i="69"/>
  <c r="K171" i="69"/>
  <c r="K118" i="69"/>
  <c r="K102" i="69"/>
  <c r="K86" i="69"/>
  <c r="K65" i="69"/>
  <c r="K147" i="69"/>
  <c r="K115" i="69"/>
  <c r="K99" i="69"/>
  <c r="K83" i="69"/>
  <c r="K62" i="69"/>
  <c r="K120" i="69"/>
  <c r="K151" i="69"/>
  <c r="K143" i="69"/>
  <c r="K84" i="69"/>
  <c r="K116" i="69"/>
  <c r="K53" i="69"/>
  <c r="K72" i="69"/>
  <c r="K47" i="69"/>
  <c r="K32" i="69"/>
  <c r="K75" i="69"/>
  <c r="K52" i="69"/>
  <c r="K35" i="69"/>
  <c r="K42" i="69"/>
  <c r="K71" i="69"/>
  <c r="K33" i="69"/>
  <c r="K63" i="69"/>
  <c r="K180" i="69"/>
  <c r="K165" i="69"/>
  <c r="K166" i="69"/>
  <c r="K144" i="69"/>
  <c r="K149" i="69"/>
  <c r="K110" i="69"/>
  <c r="K73" i="69"/>
  <c r="K125" i="69"/>
  <c r="K91" i="69"/>
  <c r="K138" i="69"/>
  <c r="K113" i="69"/>
  <c r="K54" i="69"/>
  <c r="K146" i="69"/>
  <c r="K40" i="69"/>
  <c r="K59" i="69"/>
  <c r="K60" i="69"/>
  <c r="K41" i="69"/>
  <c r="K100" i="69"/>
  <c r="K170" i="69"/>
  <c r="K58" i="69"/>
  <c r="K74" i="69"/>
  <c r="K168" i="69"/>
  <c r="K156" i="69"/>
  <c r="K137" i="69"/>
  <c r="K82" i="69"/>
  <c r="K95" i="69"/>
  <c r="K121" i="69"/>
  <c r="K49" i="69"/>
  <c r="K67" i="69"/>
  <c r="K45" i="69"/>
  <c r="K174" i="69"/>
  <c r="K154" i="69"/>
  <c r="K98" i="69"/>
  <c r="K111" i="69"/>
  <c r="K112" i="69"/>
  <c r="K92" i="69"/>
  <c r="K38" i="69"/>
  <c r="K163" i="69"/>
  <c r="K126" i="69"/>
  <c r="K114" i="69"/>
  <c r="K139" i="69"/>
  <c r="K161" i="69"/>
  <c r="K44" i="69"/>
  <c r="K31" i="69"/>
  <c r="K101" i="69"/>
  <c r="K169" i="69"/>
  <c r="K148" i="69"/>
  <c r="K150" i="69"/>
  <c r="K61" i="69"/>
  <c r="K109" i="69"/>
  <c r="K64" i="69"/>
  <c r="K48" i="69"/>
  <c r="K29" i="69"/>
  <c r="L5" i="69"/>
  <c r="I27" i="66"/>
  <c r="H18" i="66"/>
  <c r="H11" i="66" s="1"/>
  <c r="N2" i="67"/>
  <c r="I30" i="66"/>
  <c r="J28" i="66"/>
  <c r="J29" i="66" s="1"/>
  <c r="D37" i="42"/>
  <c r="E36" i="42"/>
  <c r="C27" i="59"/>
  <c r="C134" i="59" s="1"/>
  <c r="C28" i="59"/>
  <c r="C81" i="59" s="1"/>
  <c r="C29" i="59"/>
  <c r="C82" i="59" s="1"/>
  <c r="C30" i="59"/>
  <c r="C83" i="59" s="1"/>
  <c r="C31" i="59"/>
  <c r="C84" i="59" s="1"/>
  <c r="C32" i="59"/>
  <c r="C85" i="59" s="1"/>
  <c r="C33" i="59"/>
  <c r="C86" i="59" s="1"/>
  <c r="C34" i="59"/>
  <c r="C87" i="59" s="1"/>
  <c r="C35" i="59"/>
  <c r="C88" i="59" s="1"/>
  <c r="C36" i="59"/>
  <c r="C89" i="59" s="1"/>
  <c r="C37" i="59"/>
  <c r="C90" i="59" s="1"/>
  <c r="C38" i="59"/>
  <c r="C91" i="59" s="1"/>
  <c r="C39" i="59"/>
  <c r="C92" i="59" s="1"/>
  <c r="C40" i="59"/>
  <c r="C93" i="59" s="1"/>
  <c r="C41" i="59"/>
  <c r="C94" i="59" s="1"/>
  <c r="C42" i="59"/>
  <c r="C95" i="59" s="1"/>
  <c r="C43" i="59"/>
  <c r="C96" i="59" s="1"/>
  <c r="C44" i="59"/>
  <c r="C97" i="59" s="1"/>
  <c r="C45" i="59"/>
  <c r="C98" i="59" s="1"/>
  <c r="C46" i="59"/>
  <c r="C99" i="59" s="1"/>
  <c r="C47" i="59"/>
  <c r="C100" i="59" s="1"/>
  <c r="C48" i="59"/>
  <c r="C101" i="59" s="1"/>
  <c r="C49" i="59"/>
  <c r="C102" i="59" s="1"/>
  <c r="C50" i="59"/>
  <c r="C103" i="59" s="1"/>
  <c r="C51" i="59"/>
  <c r="C104" i="59" s="1"/>
  <c r="C52" i="59"/>
  <c r="C105" i="59" s="1"/>
  <c r="C53" i="59"/>
  <c r="C106" i="59" s="1"/>
  <c r="C54" i="59"/>
  <c r="C107" i="59" s="1"/>
  <c r="C55" i="59"/>
  <c r="C108" i="59" s="1"/>
  <c r="C56" i="59"/>
  <c r="C109" i="59" s="1"/>
  <c r="C57" i="59"/>
  <c r="C110" i="59" s="1"/>
  <c r="C58" i="59"/>
  <c r="C111" i="59" s="1"/>
  <c r="C59" i="59"/>
  <c r="C112" i="59" s="1"/>
  <c r="C60" i="59"/>
  <c r="C113" i="59" s="1"/>
  <c r="C61" i="59"/>
  <c r="C114" i="59" s="1"/>
  <c r="C62" i="59"/>
  <c r="C115" i="59" s="1"/>
  <c r="C63" i="59"/>
  <c r="C116" i="59" s="1"/>
  <c r="C64" i="59"/>
  <c r="C117" i="59" s="1"/>
  <c r="C65" i="59"/>
  <c r="C118" i="59" s="1"/>
  <c r="C66" i="59"/>
  <c r="C119" i="59" s="1"/>
  <c r="C67" i="59"/>
  <c r="C120" i="59" s="1"/>
  <c r="C68" i="59"/>
  <c r="C121" i="59" s="1"/>
  <c r="C69" i="59"/>
  <c r="C122" i="59" s="1"/>
  <c r="C70" i="59"/>
  <c r="C123" i="59" s="1"/>
  <c r="C71" i="59"/>
  <c r="C124" i="59" s="1"/>
  <c r="C72" i="59"/>
  <c r="C125" i="59" s="1"/>
  <c r="C73" i="59"/>
  <c r="C126" i="59" s="1"/>
  <c r="C74" i="59"/>
  <c r="C127" i="59" s="1"/>
  <c r="C75" i="59"/>
  <c r="C128" i="59" s="1"/>
  <c r="C26" i="59"/>
  <c r="C79" i="59" s="1"/>
  <c r="L9" i="56"/>
  <c r="L12" i="56"/>
  <c r="L15" i="56"/>
  <c r="L18" i="56"/>
  <c r="L21" i="56"/>
  <c r="L24" i="56"/>
  <c r="L27" i="56"/>
  <c r="L30" i="56"/>
  <c r="L33" i="56"/>
  <c r="L36" i="56"/>
  <c r="L39" i="56"/>
  <c r="L42" i="56"/>
  <c r="L45" i="56"/>
  <c r="L48" i="56"/>
  <c r="F275" i="67"/>
  <c r="F276" i="67"/>
  <c r="F277" i="67"/>
  <c r="F278" i="67"/>
  <c r="F279" i="67"/>
  <c r="F280" i="67"/>
  <c r="F281" i="67"/>
  <c r="F282" i="67"/>
  <c r="F283" i="67"/>
  <c r="F284" i="67"/>
  <c r="F285" i="67"/>
  <c r="F61" i="61"/>
  <c r="F62" i="61"/>
  <c r="F63" i="61"/>
  <c r="F64" i="61"/>
  <c r="F65" i="61"/>
  <c r="F66" i="61"/>
  <c r="F67" i="61"/>
  <c r="F68" i="61"/>
  <c r="F69" i="61"/>
  <c r="F70" i="61"/>
  <c r="F71" i="61"/>
  <c r="F72" i="61"/>
  <c r="F73" i="61"/>
  <c r="F74" i="61"/>
  <c r="F75" i="61"/>
  <c r="F76" i="61"/>
  <c r="F77" i="61"/>
  <c r="F78" i="61"/>
  <c r="F79" i="61"/>
  <c r="F80" i="61"/>
  <c r="F81" i="61"/>
  <c r="F82" i="61"/>
  <c r="F83" i="61"/>
  <c r="F84" i="61"/>
  <c r="F85" i="61"/>
  <c r="F86" i="61"/>
  <c r="F87" i="61"/>
  <c r="F88" i="61"/>
  <c r="F89" i="61"/>
  <c r="F90" i="61"/>
  <c r="F91" i="61"/>
  <c r="F92" i="61"/>
  <c r="F93" i="61"/>
  <c r="F94" i="61"/>
  <c r="F95" i="61"/>
  <c r="F96" i="61"/>
  <c r="F97" i="61"/>
  <c r="F98" i="61"/>
  <c r="F99" i="61"/>
  <c r="F100" i="61"/>
  <c r="F101" i="61"/>
  <c r="F102" i="61"/>
  <c r="F103" i="61"/>
  <c r="F104" i="61"/>
  <c r="F105" i="61"/>
  <c r="F106" i="61"/>
  <c r="F107" i="61"/>
  <c r="F108" i="61"/>
  <c r="F109" i="61"/>
  <c r="F60" i="61"/>
  <c r="F8" i="61"/>
  <c r="F9" i="61"/>
  <c r="F10" i="61"/>
  <c r="F11" i="61"/>
  <c r="F12" i="61"/>
  <c r="F13" i="61"/>
  <c r="F14" i="61"/>
  <c r="F15" i="61"/>
  <c r="F16" i="61"/>
  <c r="F17" i="61"/>
  <c r="F18" i="61"/>
  <c r="F19" i="61"/>
  <c r="F20" i="61"/>
  <c r="F21" i="61"/>
  <c r="F22" i="61"/>
  <c r="F23" i="61"/>
  <c r="F24" i="61"/>
  <c r="F25" i="61"/>
  <c r="F26" i="61"/>
  <c r="F27" i="61"/>
  <c r="F28" i="61"/>
  <c r="F29" i="61"/>
  <c r="F30" i="61"/>
  <c r="F31" i="61"/>
  <c r="F32" i="61"/>
  <c r="F33" i="61"/>
  <c r="F34" i="61"/>
  <c r="F35" i="61"/>
  <c r="F36" i="61"/>
  <c r="F37" i="61"/>
  <c r="F38" i="61"/>
  <c r="F39" i="61"/>
  <c r="F40" i="61"/>
  <c r="F41" i="61"/>
  <c r="F42" i="61"/>
  <c r="F43" i="61"/>
  <c r="F44" i="61"/>
  <c r="F45" i="61"/>
  <c r="F46" i="61"/>
  <c r="F47" i="61"/>
  <c r="F48" i="61"/>
  <c r="F49" i="61"/>
  <c r="F50" i="61"/>
  <c r="F51" i="61"/>
  <c r="F52" i="61"/>
  <c r="F53" i="61"/>
  <c r="F54" i="61"/>
  <c r="F55" i="61"/>
  <c r="F56" i="61"/>
  <c r="F7" i="61"/>
  <c r="M7" i="58"/>
  <c r="M5" i="58"/>
  <c r="C8" i="58"/>
  <c r="J380" i="61"/>
  <c r="J361" i="61"/>
  <c r="J270" i="61"/>
  <c r="J59" i="61"/>
  <c r="H191" i="59"/>
  <c r="E29" i="1"/>
  <c r="S4" i="56" s="1"/>
  <c r="S3" i="56"/>
  <c r="B3" i="21"/>
  <c r="E27" i="1"/>
  <c r="E33" i="1"/>
  <c r="F32" i="1"/>
  <c r="G32" i="1" s="1"/>
  <c r="H32" i="1" s="1"/>
  <c r="I32" i="1" s="1"/>
  <c r="J32" i="1" s="1"/>
  <c r="K32" i="1" s="1"/>
  <c r="L32" i="1" s="1"/>
  <c r="M32" i="1" s="1"/>
  <c r="N32" i="1" s="1"/>
  <c r="O32" i="1" s="1"/>
  <c r="P32" i="1" s="1"/>
  <c r="Q32" i="1" s="1"/>
  <c r="R32" i="1" s="1"/>
  <c r="S32" i="1" s="1"/>
  <c r="T32" i="1" s="1"/>
  <c r="U32" i="1" s="1"/>
  <c r="V32" i="1" s="1"/>
  <c r="W32" i="1" s="1"/>
  <c r="X32" i="1" s="1"/>
  <c r="Y32" i="1" s="1"/>
  <c r="Z32" i="1" s="1"/>
  <c r="AA32" i="1" s="1"/>
  <c r="AB32" i="1" s="1"/>
  <c r="AC32" i="1" s="1"/>
  <c r="AD32" i="1" s="1"/>
  <c r="AE32" i="1" s="1"/>
  <c r="AF32" i="1" s="1"/>
  <c r="AG32" i="1" s="1"/>
  <c r="AH32" i="1" s="1"/>
  <c r="AI32" i="1" s="1"/>
  <c r="AJ32" i="1" s="1"/>
  <c r="AK32" i="1" s="1"/>
  <c r="AL32" i="1" s="1"/>
  <c r="AM32" i="1" s="1"/>
  <c r="AN32" i="1" s="1"/>
  <c r="AO32" i="1" s="1"/>
  <c r="AP32" i="1" s="1"/>
  <c r="AQ32" i="1" s="1"/>
  <c r="AR32" i="1" s="1"/>
  <c r="AS32" i="1" s="1"/>
  <c r="AT32" i="1" s="1"/>
  <c r="AU32" i="1" s="1"/>
  <c r="AV32" i="1" s="1"/>
  <c r="AW32" i="1" s="1"/>
  <c r="AX32" i="1" s="1"/>
  <c r="AY32" i="1" s="1"/>
  <c r="AZ32" i="1" s="1"/>
  <c r="BA32" i="1" s="1"/>
  <c r="BB32" i="1" s="1"/>
  <c r="A47" i="58"/>
  <c r="A34" i="58"/>
  <c r="A35" i="58"/>
  <c r="A36" i="58"/>
  <c r="A37" i="58"/>
  <c r="A38" i="58"/>
  <c r="A39" i="58"/>
  <c r="A40" i="58"/>
  <c r="A41" i="58"/>
  <c r="A42" i="58"/>
  <c r="A43" i="58"/>
  <c r="A44" i="58"/>
  <c r="A45" i="58"/>
  <c r="A46" i="58"/>
  <c r="A33" i="58"/>
  <c r="E2" i="61"/>
  <c r="B8" i="59"/>
  <c r="H8" i="58"/>
  <c r="C7" i="58"/>
  <c r="K2" i="61" l="1"/>
  <c r="G12" i="68"/>
  <c r="G12" i="58"/>
  <c r="F271" i="67"/>
  <c r="C33" i="68" s="1"/>
  <c r="N376" i="67"/>
  <c r="N377" i="67"/>
  <c r="J27" i="68" s="1"/>
  <c r="N11" i="67"/>
  <c r="N12" i="67"/>
  <c r="N16" i="67"/>
  <c r="N20" i="67"/>
  <c r="N24" i="67"/>
  <c r="N28" i="67"/>
  <c r="N32" i="67"/>
  <c r="N36" i="67"/>
  <c r="N40" i="67"/>
  <c r="N44" i="67"/>
  <c r="N48" i="67"/>
  <c r="N52" i="67"/>
  <c r="N56" i="67"/>
  <c r="N14" i="67"/>
  <c r="N22" i="67"/>
  <c r="N42" i="67"/>
  <c r="N50" i="67"/>
  <c r="N13" i="67"/>
  <c r="N17" i="67"/>
  <c r="N21" i="67"/>
  <c r="N25" i="67"/>
  <c r="N29" i="67"/>
  <c r="N33" i="67"/>
  <c r="N37" i="67"/>
  <c r="N41" i="67"/>
  <c r="N45" i="67"/>
  <c r="N49" i="67"/>
  <c r="N53" i="67"/>
  <c r="N18" i="67"/>
  <c r="N26" i="67"/>
  <c r="N30" i="67"/>
  <c r="N34" i="67"/>
  <c r="N38" i="67"/>
  <c r="N46" i="67"/>
  <c r="N27" i="67"/>
  <c r="N43" i="67"/>
  <c r="N15" i="67"/>
  <c r="N31" i="67"/>
  <c r="N54" i="67"/>
  <c r="N39" i="67"/>
  <c r="N51" i="67"/>
  <c r="N47" i="67"/>
  <c r="N55" i="67"/>
  <c r="N19" i="67"/>
  <c r="N35" i="67"/>
  <c r="N23" i="67"/>
  <c r="K377" i="61"/>
  <c r="K376" i="61"/>
  <c r="H27" i="68"/>
  <c r="I27" i="68"/>
  <c r="D32" i="58"/>
  <c r="E32" i="58"/>
  <c r="K9" i="61"/>
  <c r="K14" i="61"/>
  <c r="K17" i="61"/>
  <c r="K22" i="61"/>
  <c r="K25" i="61"/>
  <c r="K30" i="61"/>
  <c r="K33" i="61"/>
  <c r="K11" i="61"/>
  <c r="K12" i="61"/>
  <c r="K19" i="61"/>
  <c r="K20" i="61"/>
  <c r="K27" i="61"/>
  <c r="K28" i="61"/>
  <c r="K10" i="61"/>
  <c r="K13" i="61"/>
  <c r="K18" i="61"/>
  <c r="K21" i="61"/>
  <c r="K26" i="61"/>
  <c r="K29" i="61"/>
  <c r="K16" i="61"/>
  <c r="K31" i="61"/>
  <c r="K39" i="61"/>
  <c r="K40" i="61"/>
  <c r="K47" i="61"/>
  <c r="K23" i="61"/>
  <c r="K24" i="61"/>
  <c r="K15" i="61"/>
  <c r="K32" i="61"/>
  <c r="K35" i="61"/>
  <c r="K36" i="61"/>
  <c r="K37" i="61"/>
  <c r="K42" i="61"/>
  <c r="K48" i="61"/>
  <c r="K44" i="61"/>
  <c r="K45" i="61"/>
  <c r="K46" i="61"/>
  <c r="K43" i="61"/>
  <c r="K51" i="61"/>
  <c r="K52" i="61"/>
  <c r="K49" i="61"/>
  <c r="K50" i="61"/>
  <c r="K53" i="61"/>
  <c r="K55" i="61"/>
  <c r="K56" i="61"/>
  <c r="K54" i="61"/>
  <c r="K8" i="61"/>
  <c r="K41" i="61"/>
  <c r="K34" i="61"/>
  <c r="K38" i="61"/>
  <c r="K218" i="61"/>
  <c r="K270" i="61" s="1"/>
  <c r="G27" i="58"/>
  <c r="F180" i="67"/>
  <c r="F232" i="67"/>
  <c r="F172" i="67"/>
  <c r="F224" i="67"/>
  <c r="F176" i="67"/>
  <c r="F228" i="67"/>
  <c r="F181" i="67"/>
  <c r="F233" i="67"/>
  <c r="F179" i="67"/>
  <c r="F231" i="67"/>
  <c r="F177" i="67"/>
  <c r="F229" i="67"/>
  <c r="F175" i="67"/>
  <c r="F227" i="67"/>
  <c r="F173" i="67"/>
  <c r="F225" i="67"/>
  <c r="F171" i="67"/>
  <c r="F223" i="67"/>
  <c r="F178" i="67"/>
  <c r="F230" i="67"/>
  <c r="F174" i="67"/>
  <c r="F226" i="67"/>
  <c r="F167" i="67"/>
  <c r="F219" i="67"/>
  <c r="F127" i="67"/>
  <c r="F125" i="67"/>
  <c r="F123" i="67"/>
  <c r="F121" i="67"/>
  <c r="F119" i="67"/>
  <c r="F128" i="67"/>
  <c r="F126" i="67"/>
  <c r="F124" i="67"/>
  <c r="F122" i="67"/>
  <c r="F120" i="67"/>
  <c r="F118" i="67"/>
  <c r="F114" i="67"/>
  <c r="F228" i="61"/>
  <c r="F280" i="61"/>
  <c r="C42" i="58" s="1"/>
  <c r="F232" i="61"/>
  <c r="F284" i="61"/>
  <c r="C46" i="58" s="1"/>
  <c r="F224" i="61"/>
  <c r="F276" i="61"/>
  <c r="C38" i="58" s="1"/>
  <c r="F233" i="61"/>
  <c r="F285" i="61"/>
  <c r="C47" i="58" s="1"/>
  <c r="F231" i="61"/>
  <c r="F283" i="61"/>
  <c r="C45" i="58" s="1"/>
  <c r="F229" i="61"/>
  <c r="F281" i="61"/>
  <c r="C43" i="58" s="1"/>
  <c r="F227" i="61"/>
  <c r="F279" i="61"/>
  <c r="C41" i="58" s="1"/>
  <c r="F225" i="61"/>
  <c r="F277" i="61"/>
  <c r="C39" i="58" s="1"/>
  <c r="F223" i="61"/>
  <c r="F275" i="61"/>
  <c r="C37" i="58" s="1"/>
  <c r="F230" i="61"/>
  <c r="F282" i="61"/>
  <c r="C44" i="58" s="1"/>
  <c r="F226" i="61"/>
  <c r="F278" i="61"/>
  <c r="C40" i="58" s="1"/>
  <c r="F219" i="61"/>
  <c r="F271" i="61"/>
  <c r="C33" i="58" s="1"/>
  <c r="F127" i="61"/>
  <c r="F180" i="61"/>
  <c r="F123" i="61"/>
  <c r="F176" i="61"/>
  <c r="F125" i="61"/>
  <c r="F178" i="61"/>
  <c r="F121" i="61"/>
  <c r="F174" i="61"/>
  <c r="F128" i="61"/>
  <c r="F181" i="61"/>
  <c r="F126" i="61"/>
  <c r="F179" i="61"/>
  <c r="F124" i="61"/>
  <c r="F177" i="61"/>
  <c r="F122" i="61"/>
  <c r="F175" i="61"/>
  <c r="F120" i="61"/>
  <c r="F173" i="61"/>
  <c r="F118" i="61"/>
  <c r="F171" i="61"/>
  <c r="F119" i="61"/>
  <c r="F172" i="61"/>
  <c r="F114" i="61"/>
  <c r="F167" i="61"/>
  <c r="F19" i="66"/>
  <c r="I5" i="59"/>
  <c r="I137" i="59" s="1"/>
  <c r="F7" i="21"/>
  <c r="F11" i="21"/>
  <c r="F15" i="21"/>
  <c r="F19" i="21"/>
  <c r="F23" i="21"/>
  <c r="F27" i="21"/>
  <c r="F31" i="21"/>
  <c r="F35" i="21"/>
  <c r="F39" i="21"/>
  <c r="F43" i="21"/>
  <c r="F47" i="21"/>
  <c r="F51" i="21"/>
  <c r="F55" i="21"/>
  <c r="F59" i="21"/>
  <c r="F63" i="21"/>
  <c r="F67" i="21"/>
  <c r="F6" i="21"/>
  <c r="F10" i="21"/>
  <c r="F14" i="21"/>
  <c r="F18" i="21"/>
  <c r="F22" i="21"/>
  <c r="F26" i="21"/>
  <c r="F30" i="21"/>
  <c r="F34" i="21"/>
  <c r="F38" i="21"/>
  <c r="F42" i="21"/>
  <c r="F46" i="21"/>
  <c r="F50" i="21"/>
  <c r="F54" i="21"/>
  <c r="F58" i="21"/>
  <c r="F62" i="21"/>
  <c r="F66" i="21"/>
  <c r="F5" i="21"/>
  <c r="F9" i="21"/>
  <c r="F13" i="21"/>
  <c r="F17" i="21"/>
  <c r="F21" i="21"/>
  <c r="F25" i="21"/>
  <c r="F29" i="21"/>
  <c r="F33" i="21"/>
  <c r="F37" i="21"/>
  <c r="F41" i="21"/>
  <c r="F45" i="21"/>
  <c r="F49" i="21"/>
  <c r="F53" i="21"/>
  <c r="F57" i="21"/>
  <c r="F61" i="21"/>
  <c r="F65" i="21"/>
  <c r="F4" i="21"/>
  <c r="F8" i="21"/>
  <c r="F12" i="21"/>
  <c r="F16" i="21"/>
  <c r="F20" i="21"/>
  <c r="F24" i="21"/>
  <c r="F28" i="21"/>
  <c r="F32" i="21"/>
  <c r="F36" i="21"/>
  <c r="F40" i="21"/>
  <c r="F44" i="21"/>
  <c r="F48" i="21"/>
  <c r="F52" i="21"/>
  <c r="F56" i="21"/>
  <c r="F60" i="21"/>
  <c r="F64" i="21"/>
  <c r="F3" i="21"/>
  <c r="L181" i="69"/>
  <c r="L165" i="69"/>
  <c r="L170" i="69"/>
  <c r="L164" i="69"/>
  <c r="L171" i="69"/>
  <c r="L168" i="69"/>
  <c r="L145" i="69"/>
  <c r="L123" i="69"/>
  <c r="L146" i="69"/>
  <c r="L124" i="69"/>
  <c r="L139" i="69"/>
  <c r="L111" i="69"/>
  <c r="L95" i="69"/>
  <c r="L74" i="69"/>
  <c r="L163" i="69"/>
  <c r="L120" i="69"/>
  <c r="L104" i="69"/>
  <c r="L88" i="69"/>
  <c r="L67" i="69"/>
  <c r="L117" i="69"/>
  <c r="L155" i="69"/>
  <c r="L110" i="69"/>
  <c r="L98" i="69"/>
  <c r="L64" i="69"/>
  <c r="L47" i="69"/>
  <c r="L73" i="69"/>
  <c r="L58" i="69"/>
  <c r="L113" i="69"/>
  <c r="L37" i="69"/>
  <c r="L40" i="69"/>
  <c r="L57" i="69"/>
  <c r="L106" i="69"/>
  <c r="L31" i="69"/>
  <c r="L48" i="69"/>
  <c r="L94" i="69"/>
  <c r="L169" i="69"/>
  <c r="L172" i="69"/>
  <c r="L153" i="69"/>
  <c r="L127" i="69"/>
  <c r="L128" i="69"/>
  <c r="L115" i="69"/>
  <c r="L83" i="69"/>
  <c r="L122" i="69"/>
  <c r="L92" i="69"/>
  <c r="L143" i="69"/>
  <c r="L118" i="69"/>
  <c r="L68" i="69"/>
  <c r="L51" i="69"/>
  <c r="L61" i="69"/>
  <c r="L41" i="69"/>
  <c r="L85" i="69"/>
  <c r="L34" i="69"/>
  <c r="L53" i="69"/>
  <c r="L173" i="69"/>
  <c r="L180" i="69"/>
  <c r="L157" i="69"/>
  <c r="L137" i="69"/>
  <c r="L138" i="69"/>
  <c r="L119" i="69"/>
  <c r="L177" i="69"/>
  <c r="L182" i="69"/>
  <c r="L166" i="69"/>
  <c r="L160" i="69"/>
  <c r="L161" i="69"/>
  <c r="L162" i="69"/>
  <c r="L141" i="69"/>
  <c r="L167" i="69"/>
  <c r="L142" i="69"/>
  <c r="L176" i="69"/>
  <c r="L125" i="69"/>
  <c r="L107" i="69"/>
  <c r="L91" i="69"/>
  <c r="L70" i="69"/>
  <c r="L152" i="69"/>
  <c r="L116" i="69"/>
  <c r="L100" i="69"/>
  <c r="L84" i="69"/>
  <c r="L63" i="69"/>
  <c r="L109" i="69"/>
  <c r="L140" i="69"/>
  <c r="L102" i="69"/>
  <c r="L89" i="69"/>
  <c r="L60" i="69"/>
  <c r="L105" i="69"/>
  <c r="L69" i="69"/>
  <c r="L54" i="69"/>
  <c r="L86" i="69"/>
  <c r="L33" i="69"/>
  <c r="L36" i="69"/>
  <c r="L52" i="69"/>
  <c r="L42" i="69"/>
  <c r="L46" i="69"/>
  <c r="L38" i="69"/>
  <c r="L43" i="69"/>
  <c r="L174" i="69"/>
  <c r="L179" i="69"/>
  <c r="L149" i="69"/>
  <c r="L150" i="69"/>
  <c r="L147" i="69"/>
  <c r="L99" i="69"/>
  <c r="L62" i="69"/>
  <c r="L108" i="69"/>
  <c r="L71" i="69"/>
  <c r="L93" i="69"/>
  <c r="L114" i="69"/>
  <c r="L90" i="69"/>
  <c r="L151" i="69"/>
  <c r="L44" i="69"/>
  <c r="L56" i="69"/>
  <c r="L121" i="69"/>
  <c r="L178" i="69"/>
  <c r="L156" i="69"/>
  <c r="L154" i="69"/>
  <c r="L159" i="69"/>
  <c r="L158" i="69"/>
  <c r="L103" i="69"/>
  <c r="L66" i="69"/>
  <c r="L144" i="69"/>
  <c r="L59" i="69"/>
  <c r="L72" i="69"/>
  <c r="L50" i="69"/>
  <c r="L49" i="69"/>
  <c r="L112" i="69"/>
  <c r="L101" i="69"/>
  <c r="L55" i="69"/>
  <c r="L45" i="69"/>
  <c r="L39" i="69"/>
  <c r="L87" i="69"/>
  <c r="L75" i="69"/>
  <c r="L148" i="69"/>
  <c r="L65" i="69"/>
  <c r="L32" i="69"/>
  <c r="L35" i="69"/>
  <c r="L96" i="69"/>
  <c r="L126" i="69"/>
  <c r="L97" i="69"/>
  <c r="L175" i="69"/>
  <c r="L30" i="69"/>
  <c r="N108" i="67"/>
  <c r="N100" i="67"/>
  <c r="N92" i="67"/>
  <c r="N84" i="67"/>
  <c r="N76" i="67"/>
  <c r="N68" i="67"/>
  <c r="N109" i="67"/>
  <c r="N77" i="67"/>
  <c r="N91" i="67"/>
  <c r="N89" i="67"/>
  <c r="N103" i="67"/>
  <c r="N79" i="67"/>
  <c r="N87" i="67"/>
  <c r="N218" i="67"/>
  <c r="N270" i="67" s="1"/>
  <c r="N94" i="67"/>
  <c r="N78" i="67"/>
  <c r="N85" i="67"/>
  <c r="N99" i="67"/>
  <c r="N105" i="67"/>
  <c r="N106" i="67"/>
  <c r="N98" i="67"/>
  <c r="N90" i="67"/>
  <c r="N82" i="67"/>
  <c r="N74" i="67"/>
  <c r="N66" i="67"/>
  <c r="N101" i="67"/>
  <c r="N69" i="67"/>
  <c r="N97" i="67"/>
  <c r="N83" i="67"/>
  <c r="N81" i="67"/>
  <c r="N71" i="67"/>
  <c r="N102" i="67"/>
  <c r="N86" i="67"/>
  <c r="N70" i="67"/>
  <c r="N67" i="67"/>
  <c r="N65" i="67"/>
  <c r="N95" i="67"/>
  <c r="N80" i="67"/>
  <c r="N93" i="67"/>
  <c r="N107" i="67"/>
  <c r="N88" i="67"/>
  <c r="N96" i="67"/>
  <c r="N64" i="67"/>
  <c r="N104" i="67"/>
  <c r="N72" i="67"/>
  <c r="N75" i="67"/>
  <c r="N73" i="67"/>
  <c r="O2" i="67"/>
  <c r="I18" i="66"/>
  <c r="I11" i="66" s="1"/>
  <c r="J27" i="66"/>
  <c r="M5" i="69"/>
  <c r="I26" i="68"/>
  <c r="C44" i="68"/>
  <c r="C40" i="68"/>
  <c r="C38" i="68"/>
  <c r="J30" i="66"/>
  <c r="K28" i="66"/>
  <c r="K29" i="66" s="1"/>
  <c r="C46" i="68"/>
  <c r="C42" i="68"/>
  <c r="C35" i="68"/>
  <c r="C47" i="68"/>
  <c r="C45" i="68"/>
  <c r="C43" i="68"/>
  <c r="C41" i="68"/>
  <c r="C39" i="68"/>
  <c r="C37" i="68"/>
  <c r="C34" i="68"/>
  <c r="E37" i="42"/>
  <c r="D38" i="42"/>
  <c r="C179" i="59"/>
  <c r="C175" i="59"/>
  <c r="C171" i="59"/>
  <c r="C167" i="59"/>
  <c r="C163" i="59"/>
  <c r="C159" i="59"/>
  <c r="C155" i="59"/>
  <c r="C151" i="59"/>
  <c r="C147" i="59"/>
  <c r="C143" i="59"/>
  <c r="C139" i="59"/>
  <c r="C135" i="59"/>
  <c r="C180" i="59"/>
  <c r="C176" i="59"/>
  <c r="C172" i="59"/>
  <c r="C168" i="59"/>
  <c r="C164" i="59"/>
  <c r="C160" i="59"/>
  <c r="C156" i="59"/>
  <c r="C152" i="59"/>
  <c r="C148" i="59"/>
  <c r="C144" i="59"/>
  <c r="C140" i="59"/>
  <c r="C136" i="59"/>
  <c r="C181" i="59"/>
  <c r="C177" i="59"/>
  <c r="C173" i="59"/>
  <c r="C169" i="59"/>
  <c r="C165" i="59"/>
  <c r="C161" i="59"/>
  <c r="C157" i="59"/>
  <c r="C153" i="59"/>
  <c r="C149" i="59"/>
  <c r="C145" i="59"/>
  <c r="C141" i="59"/>
  <c r="C137" i="59"/>
  <c r="C182" i="59"/>
  <c r="C178" i="59"/>
  <c r="C174" i="59"/>
  <c r="C170" i="59"/>
  <c r="C166" i="59"/>
  <c r="C162" i="59"/>
  <c r="C158" i="59"/>
  <c r="C154" i="59"/>
  <c r="C150" i="59"/>
  <c r="C146" i="59"/>
  <c r="C142" i="59"/>
  <c r="C138" i="59"/>
  <c r="K109" i="61"/>
  <c r="K105" i="61"/>
  <c r="K101" i="61"/>
  <c r="K97" i="61"/>
  <c r="K93" i="61"/>
  <c r="K89" i="61"/>
  <c r="K85" i="61"/>
  <c r="K81" i="61"/>
  <c r="K77" i="61"/>
  <c r="K73" i="61"/>
  <c r="K69" i="61"/>
  <c r="K65" i="61"/>
  <c r="K61" i="61"/>
  <c r="K106" i="61"/>
  <c r="K102" i="61"/>
  <c r="K98" i="61"/>
  <c r="K94" i="61"/>
  <c r="K90" i="61"/>
  <c r="K86" i="61"/>
  <c r="K82" i="61"/>
  <c r="K78" i="61"/>
  <c r="K74" i="61"/>
  <c r="K70" i="61"/>
  <c r="K66" i="61"/>
  <c r="K62" i="61"/>
  <c r="K107" i="61"/>
  <c r="K103" i="61"/>
  <c r="K99" i="61"/>
  <c r="K95" i="61"/>
  <c r="K91" i="61"/>
  <c r="K87" i="61"/>
  <c r="K83" i="61"/>
  <c r="K79" i="61"/>
  <c r="K75" i="61"/>
  <c r="K71" i="61"/>
  <c r="K67" i="61"/>
  <c r="K63" i="61"/>
  <c r="K108" i="61"/>
  <c r="K104" i="61"/>
  <c r="K100" i="61"/>
  <c r="K96" i="61"/>
  <c r="K92" i="61"/>
  <c r="K88" i="61"/>
  <c r="K84" i="61"/>
  <c r="K80" i="61"/>
  <c r="K76" i="61"/>
  <c r="K72" i="61"/>
  <c r="K68" i="61"/>
  <c r="K64" i="61"/>
  <c r="S2" i="56"/>
  <c r="C133" i="59"/>
  <c r="C80" i="59"/>
  <c r="F28" i="1"/>
  <c r="E30" i="1"/>
  <c r="E18" i="1"/>
  <c r="E11" i="1" s="1"/>
  <c r="F27" i="1"/>
  <c r="D3" i="42"/>
  <c r="D6" i="42" s="1"/>
  <c r="F33" i="1"/>
  <c r="F34" i="1" s="1"/>
  <c r="L3" i="61" s="1"/>
  <c r="E34" i="1"/>
  <c r="K3" i="61" s="1"/>
  <c r="C8" i="59"/>
  <c r="C36" i="58"/>
  <c r="C34" i="58"/>
  <c r="C35" i="58"/>
  <c r="D127" i="76" l="1"/>
  <c r="D126" i="76"/>
  <c r="D125" i="76"/>
  <c r="D124" i="76"/>
  <c r="D101" i="26"/>
  <c r="D30" i="76"/>
  <c r="D31" i="76"/>
  <c r="D32" i="76"/>
  <c r="D140" i="26"/>
  <c r="D123" i="76"/>
  <c r="D59" i="76"/>
  <c r="D55" i="76"/>
  <c r="D51" i="76"/>
  <c r="D47" i="76"/>
  <c r="D43" i="76"/>
  <c r="D39" i="76"/>
  <c r="D58" i="76"/>
  <c r="D53" i="76"/>
  <c r="D42" i="76"/>
  <c r="D37" i="76"/>
  <c r="D54" i="76"/>
  <c r="D38" i="76"/>
  <c r="D62" i="76"/>
  <c r="D57" i="76"/>
  <c r="D52" i="76"/>
  <c r="D46" i="76"/>
  <c r="D41" i="76"/>
  <c r="D36" i="76"/>
  <c r="D61" i="76"/>
  <c r="D56" i="76"/>
  <c r="D45" i="76"/>
  <c r="D40" i="76"/>
  <c r="D60" i="76"/>
  <c r="D44" i="76"/>
  <c r="D99" i="76"/>
  <c r="D95" i="76"/>
  <c r="D96" i="76"/>
  <c r="D94" i="76"/>
  <c r="D97" i="76"/>
  <c r="D98" i="76"/>
  <c r="D111" i="76"/>
  <c r="D107" i="76"/>
  <c r="D103" i="76"/>
  <c r="D91" i="76"/>
  <c r="D87" i="76"/>
  <c r="D83" i="76"/>
  <c r="D79" i="76"/>
  <c r="D75" i="76"/>
  <c r="D71" i="76"/>
  <c r="D67" i="76"/>
  <c r="D63" i="76"/>
  <c r="D35" i="76"/>
  <c r="D27" i="76"/>
  <c r="D23" i="76"/>
  <c r="D19" i="76"/>
  <c r="D15" i="76"/>
  <c r="D11" i="76"/>
  <c r="D7" i="76"/>
  <c r="D3" i="76"/>
  <c r="D122" i="76"/>
  <c r="D106" i="76"/>
  <c r="D101" i="76"/>
  <c r="D90" i="76"/>
  <c r="D85" i="76"/>
  <c r="D80" i="76"/>
  <c r="D74" i="76"/>
  <c r="D69" i="76"/>
  <c r="D64" i="76"/>
  <c r="D48" i="76"/>
  <c r="D26" i="76"/>
  <c r="D21" i="76"/>
  <c r="D16" i="76"/>
  <c r="D10" i="76"/>
  <c r="D5" i="76"/>
  <c r="D102" i="76"/>
  <c r="D86" i="76"/>
  <c r="D70" i="76"/>
  <c r="D22" i="76"/>
  <c r="D6" i="76"/>
  <c r="D110" i="76"/>
  <c r="D105" i="76"/>
  <c r="D100" i="76"/>
  <c r="D89" i="76"/>
  <c r="D84" i="76"/>
  <c r="D78" i="76"/>
  <c r="D73" i="76"/>
  <c r="D68" i="76"/>
  <c r="D25" i="76"/>
  <c r="D20" i="76"/>
  <c r="D14" i="76"/>
  <c r="D9" i="76"/>
  <c r="D4" i="76"/>
  <c r="D108" i="76"/>
  <c r="D81" i="76"/>
  <c r="D65" i="76"/>
  <c r="D49" i="76"/>
  <c r="D33" i="76"/>
  <c r="D17" i="76"/>
  <c r="D109" i="76"/>
  <c r="D104" i="76"/>
  <c r="D93" i="76"/>
  <c r="D88" i="76"/>
  <c r="D82" i="76"/>
  <c r="D77" i="76"/>
  <c r="D72" i="76"/>
  <c r="D66" i="76"/>
  <c r="D50" i="76"/>
  <c r="D34" i="76"/>
  <c r="D29" i="76"/>
  <c r="D24" i="76"/>
  <c r="D18" i="76"/>
  <c r="D13" i="76"/>
  <c r="D8" i="76"/>
  <c r="D92" i="76"/>
  <c r="D76" i="76"/>
  <c r="D28" i="76"/>
  <c r="D12" i="76"/>
  <c r="D119" i="76"/>
  <c r="F27" i="56" s="1"/>
  <c r="D115" i="76"/>
  <c r="F15" i="56" s="1"/>
  <c r="D118" i="76"/>
  <c r="F24" i="56" s="1"/>
  <c r="D117" i="76"/>
  <c r="D112" i="76"/>
  <c r="F6" i="56" s="1"/>
  <c r="D113" i="76"/>
  <c r="F9" i="56" s="1"/>
  <c r="D116" i="76"/>
  <c r="F18" i="56" s="1"/>
  <c r="D121" i="76"/>
  <c r="D114" i="76"/>
  <c r="D120" i="76"/>
  <c r="F36" i="56" s="1"/>
  <c r="I60" i="59"/>
  <c r="I91" i="59"/>
  <c r="D184" i="26"/>
  <c r="D185" i="26"/>
  <c r="D32" i="26"/>
  <c r="D33" i="26"/>
  <c r="D4" i="26"/>
  <c r="D40" i="26"/>
  <c r="D44" i="26"/>
  <c r="D48" i="26"/>
  <c r="D52" i="26"/>
  <c r="D60" i="26"/>
  <c r="D64" i="26"/>
  <c r="D68" i="26"/>
  <c r="D72" i="26"/>
  <c r="D92" i="26"/>
  <c r="D96" i="26"/>
  <c r="D100" i="26"/>
  <c r="D104" i="26"/>
  <c r="D136" i="26"/>
  <c r="D148" i="26"/>
  <c r="D152" i="26"/>
  <c r="D156" i="26"/>
  <c r="D160" i="26"/>
  <c r="D164" i="26"/>
  <c r="D168" i="26"/>
  <c r="D172" i="26"/>
  <c r="D176" i="26"/>
  <c r="D180" i="26"/>
  <c r="D102" i="26"/>
  <c r="D162" i="26"/>
  <c r="D174" i="26"/>
  <c r="D135" i="26"/>
  <c r="D151" i="26"/>
  <c r="D183" i="26"/>
  <c r="D37" i="26"/>
  <c r="D41" i="26"/>
  <c r="D45" i="26"/>
  <c r="D49" i="26"/>
  <c r="D53" i="26"/>
  <c r="D61" i="26"/>
  <c r="D65" i="26"/>
  <c r="D69" i="26"/>
  <c r="D73" i="26"/>
  <c r="D93" i="26"/>
  <c r="D97" i="26"/>
  <c r="D105" i="26"/>
  <c r="D137" i="26"/>
  <c r="D149" i="26"/>
  <c r="D153" i="26"/>
  <c r="D157" i="26"/>
  <c r="D161" i="26"/>
  <c r="D169" i="26"/>
  <c r="D173" i="26"/>
  <c r="D177" i="26"/>
  <c r="D181" i="26"/>
  <c r="D98" i="26"/>
  <c r="D150" i="26"/>
  <c r="D158" i="26"/>
  <c r="D170" i="26"/>
  <c r="D182" i="26"/>
  <c r="D147" i="26"/>
  <c r="D163" i="26"/>
  <c r="D179" i="26"/>
  <c r="D6" i="26"/>
  <c r="D38" i="26"/>
  <c r="D42" i="26"/>
  <c r="D46" i="26"/>
  <c r="D50" i="26"/>
  <c r="D54" i="26"/>
  <c r="D58" i="26"/>
  <c r="D62" i="26"/>
  <c r="D66" i="26"/>
  <c r="D70" i="26"/>
  <c r="D74" i="26"/>
  <c r="D94" i="26"/>
  <c r="D106" i="26"/>
  <c r="D142" i="26"/>
  <c r="D154" i="26"/>
  <c r="D178" i="26"/>
  <c r="D155" i="26"/>
  <c r="D171" i="26"/>
  <c r="D39" i="26"/>
  <c r="D43" i="26"/>
  <c r="D47" i="26"/>
  <c r="D51" i="26"/>
  <c r="D59" i="26"/>
  <c r="D63" i="26"/>
  <c r="D67" i="26"/>
  <c r="D71" i="26"/>
  <c r="D75" i="26"/>
  <c r="D95" i="26"/>
  <c r="D99" i="26"/>
  <c r="D103" i="26"/>
  <c r="D123" i="26"/>
  <c r="D143" i="26"/>
  <c r="D159" i="26"/>
  <c r="D175" i="26"/>
  <c r="D8" i="26"/>
  <c r="D12" i="26"/>
  <c r="D16" i="26"/>
  <c r="D20" i="26"/>
  <c r="D24" i="26"/>
  <c r="D28" i="26"/>
  <c r="D36" i="26"/>
  <c r="D56" i="26"/>
  <c r="D76" i="26"/>
  <c r="D80" i="26"/>
  <c r="D84" i="26"/>
  <c r="D88" i="26"/>
  <c r="D116" i="26"/>
  <c r="D120" i="26"/>
  <c r="D124" i="26"/>
  <c r="D144" i="26"/>
  <c r="D90" i="26"/>
  <c r="D114" i="26"/>
  <c r="D146" i="26"/>
  <c r="D167" i="26"/>
  <c r="D5" i="26"/>
  <c r="D9" i="26"/>
  <c r="D13" i="26"/>
  <c r="D17" i="26"/>
  <c r="D21" i="26"/>
  <c r="D25" i="26"/>
  <c r="D29" i="26"/>
  <c r="D57" i="26"/>
  <c r="D77" i="26"/>
  <c r="D81" i="26"/>
  <c r="D85" i="26"/>
  <c r="D89" i="26"/>
  <c r="D113" i="26"/>
  <c r="D117" i="26"/>
  <c r="D121" i="26"/>
  <c r="D141" i="26"/>
  <c r="D145" i="26"/>
  <c r="D165" i="26"/>
  <c r="D86" i="26"/>
  <c r="D122" i="26"/>
  <c r="D10" i="26"/>
  <c r="D14" i="26"/>
  <c r="D18" i="26"/>
  <c r="D22" i="26"/>
  <c r="D26" i="26"/>
  <c r="D30" i="26"/>
  <c r="D34" i="26"/>
  <c r="D78" i="26"/>
  <c r="D82" i="26"/>
  <c r="D118" i="26"/>
  <c r="D166" i="26"/>
  <c r="D7" i="26"/>
  <c r="D11" i="26"/>
  <c r="D15" i="26"/>
  <c r="D19" i="26"/>
  <c r="D23" i="26"/>
  <c r="D27" i="26"/>
  <c r="D35" i="26"/>
  <c r="D55" i="26"/>
  <c r="D79" i="26"/>
  <c r="D83" i="26"/>
  <c r="D87" i="26"/>
  <c r="D91" i="26"/>
  <c r="D115" i="26"/>
  <c r="D119" i="26"/>
  <c r="D108" i="26"/>
  <c r="D112" i="26"/>
  <c r="D109" i="26"/>
  <c r="D110" i="26"/>
  <c r="D31" i="26"/>
  <c r="D107" i="26"/>
  <c r="D111" i="26"/>
  <c r="D138" i="26"/>
  <c r="D139" i="26"/>
  <c r="D128" i="26"/>
  <c r="D132" i="26"/>
  <c r="D126" i="26"/>
  <c r="D134" i="26"/>
  <c r="D125" i="26"/>
  <c r="D129" i="26"/>
  <c r="D133" i="26"/>
  <c r="D131" i="26"/>
  <c r="D130" i="26"/>
  <c r="D127" i="26"/>
  <c r="D3" i="26"/>
  <c r="H12" i="68"/>
  <c r="H12" i="58"/>
  <c r="I41" i="59"/>
  <c r="I167" i="59"/>
  <c r="I154" i="59"/>
  <c r="G32" i="58"/>
  <c r="G23" i="58"/>
  <c r="I66" i="59"/>
  <c r="G32" i="68"/>
  <c r="G23" i="68"/>
  <c r="I90" i="59"/>
  <c r="G117" i="67"/>
  <c r="G116" i="67"/>
  <c r="G124" i="67"/>
  <c r="G114" i="67"/>
  <c r="O377" i="67"/>
  <c r="K27" i="68" s="1"/>
  <c r="O376" i="67"/>
  <c r="O15" i="67"/>
  <c r="O19" i="67"/>
  <c r="O23" i="67"/>
  <c r="O27" i="67"/>
  <c r="O31" i="67"/>
  <c r="O35" i="67"/>
  <c r="O39" i="67"/>
  <c r="O43" i="67"/>
  <c r="O47" i="67"/>
  <c r="O51" i="67"/>
  <c r="O55" i="67"/>
  <c r="O13" i="67"/>
  <c r="O17" i="67"/>
  <c r="O21" i="67"/>
  <c r="O25" i="67"/>
  <c r="O29" i="67"/>
  <c r="O33" i="67"/>
  <c r="O37" i="67"/>
  <c r="O45" i="67"/>
  <c r="O12" i="67"/>
  <c r="O16" i="67"/>
  <c r="O20" i="67"/>
  <c r="O24" i="67"/>
  <c r="O28" i="67"/>
  <c r="O32" i="67"/>
  <c r="O36" i="67"/>
  <c r="O40" i="67"/>
  <c r="O44" i="67"/>
  <c r="O48" i="67"/>
  <c r="O52" i="67"/>
  <c r="O56" i="67"/>
  <c r="O41" i="67"/>
  <c r="O49" i="67"/>
  <c r="O14" i="67"/>
  <c r="O30" i="67"/>
  <c r="O46" i="67"/>
  <c r="O53" i="67"/>
  <c r="O18" i="67"/>
  <c r="O34" i="67"/>
  <c r="O50" i="67"/>
  <c r="O22" i="67"/>
  <c r="O38" i="67"/>
  <c r="O26" i="67"/>
  <c r="O54" i="67"/>
  <c r="O42" i="67"/>
  <c r="J5" i="59"/>
  <c r="I28" i="68"/>
  <c r="K382" i="67"/>
  <c r="G27" i="68"/>
  <c r="M378" i="67"/>
  <c r="I16" i="68" s="1"/>
  <c r="K388" i="61"/>
  <c r="M388" i="67"/>
  <c r="K388" i="67"/>
  <c r="L388" i="67"/>
  <c r="N388" i="67"/>
  <c r="K381" i="67"/>
  <c r="K378" i="67"/>
  <c r="G16" i="68" s="1"/>
  <c r="G26" i="68"/>
  <c r="L378" i="67"/>
  <c r="H16" i="68" s="1"/>
  <c r="H26" i="68"/>
  <c r="H28" i="68" s="1"/>
  <c r="F23" i="58"/>
  <c r="F32" i="58"/>
  <c r="G152" i="61"/>
  <c r="G152" i="67"/>
  <c r="G130" i="61"/>
  <c r="G130" i="67"/>
  <c r="G160" i="61"/>
  <c r="G160" i="67"/>
  <c r="G144" i="61"/>
  <c r="G144" i="67"/>
  <c r="G158" i="61"/>
  <c r="G158" i="67"/>
  <c r="G129" i="61"/>
  <c r="G129" i="67"/>
  <c r="G159" i="61"/>
  <c r="G159" i="67"/>
  <c r="G151" i="61"/>
  <c r="G151" i="67"/>
  <c r="G143" i="61"/>
  <c r="G143" i="67"/>
  <c r="G135" i="61"/>
  <c r="G135" i="67"/>
  <c r="G154" i="61"/>
  <c r="G154" i="67"/>
  <c r="G138" i="61"/>
  <c r="G138" i="67"/>
  <c r="G134" i="61"/>
  <c r="G134" i="67"/>
  <c r="G157" i="61"/>
  <c r="G157" i="67"/>
  <c r="G149" i="61"/>
  <c r="G149" i="67"/>
  <c r="G141" i="61"/>
  <c r="G141" i="67"/>
  <c r="G133" i="61"/>
  <c r="G133" i="67"/>
  <c r="G140" i="61"/>
  <c r="G140" i="67"/>
  <c r="G136" i="61"/>
  <c r="G136" i="67"/>
  <c r="G150" i="61"/>
  <c r="G150" i="67"/>
  <c r="G131" i="61"/>
  <c r="G131" i="67"/>
  <c r="G161" i="61"/>
  <c r="G161" i="67"/>
  <c r="G153" i="61"/>
  <c r="G153" i="67"/>
  <c r="G145" i="61"/>
  <c r="G145" i="67"/>
  <c r="G137" i="61"/>
  <c r="G137" i="67"/>
  <c r="G148" i="61"/>
  <c r="G148" i="67"/>
  <c r="G162" i="61"/>
  <c r="G162" i="67"/>
  <c r="G146" i="61"/>
  <c r="G146" i="67"/>
  <c r="G142" i="61"/>
  <c r="G142" i="67"/>
  <c r="G163" i="61"/>
  <c r="G163" i="67"/>
  <c r="G155" i="61"/>
  <c r="G155" i="67"/>
  <c r="G147" i="61"/>
  <c r="G147" i="67"/>
  <c r="G139" i="61"/>
  <c r="G139" i="67"/>
  <c r="G156" i="61"/>
  <c r="G156" i="67"/>
  <c r="G132" i="61"/>
  <c r="G132" i="67"/>
  <c r="G118" i="61"/>
  <c r="G118" i="67"/>
  <c r="G128" i="61"/>
  <c r="G128" i="67"/>
  <c r="G121" i="61"/>
  <c r="G121" i="67"/>
  <c r="G126" i="61"/>
  <c r="G126" i="67"/>
  <c r="G127" i="61"/>
  <c r="G127" i="67"/>
  <c r="G119" i="61"/>
  <c r="G119" i="67"/>
  <c r="G125" i="61"/>
  <c r="G125" i="67"/>
  <c r="G122" i="61"/>
  <c r="G122" i="67"/>
  <c r="G123" i="61"/>
  <c r="G123" i="67"/>
  <c r="G120" i="61"/>
  <c r="G120" i="67"/>
  <c r="G115" i="61"/>
  <c r="G115" i="67"/>
  <c r="G124" i="61"/>
  <c r="G117" i="61"/>
  <c r="G116" i="61"/>
  <c r="G114" i="61"/>
  <c r="F33" i="66"/>
  <c r="G19" i="66"/>
  <c r="I101" i="59"/>
  <c r="I134" i="59"/>
  <c r="I105" i="59"/>
  <c r="I31" i="59"/>
  <c r="I29" i="59"/>
  <c r="I110" i="59"/>
  <c r="I96" i="59"/>
  <c r="I151" i="59"/>
  <c r="I169" i="59"/>
  <c r="I176" i="59"/>
  <c r="I63" i="59"/>
  <c r="I112" i="59"/>
  <c r="I135" i="59"/>
  <c r="I160" i="59"/>
  <c r="I56" i="59"/>
  <c r="I107" i="59"/>
  <c r="I178" i="59"/>
  <c r="I65" i="59"/>
  <c r="I47" i="59"/>
  <c r="I123" i="59"/>
  <c r="I153" i="59"/>
  <c r="I30" i="59"/>
  <c r="I43" i="59"/>
  <c r="I74" i="59"/>
  <c r="I128" i="59"/>
  <c r="I84" i="59"/>
  <c r="I121" i="59"/>
  <c r="I144" i="59"/>
  <c r="I174" i="59"/>
  <c r="I27" i="59"/>
  <c r="I72" i="59"/>
  <c r="I36" i="59"/>
  <c r="I49" i="59"/>
  <c r="I75" i="59"/>
  <c r="I28" i="59"/>
  <c r="I85" i="59"/>
  <c r="I127" i="59"/>
  <c r="I95" i="59"/>
  <c r="I116" i="59"/>
  <c r="I93" i="59"/>
  <c r="I163" i="59"/>
  <c r="I179" i="59"/>
  <c r="I165" i="59"/>
  <c r="I181" i="59"/>
  <c r="I156" i="59"/>
  <c r="I172" i="59"/>
  <c r="I80" i="59"/>
  <c r="I182" i="59"/>
  <c r="I54" i="59"/>
  <c r="I73" i="59"/>
  <c r="I37" i="59"/>
  <c r="I68" i="59"/>
  <c r="I55" i="59"/>
  <c r="I39" i="59"/>
  <c r="I48" i="59"/>
  <c r="I53" i="59"/>
  <c r="I46" i="59"/>
  <c r="I71" i="59"/>
  <c r="I38" i="59"/>
  <c r="I62" i="59"/>
  <c r="I94" i="59"/>
  <c r="I126" i="59"/>
  <c r="I122" i="59"/>
  <c r="I82" i="59"/>
  <c r="I115" i="59"/>
  <c r="I99" i="59"/>
  <c r="I87" i="59"/>
  <c r="I120" i="59"/>
  <c r="I104" i="59"/>
  <c r="I45" i="59"/>
  <c r="I117" i="59"/>
  <c r="I114" i="59"/>
  <c r="I143" i="59"/>
  <c r="I159" i="59"/>
  <c r="I175" i="59"/>
  <c r="I145" i="59"/>
  <c r="I161" i="59"/>
  <c r="I177" i="59"/>
  <c r="I136" i="59"/>
  <c r="I152" i="59"/>
  <c r="I168" i="59"/>
  <c r="I97" i="59"/>
  <c r="I166" i="59"/>
  <c r="I146" i="59"/>
  <c r="I142" i="59"/>
  <c r="I113" i="59"/>
  <c r="I61" i="59"/>
  <c r="I50" i="59"/>
  <c r="I51" i="59"/>
  <c r="I42" i="59"/>
  <c r="I59" i="59"/>
  <c r="I70" i="59"/>
  <c r="I102" i="59"/>
  <c r="I89" i="59"/>
  <c r="I111" i="59"/>
  <c r="I83" i="59"/>
  <c r="I100" i="59"/>
  <c r="I125" i="59"/>
  <c r="I81" i="59"/>
  <c r="I147" i="59"/>
  <c r="I149" i="59"/>
  <c r="I140" i="59"/>
  <c r="I162" i="59"/>
  <c r="I158" i="59"/>
  <c r="I138" i="59"/>
  <c r="I69" i="59"/>
  <c r="I35" i="59"/>
  <c r="I64" i="59"/>
  <c r="I34" i="59"/>
  <c r="I44" i="59"/>
  <c r="I52" i="59"/>
  <c r="I57" i="59"/>
  <c r="I40" i="59"/>
  <c r="I67" i="59"/>
  <c r="I33" i="59"/>
  <c r="I32" i="59"/>
  <c r="I118" i="59"/>
  <c r="I106" i="59"/>
  <c r="I86" i="59"/>
  <c r="I119" i="59"/>
  <c r="I103" i="59"/>
  <c r="I58" i="59"/>
  <c r="I124" i="59"/>
  <c r="I108" i="59"/>
  <c r="I92" i="59"/>
  <c r="I109" i="59"/>
  <c r="I98" i="59"/>
  <c r="I139" i="59"/>
  <c r="I155" i="59"/>
  <c r="I171" i="59"/>
  <c r="I141" i="59"/>
  <c r="I157" i="59"/>
  <c r="I173" i="59"/>
  <c r="I88" i="59"/>
  <c r="I148" i="59"/>
  <c r="I164" i="59"/>
  <c r="I180" i="59"/>
  <c r="I150" i="59"/>
  <c r="I170" i="59"/>
  <c r="C194" i="59"/>
  <c r="C198" i="59"/>
  <c r="C192" i="59"/>
  <c r="C193" i="59"/>
  <c r="C197" i="59"/>
  <c r="C201" i="59"/>
  <c r="C196" i="59"/>
  <c r="C200" i="59"/>
  <c r="C195" i="59"/>
  <c r="C199" i="59"/>
  <c r="N378" i="67"/>
  <c r="J16" i="68" s="1"/>
  <c r="J26" i="68"/>
  <c r="J28" i="68" s="1"/>
  <c r="P2" i="67"/>
  <c r="N5" i="69"/>
  <c r="J18" i="66"/>
  <c r="J11" i="66" s="1"/>
  <c r="K27" i="66"/>
  <c r="O107" i="67"/>
  <c r="H107" i="67" s="1"/>
  <c r="O99" i="67"/>
  <c r="H99" i="67" s="1"/>
  <c r="O91" i="67"/>
  <c r="H91" i="67" s="1"/>
  <c r="O83" i="67"/>
  <c r="H83" i="67" s="1"/>
  <c r="O75" i="67"/>
  <c r="H75" i="67" s="1"/>
  <c r="O67" i="67"/>
  <c r="H67" i="67" s="1"/>
  <c r="O108" i="67"/>
  <c r="H108" i="67" s="1"/>
  <c r="O76" i="67"/>
  <c r="H76" i="67" s="1"/>
  <c r="O80" i="67"/>
  <c r="H80" i="67" s="1"/>
  <c r="O98" i="67"/>
  <c r="H98" i="67" s="1"/>
  <c r="O66" i="67"/>
  <c r="H66" i="67" s="1"/>
  <c r="O88" i="67"/>
  <c r="H88" i="67" s="1"/>
  <c r="O70" i="67"/>
  <c r="H70" i="67" s="1"/>
  <c r="O78" i="67"/>
  <c r="H78" i="67" s="1"/>
  <c r="O101" i="67"/>
  <c r="H101" i="67" s="1"/>
  <c r="O77" i="67"/>
  <c r="H77" i="67" s="1"/>
  <c r="O74" i="67"/>
  <c r="H74" i="67" s="1"/>
  <c r="O105" i="67"/>
  <c r="H105" i="67" s="1"/>
  <c r="O97" i="67"/>
  <c r="H97" i="67" s="1"/>
  <c r="O89" i="67"/>
  <c r="H89" i="67" s="1"/>
  <c r="O81" i="67"/>
  <c r="H81" i="67" s="1"/>
  <c r="O73" i="67"/>
  <c r="H73" i="67" s="1"/>
  <c r="O65" i="67"/>
  <c r="H65" i="67" s="1"/>
  <c r="O100" i="67"/>
  <c r="H100" i="67" s="1"/>
  <c r="O68" i="67"/>
  <c r="H68" i="67" s="1"/>
  <c r="O90" i="67"/>
  <c r="H90" i="67" s="1"/>
  <c r="O72" i="67"/>
  <c r="H72" i="67" s="1"/>
  <c r="O86" i="67"/>
  <c r="H86" i="67" s="1"/>
  <c r="O109" i="67"/>
  <c r="H109" i="67" s="1"/>
  <c r="O93" i="67"/>
  <c r="H93" i="67" s="1"/>
  <c r="O85" i="67"/>
  <c r="H85" i="67" s="1"/>
  <c r="O69" i="67"/>
  <c r="H69" i="67" s="1"/>
  <c r="O218" i="67"/>
  <c r="O270" i="67" s="1"/>
  <c r="O84" i="67"/>
  <c r="H84" i="67" s="1"/>
  <c r="O96" i="67"/>
  <c r="H96" i="67" s="1"/>
  <c r="O106" i="67"/>
  <c r="H106" i="67" s="1"/>
  <c r="O94" i="67"/>
  <c r="H94" i="67" s="1"/>
  <c r="O102" i="67"/>
  <c r="H102" i="67" s="1"/>
  <c r="O103" i="67"/>
  <c r="H103" i="67" s="1"/>
  <c r="O95" i="67"/>
  <c r="H95" i="67" s="1"/>
  <c r="O87" i="67"/>
  <c r="H87" i="67" s="1"/>
  <c r="O79" i="67"/>
  <c r="H79" i="67" s="1"/>
  <c r="O71" i="67"/>
  <c r="H71" i="67" s="1"/>
  <c r="O92" i="67"/>
  <c r="H92" i="67" s="1"/>
  <c r="O104" i="67"/>
  <c r="H104" i="67" s="1"/>
  <c r="O82" i="67"/>
  <c r="H82" i="67" s="1"/>
  <c r="M170" i="69"/>
  <c r="M171" i="69"/>
  <c r="M161" i="69"/>
  <c r="M162" i="69"/>
  <c r="M159" i="69"/>
  <c r="M138" i="69"/>
  <c r="M164" i="69"/>
  <c r="M143" i="69"/>
  <c r="M181" i="69"/>
  <c r="M144" i="69"/>
  <c r="M112" i="69"/>
  <c r="M96" i="69"/>
  <c r="M75" i="69"/>
  <c r="M59" i="69"/>
  <c r="M117" i="69"/>
  <c r="M101" i="69"/>
  <c r="M85" i="69"/>
  <c r="M60" i="69"/>
  <c r="M106" i="69"/>
  <c r="M115" i="69"/>
  <c r="M103" i="69"/>
  <c r="M70" i="69"/>
  <c r="M52" i="69"/>
  <c r="M87" i="69"/>
  <c r="M118" i="69"/>
  <c r="M53" i="69"/>
  <c r="M38" i="69"/>
  <c r="M65" i="69"/>
  <c r="M33" i="69"/>
  <c r="M61" i="69"/>
  <c r="M31" i="69"/>
  <c r="M36" i="69"/>
  <c r="M111" i="69"/>
  <c r="M174" i="69"/>
  <c r="M168" i="69"/>
  <c r="M142" i="69"/>
  <c r="M121" i="69"/>
  <c r="M116" i="69"/>
  <c r="M63" i="69"/>
  <c r="M89" i="69"/>
  <c r="M119" i="69"/>
  <c r="M110" i="69"/>
  <c r="M42" i="69"/>
  <c r="M50" i="69"/>
  <c r="M54" i="69"/>
  <c r="M179" i="69"/>
  <c r="M176" i="69"/>
  <c r="M146" i="69"/>
  <c r="M125" i="69"/>
  <c r="M120" i="69"/>
  <c r="M88" i="69"/>
  <c r="M109" i="69"/>
  <c r="M148" i="69"/>
  <c r="M86" i="69"/>
  <c r="M91" i="69"/>
  <c r="M58" i="69"/>
  <c r="M40" i="69"/>
  <c r="M182" i="69"/>
  <c r="M166" i="69"/>
  <c r="M167" i="69"/>
  <c r="M157" i="69"/>
  <c r="M158" i="69"/>
  <c r="M150" i="69"/>
  <c r="M128" i="69"/>
  <c r="M156" i="69"/>
  <c r="M139" i="69"/>
  <c r="M163" i="69"/>
  <c r="M122" i="69"/>
  <c r="M108" i="69"/>
  <c r="M92" i="69"/>
  <c r="M71" i="69"/>
  <c r="M149" i="69"/>
  <c r="M113" i="69"/>
  <c r="M97" i="69"/>
  <c r="M72" i="69"/>
  <c r="M165" i="69"/>
  <c r="M98" i="69"/>
  <c r="M107" i="69"/>
  <c r="M94" i="69"/>
  <c r="M66" i="69"/>
  <c r="M48" i="69"/>
  <c r="M55" i="69"/>
  <c r="M95" i="69"/>
  <c r="M49" i="69"/>
  <c r="M34" i="69"/>
  <c r="M45" i="69"/>
  <c r="M90" i="69"/>
  <c r="M43" i="69"/>
  <c r="M99" i="69"/>
  <c r="M126" i="69"/>
  <c r="M102" i="69"/>
  <c r="M175" i="69"/>
  <c r="M169" i="69"/>
  <c r="M173" i="69"/>
  <c r="M172" i="69"/>
  <c r="M147" i="69"/>
  <c r="M152" i="69"/>
  <c r="M100" i="69"/>
  <c r="M84" i="69"/>
  <c r="M127" i="69"/>
  <c r="M105" i="69"/>
  <c r="M64" i="69"/>
  <c r="M114" i="69"/>
  <c r="M145" i="69"/>
  <c r="M74" i="69"/>
  <c r="M56" i="69"/>
  <c r="M47" i="69"/>
  <c r="M57" i="69"/>
  <c r="M73" i="69"/>
  <c r="M37" i="69"/>
  <c r="M35" i="69"/>
  <c r="M44" i="69"/>
  <c r="M32" i="69"/>
  <c r="M178" i="69"/>
  <c r="M177" i="69"/>
  <c r="M154" i="69"/>
  <c r="M124" i="69"/>
  <c r="M151" i="69"/>
  <c r="M153" i="69"/>
  <c r="M104" i="69"/>
  <c r="M67" i="69"/>
  <c r="M141" i="69"/>
  <c r="M93" i="69"/>
  <c r="M68" i="69"/>
  <c r="M160" i="69"/>
  <c r="M123" i="69"/>
  <c r="M62" i="69"/>
  <c r="M140" i="69"/>
  <c r="M51" i="69"/>
  <c r="M46" i="69"/>
  <c r="M180" i="69"/>
  <c r="M41" i="69"/>
  <c r="M39" i="69"/>
  <c r="M69" i="69"/>
  <c r="M155" i="69"/>
  <c r="L28" i="66"/>
  <c r="L29" i="66" s="1"/>
  <c r="K30" i="66"/>
  <c r="C10" i="59"/>
  <c r="C9" i="59"/>
  <c r="C187" i="59" s="1"/>
  <c r="G26" i="58"/>
  <c r="G28" i="58" s="1"/>
  <c r="D39" i="42"/>
  <c r="E38" i="42"/>
  <c r="J136" i="59"/>
  <c r="J137" i="59"/>
  <c r="J144" i="59"/>
  <c r="J145" i="59"/>
  <c r="J152" i="59"/>
  <c r="J153" i="59"/>
  <c r="J157" i="59"/>
  <c r="J140" i="59"/>
  <c r="J141" i="59"/>
  <c r="J148" i="59"/>
  <c r="J149" i="59"/>
  <c r="J155" i="59"/>
  <c r="J135" i="59"/>
  <c r="J138" i="59"/>
  <c r="J143" i="59"/>
  <c r="J146" i="59"/>
  <c r="J151" i="59"/>
  <c r="J154" i="59"/>
  <c r="J158" i="59"/>
  <c r="J139" i="59"/>
  <c r="J161" i="59"/>
  <c r="J165" i="59"/>
  <c r="J169" i="59"/>
  <c r="J173" i="59"/>
  <c r="J142" i="59"/>
  <c r="J160" i="59"/>
  <c r="J164" i="59"/>
  <c r="J168" i="59"/>
  <c r="J172" i="59"/>
  <c r="J150" i="59"/>
  <c r="J156" i="59"/>
  <c r="J159" i="59"/>
  <c r="J163" i="59"/>
  <c r="J167" i="59"/>
  <c r="J171" i="59"/>
  <c r="J147" i="59"/>
  <c r="J162" i="59"/>
  <c r="J166" i="59"/>
  <c r="J170" i="59"/>
  <c r="J176" i="59"/>
  <c r="J180" i="59"/>
  <c r="J175" i="59"/>
  <c r="J179" i="59"/>
  <c r="J174" i="59"/>
  <c r="J178" i="59"/>
  <c r="J182" i="59"/>
  <c r="J177" i="59"/>
  <c r="J181" i="59"/>
  <c r="J82" i="59"/>
  <c r="J83" i="59"/>
  <c r="J90" i="59"/>
  <c r="J91" i="59"/>
  <c r="J98" i="59"/>
  <c r="J99" i="59"/>
  <c r="J103" i="59"/>
  <c r="J92" i="59"/>
  <c r="J93" i="59"/>
  <c r="J94" i="59"/>
  <c r="J104" i="59"/>
  <c r="J106" i="59"/>
  <c r="J85" i="59"/>
  <c r="J86" i="59"/>
  <c r="J87" i="59"/>
  <c r="J96" i="59"/>
  <c r="J105" i="59"/>
  <c r="J111" i="59"/>
  <c r="J115" i="59"/>
  <c r="J119" i="59"/>
  <c r="J123" i="59"/>
  <c r="J127" i="59"/>
  <c r="J89" i="59"/>
  <c r="J100" i="59"/>
  <c r="J81" i="59"/>
  <c r="J109" i="59"/>
  <c r="J110" i="59"/>
  <c r="J114" i="59"/>
  <c r="J118" i="59"/>
  <c r="J122" i="59"/>
  <c r="J126" i="59"/>
  <c r="J95" i="59"/>
  <c r="J101" i="59"/>
  <c r="J97" i="59"/>
  <c r="J102" i="59"/>
  <c r="J108" i="59"/>
  <c r="J117" i="59"/>
  <c r="J125" i="59"/>
  <c r="J107" i="59"/>
  <c r="J112" i="59"/>
  <c r="J120" i="59"/>
  <c r="J84" i="59"/>
  <c r="J88" i="59"/>
  <c r="J116" i="59"/>
  <c r="J124" i="59"/>
  <c r="J113" i="59"/>
  <c r="J121" i="59"/>
  <c r="J128" i="59"/>
  <c r="K378" i="61"/>
  <c r="G16" i="58" s="1"/>
  <c r="K381" i="61"/>
  <c r="J41" i="59"/>
  <c r="J42" i="59"/>
  <c r="J48" i="59"/>
  <c r="J52" i="59"/>
  <c r="J56" i="59"/>
  <c r="J36" i="59"/>
  <c r="J39" i="59"/>
  <c r="J44" i="59"/>
  <c r="J47" i="59"/>
  <c r="J51" i="59"/>
  <c r="J55" i="59"/>
  <c r="J37" i="59"/>
  <c r="J38" i="59"/>
  <c r="J45" i="59"/>
  <c r="J46" i="59"/>
  <c r="J50" i="59"/>
  <c r="J54" i="59"/>
  <c r="J53" i="59"/>
  <c r="J60" i="59"/>
  <c r="J64" i="59"/>
  <c r="J68" i="59"/>
  <c r="J72" i="59"/>
  <c r="J29" i="59"/>
  <c r="J34" i="59"/>
  <c r="J65" i="59"/>
  <c r="J69" i="59"/>
  <c r="J73" i="59"/>
  <c r="J43" i="59"/>
  <c r="J49" i="59"/>
  <c r="J59" i="59"/>
  <c r="J63" i="59"/>
  <c r="J67" i="59"/>
  <c r="J71" i="59"/>
  <c r="J75" i="59"/>
  <c r="J28" i="59"/>
  <c r="J57" i="59"/>
  <c r="J61" i="59"/>
  <c r="J40" i="59"/>
  <c r="J58" i="59"/>
  <c r="J62" i="59"/>
  <c r="J66" i="59"/>
  <c r="J70" i="59"/>
  <c r="J74" i="59"/>
  <c r="J30" i="59"/>
  <c r="J33" i="59"/>
  <c r="J35" i="59"/>
  <c r="J32" i="59"/>
  <c r="J31" i="59"/>
  <c r="F29" i="1"/>
  <c r="T3" i="56"/>
  <c r="G33" i="1"/>
  <c r="G34" i="1" s="1"/>
  <c r="M3" i="61" s="1"/>
  <c r="E3" i="42"/>
  <c r="E6" i="42" s="1"/>
  <c r="F18" i="1"/>
  <c r="F11" i="1" s="1"/>
  <c r="L2" i="61"/>
  <c r="T2" i="56"/>
  <c r="G27" i="1"/>
  <c r="K382" i="61"/>
  <c r="F39" i="56" l="1"/>
  <c r="F21" i="56"/>
  <c r="F42" i="56"/>
  <c r="F12" i="56"/>
  <c r="F33" i="56"/>
  <c r="F30" i="56"/>
  <c r="G28" i="68"/>
  <c r="O388" i="67"/>
  <c r="I12" i="58"/>
  <c r="I12" i="68"/>
  <c r="P377" i="67"/>
  <c r="P376" i="67"/>
  <c r="H32" i="58"/>
  <c r="H23" i="58"/>
  <c r="L377" i="61"/>
  <c r="L376" i="61"/>
  <c r="K5" i="59"/>
  <c r="H32" i="68"/>
  <c r="H23" i="68"/>
  <c r="L15" i="61"/>
  <c r="L16" i="61"/>
  <c r="L23" i="61"/>
  <c r="L24" i="61"/>
  <c r="L31" i="61"/>
  <c r="L32" i="61"/>
  <c r="L9" i="61"/>
  <c r="L14" i="61"/>
  <c r="L17" i="61"/>
  <c r="L22" i="61"/>
  <c r="L25" i="61"/>
  <c r="L30" i="61"/>
  <c r="L33" i="61"/>
  <c r="L11" i="61"/>
  <c r="L12" i="61"/>
  <c r="L19" i="61"/>
  <c r="L20" i="61"/>
  <c r="L27" i="61"/>
  <c r="L28" i="61"/>
  <c r="L10" i="61"/>
  <c r="L34" i="61"/>
  <c r="L37" i="61"/>
  <c r="L42" i="61"/>
  <c r="L45" i="61"/>
  <c r="L18" i="61"/>
  <c r="L29" i="61"/>
  <c r="L21" i="61"/>
  <c r="L26" i="61"/>
  <c r="L38" i="61"/>
  <c r="L41" i="61"/>
  <c r="L13" i="61"/>
  <c r="L36" i="61"/>
  <c r="L48" i="61"/>
  <c r="L54" i="61"/>
  <c r="L35" i="61"/>
  <c r="L43" i="61"/>
  <c r="L47" i="61"/>
  <c r="L51" i="61"/>
  <c r="L52" i="61"/>
  <c r="L46" i="61"/>
  <c r="L49" i="61"/>
  <c r="L50" i="61"/>
  <c r="L55" i="61"/>
  <c r="L56" i="61"/>
  <c r="L40" i="61"/>
  <c r="L39" i="61"/>
  <c r="L44" i="61"/>
  <c r="L53" i="61"/>
  <c r="P15" i="67"/>
  <c r="P19" i="67"/>
  <c r="P23" i="67"/>
  <c r="P27" i="67"/>
  <c r="P31" i="67"/>
  <c r="P35" i="67"/>
  <c r="P39" i="67"/>
  <c r="P43" i="67"/>
  <c r="P47" i="67"/>
  <c r="P51" i="67"/>
  <c r="P55" i="67"/>
  <c r="P22" i="67"/>
  <c r="P34" i="67"/>
  <c r="P46" i="67"/>
  <c r="P16" i="67"/>
  <c r="P20" i="67"/>
  <c r="P24" i="67"/>
  <c r="P28" i="67"/>
  <c r="P32" i="67"/>
  <c r="P36" i="67"/>
  <c r="P40" i="67"/>
  <c r="P44" i="67"/>
  <c r="P48" i="67"/>
  <c r="P52" i="67"/>
  <c r="P56" i="67"/>
  <c r="P18" i="67"/>
  <c r="P30" i="67"/>
  <c r="P42" i="67"/>
  <c r="P54" i="67"/>
  <c r="P13" i="67"/>
  <c r="P17" i="67"/>
  <c r="P21" i="67"/>
  <c r="P25" i="67"/>
  <c r="P29" i="67"/>
  <c r="P33" i="67"/>
  <c r="P37" i="67"/>
  <c r="P41" i="67"/>
  <c r="P45" i="67"/>
  <c r="P49" i="67"/>
  <c r="P53" i="67"/>
  <c r="P14" i="67"/>
  <c r="P26" i="67"/>
  <c r="P38" i="67"/>
  <c r="P50" i="67"/>
  <c r="L218" i="61"/>
  <c r="L270" i="61" s="1"/>
  <c r="M329" i="61"/>
  <c r="Q329" i="61"/>
  <c r="U329" i="61"/>
  <c r="Y329" i="61"/>
  <c r="AC329" i="61"/>
  <c r="AG329" i="61"/>
  <c r="AK329" i="61"/>
  <c r="AO329" i="61"/>
  <c r="AS329" i="61"/>
  <c r="AW329" i="61"/>
  <c r="BA329" i="61"/>
  <c r="BE329" i="61"/>
  <c r="M331" i="61"/>
  <c r="Q331" i="61"/>
  <c r="U331" i="61"/>
  <c r="Y331" i="61"/>
  <c r="AC331" i="61"/>
  <c r="AG331" i="61"/>
  <c r="AK331" i="61"/>
  <c r="AO331" i="61"/>
  <c r="AS331" i="61"/>
  <c r="AW331" i="61"/>
  <c r="BA331" i="61"/>
  <c r="BE331" i="61"/>
  <c r="N329" i="61"/>
  <c r="R329" i="61"/>
  <c r="V329" i="61"/>
  <c r="Z329" i="61"/>
  <c r="AD329" i="61"/>
  <c r="AH329" i="61"/>
  <c r="AL329" i="61"/>
  <c r="AP329" i="61"/>
  <c r="AT329" i="61"/>
  <c r="AX329" i="61"/>
  <c r="BB329" i="61"/>
  <c r="BF329" i="61"/>
  <c r="N331" i="61"/>
  <c r="R331" i="61"/>
  <c r="V331" i="61"/>
  <c r="Z331" i="61"/>
  <c r="AD331" i="61"/>
  <c r="AH331" i="61"/>
  <c r="AL331" i="61"/>
  <c r="AP331" i="61"/>
  <c r="AT331" i="61"/>
  <c r="AX331" i="61"/>
  <c r="BB331" i="61"/>
  <c r="BF331" i="61"/>
  <c r="K329" i="61"/>
  <c r="O329" i="61"/>
  <c r="S329" i="61"/>
  <c r="W329" i="61"/>
  <c r="AA329" i="61"/>
  <c r="AE329" i="61"/>
  <c r="AI329" i="61"/>
  <c r="AM329" i="61"/>
  <c r="AQ329" i="61"/>
  <c r="AU329" i="61"/>
  <c r="AY329" i="61"/>
  <c r="BC329" i="61"/>
  <c r="BG329" i="61"/>
  <c r="K331" i="61"/>
  <c r="O331" i="61"/>
  <c r="S331" i="61"/>
  <c r="W331" i="61"/>
  <c r="AA331" i="61"/>
  <c r="AE331" i="61"/>
  <c r="AI331" i="61"/>
  <c r="AM331" i="61"/>
  <c r="AQ331" i="61"/>
  <c r="AU331" i="61"/>
  <c r="AY331" i="61"/>
  <c r="BC331" i="61"/>
  <c r="BG331" i="61"/>
  <c r="X329" i="61"/>
  <c r="AN329" i="61"/>
  <c r="BD329" i="61"/>
  <c r="T331" i="61"/>
  <c r="AJ331" i="61"/>
  <c r="AZ331" i="61"/>
  <c r="K333" i="61"/>
  <c r="O333" i="61"/>
  <c r="S333" i="61"/>
  <c r="W333" i="61"/>
  <c r="AA333" i="61"/>
  <c r="AE333" i="61"/>
  <c r="AI333" i="61"/>
  <c r="AM333" i="61"/>
  <c r="AQ333" i="61"/>
  <c r="AU333" i="61"/>
  <c r="AY333" i="61"/>
  <c r="BC333" i="61"/>
  <c r="BG333" i="61"/>
  <c r="AZ329" i="61"/>
  <c r="AF331" i="61"/>
  <c r="V333" i="61"/>
  <c r="AH333" i="61"/>
  <c r="AT333" i="61"/>
  <c r="BF333" i="61"/>
  <c r="L329" i="61"/>
  <c r="AB329" i="61"/>
  <c r="AR329" i="61"/>
  <c r="BH329" i="61"/>
  <c r="X331" i="61"/>
  <c r="AN331" i="61"/>
  <c r="BD331" i="61"/>
  <c r="L333" i="61"/>
  <c r="P333" i="61"/>
  <c r="T333" i="61"/>
  <c r="X333" i="61"/>
  <c r="AB333" i="61"/>
  <c r="AF333" i="61"/>
  <c r="AJ333" i="61"/>
  <c r="AN333" i="61"/>
  <c r="AR333" i="61"/>
  <c r="AV333" i="61"/>
  <c r="AZ333" i="61"/>
  <c r="BD333" i="61"/>
  <c r="BH333" i="61"/>
  <c r="AJ329" i="61"/>
  <c r="AV331" i="61"/>
  <c r="R333" i="61"/>
  <c r="AD333" i="61"/>
  <c r="AP333" i="61"/>
  <c r="BB333" i="61"/>
  <c r="P329" i="61"/>
  <c r="AF329" i="61"/>
  <c r="AV329" i="61"/>
  <c r="L331" i="61"/>
  <c r="AB331" i="61"/>
  <c r="AR331" i="61"/>
  <c r="BH331" i="61"/>
  <c r="M333" i="61"/>
  <c r="Q333" i="61"/>
  <c r="U333" i="61"/>
  <c r="Y333" i="61"/>
  <c r="AC333" i="61"/>
  <c r="AG333" i="61"/>
  <c r="AK333" i="61"/>
  <c r="AO333" i="61"/>
  <c r="AS333" i="61"/>
  <c r="AW333" i="61"/>
  <c r="BA333" i="61"/>
  <c r="BE333" i="61"/>
  <c r="T329" i="61"/>
  <c r="P331" i="61"/>
  <c r="N333" i="61"/>
  <c r="Z333" i="61"/>
  <c r="AL333" i="61"/>
  <c r="AX333" i="61"/>
  <c r="Q17" i="56"/>
  <c r="Q16" i="56"/>
  <c r="Q15" i="56"/>
  <c r="H19" i="66"/>
  <c r="G33" i="66"/>
  <c r="F34" i="66"/>
  <c r="L3" i="67" s="1"/>
  <c r="N171" i="69"/>
  <c r="N172" i="69"/>
  <c r="N166" i="69"/>
  <c r="N173" i="69"/>
  <c r="N155" i="69"/>
  <c r="N151" i="69"/>
  <c r="N125" i="69"/>
  <c r="N153" i="69"/>
  <c r="N140" i="69"/>
  <c r="N141" i="69"/>
  <c r="N109" i="69"/>
  <c r="N93" i="69"/>
  <c r="N68" i="69"/>
  <c r="N157" i="69"/>
  <c r="N118" i="69"/>
  <c r="N102" i="69"/>
  <c r="N86" i="69"/>
  <c r="N61" i="69"/>
  <c r="N111" i="69"/>
  <c r="N120" i="69"/>
  <c r="N108" i="69"/>
  <c r="N53" i="69"/>
  <c r="N74" i="69"/>
  <c r="N56" i="69"/>
  <c r="N71" i="69"/>
  <c r="N35" i="69"/>
  <c r="N51" i="69"/>
  <c r="N38" i="69"/>
  <c r="N41" i="69"/>
  <c r="N67" i="69"/>
  <c r="N142" i="69"/>
  <c r="N116" i="69"/>
  <c r="N58" i="69"/>
  <c r="N174" i="69"/>
  <c r="N156" i="69"/>
  <c r="N144" i="69"/>
  <c r="N72" i="69"/>
  <c r="N106" i="69"/>
  <c r="N119" i="69"/>
  <c r="N57" i="69"/>
  <c r="N100" i="69"/>
  <c r="N42" i="69"/>
  <c r="N59" i="69"/>
  <c r="N180" i="69"/>
  <c r="N164" i="69"/>
  <c r="N148" i="69"/>
  <c r="N85" i="69"/>
  <c r="N110" i="69"/>
  <c r="N123" i="69"/>
  <c r="N91" i="69"/>
  <c r="N48" i="69"/>
  <c r="N46" i="69"/>
  <c r="N160" i="69"/>
  <c r="N167" i="69"/>
  <c r="N168" i="69"/>
  <c r="N162" i="69"/>
  <c r="N165" i="69"/>
  <c r="N178" i="69"/>
  <c r="N147" i="69"/>
  <c r="N121" i="69"/>
  <c r="N152" i="69"/>
  <c r="N126" i="69"/>
  <c r="N127" i="69"/>
  <c r="N105" i="69"/>
  <c r="N89" i="69"/>
  <c r="N64" i="69"/>
  <c r="N154" i="69"/>
  <c r="N114" i="69"/>
  <c r="N98" i="69"/>
  <c r="N73" i="69"/>
  <c r="N170" i="69"/>
  <c r="N103" i="69"/>
  <c r="N112" i="69"/>
  <c r="N99" i="69"/>
  <c r="N49" i="69"/>
  <c r="N70" i="69"/>
  <c r="N52" i="69"/>
  <c r="N63" i="69"/>
  <c r="N96" i="69"/>
  <c r="N47" i="69"/>
  <c r="N34" i="69"/>
  <c r="N37" i="69"/>
  <c r="N54" i="69"/>
  <c r="N50" i="69"/>
  <c r="N107" i="69"/>
  <c r="N32" i="69"/>
  <c r="N175" i="69"/>
  <c r="N176" i="69"/>
  <c r="N181" i="69"/>
  <c r="N159" i="69"/>
  <c r="N139" i="69"/>
  <c r="N161" i="69"/>
  <c r="N149" i="69"/>
  <c r="N113" i="69"/>
  <c r="N97" i="69"/>
  <c r="N169" i="69"/>
  <c r="N124" i="69"/>
  <c r="N90" i="69"/>
  <c r="N65" i="69"/>
  <c r="N150" i="69"/>
  <c r="N128" i="69"/>
  <c r="N115" i="69"/>
  <c r="N62" i="69"/>
  <c r="N39" i="69"/>
  <c r="N55" i="69"/>
  <c r="N45" i="69"/>
  <c r="N88" i="69"/>
  <c r="N36" i="69"/>
  <c r="N75" i="69"/>
  <c r="N179" i="69"/>
  <c r="N182" i="69"/>
  <c r="N158" i="69"/>
  <c r="N163" i="69"/>
  <c r="N143" i="69"/>
  <c r="N177" i="69"/>
  <c r="N122" i="69"/>
  <c r="N117" i="69"/>
  <c r="N101" i="69"/>
  <c r="N60" i="69"/>
  <c r="N146" i="69"/>
  <c r="N94" i="69"/>
  <c r="N69" i="69"/>
  <c r="N95" i="69"/>
  <c r="N104" i="69"/>
  <c r="N145" i="69"/>
  <c r="N66" i="69"/>
  <c r="N43" i="69"/>
  <c r="N87" i="69"/>
  <c r="N92" i="69"/>
  <c r="N33" i="69"/>
  <c r="N44" i="69"/>
  <c r="N40" i="69"/>
  <c r="K18" i="66"/>
  <c r="K11" i="66" s="1"/>
  <c r="L27" i="66"/>
  <c r="O5" i="69"/>
  <c r="Q2" i="67"/>
  <c r="O378" i="67"/>
  <c r="K16" i="68" s="1"/>
  <c r="K26" i="68"/>
  <c r="K28" i="68" s="1"/>
  <c r="P103" i="67"/>
  <c r="P95" i="67"/>
  <c r="P87" i="67"/>
  <c r="P79" i="67"/>
  <c r="P71" i="67"/>
  <c r="P94" i="67"/>
  <c r="P108" i="67"/>
  <c r="P76" i="67"/>
  <c r="P90" i="67"/>
  <c r="P72" i="67"/>
  <c r="P96" i="67"/>
  <c r="P105" i="67"/>
  <c r="P89" i="67"/>
  <c r="P98" i="67"/>
  <c r="P99" i="67"/>
  <c r="P75" i="67"/>
  <c r="P78" i="67"/>
  <c r="P92" i="67"/>
  <c r="P109" i="67"/>
  <c r="P101" i="67"/>
  <c r="P93" i="67"/>
  <c r="P85" i="67"/>
  <c r="P77" i="67"/>
  <c r="P69" i="67"/>
  <c r="P86" i="67"/>
  <c r="P100" i="67"/>
  <c r="P68" i="67"/>
  <c r="P74" i="67"/>
  <c r="P80" i="67"/>
  <c r="P97" i="67"/>
  <c r="P81" i="67"/>
  <c r="P73" i="67"/>
  <c r="P102" i="67"/>
  <c r="P70" i="67"/>
  <c r="P218" i="67"/>
  <c r="P270" i="67" s="1"/>
  <c r="P84" i="67"/>
  <c r="P104" i="67"/>
  <c r="P88" i="67"/>
  <c r="P107" i="67"/>
  <c r="P91" i="67"/>
  <c r="P83" i="67"/>
  <c r="P67" i="67"/>
  <c r="P82" i="67"/>
  <c r="P106" i="67"/>
  <c r="P66" i="67"/>
  <c r="AU333" i="67"/>
  <c r="L30" i="66"/>
  <c r="M28" i="66"/>
  <c r="M29" i="66" s="1"/>
  <c r="Q331" i="67"/>
  <c r="AC333" i="67"/>
  <c r="BH333" i="67"/>
  <c r="AS329" i="67"/>
  <c r="AZ329" i="67"/>
  <c r="BH329" i="67"/>
  <c r="AK331" i="67"/>
  <c r="X329" i="67"/>
  <c r="AZ331" i="67"/>
  <c r="P333" i="67"/>
  <c r="V329" i="67"/>
  <c r="BB329" i="67"/>
  <c r="R331" i="67"/>
  <c r="AX331" i="67"/>
  <c r="N333" i="67"/>
  <c r="AT333" i="67"/>
  <c r="AE329" i="67"/>
  <c r="AA331" i="67"/>
  <c r="BG331" i="67"/>
  <c r="W333" i="67"/>
  <c r="BC333" i="67"/>
  <c r="BA329" i="67"/>
  <c r="AB333" i="67"/>
  <c r="AC329" i="67"/>
  <c r="BE331" i="67"/>
  <c r="T329" i="67"/>
  <c r="AR329" i="67"/>
  <c r="AC331" i="67"/>
  <c r="BE333" i="67"/>
  <c r="P329" i="67"/>
  <c r="AR331" i="67"/>
  <c r="R329" i="67"/>
  <c r="AX329" i="67"/>
  <c r="N331" i="67"/>
  <c r="AT331" i="67"/>
  <c r="AP333" i="67"/>
  <c r="AA329" i="67"/>
  <c r="BG329" i="67"/>
  <c r="W331" i="67"/>
  <c r="BC331" i="67"/>
  <c r="S333" i="67"/>
  <c r="AY333" i="67"/>
  <c r="AW331" i="67"/>
  <c r="U329" i="67"/>
  <c r="AK329" i="67"/>
  <c r="AJ329" i="67"/>
  <c r="Y331" i="67"/>
  <c r="BA333" i="67"/>
  <c r="L333" i="67"/>
  <c r="L329" i="67"/>
  <c r="AN331" i="67"/>
  <c r="Q329" i="67"/>
  <c r="AW329" i="67"/>
  <c r="M331" i="67"/>
  <c r="AS331" i="67"/>
  <c r="AO333" i="67"/>
  <c r="AF329" i="67"/>
  <c r="AB331" i="67"/>
  <c r="BH331" i="67"/>
  <c r="X333" i="67"/>
  <c r="BD333" i="67"/>
  <c r="Z329" i="67"/>
  <c r="AP329" i="67"/>
  <c r="BF329" i="67"/>
  <c r="V331" i="67"/>
  <c r="AL331" i="67"/>
  <c r="BB331" i="67"/>
  <c r="R333" i="67"/>
  <c r="AH333" i="67"/>
  <c r="AX333" i="67"/>
  <c r="S329" i="67"/>
  <c r="AI329" i="67"/>
  <c r="AY329" i="67"/>
  <c r="O331" i="67"/>
  <c r="AE331" i="67"/>
  <c r="AU331" i="67"/>
  <c r="K333" i="67"/>
  <c r="AA333" i="67"/>
  <c r="AQ333" i="67"/>
  <c r="BG333" i="67"/>
  <c r="AF331" i="67"/>
  <c r="AK333" i="67"/>
  <c r="X331" i="67"/>
  <c r="AZ333" i="67"/>
  <c r="AO329" i="67"/>
  <c r="AG333" i="67"/>
  <c r="BD329" i="67"/>
  <c r="T331" i="67"/>
  <c r="AV333" i="67"/>
  <c r="AL329" i="67"/>
  <c r="AH331" i="67"/>
  <c r="AD333" i="67"/>
  <c r="O329" i="67"/>
  <c r="AU329" i="67"/>
  <c r="K331" i="67"/>
  <c r="AQ331" i="67"/>
  <c r="AM333" i="67"/>
  <c r="U333" i="67"/>
  <c r="AV331" i="67"/>
  <c r="AJ333" i="67"/>
  <c r="AG329" i="67"/>
  <c r="Y333" i="67"/>
  <c r="AV329" i="67"/>
  <c r="L331" i="67"/>
  <c r="AN333" i="67"/>
  <c r="AH329" i="67"/>
  <c r="AD331" i="67"/>
  <c r="Z333" i="67"/>
  <c r="BF333" i="67"/>
  <c r="K329" i="67"/>
  <c r="AQ329" i="67"/>
  <c r="AM331" i="67"/>
  <c r="AI333" i="67"/>
  <c r="AG331" i="67"/>
  <c r="AS333" i="67"/>
  <c r="M333" i="67"/>
  <c r="M329" i="67"/>
  <c r="AO331" i="67"/>
  <c r="P331" i="67"/>
  <c r="AR333" i="67"/>
  <c r="AB329" i="67"/>
  <c r="BD331" i="67"/>
  <c r="T333" i="67"/>
  <c r="Y329" i="67"/>
  <c r="BE329" i="67"/>
  <c r="U331" i="67"/>
  <c r="BA331" i="67"/>
  <c r="Q333" i="67"/>
  <c r="AW333" i="67"/>
  <c r="AN329" i="67"/>
  <c r="AJ331" i="67"/>
  <c r="AF333" i="67"/>
  <c r="N329" i="67"/>
  <c r="AD329" i="67"/>
  <c r="AT329" i="67"/>
  <c r="Z331" i="67"/>
  <c r="AP331" i="67"/>
  <c r="BF331" i="67"/>
  <c r="V333" i="67"/>
  <c r="AL333" i="67"/>
  <c r="BB333" i="67"/>
  <c r="W329" i="67"/>
  <c r="AM329" i="67"/>
  <c r="BC329" i="67"/>
  <c r="S331" i="67"/>
  <c r="AI331" i="67"/>
  <c r="AY331" i="67"/>
  <c r="O333" i="67"/>
  <c r="AE333" i="67"/>
  <c r="E39" i="42"/>
  <c r="D40" i="42"/>
  <c r="K139" i="59"/>
  <c r="K142" i="59"/>
  <c r="K147" i="59"/>
  <c r="K150" i="59"/>
  <c r="K156" i="59"/>
  <c r="K138" i="59"/>
  <c r="K143" i="59"/>
  <c r="K146" i="59"/>
  <c r="K151" i="59"/>
  <c r="K154" i="59"/>
  <c r="K158" i="59"/>
  <c r="K136" i="59"/>
  <c r="K137" i="59"/>
  <c r="K144" i="59"/>
  <c r="K145" i="59"/>
  <c r="K152" i="59"/>
  <c r="K153" i="59"/>
  <c r="K157" i="59"/>
  <c r="K148" i="59"/>
  <c r="K160" i="59"/>
  <c r="K164" i="59"/>
  <c r="K168" i="59"/>
  <c r="K172" i="59"/>
  <c r="K149" i="59"/>
  <c r="K159" i="59"/>
  <c r="K163" i="59"/>
  <c r="K167" i="59"/>
  <c r="K171" i="59"/>
  <c r="K141" i="59"/>
  <c r="K155" i="59"/>
  <c r="K162" i="59"/>
  <c r="K166" i="59"/>
  <c r="K170" i="59"/>
  <c r="K140" i="59"/>
  <c r="K161" i="59"/>
  <c r="K165" i="59"/>
  <c r="K169" i="59"/>
  <c r="K173" i="59"/>
  <c r="K175" i="59"/>
  <c r="K179" i="59"/>
  <c r="K174" i="59"/>
  <c r="K178" i="59"/>
  <c r="K182" i="59"/>
  <c r="K177" i="59"/>
  <c r="K181" i="59"/>
  <c r="K176" i="59"/>
  <c r="K180" i="59"/>
  <c r="K85" i="59"/>
  <c r="K88" i="59"/>
  <c r="K93" i="59"/>
  <c r="K96" i="59"/>
  <c r="K102" i="59"/>
  <c r="K84" i="59"/>
  <c r="K86" i="59"/>
  <c r="K90" i="59"/>
  <c r="K103" i="59"/>
  <c r="K105" i="59"/>
  <c r="K109" i="59"/>
  <c r="K98" i="59"/>
  <c r="K110" i="59"/>
  <c r="K114" i="59"/>
  <c r="K118" i="59"/>
  <c r="K122" i="59"/>
  <c r="K126" i="59"/>
  <c r="K97" i="59"/>
  <c r="K83" i="59"/>
  <c r="K89" i="59"/>
  <c r="K91" i="59"/>
  <c r="K95" i="59"/>
  <c r="K99" i="59"/>
  <c r="K100" i="59"/>
  <c r="K101" i="59"/>
  <c r="K108" i="59"/>
  <c r="K113" i="59"/>
  <c r="K117" i="59"/>
  <c r="K121" i="59"/>
  <c r="K125" i="59"/>
  <c r="K92" i="59"/>
  <c r="K94" i="59"/>
  <c r="K116" i="59"/>
  <c r="K124" i="59"/>
  <c r="K112" i="59"/>
  <c r="K128" i="59"/>
  <c r="K111" i="59"/>
  <c r="K119" i="59"/>
  <c r="K104" i="59"/>
  <c r="K106" i="59"/>
  <c r="K115" i="59"/>
  <c r="K123" i="59"/>
  <c r="K82" i="59"/>
  <c r="K87" i="59"/>
  <c r="K107" i="59"/>
  <c r="K120" i="59"/>
  <c r="K127" i="59"/>
  <c r="K36" i="59"/>
  <c r="K39" i="59"/>
  <c r="K44" i="59"/>
  <c r="K47" i="59"/>
  <c r="K51" i="59"/>
  <c r="K55" i="59"/>
  <c r="K37" i="59"/>
  <c r="K38" i="59"/>
  <c r="K45" i="59"/>
  <c r="K46" i="59"/>
  <c r="K50" i="59"/>
  <c r="K54" i="59"/>
  <c r="K40" i="59"/>
  <c r="K43" i="59"/>
  <c r="K49" i="59"/>
  <c r="K53" i="59"/>
  <c r="K57" i="59"/>
  <c r="K42" i="59"/>
  <c r="K52" i="59"/>
  <c r="K59" i="59"/>
  <c r="K63" i="59"/>
  <c r="K67" i="59"/>
  <c r="K71" i="59"/>
  <c r="K75" i="59"/>
  <c r="K41" i="59"/>
  <c r="K56" i="59"/>
  <c r="K60" i="59"/>
  <c r="K72" i="59"/>
  <c r="K48" i="59"/>
  <c r="K58" i="59"/>
  <c r="K62" i="59"/>
  <c r="K66" i="59"/>
  <c r="K70" i="59"/>
  <c r="K74" i="59"/>
  <c r="K30" i="59"/>
  <c r="K33" i="59"/>
  <c r="K35" i="59"/>
  <c r="K64" i="59"/>
  <c r="K61" i="59"/>
  <c r="K65" i="59"/>
  <c r="K69" i="59"/>
  <c r="K73" i="59"/>
  <c r="K31" i="59"/>
  <c r="K32" i="59"/>
  <c r="K68" i="59"/>
  <c r="K34" i="59"/>
  <c r="K29" i="59"/>
  <c r="G18" i="1"/>
  <c r="G11" i="1" s="1"/>
  <c r="L63" i="61"/>
  <c r="L62" i="61"/>
  <c r="L64" i="61"/>
  <c r="L67" i="61"/>
  <c r="L71" i="61"/>
  <c r="L66" i="61"/>
  <c r="L70" i="61"/>
  <c r="L65" i="61"/>
  <c r="L69" i="61"/>
  <c r="L68" i="61"/>
  <c r="L72" i="61"/>
  <c r="L73" i="61"/>
  <c r="L74" i="61"/>
  <c r="L75" i="61"/>
  <c r="L76" i="61"/>
  <c r="L77" i="61"/>
  <c r="L78" i="61"/>
  <c r="L79" i="61"/>
  <c r="L80" i="61"/>
  <c r="L81" i="61"/>
  <c r="L82" i="61"/>
  <c r="L83" i="61"/>
  <c r="L84" i="61"/>
  <c r="L85" i="61"/>
  <c r="L86" i="61"/>
  <c r="L87" i="61"/>
  <c r="L88" i="61"/>
  <c r="L89" i="61"/>
  <c r="L90" i="61"/>
  <c r="L91" i="61"/>
  <c r="L92" i="61"/>
  <c r="L93" i="61"/>
  <c r="L94" i="61"/>
  <c r="L95" i="61"/>
  <c r="L96" i="61"/>
  <c r="L97" i="61"/>
  <c r="L98" i="61"/>
  <c r="L99" i="61"/>
  <c r="L100" i="61"/>
  <c r="L101" i="61"/>
  <c r="L102" i="61"/>
  <c r="L103" i="61"/>
  <c r="L104" i="61"/>
  <c r="L105" i="61"/>
  <c r="L106" i="61"/>
  <c r="L107" i="61"/>
  <c r="L108" i="61"/>
  <c r="L109" i="61"/>
  <c r="F30" i="1"/>
  <c r="T4" i="56"/>
  <c r="G28" i="1"/>
  <c r="H33" i="1"/>
  <c r="I33" i="1" s="1"/>
  <c r="M2" i="61"/>
  <c r="U2" i="56"/>
  <c r="H27" i="1"/>
  <c r="F3" i="42"/>
  <c r="F6" i="42" s="1"/>
  <c r="J12" i="58" l="1"/>
  <c r="J12" i="68"/>
  <c r="Q24" i="56"/>
  <c r="Q28" i="56"/>
  <c r="Q11" i="56"/>
  <c r="Q22" i="56"/>
  <c r="Q13" i="56"/>
  <c r="Q8" i="56"/>
  <c r="P388" i="67"/>
  <c r="Q377" i="67"/>
  <c r="Q376" i="67"/>
  <c r="L388" i="61"/>
  <c r="M377" i="61"/>
  <c r="M376" i="61"/>
  <c r="I23" i="58"/>
  <c r="I32" i="58"/>
  <c r="I32" i="68"/>
  <c r="I23" i="68"/>
  <c r="H18" i="1"/>
  <c r="H11" i="1" s="1"/>
  <c r="M10" i="61"/>
  <c r="M13" i="61"/>
  <c r="M18" i="61"/>
  <c r="M21" i="61"/>
  <c r="M26" i="61"/>
  <c r="M29" i="61"/>
  <c r="M15" i="61"/>
  <c r="M16" i="61"/>
  <c r="M23" i="61"/>
  <c r="M24" i="61"/>
  <c r="M31" i="61"/>
  <c r="M32" i="61"/>
  <c r="M14" i="61"/>
  <c r="M17" i="61"/>
  <c r="M22" i="61"/>
  <c r="M25" i="61"/>
  <c r="M30" i="61"/>
  <c r="M33" i="61"/>
  <c r="M19" i="61"/>
  <c r="M28" i="61"/>
  <c r="M35" i="61"/>
  <c r="M36" i="61"/>
  <c r="M43" i="61"/>
  <c r="M44" i="61"/>
  <c r="M11" i="61"/>
  <c r="M34" i="61"/>
  <c r="M12" i="61"/>
  <c r="M39" i="61"/>
  <c r="M40" i="61"/>
  <c r="M20" i="61"/>
  <c r="M38" i="61"/>
  <c r="M41" i="61"/>
  <c r="M47" i="61"/>
  <c r="M37" i="61"/>
  <c r="M42" i="61"/>
  <c r="M45" i="61"/>
  <c r="M48" i="61"/>
  <c r="M55" i="61"/>
  <c r="M56" i="61"/>
  <c r="M27" i="61"/>
  <c r="M54" i="61"/>
  <c r="M52" i="61"/>
  <c r="M51" i="61"/>
  <c r="M53" i="61"/>
  <c r="M46" i="61"/>
  <c r="M49" i="61"/>
  <c r="M50" i="61"/>
  <c r="Q26" i="56"/>
  <c r="Q27" i="56"/>
  <c r="Q29" i="56"/>
  <c r="Q10" i="56"/>
  <c r="T10" i="56" s="1"/>
  <c r="Q25" i="56"/>
  <c r="Q14" i="56"/>
  <c r="Q37" i="56"/>
  <c r="Q36" i="56"/>
  <c r="Q38" i="56"/>
  <c r="Q51" i="56"/>
  <c r="S51" i="56" s="1"/>
  <c r="Q53" i="56"/>
  <c r="Q52" i="56"/>
  <c r="S52" i="56" s="1"/>
  <c r="Q77" i="56"/>
  <c r="Q75" i="56"/>
  <c r="S75" i="56" s="1"/>
  <c r="Q76" i="56"/>
  <c r="S76" i="56" s="1"/>
  <c r="Q61" i="56"/>
  <c r="S61" i="56" s="1"/>
  <c r="Q60" i="56"/>
  <c r="S60" i="56" s="1"/>
  <c r="Q62" i="56"/>
  <c r="Q59" i="56"/>
  <c r="Q58" i="56"/>
  <c r="S58" i="56" s="1"/>
  <c r="Q57" i="56"/>
  <c r="S57" i="56" s="1"/>
  <c r="Q140" i="56"/>
  <c r="Q138" i="56"/>
  <c r="S138" i="56" s="1"/>
  <c r="Q139" i="56"/>
  <c r="S139" i="56" s="1"/>
  <c r="Q40" i="56"/>
  <c r="Q41" i="56"/>
  <c r="Q39" i="56"/>
  <c r="Q88" i="56"/>
  <c r="S88" i="56" s="1"/>
  <c r="Q89" i="56"/>
  <c r="Q87" i="56"/>
  <c r="S87" i="56" s="1"/>
  <c r="Q96" i="56"/>
  <c r="S96" i="56" s="1"/>
  <c r="Q98" i="56"/>
  <c r="Q97" i="56"/>
  <c r="S97" i="56" s="1"/>
  <c r="Q141" i="56"/>
  <c r="S141" i="56" s="1"/>
  <c r="Q143" i="56"/>
  <c r="Q142" i="56"/>
  <c r="Q56" i="56"/>
  <c r="Q55" i="56"/>
  <c r="S55" i="56" s="1"/>
  <c r="Q54" i="56"/>
  <c r="S54" i="56" s="1"/>
  <c r="Q79" i="56"/>
  <c r="S79" i="56" s="1"/>
  <c r="Q80" i="56"/>
  <c r="Q78" i="56"/>
  <c r="S78" i="56" s="1"/>
  <c r="Q100" i="56"/>
  <c r="S100" i="56" s="1"/>
  <c r="Q101" i="56"/>
  <c r="Q99" i="56"/>
  <c r="S99" i="56" s="1"/>
  <c r="Q49" i="56"/>
  <c r="Q50" i="56"/>
  <c r="Q48" i="56"/>
  <c r="Q83" i="56"/>
  <c r="Q82" i="56"/>
  <c r="S82" i="56" s="1"/>
  <c r="Q81" i="56"/>
  <c r="S81" i="56" s="1"/>
  <c r="Q67" i="56"/>
  <c r="S67" i="56" s="1"/>
  <c r="Q66" i="56"/>
  <c r="S66" i="56" s="1"/>
  <c r="Q68" i="56"/>
  <c r="Q111" i="56"/>
  <c r="S111" i="56" s="1"/>
  <c r="Q112" i="56"/>
  <c r="S112" i="56" s="1"/>
  <c r="Q113" i="56"/>
  <c r="Q121" i="56"/>
  <c r="S121" i="56" s="1"/>
  <c r="Q122" i="56"/>
  <c r="Q120" i="56"/>
  <c r="S120" i="56" s="1"/>
  <c r="Q103" i="56"/>
  <c r="S103" i="56" s="1"/>
  <c r="Q102" i="56"/>
  <c r="S102" i="56" s="1"/>
  <c r="Q104" i="56"/>
  <c r="Q147" i="56"/>
  <c r="S147" i="56" s="1"/>
  <c r="Q149" i="56"/>
  <c r="Q148" i="56"/>
  <c r="S148" i="56" s="1"/>
  <c r="Q134" i="56"/>
  <c r="Q133" i="56"/>
  <c r="S133" i="56" s="1"/>
  <c r="Q132" i="56"/>
  <c r="S132" i="56" s="1"/>
  <c r="Q31" i="56"/>
  <c r="Q30" i="56"/>
  <c r="Q32" i="56"/>
  <c r="Q131" i="56"/>
  <c r="Q130" i="56"/>
  <c r="S130" i="56" s="1"/>
  <c r="Q129" i="56"/>
  <c r="S129" i="56" s="1"/>
  <c r="Q115" i="56"/>
  <c r="S115" i="56" s="1"/>
  <c r="Q116" i="56"/>
  <c r="Q114" i="56"/>
  <c r="S114" i="56" s="1"/>
  <c r="Q44" i="56"/>
  <c r="Q42" i="56"/>
  <c r="Q43" i="56"/>
  <c r="Q63" i="56"/>
  <c r="S63" i="56" s="1"/>
  <c r="Q65" i="56"/>
  <c r="Q64" i="56"/>
  <c r="S64" i="56" s="1"/>
  <c r="Q73" i="56"/>
  <c r="S73" i="56" s="1"/>
  <c r="Q74" i="56"/>
  <c r="Q72" i="56"/>
  <c r="S72" i="56" s="1"/>
  <c r="Q117" i="56"/>
  <c r="S117" i="56" s="1"/>
  <c r="Q119" i="56"/>
  <c r="Q118" i="56"/>
  <c r="S118" i="56" s="1"/>
  <c r="Q152" i="56"/>
  <c r="Q151" i="56"/>
  <c r="S151" i="56" s="1"/>
  <c r="Q150" i="56"/>
  <c r="S150" i="56" s="1"/>
  <c r="Q84" i="56"/>
  <c r="S84" i="56" s="1"/>
  <c r="Q85" i="56"/>
  <c r="S85" i="56" s="1"/>
  <c r="Q86" i="56"/>
  <c r="Q71" i="56"/>
  <c r="Q70" i="56"/>
  <c r="S70" i="56" s="1"/>
  <c r="Q69" i="56"/>
  <c r="S69" i="56" s="1"/>
  <c r="Q125" i="56"/>
  <c r="Q123" i="56"/>
  <c r="S123" i="56" s="1"/>
  <c r="Q124" i="56"/>
  <c r="S124" i="56" s="1"/>
  <c r="Q109" i="56"/>
  <c r="S109" i="56" s="1"/>
  <c r="Q110" i="56"/>
  <c r="Q108" i="56"/>
  <c r="S108" i="56" s="1"/>
  <c r="Q47" i="56"/>
  <c r="Q45" i="56"/>
  <c r="Q46" i="56"/>
  <c r="Q107" i="56"/>
  <c r="Q105" i="56"/>
  <c r="S105" i="56" s="1"/>
  <c r="Q106" i="56"/>
  <c r="S106" i="56" s="1"/>
  <c r="Q90" i="56"/>
  <c r="S90" i="56" s="1"/>
  <c r="Q91" i="56"/>
  <c r="S91" i="56" s="1"/>
  <c r="Q92" i="56"/>
  <c r="Q137" i="56"/>
  <c r="Q136" i="56"/>
  <c r="S136" i="56" s="1"/>
  <c r="Q135" i="56"/>
  <c r="S135" i="56" s="1"/>
  <c r="Q146" i="56"/>
  <c r="Q144" i="56"/>
  <c r="S144" i="56" s="1"/>
  <c r="Q145" i="56"/>
  <c r="S145" i="56" s="1"/>
  <c r="Q33" i="56"/>
  <c r="Q35" i="56"/>
  <c r="Q34" i="56"/>
  <c r="Q93" i="56"/>
  <c r="S93" i="56" s="1"/>
  <c r="Q95" i="56"/>
  <c r="Q94" i="56"/>
  <c r="S94" i="56" s="1"/>
  <c r="Q126" i="56"/>
  <c r="S126" i="56" s="1"/>
  <c r="Q127" i="56"/>
  <c r="S127" i="56" s="1"/>
  <c r="Q128" i="56"/>
  <c r="Q9" i="56"/>
  <c r="Q12" i="56"/>
  <c r="M218" i="61"/>
  <c r="M270" i="61" s="1"/>
  <c r="Q15" i="67"/>
  <c r="Q19" i="67"/>
  <c r="Q23" i="67"/>
  <c r="Q27" i="67"/>
  <c r="Q31" i="67"/>
  <c r="Q35" i="67"/>
  <c r="Q39" i="67"/>
  <c r="Q43" i="67"/>
  <c r="Q47" i="67"/>
  <c r="Q51" i="67"/>
  <c r="Q55" i="67"/>
  <c r="Q18" i="67"/>
  <c r="Q34" i="67"/>
  <c r="Q42" i="67"/>
  <c r="Q54" i="67"/>
  <c r="Q16" i="67"/>
  <c r="Q20" i="67"/>
  <c r="Q24" i="67"/>
  <c r="Q28" i="67"/>
  <c r="Q32" i="67"/>
  <c r="Q36" i="67"/>
  <c r="Q40" i="67"/>
  <c r="Q44" i="67"/>
  <c r="Q48" i="67"/>
  <c r="Q52" i="67"/>
  <c r="Q56" i="67"/>
  <c r="Q14" i="67"/>
  <c r="Q26" i="67"/>
  <c r="Q38" i="67"/>
  <c r="Q50" i="67"/>
  <c r="Q17" i="67"/>
  <c r="Q21" i="67"/>
  <c r="Q25" i="67"/>
  <c r="Q29" i="67"/>
  <c r="Q33" i="67"/>
  <c r="Q37" i="67"/>
  <c r="Q41" i="67"/>
  <c r="Q45" i="67"/>
  <c r="Q49" i="67"/>
  <c r="Q53" i="67"/>
  <c r="Q22" i="67"/>
  <c r="Q30" i="67"/>
  <c r="Q46" i="67"/>
  <c r="Q21" i="56"/>
  <c r="Q23" i="56"/>
  <c r="Q155" i="56"/>
  <c r="Q153" i="56"/>
  <c r="Q154" i="56"/>
  <c r="Q18" i="56"/>
  <c r="Q20" i="56"/>
  <c r="Q19" i="56"/>
  <c r="Q6" i="56"/>
  <c r="Q7" i="56"/>
  <c r="L381" i="67"/>
  <c r="L382" i="67"/>
  <c r="I19" i="66"/>
  <c r="G34" i="66"/>
  <c r="M3" i="67" s="1"/>
  <c r="H33" i="66"/>
  <c r="O176" i="69"/>
  <c r="O177" i="69"/>
  <c r="O179" i="69"/>
  <c r="O155" i="69"/>
  <c r="O160" i="69"/>
  <c r="O153" i="69"/>
  <c r="O140" i="69"/>
  <c r="O166" i="69"/>
  <c r="O141" i="69"/>
  <c r="O154" i="69"/>
  <c r="O114" i="69"/>
  <c r="O98" i="69"/>
  <c r="O73" i="69"/>
  <c r="O174" i="69"/>
  <c r="O121" i="69"/>
  <c r="O107" i="69"/>
  <c r="O91" i="69"/>
  <c r="O66" i="69"/>
  <c r="O128" i="69"/>
  <c r="O92" i="69"/>
  <c r="O101" i="69"/>
  <c r="O71" i="69"/>
  <c r="O58" i="69"/>
  <c r="O120" i="69"/>
  <c r="O72" i="69"/>
  <c r="O57" i="69"/>
  <c r="O40" i="69"/>
  <c r="O39" i="69"/>
  <c r="O52" i="69"/>
  <c r="O41" i="69"/>
  <c r="O56" i="69"/>
  <c r="O34" i="69"/>
  <c r="O165" i="69"/>
  <c r="O161" i="69"/>
  <c r="O145" i="69"/>
  <c r="O102" i="69"/>
  <c r="O143" i="69"/>
  <c r="O70" i="69"/>
  <c r="O109" i="69"/>
  <c r="O150" i="69"/>
  <c r="O43" i="69"/>
  <c r="O147" i="69"/>
  <c r="O163" i="69"/>
  <c r="O122" i="69"/>
  <c r="O123" i="69"/>
  <c r="O106" i="69"/>
  <c r="O65" i="69"/>
  <c r="O115" i="69"/>
  <c r="O74" i="69"/>
  <c r="O108" i="69"/>
  <c r="O88" i="69"/>
  <c r="O50" i="69"/>
  <c r="O64" i="69"/>
  <c r="O105" i="69"/>
  <c r="O96" i="69"/>
  <c r="O112" i="69"/>
  <c r="O172" i="69"/>
  <c r="O173" i="69"/>
  <c r="O171" i="69"/>
  <c r="O178" i="69"/>
  <c r="O156" i="69"/>
  <c r="O152" i="69"/>
  <c r="O126" i="69"/>
  <c r="O158" i="69"/>
  <c r="O127" i="69"/>
  <c r="O146" i="69"/>
  <c r="O110" i="69"/>
  <c r="O94" i="69"/>
  <c r="O69" i="69"/>
  <c r="O162" i="69"/>
  <c r="O119" i="69"/>
  <c r="O103" i="69"/>
  <c r="O87" i="69"/>
  <c r="O62" i="69"/>
  <c r="O116" i="69"/>
  <c r="O125" i="69"/>
  <c r="O113" i="69"/>
  <c r="O67" i="69"/>
  <c r="O54" i="69"/>
  <c r="O104" i="69"/>
  <c r="O68" i="69"/>
  <c r="O53" i="69"/>
  <c r="O36" i="69"/>
  <c r="O35" i="69"/>
  <c r="O47" i="69"/>
  <c r="O38" i="69"/>
  <c r="O51" i="69"/>
  <c r="O48" i="69"/>
  <c r="O180" i="69"/>
  <c r="O181" i="69"/>
  <c r="O159" i="69"/>
  <c r="O164" i="69"/>
  <c r="O144" i="69"/>
  <c r="O182" i="69"/>
  <c r="O157" i="69"/>
  <c r="O118" i="69"/>
  <c r="O86" i="69"/>
  <c r="O61" i="69"/>
  <c r="O111" i="69"/>
  <c r="O95" i="69"/>
  <c r="O142" i="69"/>
  <c r="O100" i="69"/>
  <c r="O75" i="69"/>
  <c r="O59" i="69"/>
  <c r="O89" i="69"/>
  <c r="O60" i="69"/>
  <c r="O44" i="69"/>
  <c r="O55" i="69"/>
  <c r="O46" i="69"/>
  <c r="O45" i="69"/>
  <c r="O42" i="69"/>
  <c r="O168" i="69"/>
  <c r="O169" i="69"/>
  <c r="O170" i="69"/>
  <c r="O167" i="69"/>
  <c r="O148" i="69"/>
  <c r="O149" i="69"/>
  <c r="O124" i="69"/>
  <c r="O90" i="69"/>
  <c r="O151" i="69"/>
  <c r="O99" i="69"/>
  <c r="O175" i="69"/>
  <c r="O117" i="69"/>
  <c r="O63" i="69"/>
  <c r="O93" i="69"/>
  <c r="O49" i="69"/>
  <c r="O97" i="69"/>
  <c r="O33" i="69"/>
  <c r="O37" i="69"/>
  <c r="R2" i="67"/>
  <c r="L18" i="66"/>
  <c r="L11" i="66" s="1"/>
  <c r="M27" i="66"/>
  <c r="P5" i="69"/>
  <c r="P378" i="67"/>
  <c r="Q104" i="67"/>
  <c r="Q96" i="67"/>
  <c r="Q88" i="67"/>
  <c r="Q80" i="67"/>
  <c r="Q72" i="67"/>
  <c r="Q103" i="67"/>
  <c r="Q71" i="67"/>
  <c r="Q75" i="67"/>
  <c r="Q93" i="67"/>
  <c r="Q91" i="67"/>
  <c r="Q81" i="67"/>
  <c r="Q90" i="67"/>
  <c r="Q101" i="67"/>
  <c r="Q97" i="67"/>
  <c r="Q108" i="67"/>
  <c r="Q92" i="67"/>
  <c r="Q76" i="67"/>
  <c r="Q87" i="67"/>
  <c r="Q109" i="67"/>
  <c r="Q107" i="67"/>
  <c r="Q218" i="67"/>
  <c r="Q270" i="67" s="1"/>
  <c r="Q102" i="67"/>
  <c r="Q94" i="67"/>
  <c r="Q86" i="67"/>
  <c r="Q78" i="67"/>
  <c r="Q70" i="67"/>
  <c r="Q95" i="67"/>
  <c r="Q67" i="67"/>
  <c r="Q85" i="67"/>
  <c r="Q83" i="67"/>
  <c r="Q106" i="67"/>
  <c r="Q98" i="67"/>
  <c r="Q82" i="67"/>
  <c r="Q74" i="67"/>
  <c r="Q79" i="67"/>
  <c r="Q69" i="67"/>
  <c r="Q99" i="67"/>
  <c r="Q73" i="67"/>
  <c r="Q89" i="67"/>
  <c r="Q100" i="67"/>
  <c r="Q84" i="67"/>
  <c r="Q68" i="67"/>
  <c r="Q77" i="67"/>
  <c r="Q105" i="67"/>
  <c r="M30" i="66"/>
  <c r="N28" i="66"/>
  <c r="N29" i="66" s="1"/>
  <c r="D41" i="42"/>
  <c r="E40" i="42"/>
  <c r="L378" i="61"/>
  <c r="H26" i="58"/>
  <c r="L381" i="61"/>
  <c r="H27" i="58"/>
  <c r="L382" i="61"/>
  <c r="M64" i="61"/>
  <c r="M65" i="61"/>
  <c r="M66" i="61"/>
  <c r="M67" i="61"/>
  <c r="M68" i="61"/>
  <c r="M69" i="61"/>
  <c r="M70" i="61"/>
  <c r="M71" i="61"/>
  <c r="M72" i="61"/>
  <c r="M73" i="61"/>
  <c r="M74" i="61"/>
  <c r="M75" i="61"/>
  <c r="M76" i="61"/>
  <c r="M77" i="61"/>
  <c r="M78" i="61"/>
  <c r="M79" i="61"/>
  <c r="M80" i="61"/>
  <c r="M81" i="61"/>
  <c r="M82" i="61"/>
  <c r="M83" i="61"/>
  <c r="M84" i="61"/>
  <c r="M85" i="61"/>
  <c r="M86" i="61"/>
  <c r="M87" i="61"/>
  <c r="M88" i="61"/>
  <c r="M89" i="61"/>
  <c r="M90" i="61"/>
  <c r="M91" i="61"/>
  <c r="M92" i="61"/>
  <c r="M93" i="61"/>
  <c r="M94" i="61"/>
  <c r="M95" i="61"/>
  <c r="M96" i="61"/>
  <c r="M97" i="61"/>
  <c r="M98" i="61"/>
  <c r="M99" i="61"/>
  <c r="M100" i="61"/>
  <c r="M101" i="61"/>
  <c r="M102" i="61"/>
  <c r="M103" i="61"/>
  <c r="M104" i="61"/>
  <c r="M105" i="61"/>
  <c r="M106" i="61"/>
  <c r="M107" i="61"/>
  <c r="M108" i="61"/>
  <c r="M109" i="61"/>
  <c r="M63" i="61"/>
  <c r="I27" i="1"/>
  <c r="G3" i="42"/>
  <c r="G6" i="42" s="1"/>
  <c r="U3" i="56"/>
  <c r="G29" i="1"/>
  <c r="H34" i="1"/>
  <c r="N3" i="61" s="1"/>
  <c r="N2" i="61"/>
  <c r="V2" i="56"/>
  <c r="L5" i="59"/>
  <c r="I34" i="1"/>
  <c r="O3" i="61" s="1"/>
  <c r="J33" i="1"/>
  <c r="Q388" i="67" l="1"/>
  <c r="K12" i="68"/>
  <c r="K12" i="58"/>
  <c r="S142" i="56"/>
  <c r="R376" i="67"/>
  <c r="R377" i="67"/>
  <c r="N376" i="61"/>
  <c r="N377" i="61"/>
  <c r="J27" i="58" s="1"/>
  <c r="J32" i="58"/>
  <c r="J23" i="58"/>
  <c r="H3" i="42"/>
  <c r="H6" i="42" s="1"/>
  <c r="J32" i="68"/>
  <c r="J23" i="68"/>
  <c r="M388" i="61"/>
  <c r="T96" i="56"/>
  <c r="N11" i="61"/>
  <c r="N12" i="61"/>
  <c r="N19" i="61"/>
  <c r="N20" i="61"/>
  <c r="N27" i="61"/>
  <c r="N28" i="61"/>
  <c r="N13" i="61"/>
  <c r="N18" i="61"/>
  <c r="N21" i="61"/>
  <c r="N26" i="61"/>
  <c r="N29" i="61"/>
  <c r="N15" i="61"/>
  <c r="N16" i="61"/>
  <c r="N23" i="61"/>
  <c r="N24" i="61"/>
  <c r="N31" i="61"/>
  <c r="N32" i="61"/>
  <c r="N38" i="61"/>
  <c r="N41" i="61"/>
  <c r="N46" i="61"/>
  <c r="N14" i="61"/>
  <c r="N33" i="61"/>
  <c r="N35" i="61"/>
  <c r="N36" i="61"/>
  <c r="N22" i="61"/>
  <c r="N25" i="61"/>
  <c r="N34" i="61"/>
  <c r="N37" i="61"/>
  <c r="N39" i="61"/>
  <c r="N40" i="61"/>
  <c r="N43" i="61"/>
  <c r="N49" i="61"/>
  <c r="N47" i="61"/>
  <c r="N17" i="61"/>
  <c r="N42" i="61"/>
  <c r="N50" i="61"/>
  <c r="N53" i="61"/>
  <c r="N56" i="61"/>
  <c r="N45" i="61"/>
  <c r="N48" i="61"/>
  <c r="N55" i="61"/>
  <c r="N54" i="61"/>
  <c r="N44" i="61"/>
  <c r="N30" i="61"/>
  <c r="N52" i="61"/>
  <c r="N51" i="61"/>
  <c r="T109" i="56"/>
  <c r="T111" i="56"/>
  <c r="T54" i="56"/>
  <c r="T81" i="56"/>
  <c r="T76" i="56"/>
  <c r="T138" i="56"/>
  <c r="T69" i="56"/>
  <c r="T85" i="56"/>
  <c r="S128" i="56"/>
  <c r="S146" i="56"/>
  <c r="T72" i="56"/>
  <c r="T144" i="56"/>
  <c r="T129" i="56"/>
  <c r="T100" i="56"/>
  <c r="S10" i="56"/>
  <c r="T58" i="56"/>
  <c r="T126" i="56"/>
  <c r="S101" i="56"/>
  <c r="S98" i="56"/>
  <c r="T79" i="56"/>
  <c r="T115" i="56"/>
  <c r="T52" i="56"/>
  <c r="T88" i="56"/>
  <c r="T112" i="56"/>
  <c r="T142" i="56"/>
  <c r="T120" i="56"/>
  <c r="T90" i="56"/>
  <c r="T64" i="56"/>
  <c r="T67" i="56"/>
  <c r="T106" i="56"/>
  <c r="T61" i="56"/>
  <c r="T133" i="56"/>
  <c r="T139" i="56"/>
  <c r="T147" i="56"/>
  <c r="T151" i="56"/>
  <c r="T117" i="56"/>
  <c r="T57" i="56"/>
  <c r="T150" i="56"/>
  <c r="T99" i="56"/>
  <c r="T145" i="56"/>
  <c r="T91" i="56"/>
  <c r="T73" i="56"/>
  <c r="T60" i="56"/>
  <c r="T66" i="56"/>
  <c r="T97" i="56"/>
  <c r="T132" i="56"/>
  <c r="T93" i="56"/>
  <c r="T136" i="56"/>
  <c r="S107" i="56"/>
  <c r="S125" i="56"/>
  <c r="S71" i="56"/>
  <c r="S119" i="56"/>
  <c r="S65" i="56"/>
  <c r="S116" i="56"/>
  <c r="S131" i="56"/>
  <c r="S104" i="56"/>
  <c r="S122" i="56"/>
  <c r="S83" i="56"/>
  <c r="S80" i="56"/>
  <c r="S56" i="56"/>
  <c r="S134" i="56"/>
  <c r="T135" i="56"/>
  <c r="T103" i="56"/>
  <c r="T123" i="56"/>
  <c r="T108" i="56"/>
  <c r="T127" i="56"/>
  <c r="T55" i="56"/>
  <c r="T141" i="56"/>
  <c r="T102" i="56"/>
  <c r="T51" i="56"/>
  <c r="T78" i="56"/>
  <c r="T75" i="56"/>
  <c r="T87" i="56"/>
  <c r="T121" i="56"/>
  <c r="T70" i="56"/>
  <c r="T105" i="56"/>
  <c r="T84" i="56"/>
  <c r="T114" i="56"/>
  <c r="T94" i="56"/>
  <c r="T118" i="56"/>
  <c r="T124" i="56"/>
  <c r="T130" i="56"/>
  <c r="T82" i="56"/>
  <c r="T63" i="56"/>
  <c r="T148" i="56"/>
  <c r="S95" i="56"/>
  <c r="S137" i="56"/>
  <c r="S92" i="56"/>
  <c r="S152" i="56"/>
  <c r="S149" i="56"/>
  <c r="S113" i="56"/>
  <c r="S68" i="56"/>
  <c r="S89" i="56"/>
  <c r="S59" i="56"/>
  <c r="S62" i="56"/>
  <c r="S53" i="56"/>
  <c r="S110" i="56"/>
  <c r="S86" i="56"/>
  <c r="S74" i="56"/>
  <c r="S140" i="56"/>
  <c r="S77" i="56"/>
  <c r="R18" i="67"/>
  <c r="R22" i="67"/>
  <c r="R26" i="67"/>
  <c r="R30" i="67"/>
  <c r="R34" i="67"/>
  <c r="R38" i="67"/>
  <c r="R42" i="67"/>
  <c r="R46" i="67"/>
  <c r="R50" i="67"/>
  <c r="R54" i="67"/>
  <c r="R21" i="67"/>
  <c r="R29" i="67"/>
  <c r="R37" i="67"/>
  <c r="R49" i="67"/>
  <c r="R15" i="67"/>
  <c r="R19" i="67"/>
  <c r="R23" i="67"/>
  <c r="R27" i="67"/>
  <c r="R31" i="67"/>
  <c r="R35" i="67"/>
  <c r="R39" i="67"/>
  <c r="R43" i="67"/>
  <c r="R47" i="67"/>
  <c r="R51" i="67"/>
  <c r="R55" i="67"/>
  <c r="R25" i="67"/>
  <c r="R41" i="67"/>
  <c r="R16" i="67"/>
  <c r="R20" i="67"/>
  <c r="R24" i="67"/>
  <c r="R28" i="67"/>
  <c r="R32" i="67"/>
  <c r="R36" i="67"/>
  <c r="R40" i="67"/>
  <c r="R44" i="67"/>
  <c r="R48" i="67"/>
  <c r="R52" i="67"/>
  <c r="R56" i="67"/>
  <c r="R17" i="67"/>
  <c r="R33" i="67"/>
  <c r="R45" i="67"/>
  <c r="R53" i="67"/>
  <c r="N218" i="61"/>
  <c r="N270" i="61" s="1"/>
  <c r="T154" i="56"/>
  <c r="S154" i="56"/>
  <c r="S153" i="56"/>
  <c r="T153" i="56"/>
  <c r="M382" i="67"/>
  <c r="M381" i="67"/>
  <c r="J19" i="66"/>
  <c r="I33" i="66"/>
  <c r="H34" i="66"/>
  <c r="N3" i="67" s="1"/>
  <c r="S19" i="56"/>
  <c r="T19" i="56"/>
  <c r="T42" i="56"/>
  <c r="S42" i="56"/>
  <c r="T46" i="56"/>
  <c r="S46" i="56"/>
  <c r="T48" i="56"/>
  <c r="S48" i="56"/>
  <c r="S30" i="56"/>
  <c r="T30" i="56"/>
  <c r="S43" i="56"/>
  <c r="T43" i="56"/>
  <c r="T33" i="56"/>
  <c r="S33" i="56"/>
  <c r="T16" i="56"/>
  <c r="S16" i="56"/>
  <c r="T22" i="56"/>
  <c r="S22" i="56"/>
  <c r="S34" i="56"/>
  <c r="T34" i="56"/>
  <c r="S27" i="56"/>
  <c r="T27" i="56"/>
  <c r="T12" i="56"/>
  <c r="S12" i="56"/>
  <c r="T31" i="56"/>
  <c r="S31" i="56"/>
  <c r="T37" i="56"/>
  <c r="S37" i="56"/>
  <c r="S9" i="56"/>
  <c r="T9" i="56"/>
  <c r="S49" i="56"/>
  <c r="T49" i="56"/>
  <c r="S25" i="56"/>
  <c r="T25" i="56"/>
  <c r="T39" i="56"/>
  <c r="S39" i="56"/>
  <c r="T18" i="56"/>
  <c r="S18" i="56"/>
  <c r="S21" i="56"/>
  <c r="T21" i="56"/>
  <c r="T24" i="56"/>
  <c r="S24" i="56"/>
  <c r="S36" i="56"/>
  <c r="T36" i="56"/>
  <c r="S45" i="56"/>
  <c r="T45" i="56"/>
  <c r="T28" i="56"/>
  <c r="S28" i="56"/>
  <c r="T40" i="56"/>
  <c r="S40" i="56"/>
  <c r="S15" i="56"/>
  <c r="T15" i="56"/>
  <c r="S13" i="56"/>
  <c r="T13" i="56"/>
  <c r="Q378" i="67"/>
  <c r="P177" i="69"/>
  <c r="P182" i="69"/>
  <c r="P166" i="69"/>
  <c r="P160" i="69"/>
  <c r="P161" i="69"/>
  <c r="P158" i="69"/>
  <c r="P127" i="69"/>
  <c r="P155" i="69"/>
  <c r="P142" i="69"/>
  <c r="P151" i="69"/>
  <c r="P115" i="69"/>
  <c r="P99" i="69"/>
  <c r="P74" i="69"/>
  <c r="P179" i="69"/>
  <c r="P116" i="69"/>
  <c r="P100" i="69"/>
  <c r="P75" i="69"/>
  <c r="P59" i="69"/>
  <c r="P105" i="69"/>
  <c r="P106" i="69"/>
  <c r="P55" i="69"/>
  <c r="P109" i="69"/>
  <c r="P54" i="69"/>
  <c r="P69" i="69"/>
  <c r="P48" i="69"/>
  <c r="P122" i="69"/>
  <c r="P64" i="69"/>
  <c r="P44" i="69"/>
  <c r="P39" i="69"/>
  <c r="P46" i="69"/>
  <c r="P73" i="69"/>
  <c r="P117" i="69"/>
  <c r="P181" i="69"/>
  <c r="P165" i="69"/>
  <c r="P170" i="69"/>
  <c r="P164" i="69"/>
  <c r="P167" i="69"/>
  <c r="P141" i="69"/>
  <c r="P163" i="69"/>
  <c r="P162" i="69"/>
  <c r="P119" i="69"/>
  <c r="P87" i="69"/>
  <c r="P120" i="69"/>
  <c r="P88" i="69"/>
  <c r="P113" i="69"/>
  <c r="P102" i="69"/>
  <c r="P58" i="69"/>
  <c r="P52" i="69"/>
  <c r="P72" i="69"/>
  <c r="P43" i="69"/>
  <c r="P34" i="69"/>
  <c r="P169" i="69"/>
  <c r="P168" i="69"/>
  <c r="P175" i="69"/>
  <c r="P145" i="69"/>
  <c r="P150" i="69"/>
  <c r="P121" i="69"/>
  <c r="P91" i="69"/>
  <c r="P126" i="69"/>
  <c r="P92" i="69"/>
  <c r="P147" i="69"/>
  <c r="P118" i="69"/>
  <c r="P94" i="69"/>
  <c r="P56" i="69"/>
  <c r="P41" i="69"/>
  <c r="P53" i="69"/>
  <c r="P68" i="69"/>
  <c r="P89" i="69"/>
  <c r="P173" i="69"/>
  <c r="P178" i="69"/>
  <c r="P176" i="69"/>
  <c r="P156" i="69"/>
  <c r="P157" i="69"/>
  <c r="P149" i="69"/>
  <c r="P123" i="69"/>
  <c r="P154" i="69"/>
  <c r="P128" i="69"/>
  <c r="P143" i="69"/>
  <c r="P111" i="69"/>
  <c r="P95" i="69"/>
  <c r="P70" i="69"/>
  <c r="P148" i="69"/>
  <c r="P112" i="69"/>
  <c r="P96" i="69"/>
  <c r="P71" i="69"/>
  <c r="P180" i="69"/>
  <c r="P97" i="69"/>
  <c r="P159" i="69"/>
  <c r="P51" i="69"/>
  <c r="P98" i="69"/>
  <c r="P50" i="69"/>
  <c r="P61" i="69"/>
  <c r="P45" i="69"/>
  <c r="P110" i="69"/>
  <c r="P57" i="69"/>
  <c r="P40" i="69"/>
  <c r="P35" i="69"/>
  <c r="P42" i="69"/>
  <c r="P152" i="69"/>
  <c r="P172" i="69"/>
  <c r="P146" i="69"/>
  <c r="P103" i="69"/>
  <c r="P62" i="69"/>
  <c r="P104" i="69"/>
  <c r="P63" i="69"/>
  <c r="P114" i="69"/>
  <c r="P125" i="69"/>
  <c r="P90" i="69"/>
  <c r="P37" i="69"/>
  <c r="P49" i="69"/>
  <c r="P65" i="69"/>
  <c r="P60" i="69"/>
  <c r="P174" i="69"/>
  <c r="P153" i="69"/>
  <c r="P171" i="69"/>
  <c r="P124" i="69"/>
  <c r="P107" i="69"/>
  <c r="P66" i="69"/>
  <c r="P108" i="69"/>
  <c r="P67" i="69"/>
  <c r="P144" i="69"/>
  <c r="P47" i="69"/>
  <c r="P101" i="69"/>
  <c r="P93" i="69"/>
  <c r="P36" i="69"/>
  <c r="P38" i="69"/>
  <c r="R108" i="67"/>
  <c r="R100" i="67"/>
  <c r="R92" i="67"/>
  <c r="R84" i="67"/>
  <c r="R76" i="67"/>
  <c r="R68" i="67"/>
  <c r="R89" i="67"/>
  <c r="R69" i="67"/>
  <c r="R95" i="67"/>
  <c r="R99" i="67"/>
  <c r="R83" i="67"/>
  <c r="R102" i="67"/>
  <c r="R86" i="67"/>
  <c r="R70" i="67"/>
  <c r="R97" i="67"/>
  <c r="R103" i="67"/>
  <c r="R104" i="67"/>
  <c r="R96" i="67"/>
  <c r="R88" i="67"/>
  <c r="R72" i="67"/>
  <c r="R73" i="67"/>
  <c r="R93" i="67"/>
  <c r="R75" i="67"/>
  <c r="R91" i="67"/>
  <c r="R106" i="67"/>
  <c r="R98" i="67"/>
  <c r="R90" i="67"/>
  <c r="R82" i="67"/>
  <c r="R74" i="67"/>
  <c r="R81" i="67"/>
  <c r="R101" i="67"/>
  <c r="R87" i="67"/>
  <c r="R107" i="67"/>
  <c r="R218" i="67"/>
  <c r="R270" i="67" s="1"/>
  <c r="R94" i="67"/>
  <c r="R78" i="67"/>
  <c r="R77" i="67"/>
  <c r="R71" i="67"/>
  <c r="R85" i="67"/>
  <c r="R80" i="67"/>
  <c r="R105" i="67"/>
  <c r="R79" i="67"/>
  <c r="R109" i="67"/>
  <c r="S2" i="67"/>
  <c r="N27" i="66"/>
  <c r="Q5" i="69"/>
  <c r="M18" i="66"/>
  <c r="M11" i="66" s="1"/>
  <c r="N30" i="66"/>
  <c r="O28" i="66"/>
  <c r="O29" i="66" s="1"/>
  <c r="E41" i="42"/>
  <c r="D42" i="42"/>
  <c r="H28" i="58"/>
  <c r="L140" i="59"/>
  <c r="L141" i="59"/>
  <c r="L148" i="59"/>
  <c r="L149" i="59"/>
  <c r="L155" i="59"/>
  <c r="L137" i="59"/>
  <c r="L144" i="59"/>
  <c r="L145" i="59"/>
  <c r="L152" i="59"/>
  <c r="L153" i="59"/>
  <c r="L157" i="59"/>
  <c r="L139" i="59"/>
  <c r="L142" i="59"/>
  <c r="L147" i="59"/>
  <c r="L150" i="59"/>
  <c r="L156" i="59"/>
  <c r="L138" i="59"/>
  <c r="L159" i="59"/>
  <c r="L163" i="59"/>
  <c r="L167" i="59"/>
  <c r="L171" i="59"/>
  <c r="L146" i="59"/>
  <c r="L158" i="59"/>
  <c r="L162" i="59"/>
  <c r="L166" i="59"/>
  <c r="L170" i="59"/>
  <c r="L151" i="59"/>
  <c r="L154" i="59"/>
  <c r="L161" i="59"/>
  <c r="L165" i="59"/>
  <c r="L169" i="59"/>
  <c r="L173" i="59"/>
  <c r="L143" i="59"/>
  <c r="L160" i="59"/>
  <c r="L164" i="59"/>
  <c r="L168" i="59"/>
  <c r="L172" i="59"/>
  <c r="L174" i="59"/>
  <c r="L178" i="59"/>
  <c r="L182" i="59"/>
  <c r="L177" i="59"/>
  <c r="L181" i="59"/>
  <c r="L176" i="59"/>
  <c r="L180" i="59"/>
  <c r="L175" i="59"/>
  <c r="L179" i="59"/>
  <c r="L86" i="59"/>
  <c r="L87" i="59"/>
  <c r="L94" i="59"/>
  <c r="L95" i="59"/>
  <c r="L101" i="59"/>
  <c r="L83" i="59"/>
  <c r="L89" i="59"/>
  <c r="L96" i="59"/>
  <c r="L102" i="59"/>
  <c r="L108" i="59"/>
  <c r="L91" i="59"/>
  <c r="L99" i="59"/>
  <c r="L100" i="59"/>
  <c r="L109" i="59"/>
  <c r="L113" i="59"/>
  <c r="L117" i="59"/>
  <c r="L121" i="59"/>
  <c r="L125" i="59"/>
  <c r="L92" i="59"/>
  <c r="L97" i="59"/>
  <c r="L107" i="59"/>
  <c r="L112" i="59"/>
  <c r="L116" i="59"/>
  <c r="L120" i="59"/>
  <c r="L124" i="59"/>
  <c r="L128" i="59"/>
  <c r="L84" i="59"/>
  <c r="L88" i="59"/>
  <c r="L93" i="59"/>
  <c r="L85" i="59"/>
  <c r="L104" i="59"/>
  <c r="L106" i="59"/>
  <c r="L115" i="59"/>
  <c r="L123" i="59"/>
  <c r="L111" i="59"/>
  <c r="L127" i="59"/>
  <c r="L105" i="59"/>
  <c r="L110" i="59"/>
  <c r="L118" i="59"/>
  <c r="L98" i="59"/>
  <c r="L114" i="59"/>
  <c r="L122" i="59"/>
  <c r="L90" i="59"/>
  <c r="L103" i="59"/>
  <c r="L119" i="59"/>
  <c r="L126" i="59"/>
  <c r="H16" i="58"/>
  <c r="I26" i="58"/>
  <c r="M378" i="61"/>
  <c r="I16" i="58" s="1"/>
  <c r="M381" i="61"/>
  <c r="I27" i="58"/>
  <c r="M382" i="61"/>
  <c r="L37" i="59"/>
  <c r="L38" i="59"/>
  <c r="L45" i="59"/>
  <c r="L46" i="59"/>
  <c r="L50" i="59"/>
  <c r="L54" i="59"/>
  <c r="L40" i="59"/>
  <c r="L43" i="59"/>
  <c r="L49" i="59"/>
  <c r="L53" i="59"/>
  <c r="L57" i="59"/>
  <c r="L41" i="59"/>
  <c r="L42" i="59"/>
  <c r="L48" i="59"/>
  <c r="L52" i="59"/>
  <c r="L56" i="59"/>
  <c r="L39" i="59"/>
  <c r="L51" i="59"/>
  <c r="L58" i="59"/>
  <c r="L62" i="59"/>
  <c r="L66" i="59"/>
  <c r="L70" i="59"/>
  <c r="L74" i="59"/>
  <c r="L30" i="59"/>
  <c r="L33" i="59"/>
  <c r="L35" i="59"/>
  <c r="L55" i="59"/>
  <c r="L67" i="59"/>
  <c r="L75" i="59"/>
  <c r="L44" i="59"/>
  <c r="L47" i="59"/>
  <c r="L61" i="59"/>
  <c r="L65" i="59"/>
  <c r="L69" i="59"/>
  <c r="L73" i="59"/>
  <c r="L31" i="59"/>
  <c r="L32" i="59"/>
  <c r="L63" i="59"/>
  <c r="L71" i="59"/>
  <c r="L36" i="59"/>
  <c r="L60" i="59"/>
  <c r="L64" i="59"/>
  <c r="L68" i="59"/>
  <c r="L72" i="59"/>
  <c r="L34" i="59"/>
  <c r="L59" i="59"/>
  <c r="N64" i="61"/>
  <c r="N65" i="61"/>
  <c r="N66" i="61"/>
  <c r="N67" i="61"/>
  <c r="N68" i="61"/>
  <c r="N69" i="61"/>
  <c r="N70" i="61"/>
  <c r="N71" i="61"/>
  <c r="N72" i="61"/>
  <c r="N73" i="61"/>
  <c r="N74" i="61"/>
  <c r="N75" i="61"/>
  <c r="N76" i="61"/>
  <c r="N77" i="61"/>
  <c r="N78" i="61"/>
  <c r="N79" i="61"/>
  <c r="N80" i="61"/>
  <c r="N81" i="61"/>
  <c r="N82" i="61"/>
  <c r="N83" i="61"/>
  <c r="N84" i="61"/>
  <c r="N85" i="61"/>
  <c r="N86" i="61"/>
  <c r="N87" i="61"/>
  <c r="N88" i="61"/>
  <c r="N89" i="61"/>
  <c r="N90" i="61"/>
  <c r="N91" i="61"/>
  <c r="N92" i="61"/>
  <c r="N93" i="61"/>
  <c r="N94" i="61"/>
  <c r="N95" i="61"/>
  <c r="N96" i="61"/>
  <c r="N97" i="61"/>
  <c r="N98" i="61"/>
  <c r="N99" i="61"/>
  <c r="N100" i="61"/>
  <c r="N101" i="61"/>
  <c r="N102" i="61"/>
  <c r="N103" i="61"/>
  <c r="N104" i="61"/>
  <c r="N105" i="61"/>
  <c r="N106" i="61"/>
  <c r="N107" i="61"/>
  <c r="N108" i="61"/>
  <c r="N109" i="61"/>
  <c r="J27" i="1"/>
  <c r="N5" i="59" s="1"/>
  <c r="O2" i="61"/>
  <c r="I18" i="1"/>
  <c r="I11" i="1" s="1"/>
  <c r="W2" i="56"/>
  <c r="M5" i="59"/>
  <c r="G30" i="1"/>
  <c r="H28" i="1"/>
  <c r="U4" i="56"/>
  <c r="S6" i="56"/>
  <c r="T7" i="56"/>
  <c r="T6" i="56"/>
  <c r="S7" i="56"/>
  <c r="K33" i="1"/>
  <c r="J34" i="1"/>
  <c r="P3" i="61" s="1"/>
  <c r="J21" i="69" l="1"/>
  <c r="J23" i="69"/>
  <c r="I23" i="69"/>
  <c r="I21" i="69"/>
  <c r="J21" i="59"/>
  <c r="J23" i="59"/>
  <c r="I23" i="59"/>
  <c r="I21" i="59"/>
  <c r="S143" i="56"/>
  <c r="K135" i="61"/>
  <c r="K144" i="61"/>
  <c r="K160" i="67"/>
  <c r="K154" i="61"/>
  <c r="T83" i="56"/>
  <c r="K130" i="61"/>
  <c r="R388" i="67"/>
  <c r="S377" i="67"/>
  <c r="S376" i="67"/>
  <c r="O377" i="61"/>
  <c r="O376" i="61"/>
  <c r="K23" i="68"/>
  <c r="K32" i="68"/>
  <c r="N388" i="61"/>
  <c r="K23" i="58"/>
  <c r="K32" i="58"/>
  <c r="T98" i="56"/>
  <c r="O14" i="61"/>
  <c r="O17" i="61"/>
  <c r="O22" i="61"/>
  <c r="O25" i="61"/>
  <c r="O30" i="61"/>
  <c r="O33" i="61"/>
  <c r="O12" i="61"/>
  <c r="O19" i="61"/>
  <c r="O20" i="61"/>
  <c r="O27" i="61"/>
  <c r="O28" i="61"/>
  <c r="O13" i="61"/>
  <c r="O18" i="61"/>
  <c r="O21" i="61"/>
  <c r="O26" i="61"/>
  <c r="O29" i="61"/>
  <c r="O39" i="61"/>
  <c r="O40" i="61"/>
  <c r="O47" i="61"/>
  <c r="O16" i="61"/>
  <c r="O31" i="61"/>
  <c r="O23" i="61"/>
  <c r="O24" i="61"/>
  <c r="O35" i="61"/>
  <c r="O36" i="61"/>
  <c r="O34" i="61"/>
  <c r="O44" i="61"/>
  <c r="O45" i="61"/>
  <c r="O46" i="61"/>
  <c r="O48" i="61"/>
  <c r="O15" i="61"/>
  <c r="O38" i="61"/>
  <c r="O41" i="61"/>
  <c r="O43" i="61"/>
  <c r="O32" i="61"/>
  <c r="O37" i="61"/>
  <c r="O49" i="61"/>
  <c r="O51" i="61"/>
  <c r="O52" i="61"/>
  <c r="O42" i="61"/>
  <c r="O50" i="61"/>
  <c r="O53" i="61"/>
  <c r="O55" i="61"/>
  <c r="O56" i="61"/>
  <c r="O54" i="61"/>
  <c r="T110" i="56"/>
  <c r="T146" i="56"/>
  <c r="T113" i="56"/>
  <c r="K154" i="67"/>
  <c r="T56" i="56"/>
  <c r="T140" i="56"/>
  <c r="K160" i="61"/>
  <c r="T86" i="56"/>
  <c r="T71" i="56"/>
  <c r="T104" i="56"/>
  <c r="T77" i="56"/>
  <c r="T68" i="56"/>
  <c r="T122" i="56"/>
  <c r="T53" i="56"/>
  <c r="K139" i="67"/>
  <c r="K152" i="67"/>
  <c r="K133" i="61"/>
  <c r="K147" i="61"/>
  <c r="T74" i="56"/>
  <c r="K145" i="67"/>
  <c r="K156" i="61"/>
  <c r="K153" i="67"/>
  <c r="K144" i="67"/>
  <c r="K130" i="67"/>
  <c r="K146" i="61"/>
  <c r="K151" i="61"/>
  <c r="K150" i="67"/>
  <c r="K138" i="67"/>
  <c r="K155" i="61"/>
  <c r="K135" i="67"/>
  <c r="S8" i="56"/>
  <c r="T131" i="56"/>
  <c r="T101" i="56"/>
  <c r="T59" i="56"/>
  <c r="T116" i="56"/>
  <c r="T128" i="56"/>
  <c r="K145" i="61"/>
  <c r="T80" i="56"/>
  <c r="T89" i="56"/>
  <c r="T92" i="56"/>
  <c r="T62" i="56"/>
  <c r="T143" i="56"/>
  <c r="T134" i="56"/>
  <c r="K146" i="67"/>
  <c r="T65" i="56"/>
  <c r="T119" i="56"/>
  <c r="T152" i="56"/>
  <c r="T107" i="56"/>
  <c r="T149" i="56"/>
  <c r="K133" i="67"/>
  <c r="K152" i="61"/>
  <c r="K147" i="67"/>
  <c r="K153" i="61"/>
  <c r="K139" i="61"/>
  <c r="K150" i="61"/>
  <c r="K156" i="67"/>
  <c r="K155" i="67"/>
  <c r="K138" i="61"/>
  <c r="T137" i="56"/>
  <c r="K151" i="67"/>
  <c r="T95" i="56"/>
  <c r="T125" i="56"/>
  <c r="K141" i="67"/>
  <c r="K141" i="61"/>
  <c r="K134" i="67"/>
  <c r="K134" i="61"/>
  <c r="K142" i="61"/>
  <c r="K142" i="67"/>
  <c r="K162" i="61"/>
  <c r="K162" i="67"/>
  <c r="K132" i="61"/>
  <c r="K132" i="67"/>
  <c r="K149" i="61"/>
  <c r="K149" i="67"/>
  <c r="K157" i="61"/>
  <c r="K157" i="67"/>
  <c r="K131" i="61"/>
  <c r="K131" i="67"/>
  <c r="K161" i="67"/>
  <c r="K161" i="61"/>
  <c r="K143" i="61"/>
  <c r="K143" i="67"/>
  <c r="K136" i="61"/>
  <c r="K136" i="67"/>
  <c r="K140" i="67"/>
  <c r="K140" i="61"/>
  <c r="K137" i="67"/>
  <c r="K137" i="61"/>
  <c r="K148" i="61"/>
  <c r="K148" i="67"/>
  <c r="K158" i="61"/>
  <c r="K158" i="67"/>
  <c r="K129" i="61"/>
  <c r="K129" i="67"/>
  <c r="S16" i="67"/>
  <c r="S20" i="67"/>
  <c r="S24" i="67"/>
  <c r="S28" i="67"/>
  <c r="S32" i="67"/>
  <c r="S36" i="67"/>
  <c r="S40" i="67"/>
  <c r="S44" i="67"/>
  <c r="S48" i="67"/>
  <c r="S52" i="67"/>
  <c r="S56" i="67"/>
  <c r="S19" i="67"/>
  <c r="S35" i="67"/>
  <c r="S51" i="67"/>
  <c r="S17" i="67"/>
  <c r="S21" i="67"/>
  <c r="S25" i="67"/>
  <c r="S29" i="67"/>
  <c r="S33" i="67"/>
  <c r="S37" i="67"/>
  <c r="S41" i="67"/>
  <c r="S45" i="67"/>
  <c r="S49" i="67"/>
  <c r="S53" i="67"/>
  <c r="S27" i="67"/>
  <c r="S39" i="67"/>
  <c r="S43" i="67"/>
  <c r="S55" i="67"/>
  <c r="S18" i="67"/>
  <c r="S22" i="67"/>
  <c r="S26" i="67"/>
  <c r="S30" i="67"/>
  <c r="S34" i="67"/>
  <c r="S38" i="67"/>
  <c r="S42" i="67"/>
  <c r="S46" i="67"/>
  <c r="S50" i="67"/>
  <c r="S54" i="67"/>
  <c r="S23" i="67"/>
  <c r="S31" i="67"/>
  <c r="S47" i="67"/>
  <c r="U73" i="56"/>
  <c r="U144" i="56"/>
  <c r="U127" i="56"/>
  <c r="U148" i="56"/>
  <c r="U96" i="56"/>
  <c r="U120" i="56"/>
  <c r="U108" i="56"/>
  <c r="U87" i="56"/>
  <c r="U94" i="56"/>
  <c r="U111" i="56"/>
  <c r="U100" i="56"/>
  <c r="U139" i="56"/>
  <c r="U117" i="56"/>
  <c r="U114" i="56"/>
  <c r="U136" i="56"/>
  <c r="U75" i="56"/>
  <c r="U60" i="56"/>
  <c r="U66" i="56"/>
  <c r="U69" i="56"/>
  <c r="U64" i="56"/>
  <c r="U88" i="56"/>
  <c r="U85" i="56"/>
  <c r="U84" i="56"/>
  <c r="U63" i="56"/>
  <c r="U81" i="56"/>
  <c r="U82" i="56"/>
  <c r="U123" i="56"/>
  <c r="U126" i="56"/>
  <c r="U142" i="56"/>
  <c r="U93" i="56"/>
  <c r="U76" i="56"/>
  <c r="U106" i="56"/>
  <c r="U105" i="56"/>
  <c r="U99" i="56"/>
  <c r="U79" i="56"/>
  <c r="U121" i="56"/>
  <c r="U118" i="56"/>
  <c r="U132" i="56"/>
  <c r="U145" i="56"/>
  <c r="U124" i="56"/>
  <c r="U103" i="56"/>
  <c r="U70" i="56"/>
  <c r="U72" i="56"/>
  <c r="U147" i="56"/>
  <c r="U138" i="56"/>
  <c r="U102" i="56"/>
  <c r="U78" i="56"/>
  <c r="U109" i="56"/>
  <c r="U97" i="56"/>
  <c r="U130" i="56"/>
  <c r="U91" i="56"/>
  <c r="U61" i="56"/>
  <c r="U112" i="56"/>
  <c r="U141" i="56"/>
  <c r="U90" i="56"/>
  <c r="U151" i="56"/>
  <c r="U129" i="56"/>
  <c r="U115" i="56"/>
  <c r="U135" i="56"/>
  <c r="U133" i="56"/>
  <c r="U150" i="56"/>
  <c r="U67" i="56"/>
  <c r="U153" i="56"/>
  <c r="U154" i="56"/>
  <c r="O218" i="61"/>
  <c r="O270" i="61" s="1"/>
  <c r="T11" i="56"/>
  <c r="S11" i="56"/>
  <c r="T155" i="56"/>
  <c r="S155" i="56"/>
  <c r="U22" i="56"/>
  <c r="U57" i="56"/>
  <c r="U55" i="56"/>
  <c r="U54" i="56"/>
  <c r="U58" i="56"/>
  <c r="U51" i="56"/>
  <c r="U52" i="56"/>
  <c r="N382" i="67"/>
  <c r="N381" i="67"/>
  <c r="K19" i="66"/>
  <c r="I34" i="66"/>
  <c r="O3" i="67" s="1"/>
  <c r="J33" i="66"/>
  <c r="U13" i="56"/>
  <c r="U27" i="56"/>
  <c r="U36" i="56"/>
  <c r="U18" i="56"/>
  <c r="U10" i="56"/>
  <c r="U16" i="56"/>
  <c r="U34" i="56"/>
  <c r="U12" i="56"/>
  <c r="U49" i="56"/>
  <c r="U21" i="56"/>
  <c r="U42" i="56"/>
  <c r="U48" i="56"/>
  <c r="U37" i="56"/>
  <c r="U9" i="56"/>
  <c r="U39" i="56"/>
  <c r="U46" i="56"/>
  <c r="U43" i="56"/>
  <c r="U33" i="56"/>
  <c r="U31" i="56"/>
  <c r="U40" i="56"/>
  <c r="U24" i="56"/>
  <c r="U25" i="56"/>
  <c r="U15" i="56"/>
  <c r="U28" i="56"/>
  <c r="U45" i="56"/>
  <c r="U30" i="56"/>
  <c r="U19" i="56"/>
  <c r="T29" i="56"/>
  <c r="S50" i="56"/>
  <c r="T41" i="56"/>
  <c r="T32" i="56"/>
  <c r="S29" i="56"/>
  <c r="T44" i="56"/>
  <c r="T14" i="56"/>
  <c r="T50" i="56"/>
  <c r="S41" i="56"/>
  <c r="S32" i="56"/>
  <c r="T35" i="56"/>
  <c r="S44" i="56"/>
  <c r="S14" i="56"/>
  <c r="S26" i="56"/>
  <c r="S23" i="56"/>
  <c r="T17" i="56"/>
  <c r="T47" i="56"/>
  <c r="T23" i="56"/>
  <c r="S20" i="56"/>
  <c r="T26" i="56"/>
  <c r="S35" i="56"/>
  <c r="S47" i="56"/>
  <c r="S38" i="56"/>
  <c r="T38" i="56"/>
  <c r="S17" i="56"/>
  <c r="T20" i="56"/>
  <c r="T8" i="56"/>
  <c r="T2" i="67"/>
  <c r="R5" i="69"/>
  <c r="O27" i="66"/>
  <c r="N18" i="66"/>
  <c r="N11" i="66" s="1"/>
  <c r="R378" i="67"/>
  <c r="S107" i="67"/>
  <c r="S99" i="67"/>
  <c r="S91" i="67"/>
  <c r="S83" i="67"/>
  <c r="S75" i="67"/>
  <c r="S80" i="67"/>
  <c r="S108" i="67"/>
  <c r="S102" i="67"/>
  <c r="S70" i="67"/>
  <c r="S100" i="67"/>
  <c r="S106" i="67"/>
  <c r="S82" i="67"/>
  <c r="S109" i="67"/>
  <c r="S101" i="67"/>
  <c r="S93" i="67"/>
  <c r="S85" i="67"/>
  <c r="S69" i="67"/>
  <c r="S88" i="67"/>
  <c r="S78" i="67"/>
  <c r="S218" i="67"/>
  <c r="S270" i="67" s="1"/>
  <c r="S95" i="67"/>
  <c r="S79" i="67"/>
  <c r="S96" i="67"/>
  <c r="S76" i="67"/>
  <c r="S105" i="67"/>
  <c r="S97" i="67"/>
  <c r="S89" i="67"/>
  <c r="S81" i="67"/>
  <c r="S73" i="67"/>
  <c r="S104" i="67"/>
  <c r="S72" i="67"/>
  <c r="S92" i="67"/>
  <c r="S94" i="67"/>
  <c r="S84" i="67"/>
  <c r="S74" i="67"/>
  <c r="S77" i="67"/>
  <c r="S90" i="67"/>
  <c r="S103" i="67"/>
  <c r="S87" i="67"/>
  <c r="S71" i="67"/>
  <c r="S86" i="67"/>
  <c r="S98" i="67"/>
  <c r="Q174" i="69"/>
  <c r="Q175" i="69"/>
  <c r="Q173" i="69"/>
  <c r="Q180" i="69"/>
  <c r="Q154" i="69"/>
  <c r="Q150" i="69"/>
  <c r="Q124" i="69"/>
  <c r="Q147" i="69"/>
  <c r="Q169" i="69"/>
  <c r="Q116" i="69"/>
  <c r="Q100" i="69"/>
  <c r="Q75" i="69"/>
  <c r="Q59" i="69"/>
  <c r="Q117" i="69"/>
  <c r="Q101" i="69"/>
  <c r="Q72" i="69"/>
  <c r="Q159" i="69"/>
  <c r="Q110" i="69"/>
  <c r="Q153" i="69"/>
  <c r="Q103" i="69"/>
  <c r="Q90" i="69"/>
  <c r="Q61" i="69"/>
  <c r="Q114" i="69"/>
  <c r="Q51" i="69"/>
  <c r="Q66" i="69"/>
  <c r="Q46" i="69"/>
  <c r="Q115" i="69"/>
  <c r="Q37" i="69"/>
  <c r="Q44" i="69"/>
  <c r="Q53" i="69"/>
  <c r="Q39" i="69"/>
  <c r="Q178" i="69"/>
  <c r="Q181" i="69"/>
  <c r="Q158" i="69"/>
  <c r="Q128" i="69"/>
  <c r="Q151" i="69"/>
  <c r="Q120" i="69"/>
  <c r="Q88" i="69"/>
  <c r="Q123" i="69"/>
  <c r="Q89" i="69"/>
  <c r="Q118" i="69"/>
  <c r="Q111" i="69"/>
  <c r="Q65" i="69"/>
  <c r="Q55" i="69"/>
  <c r="Q50" i="69"/>
  <c r="Q41" i="69"/>
  <c r="Q62" i="69"/>
  <c r="Q166" i="69"/>
  <c r="Q162" i="69"/>
  <c r="Q142" i="69"/>
  <c r="Q125" i="69"/>
  <c r="Q108" i="69"/>
  <c r="Q67" i="69"/>
  <c r="Q109" i="69"/>
  <c r="Q64" i="69"/>
  <c r="Q94" i="69"/>
  <c r="Q107" i="69"/>
  <c r="Q52" i="69"/>
  <c r="Q106" i="69"/>
  <c r="Q38" i="69"/>
  <c r="Q57" i="69"/>
  <c r="Q35" i="69"/>
  <c r="Q170" i="69"/>
  <c r="Q171" i="69"/>
  <c r="Q165" i="69"/>
  <c r="Q172" i="69"/>
  <c r="Q177" i="69"/>
  <c r="Q146" i="69"/>
  <c r="Q176" i="69"/>
  <c r="Q143" i="69"/>
  <c r="Q148" i="69"/>
  <c r="Q112" i="69"/>
  <c r="Q96" i="69"/>
  <c r="Q71" i="69"/>
  <c r="Q156" i="69"/>
  <c r="Q113" i="69"/>
  <c r="Q97" i="69"/>
  <c r="Q68" i="69"/>
  <c r="Q152" i="69"/>
  <c r="Q102" i="69"/>
  <c r="Q149" i="69"/>
  <c r="Q164" i="69"/>
  <c r="Q73" i="69"/>
  <c r="Q56" i="69"/>
  <c r="Q99" i="69"/>
  <c r="Q47" i="69"/>
  <c r="Q58" i="69"/>
  <c r="Q42" i="69"/>
  <c r="Q98" i="69"/>
  <c r="Q70" i="69"/>
  <c r="Q40" i="69"/>
  <c r="Q43" i="69"/>
  <c r="Q179" i="69"/>
  <c r="Q157" i="69"/>
  <c r="Q155" i="69"/>
  <c r="Q121" i="69"/>
  <c r="Q104" i="69"/>
  <c r="Q63" i="69"/>
  <c r="Q105" i="69"/>
  <c r="Q60" i="69"/>
  <c r="Q168" i="69"/>
  <c r="Q95" i="69"/>
  <c r="Q48" i="69"/>
  <c r="Q74" i="69"/>
  <c r="Q127" i="69"/>
  <c r="Q49" i="69"/>
  <c r="Q144" i="69"/>
  <c r="Q182" i="69"/>
  <c r="Q167" i="69"/>
  <c r="Q161" i="69"/>
  <c r="Q163" i="69"/>
  <c r="Q160" i="69"/>
  <c r="Q126" i="69"/>
  <c r="Q92" i="69"/>
  <c r="Q145" i="69"/>
  <c r="Q93" i="69"/>
  <c r="Q122" i="69"/>
  <c r="Q119" i="69"/>
  <c r="Q69" i="69"/>
  <c r="Q91" i="69"/>
  <c r="Q54" i="69"/>
  <c r="Q45" i="69"/>
  <c r="Q36" i="69"/>
  <c r="P28" i="66"/>
  <c r="P29" i="66" s="1"/>
  <c r="O30" i="66"/>
  <c r="N381" i="61"/>
  <c r="D43" i="42"/>
  <c r="E42" i="42"/>
  <c r="P2" i="61"/>
  <c r="M138" i="59"/>
  <c r="M143" i="59"/>
  <c r="M146" i="59"/>
  <c r="M151" i="59"/>
  <c r="M154" i="59"/>
  <c r="M158" i="59"/>
  <c r="M139" i="59"/>
  <c r="M142" i="59"/>
  <c r="M147" i="59"/>
  <c r="M150" i="59"/>
  <c r="M156" i="59"/>
  <c r="M140" i="59"/>
  <c r="M141" i="59"/>
  <c r="M148" i="59"/>
  <c r="M149" i="59"/>
  <c r="M155" i="59"/>
  <c r="M162" i="59"/>
  <c r="M166" i="59"/>
  <c r="M170" i="59"/>
  <c r="M144" i="59"/>
  <c r="M157" i="59"/>
  <c r="M161" i="59"/>
  <c r="M165" i="59"/>
  <c r="M169" i="59"/>
  <c r="M173" i="59"/>
  <c r="M152" i="59"/>
  <c r="M153" i="59"/>
  <c r="M160" i="59"/>
  <c r="M164" i="59"/>
  <c r="M168" i="59"/>
  <c r="M172" i="59"/>
  <c r="M145" i="59"/>
  <c r="M159" i="59"/>
  <c r="M163" i="59"/>
  <c r="M167" i="59"/>
  <c r="M171" i="59"/>
  <c r="M177" i="59"/>
  <c r="M181" i="59"/>
  <c r="M176" i="59"/>
  <c r="M180" i="59"/>
  <c r="M175" i="59"/>
  <c r="M179" i="59"/>
  <c r="M174" i="59"/>
  <c r="M178" i="59"/>
  <c r="M182" i="59"/>
  <c r="N144" i="59"/>
  <c r="N145" i="59"/>
  <c r="N152" i="59"/>
  <c r="N153" i="59"/>
  <c r="N157" i="59"/>
  <c r="N140" i="59"/>
  <c r="N141" i="59"/>
  <c r="N148" i="59"/>
  <c r="N149" i="59"/>
  <c r="N155" i="59"/>
  <c r="N143" i="59"/>
  <c r="N146" i="59"/>
  <c r="N151" i="59"/>
  <c r="N154" i="59"/>
  <c r="N158" i="59"/>
  <c r="N142" i="59"/>
  <c r="N161" i="59"/>
  <c r="N165" i="59"/>
  <c r="N169" i="59"/>
  <c r="N173" i="59"/>
  <c r="N150" i="59"/>
  <c r="N156" i="59"/>
  <c r="N160" i="59"/>
  <c r="N164" i="59"/>
  <c r="N168" i="59"/>
  <c r="N172" i="59"/>
  <c r="N147" i="59"/>
  <c r="N159" i="59"/>
  <c r="N163" i="59"/>
  <c r="N167" i="59"/>
  <c r="N171" i="59"/>
  <c r="N139" i="59"/>
  <c r="N162" i="59"/>
  <c r="N166" i="59"/>
  <c r="N170" i="59"/>
  <c r="N176" i="59"/>
  <c r="N180" i="59"/>
  <c r="N175" i="59"/>
  <c r="N179" i="59"/>
  <c r="N174" i="59"/>
  <c r="N178" i="59"/>
  <c r="N182" i="59"/>
  <c r="N177" i="59"/>
  <c r="N181" i="59"/>
  <c r="N90" i="59"/>
  <c r="N91" i="59"/>
  <c r="N98" i="59"/>
  <c r="N99" i="59"/>
  <c r="N103" i="59"/>
  <c r="N85" i="59"/>
  <c r="N95" i="59"/>
  <c r="N97" i="59"/>
  <c r="N100" i="59"/>
  <c r="N106" i="59"/>
  <c r="N89" i="59"/>
  <c r="N92" i="59"/>
  <c r="N93" i="59"/>
  <c r="N94" i="59"/>
  <c r="N101" i="59"/>
  <c r="N102" i="59"/>
  <c r="N107" i="59"/>
  <c r="N111" i="59"/>
  <c r="N115" i="59"/>
  <c r="N119" i="59"/>
  <c r="N123" i="59"/>
  <c r="N127" i="59"/>
  <c r="N86" i="59"/>
  <c r="N87" i="59"/>
  <c r="N96" i="59"/>
  <c r="N88" i="59"/>
  <c r="N104" i="59"/>
  <c r="N105" i="59"/>
  <c r="N110" i="59"/>
  <c r="N114" i="59"/>
  <c r="N118" i="59"/>
  <c r="N122" i="59"/>
  <c r="N126" i="59"/>
  <c r="N109" i="59"/>
  <c r="N113" i="59"/>
  <c r="N121" i="59"/>
  <c r="N125" i="59"/>
  <c r="N116" i="59"/>
  <c r="N112" i="59"/>
  <c r="N120" i="59"/>
  <c r="N128" i="59"/>
  <c r="N117" i="59"/>
  <c r="N108" i="59"/>
  <c r="N124" i="59"/>
  <c r="M84" i="59"/>
  <c r="M89" i="59"/>
  <c r="M92" i="59"/>
  <c r="M97" i="59"/>
  <c r="M100" i="59"/>
  <c r="M104" i="59"/>
  <c r="M87" i="59"/>
  <c r="M88" i="59"/>
  <c r="M91" i="59"/>
  <c r="M101" i="59"/>
  <c r="M107" i="59"/>
  <c r="M95" i="59"/>
  <c r="M108" i="59"/>
  <c r="M112" i="59"/>
  <c r="M116" i="59"/>
  <c r="M120" i="59"/>
  <c r="M124" i="59"/>
  <c r="M128" i="59"/>
  <c r="M90" i="59"/>
  <c r="M93" i="59"/>
  <c r="M94" i="59"/>
  <c r="M102" i="59"/>
  <c r="M103" i="59"/>
  <c r="M106" i="59"/>
  <c r="M111" i="59"/>
  <c r="M115" i="59"/>
  <c r="M119" i="59"/>
  <c r="M123" i="59"/>
  <c r="M127" i="59"/>
  <c r="M85" i="59"/>
  <c r="M98" i="59"/>
  <c r="M114" i="59"/>
  <c r="M122" i="59"/>
  <c r="M96" i="59"/>
  <c r="M99" i="59"/>
  <c r="M105" i="59"/>
  <c r="M126" i="59"/>
  <c r="M86" i="59"/>
  <c r="M117" i="59"/>
  <c r="M109" i="59"/>
  <c r="M113" i="59"/>
  <c r="M121" i="59"/>
  <c r="M110" i="59"/>
  <c r="M118" i="59"/>
  <c r="M125" i="59"/>
  <c r="N382" i="61"/>
  <c r="J26" i="58"/>
  <c r="J28" i="58" s="1"/>
  <c r="N378" i="61"/>
  <c r="I28" i="58"/>
  <c r="M40" i="59"/>
  <c r="M43" i="59"/>
  <c r="M49" i="59"/>
  <c r="M53" i="59"/>
  <c r="M57" i="59"/>
  <c r="M41" i="59"/>
  <c r="M42" i="59"/>
  <c r="M48" i="59"/>
  <c r="M52" i="59"/>
  <c r="M56" i="59"/>
  <c r="M36" i="59"/>
  <c r="M39" i="59"/>
  <c r="M44" i="59"/>
  <c r="M47" i="59"/>
  <c r="M51" i="59"/>
  <c r="M55" i="59"/>
  <c r="M37" i="59"/>
  <c r="M50" i="59"/>
  <c r="M61" i="59"/>
  <c r="M65" i="59"/>
  <c r="M69" i="59"/>
  <c r="M73" i="59"/>
  <c r="M31" i="59"/>
  <c r="M32" i="59"/>
  <c r="M58" i="59"/>
  <c r="M66" i="59"/>
  <c r="M74" i="59"/>
  <c r="M45" i="59"/>
  <c r="M46" i="59"/>
  <c r="M60" i="59"/>
  <c r="M64" i="59"/>
  <c r="M68" i="59"/>
  <c r="M72" i="59"/>
  <c r="M34" i="59"/>
  <c r="M54" i="59"/>
  <c r="M70" i="59"/>
  <c r="M38" i="59"/>
  <c r="M59" i="59"/>
  <c r="M63" i="59"/>
  <c r="M67" i="59"/>
  <c r="M71" i="59"/>
  <c r="M75" i="59"/>
  <c r="M62" i="59"/>
  <c r="M33" i="59"/>
  <c r="M35" i="59"/>
  <c r="N41" i="59"/>
  <c r="N42" i="59"/>
  <c r="N48" i="59"/>
  <c r="N52" i="59"/>
  <c r="N56" i="59"/>
  <c r="N36" i="59"/>
  <c r="N39" i="59"/>
  <c r="N44" i="59"/>
  <c r="N47" i="59"/>
  <c r="N51" i="59"/>
  <c r="N55" i="59"/>
  <c r="N37" i="59"/>
  <c r="N38" i="59"/>
  <c r="N45" i="59"/>
  <c r="N46" i="59"/>
  <c r="N50" i="59"/>
  <c r="N54" i="59"/>
  <c r="N43" i="59"/>
  <c r="N49" i="59"/>
  <c r="N60" i="59"/>
  <c r="N64" i="59"/>
  <c r="N68" i="59"/>
  <c r="N72" i="59"/>
  <c r="N34" i="59"/>
  <c r="N53" i="59"/>
  <c r="N40" i="59"/>
  <c r="N59" i="59"/>
  <c r="N63" i="59"/>
  <c r="N67" i="59"/>
  <c r="N71" i="59"/>
  <c r="N75" i="59"/>
  <c r="N69" i="59"/>
  <c r="N73" i="59"/>
  <c r="N57" i="59"/>
  <c r="N58" i="59"/>
  <c r="N62" i="59"/>
  <c r="N66" i="59"/>
  <c r="N70" i="59"/>
  <c r="N74" i="59"/>
  <c r="N33" i="59"/>
  <c r="N35" i="59"/>
  <c r="N61" i="59"/>
  <c r="N65" i="59"/>
  <c r="N32" i="59"/>
  <c r="I3" i="42"/>
  <c r="I6" i="42" s="1"/>
  <c r="O65" i="61"/>
  <c r="H65" i="61" s="1"/>
  <c r="O66" i="61"/>
  <c r="H66" i="61" s="1"/>
  <c r="O67" i="61"/>
  <c r="H67" i="61" s="1"/>
  <c r="O68" i="61"/>
  <c r="H68" i="61" s="1"/>
  <c r="O69" i="61"/>
  <c r="H69" i="61" s="1"/>
  <c r="O70" i="61"/>
  <c r="H70" i="61" s="1"/>
  <c r="O71" i="61"/>
  <c r="O72" i="61"/>
  <c r="H72" i="61" s="1"/>
  <c r="O73" i="61"/>
  <c r="H73" i="61" s="1"/>
  <c r="O74" i="61"/>
  <c r="H74" i="61" s="1"/>
  <c r="O75" i="61"/>
  <c r="O76" i="61"/>
  <c r="H76" i="61" s="1"/>
  <c r="O77" i="61"/>
  <c r="H77" i="61" s="1"/>
  <c r="O78" i="61"/>
  <c r="H78" i="61" s="1"/>
  <c r="O79" i="61"/>
  <c r="H79" i="61" s="1"/>
  <c r="O80" i="61"/>
  <c r="H80" i="61" s="1"/>
  <c r="O81" i="61"/>
  <c r="H81" i="61" s="1"/>
  <c r="O82" i="61"/>
  <c r="H82" i="61" s="1"/>
  <c r="O83" i="61"/>
  <c r="H83" i="61" s="1"/>
  <c r="O84" i="61"/>
  <c r="O85" i="61"/>
  <c r="H85" i="61" s="1"/>
  <c r="O86" i="61"/>
  <c r="H86" i="61" s="1"/>
  <c r="O87" i="61"/>
  <c r="H87" i="61" s="1"/>
  <c r="O88" i="61"/>
  <c r="H88" i="61" s="1"/>
  <c r="O89" i="61"/>
  <c r="H89" i="61" s="1"/>
  <c r="O90" i="61"/>
  <c r="H90" i="61" s="1"/>
  <c r="O91" i="61"/>
  <c r="O92" i="61"/>
  <c r="H92" i="61" s="1"/>
  <c r="O93" i="61"/>
  <c r="H93" i="61" s="1"/>
  <c r="O94" i="61"/>
  <c r="H94" i="61" s="1"/>
  <c r="O95" i="61"/>
  <c r="H95" i="61" s="1"/>
  <c r="O96" i="61"/>
  <c r="H96" i="61" s="1"/>
  <c r="O97" i="61"/>
  <c r="H97" i="61" s="1"/>
  <c r="O98" i="61"/>
  <c r="H98" i="61" s="1"/>
  <c r="O99" i="61"/>
  <c r="H99" i="61" s="1"/>
  <c r="O100" i="61"/>
  <c r="O101" i="61"/>
  <c r="H101" i="61" s="1"/>
  <c r="O102" i="61"/>
  <c r="H102" i="61" s="1"/>
  <c r="O103" i="61"/>
  <c r="H103" i="61" s="1"/>
  <c r="O104" i="61"/>
  <c r="H104" i="61" s="1"/>
  <c r="O105" i="61"/>
  <c r="H105" i="61" s="1"/>
  <c r="O106" i="61"/>
  <c r="H106" i="61" s="1"/>
  <c r="O107" i="61"/>
  <c r="O108" i="61"/>
  <c r="H108" i="61" s="1"/>
  <c r="O109" i="61"/>
  <c r="H109" i="61" s="1"/>
  <c r="K27" i="1"/>
  <c r="O5" i="59" s="1"/>
  <c r="J18" i="1"/>
  <c r="J11" i="1" s="1"/>
  <c r="X2" i="56"/>
  <c r="U7" i="56"/>
  <c r="U6" i="56"/>
  <c r="H29" i="1"/>
  <c r="V3" i="56"/>
  <c r="L33" i="1"/>
  <c r="K34" i="1"/>
  <c r="Q3" i="61" s="1"/>
  <c r="K21" i="69" l="1"/>
  <c r="K23" i="69"/>
  <c r="J22" i="69"/>
  <c r="I22" i="69"/>
  <c r="K21" i="59"/>
  <c r="K23" i="59"/>
  <c r="J22" i="59"/>
  <c r="I22" i="59"/>
  <c r="L139" i="61"/>
  <c r="L139" i="67"/>
  <c r="K159" i="61"/>
  <c r="K159" i="67"/>
  <c r="U116" i="56"/>
  <c r="L157" i="67"/>
  <c r="L147" i="67"/>
  <c r="L142" i="67"/>
  <c r="L155" i="67"/>
  <c r="L152" i="67"/>
  <c r="L135" i="61"/>
  <c r="L130" i="61"/>
  <c r="L148" i="67"/>
  <c r="U98" i="56"/>
  <c r="U119" i="56"/>
  <c r="L153" i="67"/>
  <c r="L162" i="67"/>
  <c r="L156" i="67"/>
  <c r="L141" i="67"/>
  <c r="L150" i="61"/>
  <c r="L136" i="61"/>
  <c r="L134" i="61"/>
  <c r="L140" i="61"/>
  <c r="L143" i="61"/>
  <c r="L151" i="61"/>
  <c r="L159" i="67"/>
  <c r="L138" i="67"/>
  <c r="L131" i="61"/>
  <c r="L137" i="67"/>
  <c r="L149" i="67"/>
  <c r="L144" i="61"/>
  <c r="L161" i="61"/>
  <c r="L133" i="61"/>
  <c r="L132" i="67"/>
  <c r="L145" i="61"/>
  <c r="L129" i="67"/>
  <c r="L146" i="61"/>
  <c r="L158" i="61"/>
  <c r="L160" i="61"/>
  <c r="T377" i="67"/>
  <c r="T376" i="67"/>
  <c r="S388" i="67"/>
  <c r="P376" i="61"/>
  <c r="P377" i="61"/>
  <c r="P382" i="61" s="1"/>
  <c r="O388" i="61"/>
  <c r="L144" i="67"/>
  <c r="P15" i="61"/>
  <c r="P16" i="61"/>
  <c r="P23" i="61"/>
  <c r="P24" i="61"/>
  <c r="P31" i="61"/>
  <c r="P32" i="61"/>
  <c r="P14" i="61"/>
  <c r="P17" i="61"/>
  <c r="P22" i="61"/>
  <c r="P25" i="61"/>
  <c r="P30" i="61"/>
  <c r="P33" i="61"/>
  <c r="P19" i="61"/>
  <c r="P20" i="61"/>
  <c r="P27" i="61"/>
  <c r="P28" i="61"/>
  <c r="P13" i="61"/>
  <c r="P34" i="61"/>
  <c r="P37" i="61"/>
  <c r="P42" i="61"/>
  <c r="P45" i="61"/>
  <c r="P18" i="61"/>
  <c r="P29" i="61"/>
  <c r="P38" i="61"/>
  <c r="P41" i="61"/>
  <c r="P21" i="61"/>
  <c r="P39" i="61"/>
  <c r="P40" i="61"/>
  <c r="P44" i="61"/>
  <c r="P46" i="61"/>
  <c r="P48" i="61"/>
  <c r="P26" i="61"/>
  <c r="P54" i="61"/>
  <c r="P36" i="61"/>
  <c r="P49" i="61"/>
  <c r="P51" i="61"/>
  <c r="P52" i="61"/>
  <c r="P43" i="61"/>
  <c r="P47" i="61"/>
  <c r="P53" i="61"/>
  <c r="P55" i="61"/>
  <c r="P50" i="61"/>
  <c r="P35" i="61"/>
  <c r="P56" i="61"/>
  <c r="L146" i="67"/>
  <c r="U68" i="56"/>
  <c r="L140" i="67"/>
  <c r="L148" i="61"/>
  <c r="L134" i="67"/>
  <c r="L160" i="67"/>
  <c r="L149" i="61"/>
  <c r="L158" i="67"/>
  <c r="L150" i="67"/>
  <c r="L143" i="67"/>
  <c r="L130" i="67"/>
  <c r="L152" i="61"/>
  <c r="L135" i="67"/>
  <c r="L129" i="61"/>
  <c r="L131" i="67"/>
  <c r="L137" i="61"/>
  <c r="L145" i="67"/>
  <c r="L136" i="67"/>
  <c r="L155" i="61"/>
  <c r="K120" i="67"/>
  <c r="K330" i="67" s="1"/>
  <c r="K128" i="67"/>
  <c r="L154" i="61"/>
  <c r="K123" i="67"/>
  <c r="K116" i="67"/>
  <c r="K125" i="67"/>
  <c r="K126" i="67"/>
  <c r="K127" i="67"/>
  <c r="K122" i="67"/>
  <c r="K117" i="67"/>
  <c r="K121" i="67"/>
  <c r="K124" i="67"/>
  <c r="K118" i="67"/>
  <c r="K119" i="67"/>
  <c r="K115" i="67"/>
  <c r="L142" i="61"/>
  <c r="L141" i="61"/>
  <c r="L156" i="61"/>
  <c r="L162" i="61"/>
  <c r="L154" i="67"/>
  <c r="L138" i="61"/>
  <c r="L147" i="61"/>
  <c r="L132" i="61"/>
  <c r="L159" i="61"/>
  <c r="L161" i="67"/>
  <c r="L151" i="67"/>
  <c r="L133" i="67"/>
  <c r="L153" i="61"/>
  <c r="L157" i="61"/>
  <c r="U134" i="56"/>
  <c r="U122" i="56"/>
  <c r="U146" i="56"/>
  <c r="U113" i="56"/>
  <c r="U155" i="56"/>
  <c r="U110" i="56"/>
  <c r="U125" i="56"/>
  <c r="U71" i="56"/>
  <c r="U89" i="56"/>
  <c r="U104" i="56"/>
  <c r="U143" i="56"/>
  <c r="U95" i="56"/>
  <c r="U74" i="56"/>
  <c r="T17" i="67"/>
  <c r="T21" i="67"/>
  <c r="T25" i="67"/>
  <c r="T29" i="67"/>
  <c r="T33" i="67"/>
  <c r="T37" i="67"/>
  <c r="T41" i="67"/>
  <c r="T45" i="67"/>
  <c r="T49" i="67"/>
  <c r="T53" i="67"/>
  <c r="T28" i="67"/>
  <c r="T36" i="67"/>
  <c r="T48" i="67"/>
  <c r="T18" i="67"/>
  <c r="T22" i="67"/>
  <c r="T26" i="67"/>
  <c r="T30" i="67"/>
  <c r="T34" i="67"/>
  <c r="T38" i="67"/>
  <c r="T42" i="67"/>
  <c r="T46" i="67"/>
  <c r="T50" i="67"/>
  <c r="T54" i="67"/>
  <c r="T24" i="67"/>
  <c r="T40" i="67"/>
  <c r="T56" i="67"/>
  <c r="T19" i="67"/>
  <c r="T23" i="67"/>
  <c r="T27" i="67"/>
  <c r="T31" i="67"/>
  <c r="T35" i="67"/>
  <c r="T39" i="67"/>
  <c r="T43" i="67"/>
  <c r="T47" i="67"/>
  <c r="T51" i="67"/>
  <c r="T55" i="67"/>
  <c r="T20" i="67"/>
  <c r="T32" i="67"/>
  <c r="T44" i="67"/>
  <c r="T52" i="67"/>
  <c r="U152" i="56"/>
  <c r="U65" i="56"/>
  <c r="U149" i="56"/>
  <c r="U92" i="56"/>
  <c r="U80" i="56"/>
  <c r="U77" i="56"/>
  <c r="U137" i="56"/>
  <c r="U101" i="56"/>
  <c r="U128" i="56"/>
  <c r="U62" i="56"/>
  <c r="U107" i="56"/>
  <c r="U140" i="56"/>
  <c r="P75" i="61"/>
  <c r="U131" i="56"/>
  <c r="U83" i="56"/>
  <c r="U86" i="56"/>
  <c r="L118" i="61"/>
  <c r="L118" i="67"/>
  <c r="L123" i="61"/>
  <c r="L123" i="67"/>
  <c r="L116" i="61"/>
  <c r="L116" i="67"/>
  <c r="L125" i="61"/>
  <c r="L125" i="67"/>
  <c r="L163" i="61"/>
  <c r="L163" i="67"/>
  <c r="L115" i="61"/>
  <c r="L115" i="67"/>
  <c r="L119" i="61"/>
  <c r="L119" i="67"/>
  <c r="L126" i="61"/>
  <c r="L126" i="67"/>
  <c r="L124" i="61"/>
  <c r="L124" i="67"/>
  <c r="L127" i="61"/>
  <c r="L127" i="67"/>
  <c r="L121" i="61"/>
  <c r="L121" i="67"/>
  <c r="L114" i="61"/>
  <c r="L114" i="67"/>
  <c r="L120" i="61"/>
  <c r="L120" i="67"/>
  <c r="L117" i="61"/>
  <c r="L325" i="61" s="1"/>
  <c r="L117" i="67"/>
  <c r="L325" i="67" s="1"/>
  <c r="L128" i="61"/>
  <c r="L128" i="67"/>
  <c r="L122" i="61"/>
  <c r="L122" i="67"/>
  <c r="K163" i="61"/>
  <c r="K163" i="67"/>
  <c r="K114" i="61"/>
  <c r="K114" i="67"/>
  <c r="K124" i="61"/>
  <c r="K126" i="61"/>
  <c r="K118" i="61"/>
  <c r="K119" i="61"/>
  <c r="K117" i="61"/>
  <c r="K127" i="61"/>
  <c r="K120" i="61"/>
  <c r="K122" i="61"/>
  <c r="K128" i="61"/>
  <c r="K123" i="61"/>
  <c r="K116" i="61"/>
  <c r="K125" i="61"/>
  <c r="K121" i="61"/>
  <c r="K115" i="61"/>
  <c r="K330" i="61"/>
  <c r="U23" i="56"/>
  <c r="U59" i="56"/>
  <c r="U56" i="56"/>
  <c r="U53" i="56"/>
  <c r="K33" i="66"/>
  <c r="J34" i="66"/>
  <c r="P3" i="67" s="1"/>
  <c r="L19" i="66"/>
  <c r="O381" i="67"/>
  <c r="H381" i="67" s="1"/>
  <c r="O382" i="67"/>
  <c r="H382" i="67" s="1"/>
  <c r="U20" i="56"/>
  <c r="U14" i="56"/>
  <c r="U29" i="56"/>
  <c r="U38" i="56"/>
  <c r="U26" i="56"/>
  <c r="U35" i="56"/>
  <c r="U17" i="56"/>
  <c r="U32" i="56"/>
  <c r="U44" i="56"/>
  <c r="U41" i="56"/>
  <c r="U50" i="56"/>
  <c r="U47" i="56"/>
  <c r="U11" i="56"/>
  <c r="U8" i="56"/>
  <c r="U2" i="67"/>
  <c r="P27" i="66"/>
  <c r="O18" i="66"/>
  <c r="O11" i="66" s="1"/>
  <c r="S5" i="69"/>
  <c r="S143" i="69" s="1"/>
  <c r="T105" i="67"/>
  <c r="I105" i="67" s="1"/>
  <c r="T97" i="67"/>
  <c r="I97" i="67" s="1"/>
  <c r="T89" i="67"/>
  <c r="I89" i="67" s="1"/>
  <c r="T81" i="67"/>
  <c r="I81" i="67" s="1"/>
  <c r="T73" i="67"/>
  <c r="I73" i="67" s="1"/>
  <c r="T90" i="67"/>
  <c r="I90" i="67" s="1"/>
  <c r="T102" i="67"/>
  <c r="I102" i="67" s="1"/>
  <c r="T80" i="67"/>
  <c r="I80" i="67" s="1"/>
  <c r="T94" i="67"/>
  <c r="I94" i="67" s="1"/>
  <c r="T108" i="67"/>
  <c r="I108" i="67" s="1"/>
  <c r="T218" i="67"/>
  <c r="T270" i="67" s="1"/>
  <c r="T107" i="67"/>
  <c r="I107" i="67" s="1"/>
  <c r="T99" i="67"/>
  <c r="I99" i="67" s="1"/>
  <c r="T91" i="67"/>
  <c r="I91" i="67" s="1"/>
  <c r="T83" i="67"/>
  <c r="I83" i="67" s="1"/>
  <c r="T75" i="67"/>
  <c r="I75" i="67" s="1"/>
  <c r="T98" i="67"/>
  <c r="I98" i="67" s="1"/>
  <c r="T70" i="67"/>
  <c r="I70" i="67" s="1"/>
  <c r="T92" i="67"/>
  <c r="I92" i="67" s="1"/>
  <c r="T109" i="67"/>
  <c r="I109" i="67" s="1"/>
  <c r="T101" i="67"/>
  <c r="I101" i="67" s="1"/>
  <c r="T93" i="67"/>
  <c r="I93" i="67" s="1"/>
  <c r="T85" i="67"/>
  <c r="I85" i="67" s="1"/>
  <c r="T77" i="67"/>
  <c r="I77" i="67" s="1"/>
  <c r="T106" i="67"/>
  <c r="I106" i="67" s="1"/>
  <c r="T74" i="67"/>
  <c r="I74" i="67" s="1"/>
  <c r="T96" i="67"/>
  <c r="I96" i="67" s="1"/>
  <c r="T78" i="67"/>
  <c r="I78" i="67" s="1"/>
  <c r="T84" i="67"/>
  <c r="I84" i="67" s="1"/>
  <c r="T103" i="67"/>
  <c r="I103" i="67" s="1"/>
  <c r="T95" i="67"/>
  <c r="I95" i="67" s="1"/>
  <c r="T87" i="67"/>
  <c r="I87" i="67" s="1"/>
  <c r="T79" i="67"/>
  <c r="I79" i="67" s="1"/>
  <c r="T71" i="67"/>
  <c r="I71" i="67" s="1"/>
  <c r="T82" i="67"/>
  <c r="I82" i="67" s="1"/>
  <c r="T104" i="67"/>
  <c r="I104" i="67" s="1"/>
  <c r="T72" i="67"/>
  <c r="I72" i="67" s="1"/>
  <c r="T86" i="67"/>
  <c r="I86" i="67" s="1"/>
  <c r="T76" i="67"/>
  <c r="I76" i="67" s="1"/>
  <c r="T100" i="67"/>
  <c r="I100" i="67" s="1"/>
  <c r="T88" i="67"/>
  <c r="I88" i="67" s="1"/>
  <c r="R171" i="69"/>
  <c r="R172" i="69"/>
  <c r="R162" i="69"/>
  <c r="R163" i="69"/>
  <c r="R166" i="69"/>
  <c r="R147" i="69"/>
  <c r="R181" i="69"/>
  <c r="R148" i="69"/>
  <c r="R174" i="69"/>
  <c r="R117" i="69"/>
  <c r="R101" i="69"/>
  <c r="R72" i="69"/>
  <c r="R161" i="69"/>
  <c r="R114" i="69"/>
  <c r="R98" i="69"/>
  <c r="R69" i="69"/>
  <c r="R127" i="69"/>
  <c r="R173" i="69"/>
  <c r="R146" i="69"/>
  <c r="R57" i="69"/>
  <c r="R103" i="69"/>
  <c r="R67" i="69"/>
  <c r="R52" i="69"/>
  <c r="R43" i="69"/>
  <c r="R74" i="69"/>
  <c r="R50" i="69"/>
  <c r="R104" i="69"/>
  <c r="R153" i="69"/>
  <c r="R55" i="69"/>
  <c r="R45" i="69"/>
  <c r="R175" i="69"/>
  <c r="R170" i="69"/>
  <c r="R182" i="69"/>
  <c r="R121" i="69"/>
  <c r="R122" i="69"/>
  <c r="R105" i="69"/>
  <c r="R60" i="69"/>
  <c r="R102" i="69"/>
  <c r="R164" i="69"/>
  <c r="R108" i="69"/>
  <c r="R71" i="69"/>
  <c r="R92" i="69"/>
  <c r="R54" i="69"/>
  <c r="R36" i="69"/>
  <c r="R37" i="69"/>
  <c r="R179" i="69"/>
  <c r="R180" i="69"/>
  <c r="R178" i="69"/>
  <c r="R177" i="69"/>
  <c r="R155" i="69"/>
  <c r="R154" i="69"/>
  <c r="R125" i="69"/>
  <c r="R157" i="69"/>
  <c r="R126" i="69"/>
  <c r="R145" i="69"/>
  <c r="R109" i="69"/>
  <c r="R93" i="69"/>
  <c r="R64" i="69"/>
  <c r="R128" i="69"/>
  <c r="R106" i="69"/>
  <c r="R90" i="69"/>
  <c r="R61" i="69"/>
  <c r="R107" i="69"/>
  <c r="R116" i="69"/>
  <c r="R100" i="69"/>
  <c r="R49" i="69"/>
  <c r="R75" i="69"/>
  <c r="R59" i="69"/>
  <c r="R111" i="69"/>
  <c r="R120" i="69"/>
  <c r="R58" i="69"/>
  <c r="R42" i="69"/>
  <c r="R40" i="69"/>
  <c r="R51" i="69"/>
  <c r="R149" i="69"/>
  <c r="R167" i="69"/>
  <c r="R168" i="69"/>
  <c r="R158" i="69"/>
  <c r="R159" i="69"/>
  <c r="R160" i="69"/>
  <c r="R143" i="69"/>
  <c r="R165" i="69"/>
  <c r="R144" i="69"/>
  <c r="R156" i="69"/>
  <c r="R113" i="69"/>
  <c r="R97" i="69"/>
  <c r="R68" i="69"/>
  <c r="R150" i="69"/>
  <c r="R110" i="69"/>
  <c r="R94" i="69"/>
  <c r="R65" i="69"/>
  <c r="R115" i="69"/>
  <c r="R124" i="69"/>
  <c r="R112" i="69"/>
  <c r="R53" i="69"/>
  <c r="R95" i="69"/>
  <c r="R63" i="69"/>
  <c r="R48" i="69"/>
  <c r="R39" i="69"/>
  <c r="R66" i="69"/>
  <c r="R46" i="69"/>
  <c r="R44" i="69"/>
  <c r="R62" i="69"/>
  <c r="R41" i="69"/>
  <c r="R47" i="69"/>
  <c r="R176" i="69"/>
  <c r="R169" i="69"/>
  <c r="R151" i="69"/>
  <c r="R152" i="69"/>
  <c r="R123" i="69"/>
  <c r="R89" i="69"/>
  <c r="R118" i="69"/>
  <c r="R73" i="69"/>
  <c r="R99" i="69"/>
  <c r="R96" i="69"/>
  <c r="R119" i="69"/>
  <c r="R56" i="69"/>
  <c r="R91" i="69"/>
  <c r="R38" i="69"/>
  <c r="R70" i="69"/>
  <c r="S378" i="67"/>
  <c r="K27" i="69"/>
  <c r="J26" i="69"/>
  <c r="L28" i="69"/>
  <c r="M29" i="69"/>
  <c r="N30" i="69"/>
  <c r="O31" i="69"/>
  <c r="P32" i="69"/>
  <c r="Q33" i="69"/>
  <c r="R34" i="69"/>
  <c r="L136" i="69"/>
  <c r="J134" i="69"/>
  <c r="I133" i="69"/>
  <c r="K135" i="69"/>
  <c r="M137" i="69"/>
  <c r="N138" i="69"/>
  <c r="O139" i="69"/>
  <c r="P140" i="69"/>
  <c r="Q141" i="69"/>
  <c r="R142" i="69"/>
  <c r="J133" i="69"/>
  <c r="L135" i="69"/>
  <c r="K134" i="69"/>
  <c r="M136" i="69"/>
  <c r="N137" i="69"/>
  <c r="O138" i="69"/>
  <c r="P139" i="69"/>
  <c r="Q140" i="69"/>
  <c r="R141" i="69"/>
  <c r="L29" i="69"/>
  <c r="K28" i="69"/>
  <c r="J27" i="69"/>
  <c r="I26" i="69"/>
  <c r="M30" i="69"/>
  <c r="N31" i="69"/>
  <c r="O32" i="69"/>
  <c r="P33" i="69"/>
  <c r="Q34" i="69"/>
  <c r="R35" i="69"/>
  <c r="P30" i="66"/>
  <c r="Q28" i="66"/>
  <c r="Q29" i="66" s="1"/>
  <c r="P79" i="61"/>
  <c r="P218" i="61"/>
  <c r="P270" i="61" s="1"/>
  <c r="P84" i="61"/>
  <c r="E43" i="42"/>
  <c r="D44" i="42"/>
  <c r="P107" i="61"/>
  <c r="P106" i="61"/>
  <c r="P102" i="61"/>
  <c r="P68" i="61"/>
  <c r="P100" i="61"/>
  <c r="P81" i="61"/>
  <c r="P86" i="61"/>
  <c r="Q2" i="61"/>
  <c r="P91" i="61"/>
  <c r="P70" i="61"/>
  <c r="P66" i="61"/>
  <c r="P82" i="61"/>
  <c r="P73" i="61"/>
  <c r="P96" i="61"/>
  <c r="P80" i="61"/>
  <c r="P109" i="61"/>
  <c r="P93" i="61"/>
  <c r="P77" i="61"/>
  <c r="P103" i="61"/>
  <c r="P87" i="61"/>
  <c r="P71" i="61"/>
  <c r="P97" i="61"/>
  <c r="P74" i="61"/>
  <c r="P90" i="61"/>
  <c r="P99" i="61"/>
  <c r="P83" i="61"/>
  <c r="P67" i="61"/>
  <c r="P94" i="61"/>
  <c r="P78" i="61"/>
  <c r="P108" i="61"/>
  <c r="P92" i="61"/>
  <c r="P76" i="61"/>
  <c r="P98" i="61"/>
  <c r="P89" i="61"/>
  <c r="P105" i="61"/>
  <c r="P104" i="61"/>
  <c r="P88" i="61"/>
  <c r="P72" i="61"/>
  <c r="P101" i="61"/>
  <c r="P85" i="61"/>
  <c r="P69" i="61"/>
  <c r="P95" i="61"/>
  <c r="O142" i="59"/>
  <c r="O147" i="59"/>
  <c r="O150" i="59"/>
  <c r="O156" i="59"/>
  <c r="O143" i="59"/>
  <c r="O146" i="59"/>
  <c r="O151" i="59"/>
  <c r="O154" i="59"/>
  <c r="O158" i="59"/>
  <c r="O144" i="59"/>
  <c r="O145" i="59"/>
  <c r="O152" i="59"/>
  <c r="O153" i="59"/>
  <c r="O157" i="59"/>
  <c r="O149" i="59"/>
  <c r="O160" i="59"/>
  <c r="O164" i="59"/>
  <c r="O168" i="59"/>
  <c r="O172" i="59"/>
  <c r="O141" i="59"/>
  <c r="O155" i="59"/>
  <c r="O159" i="59"/>
  <c r="O163" i="59"/>
  <c r="O167" i="59"/>
  <c r="O171" i="59"/>
  <c r="O140" i="59"/>
  <c r="O162" i="59"/>
  <c r="O166" i="59"/>
  <c r="O170" i="59"/>
  <c r="O148" i="59"/>
  <c r="O161" i="59"/>
  <c r="O165" i="59"/>
  <c r="O169" i="59"/>
  <c r="O173" i="59"/>
  <c r="O175" i="59"/>
  <c r="O179" i="59"/>
  <c r="O174" i="59"/>
  <c r="O178" i="59"/>
  <c r="O182" i="59"/>
  <c r="O177" i="59"/>
  <c r="O181" i="59"/>
  <c r="O176" i="59"/>
  <c r="O180" i="59"/>
  <c r="K134" i="59"/>
  <c r="M136" i="59"/>
  <c r="O138" i="59"/>
  <c r="J133" i="59"/>
  <c r="L135" i="59"/>
  <c r="N137" i="59"/>
  <c r="I133" i="59"/>
  <c r="K135" i="59"/>
  <c r="M137" i="59"/>
  <c r="O139" i="59"/>
  <c r="L136" i="59"/>
  <c r="N138" i="59"/>
  <c r="J134" i="59"/>
  <c r="O88" i="59"/>
  <c r="O93" i="59"/>
  <c r="O96" i="59"/>
  <c r="O102" i="59"/>
  <c r="O92" i="59"/>
  <c r="O94" i="59"/>
  <c r="O98" i="59"/>
  <c r="O99" i="59"/>
  <c r="O104" i="59"/>
  <c r="O105" i="59"/>
  <c r="O109" i="59"/>
  <c r="O97" i="59"/>
  <c r="O103" i="59"/>
  <c r="O106" i="59"/>
  <c r="O110" i="59"/>
  <c r="O114" i="59"/>
  <c r="O118" i="59"/>
  <c r="O122" i="59"/>
  <c r="O126" i="59"/>
  <c r="O86" i="59"/>
  <c r="O87" i="59"/>
  <c r="O90" i="59"/>
  <c r="O113" i="59"/>
  <c r="O117" i="59"/>
  <c r="O121" i="59"/>
  <c r="O125" i="59"/>
  <c r="O91" i="59"/>
  <c r="O95" i="59"/>
  <c r="O101" i="59"/>
  <c r="O112" i="59"/>
  <c r="O120" i="59"/>
  <c r="O128" i="59"/>
  <c r="O108" i="59"/>
  <c r="O124" i="59"/>
  <c r="O89" i="59"/>
  <c r="O100" i="59"/>
  <c r="O107" i="59"/>
  <c r="O111" i="59"/>
  <c r="O119" i="59"/>
  <c r="O127" i="59"/>
  <c r="O116" i="59"/>
  <c r="O115" i="59"/>
  <c r="O123" i="59"/>
  <c r="O378" i="61"/>
  <c r="K26" i="58"/>
  <c r="O381" i="61"/>
  <c r="H381" i="61" s="1"/>
  <c r="K27" i="58"/>
  <c r="O382" i="61"/>
  <c r="H382" i="61" s="1"/>
  <c r="J16" i="58"/>
  <c r="O36" i="59"/>
  <c r="O39" i="59"/>
  <c r="O44" i="59"/>
  <c r="O47" i="59"/>
  <c r="O51" i="59"/>
  <c r="O55" i="59"/>
  <c r="O37" i="59"/>
  <c r="O38" i="59"/>
  <c r="O45" i="59"/>
  <c r="O46" i="59"/>
  <c r="O50" i="59"/>
  <c r="O54" i="59"/>
  <c r="O40" i="59"/>
  <c r="O43" i="59"/>
  <c r="O49" i="59"/>
  <c r="O53" i="59"/>
  <c r="O57" i="59"/>
  <c r="O48" i="59"/>
  <c r="O59" i="59"/>
  <c r="O63" i="59"/>
  <c r="O67" i="59"/>
  <c r="O71" i="59"/>
  <c r="O75" i="59"/>
  <c r="O52" i="59"/>
  <c r="O60" i="59"/>
  <c r="O64" i="59"/>
  <c r="O58" i="59"/>
  <c r="O62" i="59"/>
  <c r="O66" i="59"/>
  <c r="O70" i="59"/>
  <c r="O74" i="59"/>
  <c r="O33" i="59"/>
  <c r="O35" i="59"/>
  <c r="O68" i="59"/>
  <c r="O41" i="59"/>
  <c r="O56" i="59"/>
  <c r="O61" i="59"/>
  <c r="O65" i="59"/>
  <c r="O69" i="59"/>
  <c r="O73" i="59"/>
  <c r="O42" i="59"/>
  <c r="O72" i="59"/>
  <c r="O34" i="59"/>
  <c r="I26" i="59"/>
  <c r="I76" i="59" s="1"/>
  <c r="M30" i="59"/>
  <c r="J27" i="59"/>
  <c r="N31" i="59"/>
  <c r="K28" i="59"/>
  <c r="O32" i="59"/>
  <c r="L29" i="59"/>
  <c r="K27" i="59"/>
  <c r="O31" i="59"/>
  <c r="M29" i="59"/>
  <c r="L28" i="59"/>
  <c r="J26" i="59"/>
  <c r="N30" i="59"/>
  <c r="K18" i="1"/>
  <c r="K11" i="1" s="1"/>
  <c r="Y2" i="56"/>
  <c r="L27" i="1"/>
  <c r="M27" i="1" s="1"/>
  <c r="J3" i="42"/>
  <c r="J6" i="42" s="1"/>
  <c r="H75" i="61"/>
  <c r="H91" i="61"/>
  <c r="H71" i="61"/>
  <c r="H100" i="61"/>
  <c r="H84" i="61"/>
  <c r="H107" i="61"/>
  <c r="H30" i="1"/>
  <c r="V4" i="56"/>
  <c r="I28" i="1"/>
  <c r="M33" i="1"/>
  <c r="L34" i="1"/>
  <c r="R3" i="61" s="1"/>
  <c r="K328" i="67" l="1"/>
  <c r="L328" i="61"/>
  <c r="K325" i="61"/>
  <c r="K325" i="67"/>
  <c r="T388" i="67"/>
  <c r="K22" i="69"/>
  <c r="K22" i="59"/>
  <c r="M150" i="61"/>
  <c r="K328" i="61"/>
  <c r="M150" i="67"/>
  <c r="K326" i="61"/>
  <c r="M151" i="61"/>
  <c r="M151" i="67"/>
  <c r="M144" i="67"/>
  <c r="M144" i="61"/>
  <c r="M153" i="67"/>
  <c r="M134" i="67"/>
  <c r="M141" i="67"/>
  <c r="M163" i="61"/>
  <c r="M156" i="67"/>
  <c r="U377" i="67"/>
  <c r="U376" i="67"/>
  <c r="Q377" i="61"/>
  <c r="Q382" i="61" s="1"/>
  <c r="Q376" i="61"/>
  <c r="P388" i="61"/>
  <c r="P381" i="61"/>
  <c r="L81" i="69"/>
  <c r="J80" i="69"/>
  <c r="K327" i="67"/>
  <c r="L8" i="67"/>
  <c r="L61" i="67" s="1"/>
  <c r="N10" i="67"/>
  <c r="N63" i="67" s="1"/>
  <c r="M9" i="67"/>
  <c r="M62" i="67" s="1"/>
  <c r="O11" i="67"/>
  <c r="O64" i="67" s="1"/>
  <c r="H64" i="67" s="1"/>
  <c r="N9" i="67"/>
  <c r="N62" i="67" s="1"/>
  <c r="M8" i="67"/>
  <c r="M61" i="67" s="1"/>
  <c r="O10" i="67"/>
  <c r="O63" i="67" s="1"/>
  <c r="L7" i="67"/>
  <c r="Q18" i="61"/>
  <c r="Q21" i="61"/>
  <c r="Q26" i="61"/>
  <c r="Q29" i="61"/>
  <c r="Q15" i="61"/>
  <c r="Q16" i="61"/>
  <c r="Q23" i="61"/>
  <c r="Q24" i="61"/>
  <c r="Q31" i="61"/>
  <c r="Q32" i="61"/>
  <c r="Q14" i="61"/>
  <c r="Q17" i="61"/>
  <c r="Q22" i="61"/>
  <c r="Q25" i="61"/>
  <c r="Q30" i="61"/>
  <c r="Q33" i="61"/>
  <c r="Q20" i="61"/>
  <c r="Q27" i="61"/>
  <c r="Q35" i="61"/>
  <c r="Q36" i="61"/>
  <c r="Q43" i="61"/>
  <c r="Q44" i="61"/>
  <c r="Q19" i="61"/>
  <c r="Q28" i="61"/>
  <c r="Q34" i="61"/>
  <c r="Q39" i="61"/>
  <c r="Q40" i="61"/>
  <c r="Q42" i="61"/>
  <c r="Q45" i="61"/>
  <c r="Q38" i="61"/>
  <c r="Q41" i="61"/>
  <c r="Q46" i="61"/>
  <c r="Q55" i="61"/>
  <c r="Q56" i="61"/>
  <c r="Q37" i="61"/>
  <c r="Q54" i="61"/>
  <c r="Q51" i="61"/>
  <c r="Q49" i="61"/>
  <c r="Q52" i="61"/>
  <c r="Q50" i="61"/>
  <c r="Q47" i="61"/>
  <c r="Q53" i="61"/>
  <c r="Q48" i="61"/>
  <c r="M9" i="61"/>
  <c r="M62" i="61" s="1"/>
  <c r="Q13" i="61"/>
  <c r="Q66" i="61" s="1"/>
  <c r="L8" i="61"/>
  <c r="L61" i="61" s="1"/>
  <c r="P12" i="61"/>
  <c r="P65" i="61" s="1"/>
  <c r="O11" i="61"/>
  <c r="O64" i="61" s="1"/>
  <c r="H64" i="61" s="1"/>
  <c r="N10" i="61"/>
  <c r="N63" i="61" s="1"/>
  <c r="O10" i="61"/>
  <c r="O63" i="61" s="1"/>
  <c r="N9" i="61"/>
  <c r="N62" i="61" s="1"/>
  <c r="M8" i="61"/>
  <c r="M61" i="61" s="1"/>
  <c r="Q12" i="61"/>
  <c r="Q65" i="61" s="1"/>
  <c r="P11" i="61"/>
  <c r="P64" i="61" s="1"/>
  <c r="L7" i="61"/>
  <c r="K7" i="61"/>
  <c r="L330" i="61"/>
  <c r="M134" i="61"/>
  <c r="L326" i="61"/>
  <c r="M159" i="67"/>
  <c r="M146" i="61"/>
  <c r="M148" i="61"/>
  <c r="M152" i="67"/>
  <c r="M143" i="61"/>
  <c r="M135" i="61"/>
  <c r="M149" i="61"/>
  <c r="M136" i="67"/>
  <c r="M160" i="67"/>
  <c r="L327" i="67"/>
  <c r="K327" i="61"/>
  <c r="L327" i="61"/>
  <c r="M152" i="61"/>
  <c r="M156" i="61"/>
  <c r="M136" i="61"/>
  <c r="M160" i="61"/>
  <c r="M149" i="67"/>
  <c r="M141" i="61"/>
  <c r="M163" i="67"/>
  <c r="M153" i="61"/>
  <c r="M148" i="67"/>
  <c r="M146" i="67"/>
  <c r="M135" i="67"/>
  <c r="M143" i="67"/>
  <c r="M159" i="61"/>
  <c r="U21" i="67"/>
  <c r="U25" i="67"/>
  <c r="U29" i="67"/>
  <c r="U33" i="67"/>
  <c r="U37" i="67"/>
  <c r="U41" i="67"/>
  <c r="U45" i="67"/>
  <c r="U49" i="67"/>
  <c r="U53" i="67"/>
  <c r="U20" i="67"/>
  <c r="U32" i="67"/>
  <c r="U44" i="67"/>
  <c r="U56" i="67"/>
  <c r="U18" i="67"/>
  <c r="U22" i="67"/>
  <c r="U26" i="67"/>
  <c r="U30" i="67"/>
  <c r="U34" i="67"/>
  <c r="U38" i="67"/>
  <c r="U42" i="67"/>
  <c r="U46" i="67"/>
  <c r="U50" i="67"/>
  <c r="U54" i="67"/>
  <c r="U24" i="67"/>
  <c r="U40" i="67"/>
  <c r="U52" i="67"/>
  <c r="U19" i="67"/>
  <c r="U23" i="67"/>
  <c r="U27" i="67"/>
  <c r="U31" i="67"/>
  <c r="U35" i="67"/>
  <c r="U39" i="67"/>
  <c r="U43" i="67"/>
  <c r="U47" i="67"/>
  <c r="U51" i="67"/>
  <c r="U55" i="67"/>
  <c r="U28" i="67"/>
  <c r="U36" i="67"/>
  <c r="U48" i="67"/>
  <c r="M145" i="67"/>
  <c r="M145" i="61"/>
  <c r="M133" i="61"/>
  <c r="M133" i="67"/>
  <c r="M157" i="61"/>
  <c r="M157" i="67"/>
  <c r="M140" i="61"/>
  <c r="M140" i="67"/>
  <c r="M155" i="67"/>
  <c r="M155" i="61"/>
  <c r="M158" i="61"/>
  <c r="M158" i="67"/>
  <c r="M132" i="67"/>
  <c r="M132" i="61"/>
  <c r="M137" i="67"/>
  <c r="M137" i="61"/>
  <c r="M142" i="61"/>
  <c r="M142" i="67"/>
  <c r="V144" i="56"/>
  <c r="V73" i="56"/>
  <c r="V111" i="56"/>
  <c r="V69" i="56"/>
  <c r="V64" i="56"/>
  <c r="V148" i="56"/>
  <c r="V100" i="56"/>
  <c r="V139" i="56"/>
  <c r="V127" i="56"/>
  <c r="V66" i="56"/>
  <c r="V87" i="56"/>
  <c r="V136" i="56"/>
  <c r="V60" i="56"/>
  <c r="V117" i="56"/>
  <c r="V120" i="56"/>
  <c r="V96" i="56"/>
  <c r="V94" i="56"/>
  <c r="V75" i="56"/>
  <c r="V108" i="56"/>
  <c r="V114" i="56"/>
  <c r="V106" i="56"/>
  <c r="V130" i="56"/>
  <c r="V81" i="56"/>
  <c r="V118" i="56"/>
  <c r="V88" i="56"/>
  <c r="V142" i="56"/>
  <c r="V82" i="56"/>
  <c r="V123" i="56"/>
  <c r="V76" i="56"/>
  <c r="V93" i="56"/>
  <c r="V151" i="56"/>
  <c r="V63" i="56"/>
  <c r="V126" i="56"/>
  <c r="V147" i="56"/>
  <c r="V102" i="56"/>
  <c r="V109" i="56"/>
  <c r="V79" i="56"/>
  <c r="V129" i="56"/>
  <c r="V121" i="56"/>
  <c r="V112" i="56"/>
  <c r="V90" i="56"/>
  <c r="V72" i="56"/>
  <c r="V99" i="56"/>
  <c r="V85" i="56"/>
  <c r="V84" i="56"/>
  <c r="V132" i="56"/>
  <c r="V105" i="56"/>
  <c r="V97" i="56"/>
  <c r="V103" i="56"/>
  <c r="V141" i="56"/>
  <c r="V133" i="56"/>
  <c r="V91" i="56"/>
  <c r="V138" i="56"/>
  <c r="V70" i="56"/>
  <c r="V135" i="56"/>
  <c r="V67" i="56"/>
  <c r="V145" i="56"/>
  <c r="V61" i="56"/>
  <c r="V115" i="56"/>
  <c r="V150" i="56"/>
  <c r="V124" i="56"/>
  <c r="V78" i="56"/>
  <c r="V153" i="56"/>
  <c r="V154" i="56"/>
  <c r="M162" i="61"/>
  <c r="M162" i="67"/>
  <c r="P378" i="61"/>
  <c r="S35" i="69"/>
  <c r="M139" i="61"/>
  <c r="M139" i="67"/>
  <c r="M147" i="67"/>
  <c r="M147" i="61"/>
  <c r="M154" i="61"/>
  <c r="M154" i="67"/>
  <c r="M138" i="67"/>
  <c r="M138" i="61"/>
  <c r="M161" i="67"/>
  <c r="M161" i="61"/>
  <c r="L164" i="61"/>
  <c r="L168" i="61" s="1"/>
  <c r="L332" i="61"/>
  <c r="L328" i="67"/>
  <c r="K332" i="61"/>
  <c r="L334" i="61"/>
  <c r="L330" i="67"/>
  <c r="U17" i="67"/>
  <c r="U16" i="67"/>
  <c r="S14" i="67"/>
  <c r="T15" i="67"/>
  <c r="S15" i="67"/>
  <c r="T16" i="67"/>
  <c r="Q13" i="67"/>
  <c r="R14" i="67"/>
  <c r="R13" i="67"/>
  <c r="Q12" i="67"/>
  <c r="P12" i="67"/>
  <c r="P65" i="67" s="1"/>
  <c r="P11" i="67"/>
  <c r="P64" i="67" s="1"/>
  <c r="K7" i="67"/>
  <c r="K334" i="61"/>
  <c r="M114" i="61"/>
  <c r="M114" i="67"/>
  <c r="M125" i="61"/>
  <c r="M125" i="67"/>
  <c r="M123" i="61"/>
  <c r="M123" i="67"/>
  <c r="M116" i="61"/>
  <c r="M116" i="67"/>
  <c r="M130" i="61"/>
  <c r="M130" i="67"/>
  <c r="M115" i="61"/>
  <c r="M115" i="67"/>
  <c r="M126" i="61"/>
  <c r="M126" i="67"/>
  <c r="M120" i="61"/>
  <c r="M120" i="67"/>
  <c r="M118" i="61"/>
  <c r="M118" i="67"/>
  <c r="M131" i="61"/>
  <c r="M131" i="67"/>
  <c r="M127" i="61"/>
  <c r="M127" i="67"/>
  <c r="M122" i="61"/>
  <c r="M122" i="67"/>
  <c r="M124" i="61"/>
  <c r="M124" i="67"/>
  <c r="M119" i="61"/>
  <c r="M119" i="67"/>
  <c r="M128" i="61"/>
  <c r="M128" i="67"/>
  <c r="M117" i="61"/>
  <c r="M325" i="61" s="1"/>
  <c r="M117" i="67"/>
  <c r="M121" i="61"/>
  <c r="M121" i="67"/>
  <c r="M129" i="61"/>
  <c r="M129" i="67"/>
  <c r="K164" i="61"/>
  <c r="K170" i="61" s="1"/>
  <c r="K165" i="67"/>
  <c r="L332" i="67"/>
  <c r="K334" i="67"/>
  <c r="K332" i="67"/>
  <c r="H383" i="67"/>
  <c r="D16" i="68" s="1"/>
  <c r="H384" i="67" s="1"/>
  <c r="V55" i="56"/>
  <c r="V54" i="56"/>
  <c r="V57" i="56"/>
  <c r="V58" i="56"/>
  <c r="V51" i="56"/>
  <c r="V52" i="56"/>
  <c r="K326" i="67"/>
  <c r="L326" i="67"/>
  <c r="M19" i="66"/>
  <c r="P381" i="67"/>
  <c r="P382" i="67"/>
  <c r="L33" i="66"/>
  <c r="K34" i="66"/>
  <c r="Q3" i="67" s="1"/>
  <c r="Q98" i="61"/>
  <c r="S36" i="69"/>
  <c r="S142" i="69"/>
  <c r="Q75" i="61"/>
  <c r="L334" i="67"/>
  <c r="J183" i="69"/>
  <c r="J18" i="69" s="1"/>
  <c r="I183" i="69"/>
  <c r="I18" i="69" s="1"/>
  <c r="J76" i="69"/>
  <c r="J14" i="69" s="1"/>
  <c r="I76" i="69"/>
  <c r="I14" i="69" s="1"/>
  <c r="J183" i="59"/>
  <c r="J18" i="59" s="1"/>
  <c r="I183" i="59"/>
  <c r="I18" i="59" s="1"/>
  <c r="J76" i="59"/>
  <c r="J14" i="59" s="1"/>
  <c r="V10" i="56"/>
  <c r="V16" i="56"/>
  <c r="V22" i="56"/>
  <c r="V34" i="56"/>
  <c r="V37" i="56"/>
  <c r="V18" i="56"/>
  <c r="V36" i="56"/>
  <c r="V42" i="56"/>
  <c r="V48" i="56"/>
  <c r="V33" i="56"/>
  <c r="V12" i="56"/>
  <c r="V21" i="56"/>
  <c r="V19" i="56"/>
  <c r="V46" i="56"/>
  <c r="V43" i="56"/>
  <c r="V27" i="56"/>
  <c r="V31" i="56"/>
  <c r="V9" i="56"/>
  <c r="V25" i="56"/>
  <c r="V39" i="56"/>
  <c r="V28" i="56"/>
  <c r="V15" i="56"/>
  <c r="V24" i="56"/>
  <c r="V30" i="56"/>
  <c r="V45" i="56"/>
  <c r="V40" i="56"/>
  <c r="V13" i="56"/>
  <c r="V49" i="56"/>
  <c r="I79" i="69"/>
  <c r="S88" i="69"/>
  <c r="K80" i="69"/>
  <c r="O84" i="69"/>
  <c r="J79" i="69"/>
  <c r="L165" i="67"/>
  <c r="L181" i="67" s="1"/>
  <c r="P85" i="69"/>
  <c r="M83" i="69"/>
  <c r="Q87" i="69"/>
  <c r="Q86" i="69"/>
  <c r="M82" i="69"/>
  <c r="R87" i="69"/>
  <c r="N83" i="69"/>
  <c r="I79" i="59"/>
  <c r="L82" i="59"/>
  <c r="S89" i="69"/>
  <c r="O85" i="69"/>
  <c r="L82" i="69"/>
  <c r="P86" i="69"/>
  <c r="K81" i="69"/>
  <c r="R88" i="69"/>
  <c r="N84" i="69"/>
  <c r="N84" i="59"/>
  <c r="J79" i="59"/>
  <c r="O85" i="59"/>
  <c r="K81" i="59"/>
  <c r="J80" i="59"/>
  <c r="M83" i="59"/>
  <c r="K80" i="59"/>
  <c r="N83" i="59"/>
  <c r="M82" i="59"/>
  <c r="L81" i="59"/>
  <c r="O84" i="59"/>
  <c r="U104" i="67"/>
  <c r="U96" i="67"/>
  <c r="U88" i="67"/>
  <c r="U80" i="67"/>
  <c r="U72" i="67"/>
  <c r="U99" i="67"/>
  <c r="U81" i="67"/>
  <c r="U87" i="67"/>
  <c r="U109" i="67"/>
  <c r="U108" i="67"/>
  <c r="U100" i="67"/>
  <c r="U92" i="67"/>
  <c r="U76" i="67"/>
  <c r="U83" i="67"/>
  <c r="U97" i="67"/>
  <c r="U101" i="67"/>
  <c r="U105" i="67"/>
  <c r="U77" i="67"/>
  <c r="U93" i="67"/>
  <c r="U106" i="67"/>
  <c r="U98" i="67"/>
  <c r="U90" i="67"/>
  <c r="U82" i="67"/>
  <c r="U74" i="67"/>
  <c r="U107" i="67"/>
  <c r="U75" i="67"/>
  <c r="U89" i="67"/>
  <c r="U95" i="67"/>
  <c r="U84" i="67"/>
  <c r="U79" i="67"/>
  <c r="U85" i="67"/>
  <c r="U218" i="67"/>
  <c r="U270" i="67" s="1"/>
  <c r="U102" i="67"/>
  <c r="U94" i="67"/>
  <c r="U86" i="67"/>
  <c r="U78" i="67"/>
  <c r="U91" i="67"/>
  <c r="U103" i="67"/>
  <c r="U73" i="67"/>
  <c r="U71" i="67"/>
  <c r="T378" i="67"/>
  <c r="P18" i="66"/>
  <c r="P11" i="66" s="1"/>
  <c r="V2" i="67"/>
  <c r="Q27" i="66"/>
  <c r="T5" i="69"/>
  <c r="T35" i="69" s="1"/>
  <c r="S180" i="69"/>
  <c r="S181" i="69"/>
  <c r="S165" i="69"/>
  <c r="S159" i="69"/>
  <c r="S166" i="69"/>
  <c r="S171" i="69"/>
  <c r="S144" i="69"/>
  <c r="S162" i="69"/>
  <c r="S127" i="69"/>
  <c r="S150" i="69"/>
  <c r="S110" i="69"/>
  <c r="S94" i="69"/>
  <c r="S65" i="69"/>
  <c r="S119" i="69"/>
  <c r="S103" i="69"/>
  <c r="S74" i="69"/>
  <c r="S58" i="69"/>
  <c r="S104" i="69"/>
  <c r="S113" i="69"/>
  <c r="S121" i="69"/>
  <c r="S54" i="69"/>
  <c r="S57" i="69"/>
  <c r="S116" i="69"/>
  <c r="S55" i="69"/>
  <c r="S40" i="69"/>
  <c r="S52" i="69"/>
  <c r="S109" i="69"/>
  <c r="S42" i="69"/>
  <c r="S37" i="69"/>
  <c r="S75" i="69"/>
  <c r="S182" i="69"/>
  <c r="S122" i="69"/>
  <c r="S118" i="69"/>
  <c r="S73" i="69"/>
  <c r="S111" i="69"/>
  <c r="S120" i="69"/>
  <c r="S154" i="69"/>
  <c r="S108" i="69"/>
  <c r="S68" i="69"/>
  <c r="S63" i="69"/>
  <c r="S64" i="69"/>
  <c r="S93" i="69"/>
  <c r="S177" i="69"/>
  <c r="S155" i="69"/>
  <c r="S157" i="69"/>
  <c r="S153" i="69"/>
  <c r="S128" i="69"/>
  <c r="S90" i="69"/>
  <c r="S115" i="69"/>
  <c r="S70" i="69"/>
  <c r="S96" i="69"/>
  <c r="S117" i="69"/>
  <c r="S53" i="69"/>
  <c r="S51" i="69"/>
  <c r="S48" i="69"/>
  <c r="S38" i="69"/>
  <c r="S168" i="69"/>
  <c r="S169" i="69"/>
  <c r="S163" i="69"/>
  <c r="S174" i="69"/>
  <c r="S156" i="69"/>
  <c r="S148" i="69"/>
  <c r="S170" i="69"/>
  <c r="S145" i="69"/>
  <c r="S161" i="69"/>
  <c r="S114" i="69"/>
  <c r="S98" i="69"/>
  <c r="S69" i="69"/>
  <c r="S125" i="69"/>
  <c r="S107" i="69"/>
  <c r="S91" i="69"/>
  <c r="S62" i="69"/>
  <c r="S112" i="69"/>
  <c r="S158" i="69"/>
  <c r="S151" i="69"/>
  <c r="S92" i="69"/>
  <c r="S100" i="69"/>
  <c r="S124" i="69"/>
  <c r="S60" i="69"/>
  <c r="S44" i="69"/>
  <c r="S56" i="69"/>
  <c r="S39" i="69"/>
  <c r="S46" i="69"/>
  <c r="S41" i="69"/>
  <c r="S59" i="69"/>
  <c r="S172" i="69"/>
  <c r="S173" i="69"/>
  <c r="S167" i="69"/>
  <c r="S160" i="69"/>
  <c r="S152" i="69"/>
  <c r="S149" i="69"/>
  <c r="S179" i="69"/>
  <c r="S102" i="69"/>
  <c r="S147" i="69"/>
  <c r="S95" i="69"/>
  <c r="S66" i="69"/>
  <c r="S178" i="69"/>
  <c r="S101" i="69"/>
  <c r="S49" i="69"/>
  <c r="S47" i="69"/>
  <c r="S43" i="69"/>
  <c r="S45" i="69"/>
  <c r="S176" i="69"/>
  <c r="S175" i="69"/>
  <c r="S164" i="69"/>
  <c r="S126" i="69"/>
  <c r="S123" i="69"/>
  <c r="S106" i="69"/>
  <c r="S61" i="69"/>
  <c r="S99" i="69"/>
  <c r="S146" i="69"/>
  <c r="S105" i="69"/>
  <c r="S50" i="69"/>
  <c r="S97" i="69"/>
  <c r="S71" i="69"/>
  <c r="S67" i="69"/>
  <c r="S72" i="69"/>
  <c r="K133" i="69"/>
  <c r="L134" i="69"/>
  <c r="M135" i="69"/>
  <c r="N136" i="69"/>
  <c r="O137" i="69"/>
  <c r="P138" i="69"/>
  <c r="Q139" i="69"/>
  <c r="R140" i="69"/>
  <c r="S141" i="69"/>
  <c r="L27" i="69"/>
  <c r="K26" i="69"/>
  <c r="M28" i="69"/>
  <c r="N29" i="69"/>
  <c r="O30" i="69"/>
  <c r="P31" i="69"/>
  <c r="Q32" i="69"/>
  <c r="R33" i="69"/>
  <c r="S34" i="69"/>
  <c r="Q30" i="66"/>
  <c r="R28" i="66"/>
  <c r="R29" i="66" s="1"/>
  <c r="Q69" i="61"/>
  <c r="Q218" i="61"/>
  <c r="Q270" i="61" s="1"/>
  <c r="L18" i="1"/>
  <c r="L11" i="1" s="1"/>
  <c r="D45" i="42"/>
  <c r="E44" i="42"/>
  <c r="Q84" i="61"/>
  <c r="Q91" i="61"/>
  <c r="Q70" i="61"/>
  <c r="Q68" i="61"/>
  <c r="Q107" i="61"/>
  <c r="Q86" i="61"/>
  <c r="H383" i="61"/>
  <c r="Q92" i="61"/>
  <c r="Q82" i="61"/>
  <c r="Q102" i="61"/>
  <c r="Q103" i="61"/>
  <c r="Q95" i="61"/>
  <c r="Q76" i="61"/>
  <c r="Q105" i="61"/>
  <c r="Q89" i="61"/>
  <c r="Q73" i="61"/>
  <c r="Q96" i="61"/>
  <c r="Q80" i="61"/>
  <c r="Q109" i="61"/>
  <c r="Q93" i="61"/>
  <c r="Q77" i="61"/>
  <c r="Q100" i="61"/>
  <c r="Q87" i="61"/>
  <c r="Q106" i="61"/>
  <c r="Q90" i="61"/>
  <c r="Q74" i="61"/>
  <c r="Q99" i="61"/>
  <c r="Q83" i="61"/>
  <c r="Q67" i="61"/>
  <c r="Q94" i="61"/>
  <c r="Q78" i="61"/>
  <c r="Q71" i="61"/>
  <c r="Q108" i="61"/>
  <c r="Q79" i="61"/>
  <c r="Q97" i="61"/>
  <c r="Q81" i="61"/>
  <c r="Q104" i="61"/>
  <c r="Q88" i="61"/>
  <c r="Q72" i="61"/>
  <c r="Q101" i="61"/>
  <c r="Q85" i="61"/>
  <c r="K3" i="42"/>
  <c r="K6" i="42" s="1"/>
  <c r="P5" i="59"/>
  <c r="P140" i="59" s="1"/>
  <c r="Z2" i="56"/>
  <c r="R2" i="61"/>
  <c r="L134" i="59"/>
  <c r="N136" i="59"/>
  <c r="M135" i="59"/>
  <c r="O137" i="59"/>
  <c r="K133" i="59"/>
  <c r="K16" i="58"/>
  <c r="K28" i="58"/>
  <c r="M28" i="59"/>
  <c r="K26" i="59"/>
  <c r="K76" i="59" s="1"/>
  <c r="O30" i="59"/>
  <c r="N29" i="59"/>
  <c r="L27" i="59"/>
  <c r="V7" i="56"/>
  <c r="V6" i="56"/>
  <c r="W3" i="56"/>
  <c r="I29" i="1"/>
  <c r="AA2" i="56"/>
  <c r="S2" i="61"/>
  <c r="Q5" i="59"/>
  <c r="L3" i="42"/>
  <c r="L6" i="42" s="1"/>
  <c r="N27" i="1"/>
  <c r="M18" i="1"/>
  <c r="M11" i="1" s="1"/>
  <c r="N33" i="1"/>
  <c r="M34" i="1"/>
  <c r="S3" i="61" s="1"/>
  <c r="M325" i="67" l="1"/>
  <c r="Q388" i="61"/>
  <c r="L21" i="69"/>
  <c r="L23" i="69"/>
  <c r="L21" i="59"/>
  <c r="L23" i="59"/>
  <c r="V98" i="56"/>
  <c r="V146" i="56"/>
  <c r="V17" i="67"/>
  <c r="V376" i="67"/>
  <c r="V377" i="67"/>
  <c r="U388" i="67"/>
  <c r="R14" i="61"/>
  <c r="R67" i="61" s="1"/>
  <c r="R376" i="61"/>
  <c r="R377" i="61"/>
  <c r="R382" i="61" s="1"/>
  <c r="S14" i="61"/>
  <c r="S67" i="61" s="1"/>
  <c r="S377" i="61"/>
  <c r="S376" i="61"/>
  <c r="S381" i="61" s="1"/>
  <c r="L80" i="69"/>
  <c r="O9" i="67"/>
  <c r="O62" i="67" s="1"/>
  <c r="H62" i="67" s="1"/>
  <c r="N8" i="67"/>
  <c r="N61" i="67" s="1"/>
  <c r="M7" i="67"/>
  <c r="R13" i="61"/>
  <c r="R66" i="61" s="1"/>
  <c r="R19" i="61"/>
  <c r="R20" i="61"/>
  <c r="R27" i="61"/>
  <c r="R28" i="61"/>
  <c r="R18" i="61"/>
  <c r="R21" i="61"/>
  <c r="R26" i="61"/>
  <c r="R29" i="61"/>
  <c r="R15" i="61"/>
  <c r="R16" i="61"/>
  <c r="R23" i="61"/>
  <c r="R24" i="61"/>
  <c r="R31" i="61"/>
  <c r="R32" i="61"/>
  <c r="R17" i="61"/>
  <c r="R30" i="61"/>
  <c r="R38" i="61"/>
  <c r="R41" i="61"/>
  <c r="R46" i="61"/>
  <c r="R35" i="61"/>
  <c r="R36" i="61"/>
  <c r="R33" i="61"/>
  <c r="R34" i="61"/>
  <c r="R37" i="61"/>
  <c r="R47" i="61"/>
  <c r="R49" i="61"/>
  <c r="R25" i="61"/>
  <c r="R42" i="61"/>
  <c r="R39" i="61"/>
  <c r="R40" i="61"/>
  <c r="R44" i="61"/>
  <c r="R50" i="61"/>
  <c r="R53" i="61"/>
  <c r="R56" i="61"/>
  <c r="R22" i="61"/>
  <c r="R55" i="61"/>
  <c r="R54" i="61"/>
  <c r="R48" i="61"/>
  <c r="R43" i="61"/>
  <c r="R51" i="61"/>
  <c r="R45" i="61"/>
  <c r="R52" i="61"/>
  <c r="S17" i="61"/>
  <c r="S22" i="61"/>
  <c r="S25" i="61"/>
  <c r="S30" i="61"/>
  <c r="S33" i="61"/>
  <c r="S19" i="61"/>
  <c r="S20" i="61"/>
  <c r="S27" i="61"/>
  <c r="S28" i="61"/>
  <c r="S18" i="61"/>
  <c r="S21" i="61"/>
  <c r="S26" i="61"/>
  <c r="S29" i="61"/>
  <c r="S32" i="61"/>
  <c r="S39" i="61"/>
  <c r="S40" i="61"/>
  <c r="S47" i="61"/>
  <c r="S16" i="61"/>
  <c r="S31" i="61"/>
  <c r="S35" i="61"/>
  <c r="S36" i="61"/>
  <c r="S24" i="61"/>
  <c r="S37" i="61"/>
  <c r="S43" i="61"/>
  <c r="S48" i="61"/>
  <c r="S34" i="61"/>
  <c r="S51" i="61"/>
  <c r="S52" i="61"/>
  <c r="S42" i="61"/>
  <c r="S38" i="61"/>
  <c r="S41" i="61"/>
  <c r="S44" i="61"/>
  <c r="S46" i="61"/>
  <c r="S50" i="61"/>
  <c r="S53" i="61"/>
  <c r="S23" i="61"/>
  <c r="S55" i="61"/>
  <c r="S56" i="61"/>
  <c r="S45" i="61"/>
  <c r="S54" i="61"/>
  <c r="S49" i="61"/>
  <c r="S15" i="61"/>
  <c r="S68" i="61" s="1"/>
  <c r="Q11" i="61"/>
  <c r="Q64" i="61" s="1"/>
  <c r="P10" i="61"/>
  <c r="P63" i="61" s="1"/>
  <c r="O9" i="61"/>
  <c r="O62" i="61" s="1"/>
  <c r="S13" i="61"/>
  <c r="S66" i="61" s="1"/>
  <c r="N8" i="61"/>
  <c r="N61" i="61" s="1"/>
  <c r="R12" i="61"/>
  <c r="R65" i="61" s="1"/>
  <c r="M326" i="61"/>
  <c r="M7" i="61"/>
  <c r="M330" i="61"/>
  <c r="M326" i="67"/>
  <c r="V122" i="56"/>
  <c r="V83" i="56"/>
  <c r="M327" i="67"/>
  <c r="M327" i="61"/>
  <c r="M328" i="61"/>
  <c r="L169" i="61"/>
  <c r="L200" i="61"/>
  <c r="L197" i="61"/>
  <c r="L216" i="61"/>
  <c r="L194" i="61"/>
  <c r="L214" i="61"/>
  <c r="V125" i="56"/>
  <c r="V116" i="56"/>
  <c r="V62" i="56"/>
  <c r="V71" i="56"/>
  <c r="L183" i="61"/>
  <c r="L195" i="61"/>
  <c r="L203" i="61"/>
  <c r="L167" i="61"/>
  <c r="L189" i="61"/>
  <c r="L215" i="61"/>
  <c r="V134" i="56"/>
  <c r="V152" i="56"/>
  <c r="L170" i="61"/>
  <c r="L222" i="61" s="1"/>
  <c r="L172" i="61"/>
  <c r="L184" i="61"/>
  <c r="L211" i="61"/>
  <c r="L206" i="61"/>
  <c r="L201" i="61"/>
  <c r="L213" i="61"/>
  <c r="L171" i="61"/>
  <c r="L178" i="61"/>
  <c r="L207" i="61"/>
  <c r="L186" i="61"/>
  <c r="L209" i="61"/>
  <c r="L185" i="61"/>
  <c r="N152" i="61"/>
  <c r="V143" i="56"/>
  <c r="V74" i="56"/>
  <c r="V20" i="67"/>
  <c r="V24" i="67"/>
  <c r="V28" i="67"/>
  <c r="V32" i="67"/>
  <c r="V36" i="67"/>
  <c r="V40" i="67"/>
  <c r="V44" i="67"/>
  <c r="V48" i="67"/>
  <c r="V52" i="67"/>
  <c r="V56" i="67"/>
  <c r="V27" i="67"/>
  <c r="V35" i="67"/>
  <c r="V47" i="67"/>
  <c r="V21" i="67"/>
  <c r="V25" i="67"/>
  <c r="V29" i="67"/>
  <c r="V33" i="67"/>
  <c r="V37" i="67"/>
  <c r="V41" i="67"/>
  <c r="V45" i="67"/>
  <c r="V49" i="67"/>
  <c r="V53" i="67"/>
  <c r="V23" i="67"/>
  <c r="V39" i="67"/>
  <c r="V51" i="67"/>
  <c r="V22" i="67"/>
  <c r="V26" i="67"/>
  <c r="V30" i="67"/>
  <c r="V34" i="67"/>
  <c r="V38" i="67"/>
  <c r="V42" i="67"/>
  <c r="V46" i="67"/>
  <c r="V50" i="67"/>
  <c r="V54" i="67"/>
  <c r="V19" i="67"/>
  <c r="V31" i="67"/>
  <c r="V43" i="67"/>
  <c r="V55" i="67"/>
  <c r="L180" i="61"/>
  <c r="L174" i="61"/>
  <c r="L175" i="61"/>
  <c r="L177" i="61"/>
  <c r="L182" i="61"/>
  <c r="L198" i="61"/>
  <c r="L193" i="61"/>
  <c r="L208" i="61"/>
  <c r="L191" i="61"/>
  <c r="L202" i="61"/>
  <c r="L188" i="61"/>
  <c r="L190" i="61"/>
  <c r="V18" i="67"/>
  <c r="V104" i="56"/>
  <c r="V80" i="56"/>
  <c r="V77" i="56"/>
  <c r="V89" i="56"/>
  <c r="V107" i="56"/>
  <c r="V95" i="56"/>
  <c r="V128" i="56"/>
  <c r="V65" i="56"/>
  <c r="S218" i="61"/>
  <c r="S270" i="61" s="1"/>
  <c r="S382" i="61"/>
  <c r="V101" i="56"/>
  <c r="V131" i="56"/>
  <c r="V149" i="56"/>
  <c r="L181" i="61"/>
  <c r="L179" i="61"/>
  <c r="L173" i="61"/>
  <c r="L176" i="61"/>
  <c r="L196" i="61"/>
  <c r="L210" i="61"/>
  <c r="L199" i="61"/>
  <c r="L212" i="61"/>
  <c r="L192" i="61"/>
  <c r="L204" i="61"/>
  <c r="L187" i="61"/>
  <c r="L205" i="61"/>
  <c r="V155" i="56"/>
  <c r="V68" i="56"/>
  <c r="V92" i="56"/>
  <c r="V86" i="56"/>
  <c r="V113" i="56"/>
  <c r="V110" i="56"/>
  <c r="V119" i="56"/>
  <c r="V137" i="56"/>
  <c r="V140" i="56"/>
  <c r="Q65" i="67"/>
  <c r="K210" i="61"/>
  <c r="K262" i="61" s="1"/>
  <c r="L60" i="67"/>
  <c r="K190" i="61"/>
  <c r="K242" i="61" s="1"/>
  <c r="K171" i="61"/>
  <c r="L168" i="67"/>
  <c r="L180" i="67"/>
  <c r="K167" i="61"/>
  <c r="K207" i="61"/>
  <c r="K259" i="61" s="1"/>
  <c r="L177" i="67"/>
  <c r="L170" i="67"/>
  <c r="L173" i="67"/>
  <c r="L178" i="67"/>
  <c r="L171" i="67"/>
  <c r="L169" i="67"/>
  <c r="L216" i="67"/>
  <c r="L179" i="67"/>
  <c r="L174" i="67"/>
  <c r="L175" i="67"/>
  <c r="K184" i="61"/>
  <c r="K236" i="61" s="1"/>
  <c r="M328" i="67"/>
  <c r="M330" i="67"/>
  <c r="M334" i="67"/>
  <c r="L203" i="67"/>
  <c r="L194" i="67"/>
  <c r="L185" i="67"/>
  <c r="L197" i="67"/>
  <c r="L213" i="67"/>
  <c r="L202" i="67"/>
  <c r="L187" i="67"/>
  <c r="L190" i="67"/>
  <c r="L205" i="67"/>
  <c r="L204" i="67"/>
  <c r="L201" i="67"/>
  <c r="L188" i="67"/>
  <c r="L195" i="67"/>
  <c r="L198" i="67"/>
  <c r="L199" i="67"/>
  <c r="L214" i="67"/>
  <c r="L200" i="67"/>
  <c r="L211" i="67"/>
  <c r="L191" i="67"/>
  <c r="L215" i="67"/>
  <c r="L189" i="67"/>
  <c r="L186" i="67"/>
  <c r="L208" i="67"/>
  <c r="L210" i="67"/>
  <c r="L192" i="67"/>
  <c r="L206" i="67"/>
  <c r="L207" i="67"/>
  <c r="L212" i="67"/>
  <c r="L193" i="67"/>
  <c r="L196" i="67"/>
  <c r="L209" i="67"/>
  <c r="L182" i="67"/>
  <c r="L184" i="67"/>
  <c r="L183" i="67"/>
  <c r="L176" i="67"/>
  <c r="L172" i="67"/>
  <c r="L167" i="67"/>
  <c r="K212" i="61"/>
  <c r="K264" i="61" s="1"/>
  <c r="K195" i="61"/>
  <c r="K167" i="67"/>
  <c r="K219" i="67" s="1"/>
  <c r="K271" i="67" s="1"/>
  <c r="K187" i="67"/>
  <c r="K239" i="67" s="1"/>
  <c r="K185" i="67"/>
  <c r="K237" i="67" s="1"/>
  <c r="K186" i="67"/>
  <c r="K238" i="67" s="1"/>
  <c r="K203" i="67"/>
  <c r="K255" i="67" s="1"/>
  <c r="K205" i="67"/>
  <c r="K257" i="67" s="1"/>
  <c r="K194" i="67"/>
  <c r="K246" i="67" s="1"/>
  <c r="K204" i="67"/>
  <c r="K256" i="67" s="1"/>
  <c r="K213" i="67"/>
  <c r="K265" i="67" s="1"/>
  <c r="K190" i="67"/>
  <c r="K242" i="67" s="1"/>
  <c r="K197" i="67"/>
  <c r="K249" i="67" s="1"/>
  <c r="K193" i="67"/>
  <c r="K245" i="67" s="1"/>
  <c r="K188" i="67"/>
  <c r="K240" i="67" s="1"/>
  <c r="K201" i="67"/>
  <c r="K253" i="67" s="1"/>
  <c r="K202" i="67"/>
  <c r="K254" i="67" s="1"/>
  <c r="K212" i="67"/>
  <c r="K264" i="67" s="1"/>
  <c r="K189" i="67"/>
  <c r="K241" i="67" s="1"/>
  <c r="K209" i="67"/>
  <c r="K261" i="67" s="1"/>
  <c r="K196" i="67"/>
  <c r="K248" i="67" s="1"/>
  <c r="K191" i="67"/>
  <c r="K243" i="67" s="1"/>
  <c r="K199" i="67"/>
  <c r="K251" i="67" s="1"/>
  <c r="K206" i="67"/>
  <c r="K258" i="67" s="1"/>
  <c r="K198" i="67"/>
  <c r="K250" i="67" s="1"/>
  <c r="K208" i="67"/>
  <c r="K260" i="67" s="1"/>
  <c r="K214" i="67"/>
  <c r="K266" i="67" s="1"/>
  <c r="K192" i="67"/>
  <c r="K244" i="67" s="1"/>
  <c r="K211" i="67"/>
  <c r="K263" i="67" s="1"/>
  <c r="K207" i="67"/>
  <c r="K259" i="67" s="1"/>
  <c r="K195" i="67"/>
  <c r="K247" i="67" s="1"/>
  <c r="K210" i="67"/>
  <c r="K262" i="67" s="1"/>
  <c r="K200" i="67"/>
  <c r="K252" i="67" s="1"/>
  <c r="K215" i="67"/>
  <c r="K267" i="67" s="1"/>
  <c r="K183" i="67"/>
  <c r="K235" i="67" s="1"/>
  <c r="K182" i="67"/>
  <c r="K234" i="67" s="1"/>
  <c r="K184" i="67"/>
  <c r="K236" i="67" s="1"/>
  <c r="K171" i="67"/>
  <c r="K175" i="67"/>
  <c r="K227" i="67" s="1"/>
  <c r="K279" i="67" s="1"/>
  <c r="K169" i="67"/>
  <c r="K221" i="67" s="1"/>
  <c r="K273" i="67" s="1"/>
  <c r="K177" i="67"/>
  <c r="K229" i="67" s="1"/>
  <c r="K281" i="67" s="1"/>
  <c r="K170" i="67"/>
  <c r="K181" i="67"/>
  <c r="K233" i="67" s="1"/>
  <c r="K285" i="67" s="1"/>
  <c r="K178" i="67"/>
  <c r="K230" i="67" s="1"/>
  <c r="K282" i="67" s="1"/>
  <c r="K179" i="67"/>
  <c r="K173" i="67"/>
  <c r="K168" i="67"/>
  <c r="K180" i="67"/>
  <c r="K232" i="67" s="1"/>
  <c r="K284" i="67" s="1"/>
  <c r="K172" i="67"/>
  <c r="K224" i="67" s="1"/>
  <c r="K276" i="67" s="1"/>
  <c r="K174" i="67"/>
  <c r="K226" i="67" s="1"/>
  <c r="K278" i="67" s="1"/>
  <c r="K176" i="67"/>
  <c r="K228" i="67" s="1"/>
  <c r="K280" i="67" s="1"/>
  <c r="K216" i="67"/>
  <c r="K268" i="67" s="1"/>
  <c r="G82" i="68" s="1"/>
  <c r="K174" i="61"/>
  <c r="K203" i="61"/>
  <c r="K255" i="61" s="1"/>
  <c r="K197" i="61"/>
  <c r="K249" i="61" s="1"/>
  <c r="K177" i="61"/>
  <c r="K229" i="61" s="1"/>
  <c r="K281" i="61" s="1"/>
  <c r="K206" i="61"/>
  <c r="K258" i="61" s="1"/>
  <c r="K202" i="61"/>
  <c r="K254" i="61" s="1"/>
  <c r="K200" i="61"/>
  <c r="K252" i="61" s="1"/>
  <c r="K175" i="61"/>
  <c r="K227" i="61" s="1"/>
  <c r="K215" i="61"/>
  <c r="K194" i="61"/>
  <c r="K182" i="61"/>
  <c r="K186" i="61"/>
  <c r="K211" i="61"/>
  <c r="K172" i="61"/>
  <c r="K188" i="61"/>
  <c r="K240" i="61" s="1"/>
  <c r="K189" i="61"/>
  <c r="K204" i="61"/>
  <c r="K199" i="61"/>
  <c r="K216" i="61"/>
  <c r="K183" i="61"/>
  <c r="K235" i="61" s="1"/>
  <c r="V16" i="67"/>
  <c r="U15" i="67"/>
  <c r="T14" i="67"/>
  <c r="S13" i="67"/>
  <c r="R12" i="67"/>
  <c r="Q11" i="67"/>
  <c r="Q64" i="67" s="1"/>
  <c r="P10" i="67"/>
  <c r="P63" i="67" s="1"/>
  <c r="M332" i="61"/>
  <c r="M164" i="61"/>
  <c r="M167" i="61" s="1"/>
  <c r="K205" i="61"/>
  <c r="K57" i="67"/>
  <c r="G14" i="68" s="1"/>
  <c r="G18" i="68" s="1"/>
  <c r="K181" i="61"/>
  <c r="K233" i="61" s="1"/>
  <c r="K191" i="61"/>
  <c r="K178" i="61"/>
  <c r="K201" i="61"/>
  <c r="K253" i="61" s="1"/>
  <c r="K214" i="61"/>
  <c r="K266" i="61" s="1"/>
  <c r="K208" i="61"/>
  <c r="K260" i="61" s="1"/>
  <c r="K180" i="61"/>
  <c r="K187" i="61"/>
  <c r="K173" i="61"/>
  <c r="K213" i="61"/>
  <c r="K265" i="61" s="1"/>
  <c r="K192" i="61"/>
  <c r="K244" i="61" s="1"/>
  <c r="K185" i="61"/>
  <c r="K237" i="61" s="1"/>
  <c r="K196" i="61"/>
  <c r="K179" i="61"/>
  <c r="K231" i="61" s="1"/>
  <c r="K283" i="61" s="1"/>
  <c r="K193" i="61"/>
  <c r="K198" i="61"/>
  <c r="K209" i="61"/>
  <c r="K261" i="61" s="1"/>
  <c r="K168" i="61"/>
  <c r="K220" i="61" s="1"/>
  <c r="K169" i="61"/>
  <c r="K221" i="61" s="1"/>
  <c r="K176" i="61"/>
  <c r="M334" i="61"/>
  <c r="L60" i="61"/>
  <c r="K222" i="61"/>
  <c r="H63" i="67"/>
  <c r="K60" i="61"/>
  <c r="V53" i="56"/>
  <c r="V59" i="56"/>
  <c r="V56" i="56"/>
  <c r="V14" i="56"/>
  <c r="Q66" i="67"/>
  <c r="Q381" i="67"/>
  <c r="Q382" i="67"/>
  <c r="L34" i="66"/>
  <c r="R3" i="67" s="1"/>
  <c r="M33" i="66"/>
  <c r="N19" i="66"/>
  <c r="M165" i="67"/>
  <c r="M175" i="67" s="1"/>
  <c r="R82" i="61"/>
  <c r="R92" i="61"/>
  <c r="R69" i="61"/>
  <c r="R91" i="61"/>
  <c r="R77" i="61"/>
  <c r="R90" i="61"/>
  <c r="R79" i="61"/>
  <c r="R80" i="61"/>
  <c r="R109" i="61"/>
  <c r="R105" i="61"/>
  <c r="R99" i="61"/>
  <c r="R103" i="61"/>
  <c r="R70" i="61"/>
  <c r="R71" i="61"/>
  <c r="R73" i="61"/>
  <c r="M332" i="67"/>
  <c r="H63" i="61"/>
  <c r="K183" i="69"/>
  <c r="K18" i="69" s="1"/>
  <c r="L324" i="67"/>
  <c r="L335" i="67" s="1"/>
  <c r="J129" i="69"/>
  <c r="J16" i="69" s="1"/>
  <c r="I129" i="69"/>
  <c r="I16" i="69" s="1"/>
  <c r="K76" i="69"/>
  <c r="K14" i="69" s="1"/>
  <c r="K183" i="59"/>
  <c r="K18" i="59" s="1"/>
  <c r="J129" i="59"/>
  <c r="J16" i="59" s="1"/>
  <c r="I129" i="59"/>
  <c r="I16" i="59" s="1"/>
  <c r="T142" i="69"/>
  <c r="V38" i="56"/>
  <c r="T88" i="69"/>
  <c r="K60" i="67"/>
  <c r="V20" i="56"/>
  <c r="V29" i="56"/>
  <c r="V32" i="56"/>
  <c r="V41" i="56"/>
  <c r="V44" i="56"/>
  <c r="R86" i="61"/>
  <c r="R102" i="61"/>
  <c r="R95" i="61"/>
  <c r="R76" i="61"/>
  <c r="R98" i="61"/>
  <c r="R74" i="61"/>
  <c r="R96" i="61"/>
  <c r="R75" i="61"/>
  <c r="P156" i="59"/>
  <c r="V50" i="56"/>
  <c r="V35" i="56"/>
  <c r="R85" i="61"/>
  <c r="R94" i="61"/>
  <c r="R108" i="61"/>
  <c r="R87" i="61"/>
  <c r="R106" i="61"/>
  <c r="R89" i="61"/>
  <c r="R107" i="61"/>
  <c r="R83" i="61"/>
  <c r="V11" i="56"/>
  <c r="V47" i="56"/>
  <c r="V17" i="56"/>
  <c r="V26" i="56"/>
  <c r="V23" i="56"/>
  <c r="K79" i="59"/>
  <c r="N82" i="59"/>
  <c r="L80" i="59"/>
  <c r="K79" i="69"/>
  <c r="M81" i="59"/>
  <c r="K57" i="61"/>
  <c r="K387" i="61" s="1"/>
  <c r="O83" i="59"/>
  <c r="M81" i="69"/>
  <c r="P84" i="69"/>
  <c r="Q85" i="69"/>
  <c r="L57" i="67"/>
  <c r="H14" i="68" s="1"/>
  <c r="H18" i="68" s="1"/>
  <c r="K324" i="61"/>
  <c r="K335" i="61" s="1"/>
  <c r="K324" i="67"/>
  <c r="K335" i="67" s="1"/>
  <c r="R86" i="69"/>
  <c r="N82" i="69"/>
  <c r="L57" i="61"/>
  <c r="S87" i="69"/>
  <c r="O83" i="69"/>
  <c r="L324" i="61"/>
  <c r="L335" i="61" s="1"/>
  <c r="V8" i="56"/>
  <c r="D16" i="58"/>
  <c r="H384" i="61" s="1"/>
  <c r="V104" i="67"/>
  <c r="V96" i="67"/>
  <c r="V88" i="67"/>
  <c r="V80" i="67"/>
  <c r="V72" i="67"/>
  <c r="V93" i="67"/>
  <c r="V89" i="67"/>
  <c r="V91" i="67"/>
  <c r="V95" i="67"/>
  <c r="V103" i="67"/>
  <c r="V87" i="67"/>
  <c r="V108" i="67"/>
  <c r="V92" i="67"/>
  <c r="V76" i="67"/>
  <c r="V109" i="67"/>
  <c r="V107" i="67"/>
  <c r="V97" i="67"/>
  <c r="V218" i="67"/>
  <c r="V270" i="67" s="1"/>
  <c r="V86" i="67"/>
  <c r="V85" i="67"/>
  <c r="V83" i="67"/>
  <c r="V79" i="67"/>
  <c r="V106" i="67"/>
  <c r="V98" i="67"/>
  <c r="V90" i="67"/>
  <c r="V82" i="67"/>
  <c r="V74" i="67"/>
  <c r="V101" i="67"/>
  <c r="V99" i="67"/>
  <c r="V73" i="67"/>
  <c r="V100" i="67"/>
  <c r="V84" i="67"/>
  <c r="V77" i="67"/>
  <c r="V75" i="67"/>
  <c r="V102" i="67"/>
  <c r="V94" i="67"/>
  <c r="V78" i="67"/>
  <c r="V81" i="67"/>
  <c r="V105" i="67"/>
  <c r="W2" i="67"/>
  <c r="Q18" i="66"/>
  <c r="Q11" i="66" s="1"/>
  <c r="R27" i="66"/>
  <c r="U5" i="69"/>
  <c r="U378" i="67"/>
  <c r="T177" i="69"/>
  <c r="T182" i="69"/>
  <c r="T166" i="69"/>
  <c r="T160" i="69"/>
  <c r="T161" i="69"/>
  <c r="T162" i="69"/>
  <c r="T123" i="69"/>
  <c r="T146" i="69"/>
  <c r="T125" i="69"/>
  <c r="T107" i="69"/>
  <c r="T91" i="69"/>
  <c r="T62" i="69"/>
  <c r="T152" i="69"/>
  <c r="T112" i="69"/>
  <c r="T96" i="69"/>
  <c r="T67" i="69"/>
  <c r="T151" i="69"/>
  <c r="T101" i="69"/>
  <c r="T118" i="69"/>
  <c r="T106" i="69"/>
  <c r="T64" i="69"/>
  <c r="T47" i="69"/>
  <c r="T69" i="69"/>
  <c r="T50" i="69"/>
  <c r="T44" i="69"/>
  <c r="T56" i="69"/>
  <c r="T57" i="69"/>
  <c r="T38" i="69"/>
  <c r="T49" i="69"/>
  <c r="T169" i="69"/>
  <c r="T172" i="69"/>
  <c r="T153" i="69"/>
  <c r="T159" i="69"/>
  <c r="T115" i="69"/>
  <c r="T167" i="69"/>
  <c r="T104" i="69"/>
  <c r="T59" i="69"/>
  <c r="T163" i="69"/>
  <c r="T72" i="69"/>
  <c r="T113" i="69"/>
  <c r="T45" i="69"/>
  <c r="T48" i="69"/>
  <c r="T39" i="69"/>
  <c r="T181" i="69"/>
  <c r="T165" i="69"/>
  <c r="T170" i="69"/>
  <c r="T164" i="69"/>
  <c r="T171" i="69"/>
  <c r="T176" i="69"/>
  <c r="T127" i="69"/>
  <c r="T150" i="69"/>
  <c r="T147" i="69"/>
  <c r="T111" i="69"/>
  <c r="T95" i="69"/>
  <c r="T66" i="69"/>
  <c r="T155" i="69"/>
  <c r="T116" i="69"/>
  <c r="T100" i="69"/>
  <c r="T71" i="69"/>
  <c r="T154" i="69"/>
  <c r="T109" i="69"/>
  <c r="T148" i="69"/>
  <c r="T126" i="69"/>
  <c r="T68" i="69"/>
  <c r="T51" i="69"/>
  <c r="T73" i="69"/>
  <c r="T54" i="69"/>
  <c r="T41" i="69"/>
  <c r="T105" i="69"/>
  <c r="T94" i="69"/>
  <c r="T43" i="69"/>
  <c r="T98" i="69"/>
  <c r="T174" i="69"/>
  <c r="T179" i="69"/>
  <c r="T145" i="69"/>
  <c r="T124" i="69"/>
  <c r="T99" i="69"/>
  <c r="T70" i="69"/>
  <c r="T120" i="69"/>
  <c r="T75" i="69"/>
  <c r="T117" i="69"/>
  <c r="T102" i="69"/>
  <c r="T55" i="69"/>
  <c r="T61" i="69"/>
  <c r="T114" i="69"/>
  <c r="T46" i="69"/>
  <c r="T173" i="69"/>
  <c r="T178" i="69"/>
  <c r="T180" i="69"/>
  <c r="T156" i="69"/>
  <c r="T157" i="69"/>
  <c r="T149" i="69"/>
  <c r="T175" i="69"/>
  <c r="T128" i="69"/>
  <c r="T119" i="69"/>
  <c r="T103" i="69"/>
  <c r="T74" i="69"/>
  <c r="T58" i="69"/>
  <c r="T122" i="69"/>
  <c r="T108" i="69"/>
  <c r="T92" i="69"/>
  <c r="T63" i="69"/>
  <c r="T121" i="69"/>
  <c r="T93" i="69"/>
  <c r="T110" i="69"/>
  <c r="T97" i="69"/>
  <c r="T60" i="69"/>
  <c r="T158" i="69"/>
  <c r="T65" i="69"/>
  <c r="T168" i="69"/>
  <c r="T40" i="69"/>
  <c r="T53" i="69"/>
  <c r="T52" i="69"/>
  <c r="T42" i="69"/>
  <c r="T143" i="69"/>
  <c r="T90" i="69"/>
  <c r="T37" i="69"/>
  <c r="T36" i="69"/>
  <c r="T144" i="69"/>
  <c r="T89" i="69"/>
  <c r="R30" i="66"/>
  <c r="S28" i="66"/>
  <c r="S29" i="66" s="1"/>
  <c r="Q381" i="61"/>
  <c r="R218" i="61"/>
  <c r="R270" i="61" s="1"/>
  <c r="P127" i="59"/>
  <c r="P62" i="59"/>
  <c r="P143" i="59"/>
  <c r="P56" i="59"/>
  <c r="P100" i="59"/>
  <c r="P175" i="59"/>
  <c r="P157" i="59"/>
  <c r="P67" i="59"/>
  <c r="P85" i="59"/>
  <c r="P105" i="59"/>
  <c r="P68" i="59"/>
  <c r="P46" i="59"/>
  <c r="P125" i="59"/>
  <c r="P173" i="59"/>
  <c r="E45" i="42"/>
  <c r="D46" i="42"/>
  <c r="P31" i="59"/>
  <c r="P61" i="59"/>
  <c r="P41" i="59"/>
  <c r="P92" i="59"/>
  <c r="P120" i="59"/>
  <c r="P103" i="59"/>
  <c r="P177" i="59"/>
  <c r="P154" i="59"/>
  <c r="P63" i="59"/>
  <c r="P39" i="59"/>
  <c r="P43" i="59"/>
  <c r="P106" i="59"/>
  <c r="P98" i="59"/>
  <c r="P95" i="59"/>
  <c r="P172" i="59"/>
  <c r="P163" i="59"/>
  <c r="P149" i="59"/>
  <c r="P75" i="59"/>
  <c r="P72" i="59"/>
  <c r="P55" i="59"/>
  <c r="P65" i="59"/>
  <c r="P59" i="59"/>
  <c r="P66" i="59"/>
  <c r="P44" i="59"/>
  <c r="P42" i="59"/>
  <c r="P49" i="59"/>
  <c r="P50" i="59"/>
  <c r="P37" i="59"/>
  <c r="P84" i="59"/>
  <c r="P86" i="59"/>
  <c r="P115" i="59"/>
  <c r="P110" i="59"/>
  <c r="P123" i="59"/>
  <c r="P107" i="59"/>
  <c r="P124" i="59"/>
  <c r="P109" i="59"/>
  <c r="P91" i="59"/>
  <c r="P113" i="59"/>
  <c r="P108" i="59"/>
  <c r="P101" i="59"/>
  <c r="P33" i="59"/>
  <c r="P138" i="59"/>
  <c r="P179" i="59"/>
  <c r="P181" i="59"/>
  <c r="P174" i="59"/>
  <c r="P160" i="59"/>
  <c r="P161" i="59"/>
  <c r="P162" i="59"/>
  <c r="P167" i="59"/>
  <c r="P146" i="59"/>
  <c r="P142" i="59"/>
  <c r="P145" i="59"/>
  <c r="P34" i="59"/>
  <c r="P35" i="59"/>
  <c r="P60" i="59"/>
  <c r="P69" i="59"/>
  <c r="P71" i="59"/>
  <c r="P70" i="59"/>
  <c r="P47" i="59"/>
  <c r="P48" i="59"/>
  <c r="P53" i="59"/>
  <c r="P54" i="59"/>
  <c r="P38" i="59"/>
  <c r="Q378" i="61"/>
  <c r="P114" i="59"/>
  <c r="P118" i="59"/>
  <c r="P97" i="59"/>
  <c r="P111" i="59"/>
  <c r="P128" i="59"/>
  <c r="P112" i="59"/>
  <c r="P99" i="59"/>
  <c r="P117" i="59"/>
  <c r="P88" i="59"/>
  <c r="P90" i="59"/>
  <c r="P87" i="59"/>
  <c r="P139" i="59"/>
  <c r="P176" i="59"/>
  <c r="P178" i="59"/>
  <c r="P164" i="59"/>
  <c r="P165" i="59"/>
  <c r="P166" i="59"/>
  <c r="P171" i="59"/>
  <c r="P158" i="59"/>
  <c r="P147" i="59"/>
  <c r="P152" i="59"/>
  <c r="R78" i="61"/>
  <c r="R101" i="61"/>
  <c r="R93" i="61"/>
  <c r="R100" i="61"/>
  <c r="R84" i="61"/>
  <c r="R68" i="61"/>
  <c r="R97" i="61"/>
  <c r="R81" i="61"/>
  <c r="R104" i="61"/>
  <c r="R88" i="61"/>
  <c r="R72" i="61"/>
  <c r="P32" i="59"/>
  <c r="P51" i="59"/>
  <c r="P64" i="59"/>
  <c r="P73" i="59"/>
  <c r="P36" i="59"/>
  <c r="P74" i="59"/>
  <c r="P58" i="59"/>
  <c r="P52" i="59"/>
  <c r="P57" i="59"/>
  <c r="P40" i="59"/>
  <c r="P45" i="59"/>
  <c r="P122" i="59"/>
  <c r="P126" i="59"/>
  <c r="P102" i="59"/>
  <c r="P119" i="59"/>
  <c r="P89" i="59"/>
  <c r="P116" i="59"/>
  <c r="P96" i="59"/>
  <c r="P121" i="59"/>
  <c r="P104" i="59"/>
  <c r="P93" i="59"/>
  <c r="P94" i="59"/>
  <c r="P180" i="59"/>
  <c r="P182" i="59"/>
  <c r="P168" i="59"/>
  <c r="P169" i="59"/>
  <c r="P170" i="59"/>
  <c r="P151" i="59"/>
  <c r="P159" i="59"/>
  <c r="P150" i="59"/>
  <c r="P153" i="59"/>
  <c r="P148" i="59"/>
  <c r="P144" i="59"/>
  <c r="P141" i="59"/>
  <c r="P155" i="59"/>
  <c r="Q143" i="59"/>
  <c r="Q146" i="59"/>
  <c r="Q151" i="59"/>
  <c r="Q154" i="59"/>
  <c r="Q158" i="59"/>
  <c r="Q142" i="59"/>
  <c r="Q147" i="59"/>
  <c r="Q150" i="59"/>
  <c r="Q156" i="59"/>
  <c r="Q148" i="59"/>
  <c r="Q149" i="59"/>
  <c r="Q155" i="59"/>
  <c r="Q144" i="59"/>
  <c r="Q157" i="59"/>
  <c r="Q162" i="59"/>
  <c r="Q166" i="59"/>
  <c r="Q170" i="59"/>
  <c r="Q152" i="59"/>
  <c r="Q153" i="59"/>
  <c r="Q161" i="59"/>
  <c r="Q165" i="59"/>
  <c r="Q169" i="59"/>
  <c r="Q173" i="59"/>
  <c r="Q145" i="59"/>
  <c r="Q160" i="59"/>
  <c r="Q164" i="59"/>
  <c r="Q168" i="59"/>
  <c r="Q172" i="59"/>
  <c r="Q159" i="59"/>
  <c r="Q163" i="59"/>
  <c r="Q167" i="59"/>
  <c r="Q171" i="59"/>
  <c r="Q177" i="59"/>
  <c r="Q181" i="59"/>
  <c r="Q176" i="59"/>
  <c r="Q180" i="59"/>
  <c r="Q175" i="59"/>
  <c r="Q179" i="59"/>
  <c r="Q174" i="59"/>
  <c r="Q178" i="59"/>
  <c r="Q182" i="59"/>
  <c r="Q140" i="59"/>
  <c r="Q141" i="59"/>
  <c r="Q139" i="59"/>
  <c r="Q89" i="59"/>
  <c r="Q92" i="59"/>
  <c r="Q97" i="59"/>
  <c r="Q100" i="59"/>
  <c r="Q104" i="59"/>
  <c r="Q96" i="59"/>
  <c r="Q102" i="59"/>
  <c r="Q107" i="59"/>
  <c r="Q90" i="59"/>
  <c r="Q98" i="59"/>
  <c r="Q109" i="59"/>
  <c r="Q112" i="59"/>
  <c r="Q116" i="59"/>
  <c r="Q120" i="59"/>
  <c r="Q124" i="59"/>
  <c r="Q128" i="59"/>
  <c r="Q95" i="59"/>
  <c r="Q101" i="59"/>
  <c r="Q91" i="59"/>
  <c r="Q99" i="59"/>
  <c r="Q108" i="59"/>
  <c r="Q111" i="59"/>
  <c r="Q115" i="59"/>
  <c r="Q119" i="59"/>
  <c r="Q123" i="59"/>
  <c r="Q127" i="59"/>
  <c r="Q88" i="59"/>
  <c r="Q93" i="59"/>
  <c r="Q110" i="59"/>
  <c r="Q118" i="59"/>
  <c r="Q126" i="59"/>
  <c r="Q114" i="59"/>
  <c r="Q122" i="59"/>
  <c r="Q103" i="59"/>
  <c r="Q105" i="59"/>
  <c r="Q117" i="59"/>
  <c r="Q125" i="59"/>
  <c r="Q94" i="59"/>
  <c r="Q106" i="59"/>
  <c r="Q113" i="59"/>
  <c r="Q121" i="59"/>
  <c r="Q87" i="59"/>
  <c r="Q86" i="59"/>
  <c r="Q85" i="59"/>
  <c r="Q40" i="59"/>
  <c r="Q43" i="59"/>
  <c r="Q49" i="59"/>
  <c r="Q53" i="59"/>
  <c r="Q57" i="59"/>
  <c r="Q41" i="59"/>
  <c r="Q42" i="59"/>
  <c r="Q48" i="59"/>
  <c r="Q52" i="59"/>
  <c r="Q56" i="59"/>
  <c r="Q36" i="59"/>
  <c r="Q39" i="59"/>
  <c r="Q44" i="59"/>
  <c r="Q47" i="59"/>
  <c r="Q51" i="59"/>
  <c r="Q55" i="59"/>
  <c r="Q45" i="59"/>
  <c r="Q46" i="59"/>
  <c r="Q61" i="59"/>
  <c r="Q65" i="59"/>
  <c r="Q69" i="59"/>
  <c r="Q73" i="59"/>
  <c r="Q37" i="59"/>
  <c r="Q50" i="59"/>
  <c r="Q66" i="59"/>
  <c r="Q70" i="59"/>
  <c r="Q74" i="59"/>
  <c r="Q38" i="59"/>
  <c r="Q60" i="59"/>
  <c r="Q64" i="59"/>
  <c r="Q68" i="59"/>
  <c r="Q72" i="59"/>
  <c r="Q35" i="59"/>
  <c r="Q62" i="59"/>
  <c r="Q54" i="59"/>
  <c r="Q59" i="59"/>
  <c r="Q63" i="59"/>
  <c r="Q67" i="59"/>
  <c r="Q71" i="59"/>
  <c r="Q75" i="59"/>
  <c r="Q58" i="59"/>
  <c r="Q33" i="59"/>
  <c r="Q34" i="59"/>
  <c r="Q32" i="59"/>
  <c r="S73" i="61"/>
  <c r="S74" i="61"/>
  <c r="S81" i="61"/>
  <c r="S82" i="61"/>
  <c r="S89" i="61"/>
  <c r="S90" i="61"/>
  <c r="S97" i="61"/>
  <c r="S98" i="61"/>
  <c r="S105" i="61"/>
  <c r="S106" i="61"/>
  <c r="S71" i="61"/>
  <c r="S76" i="61"/>
  <c r="S79" i="61"/>
  <c r="S84" i="61"/>
  <c r="S87" i="61"/>
  <c r="S92" i="61"/>
  <c r="S95" i="61"/>
  <c r="S100" i="61"/>
  <c r="S103" i="61"/>
  <c r="S108" i="61"/>
  <c r="S69" i="61"/>
  <c r="S70" i="61"/>
  <c r="S77" i="61"/>
  <c r="S78" i="61"/>
  <c r="S85" i="61"/>
  <c r="S86" i="61"/>
  <c r="S93" i="61"/>
  <c r="S94" i="61"/>
  <c r="S101" i="61"/>
  <c r="S102" i="61"/>
  <c r="S109" i="61"/>
  <c r="S80" i="61"/>
  <c r="S83" i="61"/>
  <c r="S72" i="61"/>
  <c r="S91" i="61"/>
  <c r="S104" i="61"/>
  <c r="S96" i="61"/>
  <c r="S99" i="61"/>
  <c r="S75" i="61"/>
  <c r="S88" i="61"/>
  <c r="S107" i="61"/>
  <c r="I30" i="1"/>
  <c r="J28" i="1"/>
  <c r="W4" i="56"/>
  <c r="T2" i="61"/>
  <c r="N18" i="1"/>
  <c r="N11" i="1" s="1"/>
  <c r="AB2" i="56"/>
  <c r="R5" i="59"/>
  <c r="M3" i="42"/>
  <c r="M6" i="42" s="1"/>
  <c r="O27" i="1"/>
  <c r="O33" i="1"/>
  <c r="N34" i="1"/>
  <c r="T3" i="61" s="1"/>
  <c r="L22" i="69" l="1"/>
  <c r="L22" i="59"/>
  <c r="N144" i="61"/>
  <c r="N144" i="67"/>
  <c r="N160" i="61"/>
  <c r="N160" i="67"/>
  <c r="N139" i="67"/>
  <c r="W17" i="67"/>
  <c r="W377" i="67"/>
  <c r="W376" i="67"/>
  <c r="V388" i="67"/>
  <c r="R388" i="61"/>
  <c r="T14" i="61"/>
  <c r="T67" i="61" s="1"/>
  <c r="I67" i="61" s="1"/>
  <c r="T376" i="61"/>
  <c r="T377" i="61"/>
  <c r="T382" i="61" s="1"/>
  <c r="I382" i="61" s="1"/>
  <c r="S388" i="61"/>
  <c r="M27" i="69"/>
  <c r="L338" i="61"/>
  <c r="T23" i="61"/>
  <c r="T24" i="61"/>
  <c r="T31" i="61"/>
  <c r="T32" i="61"/>
  <c r="T17" i="61"/>
  <c r="T22" i="61"/>
  <c r="T25" i="61"/>
  <c r="T30" i="61"/>
  <c r="T33" i="61"/>
  <c r="T19" i="61"/>
  <c r="T20" i="61"/>
  <c r="T27" i="61"/>
  <c r="T28" i="61"/>
  <c r="T21" i="61"/>
  <c r="T26" i="61"/>
  <c r="T34" i="61"/>
  <c r="T37" i="61"/>
  <c r="T42" i="61"/>
  <c r="T45" i="61"/>
  <c r="T38" i="61"/>
  <c r="T41" i="61"/>
  <c r="T35" i="61"/>
  <c r="T44" i="61"/>
  <c r="T46" i="61"/>
  <c r="T43" i="61"/>
  <c r="T47" i="61"/>
  <c r="T48" i="61"/>
  <c r="T49" i="61"/>
  <c r="T54" i="61"/>
  <c r="T29" i="61"/>
  <c r="T18" i="61"/>
  <c r="T39" i="61"/>
  <c r="T40" i="61"/>
  <c r="T51" i="61"/>
  <c r="T52" i="61"/>
  <c r="T36" i="61"/>
  <c r="T50" i="61"/>
  <c r="T53" i="61"/>
  <c r="T55" i="61"/>
  <c r="T56" i="61"/>
  <c r="T15" i="61"/>
  <c r="T68" i="61" s="1"/>
  <c r="I68" i="61" s="1"/>
  <c r="T16" i="61"/>
  <c r="T69" i="61" s="1"/>
  <c r="L225" i="61"/>
  <c r="L277" i="61" s="1"/>
  <c r="R378" i="61"/>
  <c r="N150" i="61"/>
  <c r="N152" i="67"/>
  <c r="N156" i="61"/>
  <c r="N132" i="61"/>
  <c r="N153" i="67"/>
  <c r="N139" i="61"/>
  <c r="N162" i="67"/>
  <c r="N135" i="61"/>
  <c r="L223" i="61"/>
  <c r="H37" i="58" s="1"/>
  <c r="L263" i="61"/>
  <c r="L315" i="61" s="1"/>
  <c r="L245" i="61"/>
  <c r="L297" i="61" s="1"/>
  <c r="L226" i="61"/>
  <c r="H40" i="58" s="1"/>
  <c r="L252" i="61"/>
  <c r="L304" i="61" s="1"/>
  <c r="L241" i="61"/>
  <c r="L293" i="61" s="1"/>
  <c r="L249" i="61"/>
  <c r="H63" i="58" s="1"/>
  <c r="L248" i="61"/>
  <c r="L300" i="61" s="1"/>
  <c r="N150" i="67"/>
  <c r="L262" i="61"/>
  <c r="L314" i="61" s="1"/>
  <c r="L230" i="61"/>
  <c r="H44" i="58" s="1"/>
  <c r="N153" i="61"/>
  <c r="L256" i="61"/>
  <c r="H70" i="58" s="1"/>
  <c r="L268" i="61"/>
  <c r="H82" i="58" s="1"/>
  <c r="L267" i="61"/>
  <c r="L319" i="61" s="1"/>
  <c r="L238" i="61"/>
  <c r="L290" i="61" s="1"/>
  <c r="N132" i="67"/>
  <c r="L224" i="61"/>
  <c r="H38" i="58" s="1"/>
  <c r="L246" i="61"/>
  <c r="H60" i="58" s="1"/>
  <c r="L247" i="61"/>
  <c r="L299" i="61" s="1"/>
  <c r="L219" i="61"/>
  <c r="L271" i="61" s="1"/>
  <c r="L250" i="61"/>
  <c r="L302" i="61" s="1"/>
  <c r="L239" i="61"/>
  <c r="H53" i="58" s="1"/>
  <c r="K268" i="61"/>
  <c r="K320" i="61" s="1"/>
  <c r="N135" i="67"/>
  <c r="N156" i="67"/>
  <c r="K247" i="61"/>
  <c r="G61" i="58" s="1"/>
  <c r="N162" i="61"/>
  <c r="N161" i="61"/>
  <c r="N161" i="67"/>
  <c r="N145" i="67"/>
  <c r="N145" i="61"/>
  <c r="N133" i="67"/>
  <c r="N133" i="61"/>
  <c r="T218" i="61"/>
  <c r="T270" i="61" s="1"/>
  <c r="N141" i="67"/>
  <c r="N141" i="61"/>
  <c r="L228" i="61"/>
  <c r="H42" i="58" s="1"/>
  <c r="N158" i="61"/>
  <c r="N158" i="67"/>
  <c r="N149" i="67"/>
  <c r="N149" i="61"/>
  <c r="N142" i="61"/>
  <c r="N142" i="67"/>
  <c r="N155" i="61"/>
  <c r="N155" i="67"/>
  <c r="N154" i="67"/>
  <c r="N154" i="61"/>
  <c r="N137" i="61"/>
  <c r="N137" i="67"/>
  <c r="R381" i="61"/>
  <c r="W23" i="67"/>
  <c r="W24" i="67"/>
  <c r="W31" i="67"/>
  <c r="W32" i="67"/>
  <c r="W39" i="67"/>
  <c r="W40" i="67"/>
  <c r="W22" i="67"/>
  <c r="W25" i="67"/>
  <c r="W30" i="67"/>
  <c r="W33" i="67"/>
  <c r="W38" i="67"/>
  <c r="W41" i="67"/>
  <c r="W20" i="67"/>
  <c r="W27" i="67"/>
  <c r="W28" i="67"/>
  <c r="W35" i="67"/>
  <c r="W36" i="67"/>
  <c r="W43" i="67"/>
  <c r="W44" i="67"/>
  <c r="W34" i="67"/>
  <c r="W37" i="67"/>
  <c r="W51" i="67"/>
  <c r="W52" i="67"/>
  <c r="W29" i="67"/>
  <c r="W42" i="67"/>
  <c r="W50" i="67"/>
  <c r="W53" i="67"/>
  <c r="W21" i="67"/>
  <c r="W47" i="67"/>
  <c r="W48" i="67"/>
  <c r="W49" i="67"/>
  <c r="W54" i="67"/>
  <c r="W55" i="67"/>
  <c r="W26" i="67"/>
  <c r="W45" i="67"/>
  <c r="W46" i="67"/>
  <c r="W56" i="67"/>
  <c r="W19" i="67"/>
  <c r="W18" i="67"/>
  <c r="L232" i="61"/>
  <c r="H46" i="58" s="1"/>
  <c r="L257" i="61"/>
  <c r="L309" i="61" s="1"/>
  <c r="L234" i="61"/>
  <c r="L286" i="61" s="1"/>
  <c r="N157" i="61"/>
  <c r="N157" i="67"/>
  <c r="N140" i="61"/>
  <c r="N140" i="67"/>
  <c r="N134" i="61"/>
  <c r="N134" i="67"/>
  <c r="N143" i="67"/>
  <c r="N143" i="61"/>
  <c r="N138" i="67"/>
  <c r="N138" i="61"/>
  <c r="N136" i="61"/>
  <c r="N136" i="67"/>
  <c r="N148" i="61"/>
  <c r="N148" i="67"/>
  <c r="W94" i="56"/>
  <c r="W117" i="56"/>
  <c r="W75" i="56"/>
  <c r="W127" i="56"/>
  <c r="W136" i="56"/>
  <c r="W114" i="56"/>
  <c r="W66" i="56"/>
  <c r="W60" i="56"/>
  <c r="W139" i="56"/>
  <c r="W69" i="56"/>
  <c r="W144" i="56"/>
  <c r="W108" i="56"/>
  <c r="W100" i="56"/>
  <c r="W111" i="56"/>
  <c r="W120" i="56"/>
  <c r="W148" i="56"/>
  <c r="W96" i="56"/>
  <c r="W73" i="56"/>
  <c r="W87" i="56"/>
  <c r="W64" i="56"/>
  <c r="W63" i="56"/>
  <c r="W81" i="56"/>
  <c r="W93" i="56"/>
  <c r="W76" i="56"/>
  <c r="W90" i="56"/>
  <c r="W72" i="56"/>
  <c r="W126" i="56"/>
  <c r="W123" i="56"/>
  <c r="W82" i="56"/>
  <c r="W130" i="56"/>
  <c r="W147" i="56"/>
  <c r="W84" i="56"/>
  <c r="W132" i="56"/>
  <c r="W99" i="56"/>
  <c r="W133" i="56"/>
  <c r="W121" i="56"/>
  <c r="W109" i="56"/>
  <c r="W142" i="56"/>
  <c r="W145" i="56"/>
  <c r="W78" i="56"/>
  <c r="W151" i="56"/>
  <c r="W88" i="56"/>
  <c r="W103" i="56"/>
  <c r="W112" i="56"/>
  <c r="W141" i="56"/>
  <c r="W67" i="56"/>
  <c r="W70" i="56"/>
  <c r="W124" i="56"/>
  <c r="W138" i="56"/>
  <c r="W105" i="56"/>
  <c r="W118" i="56"/>
  <c r="W129" i="56"/>
  <c r="W85" i="56"/>
  <c r="W91" i="56"/>
  <c r="W61" i="56"/>
  <c r="W135" i="56"/>
  <c r="W106" i="56"/>
  <c r="W150" i="56"/>
  <c r="W102" i="56"/>
  <c r="W79" i="56"/>
  <c r="W97" i="56"/>
  <c r="W115" i="56"/>
  <c r="W154" i="56"/>
  <c r="W153" i="56"/>
  <c r="L243" i="61"/>
  <c r="H57" i="58" s="1"/>
  <c r="L251" i="61"/>
  <c r="L303" i="61" s="1"/>
  <c r="N151" i="61"/>
  <c r="N151" i="67"/>
  <c r="N163" i="61"/>
  <c r="N163" i="67"/>
  <c r="N147" i="61"/>
  <c r="N147" i="67"/>
  <c r="N146" i="61"/>
  <c r="N146" i="67"/>
  <c r="N159" i="67"/>
  <c r="N159" i="61"/>
  <c r="R65" i="67"/>
  <c r="K387" i="67"/>
  <c r="K389" i="67" s="1"/>
  <c r="K390" i="67" s="1"/>
  <c r="K288" i="67"/>
  <c r="G50" i="68"/>
  <c r="K304" i="67"/>
  <c r="G66" i="68"/>
  <c r="K315" i="67"/>
  <c r="G77" i="68"/>
  <c r="K302" i="67"/>
  <c r="G64" i="68"/>
  <c r="K300" i="67"/>
  <c r="G62" i="68"/>
  <c r="K306" i="67"/>
  <c r="G68" i="68"/>
  <c r="K301" i="67"/>
  <c r="G63" i="68"/>
  <c r="K298" i="67"/>
  <c r="G60" i="68"/>
  <c r="K289" i="67"/>
  <c r="G51" i="68"/>
  <c r="K320" i="67"/>
  <c r="K286" i="67"/>
  <c r="G48" i="68"/>
  <c r="K314" i="67"/>
  <c r="G76" i="68"/>
  <c r="K296" i="67"/>
  <c r="G58" i="68"/>
  <c r="K310" i="67"/>
  <c r="G72" i="68"/>
  <c r="K313" i="67"/>
  <c r="G75" i="68"/>
  <c r="K305" i="67"/>
  <c r="G67" i="68"/>
  <c r="K294" i="67"/>
  <c r="G56" i="68"/>
  <c r="K309" i="67"/>
  <c r="G71" i="68"/>
  <c r="K291" i="67"/>
  <c r="G53" i="68"/>
  <c r="K287" i="67"/>
  <c r="G49" i="68"/>
  <c r="K299" i="67"/>
  <c r="G61" i="68"/>
  <c r="K318" i="67"/>
  <c r="G80" i="68"/>
  <c r="K303" i="67"/>
  <c r="G65" i="68"/>
  <c r="K293" i="67"/>
  <c r="G55" i="68"/>
  <c r="K292" i="67"/>
  <c r="G54" i="68"/>
  <c r="K317" i="67"/>
  <c r="G79" i="68"/>
  <c r="K307" i="67"/>
  <c r="G69" i="68"/>
  <c r="K319" i="67"/>
  <c r="G81" i="68"/>
  <c r="K311" i="67"/>
  <c r="G73" i="68"/>
  <c r="K312" i="67"/>
  <c r="G74" i="68"/>
  <c r="K295" i="67"/>
  <c r="G57" i="68"/>
  <c r="K316" i="67"/>
  <c r="G78" i="68"/>
  <c r="K297" i="67"/>
  <c r="G59" i="68"/>
  <c r="K308" i="67"/>
  <c r="G70" i="68"/>
  <c r="K290" i="67"/>
  <c r="G52" i="68"/>
  <c r="L264" i="61"/>
  <c r="L316" i="61" s="1"/>
  <c r="K223" i="61"/>
  <c r="G37" i="58" s="1"/>
  <c r="K234" i="61"/>
  <c r="K286" i="61" s="1"/>
  <c r="L240" i="61"/>
  <c r="L292" i="61" s="1"/>
  <c r="L228" i="67"/>
  <c r="L280" i="67" s="1"/>
  <c r="L237" i="67"/>
  <c r="L220" i="67"/>
  <c r="L272" i="67" s="1"/>
  <c r="L229" i="67"/>
  <c r="L281" i="67" s="1"/>
  <c r="L260" i="67"/>
  <c r="L238" i="67"/>
  <c r="L231" i="67"/>
  <c r="K224" i="61"/>
  <c r="K276" i="61" s="1"/>
  <c r="L254" i="61"/>
  <c r="L306" i="61" s="1"/>
  <c r="L255" i="61"/>
  <c r="L307" i="61" s="1"/>
  <c r="L245" i="67"/>
  <c r="L222" i="67"/>
  <c r="L274" i="67" s="1"/>
  <c r="L224" i="67"/>
  <c r="L276" i="67" s="1"/>
  <c r="L234" i="67"/>
  <c r="L264" i="67"/>
  <c r="L262" i="67"/>
  <c r="L267" i="67"/>
  <c r="L266" i="67"/>
  <c r="L240" i="67"/>
  <c r="L242" i="67"/>
  <c r="L249" i="67"/>
  <c r="L227" i="67"/>
  <c r="L279" i="67" s="1"/>
  <c r="L221" i="67"/>
  <c r="L232" i="67"/>
  <c r="L259" i="67"/>
  <c r="L243" i="67"/>
  <c r="L251" i="67"/>
  <c r="L253" i="67"/>
  <c r="L239" i="67"/>
  <c r="L226" i="67"/>
  <c r="L223" i="67"/>
  <c r="L275" i="67" s="1"/>
  <c r="L235" i="67"/>
  <c r="L248" i="67"/>
  <c r="L263" i="67"/>
  <c r="L250" i="67"/>
  <c r="L256" i="67"/>
  <c r="L254" i="67"/>
  <c r="L246" i="67"/>
  <c r="L230" i="67"/>
  <c r="L282" i="67" s="1"/>
  <c r="L236" i="67"/>
  <c r="L244" i="67"/>
  <c r="L241" i="67"/>
  <c r="L252" i="67"/>
  <c r="L247" i="67"/>
  <c r="L257" i="67"/>
  <c r="L265" i="67"/>
  <c r="L255" i="67"/>
  <c r="L268" i="67"/>
  <c r="H82" i="68" s="1"/>
  <c r="L225" i="67"/>
  <c r="L277" i="67" s="1"/>
  <c r="L258" i="67"/>
  <c r="L242" i="61"/>
  <c r="L294" i="61" s="1"/>
  <c r="L233" i="67"/>
  <c r="L261" i="67"/>
  <c r="L236" i="61"/>
  <c r="H50" i="58" s="1"/>
  <c r="M57" i="67"/>
  <c r="I14" i="68" s="1"/>
  <c r="I18" i="68" s="1"/>
  <c r="M227" i="67"/>
  <c r="L219" i="67"/>
  <c r="L271" i="67" s="1"/>
  <c r="K219" i="61"/>
  <c r="K271" i="61" s="1"/>
  <c r="K225" i="67"/>
  <c r="K277" i="67" s="1"/>
  <c r="K231" i="67"/>
  <c r="K283" i="67" s="1"/>
  <c r="K223" i="67"/>
  <c r="K275" i="67" s="1"/>
  <c r="K222" i="67"/>
  <c r="K274" i="67" s="1"/>
  <c r="K220" i="67"/>
  <c r="K272" i="67" s="1"/>
  <c r="L259" i="61"/>
  <c r="L311" i="61" s="1"/>
  <c r="K267" i="61"/>
  <c r="K319" i="61" s="1"/>
  <c r="L258" i="61"/>
  <c r="L310" i="61" s="1"/>
  <c r="K226" i="61"/>
  <c r="K278" i="61" s="1"/>
  <c r="M173" i="67"/>
  <c r="M225" i="67" s="1"/>
  <c r="M177" i="67"/>
  <c r="M229" i="67" s="1"/>
  <c r="M281" i="67" s="1"/>
  <c r="M183" i="67"/>
  <c r="M235" i="67" s="1"/>
  <c r="M178" i="67"/>
  <c r="M182" i="67"/>
  <c r="M234" i="67" s="1"/>
  <c r="M179" i="67"/>
  <c r="M231" i="67" s="1"/>
  <c r="M283" i="67" s="1"/>
  <c r="M181" i="67"/>
  <c r="M169" i="67"/>
  <c r="K238" i="61"/>
  <c r="K290" i="61" s="1"/>
  <c r="L235" i="61"/>
  <c r="L287" i="61" s="1"/>
  <c r="M168" i="67"/>
  <c r="M220" i="67" s="1"/>
  <c r="M184" i="67"/>
  <c r="M236" i="67" s="1"/>
  <c r="M167" i="67"/>
  <c r="M219" i="67" s="1"/>
  <c r="M271" i="67" s="1"/>
  <c r="M171" i="67"/>
  <c r="M223" i="67" s="1"/>
  <c r="M174" i="67"/>
  <c r="M204" i="67"/>
  <c r="M256" i="67" s="1"/>
  <c r="M187" i="67"/>
  <c r="M239" i="67" s="1"/>
  <c r="M201" i="67"/>
  <c r="M253" i="67" s="1"/>
  <c r="M194" i="67"/>
  <c r="M246" i="67" s="1"/>
  <c r="M197" i="67"/>
  <c r="M249" i="67" s="1"/>
  <c r="M202" i="67"/>
  <c r="M254" i="67" s="1"/>
  <c r="M213" i="67"/>
  <c r="M265" i="67" s="1"/>
  <c r="M203" i="67"/>
  <c r="M255" i="67" s="1"/>
  <c r="M185" i="67"/>
  <c r="M237" i="67" s="1"/>
  <c r="M190" i="67"/>
  <c r="M242" i="67" s="1"/>
  <c r="M205" i="67"/>
  <c r="M257" i="67" s="1"/>
  <c r="M188" i="67"/>
  <c r="M240" i="67" s="1"/>
  <c r="M186" i="67"/>
  <c r="M238" i="67" s="1"/>
  <c r="M207" i="67"/>
  <c r="M259" i="67" s="1"/>
  <c r="M196" i="67"/>
  <c r="M248" i="67" s="1"/>
  <c r="M211" i="67"/>
  <c r="M263" i="67" s="1"/>
  <c r="M191" i="67"/>
  <c r="M243" i="67" s="1"/>
  <c r="M215" i="67"/>
  <c r="M267" i="67" s="1"/>
  <c r="M209" i="67"/>
  <c r="M261" i="67" s="1"/>
  <c r="M192" i="67"/>
  <c r="M244" i="67" s="1"/>
  <c r="M212" i="67"/>
  <c r="M264" i="67" s="1"/>
  <c r="M214" i="67"/>
  <c r="M266" i="67" s="1"/>
  <c r="M208" i="67"/>
  <c r="M260" i="67" s="1"/>
  <c r="M193" i="67"/>
  <c r="M245" i="67" s="1"/>
  <c r="M210" i="67"/>
  <c r="M262" i="67" s="1"/>
  <c r="M189" i="67"/>
  <c r="M241" i="67" s="1"/>
  <c r="M198" i="67"/>
  <c r="M250" i="67" s="1"/>
  <c r="M200" i="67"/>
  <c r="M252" i="67" s="1"/>
  <c r="M206" i="67"/>
  <c r="M258" i="67" s="1"/>
  <c r="M199" i="67"/>
  <c r="M251" i="67" s="1"/>
  <c r="M195" i="67"/>
  <c r="M247" i="67" s="1"/>
  <c r="M216" i="67"/>
  <c r="M268" i="67" s="1"/>
  <c r="I82" i="68" s="1"/>
  <c r="L229" i="61"/>
  <c r="H43" i="58" s="1"/>
  <c r="M172" i="67"/>
  <c r="M224" i="67" s="1"/>
  <c r="M276" i="67" s="1"/>
  <c r="M176" i="67"/>
  <c r="M228" i="67" s="1"/>
  <c r="M280" i="67" s="1"/>
  <c r="M180" i="67"/>
  <c r="M232" i="67" s="1"/>
  <c r="M284" i="67" s="1"/>
  <c r="M170" i="67"/>
  <c r="M222" i="67" s="1"/>
  <c r="M274" i="67" s="1"/>
  <c r="K241" i="61"/>
  <c r="G55" i="58" s="1"/>
  <c r="K232" i="61"/>
  <c r="G46" i="58" s="1"/>
  <c r="L227" i="61"/>
  <c r="H41" i="58" s="1"/>
  <c r="K225" i="61"/>
  <c r="K277" i="61" s="1"/>
  <c r="K263" i="61"/>
  <c r="K315" i="61" s="1"/>
  <c r="K256" i="61"/>
  <c r="G70" i="58" s="1"/>
  <c r="K246" i="61"/>
  <c r="G60" i="58" s="1"/>
  <c r="K251" i="61"/>
  <c r="G65" i="58" s="1"/>
  <c r="G40" i="68"/>
  <c r="K257" i="61"/>
  <c r="K309" i="61" s="1"/>
  <c r="L244" i="61"/>
  <c r="L296" i="61" s="1"/>
  <c r="N114" i="61"/>
  <c r="N114" i="67"/>
  <c r="N117" i="61"/>
  <c r="N117" i="67"/>
  <c r="N128" i="61"/>
  <c r="N128" i="67"/>
  <c r="N122" i="61"/>
  <c r="N122" i="67"/>
  <c r="N116" i="61"/>
  <c r="N116" i="67"/>
  <c r="N127" i="61"/>
  <c r="N127" i="67"/>
  <c r="N121" i="61"/>
  <c r="N121" i="67"/>
  <c r="N124" i="61"/>
  <c r="N124" i="67"/>
  <c r="N130" i="61"/>
  <c r="N130" i="67"/>
  <c r="N119" i="61"/>
  <c r="N119" i="67"/>
  <c r="N115" i="61"/>
  <c r="N115" i="67"/>
  <c r="N126" i="61"/>
  <c r="N126" i="67"/>
  <c r="N118" i="61"/>
  <c r="N326" i="61" s="1"/>
  <c r="N118" i="67"/>
  <c r="N131" i="61"/>
  <c r="N131" i="67"/>
  <c r="N120" i="61"/>
  <c r="N120" i="67"/>
  <c r="N123" i="61"/>
  <c r="N123" i="67"/>
  <c r="N125" i="61"/>
  <c r="N125" i="67"/>
  <c r="N129" i="61"/>
  <c r="N129" i="67"/>
  <c r="K230" i="61"/>
  <c r="K282" i="61" s="1"/>
  <c r="L221" i="61"/>
  <c r="H35" i="58" s="1"/>
  <c r="K245" i="61"/>
  <c r="G59" i="58" s="1"/>
  <c r="L231" i="61"/>
  <c r="H45" i="58" s="1"/>
  <c r="G38" i="68"/>
  <c r="K243" i="61"/>
  <c r="K295" i="61" s="1"/>
  <c r="L265" i="61"/>
  <c r="L317" i="61" s="1"/>
  <c r="L220" i="61"/>
  <c r="H34" i="58" s="1"/>
  <c r="L260" i="61"/>
  <c r="H74" i="58" s="1"/>
  <c r="K250" i="61"/>
  <c r="K302" i="61" s="1"/>
  <c r="L253" i="61"/>
  <c r="L305" i="61" s="1"/>
  <c r="L237" i="61"/>
  <c r="L289" i="61" s="1"/>
  <c r="G44" i="68"/>
  <c r="K239" i="61"/>
  <c r="K291" i="61" s="1"/>
  <c r="K228" i="61"/>
  <c r="K280" i="61" s="1"/>
  <c r="K248" i="61"/>
  <c r="K300" i="61" s="1"/>
  <c r="L266" i="61"/>
  <c r="L318" i="61" s="1"/>
  <c r="L233" i="61"/>
  <c r="H47" i="58" s="1"/>
  <c r="L261" i="61"/>
  <c r="L313" i="61" s="1"/>
  <c r="M177" i="61"/>
  <c r="M229" i="61" s="1"/>
  <c r="I43" i="58" s="1"/>
  <c r="M179" i="61"/>
  <c r="M231" i="61" s="1"/>
  <c r="I45" i="58" s="1"/>
  <c r="M194" i="61"/>
  <c r="M246" i="61" s="1"/>
  <c r="M203" i="61"/>
  <c r="M255" i="61" s="1"/>
  <c r="M197" i="61"/>
  <c r="M249" i="61" s="1"/>
  <c r="M207" i="61"/>
  <c r="M259" i="61" s="1"/>
  <c r="M209" i="61"/>
  <c r="M261" i="61" s="1"/>
  <c r="M206" i="61"/>
  <c r="M258" i="61" s="1"/>
  <c r="M214" i="61"/>
  <c r="M266" i="61" s="1"/>
  <c r="M196" i="61"/>
  <c r="M248" i="61" s="1"/>
  <c r="M171" i="61"/>
  <c r="M223" i="61" s="1"/>
  <c r="I37" i="58" s="1"/>
  <c r="M168" i="61"/>
  <c r="M220" i="61" s="1"/>
  <c r="I34" i="58" s="1"/>
  <c r="M190" i="61"/>
  <c r="M242" i="61" s="1"/>
  <c r="M200" i="61"/>
  <c r="M252" i="61" s="1"/>
  <c r="M210" i="61"/>
  <c r="M262" i="61" s="1"/>
  <c r="M169" i="61"/>
  <c r="M221" i="61" s="1"/>
  <c r="I35" i="58" s="1"/>
  <c r="M183" i="61"/>
  <c r="M235" i="61" s="1"/>
  <c r="M172" i="61"/>
  <c r="M224" i="61" s="1"/>
  <c r="I38" i="58" s="1"/>
  <c r="M205" i="61"/>
  <c r="M257" i="61" s="1"/>
  <c r="M202" i="61"/>
  <c r="M254" i="61" s="1"/>
  <c r="M188" i="61"/>
  <c r="M240" i="61" s="1"/>
  <c r="M186" i="61"/>
  <c r="M238" i="61" s="1"/>
  <c r="M212" i="61"/>
  <c r="M264" i="61" s="1"/>
  <c r="M215" i="61"/>
  <c r="M267" i="61" s="1"/>
  <c r="M198" i="61"/>
  <c r="M250" i="61" s="1"/>
  <c r="M181" i="61"/>
  <c r="M233" i="61" s="1"/>
  <c r="I47" i="58" s="1"/>
  <c r="M178" i="61"/>
  <c r="M230" i="61" s="1"/>
  <c r="I44" i="58" s="1"/>
  <c r="M170" i="61"/>
  <c r="M222" i="61" s="1"/>
  <c r="I36" i="58" s="1"/>
  <c r="M173" i="61"/>
  <c r="M225" i="61" s="1"/>
  <c r="I39" i="58" s="1"/>
  <c r="M201" i="61"/>
  <c r="M253" i="61" s="1"/>
  <c r="M193" i="61"/>
  <c r="M245" i="61" s="1"/>
  <c r="M175" i="61"/>
  <c r="M227" i="61" s="1"/>
  <c r="I41" i="58" s="1"/>
  <c r="M182" i="61"/>
  <c r="M234" i="61" s="1"/>
  <c r="M216" i="61"/>
  <c r="M268" i="61" s="1"/>
  <c r="M204" i="61"/>
  <c r="M256" i="61" s="1"/>
  <c r="M187" i="61"/>
  <c r="M239" i="61" s="1"/>
  <c r="M213" i="61"/>
  <c r="M265" i="61" s="1"/>
  <c r="M195" i="61"/>
  <c r="M247" i="61" s="1"/>
  <c r="M192" i="61"/>
  <c r="M244" i="61" s="1"/>
  <c r="M208" i="61"/>
  <c r="M260" i="61" s="1"/>
  <c r="M191" i="61"/>
  <c r="M243" i="61" s="1"/>
  <c r="M189" i="61"/>
  <c r="M241" i="61" s="1"/>
  <c r="M174" i="61"/>
  <c r="M226" i="61" s="1"/>
  <c r="I40" i="58" s="1"/>
  <c r="M180" i="61"/>
  <c r="M232" i="61" s="1"/>
  <c r="I46" i="58" s="1"/>
  <c r="M176" i="61"/>
  <c r="M228" i="61" s="1"/>
  <c r="I42" i="58" s="1"/>
  <c r="M185" i="61"/>
  <c r="M237" i="61" s="1"/>
  <c r="M199" i="61"/>
  <c r="M251" i="61" s="1"/>
  <c r="M211" i="61"/>
  <c r="M263" i="61" s="1"/>
  <c r="M184" i="61"/>
  <c r="M236" i="61" s="1"/>
  <c r="K311" i="61"/>
  <c r="G73" i="58"/>
  <c r="K306" i="61"/>
  <c r="G68" i="58"/>
  <c r="K305" i="61"/>
  <c r="G67" i="58"/>
  <c r="K289" i="61"/>
  <c r="G51" i="58"/>
  <c r="K316" i="61"/>
  <c r="G78" i="58"/>
  <c r="K307" i="61"/>
  <c r="G69" i="58"/>
  <c r="K318" i="61"/>
  <c r="G80" i="58"/>
  <c r="K317" i="61"/>
  <c r="G79" i="58"/>
  <c r="K301" i="61"/>
  <c r="G63" i="58"/>
  <c r="K312" i="61"/>
  <c r="G74" i="58"/>
  <c r="K296" i="61"/>
  <c r="G58" i="58"/>
  <c r="K287" i="61"/>
  <c r="G49" i="58"/>
  <c r="K314" i="61"/>
  <c r="G76" i="58"/>
  <c r="K313" i="61"/>
  <c r="G75" i="58"/>
  <c r="K292" i="61"/>
  <c r="G54" i="58"/>
  <c r="K310" i="61"/>
  <c r="G72" i="58"/>
  <c r="K294" i="61"/>
  <c r="G56" i="58"/>
  <c r="K304" i="61"/>
  <c r="G66" i="58"/>
  <c r="K288" i="61"/>
  <c r="G50" i="58"/>
  <c r="M60" i="61"/>
  <c r="M219" i="61"/>
  <c r="I33" i="58" s="1"/>
  <c r="G45" i="58"/>
  <c r="K273" i="61"/>
  <c r="G35" i="58"/>
  <c r="K285" i="61"/>
  <c r="G47" i="58"/>
  <c r="K272" i="61"/>
  <c r="G34" i="58"/>
  <c r="K274" i="61"/>
  <c r="G36" i="58"/>
  <c r="K279" i="61"/>
  <c r="G41" i="58"/>
  <c r="G43" i="58"/>
  <c r="W54" i="56"/>
  <c r="W57" i="56"/>
  <c r="W55" i="56"/>
  <c r="W58" i="56"/>
  <c r="W52" i="56"/>
  <c r="W51" i="56"/>
  <c r="M324" i="67"/>
  <c r="M335" i="67" s="1"/>
  <c r="N33" i="66"/>
  <c r="M34" i="66"/>
  <c r="S3" i="67" s="1"/>
  <c r="R381" i="67"/>
  <c r="R382" i="67"/>
  <c r="R67" i="67"/>
  <c r="O19" i="66"/>
  <c r="R66" i="67"/>
  <c r="M60" i="67"/>
  <c r="L338" i="67"/>
  <c r="L339" i="67"/>
  <c r="L346" i="67"/>
  <c r="L340" i="67"/>
  <c r="G33" i="68"/>
  <c r="L345" i="67"/>
  <c r="L341" i="67"/>
  <c r="L344" i="67"/>
  <c r="L347" i="67"/>
  <c r="L342" i="67"/>
  <c r="L343" i="67"/>
  <c r="K129" i="69"/>
  <c r="K16" i="69" s="1"/>
  <c r="K129" i="59"/>
  <c r="K16" i="59" s="1"/>
  <c r="W10" i="56"/>
  <c r="W43" i="56"/>
  <c r="W34" i="56"/>
  <c r="W37" i="56"/>
  <c r="W49" i="56"/>
  <c r="W21" i="56"/>
  <c r="W36" i="56"/>
  <c r="W42" i="56"/>
  <c r="W46" i="56"/>
  <c r="W48" i="56"/>
  <c r="W16" i="56"/>
  <c r="W12" i="56"/>
  <c r="W31" i="56"/>
  <c r="W24" i="56"/>
  <c r="W25" i="56"/>
  <c r="W40" i="56"/>
  <c r="W15" i="56"/>
  <c r="W39" i="56"/>
  <c r="W45" i="56"/>
  <c r="W13" i="56"/>
  <c r="W33" i="56"/>
  <c r="W27" i="56"/>
  <c r="W9" i="56"/>
  <c r="W30" i="56"/>
  <c r="W19" i="56"/>
  <c r="W22" i="56"/>
  <c r="W18" i="56"/>
  <c r="W28" i="56"/>
  <c r="K341" i="61"/>
  <c r="K339" i="67"/>
  <c r="M324" i="61"/>
  <c r="M335" i="61" s="1"/>
  <c r="G46" i="68"/>
  <c r="K339" i="61"/>
  <c r="K347" i="61"/>
  <c r="K338" i="67"/>
  <c r="G43" i="68"/>
  <c r="L387" i="61"/>
  <c r="K340" i="61"/>
  <c r="K340" i="67"/>
  <c r="K338" i="61"/>
  <c r="K346" i="61"/>
  <c r="K343" i="67"/>
  <c r="H14" i="58"/>
  <c r="H18" i="58" s="1"/>
  <c r="G47" i="68"/>
  <c r="G42" i="68"/>
  <c r="K345" i="61"/>
  <c r="K343" i="61"/>
  <c r="K341" i="67"/>
  <c r="K346" i="67"/>
  <c r="L387" i="67"/>
  <c r="L389" i="67" s="1"/>
  <c r="L390" i="67" s="1"/>
  <c r="G35" i="68"/>
  <c r="K344" i="61"/>
  <c r="K342" i="61"/>
  <c r="K347" i="67"/>
  <c r="K345" i="67"/>
  <c r="K344" i="67"/>
  <c r="K342" i="67"/>
  <c r="L346" i="61"/>
  <c r="L347" i="61"/>
  <c r="M57" i="61"/>
  <c r="M387" i="61" s="1"/>
  <c r="L340" i="61"/>
  <c r="L342" i="61"/>
  <c r="L345" i="61"/>
  <c r="L343" i="61"/>
  <c r="L341" i="61"/>
  <c r="L344" i="61"/>
  <c r="L339" i="61"/>
  <c r="H36" i="58"/>
  <c r="W103" i="67"/>
  <c r="W95" i="67"/>
  <c r="W87" i="67"/>
  <c r="W79" i="67"/>
  <c r="W92" i="67"/>
  <c r="W88" i="67"/>
  <c r="W106" i="67"/>
  <c r="W74" i="67"/>
  <c r="W80" i="67"/>
  <c r="W102" i="67"/>
  <c r="W94" i="67"/>
  <c r="W105" i="67"/>
  <c r="W89" i="67"/>
  <c r="W81" i="67"/>
  <c r="W82" i="67"/>
  <c r="W107" i="67"/>
  <c r="W99" i="67"/>
  <c r="W91" i="67"/>
  <c r="W83" i="67"/>
  <c r="W75" i="67"/>
  <c r="W108" i="67"/>
  <c r="W76" i="67"/>
  <c r="W90" i="67"/>
  <c r="W104" i="67"/>
  <c r="W86" i="67"/>
  <c r="W78" i="67"/>
  <c r="W109" i="67"/>
  <c r="W101" i="67"/>
  <c r="W93" i="67"/>
  <c r="W85" i="67"/>
  <c r="W77" i="67"/>
  <c r="W218" i="67"/>
  <c r="W270" i="67" s="1"/>
  <c r="W84" i="67"/>
  <c r="W98" i="67"/>
  <c r="W97" i="67"/>
  <c r="W73" i="67"/>
  <c r="W100" i="67"/>
  <c r="W96" i="67"/>
  <c r="V378" i="67"/>
  <c r="U170" i="69"/>
  <c r="U171" i="69"/>
  <c r="U161" i="69"/>
  <c r="U162" i="69"/>
  <c r="U165" i="69"/>
  <c r="U146" i="69"/>
  <c r="U164" i="69"/>
  <c r="U125" i="69"/>
  <c r="U122" i="69"/>
  <c r="U108" i="69"/>
  <c r="U92" i="69"/>
  <c r="U63" i="69"/>
  <c r="U149" i="69"/>
  <c r="U109" i="69"/>
  <c r="U93" i="69"/>
  <c r="U60" i="69"/>
  <c r="U98" i="69"/>
  <c r="U111" i="69"/>
  <c r="U62" i="69"/>
  <c r="U48" i="69"/>
  <c r="U102" i="69"/>
  <c r="U173" i="69"/>
  <c r="U49" i="69"/>
  <c r="U95" i="69"/>
  <c r="U41" i="69"/>
  <c r="U110" i="69"/>
  <c r="U99" i="69"/>
  <c r="U64" i="69"/>
  <c r="U53" i="69"/>
  <c r="U54" i="69"/>
  <c r="U44" i="69"/>
  <c r="U178" i="69"/>
  <c r="U179" i="69"/>
  <c r="U176" i="69"/>
  <c r="U154" i="69"/>
  <c r="U124" i="69"/>
  <c r="U155" i="69"/>
  <c r="U100" i="69"/>
  <c r="U172" i="69"/>
  <c r="U101" i="69"/>
  <c r="U114" i="69"/>
  <c r="U70" i="69"/>
  <c r="U148" i="69"/>
  <c r="U57" i="69"/>
  <c r="U61" i="69"/>
  <c r="U39" i="69"/>
  <c r="U182" i="69"/>
  <c r="U166" i="69"/>
  <c r="U167" i="69"/>
  <c r="U157" i="69"/>
  <c r="U158" i="69"/>
  <c r="U159" i="69"/>
  <c r="U128" i="69"/>
  <c r="U156" i="69"/>
  <c r="U121" i="69"/>
  <c r="U120" i="69"/>
  <c r="U104" i="69"/>
  <c r="U75" i="69"/>
  <c r="U59" i="69"/>
  <c r="U127" i="69"/>
  <c r="U105" i="69"/>
  <c r="U72" i="69"/>
  <c r="U126" i="69"/>
  <c r="U123" i="69"/>
  <c r="U74" i="69"/>
  <c r="U58" i="69"/>
  <c r="U163" i="69"/>
  <c r="U55" i="69"/>
  <c r="U94" i="69"/>
  <c r="U46" i="69"/>
  <c r="U69" i="69"/>
  <c r="U119" i="69"/>
  <c r="U43" i="69"/>
  <c r="U73" i="69"/>
  <c r="U174" i="69"/>
  <c r="U175" i="69"/>
  <c r="U169" i="69"/>
  <c r="U168" i="69"/>
  <c r="U181" i="69"/>
  <c r="U150" i="69"/>
  <c r="U180" i="69"/>
  <c r="U147" i="69"/>
  <c r="U152" i="69"/>
  <c r="U112" i="69"/>
  <c r="U96" i="69"/>
  <c r="U67" i="69"/>
  <c r="U160" i="69"/>
  <c r="U113" i="69"/>
  <c r="U97" i="69"/>
  <c r="U106" i="69"/>
  <c r="U107" i="69"/>
  <c r="U66" i="69"/>
  <c r="U52" i="69"/>
  <c r="U118" i="69"/>
  <c r="U47" i="69"/>
  <c r="U103" i="69"/>
  <c r="U45" i="69"/>
  <c r="U40" i="69"/>
  <c r="U177" i="69"/>
  <c r="U153" i="69"/>
  <c r="U151" i="69"/>
  <c r="U116" i="69"/>
  <c r="U71" i="69"/>
  <c r="U117" i="69"/>
  <c r="U68" i="69"/>
  <c r="U115" i="69"/>
  <c r="U56" i="69"/>
  <c r="U51" i="69"/>
  <c r="U42" i="69"/>
  <c r="U65" i="69"/>
  <c r="U50" i="69"/>
  <c r="U91" i="69"/>
  <c r="U144" i="69"/>
  <c r="U37" i="69"/>
  <c r="U38" i="69"/>
  <c r="U90" i="69"/>
  <c r="U145" i="69"/>
  <c r="U89" i="69"/>
  <c r="U36" i="69"/>
  <c r="U143" i="69"/>
  <c r="X2" i="67"/>
  <c r="S27" i="66"/>
  <c r="V5" i="69"/>
  <c r="R18" i="66"/>
  <c r="R11" i="66" s="1"/>
  <c r="P30" i="69"/>
  <c r="O29" i="69"/>
  <c r="S33" i="69"/>
  <c r="T34" i="69"/>
  <c r="L26" i="69"/>
  <c r="G41" i="68"/>
  <c r="R32" i="69"/>
  <c r="N28" i="69"/>
  <c r="U35" i="69"/>
  <c r="Q31" i="69"/>
  <c r="T28" i="66"/>
  <c r="T29" i="66" s="1"/>
  <c r="S30" i="66"/>
  <c r="L133" i="69"/>
  <c r="M134" i="69"/>
  <c r="N135" i="69"/>
  <c r="O136" i="69"/>
  <c r="P137" i="69"/>
  <c r="Q138" i="69"/>
  <c r="R139" i="69"/>
  <c r="S140" i="69"/>
  <c r="T141" i="69"/>
  <c r="U142" i="69"/>
  <c r="H62" i="61"/>
  <c r="D47" i="42"/>
  <c r="E46" i="42"/>
  <c r="R144" i="59"/>
  <c r="R145" i="59"/>
  <c r="R152" i="59"/>
  <c r="R153" i="59"/>
  <c r="R157" i="59"/>
  <c r="R148" i="59"/>
  <c r="R149" i="59"/>
  <c r="R155" i="59"/>
  <c r="R143" i="59"/>
  <c r="R146" i="59"/>
  <c r="R151" i="59"/>
  <c r="R154" i="59"/>
  <c r="R150" i="59"/>
  <c r="R156" i="59"/>
  <c r="R161" i="59"/>
  <c r="R165" i="59"/>
  <c r="R169" i="59"/>
  <c r="R173" i="59"/>
  <c r="R147" i="59"/>
  <c r="R160" i="59"/>
  <c r="R164" i="59"/>
  <c r="R168" i="59"/>
  <c r="R172" i="59"/>
  <c r="R159" i="59"/>
  <c r="R163" i="59"/>
  <c r="R167" i="59"/>
  <c r="R171" i="59"/>
  <c r="R158" i="59"/>
  <c r="R162" i="59"/>
  <c r="R166" i="59"/>
  <c r="R170" i="59"/>
  <c r="R176" i="59"/>
  <c r="R180" i="59"/>
  <c r="R175" i="59"/>
  <c r="R179" i="59"/>
  <c r="R174" i="59"/>
  <c r="R178" i="59"/>
  <c r="R182" i="59"/>
  <c r="R177" i="59"/>
  <c r="R181" i="59"/>
  <c r="R142" i="59"/>
  <c r="R141" i="59"/>
  <c r="R140" i="59"/>
  <c r="L133" i="59"/>
  <c r="N135" i="59"/>
  <c r="R139" i="59"/>
  <c r="M134" i="59"/>
  <c r="O136" i="59"/>
  <c r="Q138" i="59"/>
  <c r="P137" i="59"/>
  <c r="R90" i="59"/>
  <c r="R91" i="59"/>
  <c r="R98" i="59"/>
  <c r="R99" i="59"/>
  <c r="R103" i="59"/>
  <c r="R89" i="59"/>
  <c r="R101" i="59"/>
  <c r="R106" i="59"/>
  <c r="R96" i="59"/>
  <c r="R108" i="59"/>
  <c r="R111" i="59"/>
  <c r="R115" i="59"/>
  <c r="R119" i="59"/>
  <c r="R123" i="59"/>
  <c r="R127" i="59"/>
  <c r="R92" i="59"/>
  <c r="R93" i="59"/>
  <c r="R94" i="59"/>
  <c r="R95" i="59"/>
  <c r="R100" i="59"/>
  <c r="R107" i="59"/>
  <c r="R110" i="59"/>
  <c r="R114" i="59"/>
  <c r="R118" i="59"/>
  <c r="R122" i="59"/>
  <c r="R126" i="59"/>
  <c r="R97" i="59"/>
  <c r="R105" i="59"/>
  <c r="R117" i="59"/>
  <c r="R125" i="59"/>
  <c r="R113" i="59"/>
  <c r="R121" i="59"/>
  <c r="R104" i="59"/>
  <c r="R109" i="59"/>
  <c r="R128" i="59"/>
  <c r="R116" i="59"/>
  <c r="R124" i="59"/>
  <c r="R102" i="59"/>
  <c r="R112" i="59"/>
  <c r="R120" i="59"/>
  <c r="R87" i="59"/>
  <c r="R88" i="59"/>
  <c r="R86" i="59"/>
  <c r="S378" i="61"/>
  <c r="R41" i="59"/>
  <c r="R42" i="59"/>
  <c r="R48" i="59"/>
  <c r="R52" i="59"/>
  <c r="R56" i="59"/>
  <c r="R36" i="59"/>
  <c r="R39" i="59"/>
  <c r="R44" i="59"/>
  <c r="R47" i="59"/>
  <c r="R51" i="59"/>
  <c r="R55" i="59"/>
  <c r="R37" i="59"/>
  <c r="R38" i="59"/>
  <c r="R45" i="59"/>
  <c r="R46" i="59"/>
  <c r="R50" i="59"/>
  <c r="R54" i="59"/>
  <c r="R40" i="59"/>
  <c r="R60" i="59"/>
  <c r="R64" i="59"/>
  <c r="R68" i="59"/>
  <c r="R72" i="59"/>
  <c r="R43" i="59"/>
  <c r="R61" i="59"/>
  <c r="R69" i="59"/>
  <c r="R57" i="59"/>
  <c r="R59" i="59"/>
  <c r="R63" i="59"/>
  <c r="R67" i="59"/>
  <c r="R71" i="59"/>
  <c r="R75" i="59"/>
  <c r="R49" i="59"/>
  <c r="R65" i="59"/>
  <c r="R53" i="59"/>
  <c r="R58" i="59"/>
  <c r="R62" i="59"/>
  <c r="R66" i="59"/>
  <c r="R70" i="59"/>
  <c r="R74" i="59"/>
  <c r="R73" i="59"/>
  <c r="R35" i="59"/>
  <c r="R34" i="59"/>
  <c r="R33" i="59"/>
  <c r="P30" i="59"/>
  <c r="R32" i="59"/>
  <c r="Q31" i="59"/>
  <c r="O29" i="59"/>
  <c r="M27" i="59"/>
  <c r="N28" i="59"/>
  <c r="L26" i="59"/>
  <c r="L76" i="59" s="1"/>
  <c r="T71" i="61"/>
  <c r="I71" i="61" s="1"/>
  <c r="T76" i="61"/>
  <c r="I76" i="61" s="1"/>
  <c r="T79" i="61"/>
  <c r="I79" i="61" s="1"/>
  <c r="T84" i="61"/>
  <c r="I84" i="61" s="1"/>
  <c r="T87" i="61"/>
  <c r="I87" i="61" s="1"/>
  <c r="T92" i="61"/>
  <c r="I92" i="61" s="1"/>
  <c r="T95" i="61"/>
  <c r="I95" i="61" s="1"/>
  <c r="T100" i="61"/>
  <c r="I100" i="61" s="1"/>
  <c r="T103" i="61"/>
  <c r="I103" i="61" s="1"/>
  <c r="T108" i="61"/>
  <c r="I108" i="61" s="1"/>
  <c r="T70" i="61"/>
  <c r="I70" i="61" s="1"/>
  <c r="T77" i="61"/>
  <c r="I77" i="61" s="1"/>
  <c r="T78" i="61"/>
  <c r="I78" i="61" s="1"/>
  <c r="T85" i="61"/>
  <c r="I85" i="61" s="1"/>
  <c r="T86" i="61"/>
  <c r="I86" i="61" s="1"/>
  <c r="T93" i="61"/>
  <c r="I93" i="61" s="1"/>
  <c r="T94" i="61"/>
  <c r="I94" i="61" s="1"/>
  <c r="T101" i="61"/>
  <c r="I101" i="61" s="1"/>
  <c r="T102" i="61"/>
  <c r="I102" i="61" s="1"/>
  <c r="T109" i="61"/>
  <c r="I109" i="61" s="1"/>
  <c r="T72" i="61"/>
  <c r="I72" i="61" s="1"/>
  <c r="T75" i="61"/>
  <c r="I75" i="61" s="1"/>
  <c r="T80" i="61"/>
  <c r="I80" i="61" s="1"/>
  <c r="T83" i="61"/>
  <c r="I83" i="61" s="1"/>
  <c r="T88" i="61"/>
  <c r="I88" i="61" s="1"/>
  <c r="T91" i="61"/>
  <c r="I91" i="61" s="1"/>
  <c r="T96" i="61"/>
  <c r="I96" i="61" s="1"/>
  <c r="T99" i="61"/>
  <c r="I99" i="61" s="1"/>
  <c r="T104" i="61"/>
  <c r="I104" i="61" s="1"/>
  <c r="T107" i="61"/>
  <c r="I107" i="61" s="1"/>
  <c r="T81" i="61"/>
  <c r="I81" i="61" s="1"/>
  <c r="T82" i="61"/>
  <c r="I82" i="61" s="1"/>
  <c r="T74" i="61"/>
  <c r="I74" i="61" s="1"/>
  <c r="T89" i="61"/>
  <c r="I89" i="61" s="1"/>
  <c r="T106" i="61"/>
  <c r="I106" i="61" s="1"/>
  <c r="T97" i="61"/>
  <c r="I97" i="61" s="1"/>
  <c r="T98" i="61"/>
  <c r="I98" i="61" s="1"/>
  <c r="T73" i="61"/>
  <c r="I73" i="61" s="1"/>
  <c r="T90" i="61"/>
  <c r="I90" i="61" s="1"/>
  <c r="T105" i="61"/>
  <c r="I105" i="61" s="1"/>
  <c r="X3" i="56"/>
  <c r="J29" i="1"/>
  <c r="W6" i="56"/>
  <c r="W7" i="56"/>
  <c r="S5" i="59"/>
  <c r="S140" i="59" s="1"/>
  <c r="P27" i="1"/>
  <c r="U2" i="61"/>
  <c r="AC2" i="56"/>
  <c r="O18" i="1"/>
  <c r="O11" i="1" s="1"/>
  <c r="N3" i="42"/>
  <c r="N6" i="42" s="1"/>
  <c r="P33" i="1"/>
  <c r="O34" i="1"/>
  <c r="U3" i="61" s="1"/>
  <c r="N328" i="61" l="1"/>
  <c r="N325" i="67"/>
  <c r="N325" i="61"/>
  <c r="M23" i="69"/>
  <c r="M21" i="69"/>
  <c r="M23" i="59"/>
  <c r="M21" i="59"/>
  <c r="M346" i="67"/>
  <c r="M358" i="67" s="1"/>
  <c r="T388" i="61"/>
  <c r="W388" i="67"/>
  <c r="W116" i="56"/>
  <c r="W146" i="56"/>
  <c r="W98" i="56"/>
  <c r="X376" i="67"/>
  <c r="X377" i="67"/>
  <c r="U377" i="61"/>
  <c r="U376" i="61"/>
  <c r="W125" i="56"/>
  <c r="L320" i="61"/>
  <c r="W80" i="56"/>
  <c r="L79" i="69"/>
  <c r="L129" i="69" s="1"/>
  <c r="L16" i="69" s="1"/>
  <c r="O8" i="67"/>
  <c r="O61" i="67" s="1"/>
  <c r="H61" i="67" s="1"/>
  <c r="N7" i="67"/>
  <c r="M340" i="61"/>
  <c r="M352" i="61" s="1"/>
  <c r="U18" i="61"/>
  <c r="U21" i="61"/>
  <c r="U26" i="61"/>
  <c r="U29" i="61"/>
  <c r="U23" i="61"/>
  <c r="U24" i="61"/>
  <c r="U31" i="61"/>
  <c r="U32" i="61"/>
  <c r="U22" i="61"/>
  <c r="U25" i="61"/>
  <c r="U30" i="61"/>
  <c r="U33" i="61"/>
  <c r="U35" i="61"/>
  <c r="U36" i="61"/>
  <c r="U43" i="61"/>
  <c r="U44" i="61"/>
  <c r="U20" i="61"/>
  <c r="U27" i="61"/>
  <c r="U34" i="61"/>
  <c r="U19" i="61"/>
  <c r="U28" i="61"/>
  <c r="U39" i="61"/>
  <c r="U40" i="61"/>
  <c r="U38" i="61"/>
  <c r="U41" i="61"/>
  <c r="U45" i="61"/>
  <c r="U37" i="61"/>
  <c r="U46" i="61"/>
  <c r="U47" i="61"/>
  <c r="U48" i="61"/>
  <c r="U55" i="61"/>
  <c r="U56" i="61"/>
  <c r="U49" i="61"/>
  <c r="U54" i="61"/>
  <c r="U42" i="61"/>
  <c r="U52" i="61"/>
  <c r="U50" i="61"/>
  <c r="U51" i="61"/>
  <c r="U53" i="61"/>
  <c r="U16" i="61"/>
  <c r="U69" i="61" s="1"/>
  <c r="U17" i="61"/>
  <c r="U70" i="61" s="1"/>
  <c r="U15" i="61"/>
  <c r="U68" i="61" s="1"/>
  <c r="O8" i="61"/>
  <c r="O61" i="61" s="1"/>
  <c r="S12" i="61"/>
  <c r="S65" i="61" s="1"/>
  <c r="R11" i="61"/>
  <c r="R64" i="61" s="1"/>
  <c r="Q10" i="61"/>
  <c r="Q63" i="61" s="1"/>
  <c r="U14" i="61"/>
  <c r="U67" i="61" s="1"/>
  <c r="T13" i="61"/>
  <c r="T66" i="61" s="1"/>
  <c r="I66" i="61" s="1"/>
  <c r="P9" i="61"/>
  <c r="P62" i="61" s="1"/>
  <c r="N7" i="61"/>
  <c r="N330" i="61"/>
  <c r="H77" i="58"/>
  <c r="H59" i="58"/>
  <c r="N327" i="67"/>
  <c r="N327" i="61"/>
  <c r="H81" i="58"/>
  <c r="L308" i="61"/>
  <c r="H66" i="58"/>
  <c r="H55" i="58"/>
  <c r="H62" i="58"/>
  <c r="L301" i="61"/>
  <c r="H52" i="58"/>
  <c r="H78" i="58"/>
  <c r="H76" i="58"/>
  <c r="L298" i="61"/>
  <c r="H61" i="58"/>
  <c r="W62" i="56"/>
  <c r="H64" i="58"/>
  <c r="H42" i="68"/>
  <c r="L295" i="61"/>
  <c r="W86" i="56"/>
  <c r="W110" i="56"/>
  <c r="K299" i="61"/>
  <c r="L291" i="61"/>
  <c r="G82" i="58"/>
  <c r="H65" i="58"/>
  <c r="H48" i="58"/>
  <c r="W155" i="56"/>
  <c r="H68" i="58"/>
  <c r="H33" i="68"/>
  <c r="H71" i="58"/>
  <c r="W92" i="56"/>
  <c r="W113" i="56"/>
  <c r="W119" i="56"/>
  <c r="W71" i="56"/>
  <c r="W134" i="56"/>
  <c r="W68" i="56"/>
  <c r="W89" i="56"/>
  <c r="W107" i="56"/>
  <c r="W83" i="56"/>
  <c r="W122" i="56"/>
  <c r="W77" i="56"/>
  <c r="W104" i="56"/>
  <c r="W143" i="56"/>
  <c r="W131" i="56"/>
  <c r="W74" i="56"/>
  <c r="W152" i="56"/>
  <c r="W101" i="56"/>
  <c r="W140" i="56"/>
  <c r="W137" i="56"/>
  <c r="W95" i="56"/>
  <c r="U218" i="61"/>
  <c r="U270" i="61" s="1"/>
  <c r="X21" i="67"/>
  <c r="X26" i="67"/>
  <c r="X29" i="67"/>
  <c r="X34" i="67"/>
  <c r="X37" i="67"/>
  <c r="X42" i="67"/>
  <c r="X45" i="67"/>
  <c r="X23" i="67"/>
  <c r="X24" i="67"/>
  <c r="X31" i="67"/>
  <c r="X32" i="67"/>
  <c r="X39" i="67"/>
  <c r="X40" i="67"/>
  <c r="X22" i="67"/>
  <c r="X25" i="67"/>
  <c r="X30" i="67"/>
  <c r="X33" i="67"/>
  <c r="X38" i="67"/>
  <c r="X41" i="67"/>
  <c r="X35" i="67"/>
  <c r="X36" i="67"/>
  <c r="X46" i="67"/>
  <c r="X49" i="67"/>
  <c r="X54" i="67"/>
  <c r="X27" i="67"/>
  <c r="X44" i="67"/>
  <c r="X51" i="67"/>
  <c r="X52" i="67"/>
  <c r="X50" i="67"/>
  <c r="X53" i="67"/>
  <c r="X28" i="67"/>
  <c r="X48" i="67"/>
  <c r="X56" i="67"/>
  <c r="X47" i="67"/>
  <c r="X43" i="67"/>
  <c r="X55" i="67"/>
  <c r="X20" i="67"/>
  <c r="X19" i="67"/>
  <c r="X18" i="67"/>
  <c r="W65" i="56"/>
  <c r="W149" i="56"/>
  <c r="W128" i="56"/>
  <c r="H73" i="58"/>
  <c r="G45" i="68"/>
  <c r="M299" i="67"/>
  <c r="I61" i="68"/>
  <c r="M302" i="67"/>
  <c r="I64" i="68"/>
  <c r="M312" i="67"/>
  <c r="I74" i="68"/>
  <c r="M313" i="67"/>
  <c r="I75" i="68"/>
  <c r="M300" i="67"/>
  <c r="I62" i="68"/>
  <c r="M309" i="67"/>
  <c r="I71" i="68"/>
  <c r="M317" i="67"/>
  <c r="I79" i="68"/>
  <c r="M305" i="67"/>
  <c r="I67" i="68"/>
  <c r="L313" i="67"/>
  <c r="H75" i="68"/>
  <c r="L309" i="67"/>
  <c r="H71" i="68"/>
  <c r="L296" i="67"/>
  <c r="H58" i="68"/>
  <c r="L306" i="67"/>
  <c r="H68" i="68"/>
  <c r="L300" i="67"/>
  <c r="H62" i="68"/>
  <c r="L291" i="67"/>
  <c r="H53" i="68"/>
  <c r="L311" i="67"/>
  <c r="H73" i="68"/>
  <c r="L301" i="67"/>
  <c r="H63" i="68"/>
  <c r="L319" i="67"/>
  <c r="H81" i="68"/>
  <c r="L312" i="67"/>
  <c r="H74" i="68"/>
  <c r="M303" i="67"/>
  <c r="I65" i="68"/>
  <c r="M293" i="67"/>
  <c r="I55" i="68"/>
  <c r="M318" i="67"/>
  <c r="I80" i="68"/>
  <c r="M319" i="67"/>
  <c r="I81" i="68"/>
  <c r="M311" i="67"/>
  <c r="I73" i="68"/>
  <c r="M294" i="67"/>
  <c r="I56" i="68"/>
  <c r="M306" i="67"/>
  <c r="I68" i="68"/>
  <c r="M291" i="67"/>
  <c r="I53" i="68"/>
  <c r="M286" i="67"/>
  <c r="I48" i="68"/>
  <c r="L320" i="67"/>
  <c r="L299" i="67"/>
  <c r="H61" i="68"/>
  <c r="L288" i="67"/>
  <c r="H50" i="68"/>
  <c r="L308" i="67"/>
  <c r="H70" i="68"/>
  <c r="L287" i="67"/>
  <c r="H49" i="68"/>
  <c r="L305" i="67"/>
  <c r="H67" i="68"/>
  <c r="L294" i="67"/>
  <c r="H56" i="68"/>
  <c r="L314" i="67"/>
  <c r="H76" i="68"/>
  <c r="M310" i="67"/>
  <c r="I72" i="68"/>
  <c r="M314" i="67"/>
  <c r="I76" i="68"/>
  <c r="M316" i="67"/>
  <c r="I78" i="68"/>
  <c r="M295" i="67"/>
  <c r="I57" i="68"/>
  <c r="M290" i="67"/>
  <c r="I52" i="68"/>
  <c r="M289" i="67"/>
  <c r="I51" i="68"/>
  <c r="M301" i="67"/>
  <c r="I63" i="68"/>
  <c r="M308" i="67"/>
  <c r="I70" i="68"/>
  <c r="M288" i="67"/>
  <c r="I50" i="68"/>
  <c r="L307" i="67"/>
  <c r="H69" i="68"/>
  <c r="L304" i="67"/>
  <c r="H66" i="68"/>
  <c r="L302" i="67"/>
  <c r="H64" i="68"/>
  <c r="L303" i="67"/>
  <c r="H65" i="68"/>
  <c r="L292" i="67"/>
  <c r="H54" i="68"/>
  <c r="L316" i="67"/>
  <c r="H78" i="68"/>
  <c r="L297" i="67"/>
  <c r="H59" i="68"/>
  <c r="M320" i="67"/>
  <c r="M304" i="67"/>
  <c r="I66" i="68"/>
  <c r="M297" i="67"/>
  <c r="I59" i="68"/>
  <c r="M296" i="67"/>
  <c r="I58" i="68"/>
  <c r="M315" i="67"/>
  <c r="I77" i="68"/>
  <c r="M292" i="67"/>
  <c r="I54" i="68"/>
  <c r="M307" i="67"/>
  <c r="I69" i="68"/>
  <c r="M298" i="67"/>
  <c r="I60" i="68"/>
  <c r="M287" i="67"/>
  <c r="I49" i="68"/>
  <c r="L310" i="67"/>
  <c r="H72" i="68"/>
  <c r="L317" i="67"/>
  <c r="H79" i="68"/>
  <c r="L293" i="67"/>
  <c r="H55" i="68"/>
  <c r="L298" i="67"/>
  <c r="H60" i="68"/>
  <c r="L315" i="67"/>
  <c r="H77" i="68"/>
  <c r="L295" i="67"/>
  <c r="H57" i="68"/>
  <c r="L318" i="67"/>
  <c r="H80" i="68"/>
  <c r="L286" i="67"/>
  <c r="H48" i="68"/>
  <c r="L290" i="67"/>
  <c r="H52" i="68"/>
  <c r="L289" i="67"/>
  <c r="H51" i="68"/>
  <c r="K297" i="61"/>
  <c r="G34" i="68"/>
  <c r="H40" i="68"/>
  <c r="L278" i="67"/>
  <c r="I37" i="68"/>
  <c r="M275" i="67"/>
  <c r="I34" i="68"/>
  <c r="M272" i="67"/>
  <c r="K275" i="61"/>
  <c r="I39" i="68"/>
  <c r="M277" i="67"/>
  <c r="I41" i="68"/>
  <c r="M279" i="67"/>
  <c r="H47" i="68"/>
  <c r="L285" i="67"/>
  <c r="H46" i="68"/>
  <c r="L284" i="67"/>
  <c r="H35" i="68"/>
  <c r="L273" i="67"/>
  <c r="H45" i="68"/>
  <c r="L283" i="67"/>
  <c r="H69" i="58"/>
  <c r="H72" i="58"/>
  <c r="G36" i="68"/>
  <c r="L288" i="61"/>
  <c r="G39" i="68"/>
  <c r="K293" i="61"/>
  <c r="G48" i="58"/>
  <c r="K357" i="67"/>
  <c r="K353" i="67"/>
  <c r="K352" i="67"/>
  <c r="K351" i="67"/>
  <c r="K359" i="67"/>
  <c r="K354" i="67"/>
  <c r="K350" i="67"/>
  <c r="K356" i="67"/>
  <c r="K358" i="67"/>
  <c r="K355" i="67"/>
  <c r="H79" i="58"/>
  <c r="N164" i="61"/>
  <c r="H67" i="58"/>
  <c r="G33" i="58"/>
  <c r="H56" i="58"/>
  <c r="G44" i="58"/>
  <c r="G77" i="58"/>
  <c r="G52" i="58"/>
  <c r="M387" i="67"/>
  <c r="M389" i="67" s="1"/>
  <c r="M390" i="67" s="1"/>
  <c r="G42" i="58"/>
  <c r="K308" i="61"/>
  <c r="H54" i="58"/>
  <c r="K284" i="61"/>
  <c r="G37" i="68"/>
  <c r="G38" i="58"/>
  <c r="H49" i="58"/>
  <c r="G81" i="58"/>
  <c r="H51" i="58"/>
  <c r="I46" i="68"/>
  <c r="M233" i="67"/>
  <c r="M285" i="67" s="1"/>
  <c r="M226" i="67"/>
  <c r="M278" i="67" s="1"/>
  <c r="I36" i="68"/>
  <c r="M230" i="67"/>
  <c r="M282" i="67" s="1"/>
  <c r="M221" i="67"/>
  <c r="G40" i="58"/>
  <c r="K303" i="61"/>
  <c r="G71" i="58"/>
  <c r="N330" i="67"/>
  <c r="N326" i="67"/>
  <c r="K298" i="61"/>
  <c r="N328" i="67"/>
  <c r="G39" i="58"/>
  <c r="H58" i="58"/>
  <c r="H80" i="58"/>
  <c r="L312" i="61"/>
  <c r="N334" i="67"/>
  <c r="L273" i="61"/>
  <c r="W16" i="67"/>
  <c r="X17" i="67"/>
  <c r="V15" i="67"/>
  <c r="U14" i="67"/>
  <c r="T13" i="67"/>
  <c r="S12" i="67"/>
  <c r="S65" i="67" s="1"/>
  <c r="R11" i="67"/>
  <c r="R64" i="67" s="1"/>
  <c r="Q10" i="67"/>
  <c r="Q63" i="67" s="1"/>
  <c r="P9" i="67"/>
  <c r="P62" i="67" s="1"/>
  <c r="H75" i="58"/>
  <c r="G64" i="58"/>
  <c r="G53" i="58"/>
  <c r="G57" i="58"/>
  <c r="G62" i="58"/>
  <c r="N332" i="67"/>
  <c r="N165" i="67"/>
  <c r="N183" i="67" s="1"/>
  <c r="N332" i="61"/>
  <c r="N334" i="61"/>
  <c r="M319" i="61"/>
  <c r="I81" i="58"/>
  <c r="M318" i="61"/>
  <c r="I80" i="58"/>
  <c r="M286" i="61"/>
  <c r="I48" i="58"/>
  <c r="M320" i="61"/>
  <c r="I82" i="58"/>
  <c r="M315" i="61"/>
  <c r="I77" i="58"/>
  <c r="M299" i="61"/>
  <c r="I61" i="58"/>
  <c r="M306" i="61"/>
  <c r="I68" i="58"/>
  <c r="M288" i="61"/>
  <c r="I50" i="58"/>
  <c r="M310" i="61"/>
  <c r="I72" i="58"/>
  <c r="M301" i="61"/>
  <c r="I63" i="58"/>
  <c r="M313" i="61"/>
  <c r="I75" i="58"/>
  <c r="M314" i="61"/>
  <c r="I76" i="58"/>
  <c r="M317" i="61"/>
  <c r="I79" i="58"/>
  <c r="M311" i="61"/>
  <c r="I73" i="58"/>
  <c r="M295" i="61"/>
  <c r="I57" i="58"/>
  <c r="M302" i="61"/>
  <c r="I64" i="58"/>
  <c r="M297" i="61"/>
  <c r="I59" i="58"/>
  <c r="M316" i="61"/>
  <c r="I78" i="58"/>
  <c r="M296" i="61"/>
  <c r="I58" i="58"/>
  <c r="M308" i="61"/>
  <c r="I70" i="58"/>
  <c r="M309" i="61"/>
  <c r="I71" i="58"/>
  <c r="M312" i="61"/>
  <c r="I74" i="58"/>
  <c r="M307" i="61"/>
  <c r="I69" i="58"/>
  <c r="M292" i="61"/>
  <c r="I54" i="58"/>
  <c r="M294" i="61"/>
  <c r="I56" i="58"/>
  <c r="M293" i="61"/>
  <c r="I55" i="58"/>
  <c r="M298" i="61"/>
  <c r="I60" i="58"/>
  <c r="M305" i="61"/>
  <c r="I67" i="58"/>
  <c r="M300" i="61"/>
  <c r="I62" i="58"/>
  <c r="M304" i="61"/>
  <c r="I66" i="58"/>
  <c r="M303" i="61"/>
  <c r="I65" i="58"/>
  <c r="M291" i="61"/>
  <c r="I53" i="58"/>
  <c r="M290" i="61"/>
  <c r="I52" i="58"/>
  <c r="M289" i="61"/>
  <c r="I51" i="58"/>
  <c r="M287" i="61"/>
  <c r="I49" i="58"/>
  <c r="K354" i="61"/>
  <c r="K355" i="61"/>
  <c r="K368" i="61"/>
  <c r="K369" i="61"/>
  <c r="L350" i="61"/>
  <c r="K364" i="61"/>
  <c r="K370" i="61"/>
  <c r="K363" i="61"/>
  <c r="K359" i="61"/>
  <c r="K353" i="61"/>
  <c r="W56" i="56"/>
  <c r="M341" i="67"/>
  <c r="M365" i="67" s="1"/>
  <c r="M338" i="67"/>
  <c r="M350" i="67" s="1"/>
  <c r="M345" i="67"/>
  <c r="M357" i="67" s="1"/>
  <c r="W53" i="56"/>
  <c r="W59" i="56"/>
  <c r="M339" i="67"/>
  <c r="M351" i="67" s="1"/>
  <c r="M340" i="67"/>
  <c r="M364" i="67" s="1"/>
  <c r="M344" i="67"/>
  <c r="M356" i="67" s="1"/>
  <c r="M342" i="67"/>
  <c r="M354" i="67" s="1"/>
  <c r="M347" i="67"/>
  <c r="M359" i="67" s="1"/>
  <c r="M343" i="67"/>
  <c r="M355" i="67" s="1"/>
  <c r="S382" i="67"/>
  <c r="S381" i="67"/>
  <c r="S68" i="67"/>
  <c r="S67" i="67"/>
  <c r="P19" i="66"/>
  <c r="S66" i="67"/>
  <c r="N34" i="66"/>
  <c r="T3" i="67" s="1"/>
  <c r="O33" i="66"/>
  <c r="W23" i="56"/>
  <c r="I33" i="68"/>
  <c r="W14" i="56"/>
  <c r="L183" i="69"/>
  <c r="L18" i="69" s="1"/>
  <c r="L76" i="69"/>
  <c r="L14" i="69" s="1"/>
  <c r="L183" i="59"/>
  <c r="L18" i="59" s="1"/>
  <c r="H39" i="68"/>
  <c r="K366" i="67"/>
  <c r="W29" i="56"/>
  <c r="M347" i="61"/>
  <c r="M359" i="61" s="1"/>
  <c r="L354" i="61"/>
  <c r="W20" i="56"/>
  <c r="W47" i="56"/>
  <c r="W50" i="56"/>
  <c r="L281" i="61"/>
  <c r="W26" i="56"/>
  <c r="W32" i="56"/>
  <c r="W41" i="56"/>
  <c r="W38" i="56"/>
  <c r="L280" i="61"/>
  <c r="W44" i="56"/>
  <c r="U88" i="69"/>
  <c r="W11" i="56"/>
  <c r="W17" i="56"/>
  <c r="W35" i="56"/>
  <c r="H33" i="58"/>
  <c r="H44" i="68"/>
  <c r="L356" i="67"/>
  <c r="M344" i="61"/>
  <c r="M356" i="61" s="1"/>
  <c r="M339" i="61"/>
  <c r="M351" i="61" s="1"/>
  <c r="M341" i="61"/>
  <c r="M353" i="61" s="1"/>
  <c r="M345" i="61"/>
  <c r="M369" i="61" s="1"/>
  <c r="M342" i="61"/>
  <c r="M366" i="61" s="1"/>
  <c r="L364" i="67"/>
  <c r="L353" i="61"/>
  <c r="M343" i="61"/>
  <c r="M355" i="61" s="1"/>
  <c r="M346" i="61"/>
  <c r="M370" i="61" s="1"/>
  <c r="L275" i="61"/>
  <c r="L357" i="61"/>
  <c r="M338" i="61"/>
  <c r="M350" i="61" s="1"/>
  <c r="K365" i="61"/>
  <c r="O82" i="69"/>
  <c r="K364" i="67"/>
  <c r="L351" i="61"/>
  <c r="M80" i="69"/>
  <c r="K358" i="61"/>
  <c r="K351" i="61"/>
  <c r="H39" i="58"/>
  <c r="Q84" i="69"/>
  <c r="K371" i="61"/>
  <c r="L352" i="67"/>
  <c r="S86" i="69"/>
  <c r="I43" i="68"/>
  <c r="L371" i="61"/>
  <c r="L362" i="67"/>
  <c r="L355" i="67"/>
  <c r="H34" i="68"/>
  <c r="L363" i="67"/>
  <c r="R85" i="59"/>
  <c r="L351" i="67"/>
  <c r="K367" i="67"/>
  <c r="H38" i="68"/>
  <c r="L350" i="67"/>
  <c r="K363" i="67"/>
  <c r="L367" i="67"/>
  <c r="K362" i="67"/>
  <c r="L365" i="61"/>
  <c r="L370" i="61"/>
  <c r="L284" i="61"/>
  <c r="L369" i="67"/>
  <c r="H36" i="68"/>
  <c r="H37" i="68"/>
  <c r="L358" i="61"/>
  <c r="K362" i="61"/>
  <c r="L285" i="61"/>
  <c r="L352" i="61"/>
  <c r="K352" i="61"/>
  <c r="L369" i="61"/>
  <c r="I45" i="68"/>
  <c r="K350" i="61"/>
  <c r="K356" i="61"/>
  <c r="L362" i="61"/>
  <c r="L276" i="61"/>
  <c r="L371" i="67"/>
  <c r="L368" i="67"/>
  <c r="R85" i="69"/>
  <c r="N81" i="69"/>
  <c r="L359" i="67"/>
  <c r="L356" i="61"/>
  <c r="K368" i="67"/>
  <c r="T87" i="69"/>
  <c r="P83" i="69"/>
  <c r="L272" i="61"/>
  <c r="H43" i="68"/>
  <c r="K369" i="67"/>
  <c r="H41" i="68"/>
  <c r="L282" i="61"/>
  <c r="M80" i="59"/>
  <c r="L79" i="59"/>
  <c r="L278" i="61"/>
  <c r="L365" i="67"/>
  <c r="I38" i="68"/>
  <c r="K366" i="61"/>
  <c r="O82" i="59"/>
  <c r="N81" i="59"/>
  <c r="L353" i="67"/>
  <c r="L354" i="67"/>
  <c r="Q84" i="59"/>
  <c r="P83" i="59"/>
  <c r="L366" i="67"/>
  <c r="K365" i="67"/>
  <c r="L355" i="61"/>
  <c r="K367" i="61"/>
  <c r="K371" i="67"/>
  <c r="I42" i="68"/>
  <c r="L357" i="67"/>
  <c r="K357" i="61"/>
  <c r="L359" i="61"/>
  <c r="L367" i="61"/>
  <c r="K370" i="67"/>
  <c r="L370" i="67"/>
  <c r="L358" i="67"/>
  <c r="L274" i="61"/>
  <c r="L368" i="61"/>
  <c r="L366" i="61"/>
  <c r="L364" i="61"/>
  <c r="L363" i="61"/>
  <c r="L283" i="61"/>
  <c r="W8" i="56"/>
  <c r="L279" i="61"/>
  <c r="S18" i="66"/>
  <c r="S11" i="66" s="1"/>
  <c r="Y2" i="67"/>
  <c r="W5" i="69"/>
  <c r="T27" i="66"/>
  <c r="W378" i="67"/>
  <c r="V167" i="69"/>
  <c r="V168" i="69"/>
  <c r="V162" i="69"/>
  <c r="V165" i="69"/>
  <c r="V170" i="69"/>
  <c r="V147" i="69"/>
  <c r="V161" i="69"/>
  <c r="V126" i="69"/>
  <c r="V127" i="69"/>
  <c r="V105" i="69"/>
  <c r="V72" i="69"/>
  <c r="V177" i="69"/>
  <c r="V118" i="69"/>
  <c r="V102" i="69"/>
  <c r="V69" i="69"/>
  <c r="V119" i="69"/>
  <c r="V128" i="69"/>
  <c r="V116" i="69"/>
  <c r="V49" i="69"/>
  <c r="V92" i="69"/>
  <c r="V62" i="69"/>
  <c r="V48" i="69"/>
  <c r="V67" i="69"/>
  <c r="V157" i="69"/>
  <c r="V55" i="69"/>
  <c r="V42" i="69"/>
  <c r="V41" i="69"/>
  <c r="V40" i="69"/>
  <c r="V175" i="69"/>
  <c r="V176" i="69"/>
  <c r="V174" i="69"/>
  <c r="V181" i="69"/>
  <c r="V159" i="69"/>
  <c r="V156" i="69"/>
  <c r="V121" i="69"/>
  <c r="V152" i="69"/>
  <c r="V160" i="69"/>
  <c r="V113" i="69"/>
  <c r="V97" i="69"/>
  <c r="V64" i="69"/>
  <c r="V146" i="69"/>
  <c r="V110" i="69"/>
  <c r="V94" i="69"/>
  <c r="V61" i="69"/>
  <c r="V103" i="69"/>
  <c r="V112" i="69"/>
  <c r="V107" i="69"/>
  <c r="V70" i="69"/>
  <c r="V56" i="69"/>
  <c r="V99" i="69"/>
  <c r="V43" i="69"/>
  <c r="V108" i="69"/>
  <c r="V47" i="69"/>
  <c r="V71" i="69"/>
  <c r="V50" i="69"/>
  <c r="V44" i="69"/>
  <c r="V163" i="69"/>
  <c r="V154" i="69"/>
  <c r="V101" i="69"/>
  <c r="V153" i="69"/>
  <c r="V98" i="69"/>
  <c r="V111" i="69"/>
  <c r="V123" i="69"/>
  <c r="V58" i="69"/>
  <c r="V59" i="69"/>
  <c r="V51" i="69"/>
  <c r="V115" i="69"/>
  <c r="V171" i="69"/>
  <c r="V172" i="69"/>
  <c r="V166" i="69"/>
  <c r="V173" i="69"/>
  <c r="V155" i="69"/>
  <c r="V151" i="69"/>
  <c r="V169" i="69"/>
  <c r="V148" i="69"/>
  <c r="V149" i="69"/>
  <c r="V109" i="69"/>
  <c r="V93" i="69"/>
  <c r="V60" i="69"/>
  <c r="V124" i="69"/>
  <c r="V106" i="69"/>
  <c r="V73" i="69"/>
  <c r="V145" i="69"/>
  <c r="V95" i="69"/>
  <c r="V104" i="69"/>
  <c r="V53" i="69"/>
  <c r="V96" i="69"/>
  <c r="V66" i="69"/>
  <c r="V52" i="69"/>
  <c r="V75" i="69"/>
  <c r="V39" i="69"/>
  <c r="V100" i="69"/>
  <c r="V46" i="69"/>
  <c r="V45" i="69"/>
  <c r="V63" i="69"/>
  <c r="V57" i="69"/>
  <c r="V179" i="69"/>
  <c r="V180" i="69"/>
  <c r="V182" i="69"/>
  <c r="V158" i="69"/>
  <c r="V164" i="69"/>
  <c r="V125" i="69"/>
  <c r="V122" i="69"/>
  <c r="V117" i="69"/>
  <c r="V68" i="69"/>
  <c r="V114" i="69"/>
  <c r="V65" i="69"/>
  <c r="V120" i="69"/>
  <c r="V91" i="69"/>
  <c r="V74" i="69"/>
  <c r="V178" i="69"/>
  <c r="V150" i="69"/>
  <c r="V38" i="69"/>
  <c r="V54" i="69"/>
  <c r="V90" i="69"/>
  <c r="V144" i="69"/>
  <c r="V37" i="69"/>
  <c r="X105" i="67"/>
  <c r="X97" i="67"/>
  <c r="X89" i="67"/>
  <c r="X81" i="67"/>
  <c r="X102" i="67"/>
  <c r="X74" i="67"/>
  <c r="X92" i="67"/>
  <c r="X82" i="67"/>
  <c r="X80" i="67"/>
  <c r="X104" i="67"/>
  <c r="X109" i="67"/>
  <c r="X93" i="67"/>
  <c r="X77" i="67"/>
  <c r="X86" i="67"/>
  <c r="X108" i="67"/>
  <c r="X95" i="67"/>
  <c r="X79" i="67"/>
  <c r="X94" i="67"/>
  <c r="X106" i="67"/>
  <c r="X84" i="67"/>
  <c r="X107" i="67"/>
  <c r="X99" i="67"/>
  <c r="X91" i="67"/>
  <c r="X83" i="67"/>
  <c r="X75" i="67"/>
  <c r="X78" i="67"/>
  <c r="X90" i="67"/>
  <c r="X100" i="67"/>
  <c r="X101" i="67"/>
  <c r="X85" i="67"/>
  <c r="X98" i="67"/>
  <c r="X76" i="67"/>
  <c r="X88" i="67"/>
  <c r="X103" i="67"/>
  <c r="X87" i="67"/>
  <c r="X218" i="67"/>
  <c r="X270" i="67" s="1"/>
  <c r="X96" i="67"/>
  <c r="V89" i="69"/>
  <c r="V143" i="69"/>
  <c r="V36" i="69"/>
  <c r="T30" i="66"/>
  <c r="U28" i="66"/>
  <c r="U29" i="66" s="1"/>
  <c r="T381" i="61"/>
  <c r="I381" i="61" s="1"/>
  <c r="I383" i="61" s="1"/>
  <c r="E47" i="42"/>
  <c r="D48" i="42"/>
  <c r="T378" i="61"/>
  <c r="S147" i="59"/>
  <c r="S150" i="59"/>
  <c r="S156" i="59"/>
  <c r="S146" i="59"/>
  <c r="S151" i="59"/>
  <c r="S154" i="59"/>
  <c r="S144" i="59"/>
  <c r="S145" i="59"/>
  <c r="S152" i="59"/>
  <c r="S153" i="59"/>
  <c r="S157" i="59"/>
  <c r="S155" i="59"/>
  <c r="S160" i="59"/>
  <c r="S164" i="59"/>
  <c r="S168" i="59"/>
  <c r="S172" i="59"/>
  <c r="S159" i="59"/>
  <c r="S163" i="59"/>
  <c r="S167" i="59"/>
  <c r="S171" i="59"/>
  <c r="S148" i="59"/>
  <c r="S158" i="59"/>
  <c r="S162" i="59"/>
  <c r="S166" i="59"/>
  <c r="S170" i="59"/>
  <c r="S149" i="59"/>
  <c r="S161" i="59"/>
  <c r="S165" i="59"/>
  <c r="S169" i="59"/>
  <c r="S173" i="59"/>
  <c r="S175" i="59"/>
  <c r="S179" i="59"/>
  <c r="S174" i="59"/>
  <c r="S178" i="59"/>
  <c r="S182" i="59"/>
  <c r="S177" i="59"/>
  <c r="S181" i="59"/>
  <c r="S176" i="59"/>
  <c r="S180" i="59"/>
  <c r="S143" i="59"/>
  <c r="S142" i="59"/>
  <c r="S141" i="59"/>
  <c r="S93" i="59"/>
  <c r="S96" i="59"/>
  <c r="S102" i="59"/>
  <c r="S91" i="59"/>
  <c r="S95" i="59"/>
  <c r="S97" i="59"/>
  <c r="S100" i="59"/>
  <c r="S105" i="59"/>
  <c r="S109" i="59"/>
  <c r="S99" i="59"/>
  <c r="S107" i="59"/>
  <c r="S110" i="59"/>
  <c r="S114" i="59"/>
  <c r="S118" i="59"/>
  <c r="S122" i="59"/>
  <c r="S126" i="59"/>
  <c r="S92" i="59"/>
  <c r="S94" i="59"/>
  <c r="S101" i="59"/>
  <c r="S106" i="59"/>
  <c r="S113" i="59"/>
  <c r="S117" i="59"/>
  <c r="S121" i="59"/>
  <c r="S125" i="59"/>
  <c r="S98" i="59"/>
  <c r="S103" i="59"/>
  <c r="S116" i="59"/>
  <c r="S124" i="59"/>
  <c r="S104" i="59"/>
  <c r="S120" i="59"/>
  <c r="S127" i="59"/>
  <c r="S90" i="59"/>
  <c r="S108" i="59"/>
  <c r="S115" i="59"/>
  <c r="S123" i="59"/>
  <c r="S112" i="59"/>
  <c r="S128" i="59"/>
  <c r="S111" i="59"/>
  <c r="S119" i="59"/>
  <c r="S88" i="59"/>
  <c r="S89" i="59"/>
  <c r="S87" i="59"/>
  <c r="S86" i="59"/>
  <c r="S39" i="59"/>
  <c r="S44" i="59"/>
  <c r="S47" i="59"/>
  <c r="S51" i="59"/>
  <c r="S55" i="59"/>
  <c r="S37" i="59"/>
  <c r="S38" i="59"/>
  <c r="S45" i="59"/>
  <c r="S46" i="59"/>
  <c r="S50" i="59"/>
  <c r="S54" i="59"/>
  <c r="S40" i="59"/>
  <c r="S43" i="59"/>
  <c r="S49" i="59"/>
  <c r="S53" i="59"/>
  <c r="S57" i="59"/>
  <c r="S59" i="59"/>
  <c r="S63" i="59"/>
  <c r="S67" i="59"/>
  <c r="S71" i="59"/>
  <c r="S75" i="59"/>
  <c r="S48" i="59"/>
  <c r="S68" i="59"/>
  <c r="S72" i="59"/>
  <c r="S41" i="59"/>
  <c r="S56" i="59"/>
  <c r="S58" i="59"/>
  <c r="S62" i="59"/>
  <c r="S66" i="59"/>
  <c r="S70" i="59"/>
  <c r="S74" i="59"/>
  <c r="S60" i="59"/>
  <c r="S42" i="59"/>
  <c r="S52" i="59"/>
  <c r="S61" i="59"/>
  <c r="S65" i="59"/>
  <c r="S69" i="59"/>
  <c r="S73" i="59"/>
  <c r="S64" i="59"/>
  <c r="S36" i="59"/>
  <c r="S35" i="59"/>
  <c r="S34" i="59"/>
  <c r="S33" i="59"/>
  <c r="U77" i="61"/>
  <c r="U78" i="61"/>
  <c r="U85" i="61"/>
  <c r="U86" i="61"/>
  <c r="U93" i="61"/>
  <c r="U94" i="61"/>
  <c r="U101" i="61"/>
  <c r="U102" i="61"/>
  <c r="U109" i="61"/>
  <c r="U72" i="61"/>
  <c r="U75" i="61"/>
  <c r="U80" i="61"/>
  <c r="U83" i="61"/>
  <c r="U88" i="61"/>
  <c r="U91" i="61"/>
  <c r="U96" i="61"/>
  <c r="U99" i="61"/>
  <c r="U104" i="61"/>
  <c r="U107" i="61"/>
  <c r="U73" i="61"/>
  <c r="U74" i="61"/>
  <c r="U81" i="61"/>
  <c r="U82" i="61"/>
  <c r="U89" i="61"/>
  <c r="U90" i="61"/>
  <c r="U97" i="61"/>
  <c r="U98" i="61"/>
  <c r="U105" i="61"/>
  <c r="U106" i="61"/>
  <c r="U76" i="61"/>
  <c r="U87" i="61"/>
  <c r="U108" i="61"/>
  <c r="U95" i="61"/>
  <c r="U100" i="61"/>
  <c r="U71" i="61"/>
  <c r="U92" i="61"/>
  <c r="U103" i="61"/>
  <c r="U79" i="61"/>
  <c r="U84" i="61"/>
  <c r="I69" i="61"/>
  <c r="J30" i="1"/>
  <c r="X4" i="56"/>
  <c r="K28" i="1"/>
  <c r="Q27" i="1"/>
  <c r="T5" i="59"/>
  <c r="O3" i="42"/>
  <c r="O6" i="42" s="1"/>
  <c r="P18" i="1"/>
  <c r="P11" i="1" s="1"/>
  <c r="AD2" i="56"/>
  <c r="V2" i="61"/>
  <c r="Q33" i="1"/>
  <c r="P34" i="1"/>
  <c r="V3" i="61" s="1"/>
  <c r="M370" i="67" l="1"/>
  <c r="M22" i="69"/>
  <c r="M22" i="59"/>
  <c r="O160" i="67"/>
  <c r="X388" i="67"/>
  <c r="O144" i="67"/>
  <c r="O150" i="67"/>
  <c r="U388" i="61"/>
  <c r="O160" i="61"/>
  <c r="O150" i="61"/>
  <c r="O144" i="61"/>
  <c r="O141" i="67"/>
  <c r="O134" i="67"/>
  <c r="O149" i="61"/>
  <c r="O140" i="67"/>
  <c r="O138" i="67"/>
  <c r="O148" i="67"/>
  <c r="O139" i="61"/>
  <c r="O142" i="61"/>
  <c r="O137" i="67"/>
  <c r="O153" i="67"/>
  <c r="Y377" i="67"/>
  <c r="Y376" i="67"/>
  <c r="V15" i="61"/>
  <c r="V68" i="61" s="1"/>
  <c r="V376" i="61"/>
  <c r="V377" i="61"/>
  <c r="V382" i="61" s="1"/>
  <c r="U382" i="61"/>
  <c r="O153" i="61"/>
  <c r="O138" i="61"/>
  <c r="G83" i="68"/>
  <c r="H83" i="68"/>
  <c r="M364" i="61"/>
  <c r="I83" i="58"/>
  <c r="H83" i="58"/>
  <c r="G83" i="58"/>
  <c r="V19" i="61"/>
  <c r="V20" i="61"/>
  <c r="V27" i="61"/>
  <c r="V28" i="61"/>
  <c r="V21" i="61"/>
  <c r="V26" i="61"/>
  <c r="V29" i="61"/>
  <c r="V23" i="61"/>
  <c r="V24" i="61"/>
  <c r="V31" i="61"/>
  <c r="V32" i="61"/>
  <c r="V22" i="61"/>
  <c r="V25" i="61"/>
  <c r="V38" i="61"/>
  <c r="V41" i="61"/>
  <c r="V46" i="61"/>
  <c r="V30" i="61"/>
  <c r="V35" i="61"/>
  <c r="V36" i="61"/>
  <c r="V34" i="61"/>
  <c r="V37" i="61"/>
  <c r="V33" i="61"/>
  <c r="V39" i="61"/>
  <c r="V40" i="61"/>
  <c r="V42" i="61"/>
  <c r="V44" i="61"/>
  <c r="V45" i="61"/>
  <c r="V43" i="61"/>
  <c r="V50" i="61"/>
  <c r="V53" i="61"/>
  <c r="V56" i="61"/>
  <c r="V47" i="61"/>
  <c r="V48" i="61"/>
  <c r="V55" i="61"/>
  <c r="V49" i="61"/>
  <c r="V51" i="61"/>
  <c r="V52" i="61"/>
  <c r="V54" i="61"/>
  <c r="V18" i="61"/>
  <c r="V71" i="61" s="1"/>
  <c r="V17" i="61"/>
  <c r="V70" i="61" s="1"/>
  <c r="V16" i="61"/>
  <c r="V69" i="61" s="1"/>
  <c r="O147" i="61"/>
  <c r="O135" i="67"/>
  <c r="O152" i="67"/>
  <c r="O132" i="61"/>
  <c r="O156" i="67"/>
  <c r="O163" i="67"/>
  <c r="O151" i="61"/>
  <c r="O152" i="61"/>
  <c r="O140" i="61"/>
  <c r="O132" i="67"/>
  <c r="O148" i="61"/>
  <c r="O137" i="61"/>
  <c r="O151" i="67"/>
  <c r="O141" i="61"/>
  <c r="O163" i="61"/>
  <c r="O149" i="67"/>
  <c r="O134" i="61"/>
  <c r="O142" i="67"/>
  <c r="O156" i="61"/>
  <c r="O139" i="67"/>
  <c r="O135" i="61"/>
  <c r="O147" i="67"/>
  <c r="Y27" i="67"/>
  <c r="Y28" i="67"/>
  <c r="Y35" i="67"/>
  <c r="Y36" i="67"/>
  <c r="Y43" i="67"/>
  <c r="Y44" i="67"/>
  <c r="Y26" i="67"/>
  <c r="Y29" i="67"/>
  <c r="Y34" i="67"/>
  <c r="Y37" i="67"/>
  <c r="Y42" i="67"/>
  <c r="Y45" i="67"/>
  <c r="Y23" i="67"/>
  <c r="Y24" i="67"/>
  <c r="Y31" i="67"/>
  <c r="Y32" i="67"/>
  <c r="Y39" i="67"/>
  <c r="Y40" i="67"/>
  <c r="Y30" i="67"/>
  <c r="Y41" i="67"/>
  <c r="Y47" i="67"/>
  <c r="Y48" i="67"/>
  <c r="Y55" i="67"/>
  <c r="Y33" i="67"/>
  <c r="Y38" i="67"/>
  <c r="Y46" i="67"/>
  <c r="Y49" i="67"/>
  <c r="Y25" i="67"/>
  <c r="Y51" i="67"/>
  <c r="Y52" i="67"/>
  <c r="Y54" i="67"/>
  <c r="Y56" i="67"/>
  <c r="Y50" i="67"/>
  <c r="Y53" i="67"/>
  <c r="Y22" i="67"/>
  <c r="Y20" i="67"/>
  <c r="Y21" i="67"/>
  <c r="Y19" i="67"/>
  <c r="O133" i="67"/>
  <c r="O133" i="61"/>
  <c r="O145" i="61"/>
  <c r="O145" i="67"/>
  <c r="O136" i="61"/>
  <c r="O136" i="67"/>
  <c r="V218" i="61"/>
  <c r="V270" i="61" s="1"/>
  <c r="Y18" i="67"/>
  <c r="O143" i="61"/>
  <c r="O143" i="67"/>
  <c r="O162" i="61"/>
  <c r="O162" i="67"/>
  <c r="O155" i="67"/>
  <c r="O155" i="61"/>
  <c r="X69" i="56"/>
  <c r="X66" i="56"/>
  <c r="X111" i="56"/>
  <c r="X108" i="56"/>
  <c r="X127" i="56"/>
  <c r="X96" i="56"/>
  <c r="X136" i="56"/>
  <c r="X60" i="56"/>
  <c r="X114" i="56"/>
  <c r="X144" i="56"/>
  <c r="X94" i="56"/>
  <c r="X73" i="56"/>
  <c r="X139" i="56"/>
  <c r="X148" i="56"/>
  <c r="X120" i="56"/>
  <c r="X75" i="56"/>
  <c r="X117" i="56"/>
  <c r="X64" i="56"/>
  <c r="X87" i="56"/>
  <c r="X100" i="56"/>
  <c r="X76" i="56"/>
  <c r="X93" i="56"/>
  <c r="X88" i="56"/>
  <c r="X82" i="56"/>
  <c r="X72" i="56"/>
  <c r="X63" i="56"/>
  <c r="X126" i="56"/>
  <c r="X79" i="56"/>
  <c r="X78" i="56"/>
  <c r="X81" i="56"/>
  <c r="X118" i="56"/>
  <c r="X142" i="56"/>
  <c r="X145" i="56"/>
  <c r="X67" i="56"/>
  <c r="X151" i="56"/>
  <c r="X124" i="56"/>
  <c r="X130" i="56"/>
  <c r="X70" i="56"/>
  <c r="X129" i="56"/>
  <c r="X103" i="56"/>
  <c r="X141" i="56"/>
  <c r="X102" i="56"/>
  <c r="X133" i="56"/>
  <c r="X147" i="56"/>
  <c r="X112" i="56"/>
  <c r="X123" i="56"/>
  <c r="X90" i="56"/>
  <c r="X106" i="56"/>
  <c r="X99" i="56"/>
  <c r="X138" i="56"/>
  <c r="X85" i="56"/>
  <c r="X61" i="56"/>
  <c r="X84" i="56"/>
  <c r="X109" i="56"/>
  <c r="X121" i="56"/>
  <c r="X115" i="56"/>
  <c r="X135" i="56"/>
  <c r="X132" i="56"/>
  <c r="X105" i="56"/>
  <c r="X97" i="56"/>
  <c r="X91" i="56"/>
  <c r="X150" i="56"/>
  <c r="X154" i="56"/>
  <c r="X153" i="56"/>
  <c r="O154" i="61"/>
  <c r="O154" i="67"/>
  <c r="O157" i="67"/>
  <c r="O157" i="61"/>
  <c r="O159" i="61"/>
  <c r="O159" i="67"/>
  <c r="O161" i="67"/>
  <c r="O161" i="61"/>
  <c r="O158" i="61"/>
  <c r="O158" i="67"/>
  <c r="O146" i="61"/>
  <c r="O146" i="67"/>
  <c r="I35" i="68"/>
  <c r="M273" i="67"/>
  <c r="I40" i="68"/>
  <c r="I44" i="68"/>
  <c r="I47" i="68"/>
  <c r="N60" i="67"/>
  <c r="N235" i="67"/>
  <c r="N184" i="67"/>
  <c r="N236" i="67" s="1"/>
  <c r="N173" i="67"/>
  <c r="N225" i="67" s="1"/>
  <c r="N177" i="67"/>
  <c r="N229" i="67" s="1"/>
  <c r="N281" i="67" s="1"/>
  <c r="N167" i="67"/>
  <c r="N219" i="67" s="1"/>
  <c r="N194" i="67"/>
  <c r="N246" i="67" s="1"/>
  <c r="N185" i="67"/>
  <c r="N237" i="67" s="1"/>
  <c r="N187" i="67"/>
  <c r="N239" i="67" s="1"/>
  <c r="N191" i="67"/>
  <c r="N243" i="67" s="1"/>
  <c r="N201" i="67"/>
  <c r="N253" i="67" s="1"/>
  <c r="N205" i="67"/>
  <c r="N257" i="67" s="1"/>
  <c r="N197" i="67"/>
  <c r="N249" i="67" s="1"/>
  <c r="N213" i="67"/>
  <c r="N265" i="67" s="1"/>
  <c r="N190" i="67"/>
  <c r="N242" i="67" s="1"/>
  <c r="N202" i="67"/>
  <c r="N254" i="67" s="1"/>
  <c r="N204" i="67"/>
  <c r="N256" i="67" s="1"/>
  <c r="N188" i="67"/>
  <c r="N240" i="67" s="1"/>
  <c r="N203" i="67"/>
  <c r="N255" i="67" s="1"/>
  <c r="N211" i="67"/>
  <c r="N263" i="67" s="1"/>
  <c r="N196" i="67"/>
  <c r="N248" i="67" s="1"/>
  <c r="N193" i="67"/>
  <c r="N245" i="67" s="1"/>
  <c r="N200" i="67"/>
  <c r="N252" i="67" s="1"/>
  <c r="N192" i="67"/>
  <c r="N244" i="67" s="1"/>
  <c r="N189" i="67"/>
  <c r="N241" i="67" s="1"/>
  <c r="N209" i="67"/>
  <c r="N261" i="67" s="1"/>
  <c r="N214" i="67"/>
  <c r="N266" i="67" s="1"/>
  <c r="N215" i="67"/>
  <c r="N267" i="67" s="1"/>
  <c r="N198" i="67"/>
  <c r="N250" i="67" s="1"/>
  <c r="N210" i="67"/>
  <c r="N262" i="67" s="1"/>
  <c r="N212" i="67"/>
  <c r="N264" i="67" s="1"/>
  <c r="N195" i="67"/>
  <c r="N247" i="67" s="1"/>
  <c r="N206" i="67"/>
  <c r="N258" i="67" s="1"/>
  <c r="N207" i="67"/>
  <c r="N259" i="67" s="1"/>
  <c r="N208" i="67"/>
  <c r="N260" i="67" s="1"/>
  <c r="N186" i="67"/>
  <c r="N238" i="67" s="1"/>
  <c r="N199" i="67"/>
  <c r="N251" i="67" s="1"/>
  <c r="N216" i="67"/>
  <c r="N268" i="67" s="1"/>
  <c r="J82" i="68" s="1"/>
  <c r="N170" i="67"/>
  <c r="N222" i="67" s="1"/>
  <c r="N172" i="67"/>
  <c r="N224" i="67" s="1"/>
  <c r="N276" i="67" s="1"/>
  <c r="N176" i="67"/>
  <c r="N228" i="67" s="1"/>
  <c r="N181" i="67"/>
  <c r="N168" i="67"/>
  <c r="N220" i="67" s="1"/>
  <c r="N272" i="67" s="1"/>
  <c r="N175" i="67"/>
  <c r="N227" i="67" s="1"/>
  <c r="N182" i="67"/>
  <c r="N234" i="67" s="1"/>
  <c r="N169" i="67"/>
  <c r="N171" i="67"/>
  <c r="N223" i="67" s="1"/>
  <c r="N275" i="67" s="1"/>
  <c r="N178" i="67"/>
  <c r="N230" i="67" s="1"/>
  <c r="N282" i="67" s="1"/>
  <c r="N180" i="67"/>
  <c r="N232" i="67" s="1"/>
  <c r="N179" i="67"/>
  <c r="N174" i="67"/>
  <c r="N226" i="67" s="1"/>
  <c r="N278" i="67" s="1"/>
  <c r="N57" i="67"/>
  <c r="J14" i="68" s="1"/>
  <c r="J18" i="68" s="1"/>
  <c r="O114" i="61"/>
  <c r="O114" i="67"/>
  <c r="O123" i="61"/>
  <c r="O123" i="67"/>
  <c r="O126" i="61"/>
  <c r="O126" i="67"/>
  <c r="O128" i="61"/>
  <c r="O128" i="67"/>
  <c r="O129" i="61"/>
  <c r="O129" i="67"/>
  <c r="O130" i="61"/>
  <c r="O130" i="67"/>
  <c r="O117" i="61"/>
  <c r="O117" i="67"/>
  <c r="O122" i="61"/>
  <c r="O122" i="67"/>
  <c r="O127" i="61"/>
  <c r="O127" i="67"/>
  <c r="O121" i="61"/>
  <c r="O121" i="67"/>
  <c r="O116" i="61"/>
  <c r="O116" i="67"/>
  <c r="O115" i="61"/>
  <c r="O115" i="67"/>
  <c r="O124" i="61"/>
  <c r="O124" i="67"/>
  <c r="O120" i="61"/>
  <c r="O120" i="67"/>
  <c r="O118" i="61"/>
  <c r="O118" i="67"/>
  <c r="O125" i="61"/>
  <c r="O125" i="67"/>
  <c r="O119" i="61"/>
  <c r="O119" i="67"/>
  <c r="O131" i="61"/>
  <c r="O131" i="67"/>
  <c r="N324" i="67"/>
  <c r="N335" i="67" s="1"/>
  <c r="N172" i="61"/>
  <c r="N224" i="61" s="1"/>
  <c r="N169" i="61"/>
  <c r="N221" i="61" s="1"/>
  <c r="N205" i="61"/>
  <c r="N257" i="61" s="1"/>
  <c r="N201" i="61"/>
  <c r="N191" i="61"/>
  <c r="N243" i="61" s="1"/>
  <c r="N192" i="61"/>
  <c r="N244" i="61" s="1"/>
  <c r="N200" i="61"/>
  <c r="N252" i="61" s="1"/>
  <c r="N208" i="61"/>
  <c r="N260" i="61" s="1"/>
  <c r="N196" i="61"/>
  <c r="N248" i="61" s="1"/>
  <c r="N210" i="61"/>
  <c r="N262" i="61" s="1"/>
  <c r="N181" i="61"/>
  <c r="N233" i="61" s="1"/>
  <c r="J47" i="58" s="1"/>
  <c r="N180" i="61"/>
  <c r="N232" i="61" s="1"/>
  <c r="N167" i="61"/>
  <c r="N219" i="61" s="1"/>
  <c r="J33" i="58" s="1"/>
  <c r="N194" i="61"/>
  <c r="N246" i="61" s="1"/>
  <c r="N199" i="61"/>
  <c r="N251" i="61" s="1"/>
  <c r="N170" i="61"/>
  <c r="N222" i="61" s="1"/>
  <c r="N183" i="61"/>
  <c r="N235" i="61" s="1"/>
  <c r="N173" i="61"/>
  <c r="N225" i="61" s="1"/>
  <c r="J39" i="58" s="1"/>
  <c r="N197" i="61"/>
  <c r="N249" i="61" s="1"/>
  <c r="N190" i="61"/>
  <c r="N242" i="61" s="1"/>
  <c r="N187" i="61"/>
  <c r="N239" i="61" s="1"/>
  <c r="N212" i="61"/>
  <c r="N264" i="61" s="1"/>
  <c r="N215" i="61"/>
  <c r="N267" i="61" s="1"/>
  <c r="N186" i="61"/>
  <c r="N238" i="61" s="1"/>
  <c r="N214" i="61"/>
  <c r="N266" i="61" s="1"/>
  <c r="N189" i="61"/>
  <c r="N241" i="61" s="1"/>
  <c r="N178" i="61"/>
  <c r="N230" i="61" s="1"/>
  <c r="J44" i="58" s="1"/>
  <c r="N182" i="61"/>
  <c r="N234" i="61" s="1"/>
  <c r="N177" i="61"/>
  <c r="N229" i="61" s="1"/>
  <c r="N174" i="61"/>
  <c r="N226" i="61" s="1"/>
  <c r="N185" i="61"/>
  <c r="N237" i="61" s="1"/>
  <c r="N193" i="61"/>
  <c r="N245" i="61" s="1"/>
  <c r="N211" i="61"/>
  <c r="N263" i="61" s="1"/>
  <c r="N171" i="61"/>
  <c r="N223" i="61" s="1"/>
  <c r="J37" i="58" s="1"/>
  <c r="N176" i="61"/>
  <c r="N228" i="61" s="1"/>
  <c r="J42" i="58" s="1"/>
  <c r="N204" i="61"/>
  <c r="N256" i="61" s="1"/>
  <c r="N203" i="61"/>
  <c r="N255" i="61" s="1"/>
  <c r="N213" i="61"/>
  <c r="N265" i="61" s="1"/>
  <c r="N195" i="61"/>
  <c r="N247" i="61" s="1"/>
  <c r="N209" i="61"/>
  <c r="N261" i="61" s="1"/>
  <c r="N207" i="61"/>
  <c r="N259" i="61" s="1"/>
  <c r="N198" i="61"/>
  <c r="N250" i="61" s="1"/>
  <c r="N216" i="61"/>
  <c r="N268" i="61" s="1"/>
  <c r="N184" i="61"/>
  <c r="N236" i="61" s="1"/>
  <c r="N175" i="61"/>
  <c r="N227" i="61" s="1"/>
  <c r="N179" i="61"/>
  <c r="N231" i="61" s="1"/>
  <c r="N188" i="61"/>
  <c r="N240" i="61" s="1"/>
  <c r="N202" i="61"/>
  <c r="N254" i="61" s="1"/>
  <c r="N206" i="61"/>
  <c r="N258" i="61" s="1"/>
  <c r="N168" i="61"/>
  <c r="N220" i="61" s="1"/>
  <c r="N272" i="61" s="1"/>
  <c r="N57" i="61"/>
  <c r="N387" i="61" s="1"/>
  <c r="N253" i="61"/>
  <c r="M353" i="67"/>
  <c r="M362" i="67"/>
  <c r="M369" i="67"/>
  <c r="M363" i="67"/>
  <c r="X57" i="56"/>
  <c r="X55" i="56"/>
  <c r="X58" i="56"/>
  <c r="X54" i="56"/>
  <c r="X51" i="56"/>
  <c r="X52" i="56"/>
  <c r="M352" i="67"/>
  <c r="M366" i="67"/>
  <c r="M367" i="67"/>
  <c r="M371" i="67"/>
  <c r="M368" i="67"/>
  <c r="P33" i="66"/>
  <c r="O34" i="66"/>
  <c r="U3" i="67" s="1"/>
  <c r="Q19" i="66"/>
  <c r="T382" i="67"/>
  <c r="I382" i="67" s="1"/>
  <c r="T381" i="67"/>
  <c r="I381" i="67" s="1"/>
  <c r="T68" i="67"/>
  <c r="I68" i="67" s="1"/>
  <c r="T69" i="67"/>
  <c r="I69" i="67" s="1"/>
  <c r="T67" i="67"/>
  <c r="I67" i="67" s="1"/>
  <c r="T66" i="67"/>
  <c r="I66" i="67" s="1"/>
  <c r="M357" i="61"/>
  <c r="L129" i="59"/>
  <c r="L16" i="59" s="1"/>
  <c r="M371" i="61"/>
  <c r="M358" i="61"/>
  <c r="M363" i="61"/>
  <c r="M362" i="61"/>
  <c r="X10" i="56"/>
  <c r="X30" i="56"/>
  <c r="X16" i="56"/>
  <c r="X12" i="56"/>
  <c r="X37" i="56"/>
  <c r="X9" i="56"/>
  <c r="X25" i="56"/>
  <c r="X42" i="56"/>
  <c r="X48" i="56"/>
  <c r="X49" i="56"/>
  <c r="X39" i="56"/>
  <c r="X19" i="56"/>
  <c r="X46" i="56"/>
  <c r="X43" i="56"/>
  <c r="X27" i="56"/>
  <c r="X34" i="56"/>
  <c r="X21" i="56"/>
  <c r="X28" i="56"/>
  <c r="X15" i="56"/>
  <c r="X13" i="56"/>
  <c r="X33" i="56"/>
  <c r="X24" i="56"/>
  <c r="X45" i="56"/>
  <c r="X31" i="56"/>
  <c r="X36" i="56"/>
  <c r="X40" i="56"/>
  <c r="X22" i="56"/>
  <c r="X18" i="56"/>
  <c r="N324" i="61"/>
  <c r="N335" i="61" s="1"/>
  <c r="M365" i="61"/>
  <c r="M368" i="61"/>
  <c r="M367" i="61"/>
  <c r="M354" i="61"/>
  <c r="N60" i="61"/>
  <c r="E16" i="58"/>
  <c r="I384" i="61" s="1"/>
  <c r="Y108" i="67"/>
  <c r="Y100" i="67"/>
  <c r="Y92" i="67"/>
  <c r="Y84" i="67"/>
  <c r="Y76" i="67"/>
  <c r="Y95" i="67"/>
  <c r="Y83" i="67"/>
  <c r="Y85" i="67"/>
  <c r="Y97" i="67"/>
  <c r="Y218" i="67"/>
  <c r="Y270" i="67" s="1"/>
  <c r="Y102" i="67"/>
  <c r="Y94" i="67"/>
  <c r="Y86" i="67"/>
  <c r="Y78" i="67"/>
  <c r="Y104" i="67"/>
  <c r="Y96" i="67"/>
  <c r="Y88" i="67"/>
  <c r="Y80" i="67"/>
  <c r="Y79" i="67"/>
  <c r="Y99" i="67"/>
  <c r="Y101" i="67"/>
  <c r="Y89" i="67"/>
  <c r="Y106" i="67"/>
  <c r="Y98" i="67"/>
  <c r="Y90" i="67"/>
  <c r="Y82" i="67"/>
  <c r="Y87" i="67"/>
  <c r="Y107" i="67"/>
  <c r="Y109" i="67"/>
  <c r="Y77" i="67"/>
  <c r="Y81" i="67"/>
  <c r="Y103" i="67"/>
  <c r="Y91" i="67"/>
  <c r="Y93" i="67"/>
  <c r="Y75" i="67"/>
  <c r="Y105" i="67"/>
  <c r="X378" i="67"/>
  <c r="W168" i="69"/>
  <c r="W169" i="69"/>
  <c r="W163" i="69"/>
  <c r="W170" i="69"/>
  <c r="W152" i="69"/>
  <c r="W148" i="69"/>
  <c r="W158" i="69"/>
  <c r="W123" i="69"/>
  <c r="W124" i="69"/>
  <c r="W106" i="69"/>
  <c r="W73" i="69"/>
  <c r="W182" i="69"/>
  <c r="W115" i="69"/>
  <c r="W99" i="69"/>
  <c r="W70" i="69"/>
  <c r="W157" i="69"/>
  <c r="W100" i="69"/>
  <c r="W109" i="69"/>
  <c r="W93" i="69"/>
  <c r="W63" i="69"/>
  <c r="W128" i="69"/>
  <c r="W68" i="69"/>
  <c r="W53" i="69"/>
  <c r="W40" i="69"/>
  <c r="W39" i="69"/>
  <c r="W51" i="69"/>
  <c r="W45" i="69"/>
  <c r="W41" i="69"/>
  <c r="W172" i="69"/>
  <c r="W156" i="69"/>
  <c r="W146" i="69"/>
  <c r="W119" i="69"/>
  <c r="W108" i="69"/>
  <c r="W67" i="69"/>
  <c r="W57" i="69"/>
  <c r="W47" i="69"/>
  <c r="W176" i="69"/>
  <c r="W177" i="69"/>
  <c r="W179" i="69"/>
  <c r="W155" i="69"/>
  <c r="W160" i="69"/>
  <c r="W122" i="69"/>
  <c r="W145" i="69"/>
  <c r="W153" i="69"/>
  <c r="W98" i="69"/>
  <c r="W65" i="69"/>
  <c r="W107" i="69"/>
  <c r="W91" i="69"/>
  <c r="W116" i="69"/>
  <c r="W147" i="69"/>
  <c r="W71" i="69"/>
  <c r="W97" i="69"/>
  <c r="W104" i="69"/>
  <c r="W113" i="69"/>
  <c r="W120" i="69"/>
  <c r="W38" i="69"/>
  <c r="W180" i="69"/>
  <c r="W181" i="69"/>
  <c r="W165" i="69"/>
  <c r="W159" i="69"/>
  <c r="W164" i="69"/>
  <c r="W175" i="69"/>
  <c r="W126" i="69"/>
  <c r="W149" i="69"/>
  <c r="W167" i="69"/>
  <c r="W118" i="69"/>
  <c r="W102" i="69"/>
  <c r="W69" i="69"/>
  <c r="W151" i="69"/>
  <c r="W111" i="69"/>
  <c r="W95" i="69"/>
  <c r="W66" i="69"/>
  <c r="W150" i="69"/>
  <c r="W92" i="69"/>
  <c r="W101" i="69"/>
  <c r="W75" i="69"/>
  <c r="W59" i="69"/>
  <c r="W112" i="69"/>
  <c r="W64" i="69"/>
  <c r="W49" i="69"/>
  <c r="W162" i="69"/>
  <c r="W125" i="69"/>
  <c r="W48" i="69"/>
  <c r="W42" i="69"/>
  <c r="W46" i="69"/>
  <c r="W173" i="69"/>
  <c r="W171" i="69"/>
  <c r="W178" i="69"/>
  <c r="W154" i="69"/>
  <c r="W174" i="69"/>
  <c r="W127" i="69"/>
  <c r="W110" i="69"/>
  <c r="W94" i="69"/>
  <c r="W61" i="69"/>
  <c r="W103" i="69"/>
  <c r="W74" i="69"/>
  <c r="W58" i="69"/>
  <c r="W117" i="69"/>
  <c r="W105" i="69"/>
  <c r="W50" i="69"/>
  <c r="W72" i="69"/>
  <c r="W44" i="69"/>
  <c r="W43" i="69"/>
  <c r="W56" i="69"/>
  <c r="W55" i="69"/>
  <c r="W161" i="69"/>
  <c r="W114" i="69"/>
  <c r="W121" i="69"/>
  <c r="W62" i="69"/>
  <c r="W166" i="69"/>
  <c r="W54" i="69"/>
  <c r="W60" i="69"/>
  <c r="W96" i="69"/>
  <c r="W52" i="69"/>
  <c r="W37" i="69"/>
  <c r="W144" i="69"/>
  <c r="W90" i="69"/>
  <c r="Z2" i="67"/>
  <c r="T18" i="66"/>
  <c r="T11" i="66" s="1"/>
  <c r="X5" i="69"/>
  <c r="X37" i="69" s="1"/>
  <c r="U27" i="66"/>
  <c r="S32" i="69"/>
  <c r="O28" i="69"/>
  <c r="W36" i="69"/>
  <c r="P29" i="69"/>
  <c r="V35" i="69"/>
  <c r="R31" i="69"/>
  <c r="N27" i="69"/>
  <c r="T33" i="69"/>
  <c r="U34" i="69"/>
  <c r="Q30" i="69"/>
  <c r="M26" i="69"/>
  <c r="M133" i="69"/>
  <c r="N134" i="69"/>
  <c r="O135" i="69"/>
  <c r="P136" i="69"/>
  <c r="Q137" i="69"/>
  <c r="R138" i="69"/>
  <c r="S139" i="69"/>
  <c r="T140" i="69"/>
  <c r="U141" i="69"/>
  <c r="V142" i="69"/>
  <c r="W143" i="69"/>
  <c r="U30" i="66"/>
  <c r="V28" i="66"/>
  <c r="V29" i="66" s="1"/>
  <c r="U381" i="61"/>
  <c r="G14" i="58"/>
  <c r="G18" i="58" s="1"/>
  <c r="K389" i="61"/>
  <c r="K390" i="61" s="1"/>
  <c r="L389" i="61"/>
  <c r="L390" i="61" s="1"/>
  <c r="H61" i="61"/>
  <c r="D49" i="42"/>
  <c r="E48" i="42"/>
  <c r="T148" i="59"/>
  <c r="T149" i="59"/>
  <c r="T155" i="59"/>
  <c r="T145" i="59"/>
  <c r="T152" i="59"/>
  <c r="T153" i="59"/>
  <c r="T157" i="59"/>
  <c r="T147" i="59"/>
  <c r="T150" i="59"/>
  <c r="T156" i="59"/>
  <c r="T151" i="59"/>
  <c r="T154" i="59"/>
  <c r="T159" i="59"/>
  <c r="T163" i="59"/>
  <c r="T167" i="59"/>
  <c r="T171" i="59"/>
  <c r="T158" i="59"/>
  <c r="T162" i="59"/>
  <c r="T166" i="59"/>
  <c r="T170" i="59"/>
  <c r="T161" i="59"/>
  <c r="T165" i="59"/>
  <c r="T169" i="59"/>
  <c r="T173" i="59"/>
  <c r="T146" i="59"/>
  <c r="T160" i="59"/>
  <c r="T164" i="59"/>
  <c r="T168" i="59"/>
  <c r="T172" i="59"/>
  <c r="T174" i="59"/>
  <c r="T178" i="59"/>
  <c r="T182" i="59"/>
  <c r="T177" i="59"/>
  <c r="T181" i="59"/>
  <c r="T176" i="59"/>
  <c r="T180" i="59"/>
  <c r="T175" i="59"/>
  <c r="T179" i="59"/>
  <c r="T144" i="59"/>
  <c r="T143" i="59"/>
  <c r="T142" i="59"/>
  <c r="T141" i="59"/>
  <c r="M133" i="59"/>
  <c r="O135" i="59"/>
  <c r="Q137" i="59"/>
  <c r="S139" i="59"/>
  <c r="N134" i="59"/>
  <c r="P136" i="59"/>
  <c r="R138" i="59"/>
  <c r="T140" i="59"/>
  <c r="T94" i="59"/>
  <c r="T95" i="59"/>
  <c r="T101" i="59"/>
  <c r="T92" i="59"/>
  <c r="T98" i="59"/>
  <c r="T99" i="59"/>
  <c r="T104" i="59"/>
  <c r="T108" i="59"/>
  <c r="T91" i="59"/>
  <c r="T100" i="59"/>
  <c r="T106" i="59"/>
  <c r="T113" i="59"/>
  <c r="T117" i="59"/>
  <c r="T121" i="59"/>
  <c r="T125" i="59"/>
  <c r="T93" i="59"/>
  <c r="T97" i="59"/>
  <c r="T102" i="59"/>
  <c r="T103" i="59"/>
  <c r="T105" i="59"/>
  <c r="T112" i="59"/>
  <c r="T116" i="59"/>
  <c r="T120" i="59"/>
  <c r="T124" i="59"/>
  <c r="T128" i="59"/>
  <c r="T115" i="59"/>
  <c r="T123" i="59"/>
  <c r="T119" i="59"/>
  <c r="T126" i="59"/>
  <c r="T96" i="59"/>
  <c r="T114" i="59"/>
  <c r="T122" i="59"/>
  <c r="T109" i="59"/>
  <c r="T111" i="59"/>
  <c r="T127" i="59"/>
  <c r="T107" i="59"/>
  <c r="T110" i="59"/>
  <c r="T118" i="59"/>
  <c r="T89" i="59"/>
  <c r="T90" i="59"/>
  <c r="T88" i="59"/>
  <c r="T87" i="59"/>
  <c r="U378" i="61"/>
  <c r="T38" i="59"/>
  <c r="T45" i="59"/>
  <c r="T46" i="59"/>
  <c r="T50" i="59"/>
  <c r="T54" i="59"/>
  <c r="T40" i="59"/>
  <c r="T43" i="59"/>
  <c r="T49" i="59"/>
  <c r="T53" i="59"/>
  <c r="T57" i="59"/>
  <c r="T41" i="59"/>
  <c r="T42" i="59"/>
  <c r="T48" i="59"/>
  <c r="T52" i="59"/>
  <c r="T56" i="59"/>
  <c r="T58" i="59"/>
  <c r="T62" i="59"/>
  <c r="T66" i="59"/>
  <c r="T70" i="59"/>
  <c r="T74" i="59"/>
  <c r="T47" i="59"/>
  <c r="T59" i="59"/>
  <c r="T67" i="59"/>
  <c r="T55" i="59"/>
  <c r="T61" i="59"/>
  <c r="T65" i="59"/>
  <c r="T69" i="59"/>
  <c r="T73" i="59"/>
  <c r="T63" i="59"/>
  <c r="T75" i="59"/>
  <c r="T39" i="59"/>
  <c r="T51" i="59"/>
  <c r="T60" i="59"/>
  <c r="T64" i="59"/>
  <c r="T68" i="59"/>
  <c r="T72" i="59"/>
  <c r="T44" i="59"/>
  <c r="T71" i="59"/>
  <c r="T36" i="59"/>
  <c r="T37" i="59"/>
  <c r="T35" i="59"/>
  <c r="T34" i="59"/>
  <c r="P29" i="59"/>
  <c r="R31" i="59"/>
  <c r="T33" i="59"/>
  <c r="Q30" i="59"/>
  <c r="S32" i="59"/>
  <c r="M26" i="59"/>
  <c r="M76" i="59" s="1"/>
  <c r="N27" i="59"/>
  <c r="O28" i="59"/>
  <c r="K14" i="59"/>
  <c r="V72" i="61"/>
  <c r="V75" i="61"/>
  <c r="V80" i="61"/>
  <c r="V83" i="61"/>
  <c r="V88" i="61"/>
  <c r="V91" i="61"/>
  <c r="V96" i="61"/>
  <c r="V99" i="61"/>
  <c r="V104" i="61"/>
  <c r="V107" i="61"/>
  <c r="V73" i="61"/>
  <c r="V74" i="61"/>
  <c r="V81" i="61"/>
  <c r="V82" i="61"/>
  <c r="V89" i="61"/>
  <c r="V90" i="61"/>
  <c r="V97" i="61"/>
  <c r="V98" i="61"/>
  <c r="V105" i="61"/>
  <c r="V106" i="61"/>
  <c r="V76" i="61"/>
  <c r="V79" i="61"/>
  <c r="V84" i="61"/>
  <c r="V87" i="61"/>
  <c r="V92" i="61"/>
  <c r="V95" i="61"/>
  <c r="V100" i="61"/>
  <c r="V103" i="61"/>
  <c r="V108" i="61"/>
  <c r="V94" i="61"/>
  <c r="V101" i="61"/>
  <c r="V77" i="61"/>
  <c r="V86" i="61"/>
  <c r="V109" i="61"/>
  <c r="V78" i="61"/>
  <c r="V85" i="61"/>
  <c r="V93" i="61"/>
  <c r="V102" i="61"/>
  <c r="X7" i="56"/>
  <c r="X6" i="56"/>
  <c r="K29" i="1"/>
  <c r="Y3" i="56"/>
  <c r="AE2" i="56"/>
  <c r="R27" i="1"/>
  <c r="W2" i="61"/>
  <c r="U5" i="59"/>
  <c r="U141" i="59" s="1"/>
  <c r="Q18" i="1"/>
  <c r="Q11" i="1" s="1"/>
  <c r="P3" i="42"/>
  <c r="P6" i="42" s="1"/>
  <c r="R33" i="1"/>
  <c r="Q34" i="1"/>
  <c r="W3" i="61" s="1"/>
  <c r="O328" i="61" l="1"/>
  <c r="O325" i="61"/>
  <c r="O325" i="67"/>
  <c r="N21" i="69"/>
  <c r="N23" i="69"/>
  <c r="N21" i="59"/>
  <c r="N23" i="59"/>
  <c r="V388" i="61"/>
  <c r="X122" i="56"/>
  <c r="X89" i="56"/>
  <c r="X68" i="56"/>
  <c r="X62" i="56"/>
  <c r="Y388" i="67"/>
  <c r="Z376" i="67"/>
  <c r="Z377" i="67"/>
  <c r="W377" i="61"/>
  <c r="W382" i="61" s="1"/>
  <c r="W376" i="61"/>
  <c r="I83" i="68"/>
  <c r="M79" i="69"/>
  <c r="M129" i="69" s="1"/>
  <c r="M16" i="69" s="1"/>
  <c r="O7" i="67"/>
  <c r="O60" i="67" s="1"/>
  <c r="W22" i="61"/>
  <c r="W25" i="61"/>
  <c r="W30" i="61"/>
  <c r="W33" i="61"/>
  <c r="W20" i="61"/>
  <c r="W27" i="61"/>
  <c r="W28" i="61"/>
  <c r="W21" i="61"/>
  <c r="W26" i="61"/>
  <c r="W29" i="61"/>
  <c r="W23" i="61"/>
  <c r="W24" i="61"/>
  <c r="W39" i="61"/>
  <c r="W40" i="61"/>
  <c r="W32" i="61"/>
  <c r="W35" i="61"/>
  <c r="W36" i="61"/>
  <c r="W47" i="61"/>
  <c r="W48" i="61"/>
  <c r="W31" i="61"/>
  <c r="W38" i="61"/>
  <c r="W41" i="61"/>
  <c r="W42" i="61"/>
  <c r="W34" i="61"/>
  <c r="W45" i="61"/>
  <c r="W51" i="61"/>
  <c r="W52" i="61"/>
  <c r="W37" i="61"/>
  <c r="W43" i="61"/>
  <c r="W50" i="61"/>
  <c r="W53" i="61"/>
  <c r="W44" i="61"/>
  <c r="W49" i="61"/>
  <c r="W46" i="61"/>
  <c r="W55" i="61"/>
  <c r="W56" i="61"/>
  <c r="W54" i="61"/>
  <c r="W19" i="61"/>
  <c r="W72" i="61" s="1"/>
  <c r="W18" i="61"/>
  <c r="W71" i="61" s="1"/>
  <c r="W17" i="61"/>
  <c r="W70" i="61" s="1"/>
  <c r="W16" i="61"/>
  <c r="W69" i="61" s="1"/>
  <c r="Q9" i="61"/>
  <c r="Q62" i="61" s="1"/>
  <c r="U13" i="61"/>
  <c r="U66" i="61" s="1"/>
  <c r="P8" i="61"/>
  <c r="P61" i="61" s="1"/>
  <c r="T12" i="61"/>
  <c r="T65" i="61" s="1"/>
  <c r="S11" i="61"/>
  <c r="S64" i="61" s="1"/>
  <c r="W15" i="61"/>
  <c r="W68" i="61" s="1"/>
  <c r="R10" i="61"/>
  <c r="R63" i="61" s="1"/>
  <c r="V14" i="61"/>
  <c r="V67" i="61" s="1"/>
  <c r="O7" i="61"/>
  <c r="O326" i="61"/>
  <c r="O332" i="61"/>
  <c r="O327" i="61"/>
  <c r="O330" i="61"/>
  <c r="O327" i="67"/>
  <c r="X77" i="56"/>
  <c r="N387" i="67"/>
  <c r="N389" i="67" s="1"/>
  <c r="N390" i="67" s="1"/>
  <c r="X92" i="56"/>
  <c r="X113" i="56"/>
  <c r="X131" i="56"/>
  <c r="X110" i="56"/>
  <c r="P148" i="61" s="1"/>
  <c r="X146" i="56"/>
  <c r="X98" i="56"/>
  <c r="X116" i="56"/>
  <c r="X119" i="56"/>
  <c r="X71" i="56"/>
  <c r="P135" i="61" s="1"/>
  <c r="Z25" i="67"/>
  <c r="Z30" i="67"/>
  <c r="Z33" i="67"/>
  <c r="Z38" i="67"/>
  <c r="Z41" i="67"/>
  <c r="Z27" i="67"/>
  <c r="Z28" i="67"/>
  <c r="Z35" i="67"/>
  <c r="Z36" i="67"/>
  <c r="Z43" i="67"/>
  <c r="Z44" i="67"/>
  <c r="Z26" i="67"/>
  <c r="Z29" i="67"/>
  <c r="Z34" i="67"/>
  <c r="Z37" i="67"/>
  <c r="Z42" i="67"/>
  <c r="Z45" i="67"/>
  <c r="Z23" i="67"/>
  <c r="Z50" i="67"/>
  <c r="Z53" i="67"/>
  <c r="Z24" i="67"/>
  <c r="Z47" i="67"/>
  <c r="Z48" i="67"/>
  <c r="Z32" i="67"/>
  <c r="Z39" i="67"/>
  <c r="Z46" i="67"/>
  <c r="Z49" i="67"/>
  <c r="Z54" i="67"/>
  <c r="Z51" i="67"/>
  <c r="Z56" i="67"/>
  <c r="Z55" i="67"/>
  <c r="Z31" i="67"/>
  <c r="Z40" i="67"/>
  <c r="Z52" i="67"/>
  <c r="Z22" i="67"/>
  <c r="Z21" i="67"/>
  <c r="Z20" i="67"/>
  <c r="Z19" i="67"/>
  <c r="X65" i="56"/>
  <c r="X149" i="56"/>
  <c r="W218" i="61"/>
  <c r="W270" i="61" s="1"/>
  <c r="X140" i="56"/>
  <c r="X128" i="56"/>
  <c r="X107" i="56"/>
  <c r="X104" i="56"/>
  <c r="X125" i="56"/>
  <c r="X143" i="56"/>
  <c r="X80" i="56"/>
  <c r="X83" i="56"/>
  <c r="X101" i="56"/>
  <c r="X74" i="56"/>
  <c r="X155" i="56"/>
  <c r="X86" i="56"/>
  <c r="X134" i="56"/>
  <c r="X152" i="56"/>
  <c r="X95" i="56"/>
  <c r="X137" i="56"/>
  <c r="N320" i="67"/>
  <c r="N311" i="67"/>
  <c r="J73" i="68"/>
  <c r="N314" i="67"/>
  <c r="J76" i="68"/>
  <c r="N313" i="67"/>
  <c r="J75" i="68"/>
  <c r="N297" i="67"/>
  <c r="J59" i="68"/>
  <c r="N292" i="67"/>
  <c r="J54" i="68"/>
  <c r="N317" i="67"/>
  <c r="J79" i="68"/>
  <c r="N295" i="67"/>
  <c r="J57" i="68"/>
  <c r="N287" i="67"/>
  <c r="J49" i="68"/>
  <c r="N286" i="67"/>
  <c r="J48" i="68"/>
  <c r="N303" i="67"/>
  <c r="J65" i="68"/>
  <c r="N310" i="67"/>
  <c r="J72" i="68"/>
  <c r="N302" i="67"/>
  <c r="J64" i="68"/>
  <c r="N293" i="67"/>
  <c r="J55" i="68"/>
  <c r="N300" i="67"/>
  <c r="J62" i="68"/>
  <c r="N308" i="67"/>
  <c r="J70" i="68"/>
  <c r="N301" i="67"/>
  <c r="J63" i="68"/>
  <c r="N291" i="67"/>
  <c r="J53" i="68"/>
  <c r="N290" i="67"/>
  <c r="J52" i="68"/>
  <c r="N299" i="67"/>
  <c r="J61" i="68"/>
  <c r="N319" i="67"/>
  <c r="J81" i="68"/>
  <c r="N296" i="67"/>
  <c r="J58" i="68"/>
  <c r="N315" i="67"/>
  <c r="J77" i="68"/>
  <c r="N306" i="67"/>
  <c r="J68" i="68"/>
  <c r="N309" i="67"/>
  <c r="J71" i="68"/>
  <c r="N289" i="67"/>
  <c r="J51" i="68"/>
  <c r="N312" i="67"/>
  <c r="J74" i="68"/>
  <c r="N316" i="67"/>
  <c r="J78" i="68"/>
  <c r="N318" i="67"/>
  <c r="J80" i="68"/>
  <c r="N304" i="67"/>
  <c r="J66" i="68"/>
  <c r="N307" i="67"/>
  <c r="J69" i="68"/>
  <c r="N294" i="67"/>
  <c r="J56" i="68"/>
  <c r="N305" i="67"/>
  <c r="J67" i="68"/>
  <c r="N298" i="67"/>
  <c r="J60" i="68"/>
  <c r="N288" i="67"/>
  <c r="J50" i="68"/>
  <c r="J46" i="68"/>
  <c r="N284" i="67"/>
  <c r="J42" i="68"/>
  <c r="N280" i="67"/>
  <c r="J41" i="68"/>
  <c r="N279" i="67"/>
  <c r="J39" i="68"/>
  <c r="N277" i="67"/>
  <c r="J33" i="68"/>
  <c r="N271" i="67"/>
  <c r="J36" i="68"/>
  <c r="N274" i="67"/>
  <c r="N347" i="67"/>
  <c r="N371" i="67" s="1"/>
  <c r="J38" i="68"/>
  <c r="N231" i="67"/>
  <c r="N221" i="67"/>
  <c r="N233" i="67"/>
  <c r="J37" i="68"/>
  <c r="O330" i="67"/>
  <c r="O328" i="67"/>
  <c r="J34" i="68"/>
  <c r="J44" i="68"/>
  <c r="O164" i="61"/>
  <c r="O199" i="61" s="1"/>
  <c r="O334" i="61"/>
  <c r="J43" i="68"/>
  <c r="X16" i="67"/>
  <c r="W15" i="67"/>
  <c r="Z18" i="67"/>
  <c r="Y17" i="67"/>
  <c r="V14" i="67"/>
  <c r="U13" i="67"/>
  <c r="U66" i="67" s="1"/>
  <c r="T12" i="67"/>
  <c r="T65" i="67" s="1"/>
  <c r="I65" i="67" s="1"/>
  <c r="S11" i="67"/>
  <c r="S64" i="67" s="1"/>
  <c r="R10" i="67"/>
  <c r="R63" i="67" s="1"/>
  <c r="Q9" i="67"/>
  <c r="Q62" i="67" s="1"/>
  <c r="P8" i="67"/>
  <c r="P61" i="67" s="1"/>
  <c r="O332" i="67"/>
  <c r="N339" i="67"/>
  <c r="N343" i="67"/>
  <c r="N342" i="67"/>
  <c r="J40" i="68"/>
  <c r="N340" i="67"/>
  <c r="N341" i="67"/>
  <c r="N346" i="67"/>
  <c r="N345" i="67"/>
  <c r="N344" i="67"/>
  <c r="N338" i="67"/>
  <c r="I383" i="67"/>
  <c r="E16" i="68" s="1"/>
  <c r="I384" i="67" s="1"/>
  <c r="J14" i="58"/>
  <c r="J18" i="58" s="1"/>
  <c r="N317" i="61"/>
  <c r="J79" i="58"/>
  <c r="N313" i="61"/>
  <c r="J75" i="58"/>
  <c r="N311" i="61"/>
  <c r="J73" i="58"/>
  <c r="N306" i="61"/>
  <c r="J68" i="58"/>
  <c r="N298" i="61"/>
  <c r="J60" i="58"/>
  <c r="N296" i="61"/>
  <c r="J58" i="58"/>
  <c r="N287" i="61"/>
  <c r="J49" i="58"/>
  <c r="N290" i="61"/>
  <c r="J52" i="58"/>
  <c r="N315" i="61"/>
  <c r="J77" i="58"/>
  <c r="N308" i="61"/>
  <c r="J70" i="58"/>
  <c r="N312" i="61"/>
  <c r="J74" i="58"/>
  <c r="N299" i="61"/>
  <c r="J61" i="58"/>
  <c r="N303" i="61"/>
  <c r="J65" i="58"/>
  <c r="N318" i="61"/>
  <c r="J80" i="58"/>
  <c r="N302" i="61"/>
  <c r="J64" i="58"/>
  <c r="N292" i="61"/>
  <c r="J54" i="58"/>
  <c r="N286" i="61"/>
  <c r="J48" i="58"/>
  <c r="N309" i="61"/>
  <c r="J71" i="58"/>
  <c r="N307" i="61"/>
  <c r="J69" i="58"/>
  <c r="N304" i="61"/>
  <c r="J66" i="58"/>
  <c r="N319" i="61"/>
  <c r="J81" i="58"/>
  <c r="N295" i="61"/>
  <c r="J57" i="58"/>
  <c r="N314" i="61"/>
  <c r="J76" i="58"/>
  <c r="N305" i="61"/>
  <c r="J67" i="58"/>
  <c r="N293" i="61"/>
  <c r="J55" i="58"/>
  <c r="N288" i="61"/>
  <c r="J50" i="58"/>
  <c r="N300" i="61"/>
  <c r="J62" i="58"/>
  <c r="N320" i="61"/>
  <c r="J82" i="58"/>
  <c r="N297" i="61"/>
  <c r="J59" i="58"/>
  <c r="N316" i="61"/>
  <c r="J78" i="58"/>
  <c r="N294" i="61"/>
  <c r="J56" i="58"/>
  <c r="N310" i="61"/>
  <c r="J72" i="58"/>
  <c r="N301" i="61"/>
  <c r="J63" i="58"/>
  <c r="N289" i="61"/>
  <c r="J51" i="58"/>
  <c r="N291" i="61"/>
  <c r="J53" i="58"/>
  <c r="X59" i="56"/>
  <c r="X56" i="56"/>
  <c r="X53" i="56"/>
  <c r="O326" i="67"/>
  <c r="U70" i="67"/>
  <c r="U69" i="67"/>
  <c r="U381" i="67"/>
  <c r="U382" i="67"/>
  <c r="U68" i="67"/>
  <c r="U67" i="67"/>
  <c r="Q33" i="66"/>
  <c r="P34" i="66"/>
  <c r="V3" i="67" s="1"/>
  <c r="R19" i="66"/>
  <c r="M183" i="69"/>
  <c r="M18" i="69" s="1"/>
  <c r="M76" i="69"/>
  <c r="M14" i="69" s="1"/>
  <c r="O334" i="67"/>
  <c r="M183" i="59"/>
  <c r="M18" i="59" s="1"/>
  <c r="N342" i="61"/>
  <c r="N340" i="61"/>
  <c r="N343" i="61"/>
  <c r="W89" i="69"/>
  <c r="O81" i="69"/>
  <c r="S85" i="69"/>
  <c r="X32" i="56"/>
  <c r="N346" i="61"/>
  <c r="X14" i="56"/>
  <c r="N341" i="61"/>
  <c r="N344" i="61"/>
  <c r="X47" i="56"/>
  <c r="N339" i="61"/>
  <c r="N347" i="61"/>
  <c r="N338" i="61"/>
  <c r="N345" i="61"/>
  <c r="O165" i="67"/>
  <c r="O182" i="67" s="1"/>
  <c r="X41" i="56"/>
  <c r="X29" i="56"/>
  <c r="V88" i="69"/>
  <c r="R84" i="69"/>
  <c r="N80" i="69"/>
  <c r="X35" i="56"/>
  <c r="X20" i="56"/>
  <c r="X38" i="56"/>
  <c r="X90" i="69"/>
  <c r="T86" i="69"/>
  <c r="P82" i="69"/>
  <c r="X44" i="56"/>
  <c r="X50" i="56"/>
  <c r="X11" i="56"/>
  <c r="V381" i="61"/>
  <c r="U87" i="69"/>
  <c r="Q83" i="69"/>
  <c r="X23" i="56"/>
  <c r="X26" i="56"/>
  <c r="X17" i="56"/>
  <c r="J34" i="58"/>
  <c r="N275" i="61"/>
  <c r="R84" i="59"/>
  <c r="N271" i="61"/>
  <c r="N277" i="61"/>
  <c r="N282" i="61"/>
  <c r="N280" i="61"/>
  <c r="N285" i="61"/>
  <c r="Q83" i="59"/>
  <c r="O81" i="59"/>
  <c r="P82" i="59"/>
  <c r="X8" i="56"/>
  <c r="N80" i="59"/>
  <c r="M79" i="59"/>
  <c r="T86" i="59"/>
  <c r="S85" i="59"/>
  <c r="X177" i="69"/>
  <c r="X182" i="69"/>
  <c r="X166" i="69"/>
  <c r="X160" i="69"/>
  <c r="X161" i="69"/>
  <c r="X158" i="69"/>
  <c r="X123" i="69"/>
  <c r="X150" i="69"/>
  <c r="X172" i="69"/>
  <c r="X115" i="69"/>
  <c r="X99" i="69"/>
  <c r="X66" i="69"/>
  <c r="X154" i="69"/>
  <c r="X116" i="69"/>
  <c r="X100" i="69"/>
  <c r="X71" i="69"/>
  <c r="X162" i="69"/>
  <c r="X97" i="69"/>
  <c r="X171" i="69"/>
  <c r="X55" i="69"/>
  <c r="X101" i="69"/>
  <c r="X147" i="69"/>
  <c r="X56" i="69"/>
  <c r="X41" i="69"/>
  <c r="X57" i="69"/>
  <c r="X40" i="69"/>
  <c r="X72" i="69"/>
  <c r="X64" i="69"/>
  <c r="X181" i="69"/>
  <c r="X165" i="69"/>
  <c r="X170" i="69"/>
  <c r="X164" i="69"/>
  <c r="X167" i="69"/>
  <c r="X180" i="69"/>
  <c r="X127" i="69"/>
  <c r="X155" i="69"/>
  <c r="X124" i="69"/>
  <c r="X119" i="69"/>
  <c r="X70" i="69"/>
  <c r="X159" i="69"/>
  <c r="X120" i="69"/>
  <c r="X104" i="69"/>
  <c r="X59" i="69"/>
  <c r="X105" i="69"/>
  <c r="X94" i="69"/>
  <c r="X50" i="69"/>
  <c r="X45" i="69"/>
  <c r="X44" i="69"/>
  <c r="X69" i="69"/>
  <c r="X169" i="69"/>
  <c r="X174" i="69"/>
  <c r="X168" i="69"/>
  <c r="X175" i="69"/>
  <c r="X153" i="69"/>
  <c r="X149" i="69"/>
  <c r="X163" i="69"/>
  <c r="X128" i="69"/>
  <c r="X121" i="69"/>
  <c r="X107" i="69"/>
  <c r="X74" i="69"/>
  <c r="X58" i="69"/>
  <c r="X126" i="69"/>
  <c r="X108" i="69"/>
  <c r="X63" i="69"/>
  <c r="X113" i="69"/>
  <c r="X114" i="69"/>
  <c r="X98" i="69"/>
  <c r="X47" i="69"/>
  <c r="X54" i="69"/>
  <c r="X73" i="69"/>
  <c r="X68" i="69"/>
  <c r="X49" i="69"/>
  <c r="X43" i="69"/>
  <c r="X173" i="69"/>
  <c r="X178" i="69"/>
  <c r="X176" i="69"/>
  <c r="X156" i="69"/>
  <c r="X157" i="69"/>
  <c r="X152" i="69"/>
  <c r="X179" i="69"/>
  <c r="X146" i="69"/>
  <c r="X151" i="69"/>
  <c r="X111" i="69"/>
  <c r="X95" i="69"/>
  <c r="X62" i="69"/>
  <c r="X148" i="69"/>
  <c r="X112" i="69"/>
  <c r="X96" i="69"/>
  <c r="X67" i="69"/>
  <c r="X125" i="69"/>
  <c r="X122" i="69"/>
  <c r="X110" i="69"/>
  <c r="X51" i="69"/>
  <c r="X93" i="69"/>
  <c r="X109" i="69"/>
  <c r="X52" i="69"/>
  <c r="X118" i="69"/>
  <c r="X53" i="69"/>
  <c r="X61" i="69"/>
  <c r="X46" i="69"/>
  <c r="X102" i="69"/>
  <c r="X103" i="69"/>
  <c r="X75" i="69"/>
  <c r="X106" i="69"/>
  <c r="X117" i="69"/>
  <c r="X65" i="69"/>
  <c r="X60" i="69"/>
  <c r="X39" i="69"/>
  <c r="X92" i="69"/>
  <c r="X48" i="69"/>
  <c r="X42" i="69"/>
  <c r="X91" i="69"/>
  <c r="X38" i="69"/>
  <c r="X145" i="69"/>
  <c r="AA2" i="67"/>
  <c r="Y5" i="69"/>
  <c r="U18" i="66"/>
  <c r="U11" i="66" s="1"/>
  <c r="V27" i="66"/>
  <c r="Z104" i="67"/>
  <c r="Z96" i="67"/>
  <c r="Z88" i="67"/>
  <c r="Z80" i="67"/>
  <c r="Z105" i="67"/>
  <c r="Z87" i="67"/>
  <c r="Z85" i="67"/>
  <c r="Z107" i="67"/>
  <c r="Z91" i="67"/>
  <c r="Z100" i="67"/>
  <c r="Z76" i="67"/>
  <c r="Z89" i="67"/>
  <c r="Z109" i="67"/>
  <c r="Z218" i="67"/>
  <c r="Z270" i="67" s="1"/>
  <c r="Z102" i="67"/>
  <c r="Z94" i="67"/>
  <c r="Z86" i="67"/>
  <c r="Z78" i="67"/>
  <c r="Z97" i="67"/>
  <c r="Z79" i="67"/>
  <c r="Z77" i="67"/>
  <c r="Z83" i="67"/>
  <c r="Z106" i="67"/>
  <c r="Z98" i="67"/>
  <c r="Z90" i="67"/>
  <c r="Z82" i="67"/>
  <c r="Z81" i="67"/>
  <c r="Z101" i="67"/>
  <c r="Z95" i="67"/>
  <c r="Z93" i="67"/>
  <c r="Z99" i="67"/>
  <c r="Z108" i="67"/>
  <c r="Z92" i="67"/>
  <c r="Z84" i="67"/>
  <c r="Z103" i="67"/>
  <c r="X144" i="69"/>
  <c r="Y378" i="67"/>
  <c r="V30" i="66"/>
  <c r="W28" i="66"/>
  <c r="W29" i="66" s="1"/>
  <c r="N273" i="61"/>
  <c r="J35" i="58"/>
  <c r="N278" i="61"/>
  <c r="J40" i="58"/>
  <c r="N279" i="61"/>
  <c r="J41" i="58"/>
  <c r="N283" i="61"/>
  <c r="J45" i="58"/>
  <c r="N284" i="61"/>
  <c r="J46" i="58"/>
  <c r="N274" i="61"/>
  <c r="J36" i="58"/>
  <c r="N281" i="61"/>
  <c r="J43" i="58"/>
  <c r="N276" i="61"/>
  <c r="J38" i="58"/>
  <c r="E49" i="42"/>
  <c r="D50" i="42"/>
  <c r="U146" i="59"/>
  <c r="U151" i="59"/>
  <c r="U154" i="59"/>
  <c r="U147" i="59"/>
  <c r="U150" i="59"/>
  <c r="U156" i="59"/>
  <c r="U148" i="59"/>
  <c r="U149" i="59"/>
  <c r="U155" i="59"/>
  <c r="U152" i="59"/>
  <c r="U153" i="59"/>
  <c r="U158" i="59"/>
  <c r="U162" i="59"/>
  <c r="U166" i="59"/>
  <c r="U170" i="59"/>
  <c r="U161" i="59"/>
  <c r="U165" i="59"/>
  <c r="U169" i="59"/>
  <c r="U173" i="59"/>
  <c r="U160" i="59"/>
  <c r="U164" i="59"/>
  <c r="U168" i="59"/>
  <c r="U172" i="59"/>
  <c r="U157" i="59"/>
  <c r="U159" i="59"/>
  <c r="U163" i="59"/>
  <c r="U167" i="59"/>
  <c r="U171" i="59"/>
  <c r="U177" i="59"/>
  <c r="U181" i="59"/>
  <c r="U176" i="59"/>
  <c r="U180" i="59"/>
  <c r="U175" i="59"/>
  <c r="U179" i="59"/>
  <c r="U174" i="59"/>
  <c r="U178" i="59"/>
  <c r="U182" i="59"/>
  <c r="U144" i="59"/>
  <c r="U145" i="59"/>
  <c r="U143" i="59"/>
  <c r="U142" i="59"/>
  <c r="U87" i="59"/>
  <c r="U34" i="59"/>
  <c r="U92" i="59"/>
  <c r="U97" i="59"/>
  <c r="U100" i="59"/>
  <c r="U93" i="59"/>
  <c r="U94" i="59"/>
  <c r="U103" i="59"/>
  <c r="U107" i="59"/>
  <c r="U95" i="59"/>
  <c r="U101" i="59"/>
  <c r="U102" i="59"/>
  <c r="U105" i="59"/>
  <c r="U112" i="59"/>
  <c r="U116" i="59"/>
  <c r="U120" i="59"/>
  <c r="U124" i="59"/>
  <c r="U128" i="59"/>
  <c r="U98" i="59"/>
  <c r="U104" i="59"/>
  <c r="U109" i="59"/>
  <c r="U111" i="59"/>
  <c r="U115" i="59"/>
  <c r="U119" i="59"/>
  <c r="U123" i="59"/>
  <c r="U127" i="59"/>
  <c r="U96" i="59"/>
  <c r="U108" i="59"/>
  <c r="U114" i="59"/>
  <c r="U122" i="59"/>
  <c r="U110" i="59"/>
  <c r="U118" i="59"/>
  <c r="U125" i="59"/>
  <c r="U99" i="59"/>
  <c r="U106" i="59"/>
  <c r="U113" i="59"/>
  <c r="U121" i="59"/>
  <c r="U126" i="59"/>
  <c r="U117" i="59"/>
  <c r="U91" i="59"/>
  <c r="U90" i="59"/>
  <c r="U89" i="59"/>
  <c r="U88" i="59"/>
  <c r="V378" i="61"/>
  <c r="U40" i="59"/>
  <c r="U43" i="59"/>
  <c r="U49" i="59"/>
  <c r="U53" i="59"/>
  <c r="U57" i="59"/>
  <c r="U41" i="59"/>
  <c r="U42" i="59"/>
  <c r="U48" i="59"/>
  <c r="U52" i="59"/>
  <c r="U56" i="59"/>
  <c r="U39" i="59"/>
  <c r="U44" i="59"/>
  <c r="U47" i="59"/>
  <c r="U51" i="59"/>
  <c r="U55" i="59"/>
  <c r="U61" i="59"/>
  <c r="U65" i="59"/>
  <c r="U69" i="59"/>
  <c r="U73" i="59"/>
  <c r="U46" i="59"/>
  <c r="U58" i="59"/>
  <c r="U54" i="59"/>
  <c r="U60" i="59"/>
  <c r="U64" i="59"/>
  <c r="U68" i="59"/>
  <c r="U72" i="59"/>
  <c r="U66" i="59"/>
  <c r="U70" i="59"/>
  <c r="U50" i="59"/>
  <c r="U59" i="59"/>
  <c r="U63" i="59"/>
  <c r="U67" i="59"/>
  <c r="U71" i="59"/>
  <c r="U75" i="59"/>
  <c r="U45" i="59"/>
  <c r="U62" i="59"/>
  <c r="U74" i="59"/>
  <c r="U38" i="59"/>
  <c r="U37" i="59"/>
  <c r="U36" i="59"/>
  <c r="U35" i="59"/>
  <c r="W73" i="61"/>
  <c r="W74" i="61"/>
  <c r="W81" i="61"/>
  <c r="W82" i="61"/>
  <c r="W89" i="61"/>
  <c r="W90" i="61"/>
  <c r="W97" i="61"/>
  <c r="W98" i="61"/>
  <c r="W105" i="61"/>
  <c r="W106" i="61"/>
  <c r="W76" i="61"/>
  <c r="W79" i="61"/>
  <c r="W84" i="61"/>
  <c r="W87" i="61"/>
  <c r="W92" i="61"/>
  <c r="W95" i="61"/>
  <c r="W100" i="61"/>
  <c r="W103" i="61"/>
  <c r="W108" i="61"/>
  <c r="W77" i="61"/>
  <c r="W78" i="61"/>
  <c r="W85" i="61"/>
  <c r="W86" i="61"/>
  <c r="W93" i="61"/>
  <c r="W94" i="61"/>
  <c r="W101" i="61"/>
  <c r="W102" i="61"/>
  <c r="W109" i="61"/>
  <c r="W91" i="61"/>
  <c r="W104" i="61"/>
  <c r="W96" i="61"/>
  <c r="W99" i="61"/>
  <c r="W75" i="61"/>
  <c r="W88" i="61"/>
  <c r="W107" i="61"/>
  <c r="W80" i="61"/>
  <c r="W83" i="61"/>
  <c r="M271" i="61"/>
  <c r="M272" i="61"/>
  <c r="M278" i="61"/>
  <c r="M283" i="61"/>
  <c r="M279" i="61"/>
  <c r="M277" i="61"/>
  <c r="M274" i="61"/>
  <c r="M275" i="61"/>
  <c r="M281" i="61"/>
  <c r="M284" i="61"/>
  <c r="M285" i="61"/>
  <c r="M276" i="61"/>
  <c r="M273" i="61"/>
  <c r="M280" i="61"/>
  <c r="M282" i="61"/>
  <c r="K30" i="1"/>
  <c r="L28" i="1"/>
  <c r="Y4" i="56"/>
  <c r="X2" i="61"/>
  <c r="Q3" i="42"/>
  <c r="Q6" i="42" s="1"/>
  <c r="AF2" i="56"/>
  <c r="R18" i="1"/>
  <c r="R11" i="1" s="1"/>
  <c r="S27" i="1"/>
  <c r="V5" i="59"/>
  <c r="R34" i="1"/>
  <c r="X3" i="61" s="1"/>
  <c r="S33" i="1"/>
  <c r="P134" i="61" l="1"/>
  <c r="N22" i="69"/>
  <c r="N22" i="59"/>
  <c r="P152" i="61"/>
  <c r="P152" i="67"/>
  <c r="P134" i="67"/>
  <c r="P141" i="61"/>
  <c r="P132" i="61"/>
  <c r="P141" i="67"/>
  <c r="P132" i="67"/>
  <c r="P160" i="67"/>
  <c r="P142" i="61"/>
  <c r="P151" i="61"/>
  <c r="P148" i="67"/>
  <c r="P155" i="61"/>
  <c r="P137" i="61"/>
  <c r="P144" i="67"/>
  <c r="P149" i="67"/>
  <c r="AA377" i="67"/>
  <c r="AA376" i="67"/>
  <c r="Z388" i="67"/>
  <c r="X16" i="61"/>
  <c r="X69" i="61" s="1"/>
  <c r="X377" i="61"/>
  <c r="X382" i="61" s="1"/>
  <c r="X376" i="61"/>
  <c r="W388" i="61"/>
  <c r="Q136" i="69"/>
  <c r="J83" i="58"/>
  <c r="X23" i="61"/>
  <c r="X24" i="61"/>
  <c r="X31" i="61"/>
  <c r="X32" i="61"/>
  <c r="X22" i="61"/>
  <c r="X25" i="61"/>
  <c r="X30" i="61"/>
  <c r="X33" i="61"/>
  <c r="X27" i="61"/>
  <c r="X28" i="61"/>
  <c r="X29" i="61"/>
  <c r="X34" i="61"/>
  <c r="X37" i="61"/>
  <c r="X42" i="61"/>
  <c r="X45" i="61"/>
  <c r="X21" i="61"/>
  <c r="X26" i="61"/>
  <c r="X38" i="61"/>
  <c r="X41" i="61"/>
  <c r="X36" i="61"/>
  <c r="X43" i="61"/>
  <c r="X35" i="61"/>
  <c r="X39" i="61"/>
  <c r="X40" i="61"/>
  <c r="X47" i="61"/>
  <c r="X48" i="61"/>
  <c r="X49" i="61"/>
  <c r="X54" i="61"/>
  <c r="X51" i="61"/>
  <c r="X52" i="61"/>
  <c r="X53" i="61"/>
  <c r="X50" i="61"/>
  <c r="X46" i="61"/>
  <c r="X56" i="61"/>
  <c r="X44" i="61"/>
  <c r="X55" i="61"/>
  <c r="X19" i="61"/>
  <c r="X72" i="61" s="1"/>
  <c r="X20" i="61"/>
  <c r="X73" i="61" s="1"/>
  <c r="X18" i="61"/>
  <c r="X71" i="61" s="1"/>
  <c r="X17" i="61"/>
  <c r="X70" i="61" s="1"/>
  <c r="P135" i="67"/>
  <c r="P150" i="67"/>
  <c r="P137" i="67"/>
  <c r="P142" i="67"/>
  <c r="P160" i="61"/>
  <c r="P144" i="61"/>
  <c r="P149" i="61"/>
  <c r="P155" i="67"/>
  <c r="P150" i="61"/>
  <c r="P151" i="67"/>
  <c r="Y108" i="56"/>
  <c r="Y120" i="56"/>
  <c r="Y136" i="56"/>
  <c r="Y60" i="56"/>
  <c r="Y75" i="56"/>
  <c r="Y148" i="56"/>
  <c r="Y111" i="56"/>
  <c r="Y139" i="56"/>
  <c r="Y94" i="56"/>
  <c r="Y69" i="56"/>
  <c r="Y66" i="56"/>
  <c r="Y64" i="56"/>
  <c r="Y114" i="56"/>
  <c r="Y100" i="56"/>
  <c r="Y87" i="56"/>
  <c r="Y96" i="56"/>
  <c r="Y73" i="56"/>
  <c r="Y127" i="56"/>
  <c r="Y144" i="56"/>
  <c r="Y117" i="56"/>
  <c r="Y81" i="56"/>
  <c r="Y82" i="56"/>
  <c r="Y76" i="56"/>
  <c r="Y84" i="56"/>
  <c r="Y126" i="56"/>
  <c r="Y78" i="56"/>
  <c r="Y118" i="56"/>
  <c r="Y147" i="56"/>
  <c r="Y90" i="56"/>
  <c r="Y142" i="56"/>
  <c r="Y130" i="56"/>
  <c r="Y112" i="56"/>
  <c r="Y85" i="56"/>
  <c r="Y91" i="56"/>
  <c r="Y88" i="56"/>
  <c r="Y138" i="56"/>
  <c r="Y106" i="56"/>
  <c r="Y103" i="56"/>
  <c r="Y79" i="56"/>
  <c r="Y102" i="56"/>
  <c r="Y99" i="56"/>
  <c r="Y109" i="56"/>
  <c r="Y63" i="56"/>
  <c r="Y123" i="56"/>
  <c r="Y145" i="56"/>
  <c r="Y70" i="56"/>
  <c r="Y93" i="56"/>
  <c r="Y151" i="56"/>
  <c r="Y124" i="56"/>
  <c r="Y133" i="56"/>
  <c r="Y141" i="56"/>
  <c r="Y97" i="56"/>
  <c r="Y129" i="56"/>
  <c r="Y132" i="56"/>
  <c r="Y67" i="56"/>
  <c r="Y135" i="56"/>
  <c r="Y105" i="56"/>
  <c r="Y72" i="56"/>
  <c r="Y61" i="56"/>
  <c r="Y115" i="56"/>
  <c r="Y150" i="56"/>
  <c r="Y121" i="56"/>
  <c r="Y153" i="56"/>
  <c r="Y154" i="56"/>
  <c r="P156" i="67"/>
  <c r="P156" i="61"/>
  <c r="P163" i="61"/>
  <c r="P163" i="67"/>
  <c r="P138" i="61"/>
  <c r="P138" i="67"/>
  <c r="P147" i="67"/>
  <c r="P147" i="61"/>
  <c r="P158" i="61"/>
  <c r="P158" i="67"/>
  <c r="X218" i="61"/>
  <c r="X270" i="61" s="1"/>
  <c r="AA24" i="67"/>
  <c r="AA31" i="67"/>
  <c r="AA32" i="67"/>
  <c r="AA39" i="67"/>
  <c r="AA40" i="67"/>
  <c r="AA25" i="67"/>
  <c r="AA30" i="67"/>
  <c r="AA33" i="67"/>
  <c r="AA38" i="67"/>
  <c r="AA41" i="67"/>
  <c r="AA27" i="67"/>
  <c r="AA28" i="67"/>
  <c r="AA35" i="67"/>
  <c r="AA36" i="67"/>
  <c r="AA43" i="67"/>
  <c r="AA44" i="67"/>
  <c r="AA26" i="67"/>
  <c r="AA45" i="67"/>
  <c r="AA51" i="67"/>
  <c r="AA52" i="67"/>
  <c r="AA34" i="67"/>
  <c r="AA37" i="67"/>
  <c r="AA50" i="67"/>
  <c r="AA53" i="67"/>
  <c r="AA29" i="67"/>
  <c r="AA42" i="67"/>
  <c r="AA47" i="67"/>
  <c r="AA48" i="67"/>
  <c r="AA49" i="67"/>
  <c r="AA55" i="67"/>
  <c r="AA54" i="67"/>
  <c r="AA56" i="67"/>
  <c r="AA46" i="67"/>
  <c r="AA23" i="67"/>
  <c r="AA22" i="67"/>
  <c r="AA21" i="67"/>
  <c r="AA20" i="67"/>
  <c r="P157" i="61"/>
  <c r="P157" i="67"/>
  <c r="P140" i="61"/>
  <c r="P140" i="67"/>
  <c r="P136" i="61"/>
  <c r="P136" i="67"/>
  <c r="P159" i="61"/>
  <c r="P159" i="67"/>
  <c r="P143" i="67"/>
  <c r="P143" i="61"/>
  <c r="P145" i="61"/>
  <c r="P145" i="67"/>
  <c r="P153" i="61"/>
  <c r="P153" i="67"/>
  <c r="P161" i="61"/>
  <c r="P161" i="67"/>
  <c r="AA19" i="67"/>
  <c r="P162" i="67"/>
  <c r="P162" i="61"/>
  <c r="P139" i="61"/>
  <c r="P139" i="67"/>
  <c r="P146" i="61"/>
  <c r="P146" i="67"/>
  <c r="P154" i="67"/>
  <c r="P154" i="61"/>
  <c r="P133" i="67"/>
  <c r="P133" i="61"/>
  <c r="J45" i="68"/>
  <c r="N283" i="67"/>
  <c r="J47" i="68"/>
  <c r="N285" i="67"/>
  <c r="J35" i="68"/>
  <c r="N273" i="67"/>
  <c r="N356" i="67"/>
  <c r="N354" i="67"/>
  <c r="N359" i="67"/>
  <c r="N357" i="67"/>
  <c r="N358" i="67"/>
  <c r="N352" i="67"/>
  <c r="N355" i="67"/>
  <c r="N353" i="67"/>
  <c r="N351" i="67"/>
  <c r="N350" i="67"/>
  <c r="O234" i="67"/>
  <c r="O207" i="61"/>
  <c r="O259" i="61" s="1"/>
  <c r="O205" i="61"/>
  <c r="O257" i="61" s="1"/>
  <c r="O185" i="61"/>
  <c r="O237" i="61" s="1"/>
  <c r="O169" i="61"/>
  <c r="O221" i="61" s="1"/>
  <c r="K35" i="58" s="1"/>
  <c r="O216" i="61"/>
  <c r="O268" i="61" s="1"/>
  <c r="O193" i="61"/>
  <c r="O245" i="61" s="1"/>
  <c r="O178" i="61"/>
  <c r="O230" i="61" s="1"/>
  <c r="O184" i="61"/>
  <c r="O200" i="61"/>
  <c r="O252" i="61" s="1"/>
  <c r="O170" i="61"/>
  <c r="O222" i="61" s="1"/>
  <c r="K36" i="58" s="1"/>
  <c r="O209" i="61"/>
  <c r="O261" i="61" s="1"/>
  <c r="O167" i="61"/>
  <c r="O219" i="61" s="1"/>
  <c r="K33" i="58" s="1"/>
  <c r="O170" i="67"/>
  <c r="O222" i="67" s="1"/>
  <c r="O178" i="67"/>
  <c r="O230" i="67" s="1"/>
  <c r="O176" i="67"/>
  <c r="O228" i="67" s="1"/>
  <c r="O177" i="67"/>
  <c r="O229" i="67" s="1"/>
  <c r="O174" i="67"/>
  <c r="O226" i="67" s="1"/>
  <c r="O169" i="67"/>
  <c r="O221" i="67" s="1"/>
  <c r="O273" i="67" s="1"/>
  <c r="O181" i="67"/>
  <c r="O233" i="67" s="1"/>
  <c r="O168" i="67"/>
  <c r="O184" i="67"/>
  <c r="O236" i="67" s="1"/>
  <c r="O172" i="67"/>
  <c r="O224" i="67" s="1"/>
  <c r="O183" i="67"/>
  <c r="O235" i="67" s="1"/>
  <c r="O173" i="67"/>
  <c r="O225" i="67" s="1"/>
  <c r="O277" i="67" s="1"/>
  <c r="O167" i="67"/>
  <c r="O194" i="67"/>
  <c r="O246" i="67" s="1"/>
  <c r="O190" i="67"/>
  <c r="O242" i="67" s="1"/>
  <c r="O205" i="67"/>
  <c r="O257" i="67" s="1"/>
  <c r="O203" i="67"/>
  <c r="O255" i="67" s="1"/>
  <c r="O197" i="67"/>
  <c r="O249" i="67" s="1"/>
  <c r="O188" i="67"/>
  <c r="O240" i="67" s="1"/>
  <c r="O204" i="67"/>
  <c r="O256" i="67" s="1"/>
  <c r="O201" i="67"/>
  <c r="O253" i="67" s="1"/>
  <c r="O187" i="67"/>
  <c r="O239" i="67" s="1"/>
  <c r="O213" i="67"/>
  <c r="O265" i="67" s="1"/>
  <c r="O202" i="67"/>
  <c r="O254" i="67" s="1"/>
  <c r="O185" i="67"/>
  <c r="O237" i="67" s="1"/>
  <c r="O196" i="67"/>
  <c r="O248" i="67" s="1"/>
  <c r="O192" i="67"/>
  <c r="O244" i="67" s="1"/>
  <c r="O212" i="67"/>
  <c r="O264" i="67" s="1"/>
  <c r="O198" i="67"/>
  <c r="O250" i="67" s="1"/>
  <c r="O206" i="67"/>
  <c r="O258" i="67" s="1"/>
  <c r="O207" i="67"/>
  <c r="O259" i="67" s="1"/>
  <c r="O209" i="67"/>
  <c r="O261" i="67" s="1"/>
  <c r="O208" i="67"/>
  <c r="O260" i="67" s="1"/>
  <c r="O210" i="67"/>
  <c r="O262" i="67" s="1"/>
  <c r="O199" i="67"/>
  <c r="O251" i="67" s="1"/>
  <c r="O189" i="67"/>
  <c r="O241" i="67" s="1"/>
  <c r="O215" i="67"/>
  <c r="O267" i="67" s="1"/>
  <c r="O211" i="67"/>
  <c r="O263" i="67" s="1"/>
  <c r="O195" i="67"/>
  <c r="O247" i="67" s="1"/>
  <c r="O186" i="67"/>
  <c r="O238" i="67" s="1"/>
  <c r="O191" i="67"/>
  <c r="O243" i="67" s="1"/>
  <c r="O200" i="67"/>
  <c r="O252" i="67" s="1"/>
  <c r="O214" i="67"/>
  <c r="O266" i="67" s="1"/>
  <c r="O193" i="67"/>
  <c r="O245" i="67" s="1"/>
  <c r="O216" i="67"/>
  <c r="O268" i="67" s="1"/>
  <c r="K82" i="68" s="1"/>
  <c r="O179" i="67"/>
  <c r="O231" i="67" s="1"/>
  <c r="O283" i="67" s="1"/>
  <c r="O175" i="67"/>
  <c r="O227" i="67" s="1"/>
  <c r="O180" i="67"/>
  <c r="O232" i="67" s="1"/>
  <c r="O284" i="67" s="1"/>
  <c r="O171" i="67"/>
  <c r="N363" i="67"/>
  <c r="N365" i="67"/>
  <c r="P114" i="61"/>
  <c r="P114" i="67"/>
  <c r="P128" i="61"/>
  <c r="P128" i="67"/>
  <c r="P125" i="61"/>
  <c r="P125" i="67"/>
  <c r="P131" i="61"/>
  <c r="P131" i="67"/>
  <c r="P117" i="61"/>
  <c r="P117" i="67"/>
  <c r="P126" i="61"/>
  <c r="P126" i="67"/>
  <c r="P124" i="61"/>
  <c r="P124" i="67"/>
  <c r="P116" i="61"/>
  <c r="P116" i="67"/>
  <c r="P120" i="61"/>
  <c r="P120" i="67"/>
  <c r="P118" i="61"/>
  <c r="P118" i="67"/>
  <c r="P127" i="61"/>
  <c r="P127" i="67"/>
  <c r="P129" i="61"/>
  <c r="P129" i="67"/>
  <c r="P119" i="61"/>
  <c r="P119" i="67"/>
  <c r="P115" i="61"/>
  <c r="P115" i="67"/>
  <c r="P123" i="61"/>
  <c r="P123" i="67"/>
  <c r="P121" i="61"/>
  <c r="P121" i="67"/>
  <c r="P122" i="61"/>
  <c r="P122" i="67"/>
  <c r="P130" i="61"/>
  <c r="P130" i="67"/>
  <c r="N368" i="67"/>
  <c r="N367" i="67"/>
  <c r="N364" i="67"/>
  <c r="N369" i="67"/>
  <c r="N370" i="67"/>
  <c r="V67" i="67"/>
  <c r="N366" i="67"/>
  <c r="N362" i="67"/>
  <c r="O176" i="61"/>
  <c r="O228" i="61" s="1"/>
  <c r="K42" i="58" s="1"/>
  <c r="O208" i="61"/>
  <c r="O260" i="61" s="1"/>
  <c r="O197" i="61"/>
  <c r="O249" i="61" s="1"/>
  <c r="O211" i="61"/>
  <c r="O263" i="61" s="1"/>
  <c r="O186" i="61"/>
  <c r="O238" i="61" s="1"/>
  <c r="O182" i="61"/>
  <c r="O234" i="61" s="1"/>
  <c r="O214" i="61"/>
  <c r="O266" i="61" s="1"/>
  <c r="O203" i="61"/>
  <c r="O255" i="61" s="1"/>
  <c r="O172" i="61"/>
  <c r="O224" i="61" s="1"/>
  <c r="K38" i="58" s="1"/>
  <c r="O206" i="61"/>
  <c r="O258" i="61" s="1"/>
  <c r="O188" i="61"/>
  <c r="O240" i="61" s="1"/>
  <c r="O180" i="61"/>
  <c r="O232" i="61" s="1"/>
  <c r="K46" i="58" s="1"/>
  <c r="O171" i="61"/>
  <c r="O223" i="61" s="1"/>
  <c r="O198" i="61"/>
  <c r="O250" i="61" s="1"/>
  <c r="O194" i="61"/>
  <c r="O246" i="61" s="1"/>
  <c r="O174" i="61"/>
  <c r="O226" i="61" s="1"/>
  <c r="O215" i="61"/>
  <c r="O267" i="61" s="1"/>
  <c r="O201" i="61"/>
  <c r="O253" i="61" s="1"/>
  <c r="O179" i="61"/>
  <c r="O231" i="61" s="1"/>
  <c r="K45" i="58" s="1"/>
  <c r="O192" i="61"/>
  <c r="O244" i="61" s="1"/>
  <c r="O187" i="61"/>
  <c r="O239" i="61" s="1"/>
  <c r="O189" i="61"/>
  <c r="O241" i="61" s="1"/>
  <c r="O212" i="61"/>
  <c r="O264" i="61" s="1"/>
  <c r="O181" i="61"/>
  <c r="O233" i="61" s="1"/>
  <c r="K47" i="58" s="1"/>
  <c r="O177" i="61"/>
  <c r="O229" i="61" s="1"/>
  <c r="K43" i="58" s="1"/>
  <c r="O175" i="61"/>
  <c r="O227" i="61" s="1"/>
  <c r="O196" i="61"/>
  <c r="O248" i="61" s="1"/>
  <c r="O213" i="61"/>
  <c r="O265" i="61" s="1"/>
  <c r="O168" i="61"/>
  <c r="O220" i="61" s="1"/>
  <c r="O195" i="61"/>
  <c r="O247" i="61" s="1"/>
  <c r="O204" i="61"/>
  <c r="O256" i="61" s="1"/>
  <c r="O173" i="61"/>
  <c r="O225" i="61" s="1"/>
  <c r="O191" i="61"/>
  <c r="O243" i="61" s="1"/>
  <c r="O202" i="61"/>
  <c r="O254" i="61" s="1"/>
  <c r="O210" i="61"/>
  <c r="O262" i="61" s="1"/>
  <c r="O190" i="61"/>
  <c r="O242" i="61" s="1"/>
  <c r="O183" i="61"/>
  <c r="O235" i="61" s="1"/>
  <c r="N359" i="61"/>
  <c r="N353" i="61"/>
  <c r="N355" i="61"/>
  <c r="N350" i="61"/>
  <c r="N356" i="61"/>
  <c r="N351" i="61"/>
  <c r="N352" i="61"/>
  <c r="N357" i="61"/>
  <c r="N358" i="61"/>
  <c r="N354" i="61"/>
  <c r="O57" i="61"/>
  <c r="O387" i="61" s="1"/>
  <c r="O236" i="61"/>
  <c r="O251" i="61"/>
  <c r="Y57" i="56"/>
  <c r="Y55" i="56"/>
  <c r="Y54" i="56"/>
  <c r="Y58" i="56"/>
  <c r="Y52" i="56"/>
  <c r="Y51" i="56"/>
  <c r="S19" i="66"/>
  <c r="V70" i="67"/>
  <c r="V71" i="67"/>
  <c r="V381" i="67"/>
  <c r="V382" i="67"/>
  <c r="V69" i="67"/>
  <c r="V68" i="67"/>
  <c r="Q34" i="66"/>
  <c r="W3" i="67" s="1"/>
  <c r="R33" i="66"/>
  <c r="W381" i="61"/>
  <c r="M129" i="59"/>
  <c r="M16" i="59" s="1"/>
  <c r="N366" i="61"/>
  <c r="N367" i="61"/>
  <c r="N364" i="61"/>
  <c r="O324" i="67"/>
  <c r="O335" i="67" s="1"/>
  <c r="N365" i="61"/>
  <c r="N368" i="61"/>
  <c r="N371" i="61"/>
  <c r="N363" i="61"/>
  <c r="N362" i="61"/>
  <c r="N369" i="61"/>
  <c r="N370" i="61"/>
  <c r="Y10" i="56"/>
  <c r="Y42" i="56"/>
  <c r="Y48" i="56"/>
  <c r="Y30" i="56"/>
  <c r="Y37" i="56"/>
  <c r="Y49" i="56"/>
  <c r="Y39" i="56"/>
  <c r="Y21" i="56"/>
  <c r="Y19" i="56"/>
  <c r="Y22" i="56"/>
  <c r="Y34" i="56"/>
  <c r="Y27" i="56"/>
  <c r="Y18" i="56"/>
  <c r="Y24" i="56"/>
  <c r="Y16" i="56"/>
  <c r="Y12" i="56"/>
  <c r="Y36" i="56"/>
  <c r="Y40" i="56"/>
  <c r="Y13" i="56"/>
  <c r="Y46" i="56"/>
  <c r="Y43" i="56"/>
  <c r="Y33" i="56"/>
  <c r="Y25" i="56"/>
  <c r="Y45" i="56"/>
  <c r="Y9" i="56"/>
  <c r="Y15" i="56"/>
  <c r="Y31" i="56"/>
  <c r="Y28" i="56"/>
  <c r="O60" i="61"/>
  <c r="H60" i="61" s="1"/>
  <c r="O324" i="61"/>
  <c r="O335" i="61" s="1"/>
  <c r="O57" i="67"/>
  <c r="K14" i="68" s="1"/>
  <c r="K18" i="68" s="1"/>
  <c r="Z378" i="67"/>
  <c r="W27" i="66"/>
  <c r="AB2" i="67"/>
  <c r="V18" i="66"/>
  <c r="V11" i="66" s="1"/>
  <c r="Z5" i="69"/>
  <c r="Z145" i="69" s="1"/>
  <c r="AA109" i="67"/>
  <c r="AA101" i="67"/>
  <c r="AA93" i="67"/>
  <c r="AA85" i="67"/>
  <c r="AA77" i="67"/>
  <c r="AA88" i="67"/>
  <c r="AA100" i="67"/>
  <c r="AA102" i="67"/>
  <c r="AA98" i="67"/>
  <c r="AA218" i="67"/>
  <c r="AA270" i="67" s="1"/>
  <c r="AA107" i="67"/>
  <c r="AA99" i="67"/>
  <c r="AA91" i="67"/>
  <c r="AA83" i="67"/>
  <c r="AA80" i="67"/>
  <c r="AA84" i="67"/>
  <c r="AA94" i="67"/>
  <c r="AA108" i="67"/>
  <c r="AA82" i="67"/>
  <c r="AA106" i="67"/>
  <c r="AA103" i="67"/>
  <c r="AA95" i="67"/>
  <c r="AA87" i="67"/>
  <c r="AA79" i="67"/>
  <c r="AA96" i="67"/>
  <c r="AA78" i="67"/>
  <c r="AA90" i="67"/>
  <c r="AA105" i="67"/>
  <c r="AA97" i="67"/>
  <c r="AA89" i="67"/>
  <c r="AA81" i="67"/>
  <c r="AA104" i="67"/>
  <c r="AA86" i="67"/>
  <c r="AA92" i="67"/>
  <c r="Y174" i="69"/>
  <c r="Y175" i="69"/>
  <c r="Y173" i="69"/>
  <c r="Y180" i="69"/>
  <c r="Y154" i="69"/>
  <c r="Y150" i="69"/>
  <c r="Y168" i="69"/>
  <c r="Y147" i="69"/>
  <c r="Y159" i="69"/>
  <c r="Y116" i="69"/>
  <c r="Y100" i="69"/>
  <c r="Y71" i="69"/>
  <c r="Y164" i="69"/>
  <c r="Y109" i="69"/>
  <c r="Y93" i="69"/>
  <c r="Y60" i="69"/>
  <c r="Y94" i="69"/>
  <c r="Y119" i="69"/>
  <c r="Y149" i="69"/>
  <c r="Y69" i="69"/>
  <c r="Y52" i="69"/>
  <c r="Y55" i="69"/>
  <c r="Y70" i="69"/>
  <c r="Y46" i="69"/>
  <c r="Y66" i="69"/>
  <c r="Y44" i="69"/>
  <c r="Y57" i="69"/>
  <c r="Y107" i="69"/>
  <c r="Y178" i="69"/>
  <c r="Y181" i="69"/>
  <c r="Y158" i="69"/>
  <c r="Y124" i="69"/>
  <c r="Y177" i="69"/>
  <c r="Y120" i="69"/>
  <c r="Y75" i="69"/>
  <c r="Y113" i="69"/>
  <c r="Y64" i="69"/>
  <c r="Y127" i="69"/>
  <c r="Y73" i="69"/>
  <c r="Y98" i="69"/>
  <c r="Y50" i="69"/>
  <c r="Y95" i="69"/>
  <c r="Y43" i="69"/>
  <c r="Y128" i="69"/>
  <c r="Y108" i="69"/>
  <c r="Y117" i="69"/>
  <c r="Y68" i="69"/>
  <c r="Y152" i="69"/>
  <c r="Y99" i="69"/>
  <c r="Y106" i="69"/>
  <c r="Y54" i="69"/>
  <c r="Y58" i="69"/>
  <c r="Y170" i="69"/>
  <c r="Y171" i="69"/>
  <c r="Y165" i="69"/>
  <c r="Y172" i="69"/>
  <c r="Y169" i="69"/>
  <c r="Y146" i="69"/>
  <c r="Y160" i="69"/>
  <c r="Y125" i="69"/>
  <c r="Y148" i="69"/>
  <c r="Y112" i="69"/>
  <c r="Y96" i="69"/>
  <c r="Y67" i="69"/>
  <c r="Y123" i="69"/>
  <c r="Y105" i="69"/>
  <c r="Y72" i="69"/>
  <c r="Y118" i="69"/>
  <c r="Y156" i="69"/>
  <c r="Y111" i="69"/>
  <c r="Y115" i="69"/>
  <c r="Y65" i="69"/>
  <c r="Y48" i="69"/>
  <c r="Y51" i="69"/>
  <c r="Y62" i="69"/>
  <c r="Y42" i="69"/>
  <c r="Y53" i="69"/>
  <c r="Y40" i="69"/>
  <c r="Y74" i="69"/>
  <c r="Y179" i="69"/>
  <c r="Y157" i="69"/>
  <c r="Y155" i="69"/>
  <c r="Y151" i="69"/>
  <c r="Y104" i="69"/>
  <c r="Y59" i="69"/>
  <c r="Y97" i="69"/>
  <c r="Y102" i="69"/>
  <c r="Y176" i="69"/>
  <c r="Y56" i="69"/>
  <c r="Y114" i="69"/>
  <c r="Y41" i="69"/>
  <c r="Y39" i="69"/>
  <c r="Y182" i="69"/>
  <c r="Y166" i="69"/>
  <c r="Y167" i="69"/>
  <c r="Y161" i="69"/>
  <c r="Y162" i="69"/>
  <c r="Y163" i="69"/>
  <c r="Y153" i="69"/>
  <c r="Y121" i="69"/>
  <c r="Y126" i="69"/>
  <c r="Y92" i="69"/>
  <c r="Y63" i="69"/>
  <c r="Y101" i="69"/>
  <c r="Y110" i="69"/>
  <c r="Y103" i="69"/>
  <c r="Y61" i="69"/>
  <c r="Y47" i="69"/>
  <c r="Y45" i="69"/>
  <c r="Y122" i="69"/>
  <c r="Y49" i="69"/>
  <c r="Y145" i="69"/>
  <c r="Y91" i="69"/>
  <c r="Y38" i="69"/>
  <c r="R137" i="69"/>
  <c r="N133" i="69"/>
  <c r="V141" i="69"/>
  <c r="W142" i="69"/>
  <c r="S138" i="69"/>
  <c r="O134" i="69"/>
  <c r="X143" i="69"/>
  <c r="T139" i="69"/>
  <c r="P135" i="69"/>
  <c r="Y144" i="69"/>
  <c r="U140" i="69"/>
  <c r="X28" i="66"/>
  <c r="X29" i="66" s="1"/>
  <c r="W30" i="66"/>
  <c r="H60" i="67"/>
  <c r="H110" i="67" s="1"/>
  <c r="D14" i="68" s="1"/>
  <c r="D18" i="68" s="1"/>
  <c r="N26" i="69"/>
  <c r="O27" i="69"/>
  <c r="P28" i="69"/>
  <c r="Q29" i="69"/>
  <c r="R30" i="69"/>
  <c r="S31" i="69"/>
  <c r="T32" i="69"/>
  <c r="U33" i="69"/>
  <c r="V34" i="69"/>
  <c r="W35" i="69"/>
  <c r="X36" i="69"/>
  <c r="Y37" i="69"/>
  <c r="I65" i="61"/>
  <c r="M389" i="61"/>
  <c r="M390" i="61" s="1"/>
  <c r="N389" i="61"/>
  <c r="N390" i="61" s="1"/>
  <c r="D51" i="42"/>
  <c r="E50" i="42"/>
  <c r="V152" i="59"/>
  <c r="V153" i="59"/>
  <c r="V157" i="59"/>
  <c r="V148" i="59"/>
  <c r="V149" i="59"/>
  <c r="V155" i="59"/>
  <c r="V151" i="59"/>
  <c r="V154" i="59"/>
  <c r="V147" i="59"/>
  <c r="V161" i="59"/>
  <c r="V165" i="59"/>
  <c r="V169" i="59"/>
  <c r="V173" i="59"/>
  <c r="V160" i="59"/>
  <c r="V164" i="59"/>
  <c r="V168" i="59"/>
  <c r="V172" i="59"/>
  <c r="V159" i="59"/>
  <c r="V163" i="59"/>
  <c r="V167" i="59"/>
  <c r="V171" i="59"/>
  <c r="V150" i="59"/>
  <c r="V156" i="59"/>
  <c r="V158" i="59"/>
  <c r="V162" i="59"/>
  <c r="V166" i="59"/>
  <c r="V170" i="59"/>
  <c r="V176" i="59"/>
  <c r="V180" i="59"/>
  <c r="V175" i="59"/>
  <c r="V179" i="59"/>
  <c r="V174" i="59"/>
  <c r="V178" i="59"/>
  <c r="V182" i="59"/>
  <c r="V177" i="59"/>
  <c r="V181" i="59"/>
  <c r="V145" i="59"/>
  <c r="V146" i="59"/>
  <c r="V144" i="59"/>
  <c r="V143" i="59"/>
  <c r="V142" i="59"/>
  <c r="N133" i="59"/>
  <c r="P135" i="59"/>
  <c r="R137" i="59"/>
  <c r="T139" i="59"/>
  <c r="V141" i="59"/>
  <c r="O134" i="59"/>
  <c r="Q136" i="59"/>
  <c r="S138" i="59"/>
  <c r="U140" i="59"/>
  <c r="V98" i="59"/>
  <c r="V99" i="59"/>
  <c r="V103" i="59"/>
  <c r="V96" i="59"/>
  <c r="V102" i="59"/>
  <c r="V106" i="59"/>
  <c r="V93" i="59"/>
  <c r="V94" i="59"/>
  <c r="V97" i="59"/>
  <c r="V104" i="59"/>
  <c r="V109" i="59"/>
  <c r="V111" i="59"/>
  <c r="V115" i="59"/>
  <c r="V119" i="59"/>
  <c r="V123" i="59"/>
  <c r="V127" i="59"/>
  <c r="V108" i="59"/>
  <c r="V110" i="59"/>
  <c r="V114" i="59"/>
  <c r="V118" i="59"/>
  <c r="V122" i="59"/>
  <c r="V126" i="59"/>
  <c r="V113" i="59"/>
  <c r="V121" i="59"/>
  <c r="V100" i="59"/>
  <c r="V107" i="59"/>
  <c r="V117" i="59"/>
  <c r="V95" i="59"/>
  <c r="V101" i="59"/>
  <c r="V105" i="59"/>
  <c r="V124" i="59"/>
  <c r="V112" i="59"/>
  <c r="V120" i="59"/>
  <c r="V128" i="59"/>
  <c r="V125" i="59"/>
  <c r="V116" i="59"/>
  <c r="V92" i="59"/>
  <c r="V91" i="59"/>
  <c r="V90" i="59"/>
  <c r="V89" i="59"/>
  <c r="V88" i="59"/>
  <c r="W378" i="61"/>
  <c r="V41" i="59"/>
  <c r="V42" i="59"/>
  <c r="V48" i="59"/>
  <c r="V52" i="59"/>
  <c r="V56" i="59"/>
  <c r="V44" i="59"/>
  <c r="V47" i="59"/>
  <c r="V51" i="59"/>
  <c r="V55" i="59"/>
  <c r="V45" i="59"/>
  <c r="V46" i="59"/>
  <c r="V50" i="59"/>
  <c r="V54" i="59"/>
  <c r="V57" i="59"/>
  <c r="V60" i="59"/>
  <c r="V64" i="59"/>
  <c r="V68" i="59"/>
  <c r="V72" i="59"/>
  <c r="V61" i="59"/>
  <c r="V65" i="59"/>
  <c r="V73" i="59"/>
  <c r="V53" i="59"/>
  <c r="V59" i="59"/>
  <c r="V63" i="59"/>
  <c r="V67" i="59"/>
  <c r="V71" i="59"/>
  <c r="V75" i="59"/>
  <c r="V43" i="59"/>
  <c r="V49" i="59"/>
  <c r="V58" i="59"/>
  <c r="V62" i="59"/>
  <c r="V66" i="59"/>
  <c r="V70" i="59"/>
  <c r="V74" i="59"/>
  <c r="V40" i="59"/>
  <c r="V69" i="59"/>
  <c r="V39" i="59"/>
  <c r="V38" i="59"/>
  <c r="V37" i="59"/>
  <c r="V36" i="59"/>
  <c r="V35" i="59"/>
  <c r="P28" i="59"/>
  <c r="T32" i="59"/>
  <c r="S31" i="59"/>
  <c r="Q29" i="59"/>
  <c r="U33" i="59"/>
  <c r="R30" i="59"/>
  <c r="V34" i="59"/>
  <c r="O27" i="59"/>
  <c r="N26" i="59"/>
  <c r="N76" i="59" s="1"/>
  <c r="X76" i="61"/>
  <c r="X79" i="61"/>
  <c r="X84" i="61"/>
  <c r="X87" i="61"/>
  <c r="X92" i="61"/>
  <c r="X95" i="61"/>
  <c r="X100" i="61"/>
  <c r="X103" i="61"/>
  <c r="X108" i="61"/>
  <c r="X77" i="61"/>
  <c r="X78" i="61"/>
  <c r="X85" i="61"/>
  <c r="X86" i="61"/>
  <c r="X93" i="61"/>
  <c r="X94" i="61"/>
  <c r="X101" i="61"/>
  <c r="X102" i="61"/>
  <c r="X109" i="61"/>
  <c r="X75" i="61"/>
  <c r="X80" i="61"/>
  <c r="X83" i="61"/>
  <c r="X88" i="61"/>
  <c r="X91" i="61"/>
  <c r="X96" i="61"/>
  <c r="X99" i="61"/>
  <c r="X104" i="61"/>
  <c r="X107" i="61"/>
  <c r="X74" i="61"/>
  <c r="X89" i="61"/>
  <c r="X106" i="61"/>
  <c r="X97" i="61"/>
  <c r="X98" i="61"/>
  <c r="X90" i="61"/>
  <c r="X105" i="61"/>
  <c r="X81" i="61"/>
  <c r="X82" i="61"/>
  <c r="I14" i="58"/>
  <c r="I18" i="58" s="1"/>
  <c r="Y6" i="56"/>
  <c r="Y7" i="56"/>
  <c r="L29" i="1"/>
  <c r="Z3" i="56"/>
  <c r="Y2" i="61"/>
  <c r="T27" i="1"/>
  <c r="W5" i="59"/>
  <c r="AG2" i="56"/>
  <c r="S18" i="1"/>
  <c r="S11" i="1" s="1"/>
  <c r="R3" i="42"/>
  <c r="R6" i="42" s="1"/>
  <c r="T33" i="1"/>
  <c r="S34" i="1"/>
  <c r="Y3" i="61" s="1"/>
  <c r="P325" i="67" l="1"/>
  <c r="P325" i="61"/>
  <c r="O21" i="69"/>
  <c r="O23" i="69"/>
  <c r="O21" i="59"/>
  <c r="O23" i="59"/>
  <c r="Y29" i="56"/>
  <c r="Y68" i="56"/>
  <c r="Y89" i="56"/>
  <c r="AB377" i="67"/>
  <c r="AB376" i="67"/>
  <c r="AA388" i="67"/>
  <c r="X388" i="61"/>
  <c r="Y377" i="61"/>
  <c r="Y376" i="61"/>
  <c r="J83" i="68"/>
  <c r="P81" i="69"/>
  <c r="Y26" i="61"/>
  <c r="Y29" i="61"/>
  <c r="Y23" i="61"/>
  <c r="Y24" i="61"/>
  <c r="Y31" i="61"/>
  <c r="Y32" i="61"/>
  <c r="Y22" i="61"/>
  <c r="Y25" i="61"/>
  <c r="Y30" i="61"/>
  <c r="Y33" i="61"/>
  <c r="Y35" i="61"/>
  <c r="Y36" i="61"/>
  <c r="Y43" i="61"/>
  <c r="Y44" i="61"/>
  <c r="Y34" i="61"/>
  <c r="Y27" i="61"/>
  <c r="Y39" i="61"/>
  <c r="Y40" i="61"/>
  <c r="Y46" i="61"/>
  <c r="Y28" i="61"/>
  <c r="Y42" i="61"/>
  <c r="Y55" i="61"/>
  <c r="Y56" i="61"/>
  <c r="Y38" i="61"/>
  <c r="Y41" i="61"/>
  <c r="Y45" i="61"/>
  <c r="Y49" i="61"/>
  <c r="Y54" i="61"/>
  <c r="Y48" i="61"/>
  <c r="Y51" i="61"/>
  <c r="Y37" i="61"/>
  <c r="Y53" i="61"/>
  <c r="Y47" i="61"/>
  <c r="Y52" i="61"/>
  <c r="Y50" i="61"/>
  <c r="Y21" i="61"/>
  <c r="Y74" i="61" s="1"/>
  <c r="Y20" i="61"/>
  <c r="Y73" i="61" s="1"/>
  <c r="Y19" i="61"/>
  <c r="Y72" i="61" s="1"/>
  <c r="Y18" i="61"/>
  <c r="Y71" i="61" s="1"/>
  <c r="Y17" i="61"/>
  <c r="Y70" i="61" s="1"/>
  <c r="S10" i="61"/>
  <c r="S63" i="61" s="1"/>
  <c r="W14" i="61"/>
  <c r="W67" i="61" s="1"/>
  <c r="R9" i="61"/>
  <c r="R62" i="61" s="1"/>
  <c r="V13" i="61"/>
  <c r="V66" i="61" s="1"/>
  <c r="Q8" i="61"/>
  <c r="Q61" i="61" s="1"/>
  <c r="U12" i="61"/>
  <c r="U65" i="61" s="1"/>
  <c r="Y16" i="61"/>
  <c r="Y69" i="61" s="1"/>
  <c r="X15" i="61"/>
  <c r="X68" i="61" s="1"/>
  <c r="T11" i="61"/>
  <c r="T64" i="61" s="1"/>
  <c r="I64" i="61" s="1"/>
  <c r="P328" i="61"/>
  <c r="P7" i="61"/>
  <c r="P326" i="61"/>
  <c r="Y71" i="56"/>
  <c r="P330" i="61"/>
  <c r="P327" i="61"/>
  <c r="P327" i="67"/>
  <c r="Y98" i="56"/>
  <c r="Y122" i="56"/>
  <c r="Q152" i="67" s="1"/>
  <c r="Y116" i="56"/>
  <c r="Y77" i="56"/>
  <c r="Y80" i="56"/>
  <c r="Y146" i="56"/>
  <c r="Y155" i="56"/>
  <c r="Y113" i="56"/>
  <c r="Y110" i="56"/>
  <c r="Y92" i="56"/>
  <c r="Y83" i="56"/>
  <c r="Y62" i="56"/>
  <c r="Y119" i="56"/>
  <c r="Y125" i="56"/>
  <c r="Y86" i="56"/>
  <c r="Y152" i="56"/>
  <c r="Y65" i="56"/>
  <c r="Y140" i="56"/>
  <c r="AB26" i="67"/>
  <c r="AB29" i="67"/>
  <c r="AB34" i="67"/>
  <c r="AB37" i="67"/>
  <c r="AB42" i="67"/>
  <c r="AB45" i="67"/>
  <c r="AB31" i="67"/>
  <c r="AB32" i="67"/>
  <c r="AB39" i="67"/>
  <c r="AB40" i="67"/>
  <c r="AB25" i="67"/>
  <c r="AB30" i="67"/>
  <c r="AB33" i="67"/>
  <c r="AB38" i="67"/>
  <c r="AB41" i="67"/>
  <c r="AB28" i="67"/>
  <c r="AB43" i="67"/>
  <c r="AB46" i="67"/>
  <c r="AB49" i="67"/>
  <c r="AB54" i="67"/>
  <c r="AB35" i="67"/>
  <c r="AB36" i="67"/>
  <c r="AB51" i="67"/>
  <c r="AB52" i="67"/>
  <c r="AB27" i="67"/>
  <c r="AB44" i="67"/>
  <c r="AB50" i="67"/>
  <c r="AB53" i="67"/>
  <c r="AB48" i="67"/>
  <c r="AB55" i="67"/>
  <c r="AB56" i="67"/>
  <c r="AB47" i="67"/>
  <c r="AB24" i="67"/>
  <c r="AB23" i="67"/>
  <c r="AB22" i="67"/>
  <c r="AB21" i="67"/>
  <c r="AB20" i="67"/>
  <c r="Y131" i="56"/>
  <c r="Y137" i="56"/>
  <c r="Y134" i="56"/>
  <c r="Y104" i="56"/>
  <c r="Y143" i="56"/>
  <c r="Y128" i="56"/>
  <c r="Y101" i="56"/>
  <c r="Y149" i="56"/>
  <c r="Y218" i="61"/>
  <c r="Y270" i="61" s="1"/>
  <c r="Y382" i="61"/>
  <c r="Y107" i="56"/>
  <c r="Y74" i="56"/>
  <c r="Y95" i="56"/>
  <c r="O304" i="67"/>
  <c r="H304" i="67" s="1"/>
  <c r="D66" i="68" s="1"/>
  <c r="K66" i="68"/>
  <c r="O315" i="67"/>
  <c r="H315" i="67" s="1"/>
  <c r="D77" i="68" s="1"/>
  <c r="K77" i="68"/>
  <c r="O314" i="67"/>
  <c r="H314" i="67" s="1"/>
  <c r="D76" i="68" s="1"/>
  <c r="K76" i="68"/>
  <c r="O310" i="67"/>
  <c r="H310" i="67" s="1"/>
  <c r="D72" i="68" s="1"/>
  <c r="K72" i="68"/>
  <c r="O300" i="67"/>
  <c r="H300" i="67" s="1"/>
  <c r="D62" i="68" s="1"/>
  <c r="K62" i="68"/>
  <c r="O291" i="67"/>
  <c r="H291" i="67" s="1"/>
  <c r="D53" i="68" s="1"/>
  <c r="K53" i="68"/>
  <c r="O301" i="67"/>
  <c r="H301" i="67" s="1"/>
  <c r="D63" i="68" s="1"/>
  <c r="K63" i="68"/>
  <c r="O298" i="67"/>
  <c r="H298" i="67" s="1"/>
  <c r="D60" i="68" s="1"/>
  <c r="K60" i="68"/>
  <c r="O320" i="67"/>
  <c r="H320" i="67" s="1"/>
  <c r="D82" i="68" s="1"/>
  <c r="O295" i="67"/>
  <c r="H295" i="67" s="1"/>
  <c r="D57" i="68" s="1"/>
  <c r="K57" i="68"/>
  <c r="O319" i="67"/>
  <c r="H319" i="67" s="1"/>
  <c r="D81" i="68" s="1"/>
  <c r="K81" i="68"/>
  <c r="O312" i="67"/>
  <c r="H312" i="67" s="1"/>
  <c r="D74" i="68" s="1"/>
  <c r="K74" i="68"/>
  <c r="O302" i="67"/>
  <c r="H302" i="67" s="1"/>
  <c r="D64" i="68" s="1"/>
  <c r="K64" i="68"/>
  <c r="O289" i="67"/>
  <c r="H289" i="67" s="1"/>
  <c r="D51" i="68" s="1"/>
  <c r="K51" i="68"/>
  <c r="O305" i="67"/>
  <c r="H305" i="67" s="1"/>
  <c r="D67" i="68" s="1"/>
  <c r="K67" i="68"/>
  <c r="O307" i="67"/>
  <c r="H307" i="67" s="1"/>
  <c r="D69" i="68" s="1"/>
  <c r="K69" i="68"/>
  <c r="O288" i="67"/>
  <c r="H288" i="67" s="1"/>
  <c r="D50" i="68" s="1"/>
  <c r="K50" i="68"/>
  <c r="O297" i="67"/>
  <c r="H297" i="67" s="1"/>
  <c r="D59" i="68" s="1"/>
  <c r="K59" i="68"/>
  <c r="O290" i="67"/>
  <c r="H290" i="67" s="1"/>
  <c r="D52" i="68" s="1"/>
  <c r="K52" i="68"/>
  <c r="O293" i="67"/>
  <c r="H293" i="67" s="1"/>
  <c r="D55" i="68" s="1"/>
  <c r="K55" i="68"/>
  <c r="O313" i="67"/>
  <c r="H313" i="67" s="1"/>
  <c r="D75" i="68" s="1"/>
  <c r="K75" i="68"/>
  <c r="O316" i="67"/>
  <c r="H316" i="67" s="1"/>
  <c r="D78" i="68" s="1"/>
  <c r="K78" i="68"/>
  <c r="O306" i="67"/>
  <c r="H306" i="67" s="1"/>
  <c r="D68" i="68" s="1"/>
  <c r="K68" i="68"/>
  <c r="O308" i="67"/>
  <c r="H308" i="67" s="1"/>
  <c r="D70" i="68" s="1"/>
  <c r="K70" i="68"/>
  <c r="O309" i="67"/>
  <c r="H309" i="67" s="1"/>
  <c r="D71" i="68" s="1"/>
  <c r="K71" i="68"/>
  <c r="O318" i="67"/>
  <c r="H318" i="67" s="1"/>
  <c r="D80" i="68" s="1"/>
  <c r="K80" i="68"/>
  <c r="O299" i="67"/>
  <c r="H299" i="67" s="1"/>
  <c r="D61" i="68" s="1"/>
  <c r="K61" i="68"/>
  <c r="O303" i="67"/>
  <c r="H303" i="67" s="1"/>
  <c r="D65" i="68" s="1"/>
  <c r="K65" i="68"/>
  <c r="O311" i="67"/>
  <c r="H311" i="67" s="1"/>
  <c r="D73" i="68" s="1"/>
  <c r="K73" i="68"/>
  <c r="O296" i="67"/>
  <c r="H296" i="67" s="1"/>
  <c r="D58" i="68" s="1"/>
  <c r="K58" i="68"/>
  <c r="O317" i="67"/>
  <c r="H317" i="67" s="1"/>
  <c r="D79" i="68" s="1"/>
  <c r="K79" i="68"/>
  <c r="O292" i="67"/>
  <c r="H292" i="67" s="1"/>
  <c r="D54" i="68" s="1"/>
  <c r="K54" i="68"/>
  <c r="O294" i="67"/>
  <c r="H294" i="67" s="1"/>
  <c r="D56" i="68" s="1"/>
  <c r="K56" i="68"/>
  <c r="O287" i="67"/>
  <c r="H287" i="67" s="1"/>
  <c r="D49" i="68" s="1"/>
  <c r="K49" i="68"/>
  <c r="O286" i="67"/>
  <c r="H286" i="67" s="1"/>
  <c r="D48" i="68" s="1"/>
  <c r="K48" i="68"/>
  <c r="O282" i="67"/>
  <c r="H282" i="67" s="1"/>
  <c r="D44" i="68" s="1"/>
  <c r="K40" i="68"/>
  <c r="O278" i="67"/>
  <c r="H278" i="67" s="1"/>
  <c r="K43" i="68"/>
  <c r="O281" i="67"/>
  <c r="K36" i="68"/>
  <c r="O274" i="67"/>
  <c r="H274" i="67" s="1"/>
  <c r="O276" i="67"/>
  <c r="H276" i="67" s="1"/>
  <c r="D38" i="68" s="1"/>
  <c r="O279" i="67"/>
  <c r="H279" i="67" s="1"/>
  <c r="D41" i="68" s="1"/>
  <c r="K47" i="68"/>
  <c r="O285" i="67"/>
  <c r="H285" i="67" s="1"/>
  <c r="O280" i="67"/>
  <c r="H280" i="67" s="1"/>
  <c r="D42" i="68" s="1"/>
  <c r="O344" i="67"/>
  <c r="O368" i="67" s="1"/>
  <c r="H368" i="67" s="1"/>
  <c r="F198" i="69" s="1"/>
  <c r="H277" i="67"/>
  <c r="D39" i="68" s="1"/>
  <c r="O219" i="67"/>
  <c r="H283" i="67"/>
  <c r="H273" i="67"/>
  <c r="O223" i="67"/>
  <c r="K37" i="68" s="1"/>
  <c r="O220" i="67"/>
  <c r="P164" i="61"/>
  <c r="P173" i="61" s="1"/>
  <c r="P328" i="67"/>
  <c r="P330" i="67"/>
  <c r="W14" i="67"/>
  <c r="W67" i="67" s="1"/>
  <c r="Y16" i="67"/>
  <c r="AB19" i="67"/>
  <c r="X15" i="67"/>
  <c r="AA18" i="67"/>
  <c r="Z17" i="67"/>
  <c r="V13" i="67"/>
  <c r="V66" i="67" s="1"/>
  <c r="U12" i="67"/>
  <c r="U65" i="67" s="1"/>
  <c r="T11" i="67"/>
  <c r="T64" i="67" s="1"/>
  <c r="I64" i="67" s="1"/>
  <c r="S10" i="67"/>
  <c r="S63" i="67" s="1"/>
  <c r="R9" i="67"/>
  <c r="R62" i="67" s="1"/>
  <c r="Q8" i="67"/>
  <c r="Q61" i="67" s="1"/>
  <c r="P7" i="67"/>
  <c r="P60" i="67" s="1"/>
  <c r="P165" i="67"/>
  <c r="P332" i="67"/>
  <c r="P334" i="61"/>
  <c r="P332" i="61"/>
  <c r="O296" i="61"/>
  <c r="H296" i="61" s="1"/>
  <c r="D58" i="58" s="1"/>
  <c r="K58" i="58"/>
  <c r="O318" i="61"/>
  <c r="H318" i="61" s="1"/>
  <c r="D80" i="58" s="1"/>
  <c r="K80" i="58"/>
  <c r="O316" i="61"/>
  <c r="H316" i="61" s="1"/>
  <c r="D78" i="58" s="1"/>
  <c r="K78" i="58"/>
  <c r="O302" i="61"/>
  <c r="H302" i="61" s="1"/>
  <c r="D64" i="58" s="1"/>
  <c r="K64" i="58"/>
  <c r="O313" i="61"/>
  <c r="H313" i="61" s="1"/>
  <c r="D75" i="58" s="1"/>
  <c r="K75" i="58"/>
  <c r="O298" i="61"/>
  <c r="H298" i="61" s="1"/>
  <c r="D60" i="58" s="1"/>
  <c r="K60" i="58"/>
  <c r="O297" i="61"/>
  <c r="H297" i="61" s="1"/>
  <c r="D59" i="58" s="1"/>
  <c r="K59" i="58"/>
  <c r="O291" i="61"/>
  <c r="H291" i="61" s="1"/>
  <c r="D53" i="58" s="1"/>
  <c r="K53" i="58"/>
  <c r="O320" i="61"/>
  <c r="H320" i="61" s="1"/>
  <c r="D82" i="58" s="1"/>
  <c r="K82" i="58"/>
  <c r="O312" i="61"/>
  <c r="H312" i="61" s="1"/>
  <c r="D74" i="58" s="1"/>
  <c r="K74" i="58"/>
  <c r="O311" i="61"/>
  <c r="H311" i="61" s="1"/>
  <c r="D73" i="58" s="1"/>
  <c r="K73" i="58"/>
  <c r="O306" i="61"/>
  <c r="H306" i="61" s="1"/>
  <c r="D68" i="58" s="1"/>
  <c r="K68" i="58"/>
  <c r="O293" i="61"/>
  <c r="H293" i="61" s="1"/>
  <c r="D55" i="58" s="1"/>
  <c r="K55" i="58"/>
  <c r="O309" i="61"/>
  <c r="H309" i="61" s="1"/>
  <c r="D71" i="58" s="1"/>
  <c r="K71" i="58"/>
  <c r="O292" i="61"/>
  <c r="H292" i="61" s="1"/>
  <c r="D54" i="58" s="1"/>
  <c r="K54" i="58"/>
  <c r="O287" i="61"/>
  <c r="H287" i="61" s="1"/>
  <c r="D49" i="58" s="1"/>
  <c r="K49" i="58"/>
  <c r="O308" i="61"/>
  <c r="H308" i="61" s="1"/>
  <c r="D70" i="58" s="1"/>
  <c r="K70" i="58"/>
  <c r="O314" i="61"/>
  <c r="H314" i="61" s="1"/>
  <c r="D76" i="58" s="1"/>
  <c r="K76" i="58"/>
  <c r="O303" i="61"/>
  <c r="H303" i="61" s="1"/>
  <c r="D65" i="58" s="1"/>
  <c r="K65" i="58"/>
  <c r="O315" i="61"/>
  <c r="H315" i="61" s="1"/>
  <c r="D77" i="58" s="1"/>
  <c r="K77" i="58"/>
  <c r="O305" i="61"/>
  <c r="H305" i="61" s="1"/>
  <c r="D67" i="58" s="1"/>
  <c r="K67" i="58"/>
  <c r="O304" i="61"/>
  <c r="H304" i="61" s="1"/>
  <c r="D66" i="58" s="1"/>
  <c r="K66" i="58"/>
  <c r="O288" i="61"/>
  <c r="H288" i="61" s="1"/>
  <c r="D50" i="58" s="1"/>
  <c r="K50" i="58"/>
  <c r="O290" i="61"/>
  <c r="H290" i="61" s="1"/>
  <c r="D52" i="58" s="1"/>
  <c r="K52" i="58"/>
  <c r="O289" i="61"/>
  <c r="H289" i="61" s="1"/>
  <c r="D51" i="58" s="1"/>
  <c r="K51" i="58"/>
  <c r="O307" i="61"/>
  <c r="H307" i="61" s="1"/>
  <c r="D69" i="58" s="1"/>
  <c r="K69" i="58"/>
  <c r="O299" i="61"/>
  <c r="H299" i="61" s="1"/>
  <c r="D61" i="58" s="1"/>
  <c r="K61" i="58"/>
  <c r="O319" i="61"/>
  <c r="H319" i="61" s="1"/>
  <c r="D81" i="58" s="1"/>
  <c r="K81" i="58"/>
  <c r="O294" i="61"/>
  <c r="H294" i="61" s="1"/>
  <c r="D56" i="58" s="1"/>
  <c r="K56" i="58"/>
  <c r="O310" i="61"/>
  <c r="H310" i="61" s="1"/>
  <c r="D72" i="58" s="1"/>
  <c r="K72" i="58"/>
  <c r="O317" i="61"/>
  <c r="H317" i="61" s="1"/>
  <c r="D79" i="58" s="1"/>
  <c r="K79" i="58"/>
  <c r="O301" i="61"/>
  <c r="H301" i="61" s="1"/>
  <c r="D63" i="58" s="1"/>
  <c r="K63" i="58"/>
  <c r="O300" i="61"/>
  <c r="H300" i="61" s="1"/>
  <c r="D62" i="58" s="1"/>
  <c r="K62" i="58"/>
  <c r="O295" i="61"/>
  <c r="H295" i="61" s="1"/>
  <c r="D57" i="58" s="1"/>
  <c r="K57" i="58"/>
  <c r="O286" i="61"/>
  <c r="H286" i="61" s="1"/>
  <c r="D48" i="58" s="1"/>
  <c r="K48" i="58"/>
  <c r="K14" i="58"/>
  <c r="K18" i="58" s="1"/>
  <c r="Y56" i="56"/>
  <c r="Y59" i="56"/>
  <c r="Y53" i="56"/>
  <c r="P326" i="67"/>
  <c r="R34" i="66"/>
  <c r="X3" i="67" s="1"/>
  <c r="S33" i="66"/>
  <c r="T19" i="66"/>
  <c r="W71" i="67"/>
  <c r="W69" i="67"/>
  <c r="W70" i="67"/>
  <c r="W382" i="67"/>
  <c r="W72" i="67"/>
  <c r="W381" i="67"/>
  <c r="W68" i="67"/>
  <c r="Y11" i="56"/>
  <c r="P334" i="67"/>
  <c r="N183" i="69"/>
  <c r="N18" i="69" s="1"/>
  <c r="N76" i="69"/>
  <c r="N14" i="69" s="1"/>
  <c r="N183" i="59"/>
  <c r="N18" i="59" s="1"/>
  <c r="Z38" i="69"/>
  <c r="O80" i="59"/>
  <c r="O341" i="67"/>
  <c r="O347" i="67"/>
  <c r="O342" i="67"/>
  <c r="O339" i="67"/>
  <c r="O340" i="67"/>
  <c r="O345" i="67"/>
  <c r="O343" i="67"/>
  <c r="O346" i="67"/>
  <c r="O338" i="67"/>
  <c r="V87" i="59"/>
  <c r="N79" i="59"/>
  <c r="K42" i="68"/>
  <c r="H284" i="67"/>
  <c r="K46" i="68"/>
  <c r="W88" i="59"/>
  <c r="P81" i="59"/>
  <c r="K45" i="68"/>
  <c r="Q82" i="59"/>
  <c r="Y32" i="56"/>
  <c r="Y14" i="56"/>
  <c r="T85" i="59"/>
  <c r="U86" i="59"/>
  <c r="Y41" i="56"/>
  <c r="Y23" i="56"/>
  <c r="Y50" i="56"/>
  <c r="K38" i="68"/>
  <c r="R83" i="59"/>
  <c r="S84" i="59"/>
  <c r="Y44" i="56"/>
  <c r="Y20" i="56"/>
  <c r="Y38" i="56"/>
  <c r="Y26" i="56"/>
  <c r="Y17" i="56"/>
  <c r="Y35" i="56"/>
  <c r="Y47" i="56"/>
  <c r="Q82" i="69"/>
  <c r="K44" i="68"/>
  <c r="U86" i="69"/>
  <c r="Y90" i="69"/>
  <c r="W88" i="69"/>
  <c r="S84" i="69"/>
  <c r="O80" i="69"/>
  <c r="Z91" i="69"/>
  <c r="V87" i="69"/>
  <c r="R83" i="69"/>
  <c r="N79" i="69"/>
  <c r="X89" i="69"/>
  <c r="T85" i="69"/>
  <c r="O273" i="61"/>
  <c r="O271" i="61"/>
  <c r="H271" i="61" s="1"/>
  <c r="O274" i="61"/>
  <c r="H274" i="61" s="1"/>
  <c r="O343" i="61"/>
  <c r="O340" i="61"/>
  <c r="O281" i="61"/>
  <c r="H281" i="61" s="1"/>
  <c r="O283" i="61"/>
  <c r="H283" i="61" s="1"/>
  <c r="Y8" i="56"/>
  <c r="O387" i="67"/>
  <c r="O389" i="67" s="1"/>
  <c r="O390" i="67" s="1"/>
  <c r="K39" i="68"/>
  <c r="K35" i="68"/>
  <c r="O280" i="61"/>
  <c r="H280" i="61" s="1"/>
  <c r="K41" i="68"/>
  <c r="O285" i="61"/>
  <c r="H285" i="61" s="1"/>
  <c r="O338" i="61"/>
  <c r="O339" i="61"/>
  <c r="O345" i="61"/>
  <c r="O344" i="61"/>
  <c r="O347" i="61"/>
  <c r="O346" i="61"/>
  <c r="O276" i="61"/>
  <c r="H276" i="61" s="1"/>
  <c r="O284" i="61"/>
  <c r="H284" i="61" s="1"/>
  <c r="O342" i="61"/>
  <c r="O341" i="61"/>
  <c r="AB105" i="67"/>
  <c r="AB97" i="67"/>
  <c r="AB89" i="67"/>
  <c r="AB81" i="67"/>
  <c r="AB98" i="67"/>
  <c r="AB78" i="67"/>
  <c r="AB80" i="67"/>
  <c r="AB218" i="67"/>
  <c r="AB270" i="67" s="1"/>
  <c r="AB84" i="67"/>
  <c r="AB107" i="67"/>
  <c r="AB99" i="67"/>
  <c r="AB91" i="67"/>
  <c r="AB83" i="67"/>
  <c r="AB106" i="67"/>
  <c r="AB94" i="67"/>
  <c r="AB88" i="67"/>
  <c r="AB86" i="67"/>
  <c r="AB103" i="67"/>
  <c r="AB95" i="67"/>
  <c r="AB87" i="67"/>
  <c r="AB79" i="67"/>
  <c r="AB90" i="67"/>
  <c r="AB104" i="67"/>
  <c r="AB100" i="67"/>
  <c r="AB108" i="67"/>
  <c r="AB92" i="67"/>
  <c r="AB109" i="67"/>
  <c r="AB101" i="67"/>
  <c r="AB93" i="67"/>
  <c r="AB85" i="67"/>
  <c r="AB82" i="67"/>
  <c r="AB96" i="67"/>
  <c r="AB102" i="67"/>
  <c r="AA5" i="69"/>
  <c r="AC2" i="67"/>
  <c r="X27" i="66"/>
  <c r="W18" i="66"/>
  <c r="W11" i="66" s="1"/>
  <c r="AA378" i="67"/>
  <c r="Z171" i="69"/>
  <c r="Z172" i="69"/>
  <c r="Z162" i="69"/>
  <c r="Z163" i="69"/>
  <c r="Z160" i="69"/>
  <c r="Z125" i="69"/>
  <c r="Z148" i="69"/>
  <c r="Z164" i="69"/>
  <c r="Z113" i="69"/>
  <c r="Z97" i="69"/>
  <c r="Z64" i="69"/>
  <c r="Z128" i="69"/>
  <c r="Z106" i="69"/>
  <c r="Z73" i="69"/>
  <c r="Z166" i="69"/>
  <c r="Z99" i="69"/>
  <c r="Z181" i="69"/>
  <c r="Z95" i="69"/>
  <c r="Z111" i="69"/>
  <c r="Z63" i="69"/>
  <c r="Z48" i="69"/>
  <c r="Z96" i="69"/>
  <c r="Z54" i="69"/>
  <c r="Z44" i="69"/>
  <c r="Z74" i="69"/>
  <c r="Z112" i="69"/>
  <c r="Z51" i="69"/>
  <c r="Z176" i="69"/>
  <c r="Z147" i="69"/>
  <c r="Z182" i="69"/>
  <c r="Z101" i="69"/>
  <c r="Z150" i="69"/>
  <c r="Z94" i="69"/>
  <c r="Z107" i="69"/>
  <c r="Z104" i="69"/>
  <c r="Z67" i="69"/>
  <c r="Z119" i="69"/>
  <c r="Z42" i="69"/>
  <c r="Z47" i="69"/>
  <c r="Z122" i="69"/>
  <c r="Z165" i="69"/>
  <c r="Z98" i="69"/>
  <c r="Z115" i="69"/>
  <c r="Z120" i="69"/>
  <c r="Z71" i="69"/>
  <c r="Z152" i="69"/>
  <c r="Z46" i="69"/>
  <c r="Z55" i="69"/>
  <c r="Z167" i="69"/>
  <c r="Z168" i="69"/>
  <c r="Z158" i="69"/>
  <c r="Z159" i="69"/>
  <c r="Z153" i="69"/>
  <c r="Z121" i="69"/>
  <c r="Z126" i="69"/>
  <c r="Z154" i="69"/>
  <c r="Z109" i="69"/>
  <c r="Z93" i="69"/>
  <c r="Z60" i="69"/>
  <c r="Z118" i="69"/>
  <c r="Z102" i="69"/>
  <c r="Z69" i="69"/>
  <c r="Z149" i="69"/>
  <c r="Z161" i="69"/>
  <c r="Z124" i="69"/>
  <c r="Z57" i="69"/>
  <c r="Z75" i="69"/>
  <c r="Z59" i="69"/>
  <c r="Z156" i="69"/>
  <c r="Z43" i="69"/>
  <c r="Z50" i="69"/>
  <c r="Z40" i="69"/>
  <c r="Z58" i="69"/>
  <c r="Z103" i="69"/>
  <c r="Z41" i="69"/>
  <c r="Z175" i="69"/>
  <c r="Z170" i="69"/>
  <c r="Z169" i="69"/>
  <c r="Z174" i="69"/>
  <c r="Z157" i="69"/>
  <c r="Z117" i="69"/>
  <c r="Z68" i="69"/>
  <c r="Z110" i="69"/>
  <c r="Z61" i="69"/>
  <c r="Z108" i="69"/>
  <c r="Z49" i="69"/>
  <c r="Z52" i="69"/>
  <c r="Z62" i="69"/>
  <c r="Z100" i="69"/>
  <c r="Z45" i="69"/>
  <c r="Z179" i="69"/>
  <c r="Z180" i="69"/>
  <c r="Z178" i="69"/>
  <c r="Z177" i="69"/>
  <c r="Z155" i="69"/>
  <c r="Z151" i="69"/>
  <c r="Z173" i="69"/>
  <c r="Z123" i="69"/>
  <c r="Z105" i="69"/>
  <c r="Z72" i="69"/>
  <c r="Z114" i="69"/>
  <c r="Z65" i="69"/>
  <c r="Z116" i="69"/>
  <c r="Z53" i="69"/>
  <c r="Z56" i="69"/>
  <c r="Z70" i="69"/>
  <c r="Z127" i="69"/>
  <c r="Z66" i="69"/>
  <c r="Z92" i="69"/>
  <c r="Z39" i="69"/>
  <c r="Z146" i="69"/>
  <c r="X30" i="66"/>
  <c r="Y28" i="66"/>
  <c r="Y29" i="66" s="1"/>
  <c r="X381" i="61"/>
  <c r="O279" i="61"/>
  <c r="H279" i="61" s="1"/>
  <c r="K41" i="58"/>
  <c r="O277" i="61"/>
  <c r="H277" i="61" s="1"/>
  <c r="K39" i="58"/>
  <c r="O278" i="61"/>
  <c r="H278" i="61" s="1"/>
  <c r="K40" i="58"/>
  <c r="O272" i="61"/>
  <c r="H272" i="61" s="1"/>
  <c r="K34" i="58"/>
  <c r="O275" i="61"/>
  <c r="H275" i="61" s="1"/>
  <c r="K37" i="58"/>
  <c r="O282" i="61"/>
  <c r="H282" i="61" s="1"/>
  <c r="K44" i="58"/>
  <c r="E51" i="42"/>
  <c r="D52" i="42"/>
  <c r="W142" i="59"/>
  <c r="W150" i="59"/>
  <c r="W156" i="59"/>
  <c r="W151" i="59"/>
  <c r="W154" i="59"/>
  <c r="W152" i="59"/>
  <c r="W153" i="59"/>
  <c r="W157" i="59"/>
  <c r="W160" i="59"/>
  <c r="W164" i="59"/>
  <c r="W168" i="59"/>
  <c r="W172" i="59"/>
  <c r="W148" i="59"/>
  <c r="W159" i="59"/>
  <c r="W163" i="59"/>
  <c r="W167" i="59"/>
  <c r="W171" i="59"/>
  <c r="W149" i="59"/>
  <c r="W158" i="59"/>
  <c r="W162" i="59"/>
  <c r="W166" i="59"/>
  <c r="W170" i="59"/>
  <c r="W155" i="59"/>
  <c r="W161" i="59"/>
  <c r="W165" i="59"/>
  <c r="W169" i="59"/>
  <c r="W173" i="59"/>
  <c r="W175" i="59"/>
  <c r="W179" i="59"/>
  <c r="W174" i="59"/>
  <c r="W178" i="59"/>
  <c r="W182" i="59"/>
  <c r="W177" i="59"/>
  <c r="W181" i="59"/>
  <c r="W176" i="59"/>
  <c r="W180" i="59"/>
  <c r="W146" i="59"/>
  <c r="W147" i="59"/>
  <c r="W145" i="59"/>
  <c r="W144" i="59"/>
  <c r="W143" i="59"/>
  <c r="W35" i="59"/>
  <c r="W96" i="59"/>
  <c r="W102" i="59"/>
  <c r="W101" i="59"/>
  <c r="W105" i="59"/>
  <c r="W109" i="59"/>
  <c r="W103" i="59"/>
  <c r="W108" i="59"/>
  <c r="W110" i="59"/>
  <c r="W114" i="59"/>
  <c r="W118" i="59"/>
  <c r="W122" i="59"/>
  <c r="W126" i="59"/>
  <c r="W100" i="59"/>
  <c r="W98" i="59"/>
  <c r="W107" i="59"/>
  <c r="W113" i="59"/>
  <c r="W117" i="59"/>
  <c r="W121" i="59"/>
  <c r="W125" i="59"/>
  <c r="W95" i="59"/>
  <c r="W99" i="59"/>
  <c r="W106" i="59"/>
  <c r="W112" i="59"/>
  <c r="W120" i="59"/>
  <c r="W128" i="59"/>
  <c r="W97" i="59"/>
  <c r="W116" i="59"/>
  <c r="W123" i="59"/>
  <c r="W94" i="59"/>
  <c r="W104" i="59"/>
  <c r="W111" i="59"/>
  <c r="W119" i="59"/>
  <c r="W127" i="59"/>
  <c r="W124" i="59"/>
  <c r="W115" i="59"/>
  <c r="W92" i="59"/>
  <c r="W93" i="59"/>
  <c r="W91" i="59"/>
  <c r="W90" i="59"/>
  <c r="W89" i="59"/>
  <c r="X378" i="61"/>
  <c r="W44" i="59"/>
  <c r="W47" i="59"/>
  <c r="W51" i="59"/>
  <c r="W55" i="59"/>
  <c r="W45" i="59"/>
  <c r="W46" i="59"/>
  <c r="W50" i="59"/>
  <c r="W54" i="59"/>
  <c r="W43" i="59"/>
  <c r="W49" i="59"/>
  <c r="W53" i="59"/>
  <c r="W57" i="59"/>
  <c r="W41" i="59"/>
  <c r="W56" i="59"/>
  <c r="W59" i="59"/>
  <c r="W63" i="59"/>
  <c r="W67" i="59"/>
  <c r="W71" i="59"/>
  <c r="W75" i="59"/>
  <c r="W42" i="59"/>
  <c r="W52" i="59"/>
  <c r="W58" i="59"/>
  <c r="W62" i="59"/>
  <c r="W66" i="59"/>
  <c r="W70" i="59"/>
  <c r="W74" i="59"/>
  <c r="W64" i="59"/>
  <c r="W68" i="59"/>
  <c r="W72" i="59"/>
  <c r="W48" i="59"/>
  <c r="W61" i="59"/>
  <c r="W65" i="59"/>
  <c r="W69" i="59"/>
  <c r="W73" i="59"/>
  <c r="W60" i="59"/>
  <c r="W40" i="59"/>
  <c r="W39" i="59"/>
  <c r="W38" i="59"/>
  <c r="W37" i="59"/>
  <c r="W36" i="59"/>
  <c r="Y77" i="61"/>
  <c r="Y78" i="61"/>
  <c r="Y85" i="61"/>
  <c r="Y86" i="61"/>
  <c r="Y93" i="61"/>
  <c r="Y94" i="61"/>
  <c r="Y101" i="61"/>
  <c r="Y102" i="61"/>
  <c r="Y109" i="61"/>
  <c r="Y75" i="61"/>
  <c r="Y80" i="61"/>
  <c r="Y83" i="61"/>
  <c r="Y88" i="61"/>
  <c r="Y91" i="61"/>
  <c r="Y96" i="61"/>
  <c r="Y99" i="61"/>
  <c r="Y104" i="61"/>
  <c r="Y107" i="61"/>
  <c r="Y81" i="61"/>
  <c r="Y82" i="61"/>
  <c r="Y89" i="61"/>
  <c r="Y90" i="61"/>
  <c r="Y97" i="61"/>
  <c r="Y98" i="61"/>
  <c r="Y105" i="61"/>
  <c r="Y106" i="61"/>
  <c r="Y95" i="61"/>
  <c r="Y100" i="61"/>
  <c r="Y92" i="61"/>
  <c r="Y103" i="61"/>
  <c r="Y79" i="61"/>
  <c r="Y84" i="61"/>
  <c r="Y76" i="61"/>
  <c r="Y87" i="61"/>
  <c r="Y108" i="61"/>
  <c r="H110" i="61"/>
  <c r="D14" i="58" s="1"/>
  <c r="D18" i="58" s="1"/>
  <c r="L30" i="1"/>
  <c r="Z4" i="56"/>
  <c r="M28" i="1"/>
  <c r="U27" i="1"/>
  <c r="X5" i="59"/>
  <c r="S3" i="42"/>
  <c r="S6" i="42" s="1"/>
  <c r="AH2" i="56"/>
  <c r="T18" i="1"/>
  <c r="T11" i="1" s="1"/>
  <c r="Z2" i="61"/>
  <c r="T34" i="1"/>
  <c r="Z3" i="61" s="1"/>
  <c r="U33" i="1"/>
  <c r="O22" i="69" l="1"/>
  <c r="O22" i="59"/>
  <c r="Q141" i="67"/>
  <c r="Q121" i="67"/>
  <c r="Q134" i="61"/>
  <c r="Q121" i="61"/>
  <c r="Q141" i="61"/>
  <c r="Q134" i="67"/>
  <c r="Q132" i="61"/>
  <c r="Q149" i="61"/>
  <c r="Q137" i="67"/>
  <c r="Q140" i="67"/>
  <c r="Q139" i="67"/>
  <c r="Q163" i="61"/>
  <c r="Q150" i="67"/>
  <c r="Q153" i="61"/>
  <c r="Q142" i="61"/>
  <c r="Q160" i="61"/>
  <c r="Q152" i="61"/>
  <c r="Q151" i="67"/>
  <c r="Q148" i="61"/>
  <c r="Q138" i="67"/>
  <c r="Q144" i="61"/>
  <c r="Q135" i="67"/>
  <c r="AC377" i="67"/>
  <c r="AC376" i="67"/>
  <c r="AB388" i="67"/>
  <c r="Y388" i="61"/>
  <c r="Z376" i="61"/>
  <c r="Z377" i="61"/>
  <c r="Z382" i="61" s="1"/>
  <c r="K83" i="58"/>
  <c r="Z27" i="61"/>
  <c r="Z28" i="61"/>
  <c r="Z26" i="61"/>
  <c r="Z29" i="61"/>
  <c r="Z23" i="61"/>
  <c r="Z24" i="61"/>
  <c r="Z31" i="61"/>
  <c r="Z32" i="61"/>
  <c r="Z33" i="61"/>
  <c r="Z38" i="61"/>
  <c r="Z41" i="61"/>
  <c r="Z46" i="61"/>
  <c r="Z25" i="61"/>
  <c r="Z35" i="61"/>
  <c r="Z30" i="61"/>
  <c r="Z34" i="61"/>
  <c r="Z37" i="61"/>
  <c r="Z44" i="61"/>
  <c r="Z45" i="61"/>
  <c r="Z36" i="61"/>
  <c r="Z43" i="61"/>
  <c r="Z50" i="61"/>
  <c r="Z53" i="61"/>
  <c r="Z56" i="61"/>
  <c r="Z39" i="61"/>
  <c r="Z40" i="61"/>
  <c r="Z42" i="61"/>
  <c r="Z55" i="61"/>
  <c r="Z54" i="61"/>
  <c r="Z47" i="61"/>
  <c r="Z52" i="61"/>
  <c r="Z48" i="61"/>
  <c r="Z51" i="61"/>
  <c r="Z49" i="61"/>
  <c r="Z21" i="61"/>
  <c r="Z74" i="61" s="1"/>
  <c r="Z22" i="61"/>
  <c r="Z75" i="61" s="1"/>
  <c r="Z20" i="61"/>
  <c r="Z73" i="61" s="1"/>
  <c r="Z19" i="61"/>
  <c r="Z72" i="61" s="1"/>
  <c r="Z18" i="61"/>
  <c r="Z71" i="61" s="1"/>
  <c r="Z17" i="61"/>
  <c r="Z70" i="61" s="1"/>
  <c r="Q135" i="61"/>
  <c r="Q144" i="67"/>
  <c r="Q137" i="61"/>
  <c r="Q150" i="61"/>
  <c r="Q138" i="61"/>
  <c r="Q151" i="61"/>
  <c r="Q153" i="67"/>
  <c r="Q142" i="67"/>
  <c r="Q160" i="67"/>
  <c r="Q163" i="67"/>
  <c r="Q140" i="61"/>
  <c r="Q139" i="61"/>
  <c r="Q132" i="67"/>
  <c r="Q149" i="67"/>
  <c r="Q148" i="67"/>
  <c r="AC27" i="67"/>
  <c r="AC28" i="67"/>
  <c r="AC35" i="67"/>
  <c r="AC36" i="67"/>
  <c r="AC43" i="67"/>
  <c r="AC44" i="67"/>
  <c r="AC26" i="67"/>
  <c r="AC29" i="67"/>
  <c r="AC34" i="67"/>
  <c r="AC37" i="67"/>
  <c r="AC42" i="67"/>
  <c r="AC45" i="67"/>
  <c r="AC31" i="67"/>
  <c r="AC32" i="67"/>
  <c r="AC39" i="67"/>
  <c r="AC40" i="67"/>
  <c r="AC47" i="67"/>
  <c r="AC48" i="67"/>
  <c r="AC55" i="67"/>
  <c r="AC30" i="67"/>
  <c r="AC41" i="67"/>
  <c r="AC46" i="67"/>
  <c r="AC49" i="67"/>
  <c r="AC33" i="67"/>
  <c r="AC38" i="67"/>
  <c r="AC51" i="67"/>
  <c r="AC52" i="67"/>
  <c r="AC50" i="67"/>
  <c r="AC53" i="67"/>
  <c r="AC56" i="67"/>
  <c r="AC54" i="67"/>
  <c r="AC24" i="67"/>
  <c r="AC25" i="67"/>
  <c r="AC23" i="67"/>
  <c r="AC22" i="67"/>
  <c r="AC21" i="67"/>
  <c r="Z111" i="56"/>
  <c r="Z69" i="56"/>
  <c r="Z64" i="56"/>
  <c r="Z66" i="56"/>
  <c r="Z144" i="56"/>
  <c r="Z148" i="56"/>
  <c r="Z87" i="56"/>
  <c r="Z139" i="56"/>
  <c r="Z127" i="56"/>
  <c r="Z108" i="56"/>
  <c r="Z100" i="56"/>
  <c r="Z73" i="56"/>
  <c r="Z60" i="56"/>
  <c r="Z117" i="56"/>
  <c r="Z94" i="56"/>
  <c r="Z136" i="56"/>
  <c r="Z96" i="56"/>
  <c r="Z114" i="56"/>
  <c r="Z120" i="56"/>
  <c r="Z75" i="56"/>
  <c r="Z63" i="56"/>
  <c r="Z105" i="56"/>
  <c r="Z76" i="56"/>
  <c r="Z93" i="56"/>
  <c r="Z81" i="56"/>
  <c r="Z78" i="56"/>
  <c r="Z126" i="56"/>
  <c r="Z123" i="56"/>
  <c r="Z90" i="56"/>
  <c r="Z132" i="56"/>
  <c r="Z72" i="56"/>
  <c r="Z99" i="56"/>
  <c r="Z147" i="56"/>
  <c r="Z129" i="56"/>
  <c r="Z151" i="56"/>
  <c r="Z103" i="56"/>
  <c r="Z112" i="56"/>
  <c r="Z67" i="56"/>
  <c r="Z82" i="56"/>
  <c r="Z118" i="56"/>
  <c r="Z106" i="56"/>
  <c r="Z142" i="56"/>
  <c r="Z133" i="56"/>
  <c r="Z109" i="56"/>
  <c r="Z79" i="56"/>
  <c r="Z124" i="56"/>
  <c r="Z85" i="56"/>
  <c r="Z88" i="56"/>
  <c r="Z84" i="56"/>
  <c r="Z145" i="56"/>
  <c r="Z102" i="56"/>
  <c r="Z138" i="56"/>
  <c r="Z97" i="56"/>
  <c r="Z70" i="56"/>
  <c r="Z121" i="56"/>
  <c r="Z130" i="56"/>
  <c r="Z61" i="56"/>
  <c r="Z141" i="56"/>
  <c r="Z91" i="56"/>
  <c r="Z115" i="56"/>
  <c r="Z135" i="56"/>
  <c r="Z150" i="56"/>
  <c r="Z154" i="56"/>
  <c r="Z153" i="56"/>
  <c r="Q158" i="67"/>
  <c r="Q158" i="61"/>
  <c r="Q162" i="61"/>
  <c r="Q162" i="67"/>
  <c r="AC20" i="67"/>
  <c r="Z218" i="61"/>
  <c r="Z270" i="61" s="1"/>
  <c r="Q143" i="61"/>
  <c r="Q143" i="67"/>
  <c r="Q147" i="61"/>
  <c r="Q147" i="67"/>
  <c r="Q161" i="67"/>
  <c r="Q161" i="61"/>
  <c r="Q146" i="61"/>
  <c r="Q146" i="67"/>
  <c r="Q157" i="61"/>
  <c r="Q157" i="67"/>
  <c r="Q133" i="61"/>
  <c r="Q133" i="67"/>
  <c r="Q154" i="67"/>
  <c r="Q154" i="61"/>
  <c r="Q136" i="61"/>
  <c r="Q136" i="67"/>
  <c r="Q145" i="61"/>
  <c r="Q145" i="67"/>
  <c r="Q159" i="67"/>
  <c r="Q159" i="61"/>
  <c r="Q156" i="67"/>
  <c r="Q156" i="61"/>
  <c r="Q155" i="61"/>
  <c r="Q155" i="67"/>
  <c r="X68" i="67"/>
  <c r="P170" i="61"/>
  <c r="P222" i="61" s="1"/>
  <c r="P274" i="61" s="1"/>
  <c r="O275" i="67"/>
  <c r="H275" i="67" s="1"/>
  <c r="D37" i="68" s="1"/>
  <c r="K33" i="68"/>
  <c r="O271" i="67"/>
  <c r="K34" i="68"/>
  <c r="O272" i="67"/>
  <c r="H272" i="67" s="1"/>
  <c r="D34" i="68" s="1"/>
  <c r="H281" i="67"/>
  <c r="D43" i="68" s="1"/>
  <c r="O357" i="67"/>
  <c r="O359" i="67"/>
  <c r="O350" i="67"/>
  <c r="O352" i="67"/>
  <c r="O358" i="67"/>
  <c r="O351" i="67"/>
  <c r="O353" i="67"/>
  <c r="O355" i="67"/>
  <c r="O354" i="67"/>
  <c r="O356" i="67"/>
  <c r="D40" i="68"/>
  <c r="D47" i="68"/>
  <c r="D46" i="68"/>
  <c r="D45" i="68"/>
  <c r="D36" i="68"/>
  <c r="P202" i="67"/>
  <c r="P254" i="67" s="1"/>
  <c r="P306" i="67" s="1"/>
  <c r="P204" i="67"/>
  <c r="P256" i="67" s="1"/>
  <c r="P308" i="67" s="1"/>
  <c r="P185" i="67"/>
  <c r="P237" i="67" s="1"/>
  <c r="P289" i="67" s="1"/>
  <c r="P205" i="67"/>
  <c r="P257" i="67" s="1"/>
  <c r="P309" i="67" s="1"/>
  <c r="P203" i="67"/>
  <c r="P255" i="67" s="1"/>
  <c r="P307" i="67" s="1"/>
  <c r="P187" i="67"/>
  <c r="P239" i="67" s="1"/>
  <c r="P291" i="67" s="1"/>
  <c r="P213" i="67"/>
  <c r="P265" i="67" s="1"/>
  <c r="P317" i="67" s="1"/>
  <c r="P194" i="67"/>
  <c r="P246" i="67" s="1"/>
  <c r="P298" i="67" s="1"/>
  <c r="P197" i="67"/>
  <c r="P249" i="67" s="1"/>
  <c r="P301" i="67" s="1"/>
  <c r="P201" i="67"/>
  <c r="P253" i="67" s="1"/>
  <c r="P305" i="67" s="1"/>
  <c r="P188" i="67"/>
  <c r="P240" i="67" s="1"/>
  <c r="P292" i="67" s="1"/>
  <c r="P190" i="67"/>
  <c r="P242" i="67" s="1"/>
  <c r="P294" i="67" s="1"/>
  <c r="P206" i="67"/>
  <c r="P258" i="67" s="1"/>
  <c r="P310" i="67" s="1"/>
  <c r="P212" i="67"/>
  <c r="P264" i="67" s="1"/>
  <c r="P316" i="67" s="1"/>
  <c r="P189" i="67"/>
  <c r="P241" i="67" s="1"/>
  <c r="P293" i="67" s="1"/>
  <c r="P186" i="67"/>
  <c r="P238" i="67" s="1"/>
  <c r="P290" i="67" s="1"/>
  <c r="P193" i="67"/>
  <c r="P245" i="67" s="1"/>
  <c r="P297" i="67" s="1"/>
  <c r="P198" i="67"/>
  <c r="P250" i="67" s="1"/>
  <c r="P302" i="67" s="1"/>
  <c r="P215" i="67"/>
  <c r="P267" i="67" s="1"/>
  <c r="P319" i="67" s="1"/>
  <c r="P210" i="67"/>
  <c r="P262" i="67" s="1"/>
  <c r="P314" i="67" s="1"/>
  <c r="P200" i="67"/>
  <c r="P252" i="67" s="1"/>
  <c r="P304" i="67" s="1"/>
  <c r="P196" i="67"/>
  <c r="P248" i="67" s="1"/>
  <c r="P300" i="67" s="1"/>
  <c r="P195" i="67"/>
  <c r="P247" i="67" s="1"/>
  <c r="P299" i="67" s="1"/>
  <c r="P209" i="67"/>
  <c r="P261" i="67" s="1"/>
  <c r="P313" i="67" s="1"/>
  <c r="P207" i="67"/>
  <c r="P259" i="67" s="1"/>
  <c r="P311" i="67" s="1"/>
  <c r="P208" i="67"/>
  <c r="P260" i="67" s="1"/>
  <c r="P312" i="67" s="1"/>
  <c r="P191" i="67"/>
  <c r="P243" i="67" s="1"/>
  <c r="P295" i="67" s="1"/>
  <c r="P192" i="67"/>
  <c r="P244" i="67" s="1"/>
  <c r="P296" i="67" s="1"/>
  <c r="P199" i="67"/>
  <c r="P251" i="67" s="1"/>
  <c r="P303" i="67" s="1"/>
  <c r="P214" i="67"/>
  <c r="P266" i="67" s="1"/>
  <c r="P318" i="67" s="1"/>
  <c r="P211" i="67"/>
  <c r="P263" i="67" s="1"/>
  <c r="P315" i="67" s="1"/>
  <c r="P216" i="67"/>
  <c r="P268" i="67" s="1"/>
  <c r="P320" i="67" s="1"/>
  <c r="P178" i="67"/>
  <c r="P230" i="67" s="1"/>
  <c r="P282" i="67" s="1"/>
  <c r="P176" i="67"/>
  <c r="P228" i="67" s="1"/>
  <c r="P280" i="67" s="1"/>
  <c r="P169" i="67"/>
  <c r="P221" i="67" s="1"/>
  <c r="P273" i="67" s="1"/>
  <c r="P174" i="67"/>
  <c r="P177" i="67"/>
  <c r="P229" i="67" s="1"/>
  <c r="P281" i="67" s="1"/>
  <c r="P173" i="67"/>
  <c r="P225" i="67" s="1"/>
  <c r="P277" i="67" s="1"/>
  <c r="P181" i="67"/>
  <c r="P233" i="67" s="1"/>
  <c r="P285" i="67" s="1"/>
  <c r="P171" i="67"/>
  <c r="P183" i="67"/>
  <c r="P235" i="67" s="1"/>
  <c r="P287" i="67" s="1"/>
  <c r="P172" i="67"/>
  <c r="P224" i="67" s="1"/>
  <c r="P276" i="67" s="1"/>
  <c r="P184" i="67"/>
  <c r="P236" i="67" s="1"/>
  <c r="P288" i="67" s="1"/>
  <c r="P182" i="67"/>
  <c r="P234" i="67" s="1"/>
  <c r="P286" i="67" s="1"/>
  <c r="P175" i="67"/>
  <c r="P227" i="67" s="1"/>
  <c r="P279" i="67" s="1"/>
  <c r="P180" i="67"/>
  <c r="P232" i="67" s="1"/>
  <c r="P284" i="67" s="1"/>
  <c r="P179" i="67"/>
  <c r="P231" i="67" s="1"/>
  <c r="P283" i="67" s="1"/>
  <c r="P168" i="67"/>
  <c r="P220" i="67" s="1"/>
  <c r="P272" i="67" s="1"/>
  <c r="P167" i="67"/>
  <c r="P219" i="67" s="1"/>
  <c r="P271" i="67" s="1"/>
  <c r="P170" i="67"/>
  <c r="P222" i="67" s="1"/>
  <c r="P274" i="67" s="1"/>
  <c r="P324" i="67"/>
  <c r="P335" i="67" s="1"/>
  <c r="Q127" i="61"/>
  <c r="Q127" i="67"/>
  <c r="Q119" i="61"/>
  <c r="Q119" i="67"/>
  <c r="Q130" i="61"/>
  <c r="Q130" i="67"/>
  <c r="Q123" i="61"/>
  <c r="Q123" i="67"/>
  <c r="Q124" i="61"/>
  <c r="Q124" i="67"/>
  <c r="Q125" i="61"/>
  <c r="Q125" i="67"/>
  <c r="Q116" i="61"/>
  <c r="Q116" i="67"/>
  <c r="Q114" i="61"/>
  <c r="Q114" i="67"/>
  <c r="Q117" i="61"/>
  <c r="Q117" i="67"/>
  <c r="Q118" i="61"/>
  <c r="Q118" i="67"/>
  <c r="Q122" i="61"/>
  <c r="Q122" i="67"/>
  <c r="Q115" i="61"/>
  <c r="Q115" i="67"/>
  <c r="Q129" i="61"/>
  <c r="Q129" i="67"/>
  <c r="Q120" i="61"/>
  <c r="Q120" i="67"/>
  <c r="Q126" i="61"/>
  <c r="Q126" i="67"/>
  <c r="Q128" i="61"/>
  <c r="Q128" i="67"/>
  <c r="Q131" i="61"/>
  <c r="Q131" i="67"/>
  <c r="P180" i="61"/>
  <c r="P232" i="61" s="1"/>
  <c r="P284" i="61" s="1"/>
  <c r="P171" i="61"/>
  <c r="P223" i="61" s="1"/>
  <c r="P275" i="61" s="1"/>
  <c r="P183" i="61"/>
  <c r="P235" i="61" s="1"/>
  <c r="P287" i="61" s="1"/>
  <c r="P175" i="61"/>
  <c r="P227" i="61" s="1"/>
  <c r="P279" i="61" s="1"/>
  <c r="P204" i="61"/>
  <c r="P256" i="61" s="1"/>
  <c r="P308" i="61" s="1"/>
  <c r="P197" i="61"/>
  <c r="P249" i="61" s="1"/>
  <c r="P301" i="61" s="1"/>
  <c r="P190" i="61"/>
  <c r="P242" i="61" s="1"/>
  <c r="P294" i="61" s="1"/>
  <c r="P215" i="61"/>
  <c r="P267" i="61" s="1"/>
  <c r="P319" i="61" s="1"/>
  <c r="P199" i="61"/>
  <c r="P251" i="61" s="1"/>
  <c r="P303" i="61" s="1"/>
  <c r="P200" i="61"/>
  <c r="P252" i="61" s="1"/>
  <c r="P304" i="61" s="1"/>
  <c r="P207" i="61"/>
  <c r="P259" i="61" s="1"/>
  <c r="P311" i="61" s="1"/>
  <c r="P189" i="61"/>
  <c r="P241" i="61" s="1"/>
  <c r="P293" i="61" s="1"/>
  <c r="P176" i="61"/>
  <c r="P228" i="61" s="1"/>
  <c r="P280" i="61" s="1"/>
  <c r="P213" i="61"/>
  <c r="P265" i="61" s="1"/>
  <c r="P317" i="61" s="1"/>
  <c r="P212" i="61"/>
  <c r="P264" i="61" s="1"/>
  <c r="P316" i="61" s="1"/>
  <c r="P216" i="61"/>
  <c r="P268" i="61" s="1"/>
  <c r="P320" i="61" s="1"/>
  <c r="P172" i="61"/>
  <c r="P224" i="61" s="1"/>
  <c r="P276" i="61" s="1"/>
  <c r="P182" i="61"/>
  <c r="P234" i="61" s="1"/>
  <c r="P286" i="61" s="1"/>
  <c r="P184" i="61"/>
  <c r="P236" i="61" s="1"/>
  <c r="P288" i="61" s="1"/>
  <c r="P202" i="61"/>
  <c r="P254" i="61" s="1"/>
  <c r="P306" i="61" s="1"/>
  <c r="P187" i="61"/>
  <c r="P239" i="61" s="1"/>
  <c r="P291" i="61" s="1"/>
  <c r="P185" i="61"/>
  <c r="P237" i="61" s="1"/>
  <c r="P289" i="61" s="1"/>
  <c r="P206" i="61"/>
  <c r="P258" i="61" s="1"/>
  <c r="P310" i="61" s="1"/>
  <c r="P195" i="61"/>
  <c r="P247" i="61" s="1"/>
  <c r="P299" i="61" s="1"/>
  <c r="P193" i="61"/>
  <c r="P245" i="61" s="1"/>
  <c r="P297" i="61" s="1"/>
  <c r="P214" i="61"/>
  <c r="P266" i="61" s="1"/>
  <c r="P318" i="61" s="1"/>
  <c r="P211" i="61"/>
  <c r="P263" i="61" s="1"/>
  <c r="P315" i="61" s="1"/>
  <c r="P174" i="61"/>
  <c r="P226" i="61" s="1"/>
  <c r="P278" i="61" s="1"/>
  <c r="P169" i="61"/>
  <c r="P221" i="61" s="1"/>
  <c r="P273" i="61" s="1"/>
  <c r="P179" i="61"/>
  <c r="P231" i="61" s="1"/>
  <c r="P283" i="61" s="1"/>
  <c r="P167" i="61"/>
  <c r="P219" i="61" s="1"/>
  <c r="P271" i="61" s="1"/>
  <c r="P188" i="61"/>
  <c r="P240" i="61" s="1"/>
  <c r="P292" i="61" s="1"/>
  <c r="P203" i="61"/>
  <c r="P255" i="61" s="1"/>
  <c r="P307" i="61" s="1"/>
  <c r="P209" i="61"/>
  <c r="P261" i="61" s="1"/>
  <c r="P313" i="61" s="1"/>
  <c r="P191" i="61"/>
  <c r="P243" i="61" s="1"/>
  <c r="P295" i="61" s="1"/>
  <c r="P198" i="61"/>
  <c r="P250" i="61" s="1"/>
  <c r="P302" i="61" s="1"/>
  <c r="P178" i="61"/>
  <c r="P230" i="61" s="1"/>
  <c r="P282" i="61" s="1"/>
  <c r="P181" i="61"/>
  <c r="P233" i="61" s="1"/>
  <c r="P285" i="61" s="1"/>
  <c r="P205" i="61"/>
  <c r="P257" i="61" s="1"/>
  <c r="P309" i="61" s="1"/>
  <c r="P194" i="61"/>
  <c r="P246" i="61" s="1"/>
  <c r="P298" i="61" s="1"/>
  <c r="P201" i="61"/>
  <c r="P253" i="61" s="1"/>
  <c r="P305" i="61" s="1"/>
  <c r="P186" i="61"/>
  <c r="P238" i="61" s="1"/>
  <c r="P290" i="61" s="1"/>
  <c r="P192" i="61"/>
  <c r="P244" i="61" s="1"/>
  <c r="P296" i="61" s="1"/>
  <c r="P208" i="61"/>
  <c r="P260" i="61" s="1"/>
  <c r="P312" i="61" s="1"/>
  <c r="P210" i="61"/>
  <c r="P262" i="61" s="1"/>
  <c r="P314" i="61" s="1"/>
  <c r="P196" i="61"/>
  <c r="P248" i="61" s="1"/>
  <c r="P300" i="61" s="1"/>
  <c r="P168" i="61"/>
  <c r="P220" i="61" s="1"/>
  <c r="P272" i="61" s="1"/>
  <c r="P177" i="61"/>
  <c r="P229" i="61" s="1"/>
  <c r="P281" i="61" s="1"/>
  <c r="H273" i="61"/>
  <c r="H321" i="61" s="1"/>
  <c r="D33" i="58"/>
  <c r="D42" i="58"/>
  <c r="D38" i="58"/>
  <c r="D43" i="58"/>
  <c r="D36" i="58"/>
  <c r="O356" i="61"/>
  <c r="D45" i="58"/>
  <c r="O353" i="61"/>
  <c r="O358" i="61"/>
  <c r="O357" i="61"/>
  <c r="O352" i="61"/>
  <c r="D46" i="58"/>
  <c r="O350" i="61"/>
  <c r="O354" i="61"/>
  <c r="O359" i="61"/>
  <c r="O351" i="61"/>
  <c r="D47" i="58"/>
  <c r="O355" i="61"/>
  <c r="P60" i="61"/>
  <c r="P225" i="61"/>
  <c r="P277" i="61" s="1"/>
  <c r="Z57" i="56"/>
  <c r="Z54" i="56"/>
  <c r="Z55" i="56"/>
  <c r="Z58" i="56"/>
  <c r="Z51" i="56"/>
  <c r="Z52" i="56"/>
  <c r="U19" i="66"/>
  <c r="T33" i="66"/>
  <c r="S34" i="66"/>
  <c r="Y3" i="67" s="1"/>
  <c r="X70" i="67"/>
  <c r="X71" i="67"/>
  <c r="X381" i="67"/>
  <c r="X72" i="67"/>
  <c r="X73" i="67"/>
  <c r="X382" i="67"/>
  <c r="X69" i="67"/>
  <c r="Y381" i="61"/>
  <c r="O369" i="67"/>
  <c r="H369" i="67" s="1"/>
  <c r="F199" i="69" s="1"/>
  <c r="N129" i="69"/>
  <c r="N16" i="69" s="1"/>
  <c r="N129" i="59"/>
  <c r="N16" i="59" s="1"/>
  <c r="O366" i="67"/>
  <c r="H366" i="67" s="1"/>
  <c r="F196" i="69" s="1"/>
  <c r="O363" i="67"/>
  <c r="H363" i="67" s="1"/>
  <c r="F193" i="69" s="1"/>
  <c r="O364" i="67"/>
  <c r="H364" i="67" s="1"/>
  <c r="F194" i="69" s="1"/>
  <c r="O362" i="67"/>
  <c r="H362" i="67" s="1"/>
  <c r="F192" i="69" s="1"/>
  <c r="O370" i="67"/>
  <c r="H370" i="67" s="1"/>
  <c r="F200" i="69" s="1"/>
  <c r="O365" i="67"/>
  <c r="H365" i="67" s="1"/>
  <c r="F195" i="69" s="1"/>
  <c r="O367" i="67"/>
  <c r="H367" i="67" s="1"/>
  <c r="F197" i="69" s="1"/>
  <c r="O371" i="67"/>
  <c r="H371" i="67" s="1"/>
  <c r="F201" i="69" s="1"/>
  <c r="Z10" i="56"/>
  <c r="Z42" i="56"/>
  <c r="Z48" i="56"/>
  <c r="Z33" i="56"/>
  <c r="Z21" i="56"/>
  <c r="Z30" i="56"/>
  <c r="Z43" i="56"/>
  <c r="Z16" i="56"/>
  <c r="Z12" i="56"/>
  <c r="Z31" i="56"/>
  <c r="Z49" i="56"/>
  <c r="Z39" i="56"/>
  <c r="Z34" i="56"/>
  <c r="Z18" i="56"/>
  <c r="Z24" i="56"/>
  <c r="Z36" i="56"/>
  <c r="Z25" i="56"/>
  <c r="Z15" i="56"/>
  <c r="Z40" i="56"/>
  <c r="Z13" i="56"/>
  <c r="Z27" i="56"/>
  <c r="Z9" i="56"/>
  <c r="Z45" i="56"/>
  <c r="Z28" i="56"/>
  <c r="Z19" i="56"/>
  <c r="Z22" i="56"/>
  <c r="Z37" i="56"/>
  <c r="Z46" i="56"/>
  <c r="P57" i="67"/>
  <c r="P387" i="67" s="1"/>
  <c r="P389" i="67" s="1"/>
  <c r="P390" i="67" s="1"/>
  <c r="P324" i="61"/>
  <c r="P335" i="61" s="1"/>
  <c r="P57" i="61"/>
  <c r="P387" i="61" s="1"/>
  <c r="O370" i="61"/>
  <c r="H370" i="61" s="1"/>
  <c r="F200" i="59" s="1"/>
  <c r="O369" i="61"/>
  <c r="H369" i="61" s="1"/>
  <c r="F199" i="59" s="1"/>
  <c r="O365" i="61"/>
  <c r="H365" i="61" s="1"/>
  <c r="F195" i="59" s="1"/>
  <c r="O364" i="61"/>
  <c r="H364" i="61" s="1"/>
  <c r="F194" i="59" s="1"/>
  <c r="O367" i="61"/>
  <c r="H367" i="61" s="1"/>
  <c r="F197" i="59" s="1"/>
  <c r="O366" i="61"/>
  <c r="H366" i="61" s="1"/>
  <c r="F196" i="59" s="1"/>
  <c r="O362" i="61"/>
  <c r="H362" i="61" s="1"/>
  <c r="F192" i="59" s="1"/>
  <c r="O363" i="61"/>
  <c r="H363" i="61" s="1"/>
  <c r="F193" i="59" s="1"/>
  <c r="O368" i="61"/>
  <c r="H368" i="61" s="1"/>
  <c r="F198" i="59" s="1"/>
  <c r="O371" i="61"/>
  <c r="H371" i="61" s="1"/>
  <c r="F201" i="59" s="1"/>
  <c r="AC106" i="67"/>
  <c r="AC98" i="67"/>
  <c r="AC90" i="67"/>
  <c r="AC82" i="67"/>
  <c r="AC107" i="67"/>
  <c r="AC103" i="67"/>
  <c r="AC81" i="67"/>
  <c r="AC101" i="67"/>
  <c r="AC83" i="67"/>
  <c r="AC218" i="67"/>
  <c r="AC270" i="67" s="1"/>
  <c r="AC102" i="67"/>
  <c r="AC94" i="67"/>
  <c r="AC86" i="67"/>
  <c r="AC97" i="67"/>
  <c r="AC104" i="67"/>
  <c r="AC96" i="67"/>
  <c r="AC88" i="67"/>
  <c r="AC80" i="67"/>
  <c r="AC99" i="67"/>
  <c r="AC95" i="67"/>
  <c r="AC105" i="67"/>
  <c r="AC87" i="67"/>
  <c r="AC85" i="67"/>
  <c r="AC93" i="67"/>
  <c r="AC108" i="67"/>
  <c r="AC100" i="67"/>
  <c r="AC92" i="67"/>
  <c r="AC84" i="67"/>
  <c r="AC89" i="67"/>
  <c r="AC91" i="67"/>
  <c r="AC79" i="67"/>
  <c r="AC109" i="67"/>
  <c r="X18" i="66"/>
  <c r="X11" i="66" s="1"/>
  <c r="AB5" i="69"/>
  <c r="AB39" i="69" s="1"/>
  <c r="AD2" i="67"/>
  <c r="Y27" i="66"/>
  <c r="AA168" i="69"/>
  <c r="AA169" i="69"/>
  <c r="AA163" i="69"/>
  <c r="AA174" i="69"/>
  <c r="AA156" i="69"/>
  <c r="AA148" i="69"/>
  <c r="AA162" i="69"/>
  <c r="AA123" i="69"/>
  <c r="AA114" i="69"/>
  <c r="AA98" i="69"/>
  <c r="AA65" i="69"/>
  <c r="AA147" i="69"/>
  <c r="AA111" i="69"/>
  <c r="AA95" i="69"/>
  <c r="AA62" i="69"/>
  <c r="AA120" i="69"/>
  <c r="AA151" i="69"/>
  <c r="AA153" i="69"/>
  <c r="AA50" i="69"/>
  <c r="AA49" i="69"/>
  <c r="AA55" i="69"/>
  <c r="AA40" i="69"/>
  <c r="AA67" i="69"/>
  <c r="AA48" i="69"/>
  <c r="AA42" i="69"/>
  <c r="AA117" i="69"/>
  <c r="AA60" i="69"/>
  <c r="AA172" i="69"/>
  <c r="AA167" i="69"/>
  <c r="AA160" i="69"/>
  <c r="AA178" i="69"/>
  <c r="AA127" i="69"/>
  <c r="AA102" i="69"/>
  <c r="AA158" i="69"/>
  <c r="AA99" i="69"/>
  <c r="AA124" i="69"/>
  <c r="AA105" i="69"/>
  <c r="AA53" i="69"/>
  <c r="AA44" i="69"/>
  <c r="AA52" i="69"/>
  <c r="AA41" i="69"/>
  <c r="AA177" i="69"/>
  <c r="AA155" i="69"/>
  <c r="AA179" i="69"/>
  <c r="AA149" i="69"/>
  <c r="AA106" i="69"/>
  <c r="AA170" i="69"/>
  <c r="AA103" i="69"/>
  <c r="AA70" i="69"/>
  <c r="AA104" i="69"/>
  <c r="AA100" i="69"/>
  <c r="AA72" i="69"/>
  <c r="AA97" i="69"/>
  <c r="AA68" i="69"/>
  <c r="AA71" i="69"/>
  <c r="AA180" i="69"/>
  <c r="AA181" i="69"/>
  <c r="AA165" i="69"/>
  <c r="AA159" i="69"/>
  <c r="AA166" i="69"/>
  <c r="AA152" i="69"/>
  <c r="AA126" i="69"/>
  <c r="AA154" i="69"/>
  <c r="AA150" i="69"/>
  <c r="AA110" i="69"/>
  <c r="AA94" i="69"/>
  <c r="AA61" i="69"/>
  <c r="AA125" i="69"/>
  <c r="AA107" i="69"/>
  <c r="AA74" i="69"/>
  <c r="AA58" i="69"/>
  <c r="AA112" i="69"/>
  <c r="AA121" i="69"/>
  <c r="AA109" i="69"/>
  <c r="AA116" i="69"/>
  <c r="AA161" i="69"/>
  <c r="AA51" i="69"/>
  <c r="AA101" i="69"/>
  <c r="AA59" i="69"/>
  <c r="AA43" i="69"/>
  <c r="AA63" i="69"/>
  <c r="AA108" i="69"/>
  <c r="AA173" i="69"/>
  <c r="AA182" i="69"/>
  <c r="AA157" i="69"/>
  <c r="AA118" i="69"/>
  <c r="AA69" i="69"/>
  <c r="AA115" i="69"/>
  <c r="AA66" i="69"/>
  <c r="AA96" i="69"/>
  <c r="AA54" i="69"/>
  <c r="AA64" i="69"/>
  <c r="AA75" i="69"/>
  <c r="AA46" i="69"/>
  <c r="AA93" i="69"/>
  <c r="AA176" i="69"/>
  <c r="AA175" i="69"/>
  <c r="AA164" i="69"/>
  <c r="AA122" i="69"/>
  <c r="AA128" i="69"/>
  <c r="AA73" i="69"/>
  <c r="AA119" i="69"/>
  <c r="AA171" i="69"/>
  <c r="AA113" i="69"/>
  <c r="AA57" i="69"/>
  <c r="AA47" i="69"/>
  <c r="AA56" i="69"/>
  <c r="AA45" i="69"/>
  <c r="AA146" i="69"/>
  <c r="AA39" i="69"/>
  <c r="AA92" i="69"/>
  <c r="AB378" i="67"/>
  <c r="O133" i="69"/>
  <c r="P134" i="69"/>
  <c r="Q135" i="69"/>
  <c r="R136" i="69"/>
  <c r="S137" i="69"/>
  <c r="T138" i="69"/>
  <c r="U139" i="69"/>
  <c r="V140" i="69"/>
  <c r="W141" i="69"/>
  <c r="X142" i="69"/>
  <c r="Y143" i="69"/>
  <c r="Z144" i="69"/>
  <c r="AA145" i="69"/>
  <c r="Y30" i="66"/>
  <c r="Z28" i="66"/>
  <c r="Z29" i="66" s="1"/>
  <c r="O26" i="69"/>
  <c r="P27" i="69"/>
  <c r="Q28" i="69"/>
  <c r="R29" i="69"/>
  <c r="S30" i="69"/>
  <c r="T31" i="69"/>
  <c r="U32" i="69"/>
  <c r="V33" i="69"/>
  <c r="W34" i="69"/>
  <c r="X35" i="69"/>
  <c r="Y36" i="69"/>
  <c r="Z37" i="69"/>
  <c r="AA38" i="69"/>
  <c r="D44" i="58"/>
  <c r="D34" i="58"/>
  <c r="D39" i="58"/>
  <c r="D37" i="58"/>
  <c r="D40" i="58"/>
  <c r="D41" i="58"/>
  <c r="O389" i="61"/>
  <c r="O390" i="61" s="1"/>
  <c r="D53" i="42"/>
  <c r="E52" i="42"/>
  <c r="X149" i="59"/>
  <c r="X155" i="59"/>
  <c r="X152" i="59"/>
  <c r="X153" i="59"/>
  <c r="X157" i="59"/>
  <c r="X150" i="59"/>
  <c r="X156" i="59"/>
  <c r="X159" i="59"/>
  <c r="X163" i="59"/>
  <c r="X167" i="59"/>
  <c r="X171" i="59"/>
  <c r="X158" i="59"/>
  <c r="X162" i="59"/>
  <c r="X166" i="59"/>
  <c r="X170" i="59"/>
  <c r="X161" i="59"/>
  <c r="X165" i="59"/>
  <c r="X169" i="59"/>
  <c r="X173" i="59"/>
  <c r="X151" i="59"/>
  <c r="X154" i="59"/>
  <c r="X160" i="59"/>
  <c r="X164" i="59"/>
  <c r="X168" i="59"/>
  <c r="X172" i="59"/>
  <c r="X174" i="59"/>
  <c r="X178" i="59"/>
  <c r="X182" i="59"/>
  <c r="X177" i="59"/>
  <c r="X181" i="59"/>
  <c r="X176" i="59"/>
  <c r="X180" i="59"/>
  <c r="X175" i="59"/>
  <c r="X179" i="59"/>
  <c r="X147" i="59"/>
  <c r="X148" i="59"/>
  <c r="X146" i="59"/>
  <c r="X145" i="59"/>
  <c r="X144" i="59"/>
  <c r="X143" i="59"/>
  <c r="P134" i="59"/>
  <c r="R136" i="59"/>
  <c r="T138" i="59"/>
  <c r="V140" i="59"/>
  <c r="X142" i="59"/>
  <c r="S137" i="59"/>
  <c r="U139" i="59"/>
  <c r="W141" i="59"/>
  <c r="O133" i="59"/>
  <c r="Q135" i="59"/>
  <c r="X95" i="59"/>
  <c r="X101" i="59"/>
  <c r="X97" i="59"/>
  <c r="X100" i="59"/>
  <c r="X104" i="59"/>
  <c r="X108" i="59"/>
  <c r="X98" i="59"/>
  <c r="X107" i="59"/>
  <c r="X113" i="59"/>
  <c r="X117" i="59"/>
  <c r="X121" i="59"/>
  <c r="X125" i="59"/>
  <c r="X96" i="59"/>
  <c r="X99" i="59"/>
  <c r="X106" i="59"/>
  <c r="X112" i="59"/>
  <c r="X116" i="59"/>
  <c r="X120" i="59"/>
  <c r="X124" i="59"/>
  <c r="X128" i="59"/>
  <c r="X111" i="59"/>
  <c r="X119" i="59"/>
  <c r="X127" i="59"/>
  <c r="X115" i="59"/>
  <c r="X103" i="59"/>
  <c r="X122" i="59"/>
  <c r="X102" i="59"/>
  <c r="X109" i="59"/>
  <c r="X110" i="59"/>
  <c r="X118" i="59"/>
  <c r="X126" i="59"/>
  <c r="X105" i="59"/>
  <c r="X123" i="59"/>
  <c r="X114" i="59"/>
  <c r="X93" i="59"/>
  <c r="X94" i="59"/>
  <c r="X92" i="59"/>
  <c r="X91" i="59"/>
  <c r="X90" i="59"/>
  <c r="X89" i="59"/>
  <c r="Y378" i="61"/>
  <c r="X45" i="59"/>
  <c r="X46" i="59"/>
  <c r="X50" i="59"/>
  <c r="X54" i="59"/>
  <c r="X43" i="59"/>
  <c r="X49" i="59"/>
  <c r="X53" i="59"/>
  <c r="X57" i="59"/>
  <c r="X42" i="59"/>
  <c r="X48" i="59"/>
  <c r="X52" i="59"/>
  <c r="X56" i="59"/>
  <c r="X55" i="59"/>
  <c r="X58" i="59"/>
  <c r="X62" i="59"/>
  <c r="X66" i="59"/>
  <c r="X70" i="59"/>
  <c r="X74" i="59"/>
  <c r="X63" i="59"/>
  <c r="X67" i="59"/>
  <c r="X71" i="59"/>
  <c r="X75" i="59"/>
  <c r="X51" i="59"/>
  <c r="X61" i="59"/>
  <c r="X65" i="59"/>
  <c r="X69" i="59"/>
  <c r="X73" i="59"/>
  <c r="X44" i="59"/>
  <c r="X47" i="59"/>
  <c r="X60" i="59"/>
  <c r="X64" i="59"/>
  <c r="X68" i="59"/>
  <c r="X72" i="59"/>
  <c r="X59" i="59"/>
  <c r="X41" i="59"/>
  <c r="X40" i="59"/>
  <c r="X39" i="59"/>
  <c r="X38" i="59"/>
  <c r="X37" i="59"/>
  <c r="X36" i="59"/>
  <c r="R29" i="59"/>
  <c r="V33" i="59"/>
  <c r="T31" i="59"/>
  <c r="X35" i="59"/>
  <c r="Q28" i="59"/>
  <c r="S30" i="59"/>
  <c r="W34" i="59"/>
  <c r="U32" i="59"/>
  <c r="O26" i="59"/>
  <c r="O76" i="59" s="1"/>
  <c r="P27" i="59"/>
  <c r="L14" i="59"/>
  <c r="Z80" i="61"/>
  <c r="Z83" i="61"/>
  <c r="Z88" i="61"/>
  <c r="Z91" i="61"/>
  <c r="Z96" i="61"/>
  <c r="Z99" i="61"/>
  <c r="Z104" i="61"/>
  <c r="Z107" i="61"/>
  <c r="Z81" i="61"/>
  <c r="Z82" i="61"/>
  <c r="Z89" i="61"/>
  <c r="Z90" i="61"/>
  <c r="Z97" i="61"/>
  <c r="Z98" i="61"/>
  <c r="Z105" i="61"/>
  <c r="Z106" i="61"/>
  <c r="Z76" i="61"/>
  <c r="Z79" i="61"/>
  <c r="Z84" i="61"/>
  <c r="Z87" i="61"/>
  <c r="Z92" i="61"/>
  <c r="Z95" i="61"/>
  <c r="Z100" i="61"/>
  <c r="Z103" i="61"/>
  <c r="Z108" i="61"/>
  <c r="Z77" i="61"/>
  <c r="Z86" i="61"/>
  <c r="Z109" i="61"/>
  <c r="Z78" i="61"/>
  <c r="Z85" i="61"/>
  <c r="Z93" i="61"/>
  <c r="Z102" i="61"/>
  <c r="Z94" i="61"/>
  <c r="Z101" i="61"/>
  <c r="Z6" i="56"/>
  <c r="Z7" i="56"/>
  <c r="M29" i="1"/>
  <c r="AA3" i="56"/>
  <c r="AI2" i="56"/>
  <c r="T3" i="42"/>
  <c r="T6" i="42" s="1"/>
  <c r="AA2" i="61"/>
  <c r="Y5" i="59"/>
  <c r="Y143" i="59" s="1"/>
  <c r="U18" i="1"/>
  <c r="U11" i="1" s="1"/>
  <c r="V27" i="1"/>
  <c r="V33" i="1"/>
  <c r="U34" i="1"/>
  <c r="AA3" i="61" s="1"/>
  <c r="Q325" i="67" l="1"/>
  <c r="Q325" i="61"/>
  <c r="P23" i="69"/>
  <c r="P21" i="69"/>
  <c r="P21" i="59"/>
  <c r="P23" i="59"/>
  <c r="P347" i="67"/>
  <c r="P371" i="67" s="1"/>
  <c r="Q326" i="61"/>
  <c r="Z71" i="56"/>
  <c r="R135" i="61" s="1"/>
  <c r="AD376" i="67"/>
  <c r="AD377" i="67"/>
  <c r="AC388" i="67"/>
  <c r="AA377" i="61"/>
  <c r="AA382" i="61" s="1"/>
  <c r="AA376" i="61"/>
  <c r="Z388" i="61"/>
  <c r="Z122" i="56"/>
  <c r="K83" i="68"/>
  <c r="P80" i="69"/>
  <c r="AA25" i="61"/>
  <c r="AA30" i="61"/>
  <c r="AA27" i="61"/>
  <c r="AA28" i="61"/>
  <c r="AA26" i="61"/>
  <c r="AA29" i="61"/>
  <c r="AA31" i="61"/>
  <c r="AA39" i="61"/>
  <c r="AA40" i="61"/>
  <c r="AA24" i="61"/>
  <c r="AA33" i="61"/>
  <c r="AA32" i="61"/>
  <c r="AA35" i="61"/>
  <c r="AA36" i="61"/>
  <c r="AA37" i="61"/>
  <c r="AA42" i="61"/>
  <c r="AA47" i="61"/>
  <c r="AA48" i="61"/>
  <c r="AA44" i="61"/>
  <c r="AA45" i="61"/>
  <c r="AA46" i="61"/>
  <c r="AA51" i="61"/>
  <c r="AA52" i="61"/>
  <c r="AA34" i="61"/>
  <c r="AA50" i="61"/>
  <c r="AA53" i="61"/>
  <c r="AA38" i="61"/>
  <c r="AA55" i="61"/>
  <c r="AA56" i="61"/>
  <c r="AA54" i="61"/>
  <c r="AA41" i="61"/>
  <c r="AA43" i="61"/>
  <c r="AA49" i="61"/>
  <c r="AA23" i="61"/>
  <c r="AA76" i="61" s="1"/>
  <c r="AA22" i="61"/>
  <c r="AA75" i="61" s="1"/>
  <c r="AA21" i="61"/>
  <c r="AA74" i="61" s="1"/>
  <c r="AA20" i="61"/>
  <c r="AA73" i="61" s="1"/>
  <c r="AA19" i="61"/>
  <c r="AA72" i="61" s="1"/>
  <c r="AA18" i="61"/>
  <c r="AA71" i="61" s="1"/>
  <c r="U11" i="61"/>
  <c r="U64" i="61" s="1"/>
  <c r="Y15" i="61"/>
  <c r="Y68" i="61" s="1"/>
  <c r="T10" i="61"/>
  <c r="T63" i="61" s="1"/>
  <c r="I63" i="61" s="1"/>
  <c r="X14" i="61"/>
  <c r="X67" i="61" s="1"/>
  <c r="S9" i="61"/>
  <c r="S62" i="61" s="1"/>
  <c r="W13" i="61"/>
  <c r="W66" i="61" s="1"/>
  <c r="V12" i="61"/>
  <c r="V65" i="61" s="1"/>
  <c r="AA17" i="61"/>
  <c r="AA70" i="61" s="1"/>
  <c r="R8" i="61"/>
  <c r="R61" i="61" s="1"/>
  <c r="Z16" i="61"/>
  <c r="Z69" i="61" s="1"/>
  <c r="Q328" i="61"/>
  <c r="Q7" i="61"/>
  <c r="Z62" i="56"/>
  <c r="Z98" i="56"/>
  <c r="Q327" i="67"/>
  <c r="Q330" i="61"/>
  <c r="Q327" i="61"/>
  <c r="Z134" i="56"/>
  <c r="Z80" i="56"/>
  <c r="Z107" i="56"/>
  <c r="Z116" i="56"/>
  <c r="Z131" i="56"/>
  <c r="Z110" i="56"/>
  <c r="Z119" i="56"/>
  <c r="Z89" i="56"/>
  <c r="Z113" i="56"/>
  <c r="Z92" i="56"/>
  <c r="Z83" i="56"/>
  <c r="Z146" i="56"/>
  <c r="Z86" i="56"/>
  <c r="Z104" i="56"/>
  <c r="Z137" i="56"/>
  <c r="Z74" i="56"/>
  <c r="Z65" i="56"/>
  <c r="Z140" i="56"/>
  <c r="Z155" i="56"/>
  <c r="Z152" i="56"/>
  <c r="Z77" i="56"/>
  <c r="Z95" i="56"/>
  <c r="Z101" i="56"/>
  <c r="AD30" i="67"/>
  <c r="AD33" i="67"/>
  <c r="AD38" i="67"/>
  <c r="AD41" i="67"/>
  <c r="AD27" i="67"/>
  <c r="AD28" i="67"/>
  <c r="AD35" i="67"/>
  <c r="AD36" i="67"/>
  <c r="AD43" i="67"/>
  <c r="AD44" i="67"/>
  <c r="AD29" i="67"/>
  <c r="AD34" i="67"/>
  <c r="AD37" i="67"/>
  <c r="AD42" i="67"/>
  <c r="AD45" i="67"/>
  <c r="AD31" i="67"/>
  <c r="AD40" i="67"/>
  <c r="AD50" i="67"/>
  <c r="AD53" i="67"/>
  <c r="AD47" i="67"/>
  <c r="AD48" i="67"/>
  <c r="AD46" i="67"/>
  <c r="AD49" i="67"/>
  <c r="AD54" i="67"/>
  <c r="AD51" i="67"/>
  <c r="AD52" i="67"/>
  <c r="AD56" i="67"/>
  <c r="AD32" i="67"/>
  <c r="AD39" i="67"/>
  <c r="AD55" i="67"/>
  <c r="AD26" i="67"/>
  <c r="AD25" i="67"/>
  <c r="AD24" i="67"/>
  <c r="AD23" i="67"/>
  <c r="AD22" i="67"/>
  <c r="AD21" i="67"/>
  <c r="Z125" i="56"/>
  <c r="Z143" i="56"/>
  <c r="Z68" i="56"/>
  <c r="Z149" i="56"/>
  <c r="AA218" i="61"/>
  <c r="AA270" i="61" s="1"/>
  <c r="AA381" i="61"/>
  <c r="Z128" i="56"/>
  <c r="H271" i="67"/>
  <c r="D33" i="68" s="1"/>
  <c r="D35" i="68"/>
  <c r="P226" i="67"/>
  <c r="P278" i="67" s="1"/>
  <c r="P223" i="67"/>
  <c r="P275" i="67" s="1"/>
  <c r="Q330" i="67"/>
  <c r="Q328" i="67"/>
  <c r="P340" i="67"/>
  <c r="P352" i="67" s="1"/>
  <c r="P338" i="67"/>
  <c r="P350" i="67" s="1"/>
  <c r="P341" i="67"/>
  <c r="P353" i="67" s="1"/>
  <c r="P343" i="67"/>
  <c r="P355" i="67" s="1"/>
  <c r="P345" i="67"/>
  <c r="P357" i="67" s="1"/>
  <c r="P346" i="67"/>
  <c r="P358" i="67" s="1"/>
  <c r="P342" i="67"/>
  <c r="P354" i="67" s="1"/>
  <c r="P339" i="67"/>
  <c r="P351" i="67" s="1"/>
  <c r="P344" i="67"/>
  <c r="P356" i="67" s="1"/>
  <c r="Y15" i="67"/>
  <c r="Y68" i="67" s="1"/>
  <c r="X14" i="67"/>
  <c r="X67" i="67" s="1"/>
  <c r="W13" i="67"/>
  <c r="W66" i="67" s="1"/>
  <c r="Z16" i="67"/>
  <c r="AA17" i="67"/>
  <c r="AD20" i="67"/>
  <c r="AC19" i="67"/>
  <c r="AB18" i="67"/>
  <c r="V12" i="67"/>
  <c r="V65" i="67" s="1"/>
  <c r="U11" i="67"/>
  <c r="U64" i="67" s="1"/>
  <c r="T10" i="67"/>
  <c r="T63" i="67" s="1"/>
  <c r="I63" i="67" s="1"/>
  <c r="S9" i="67"/>
  <c r="S62" i="67" s="1"/>
  <c r="R8" i="67"/>
  <c r="R61" i="67" s="1"/>
  <c r="Q164" i="61"/>
  <c r="Q184" i="61" s="1"/>
  <c r="Q7" i="67"/>
  <c r="Q332" i="67"/>
  <c r="Q334" i="61"/>
  <c r="Q332" i="61"/>
  <c r="D35" i="58"/>
  <c r="D83" i="58" s="1"/>
  <c r="Z56" i="56"/>
  <c r="Z53" i="56"/>
  <c r="Z59" i="56"/>
  <c r="Q326" i="67"/>
  <c r="Y71" i="67"/>
  <c r="Y382" i="67"/>
  <c r="Y72" i="67"/>
  <c r="Y74" i="67"/>
  <c r="Y73" i="67"/>
  <c r="Y381" i="67"/>
  <c r="Y70" i="67"/>
  <c r="U33" i="66"/>
  <c r="T34" i="66"/>
  <c r="Z3" i="67" s="1"/>
  <c r="V19" i="66"/>
  <c r="Y69" i="67"/>
  <c r="O183" i="69"/>
  <c r="O18" i="69" s="1"/>
  <c r="O76" i="69"/>
  <c r="O14" i="69" s="1"/>
  <c r="Q334" i="67"/>
  <c r="O183" i="59"/>
  <c r="O18" i="59" s="1"/>
  <c r="Q165" i="67"/>
  <c r="Q179" i="67" s="1"/>
  <c r="Z32" i="56"/>
  <c r="Z38" i="56"/>
  <c r="Z41" i="56"/>
  <c r="Z50" i="56"/>
  <c r="Z44" i="56"/>
  <c r="P341" i="61"/>
  <c r="P353" i="61" s="1"/>
  <c r="Z47" i="56"/>
  <c r="T84" i="59"/>
  <c r="Z20" i="56"/>
  <c r="Z26" i="56"/>
  <c r="Z35" i="56"/>
  <c r="Z11" i="56"/>
  <c r="Z29" i="56"/>
  <c r="Z14" i="56"/>
  <c r="Z17" i="56"/>
  <c r="Z23" i="56"/>
  <c r="P347" i="61"/>
  <c r="P359" i="61" s="1"/>
  <c r="P345" i="61"/>
  <c r="P357" i="61" s="1"/>
  <c r="P340" i="61"/>
  <c r="P352" i="61" s="1"/>
  <c r="P342" i="61"/>
  <c r="P354" i="61" s="1"/>
  <c r="P346" i="61"/>
  <c r="P358" i="61" s="1"/>
  <c r="P343" i="61"/>
  <c r="P355" i="61" s="1"/>
  <c r="P344" i="61"/>
  <c r="P356" i="61" s="1"/>
  <c r="P339" i="61"/>
  <c r="P351" i="61" s="1"/>
  <c r="P338" i="61"/>
  <c r="P350" i="61" s="1"/>
  <c r="O79" i="69"/>
  <c r="AA91" i="69"/>
  <c r="Q81" i="59"/>
  <c r="S83" i="69"/>
  <c r="W87" i="69"/>
  <c r="Y89" i="69"/>
  <c r="U85" i="69"/>
  <c r="Q81" i="69"/>
  <c r="Z90" i="69"/>
  <c r="V86" i="69"/>
  <c r="R82" i="69"/>
  <c r="AB92" i="69"/>
  <c r="X88" i="69"/>
  <c r="T84" i="69"/>
  <c r="V86" i="59"/>
  <c r="U85" i="59"/>
  <c r="X88" i="59"/>
  <c r="P80" i="59"/>
  <c r="S83" i="59"/>
  <c r="W87" i="59"/>
  <c r="O79" i="59"/>
  <c r="R82" i="59"/>
  <c r="Z8" i="56"/>
  <c r="AB177" i="69"/>
  <c r="AB182" i="69"/>
  <c r="AB166" i="69"/>
  <c r="AB160" i="69"/>
  <c r="AB161" i="69"/>
  <c r="AB162" i="69"/>
  <c r="AB123" i="69"/>
  <c r="AB150" i="69"/>
  <c r="AB125" i="69"/>
  <c r="AB107" i="69"/>
  <c r="AB74" i="69"/>
  <c r="AB58" i="69"/>
  <c r="AB120" i="69"/>
  <c r="AB104" i="69"/>
  <c r="AB71" i="69"/>
  <c r="AB176" i="69"/>
  <c r="AB126" i="69"/>
  <c r="AB155" i="69"/>
  <c r="AB64" i="69"/>
  <c r="AB47" i="69"/>
  <c r="AB94" i="69"/>
  <c r="AB61" i="69"/>
  <c r="AB41" i="69"/>
  <c r="AB57" i="69"/>
  <c r="AB113" i="69"/>
  <c r="AB98" i="69"/>
  <c r="AB69" i="69"/>
  <c r="AB70" i="69"/>
  <c r="AB114" i="69"/>
  <c r="AB73" i="69"/>
  <c r="AB52" i="69"/>
  <c r="AB181" i="69"/>
  <c r="AB165" i="69"/>
  <c r="AB170" i="69"/>
  <c r="AB164" i="69"/>
  <c r="AB171" i="69"/>
  <c r="AB168" i="69"/>
  <c r="AB127" i="69"/>
  <c r="AB152" i="69"/>
  <c r="AB158" i="69"/>
  <c r="AB111" i="69"/>
  <c r="AB95" i="69"/>
  <c r="AB62" i="69"/>
  <c r="AB122" i="69"/>
  <c r="AB108" i="69"/>
  <c r="AB75" i="69"/>
  <c r="AB59" i="69"/>
  <c r="AB101" i="69"/>
  <c r="AB102" i="69"/>
  <c r="AB68" i="69"/>
  <c r="AB51" i="69"/>
  <c r="AB105" i="69"/>
  <c r="AB65" i="69"/>
  <c r="AB45" i="69"/>
  <c r="AB148" i="69"/>
  <c r="AB48" i="69"/>
  <c r="AB56" i="69"/>
  <c r="AB97" i="69"/>
  <c r="AB169" i="69"/>
  <c r="AB174" i="69"/>
  <c r="AB172" i="69"/>
  <c r="AB179" i="69"/>
  <c r="AB153" i="69"/>
  <c r="AB149" i="69"/>
  <c r="AB159" i="69"/>
  <c r="AB124" i="69"/>
  <c r="AB115" i="69"/>
  <c r="AB99" i="69"/>
  <c r="AB66" i="69"/>
  <c r="AB163" i="69"/>
  <c r="AB112" i="69"/>
  <c r="AB96" i="69"/>
  <c r="AB63" i="69"/>
  <c r="AB109" i="69"/>
  <c r="AB110" i="69"/>
  <c r="AB72" i="69"/>
  <c r="AB55" i="69"/>
  <c r="AB121" i="69"/>
  <c r="AB50" i="69"/>
  <c r="AB44" i="69"/>
  <c r="AB49" i="69"/>
  <c r="AB42" i="69"/>
  <c r="AB43" i="69"/>
  <c r="AB173" i="69"/>
  <c r="AB178" i="69"/>
  <c r="AB180" i="69"/>
  <c r="AB156" i="69"/>
  <c r="AB157" i="69"/>
  <c r="AB154" i="69"/>
  <c r="AB167" i="69"/>
  <c r="AB128" i="69"/>
  <c r="AB119" i="69"/>
  <c r="AB103" i="69"/>
  <c r="AB175" i="69"/>
  <c r="AB116" i="69"/>
  <c r="AB100" i="69"/>
  <c r="AB67" i="69"/>
  <c r="AB117" i="69"/>
  <c r="AB118" i="69"/>
  <c r="AB60" i="69"/>
  <c r="AB151" i="69"/>
  <c r="AB54" i="69"/>
  <c r="AB106" i="69"/>
  <c r="AB53" i="69"/>
  <c r="AB46" i="69"/>
  <c r="AB147" i="69"/>
  <c r="AB93" i="69"/>
  <c r="AB40" i="69"/>
  <c r="AD106" i="67"/>
  <c r="AD98" i="67"/>
  <c r="AD90" i="67"/>
  <c r="AD82" i="67"/>
  <c r="AD101" i="67"/>
  <c r="AD97" i="67"/>
  <c r="AD83" i="67"/>
  <c r="AD87" i="67"/>
  <c r="AD95" i="67"/>
  <c r="AD108" i="67"/>
  <c r="AD100" i="67"/>
  <c r="AD92" i="67"/>
  <c r="AD84" i="67"/>
  <c r="AD109" i="67"/>
  <c r="AD105" i="67"/>
  <c r="AD91" i="67"/>
  <c r="AD81" i="67"/>
  <c r="AD218" i="67"/>
  <c r="AD270" i="67" s="1"/>
  <c r="AD102" i="67"/>
  <c r="AD94" i="67"/>
  <c r="AD86" i="67"/>
  <c r="AD85" i="67"/>
  <c r="AD99" i="67"/>
  <c r="AD89" i="67"/>
  <c r="AD104" i="67"/>
  <c r="AD96" i="67"/>
  <c r="AD88" i="67"/>
  <c r="AD80" i="67"/>
  <c r="AD93" i="67"/>
  <c r="AD107" i="67"/>
  <c r="AD103" i="67"/>
  <c r="AE2" i="67"/>
  <c r="AC5" i="69"/>
  <c r="Y18" i="66"/>
  <c r="Y11" i="66" s="1"/>
  <c r="Z27" i="66"/>
  <c r="AB146" i="69"/>
  <c r="AC378" i="67"/>
  <c r="H372" i="67"/>
  <c r="H373" i="67" s="1"/>
  <c r="AA28" i="66"/>
  <c r="AA29" i="66" s="1"/>
  <c r="Z30" i="66"/>
  <c r="H372" i="61"/>
  <c r="H373" i="61" s="1"/>
  <c r="Z381" i="61"/>
  <c r="E53" i="42"/>
  <c r="D54" i="42"/>
  <c r="Y151" i="59"/>
  <c r="Y154" i="59"/>
  <c r="Y150" i="59"/>
  <c r="Y156" i="59"/>
  <c r="Y155" i="59"/>
  <c r="Y158" i="59"/>
  <c r="Y162" i="59"/>
  <c r="Y166" i="59"/>
  <c r="Y170" i="59"/>
  <c r="Y161" i="59"/>
  <c r="Y165" i="59"/>
  <c r="Y169" i="59"/>
  <c r="Y173" i="59"/>
  <c r="Y157" i="59"/>
  <c r="Y160" i="59"/>
  <c r="Y164" i="59"/>
  <c r="Y168" i="59"/>
  <c r="Y172" i="59"/>
  <c r="Y152" i="59"/>
  <c r="Y153" i="59"/>
  <c r="Y159" i="59"/>
  <c r="Y163" i="59"/>
  <c r="Y167" i="59"/>
  <c r="Y171" i="59"/>
  <c r="Y177" i="59"/>
  <c r="Y181" i="59"/>
  <c r="Y176" i="59"/>
  <c r="Y180" i="59"/>
  <c r="Y175" i="59"/>
  <c r="Y179" i="59"/>
  <c r="Y174" i="59"/>
  <c r="Y178" i="59"/>
  <c r="Y182" i="59"/>
  <c r="Y149" i="59"/>
  <c r="Y148" i="59"/>
  <c r="Y147" i="59"/>
  <c r="Y146" i="59"/>
  <c r="Y145" i="59"/>
  <c r="Y144" i="59"/>
  <c r="Y36" i="59"/>
  <c r="Y97" i="59"/>
  <c r="Y100" i="59"/>
  <c r="Y98" i="59"/>
  <c r="Y99" i="59"/>
  <c r="Y107" i="59"/>
  <c r="Y96" i="59"/>
  <c r="Y106" i="59"/>
  <c r="Y112" i="59"/>
  <c r="Y116" i="59"/>
  <c r="Y120" i="59"/>
  <c r="Y124" i="59"/>
  <c r="Y128" i="59"/>
  <c r="Y105" i="59"/>
  <c r="Y111" i="59"/>
  <c r="Y115" i="59"/>
  <c r="Y119" i="59"/>
  <c r="Y123" i="59"/>
  <c r="Y127" i="59"/>
  <c r="Y101" i="59"/>
  <c r="Y102" i="59"/>
  <c r="Y104" i="59"/>
  <c r="Y109" i="59"/>
  <c r="Y110" i="59"/>
  <c r="Y118" i="59"/>
  <c r="Y126" i="59"/>
  <c r="Y114" i="59"/>
  <c r="Y108" i="59"/>
  <c r="Y117" i="59"/>
  <c r="Y125" i="59"/>
  <c r="Y103" i="59"/>
  <c r="Y122" i="59"/>
  <c r="Y113" i="59"/>
  <c r="Y121" i="59"/>
  <c r="Y95" i="59"/>
  <c r="Y94" i="59"/>
  <c r="Y93" i="59"/>
  <c r="Y92" i="59"/>
  <c r="Y91" i="59"/>
  <c r="Y90" i="59"/>
  <c r="Y89" i="59"/>
  <c r="Z378" i="61"/>
  <c r="Y43" i="59"/>
  <c r="Y49" i="59"/>
  <c r="Y53" i="59"/>
  <c r="Y57" i="59"/>
  <c r="Y48" i="59"/>
  <c r="Y52" i="59"/>
  <c r="Y56" i="59"/>
  <c r="Y44" i="59"/>
  <c r="Y47" i="59"/>
  <c r="Y51" i="59"/>
  <c r="Y55" i="59"/>
  <c r="Y54" i="59"/>
  <c r="Y61" i="59"/>
  <c r="Y65" i="59"/>
  <c r="Y69" i="59"/>
  <c r="Y73" i="59"/>
  <c r="Y58" i="59"/>
  <c r="Y66" i="59"/>
  <c r="Y70" i="59"/>
  <c r="Y74" i="59"/>
  <c r="Y50" i="59"/>
  <c r="Y60" i="59"/>
  <c r="Y64" i="59"/>
  <c r="Y68" i="59"/>
  <c r="Y72" i="59"/>
  <c r="Y62" i="59"/>
  <c r="Y45" i="59"/>
  <c r="Y46" i="59"/>
  <c r="Y59" i="59"/>
  <c r="Y63" i="59"/>
  <c r="Y67" i="59"/>
  <c r="Y71" i="59"/>
  <c r="Y75" i="59"/>
  <c r="Y41" i="59"/>
  <c r="Y42" i="59"/>
  <c r="Y40" i="59"/>
  <c r="Y39" i="59"/>
  <c r="Y38" i="59"/>
  <c r="Y37" i="59"/>
  <c r="AA81" i="61"/>
  <c r="AA82" i="61"/>
  <c r="AA89" i="61"/>
  <c r="AA90" i="61"/>
  <c r="AA97" i="61"/>
  <c r="AA98" i="61"/>
  <c r="AA105" i="61"/>
  <c r="AA106" i="61"/>
  <c r="AA79" i="61"/>
  <c r="AA84" i="61"/>
  <c r="AA87" i="61"/>
  <c r="AA92" i="61"/>
  <c r="AA95" i="61"/>
  <c r="AA100" i="61"/>
  <c r="AA103" i="61"/>
  <c r="AA108" i="61"/>
  <c r="AA77" i="61"/>
  <c r="AA78" i="61"/>
  <c r="AA85" i="61"/>
  <c r="AA86" i="61"/>
  <c r="AA93" i="61"/>
  <c r="AA94" i="61"/>
  <c r="AA101" i="61"/>
  <c r="AA102" i="61"/>
  <c r="AA109" i="61"/>
  <c r="AA96" i="61"/>
  <c r="AA99" i="61"/>
  <c r="AA88" i="61"/>
  <c r="AA107" i="61"/>
  <c r="AA80" i="61"/>
  <c r="AA83" i="61"/>
  <c r="AA91" i="61"/>
  <c r="AA104" i="61"/>
  <c r="M30" i="1"/>
  <c r="N28" i="1"/>
  <c r="AA4" i="56"/>
  <c r="AB2" i="61"/>
  <c r="AJ2" i="56"/>
  <c r="V18" i="1"/>
  <c r="V11" i="1" s="1"/>
  <c r="W27" i="1"/>
  <c r="Z5" i="59"/>
  <c r="U3" i="42"/>
  <c r="U6" i="42" s="1"/>
  <c r="V34" i="1"/>
  <c r="AB3" i="61" s="1"/>
  <c r="W33" i="1"/>
  <c r="P22" i="69" l="1"/>
  <c r="P22" i="59"/>
  <c r="P359" i="67"/>
  <c r="R135" i="67"/>
  <c r="AD388" i="67"/>
  <c r="R157" i="61"/>
  <c r="R139" i="61"/>
  <c r="R151" i="61"/>
  <c r="R147" i="67"/>
  <c r="R146" i="67"/>
  <c r="R142" i="67"/>
  <c r="R148" i="67"/>
  <c r="R138" i="61"/>
  <c r="R152" i="67"/>
  <c r="R133" i="67"/>
  <c r="R140" i="61"/>
  <c r="R149" i="61"/>
  <c r="R155" i="61"/>
  <c r="R156" i="67"/>
  <c r="R144" i="61"/>
  <c r="R136" i="61"/>
  <c r="R160" i="67"/>
  <c r="R141" i="67"/>
  <c r="R150" i="61"/>
  <c r="R132" i="67"/>
  <c r="AE377" i="67"/>
  <c r="AE376" i="67"/>
  <c r="AB18" i="61"/>
  <c r="AB71" i="61" s="1"/>
  <c r="AB376" i="61"/>
  <c r="AB377" i="61"/>
  <c r="AA388" i="61"/>
  <c r="R152" i="61"/>
  <c r="D83" i="68"/>
  <c r="AB31" i="61"/>
  <c r="AB32" i="61"/>
  <c r="AB25" i="61"/>
  <c r="AB30" i="61"/>
  <c r="AB27" i="61"/>
  <c r="AB28" i="61"/>
  <c r="AB34" i="61"/>
  <c r="AB37" i="61"/>
  <c r="AB42" i="61"/>
  <c r="AB45" i="61"/>
  <c r="AB29" i="61"/>
  <c r="AB26" i="61"/>
  <c r="AB33" i="61"/>
  <c r="AB38" i="61"/>
  <c r="AB41" i="61"/>
  <c r="AB47" i="61"/>
  <c r="AB48" i="61"/>
  <c r="AB35" i="61"/>
  <c r="AB36" i="61"/>
  <c r="AB44" i="61"/>
  <c r="AB46" i="61"/>
  <c r="AB49" i="61"/>
  <c r="AB54" i="61"/>
  <c r="AB51" i="61"/>
  <c r="AB52" i="61"/>
  <c r="AB40" i="61"/>
  <c r="AB50" i="61"/>
  <c r="AB55" i="61"/>
  <c r="AB56" i="61"/>
  <c r="AB39" i="61"/>
  <c r="AB53" i="61"/>
  <c r="AB43" i="61"/>
  <c r="AB23" i="61"/>
  <c r="AB76" i="61" s="1"/>
  <c r="AB24" i="61"/>
  <c r="AB77" i="61" s="1"/>
  <c r="AB22" i="61"/>
  <c r="AB75" i="61" s="1"/>
  <c r="AB21" i="61"/>
  <c r="AB74" i="61" s="1"/>
  <c r="AB20" i="61"/>
  <c r="AB73" i="61" s="1"/>
  <c r="AB19" i="61"/>
  <c r="AB72" i="61" s="1"/>
  <c r="R132" i="61"/>
  <c r="R144" i="67"/>
  <c r="R156" i="61"/>
  <c r="R148" i="61"/>
  <c r="R138" i="67"/>
  <c r="R146" i="61"/>
  <c r="R142" i="61"/>
  <c r="R147" i="61"/>
  <c r="R150" i="67"/>
  <c r="R151" i="67"/>
  <c r="R141" i="61"/>
  <c r="R149" i="67"/>
  <c r="R160" i="61"/>
  <c r="R136" i="67"/>
  <c r="R133" i="61"/>
  <c r="R140" i="67"/>
  <c r="R155" i="67"/>
  <c r="R139" i="67"/>
  <c r="R157" i="67"/>
  <c r="R154" i="61"/>
  <c r="R154" i="67"/>
  <c r="R159" i="61"/>
  <c r="R159" i="67"/>
  <c r="AE31" i="67"/>
  <c r="AE32" i="67"/>
  <c r="AE39" i="67"/>
  <c r="AE40" i="67"/>
  <c r="AE30" i="67"/>
  <c r="AE33" i="67"/>
  <c r="AE38" i="67"/>
  <c r="AE41" i="67"/>
  <c r="AE28" i="67"/>
  <c r="AE35" i="67"/>
  <c r="AE36" i="67"/>
  <c r="AE43" i="67"/>
  <c r="AE44" i="67"/>
  <c r="AE51" i="67"/>
  <c r="AE52" i="67"/>
  <c r="AE45" i="67"/>
  <c r="AE50" i="67"/>
  <c r="AE53" i="67"/>
  <c r="AE34" i="67"/>
  <c r="AE37" i="67"/>
  <c r="AE47" i="67"/>
  <c r="AE48" i="67"/>
  <c r="AE46" i="67"/>
  <c r="AE54" i="67"/>
  <c r="AE29" i="67"/>
  <c r="AE49" i="67"/>
  <c r="AE42" i="67"/>
  <c r="AE56" i="67"/>
  <c r="AE55" i="67"/>
  <c r="AE26" i="67"/>
  <c r="AE27" i="67"/>
  <c r="AE25" i="67"/>
  <c r="AE24" i="67"/>
  <c r="AE23" i="67"/>
  <c r="AE22" i="67"/>
  <c r="AE21" i="67"/>
  <c r="R153" i="61"/>
  <c r="R153" i="67"/>
  <c r="R143" i="67"/>
  <c r="R143" i="61"/>
  <c r="R161" i="61"/>
  <c r="R161" i="67"/>
  <c r="R137" i="61"/>
  <c r="R137" i="67"/>
  <c r="R163" i="61"/>
  <c r="R163" i="67"/>
  <c r="R145" i="61"/>
  <c r="R145" i="67"/>
  <c r="AA94" i="56"/>
  <c r="AA75" i="56"/>
  <c r="AA100" i="56"/>
  <c r="AA127" i="56"/>
  <c r="AA64" i="56"/>
  <c r="AA136" i="56"/>
  <c r="AA144" i="56"/>
  <c r="AA108" i="56"/>
  <c r="AA87" i="56"/>
  <c r="AA139" i="56"/>
  <c r="AA69" i="56"/>
  <c r="AA114" i="56"/>
  <c r="AA111" i="56"/>
  <c r="AA66" i="56"/>
  <c r="AA60" i="56"/>
  <c r="AA148" i="56"/>
  <c r="AA96" i="56"/>
  <c r="AA73" i="56"/>
  <c r="AA120" i="56"/>
  <c r="AA117" i="56"/>
  <c r="AA81" i="56"/>
  <c r="AA123" i="56"/>
  <c r="AA126" i="56"/>
  <c r="AA88" i="56"/>
  <c r="AA129" i="56"/>
  <c r="AA84" i="56"/>
  <c r="AA63" i="56"/>
  <c r="AA82" i="56"/>
  <c r="AA130" i="56"/>
  <c r="AA147" i="56"/>
  <c r="AA106" i="56"/>
  <c r="AA118" i="56"/>
  <c r="AA133" i="56"/>
  <c r="AA99" i="56"/>
  <c r="AA105" i="56"/>
  <c r="AA151" i="56"/>
  <c r="AA70" i="56"/>
  <c r="AA76" i="56"/>
  <c r="AA90" i="56"/>
  <c r="AA97" i="56"/>
  <c r="AA145" i="56"/>
  <c r="AA93" i="56"/>
  <c r="AA102" i="56"/>
  <c r="AA79" i="56"/>
  <c r="AA124" i="56"/>
  <c r="AA78" i="56"/>
  <c r="AA132" i="56"/>
  <c r="AA72" i="56"/>
  <c r="AA142" i="56"/>
  <c r="AA138" i="56"/>
  <c r="AA121" i="56"/>
  <c r="AA141" i="56"/>
  <c r="AA109" i="56"/>
  <c r="AA67" i="56"/>
  <c r="AA91" i="56"/>
  <c r="AA61" i="56"/>
  <c r="AA135" i="56"/>
  <c r="AA103" i="56"/>
  <c r="AA115" i="56"/>
  <c r="AA112" i="56"/>
  <c r="AA85" i="56"/>
  <c r="AA150" i="56"/>
  <c r="AA154" i="56"/>
  <c r="AA153" i="56"/>
  <c r="AB218" i="61"/>
  <c r="AB270" i="61" s="1"/>
  <c r="R134" i="67"/>
  <c r="R134" i="61"/>
  <c r="R162" i="61"/>
  <c r="R162" i="67"/>
  <c r="R158" i="67"/>
  <c r="R158" i="61"/>
  <c r="H321" i="67"/>
  <c r="P364" i="67"/>
  <c r="P362" i="67"/>
  <c r="P368" i="67"/>
  <c r="P369" i="67"/>
  <c r="Q60" i="67"/>
  <c r="Q231" i="67"/>
  <c r="Q283" i="67" s="1"/>
  <c r="Q178" i="67"/>
  <c r="Q230" i="67" s="1"/>
  <c r="Q282" i="67" s="1"/>
  <c r="Q173" i="67"/>
  <c r="Q225" i="67" s="1"/>
  <c r="Q277" i="67" s="1"/>
  <c r="Q183" i="67"/>
  <c r="Q235" i="67" s="1"/>
  <c r="Q287" i="67" s="1"/>
  <c r="Q175" i="67"/>
  <c r="Q172" i="67"/>
  <c r="Q224" i="67" s="1"/>
  <c r="Q276" i="67" s="1"/>
  <c r="Q167" i="67"/>
  <c r="Q219" i="67" s="1"/>
  <c r="Q271" i="67" s="1"/>
  <c r="Q177" i="67"/>
  <c r="Q229" i="67" s="1"/>
  <c r="Q281" i="67" s="1"/>
  <c r="Q182" i="67"/>
  <c r="Q234" i="67" s="1"/>
  <c r="Q286" i="67" s="1"/>
  <c r="Q171" i="67"/>
  <c r="Q223" i="67" s="1"/>
  <c r="Q275" i="67" s="1"/>
  <c r="Q181" i="67"/>
  <c r="Q233" i="67" s="1"/>
  <c r="Q285" i="67" s="1"/>
  <c r="Q169" i="67"/>
  <c r="Q221" i="67" s="1"/>
  <c r="Q273" i="67" s="1"/>
  <c r="Q188" i="67"/>
  <c r="Q240" i="67" s="1"/>
  <c r="Q292" i="67" s="1"/>
  <c r="Q204" i="67"/>
  <c r="Q256" i="67" s="1"/>
  <c r="Q308" i="67" s="1"/>
  <c r="Q203" i="67"/>
  <c r="Q255" i="67" s="1"/>
  <c r="Q307" i="67" s="1"/>
  <c r="Q213" i="67"/>
  <c r="Q265" i="67" s="1"/>
  <c r="Q317" i="67" s="1"/>
  <c r="Q190" i="67"/>
  <c r="Q242" i="67" s="1"/>
  <c r="Q294" i="67" s="1"/>
  <c r="Q197" i="67"/>
  <c r="Q249" i="67" s="1"/>
  <c r="Q301" i="67" s="1"/>
  <c r="Q185" i="67"/>
  <c r="Q237" i="67" s="1"/>
  <c r="Q289" i="67" s="1"/>
  <c r="Q202" i="67"/>
  <c r="Q254" i="67" s="1"/>
  <c r="Q306" i="67" s="1"/>
  <c r="Q194" i="67"/>
  <c r="Q246" i="67" s="1"/>
  <c r="Q298" i="67" s="1"/>
  <c r="Q192" i="67"/>
  <c r="Q244" i="67" s="1"/>
  <c r="Q296" i="67" s="1"/>
  <c r="Q187" i="67"/>
  <c r="Q239" i="67" s="1"/>
  <c r="Q291" i="67" s="1"/>
  <c r="Q205" i="67"/>
  <c r="Q257" i="67" s="1"/>
  <c r="Q309" i="67" s="1"/>
  <c r="Q201" i="67"/>
  <c r="Q253" i="67" s="1"/>
  <c r="Q305" i="67" s="1"/>
  <c r="Q196" i="67"/>
  <c r="Q248" i="67" s="1"/>
  <c r="Q300" i="67" s="1"/>
  <c r="Q209" i="67"/>
  <c r="Q261" i="67" s="1"/>
  <c r="Q313" i="67" s="1"/>
  <c r="Q208" i="67"/>
  <c r="Q260" i="67" s="1"/>
  <c r="Q312" i="67" s="1"/>
  <c r="Q186" i="67"/>
  <c r="Q238" i="67" s="1"/>
  <c r="Q290" i="67" s="1"/>
  <c r="Q206" i="67"/>
  <c r="Q258" i="67" s="1"/>
  <c r="Q310" i="67" s="1"/>
  <c r="Q191" i="67"/>
  <c r="Q243" i="67" s="1"/>
  <c r="Q295" i="67" s="1"/>
  <c r="Q195" i="67"/>
  <c r="Q247" i="67" s="1"/>
  <c r="Q299" i="67" s="1"/>
  <c r="Q199" i="67"/>
  <c r="Q251" i="67" s="1"/>
  <c r="Q303" i="67" s="1"/>
  <c r="Q212" i="67"/>
  <c r="Q264" i="67" s="1"/>
  <c r="Q316" i="67" s="1"/>
  <c r="Q200" i="67"/>
  <c r="Q252" i="67" s="1"/>
  <c r="Q304" i="67" s="1"/>
  <c r="Q207" i="67"/>
  <c r="Q259" i="67" s="1"/>
  <c r="Q311" i="67" s="1"/>
  <c r="Q211" i="67"/>
  <c r="Q263" i="67" s="1"/>
  <c r="Q315" i="67" s="1"/>
  <c r="Q189" i="67"/>
  <c r="Q241" i="67" s="1"/>
  <c r="Q293" i="67" s="1"/>
  <c r="Q214" i="67"/>
  <c r="Q266" i="67" s="1"/>
  <c r="Q318" i="67" s="1"/>
  <c r="Q215" i="67"/>
  <c r="Q267" i="67" s="1"/>
  <c r="Q319" i="67" s="1"/>
  <c r="Q193" i="67"/>
  <c r="Q245" i="67" s="1"/>
  <c r="Q297" i="67" s="1"/>
  <c r="Q198" i="67"/>
  <c r="Q250" i="67" s="1"/>
  <c r="Q302" i="67" s="1"/>
  <c r="Q210" i="67"/>
  <c r="Q262" i="67" s="1"/>
  <c r="Q314" i="67" s="1"/>
  <c r="Q216" i="67"/>
  <c r="Q268" i="67" s="1"/>
  <c r="Q320" i="67" s="1"/>
  <c r="Q174" i="67"/>
  <c r="Q226" i="67" s="1"/>
  <c r="Q278" i="67" s="1"/>
  <c r="Q176" i="67"/>
  <c r="Q228" i="67" s="1"/>
  <c r="Q280" i="67" s="1"/>
  <c r="Q168" i="67"/>
  <c r="Q220" i="67" s="1"/>
  <c r="Q272" i="67" s="1"/>
  <c r="Q180" i="67"/>
  <c r="Q232" i="67" s="1"/>
  <c r="Q284" i="67" s="1"/>
  <c r="Q170" i="67"/>
  <c r="Q184" i="67"/>
  <c r="Q236" i="67" s="1"/>
  <c r="Q288" i="67" s="1"/>
  <c r="P366" i="67"/>
  <c r="P365" i="67"/>
  <c r="P363" i="67"/>
  <c r="P367" i="67"/>
  <c r="Q172" i="61"/>
  <c r="Q224" i="61" s="1"/>
  <c r="Q276" i="61" s="1"/>
  <c r="P370" i="67"/>
  <c r="Q200" i="61"/>
  <c r="Q252" i="61" s="1"/>
  <c r="Q304" i="61" s="1"/>
  <c r="Q183" i="61"/>
  <c r="Q235" i="61" s="1"/>
  <c r="Q287" i="61" s="1"/>
  <c r="Q191" i="61"/>
  <c r="Q243" i="61" s="1"/>
  <c r="Q295" i="61" s="1"/>
  <c r="Q202" i="61"/>
  <c r="Q254" i="61" s="1"/>
  <c r="Q306" i="61" s="1"/>
  <c r="Q168" i="61"/>
  <c r="Q220" i="61" s="1"/>
  <c r="Q272" i="61" s="1"/>
  <c r="Q190" i="61"/>
  <c r="Q242" i="61" s="1"/>
  <c r="Q294" i="61" s="1"/>
  <c r="Q208" i="61"/>
  <c r="Q260" i="61" s="1"/>
  <c r="Q312" i="61" s="1"/>
  <c r="Q213" i="61"/>
  <c r="Q265" i="61" s="1"/>
  <c r="Q317" i="61" s="1"/>
  <c r="Q171" i="61"/>
  <c r="Q223" i="61" s="1"/>
  <c r="Q275" i="61" s="1"/>
  <c r="Q215" i="61"/>
  <c r="Q267" i="61" s="1"/>
  <c r="Q319" i="61" s="1"/>
  <c r="Q207" i="61"/>
  <c r="Q259" i="61" s="1"/>
  <c r="Q311" i="61" s="1"/>
  <c r="Q180" i="61"/>
  <c r="Q232" i="61" s="1"/>
  <c r="Q284" i="61" s="1"/>
  <c r="Q204" i="61"/>
  <c r="Q256" i="61" s="1"/>
  <c r="Q308" i="61" s="1"/>
  <c r="Q194" i="61"/>
  <c r="Q246" i="61" s="1"/>
  <c r="Q298" i="61" s="1"/>
  <c r="Q216" i="61"/>
  <c r="Q268" i="61" s="1"/>
  <c r="Q320" i="61" s="1"/>
  <c r="Q188" i="61"/>
  <c r="Q240" i="61" s="1"/>
  <c r="Q292" i="61" s="1"/>
  <c r="Q174" i="61"/>
  <c r="Q226" i="61" s="1"/>
  <c r="Q278" i="61" s="1"/>
  <c r="Q189" i="61"/>
  <c r="Q241" i="61" s="1"/>
  <c r="Q293" i="61" s="1"/>
  <c r="Q175" i="61"/>
  <c r="Q227" i="61" s="1"/>
  <c r="Q279" i="61" s="1"/>
  <c r="Q182" i="61"/>
  <c r="Q234" i="61" s="1"/>
  <c r="Q286" i="61" s="1"/>
  <c r="Q206" i="61"/>
  <c r="Q258" i="61" s="1"/>
  <c r="Q310" i="61" s="1"/>
  <c r="Q212" i="61"/>
  <c r="Q264" i="61" s="1"/>
  <c r="Q316" i="61" s="1"/>
  <c r="Q203" i="61"/>
  <c r="Q255" i="61" s="1"/>
  <c r="Q307" i="61" s="1"/>
  <c r="Q173" i="61"/>
  <c r="Q225" i="61" s="1"/>
  <c r="Q277" i="61" s="1"/>
  <c r="Q193" i="61"/>
  <c r="Q245" i="61" s="1"/>
  <c r="Q297" i="61" s="1"/>
  <c r="Q185" i="61"/>
  <c r="Q237" i="61" s="1"/>
  <c r="Q289" i="61" s="1"/>
  <c r="Q211" i="61"/>
  <c r="Q263" i="61" s="1"/>
  <c r="Q315" i="61" s="1"/>
  <c r="Q176" i="61"/>
  <c r="Q228" i="61" s="1"/>
  <c r="Q280" i="61" s="1"/>
  <c r="Q209" i="61"/>
  <c r="Q261" i="61" s="1"/>
  <c r="Q313" i="61" s="1"/>
  <c r="Q196" i="61"/>
  <c r="Q248" i="61" s="1"/>
  <c r="Q300" i="61" s="1"/>
  <c r="Q167" i="61"/>
  <c r="Q219" i="61" s="1"/>
  <c r="Q271" i="61" s="1"/>
  <c r="Q197" i="61"/>
  <c r="Q249" i="61" s="1"/>
  <c r="Q301" i="61" s="1"/>
  <c r="Q179" i="61"/>
  <c r="Q231" i="61" s="1"/>
  <c r="Q283" i="61" s="1"/>
  <c r="Q169" i="61"/>
  <c r="Q221" i="61" s="1"/>
  <c r="Q273" i="61" s="1"/>
  <c r="Q187" i="61"/>
  <c r="Q239" i="61" s="1"/>
  <c r="Q291" i="61" s="1"/>
  <c r="Q214" i="61"/>
  <c r="Q266" i="61" s="1"/>
  <c r="Q318" i="61" s="1"/>
  <c r="Q186" i="61"/>
  <c r="Q238" i="61" s="1"/>
  <c r="Q290" i="61" s="1"/>
  <c r="Q199" i="61"/>
  <c r="Q251" i="61" s="1"/>
  <c r="Q303" i="61" s="1"/>
  <c r="Q170" i="61"/>
  <c r="Q222" i="61" s="1"/>
  <c r="Q274" i="61" s="1"/>
  <c r="Q201" i="61"/>
  <c r="Q253" i="61" s="1"/>
  <c r="Q305" i="61" s="1"/>
  <c r="Q192" i="61"/>
  <c r="Q244" i="61" s="1"/>
  <c r="Q296" i="61" s="1"/>
  <c r="Q181" i="61"/>
  <c r="Q233" i="61" s="1"/>
  <c r="Q285" i="61" s="1"/>
  <c r="Q205" i="61"/>
  <c r="Q257" i="61" s="1"/>
  <c r="Q309" i="61" s="1"/>
  <c r="Q198" i="61"/>
  <c r="Q250" i="61" s="1"/>
  <c r="Q302" i="61" s="1"/>
  <c r="Q177" i="61"/>
  <c r="Q229" i="61" s="1"/>
  <c r="Q281" i="61" s="1"/>
  <c r="Q195" i="61"/>
  <c r="Q247" i="61" s="1"/>
  <c r="Q299" i="61" s="1"/>
  <c r="Q210" i="61"/>
  <c r="Q262" i="61" s="1"/>
  <c r="Q314" i="61" s="1"/>
  <c r="Q178" i="61"/>
  <c r="R116" i="61"/>
  <c r="R116" i="67"/>
  <c r="R120" i="61"/>
  <c r="R120" i="67"/>
  <c r="R114" i="61"/>
  <c r="R114" i="67"/>
  <c r="R121" i="61"/>
  <c r="R121" i="67"/>
  <c r="R118" i="61"/>
  <c r="R118" i="67"/>
  <c r="R122" i="61"/>
  <c r="R122" i="67"/>
  <c r="R131" i="61"/>
  <c r="R131" i="67"/>
  <c r="R119" i="61"/>
  <c r="R119" i="67"/>
  <c r="R115" i="61"/>
  <c r="R115" i="67"/>
  <c r="R127" i="61"/>
  <c r="R127" i="67"/>
  <c r="R126" i="61"/>
  <c r="R126" i="67"/>
  <c r="R125" i="61"/>
  <c r="R125" i="67"/>
  <c r="R129" i="61"/>
  <c r="R129" i="67"/>
  <c r="R117" i="61"/>
  <c r="R117" i="67"/>
  <c r="R123" i="61"/>
  <c r="R123" i="67"/>
  <c r="R128" i="61"/>
  <c r="R128" i="67"/>
  <c r="R124" i="61"/>
  <c r="R124" i="67"/>
  <c r="R130" i="61"/>
  <c r="R130" i="67"/>
  <c r="Z69" i="67"/>
  <c r="Q60" i="61"/>
  <c r="Q236" i="61"/>
  <c r="Q288" i="61" s="1"/>
  <c r="Q230" i="61"/>
  <c r="Q282" i="61" s="1"/>
  <c r="AA55" i="56"/>
  <c r="AA54" i="56"/>
  <c r="AA57" i="56"/>
  <c r="AA58" i="56"/>
  <c r="AA51" i="56"/>
  <c r="AA52" i="56"/>
  <c r="Z74" i="67"/>
  <c r="Z382" i="67"/>
  <c r="Z75" i="67"/>
  <c r="Z73" i="67"/>
  <c r="Z72" i="67"/>
  <c r="Z71" i="67"/>
  <c r="Z381" i="67"/>
  <c r="Z70" i="67"/>
  <c r="U34" i="66"/>
  <c r="AA3" i="67" s="1"/>
  <c r="V33" i="66"/>
  <c r="W19" i="66"/>
  <c r="Q324" i="67"/>
  <c r="Q335" i="67" s="1"/>
  <c r="O129" i="69"/>
  <c r="O16" i="69" s="1"/>
  <c r="O129" i="59"/>
  <c r="O16" i="59" s="1"/>
  <c r="P365" i="61"/>
  <c r="Q57" i="61"/>
  <c r="Q387" i="61" s="1"/>
  <c r="P367" i="61"/>
  <c r="P370" i="61"/>
  <c r="Q324" i="61"/>
  <c r="Q335" i="61" s="1"/>
  <c r="P371" i="61"/>
  <c r="AA10" i="56"/>
  <c r="AA42" i="56"/>
  <c r="AA46" i="56"/>
  <c r="AA33" i="56"/>
  <c r="AA39" i="56"/>
  <c r="AA19" i="56"/>
  <c r="AA30" i="56"/>
  <c r="AA22" i="56"/>
  <c r="AA27" i="56"/>
  <c r="AA31" i="56"/>
  <c r="AA9" i="56"/>
  <c r="AA25" i="56"/>
  <c r="AA24" i="56"/>
  <c r="AA48" i="56"/>
  <c r="AA43" i="56"/>
  <c r="AA16" i="56"/>
  <c r="AA34" i="56"/>
  <c r="AA12" i="56"/>
  <c r="AA37" i="56"/>
  <c r="AA49" i="56"/>
  <c r="AA21" i="56"/>
  <c r="AA36" i="56"/>
  <c r="AA18" i="56"/>
  <c r="AA45" i="56"/>
  <c r="AA40" i="56"/>
  <c r="AA13" i="56"/>
  <c r="AA28" i="56"/>
  <c r="AA15" i="56"/>
  <c r="P362" i="61"/>
  <c r="P364" i="61"/>
  <c r="P369" i="61"/>
  <c r="P363" i="61"/>
  <c r="P366" i="61"/>
  <c r="P368" i="61"/>
  <c r="Q57" i="67"/>
  <c r="Q387" i="67" s="1"/>
  <c r="Q389" i="67" s="1"/>
  <c r="Q390" i="67" s="1"/>
  <c r="AD378" i="67"/>
  <c r="AC170" i="69"/>
  <c r="AC171" i="69"/>
  <c r="AC161" i="69"/>
  <c r="AC162" i="69"/>
  <c r="AC159" i="69"/>
  <c r="AC124" i="69"/>
  <c r="AC151" i="69"/>
  <c r="AC163" i="69"/>
  <c r="AC112" i="69"/>
  <c r="AC96" i="69"/>
  <c r="AC63" i="69"/>
  <c r="AC127" i="69"/>
  <c r="AC105" i="69"/>
  <c r="AC68" i="69"/>
  <c r="AC155" i="69"/>
  <c r="AC106" i="69"/>
  <c r="AC160" i="69"/>
  <c r="AC70" i="69"/>
  <c r="AC56" i="69"/>
  <c r="AC110" i="69"/>
  <c r="AC51" i="69"/>
  <c r="AC53" i="69"/>
  <c r="AC123" i="69"/>
  <c r="AC65" i="69"/>
  <c r="AC69" i="69"/>
  <c r="AC61" i="69"/>
  <c r="AC103" i="69"/>
  <c r="AC54" i="69"/>
  <c r="AC157" i="69"/>
  <c r="AC108" i="69"/>
  <c r="AC117" i="69"/>
  <c r="AC153" i="69"/>
  <c r="AC119" i="69"/>
  <c r="AC52" i="69"/>
  <c r="AC47" i="69"/>
  <c r="AC111" i="69"/>
  <c r="AC43" i="69"/>
  <c r="AC174" i="69"/>
  <c r="AC175" i="69"/>
  <c r="AC169" i="69"/>
  <c r="AC168" i="69"/>
  <c r="AC173" i="69"/>
  <c r="AC128" i="69"/>
  <c r="AC156" i="69"/>
  <c r="AC165" i="69"/>
  <c r="AC116" i="69"/>
  <c r="AC100" i="69"/>
  <c r="AC67" i="69"/>
  <c r="AC149" i="69"/>
  <c r="AC109" i="69"/>
  <c r="AC72" i="69"/>
  <c r="AC181" i="69"/>
  <c r="AC114" i="69"/>
  <c r="AC107" i="69"/>
  <c r="AC74" i="69"/>
  <c r="AC58" i="69"/>
  <c r="AC126" i="69"/>
  <c r="AC55" i="69"/>
  <c r="AC57" i="69"/>
  <c r="AC42" i="69"/>
  <c r="AC73" i="69"/>
  <c r="AC50" i="69"/>
  <c r="AC44" i="69"/>
  <c r="AC178" i="69"/>
  <c r="AC179" i="69"/>
  <c r="AC177" i="69"/>
  <c r="AC176" i="69"/>
  <c r="AC154" i="69"/>
  <c r="AC150" i="69"/>
  <c r="AC164" i="69"/>
  <c r="AC121" i="69"/>
  <c r="AC120" i="69"/>
  <c r="AC104" i="69"/>
  <c r="AC71" i="69"/>
  <c r="AC180" i="69"/>
  <c r="AC113" i="69"/>
  <c r="AC97" i="69"/>
  <c r="AC60" i="69"/>
  <c r="AC148" i="69"/>
  <c r="AC115" i="69"/>
  <c r="AC62" i="69"/>
  <c r="AC48" i="69"/>
  <c r="AC95" i="69"/>
  <c r="AC102" i="69"/>
  <c r="AC46" i="69"/>
  <c r="AC94" i="69"/>
  <c r="AC41" i="69"/>
  <c r="AC182" i="69"/>
  <c r="AC166" i="69"/>
  <c r="AC167" i="69"/>
  <c r="AC158" i="69"/>
  <c r="AC152" i="69"/>
  <c r="AC172" i="69"/>
  <c r="AC125" i="69"/>
  <c r="AC122" i="69"/>
  <c r="AC75" i="69"/>
  <c r="AC59" i="69"/>
  <c r="AC101" i="69"/>
  <c r="AC64" i="69"/>
  <c r="AC98" i="69"/>
  <c r="AC66" i="69"/>
  <c r="AC99" i="69"/>
  <c r="AC49" i="69"/>
  <c r="AC45" i="69"/>
  <c r="AC118" i="69"/>
  <c r="AC147" i="69"/>
  <c r="AC93" i="69"/>
  <c r="AC40" i="69"/>
  <c r="AA27" i="66"/>
  <c r="AF2" i="67"/>
  <c r="Z18" i="66"/>
  <c r="Z11" i="66" s="1"/>
  <c r="AD5" i="69"/>
  <c r="AD40" i="69" s="1"/>
  <c r="AE105" i="67"/>
  <c r="AE97" i="67"/>
  <c r="AE89" i="67"/>
  <c r="AE81" i="67"/>
  <c r="AE100" i="67"/>
  <c r="AE104" i="67"/>
  <c r="AE106" i="67"/>
  <c r="AE88" i="67"/>
  <c r="AE109" i="67"/>
  <c r="AE85" i="67"/>
  <c r="AE84" i="67"/>
  <c r="AE90" i="67"/>
  <c r="AE103" i="67"/>
  <c r="AE87" i="67"/>
  <c r="AE92" i="67"/>
  <c r="AE98" i="67"/>
  <c r="AE107" i="67"/>
  <c r="AE99" i="67"/>
  <c r="AE91" i="67"/>
  <c r="AE83" i="67"/>
  <c r="AE108" i="67"/>
  <c r="AE82" i="67"/>
  <c r="AE94" i="67"/>
  <c r="AE86" i="67"/>
  <c r="AE101" i="67"/>
  <c r="AE93" i="67"/>
  <c r="AE218" i="67"/>
  <c r="AE270" i="67" s="1"/>
  <c r="AE95" i="67"/>
  <c r="AE96" i="67"/>
  <c r="AE102" i="67"/>
  <c r="P133" i="69"/>
  <c r="Q134" i="69"/>
  <c r="R135" i="69"/>
  <c r="S136" i="69"/>
  <c r="T137" i="69"/>
  <c r="U138" i="69"/>
  <c r="V139" i="69"/>
  <c r="W140" i="69"/>
  <c r="X141" i="69"/>
  <c r="Y142" i="69"/>
  <c r="Z143" i="69"/>
  <c r="AA144" i="69"/>
  <c r="AB145" i="69"/>
  <c r="AC146" i="69"/>
  <c r="AB28" i="66"/>
  <c r="AB29" i="66" s="1"/>
  <c r="AA30" i="66"/>
  <c r="P26" i="69"/>
  <c r="Q27" i="69"/>
  <c r="R28" i="69"/>
  <c r="S29" i="69"/>
  <c r="T30" i="69"/>
  <c r="U31" i="69"/>
  <c r="V32" i="69"/>
  <c r="W33" i="69"/>
  <c r="X34" i="69"/>
  <c r="Y35" i="69"/>
  <c r="Z36" i="69"/>
  <c r="AA37" i="69"/>
  <c r="AB38" i="69"/>
  <c r="AC39" i="69"/>
  <c r="P389" i="61"/>
  <c r="P390" i="61" s="1"/>
  <c r="D55" i="42"/>
  <c r="E54" i="42"/>
  <c r="Z152" i="59"/>
  <c r="Z153" i="59"/>
  <c r="Z157" i="59"/>
  <c r="Z155" i="59"/>
  <c r="Z151" i="59"/>
  <c r="Z154" i="59"/>
  <c r="Z161" i="59"/>
  <c r="Z165" i="59"/>
  <c r="Z169" i="59"/>
  <c r="Z173" i="59"/>
  <c r="Z160" i="59"/>
  <c r="Z164" i="59"/>
  <c r="Z168" i="59"/>
  <c r="Z172" i="59"/>
  <c r="Z156" i="59"/>
  <c r="Z159" i="59"/>
  <c r="Z163" i="59"/>
  <c r="Z167" i="59"/>
  <c r="Z171" i="59"/>
  <c r="Z158" i="59"/>
  <c r="Z162" i="59"/>
  <c r="Z166" i="59"/>
  <c r="Z170" i="59"/>
  <c r="Z176" i="59"/>
  <c r="Z180" i="59"/>
  <c r="Z175" i="59"/>
  <c r="Z179" i="59"/>
  <c r="Z174" i="59"/>
  <c r="Z178" i="59"/>
  <c r="Z182" i="59"/>
  <c r="Z177" i="59"/>
  <c r="Z181" i="59"/>
  <c r="Z149" i="59"/>
  <c r="Z150" i="59"/>
  <c r="Z148" i="59"/>
  <c r="Z147" i="59"/>
  <c r="Z146" i="59"/>
  <c r="Z145" i="59"/>
  <c r="Z144" i="59"/>
  <c r="T137" i="59"/>
  <c r="Q134" i="59"/>
  <c r="S136" i="59"/>
  <c r="U138" i="59"/>
  <c r="W140" i="59"/>
  <c r="Y142" i="59"/>
  <c r="P133" i="59"/>
  <c r="R135" i="59"/>
  <c r="V139" i="59"/>
  <c r="X141" i="59"/>
  <c r="Z143" i="59"/>
  <c r="Z98" i="59"/>
  <c r="Z99" i="59"/>
  <c r="Z103" i="59"/>
  <c r="Z106" i="59"/>
  <c r="Z105" i="59"/>
  <c r="Z111" i="59"/>
  <c r="Z115" i="59"/>
  <c r="Z119" i="59"/>
  <c r="Z123" i="59"/>
  <c r="Z127" i="59"/>
  <c r="Z97" i="59"/>
  <c r="Z100" i="59"/>
  <c r="Z101" i="59"/>
  <c r="Z102" i="59"/>
  <c r="Z104" i="59"/>
  <c r="Z109" i="59"/>
  <c r="Z110" i="59"/>
  <c r="Z114" i="59"/>
  <c r="Z118" i="59"/>
  <c r="Z122" i="59"/>
  <c r="Z126" i="59"/>
  <c r="Z117" i="59"/>
  <c r="Z125" i="59"/>
  <c r="Z112" i="59"/>
  <c r="Z120" i="59"/>
  <c r="Z107" i="59"/>
  <c r="Z116" i="59"/>
  <c r="Z124" i="59"/>
  <c r="Z108" i="59"/>
  <c r="Z113" i="59"/>
  <c r="Z121" i="59"/>
  <c r="Z128" i="59"/>
  <c r="Z95" i="59"/>
  <c r="Z96" i="59"/>
  <c r="Z94" i="59"/>
  <c r="Z93" i="59"/>
  <c r="Z92" i="59"/>
  <c r="Z91" i="59"/>
  <c r="Z90" i="59"/>
  <c r="AA378" i="61"/>
  <c r="Z48" i="59"/>
  <c r="Z52" i="59"/>
  <c r="Z56" i="59"/>
  <c r="Z44" i="59"/>
  <c r="Z47" i="59"/>
  <c r="Z51" i="59"/>
  <c r="Z55" i="59"/>
  <c r="Z45" i="59"/>
  <c r="Z46" i="59"/>
  <c r="Z50" i="59"/>
  <c r="Z54" i="59"/>
  <c r="Z53" i="59"/>
  <c r="Z60" i="59"/>
  <c r="Z64" i="59"/>
  <c r="Z68" i="59"/>
  <c r="Z72" i="59"/>
  <c r="Z57" i="59"/>
  <c r="Z69" i="59"/>
  <c r="Z73" i="59"/>
  <c r="Z49" i="59"/>
  <c r="Z59" i="59"/>
  <c r="Z63" i="59"/>
  <c r="Z67" i="59"/>
  <c r="Z71" i="59"/>
  <c r="Z75" i="59"/>
  <c r="Z65" i="59"/>
  <c r="Z58" i="59"/>
  <c r="Z62" i="59"/>
  <c r="Z66" i="59"/>
  <c r="Z70" i="59"/>
  <c r="Z74" i="59"/>
  <c r="Z61" i="59"/>
  <c r="Z42" i="59"/>
  <c r="Z43" i="59"/>
  <c r="Z41" i="59"/>
  <c r="Z40" i="59"/>
  <c r="Z39" i="59"/>
  <c r="Z38" i="59"/>
  <c r="Z37" i="59"/>
  <c r="Z36" i="59"/>
  <c r="P26" i="59"/>
  <c r="T30" i="59"/>
  <c r="X34" i="59"/>
  <c r="S29" i="59"/>
  <c r="Q27" i="59"/>
  <c r="U31" i="59"/>
  <c r="Y35" i="59"/>
  <c r="R28" i="59"/>
  <c r="V32" i="59"/>
  <c r="W33" i="59"/>
  <c r="AB79" i="61"/>
  <c r="AB84" i="61"/>
  <c r="AB87" i="61"/>
  <c r="AB92" i="61"/>
  <c r="AB95" i="61"/>
  <c r="AB100" i="61"/>
  <c r="AB103" i="61"/>
  <c r="AB108" i="61"/>
  <c r="AB78" i="61"/>
  <c r="AB85" i="61"/>
  <c r="AB86" i="61"/>
  <c r="AB93" i="61"/>
  <c r="AB94" i="61"/>
  <c r="AB101" i="61"/>
  <c r="AB102" i="61"/>
  <c r="AB109" i="61"/>
  <c r="AB80" i="61"/>
  <c r="AB83" i="61"/>
  <c r="AB88" i="61"/>
  <c r="AB91" i="61"/>
  <c r="AB96" i="61"/>
  <c r="AB99" i="61"/>
  <c r="AB104" i="61"/>
  <c r="AB107" i="61"/>
  <c r="AB97" i="61"/>
  <c r="AB98" i="61"/>
  <c r="AB90" i="61"/>
  <c r="AB105" i="61"/>
  <c r="AB81" i="61"/>
  <c r="AB82" i="61"/>
  <c r="AB89" i="61"/>
  <c r="AB106" i="61"/>
  <c r="AA7" i="56"/>
  <c r="AA6" i="56"/>
  <c r="N29" i="1"/>
  <c r="AB3" i="56"/>
  <c r="V3" i="42"/>
  <c r="V6" i="42" s="1"/>
  <c r="X27" i="1"/>
  <c r="W18" i="1"/>
  <c r="W11" i="1" s="1"/>
  <c r="AC2" i="61"/>
  <c r="AA5" i="59"/>
  <c r="AA144" i="59" s="1"/>
  <c r="AK2" i="56"/>
  <c r="W34" i="1"/>
  <c r="AC3" i="61" s="1"/>
  <c r="X33" i="1"/>
  <c r="R325" i="61" l="1"/>
  <c r="R325" i="67"/>
  <c r="Q21" i="69"/>
  <c r="Q23" i="69"/>
  <c r="Q23" i="59"/>
  <c r="Q21" i="59"/>
  <c r="Q342" i="67"/>
  <c r="Q354" i="67" s="1"/>
  <c r="R326" i="61"/>
  <c r="AB388" i="61"/>
  <c r="AB382" i="61"/>
  <c r="AA119" i="56"/>
  <c r="AA92" i="56"/>
  <c r="AA122" i="56"/>
  <c r="AA68" i="56"/>
  <c r="AA77" i="56"/>
  <c r="AA131" i="56"/>
  <c r="AF376" i="67"/>
  <c r="AF377" i="67"/>
  <c r="AE388" i="67"/>
  <c r="AC377" i="61"/>
  <c r="AC382" i="61" s="1"/>
  <c r="AC376" i="61"/>
  <c r="AA41" i="56"/>
  <c r="Q80" i="69"/>
  <c r="AC26" i="61"/>
  <c r="AC29" i="61"/>
  <c r="AC31" i="61"/>
  <c r="AC32" i="61"/>
  <c r="AC30" i="61"/>
  <c r="AC28" i="61"/>
  <c r="AC35" i="61"/>
  <c r="AC36" i="61"/>
  <c r="AC43" i="61"/>
  <c r="AC44" i="61"/>
  <c r="AC34" i="61"/>
  <c r="AC39" i="61"/>
  <c r="AC40" i="61"/>
  <c r="AC27" i="61"/>
  <c r="AC38" i="61"/>
  <c r="AC41" i="61"/>
  <c r="AC33" i="61"/>
  <c r="AC37" i="61"/>
  <c r="AC42" i="61"/>
  <c r="AC47" i="61"/>
  <c r="AC48" i="61"/>
  <c r="AC55" i="61"/>
  <c r="AC56" i="61"/>
  <c r="AC46" i="61"/>
  <c r="AC49" i="61"/>
  <c r="AC54" i="61"/>
  <c r="AC45" i="61"/>
  <c r="AC52" i="61"/>
  <c r="AC51" i="61"/>
  <c r="AC53" i="61"/>
  <c r="AC50" i="61"/>
  <c r="AC24" i="61"/>
  <c r="AC77" i="61" s="1"/>
  <c r="AC25" i="61"/>
  <c r="AC78" i="61" s="1"/>
  <c r="AC23" i="61"/>
  <c r="AC76" i="61" s="1"/>
  <c r="AC22" i="61"/>
  <c r="AC75" i="61" s="1"/>
  <c r="AC21" i="61"/>
  <c r="AC74" i="61" s="1"/>
  <c r="AC20" i="61"/>
  <c r="AC73" i="61" s="1"/>
  <c r="AC19" i="61"/>
  <c r="AC72" i="61" s="1"/>
  <c r="S8" i="61"/>
  <c r="S61" i="61" s="1"/>
  <c r="W12" i="61"/>
  <c r="W65" i="61" s="1"/>
  <c r="V11" i="61"/>
  <c r="V64" i="61" s="1"/>
  <c r="U10" i="61"/>
  <c r="U63" i="61" s="1"/>
  <c r="Y14" i="61"/>
  <c r="Y67" i="61" s="1"/>
  <c r="T9" i="61"/>
  <c r="T62" i="61" s="1"/>
  <c r="X13" i="61"/>
  <c r="X66" i="61" s="1"/>
  <c r="AC18" i="61"/>
  <c r="AC71" i="61" s="1"/>
  <c r="AB17" i="61"/>
  <c r="AB70" i="61" s="1"/>
  <c r="Z15" i="61"/>
  <c r="Z68" i="61" s="1"/>
  <c r="AA16" i="61"/>
  <c r="AA69" i="61" s="1"/>
  <c r="R7" i="61"/>
  <c r="R328" i="61"/>
  <c r="R327" i="67"/>
  <c r="R327" i="61"/>
  <c r="R330" i="61"/>
  <c r="AA116" i="56"/>
  <c r="AA110" i="56"/>
  <c r="AA113" i="56"/>
  <c r="AA98" i="56"/>
  <c r="AA83" i="56"/>
  <c r="AA89" i="56"/>
  <c r="AA86" i="56"/>
  <c r="AA125" i="56"/>
  <c r="AA155" i="56"/>
  <c r="AA101" i="56"/>
  <c r="AA107" i="56"/>
  <c r="AF29" i="67"/>
  <c r="AF34" i="67"/>
  <c r="AF37" i="67"/>
  <c r="AF42" i="67"/>
  <c r="AF45" i="67"/>
  <c r="AF31" i="67"/>
  <c r="AF32" i="67"/>
  <c r="AF39" i="67"/>
  <c r="AF40" i="67"/>
  <c r="AF30" i="67"/>
  <c r="AF33" i="67"/>
  <c r="AF38" i="67"/>
  <c r="AF41" i="67"/>
  <c r="AF46" i="67"/>
  <c r="AF49" i="67"/>
  <c r="AF54" i="67"/>
  <c r="AF43" i="67"/>
  <c r="AF51" i="67"/>
  <c r="AF52" i="67"/>
  <c r="AF35" i="67"/>
  <c r="AF36" i="67"/>
  <c r="AF50" i="67"/>
  <c r="AF53" i="67"/>
  <c r="AF55" i="67"/>
  <c r="AF47" i="67"/>
  <c r="AF56" i="67"/>
  <c r="AF44" i="67"/>
  <c r="AF48" i="67"/>
  <c r="AF27" i="67"/>
  <c r="AF28" i="67"/>
  <c r="AF26" i="67"/>
  <c r="AF25" i="67"/>
  <c r="AF24" i="67"/>
  <c r="AF23" i="67"/>
  <c r="AF22" i="67"/>
  <c r="AA104" i="56"/>
  <c r="AA74" i="56"/>
  <c r="AA140" i="56"/>
  <c r="AA137" i="56"/>
  <c r="AA143" i="56"/>
  <c r="AA146" i="56"/>
  <c r="AA71" i="56"/>
  <c r="AA134" i="56"/>
  <c r="AA65" i="56"/>
  <c r="AA95" i="56"/>
  <c r="AC218" i="61"/>
  <c r="AC270" i="61" s="1"/>
  <c r="AA62" i="56"/>
  <c r="AA80" i="56"/>
  <c r="AA152" i="56"/>
  <c r="AA149" i="56"/>
  <c r="AA128" i="56"/>
  <c r="Q227" i="67"/>
  <c r="Q279" i="67" s="1"/>
  <c r="Q222" i="67"/>
  <c r="Q274" i="67" s="1"/>
  <c r="R328" i="67"/>
  <c r="R330" i="67"/>
  <c r="R164" i="61"/>
  <c r="R178" i="61" s="1"/>
  <c r="R332" i="67"/>
  <c r="W12" i="67"/>
  <c r="W65" i="67" s="1"/>
  <c r="AA16" i="67"/>
  <c r="AA69" i="67" s="1"/>
  <c r="Z15" i="67"/>
  <c r="Z68" i="67" s="1"/>
  <c r="Y14" i="67"/>
  <c r="Y67" i="67" s="1"/>
  <c r="AC18" i="67"/>
  <c r="AB17" i="67"/>
  <c r="AF21" i="67"/>
  <c r="AE20" i="67"/>
  <c r="AD19" i="67"/>
  <c r="X13" i="67"/>
  <c r="X66" i="67" s="1"/>
  <c r="V11" i="67"/>
  <c r="V64" i="67" s="1"/>
  <c r="U10" i="67"/>
  <c r="U63" i="67" s="1"/>
  <c r="T9" i="67"/>
  <c r="T62" i="67" s="1"/>
  <c r="I62" i="67" s="1"/>
  <c r="S8" i="67"/>
  <c r="S61" i="67" s="1"/>
  <c r="R7" i="67"/>
  <c r="R334" i="61"/>
  <c r="R332" i="61"/>
  <c r="AA14" i="56"/>
  <c r="AA56" i="56"/>
  <c r="AA53" i="56"/>
  <c r="AA59" i="56"/>
  <c r="R326" i="67"/>
  <c r="AA73" i="67"/>
  <c r="AA75" i="67"/>
  <c r="AA76" i="67"/>
  <c r="AA74" i="67"/>
  <c r="AA381" i="67"/>
  <c r="AA382" i="67"/>
  <c r="AA72" i="67"/>
  <c r="AA71" i="67"/>
  <c r="X19" i="66"/>
  <c r="AA70" i="67"/>
  <c r="V34" i="66"/>
  <c r="AB3" i="67" s="1"/>
  <c r="W33" i="66"/>
  <c r="Q338" i="67"/>
  <c r="Q350" i="67" s="1"/>
  <c r="Q340" i="67"/>
  <c r="Q352" i="67" s="1"/>
  <c r="Q347" i="67"/>
  <c r="Q359" i="67" s="1"/>
  <c r="Q344" i="67"/>
  <c r="Q356" i="67" s="1"/>
  <c r="Q341" i="67"/>
  <c r="Q353" i="67" s="1"/>
  <c r="Q345" i="67"/>
  <c r="Q357" i="67" s="1"/>
  <c r="Q343" i="67"/>
  <c r="Q355" i="67" s="1"/>
  <c r="Q339" i="67"/>
  <c r="Q351" i="67" s="1"/>
  <c r="Q346" i="67"/>
  <c r="Q358" i="67" s="1"/>
  <c r="R334" i="67"/>
  <c r="AD147" i="69"/>
  <c r="AB381" i="61"/>
  <c r="P183" i="69"/>
  <c r="P18" i="69" s="1"/>
  <c r="P76" i="69"/>
  <c r="P14" i="69" s="1"/>
  <c r="P183" i="59"/>
  <c r="P18" i="59" s="1"/>
  <c r="P76" i="59"/>
  <c r="P14" i="59" s="1"/>
  <c r="Q339" i="61"/>
  <c r="Q351" i="61" s="1"/>
  <c r="Q346" i="61"/>
  <c r="Q358" i="61" s="1"/>
  <c r="T83" i="69"/>
  <c r="Q344" i="61"/>
  <c r="Q356" i="61" s="1"/>
  <c r="Q341" i="61"/>
  <c r="Q353" i="61" s="1"/>
  <c r="AB91" i="69"/>
  <c r="Q338" i="61"/>
  <c r="Q350" i="61" s="1"/>
  <c r="Q343" i="61"/>
  <c r="Q355" i="61" s="1"/>
  <c r="Q342" i="61"/>
  <c r="Q354" i="61" s="1"/>
  <c r="AA32" i="56"/>
  <c r="AA20" i="56"/>
  <c r="Q347" i="61"/>
  <c r="Q359" i="61" s="1"/>
  <c r="Q340" i="61"/>
  <c r="Q352" i="61" s="1"/>
  <c r="Q345" i="61"/>
  <c r="Q357" i="61" s="1"/>
  <c r="V85" i="69"/>
  <c r="X87" i="69"/>
  <c r="P79" i="69"/>
  <c r="Z89" i="69"/>
  <c r="R81" i="69"/>
  <c r="AA29" i="56"/>
  <c r="AA11" i="56"/>
  <c r="AA26" i="56"/>
  <c r="AA23" i="56"/>
  <c r="AA50" i="56"/>
  <c r="AA17" i="56"/>
  <c r="AA90" i="69"/>
  <c r="W86" i="69"/>
  <c r="S82" i="69"/>
  <c r="AA35" i="56"/>
  <c r="AC92" i="69"/>
  <c r="Y88" i="69"/>
  <c r="U84" i="69"/>
  <c r="AA38" i="56"/>
  <c r="AA44" i="56"/>
  <c r="AA47" i="56"/>
  <c r="Q80" i="59"/>
  <c r="R81" i="59"/>
  <c r="Z89" i="59"/>
  <c r="W86" i="59"/>
  <c r="Y88" i="59"/>
  <c r="T83" i="59"/>
  <c r="R165" i="67"/>
  <c r="R178" i="67" s="1"/>
  <c r="S82" i="59"/>
  <c r="V85" i="59"/>
  <c r="U84" i="59"/>
  <c r="X87" i="59"/>
  <c r="P79" i="59"/>
  <c r="AA8" i="56"/>
  <c r="AD167" i="69"/>
  <c r="AD168" i="69"/>
  <c r="AD162" i="69"/>
  <c r="AD173" i="69"/>
  <c r="AD155" i="69"/>
  <c r="AD151" i="69"/>
  <c r="AD161" i="69"/>
  <c r="AD170" i="69"/>
  <c r="AD113" i="69"/>
  <c r="AD97" i="69"/>
  <c r="AD60" i="69"/>
  <c r="AD118" i="69"/>
  <c r="AD102" i="69"/>
  <c r="AD65" i="69"/>
  <c r="AD119" i="69"/>
  <c r="AD169" i="69"/>
  <c r="AD104" i="69"/>
  <c r="AD53" i="69"/>
  <c r="AD74" i="69"/>
  <c r="AD58" i="69"/>
  <c r="AD107" i="69"/>
  <c r="AD128" i="69"/>
  <c r="AD51" i="69"/>
  <c r="AD45" i="69"/>
  <c r="AD67" i="69"/>
  <c r="AD126" i="69"/>
  <c r="AD110" i="69"/>
  <c r="AD103" i="69"/>
  <c r="AD96" i="69"/>
  <c r="AD66" i="69"/>
  <c r="AD63" i="69"/>
  <c r="AD46" i="69"/>
  <c r="AD50" i="69"/>
  <c r="AD182" i="69"/>
  <c r="AD178" i="69"/>
  <c r="AD153" i="69"/>
  <c r="AD109" i="69"/>
  <c r="AD157" i="69"/>
  <c r="AD98" i="69"/>
  <c r="AD111" i="69"/>
  <c r="AD108" i="69"/>
  <c r="AD70" i="69"/>
  <c r="AD71" i="69"/>
  <c r="AD47" i="69"/>
  <c r="AD44" i="69"/>
  <c r="AD171" i="69"/>
  <c r="AD172" i="69"/>
  <c r="AD166" i="69"/>
  <c r="AD181" i="69"/>
  <c r="AD159" i="69"/>
  <c r="AD156" i="69"/>
  <c r="AD177" i="69"/>
  <c r="AD122" i="69"/>
  <c r="AD117" i="69"/>
  <c r="AD101" i="69"/>
  <c r="AD64" i="69"/>
  <c r="AD124" i="69"/>
  <c r="AD106" i="69"/>
  <c r="AD69" i="69"/>
  <c r="AD123" i="69"/>
  <c r="AD95" i="69"/>
  <c r="AD112" i="69"/>
  <c r="AD57" i="69"/>
  <c r="AD100" i="69"/>
  <c r="AD62" i="69"/>
  <c r="AD48" i="69"/>
  <c r="AD43" i="69"/>
  <c r="AD55" i="69"/>
  <c r="AD42" i="69"/>
  <c r="AD54" i="69"/>
  <c r="AD175" i="69"/>
  <c r="AD176" i="69"/>
  <c r="AD174" i="69"/>
  <c r="AD154" i="69"/>
  <c r="AD163" i="69"/>
  <c r="AD164" i="69"/>
  <c r="AD121" i="69"/>
  <c r="AD127" i="69"/>
  <c r="AD105" i="69"/>
  <c r="AD68" i="69"/>
  <c r="AD152" i="69"/>
  <c r="AD73" i="69"/>
  <c r="AD160" i="69"/>
  <c r="AD120" i="69"/>
  <c r="AD115" i="69"/>
  <c r="AD52" i="69"/>
  <c r="AD99" i="69"/>
  <c r="AD59" i="69"/>
  <c r="AD179" i="69"/>
  <c r="AD180" i="69"/>
  <c r="AD158" i="69"/>
  <c r="AD165" i="69"/>
  <c r="AD125" i="69"/>
  <c r="AD149" i="69"/>
  <c r="AD72" i="69"/>
  <c r="AD114" i="69"/>
  <c r="AD61" i="69"/>
  <c r="AD150" i="69"/>
  <c r="AD49" i="69"/>
  <c r="AD56" i="69"/>
  <c r="AD116" i="69"/>
  <c r="AD75" i="69"/>
  <c r="AD94" i="69"/>
  <c r="AD41" i="69"/>
  <c r="AD148" i="69"/>
  <c r="AF105" i="67"/>
  <c r="AF97" i="67"/>
  <c r="AF89" i="67"/>
  <c r="AF102" i="67"/>
  <c r="AF218" i="67"/>
  <c r="AF270" i="67" s="1"/>
  <c r="AF84" i="67"/>
  <c r="AF88" i="67"/>
  <c r="AF109" i="67"/>
  <c r="AF101" i="67"/>
  <c r="AF93" i="67"/>
  <c r="AF85" i="67"/>
  <c r="AF86" i="67"/>
  <c r="AF100" i="67"/>
  <c r="AF98" i="67"/>
  <c r="AF104" i="67"/>
  <c r="AF103" i="67"/>
  <c r="AF87" i="67"/>
  <c r="AF106" i="67"/>
  <c r="AF107" i="67"/>
  <c r="AF99" i="67"/>
  <c r="AF91" i="67"/>
  <c r="AF83" i="67"/>
  <c r="AF82" i="67"/>
  <c r="AF92" i="67"/>
  <c r="AF90" i="67"/>
  <c r="AF96" i="67"/>
  <c r="AF95" i="67"/>
  <c r="AF94" i="67"/>
  <c r="AF108" i="67"/>
  <c r="AE378" i="67"/>
  <c r="AE5" i="69"/>
  <c r="AA18" i="66"/>
  <c r="AA11" i="66" s="1"/>
  <c r="AB27" i="66"/>
  <c r="AG2" i="67"/>
  <c r="AD93" i="69"/>
  <c r="AB30" i="66"/>
  <c r="AC28" i="66"/>
  <c r="AC29" i="66" s="1"/>
  <c r="E55" i="42"/>
  <c r="D56" i="42"/>
  <c r="AB378" i="61"/>
  <c r="AA156" i="59"/>
  <c r="AA154" i="59"/>
  <c r="AA152" i="59"/>
  <c r="AA153" i="59"/>
  <c r="AA157" i="59"/>
  <c r="AA160" i="59"/>
  <c r="AA164" i="59"/>
  <c r="AA168" i="59"/>
  <c r="AA172" i="59"/>
  <c r="AA159" i="59"/>
  <c r="AA163" i="59"/>
  <c r="AA167" i="59"/>
  <c r="AA171" i="59"/>
  <c r="AA155" i="59"/>
  <c r="AA158" i="59"/>
  <c r="AA162" i="59"/>
  <c r="AA166" i="59"/>
  <c r="AA170" i="59"/>
  <c r="AA161" i="59"/>
  <c r="AA165" i="59"/>
  <c r="AA169" i="59"/>
  <c r="AA173" i="59"/>
  <c r="AA175" i="59"/>
  <c r="AA179" i="59"/>
  <c r="AA174" i="59"/>
  <c r="AA178" i="59"/>
  <c r="AA182" i="59"/>
  <c r="AA177" i="59"/>
  <c r="AA181" i="59"/>
  <c r="AA176" i="59"/>
  <c r="AA180" i="59"/>
  <c r="AA151" i="59"/>
  <c r="AA150" i="59"/>
  <c r="AA149" i="59"/>
  <c r="AA148" i="59"/>
  <c r="AA147" i="59"/>
  <c r="AA146" i="59"/>
  <c r="AA145" i="59"/>
  <c r="AA90" i="59"/>
  <c r="AA37" i="59"/>
  <c r="AA102" i="59"/>
  <c r="AA103" i="59"/>
  <c r="AA105" i="59"/>
  <c r="AA109" i="59"/>
  <c r="AA99" i="59"/>
  <c r="AA100" i="59"/>
  <c r="AA101" i="59"/>
  <c r="AA104" i="59"/>
  <c r="AA110" i="59"/>
  <c r="AA114" i="59"/>
  <c r="AA118" i="59"/>
  <c r="AA122" i="59"/>
  <c r="AA126" i="59"/>
  <c r="AA108" i="59"/>
  <c r="AA113" i="59"/>
  <c r="AA117" i="59"/>
  <c r="AA121" i="59"/>
  <c r="AA125" i="59"/>
  <c r="AA107" i="59"/>
  <c r="AA116" i="59"/>
  <c r="AA124" i="59"/>
  <c r="AA112" i="59"/>
  <c r="AA128" i="59"/>
  <c r="AA98" i="59"/>
  <c r="AA111" i="59"/>
  <c r="AA119" i="59"/>
  <c r="AA115" i="59"/>
  <c r="AA123" i="59"/>
  <c r="AA120" i="59"/>
  <c r="AA106" i="59"/>
  <c r="AA127" i="59"/>
  <c r="AA96" i="59"/>
  <c r="AA97" i="59"/>
  <c r="AA95" i="59"/>
  <c r="AA94" i="59"/>
  <c r="AA93" i="59"/>
  <c r="AA92" i="59"/>
  <c r="AA91" i="59"/>
  <c r="AA47" i="59"/>
  <c r="AA51" i="59"/>
  <c r="AA55" i="59"/>
  <c r="AA45" i="59"/>
  <c r="AA46" i="59"/>
  <c r="AA50" i="59"/>
  <c r="AA54" i="59"/>
  <c r="AA49" i="59"/>
  <c r="AA53" i="59"/>
  <c r="AA57" i="59"/>
  <c r="AA52" i="59"/>
  <c r="AA59" i="59"/>
  <c r="AA63" i="59"/>
  <c r="AA67" i="59"/>
  <c r="AA71" i="59"/>
  <c r="AA75" i="59"/>
  <c r="AA60" i="59"/>
  <c r="AA64" i="59"/>
  <c r="AA48" i="59"/>
  <c r="AA58" i="59"/>
  <c r="AA62" i="59"/>
  <c r="AA66" i="59"/>
  <c r="AA70" i="59"/>
  <c r="AA74" i="59"/>
  <c r="AA61" i="59"/>
  <c r="AA65" i="59"/>
  <c r="AA69" i="59"/>
  <c r="AA73" i="59"/>
  <c r="AA56" i="59"/>
  <c r="AA68" i="59"/>
  <c r="AA72" i="59"/>
  <c r="AA44" i="59"/>
  <c r="AA43" i="59"/>
  <c r="AA42" i="59"/>
  <c r="AA41" i="59"/>
  <c r="AA40" i="59"/>
  <c r="AA39" i="59"/>
  <c r="AA38" i="59"/>
  <c r="AC85" i="61"/>
  <c r="AC86" i="61"/>
  <c r="AC93" i="61"/>
  <c r="AC94" i="61"/>
  <c r="AC101" i="61"/>
  <c r="AC102" i="61"/>
  <c r="AC109" i="61"/>
  <c r="AC80" i="61"/>
  <c r="AC83" i="61"/>
  <c r="AC88" i="61"/>
  <c r="AC91" i="61"/>
  <c r="AC96" i="61"/>
  <c r="AC99" i="61"/>
  <c r="AC104" i="61"/>
  <c r="AC107" i="61"/>
  <c r="AC81" i="61"/>
  <c r="AC82" i="61"/>
  <c r="AC89" i="61"/>
  <c r="AC90" i="61"/>
  <c r="AC97" i="61"/>
  <c r="AC98" i="61"/>
  <c r="AC105" i="61"/>
  <c r="AC106" i="61"/>
  <c r="AC92" i="61"/>
  <c r="AC103" i="61"/>
  <c r="AC79" i="61"/>
  <c r="AC84" i="61"/>
  <c r="AC87" i="61"/>
  <c r="AC108" i="61"/>
  <c r="AC95" i="61"/>
  <c r="AC100" i="61"/>
  <c r="N30" i="1"/>
  <c r="O28" i="1"/>
  <c r="AB4" i="56"/>
  <c r="Y27" i="1"/>
  <c r="AB5" i="59"/>
  <c r="AL2" i="56"/>
  <c r="X18" i="1"/>
  <c r="X11" i="1" s="1"/>
  <c r="W3" i="42"/>
  <c r="W6" i="42" s="1"/>
  <c r="AD2" i="61"/>
  <c r="X34" i="1"/>
  <c r="AD3" i="61" s="1"/>
  <c r="Y33" i="1"/>
  <c r="Q366" i="67" l="1"/>
  <c r="Q22" i="69"/>
  <c r="Q22" i="59"/>
  <c r="S152" i="61"/>
  <c r="S137" i="61"/>
  <c r="AC388" i="61"/>
  <c r="S142" i="61"/>
  <c r="S155" i="67"/>
  <c r="S137" i="67"/>
  <c r="S151" i="61"/>
  <c r="S151" i="67"/>
  <c r="S152" i="67"/>
  <c r="S163" i="61"/>
  <c r="S139" i="67"/>
  <c r="S150" i="61"/>
  <c r="S125" i="67"/>
  <c r="S153" i="67"/>
  <c r="S144" i="67"/>
  <c r="S155" i="61"/>
  <c r="S134" i="61"/>
  <c r="S142" i="67"/>
  <c r="S147" i="61"/>
  <c r="S140" i="61"/>
  <c r="S149" i="67"/>
  <c r="S134" i="67"/>
  <c r="S145" i="67"/>
  <c r="S141" i="67"/>
  <c r="S148" i="67"/>
  <c r="S125" i="61"/>
  <c r="AF388" i="67"/>
  <c r="AG377" i="67"/>
  <c r="AG376" i="67"/>
  <c r="AD376" i="61"/>
  <c r="AD377" i="61"/>
  <c r="AD388" i="61" s="1"/>
  <c r="AD27" i="61"/>
  <c r="AD28" i="61"/>
  <c r="AD29" i="61"/>
  <c r="AD31" i="61"/>
  <c r="AD32" i="61"/>
  <c r="AD33" i="61"/>
  <c r="AD38" i="61"/>
  <c r="AD41" i="61"/>
  <c r="AD46" i="61"/>
  <c r="AD35" i="61"/>
  <c r="AD34" i="61"/>
  <c r="AD37" i="61"/>
  <c r="AD30" i="61"/>
  <c r="AD39" i="61"/>
  <c r="AD40" i="61"/>
  <c r="AD43" i="61"/>
  <c r="AD50" i="61"/>
  <c r="AD53" i="61"/>
  <c r="AD56" i="61"/>
  <c r="AD42" i="61"/>
  <c r="AD36" i="61"/>
  <c r="AD44" i="61"/>
  <c r="AD47" i="61"/>
  <c r="AD48" i="61"/>
  <c r="AD55" i="61"/>
  <c r="AD49" i="61"/>
  <c r="AD54" i="61"/>
  <c r="AD45" i="61"/>
  <c r="AD52" i="61"/>
  <c r="AD51" i="61"/>
  <c r="AD26" i="61"/>
  <c r="AD79" i="61" s="1"/>
  <c r="AD25" i="61"/>
  <c r="AD78" i="61" s="1"/>
  <c r="AD24" i="61"/>
  <c r="AD77" i="61" s="1"/>
  <c r="AD23" i="61"/>
  <c r="AD76" i="61" s="1"/>
  <c r="AD22" i="61"/>
  <c r="AD75" i="61" s="1"/>
  <c r="AD21" i="61"/>
  <c r="AD74" i="61" s="1"/>
  <c r="AD20" i="61"/>
  <c r="AD73" i="61" s="1"/>
  <c r="AD19" i="61"/>
  <c r="AD72" i="61" s="1"/>
  <c r="S163" i="67"/>
  <c r="S150" i="67"/>
  <c r="S148" i="61"/>
  <c r="S140" i="67"/>
  <c r="S153" i="61"/>
  <c r="S149" i="61"/>
  <c r="S147" i="67"/>
  <c r="S144" i="61"/>
  <c r="S139" i="61"/>
  <c r="S141" i="61"/>
  <c r="S145" i="61"/>
  <c r="AG35" i="67"/>
  <c r="AG36" i="67"/>
  <c r="AG43" i="67"/>
  <c r="AG44" i="67"/>
  <c r="AG34" i="67"/>
  <c r="AG37" i="67"/>
  <c r="AG42" i="67"/>
  <c r="AG45" i="67"/>
  <c r="AG31" i="67"/>
  <c r="AG32" i="67"/>
  <c r="AG39" i="67"/>
  <c r="AG40" i="67"/>
  <c r="AG47" i="67"/>
  <c r="AG48" i="67"/>
  <c r="AG55" i="67"/>
  <c r="AG46" i="67"/>
  <c r="AG49" i="67"/>
  <c r="AG30" i="67"/>
  <c r="AG41" i="67"/>
  <c r="AG51" i="67"/>
  <c r="AG52" i="67"/>
  <c r="AG33" i="67"/>
  <c r="AG54" i="67"/>
  <c r="AG56" i="67"/>
  <c r="AG38" i="67"/>
  <c r="AG50" i="67"/>
  <c r="AG53" i="67"/>
  <c r="AG29" i="67"/>
  <c r="AG28" i="67"/>
  <c r="AG27" i="67"/>
  <c r="AG26" i="67"/>
  <c r="AG25" i="67"/>
  <c r="AG24" i="67"/>
  <c r="AG23" i="67"/>
  <c r="AG22" i="67"/>
  <c r="S132" i="67"/>
  <c r="S132" i="61"/>
  <c r="S143" i="61"/>
  <c r="S143" i="67"/>
  <c r="AD218" i="61"/>
  <c r="AD270" i="61" s="1"/>
  <c r="S161" i="61"/>
  <c r="S161" i="67"/>
  <c r="S133" i="61"/>
  <c r="S133" i="67"/>
  <c r="S135" i="67"/>
  <c r="S135" i="61"/>
  <c r="S159" i="61"/>
  <c r="S159" i="67"/>
  <c r="S146" i="67"/>
  <c r="S146" i="61"/>
  <c r="AB94" i="56"/>
  <c r="AB136" i="56"/>
  <c r="AB60" i="56"/>
  <c r="AB126" i="56"/>
  <c r="AB117" i="56"/>
  <c r="AB111" i="56"/>
  <c r="AB66" i="56"/>
  <c r="AB73" i="56"/>
  <c r="AB69" i="56"/>
  <c r="AB87" i="56"/>
  <c r="AB139" i="56"/>
  <c r="AB96" i="56"/>
  <c r="AB148" i="56"/>
  <c r="AB100" i="56"/>
  <c r="AB64" i="56"/>
  <c r="AB114" i="56"/>
  <c r="AB144" i="56"/>
  <c r="AB120" i="56"/>
  <c r="AB75" i="56"/>
  <c r="AB127" i="56"/>
  <c r="AB108" i="56"/>
  <c r="AB145" i="56"/>
  <c r="AB88" i="56"/>
  <c r="AB142" i="56"/>
  <c r="AB81" i="56"/>
  <c r="AB106" i="56"/>
  <c r="AB63" i="56"/>
  <c r="AB118" i="56"/>
  <c r="AB133" i="56"/>
  <c r="AB132" i="56"/>
  <c r="AB82" i="56"/>
  <c r="AB84" i="56"/>
  <c r="AB67" i="56"/>
  <c r="AB151" i="56"/>
  <c r="AB70" i="56"/>
  <c r="AB141" i="56"/>
  <c r="AB91" i="56"/>
  <c r="AB123" i="56"/>
  <c r="AB93" i="56"/>
  <c r="AB138" i="56"/>
  <c r="AB79" i="56"/>
  <c r="AB97" i="56"/>
  <c r="AB109" i="56"/>
  <c r="AB112" i="56"/>
  <c r="AB124" i="56"/>
  <c r="AB76" i="56"/>
  <c r="AB72" i="56"/>
  <c r="AB147" i="56"/>
  <c r="AB102" i="56"/>
  <c r="AB121" i="56"/>
  <c r="AB130" i="56"/>
  <c r="AB85" i="56"/>
  <c r="AB99" i="56"/>
  <c r="AB78" i="56"/>
  <c r="AB135" i="56"/>
  <c r="AB150" i="56"/>
  <c r="AB103" i="56"/>
  <c r="AB129" i="56"/>
  <c r="AB61" i="56"/>
  <c r="AB105" i="56"/>
  <c r="AB90" i="56"/>
  <c r="AB115" i="56"/>
  <c r="AB154" i="56"/>
  <c r="AB153" i="56"/>
  <c r="S138" i="67"/>
  <c r="S138" i="61"/>
  <c r="S158" i="61"/>
  <c r="S158" i="67"/>
  <c r="S154" i="61"/>
  <c r="S154" i="67"/>
  <c r="S162" i="61"/>
  <c r="S162" i="67"/>
  <c r="S156" i="61"/>
  <c r="S156" i="67"/>
  <c r="S136" i="67"/>
  <c r="S136" i="61"/>
  <c r="S160" i="67"/>
  <c r="S160" i="61"/>
  <c r="S157" i="67"/>
  <c r="S157" i="61"/>
  <c r="R60" i="67"/>
  <c r="R230" i="67"/>
  <c r="R282" i="67" s="1"/>
  <c r="R167" i="67"/>
  <c r="R219" i="67" s="1"/>
  <c r="R271" i="67" s="1"/>
  <c r="R175" i="67"/>
  <c r="R227" i="67" s="1"/>
  <c r="R279" i="67" s="1"/>
  <c r="R179" i="67"/>
  <c r="R231" i="67" s="1"/>
  <c r="R283" i="67" s="1"/>
  <c r="R202" i="67"/>
  <c r="R254" i="67" s="1"/>
  <c r="R306" i="67" s="1"/>
  <c r="R201" i="67"/>
  <c r="R253" i="67" s="1"/>
  <c r="R305" i="67" s="1"/>
  <c r="R213" i="67"/>
  <c r="R265" i="67" s="1"/>
  <c r="R317" i="67" s="1"/>
  <c r="R204" i="67"/>
  <c r="R256" i="67" s="1"/>
  <c r="R308" i="67" s="1"/>
  <c r="R185" i="67"/>
  <c r="R237" i="67" s="1"/>
  <c r="R289" i="67" s="1"/>
  <c r="R203" i="67"/>
  <c r="R255" i="67" s="1"/>
  <c r="R307" i="67" s="1"/>
  <c r="R190" i="67"/>
  <c r="R242" i="67" s="1"/>
  <c r="R294" i="67" s="1"/>
  <c r="R205" i="67"/>
  <c r="R257" i="67" s="1"/>
  <c r="R309" i="67" s="1"/>
  <c r="R194" i="67"/>
  <c r="R246" i="67" s="1"/>
  <c r="R298" i="67" s="1"/>
  <c r="R187" i="67"/>
  <c r="R239" i="67" s="1"/>
  <c r="R291" i="67" s="1"/>
  <c r="R197" i="67"/>
  <c r="R249" i="67" s="1"/>
  <c r="R301" i="67" s="1"/>
  <c r="R188" i="67"/>
  <c r="R240" i="67" s="1"/>
  <c r="R292" i="67" s="1"/>
  <c r="R200" i="67"/>
  <c r="R252" i="67" s="1"/>
  <c r="R304" i="67" s="1"/>
  <c r="R191" i="67"/>
  <c r="R243" i="67" s="1"/>
  <c r="R295" i="67" s="1"/>
  <c r="R193" i="67"/>
  <c r="R245" i="67" s="1"/>
  <c r="R297" i="67" s="1"/>
  <c r="R210" i="67"/>
  <c r="R262" i="67" s="1"/>
  <c r="R314" i="67" s="1"/>
  <c r="R209" i="67"/>
  <c r="R261" i="67" s="1"/>
  <c r="R313" i="67" s="1"/>
  <c r="R199" i="67"/>
  <c r="R251" i="67" s="1"/>
  <c r="R303" i="67" s="1"/>
  <c r="R214" i="67"/>
  <c r="R266" i="67" s="1"/>
  <c r="R318" i="67" s="1"/>
  <c r="R206" i="67"/>
  <c r="R258" i="67" s="1"/>
  <c r="R310" i="67" s="1"/>
  <c r="R211" i="67"/>
  <c r="R263" i="67" s="1"/>
  <c r="R315" i="67" s="1"/>
  <c r="R207" i="67"/>
  <c r="R259" i="67" s="1"/>
  <c r="R311" i="67" s="1"/>
  <c r="R196" i="67"/>
  <c r="R248" i="67" s="1"/>
  <c r="R300" i="67" s="1"/>
  <c r="R215" i="67"/>
  <c r="R267" i="67" s="1"/>
  <c r="R319" i="67" s="1"/>
  <c r="R198" i="67"/>
  <c r="R250" i="67" s="1"/>
  <c r="R302" i="67" s="1"/>
  <c r="R208" i="67"/>
  <c r="R260" i="67" s="1"/>
  <c r="R312" i="67" s="1"/>
  <c r="R186" i="67"/>
  <c r="R238" i="67" s="1"/>
  <c r="R290" i="67" s="1"/>
  <c r="R189" i="67"/>
  <c r="R241" i="67" s="1"/>
  <c r="R293" i="67" s="1"/>
  <c r="R192" i="67"/>
  <c r="R244" i="67" s="1"/>
  <c r="R296" i="67" s="1"/>
  <c r="R212" i="67"/>
  <c r="R264" i="67" s="1"/>
  <c r="R316" i="67" s="1"/>
  <c r="R195" i="67"/>
  <c r="R247" i="67" s="1"/>
  <c r="R299" i="67" s="1"/>
  <c r="R216" i="67"/>
  <c r="R268" i="67" s="1"/>
  <c r="R320" i="67" s="1"/>
  <c r="R172" i="61"/>
  <c r="R224" i="61" s="1"/>
  <c r="R276" i="61" s="1"/>
  <c r="R171" i="67"/>
  <c r="R223" i="67" s="1"/>
  <c r="R275" i="67" s="1"/>
  <c r="R182" i="67"/>
  <c r="R234" i="67" s="1"/>
  <c r="R286" i="67" s="1"/>
  <c r="R173" i="67"/>
  <c r="R225" i="67" s="1"/>
  <c r="R277" i="67" s="1"/>
  <c r="R172" i="67"/>
  <c r="R170" i="67"/>
  <c r="R222" i="67" s="1"/>
  <c r="R274" i="67" s="1"/>
  <c r="R184" i="67"/>
  <c r="R236" i="67" s="1"/>
  <c r="R288" i="67" s="1"/>
  <c r="R176" i="67"/>
  <c r="R228" i="67" s="1"/>
  <c r="R280" i="67" s="1"/>
  <c r="R181" i="67"/>
  <c r="R233" i="67" s="1"/>
  <c r="R285" i="67" s="1"/>
  <c r="R169" i="67"/>
  <c r="R221" i="67" s="1"/>
  <c r="R273" i="67" s="1"/>
  <c r="R168" i="67"/>
  <c r="R220" i="67" s="1"/>
  <c r="R272" i="67" s="1"/>
  <c r="R177" i="67"/>
  <c r="R229" i="67" s="1"/>
  <c r="R281" i="67" s="1"/>
  <c r="R174" i="67"/>
  <c r="R180" i="67"/>
  <c r="R232" i="67" s="1"/>
  <c r="R284" i="67" s="1"/>
  <c r="R183" i="67"/>
  <c r="R235" i="67" s="1"/>
  <c r="R287" i="67" s="1"/>
  <c r="S124" i="61"/>
  <c r="S124" i="67"/>
  <c r="S123" i="61"/>
  <c r="S123" i="67"/>
  <c r="S117" i="61"/>
  <c r="S117" i="67"/>
  <c r="S115" i="61"/>
  <c r="S115" i="67"/>
  <c r="S118" i="61"/>
  <c r="S118" i="67"/>
  <c r="S116" i="61"/>
  <c r="S116" i="67"/>
  <c r="S128" i="61"/>
  <c r="S128" i="67"/>
  <c r="S121" i="61"/>
  <c r="S121" i="67"/>
  <c r="S122" i="61"/>
  <c r="S122" i="67"/>
  <c r="S131" i="61"/>
  <c r="S131" i="67"/>
  <c r="S127" i="61"/>
  <c r="S127" i="67"/>
  <c r="S119" i="61"/>
  <c r="S119" i="67"/>
  <c r="S129" i="61"/>
  <c r="S129" i="67"/>
  <c r="S114" i="61"/>
  <c r="S114" i="67"/>
  <c r="S126" i="61"/>
  <c r="S126" i="67"/>
  <c r="S120" i="61"/>
  <c r="S120" i="67"/>
  <c r="S130" i="61"/>
  <c r="S130" i="67"/>
  <c r="R180" i="61"/>
  <c r="R232" i="61" s="1"/>
  <c r="R284" i="61" s="1"/>
  <c r="R173" i="61"/>
  <c r="R225" i="61" s="1"/>
  <c r="R277" i="61" s="1"/>
  <c r="R194" i="61"/>
  <c r="R246" i="61" s="1"/>
  <c r="R298" i="61" s="1"/>
  <c r="R190" i="61"/>
  <c r="R242" i="61" s="1"/>
  <c r="R294" i="61" s="1"/>
  <c r="R202" i="61"/>
  <c r="R254" i="61" s="1"/>
  <c r="R306" i="61" s="1"/>
  <c r="R206" i="61"/>
  <c r="R258" i="61" s="1"/>
  <c r="R310" i="61" s="1"/>
  <c r="R207" i="61"/>
  <c r="R259" i="61" s="1"/>
  <c r="R311" i="61" s="1"/>
  <c r="R191" i="61"/>
  <c r="R243" i="61" s="1"/>
  <c r="R295" i="61" s="1"/>
  <c r="R189" i="61"/>
  <c r="R241" i="61" s="1"/>
  <c r="R293" i="61" s="1"/>
  <c r="R216" i="61"/>
  <c r="R268" i="61" s="1"/>
  <c r="R320" i="61" s="1"/>
  <c r="R182" i="61"/>
  <c r="R234" i="61" s="1"/>
  <c r="R286" i="61" s="1"/>
  <c r="R195" i="61"/>
  <c r="R247" i="61" s="1"/>
  <c r="R299" i="61" s="1"/>
  <c r="R214" i="61"/>
  <c r="R266" i="61" s="1"/>
  <c r="R318" i="61" s="1"/>
  <c r="R187" i="61"/>
  <c r="R239" i="61" s="1"/>
  <c r="R291" i="61" s="1"/>
  <c r="R201" i="61"/>
  <c r="R253" i="61" s="1"/>
  <c r="R305" i="61" s="1"/>
  <c r="R213" i="61"/>
  <c r="R265" i="61" s="1"/>
  <c r="R317" i="61" s="1"/>
  <c r="R215" i="61"/>
  <c r="R267" i="61" s="1"/>
  <c r="R319" i="61" s="1"/>
  <c r="R193" i="61"/>
  <c r="R245" i="61" s="1"/>
  <c r="R297" i="61" s="1"/>
  <c r="R186" i="61"/>
  <c r="R238" i="61" s="1"/>
  <c r="R290" i="61" s="1"/>
  <c r="R212" i="61"/>
  <c r="R264" i="61" s="1"/>
  <c r="R316" i="61" s="1"/>
  <c r="R196" i="61"/>
  <c r="R248" i="61" s="1"/>
  <c r="R300" i="61" s="1"/>
  <c r="R176" i="61"/>
  <c r="R228" i="61" s="1"/>
  <c r="R280" i="61" s="1"/>
  <c r="R183" i="61"/>
  <c r="R235" i="61" s="1"/>
  <c r="R287" i="61" s="1"/>
  <c r="R208" i="61"/>
  <c r="R260" i="61" s="1"/>
  <c r="R312" i="61" s="1"/>
  <c r="R184" i="61"/>
  <c r="R236" i="61" s="1"/>
  <c r="R288" i="61" s="1"/>
  <c r="R175" i="61"/>
  <c r="R227" i="61" s="1"/>
  <c r="R279" i="61" s="1"/>
  <c r="R174" i="61"/>
  <c r="R226" i="61" s="1"/>
  <c r="R278" i="61" s="1"/>
  <c r="R188" i="61"/>
  <c r="R240" i="61" s="1"/>
  <c r="R292" i="61" s="1"/>
  <c r="R197" i="61"/>
  <c r="R249" i="61" s="1"/>
  <c r="R301" i="61" s="1"/>
  <c r="R203" i="61"/>
  <c r="R255" i="61" s="1"/>
  <c r="R307" i="61" s="1"/>
  <c r="R200" i="61"/>
  <c r="R252" i="61" s="1"/>
  <c r="R304" i="61" s="1"/>
  <c r="R199" i="61"/>
  <c r="R251" i="61" s="1"/>
  <c r="R303" i="61" s="1"/>
  <c r="R192" i="61"/>
  <c r="R244" i="61" s="1"/>
  <c r="R296" i="61" s="1"/>
  <c r="R211" i="61"/>
  <c r="R263" i="61" s="1"/>
  <c r="R315" i="61" s="1"/>
  <c r="R210" i="61"/>
  <c r="R262" i="61" s="1"/>
  <c r="R314" i="61" s="1"/>
  <c r="R179" i="61"/>
  <c r="R231" i="61" s="1"/>
  <c r="R283" i="61" s="1"/>
  <c r="R169" i="61"/>
  <c r="R221" i="61" s="1"/>
  <c r="R273" i="61" s="1"/>
  <c r="R177" i="61"/>
  <c r="R229" i="61" s="1"/>
  <c r="R281" i="61" s="1"/>
  <c r="R171" i="61"/>
  <c r="R223" i="61" s="1"/>
  <c r="R275" i="61" s="1"/>
  <c r="R205" i="61"/>
  <c r="R257" i="61" s="1"/>
  <c r="R309" i="61" s="1"/>
  <c r="R204" i="61"/>
  <c r="R256" i="61" s="1"/>
  <c r="R308" i="61" s="1"/>
  <c r="R185" i="61"/>
  <c r="R237" i="61" s="1"/>
  <c r="R289" i="61" s="1"/>
  <c r="R209" i="61"/>
  <c r="R261" i="61" s="1"/>
  <c r="R313" i="61" s="1"/>
  <c r="R198" i="61"/>
  <c r="R250" i="61" s="1"/>
  <c r="R302" i="61" s="1"/>
  <c r="R168" i="61"/>
  <c r="R220" i="61" s="1"/>
  <c r="R272" i="61" s="1"/>
  <c r="R170" i="61"/>
  <c r="R222" i="61" s="1"/>
  <c r="R274" i="61" s="1"/>
  <c r="R167" i="61"/>
  <c r="R219" i="61" s="1"/>
  <c r="R271" i="61" s="1"/>
  <c r="R181" i="61"/>
  <c r="R233" i="61" s="1"/>
  <c r="R285" i="61" s="1"/>
  <c r="R57" i="61"/>
  <c r="R387" i="61" s="1"/>
  <c r="R230" i="61"/>
  <c r="R282" i="61" s="1"/>
  <c r="AB57" i="56"/>
  <c r="AB58" i="56"/>
  <c r="AB55" i="56"/>
  <c r="AB54" i="56"/>
  <c r="AB52" i="56"/>
  <c r="AB51" i="56"/>
  <c r="AB70" i="67"/>
  <c r="X33" i="66"/>
  <c r="W34" i="66"/>
  <c r="AC3" i="67" s="1"/>
  <c r="AC71" i="67" s="1"/>
  <c r="Y19" i="66"/>
  <c r="AB73" i="67"/>
  <c r="AB72" i="67"/>
  <c r="AB76" i="67"/>
  <c r="AB74" i="67"/>
  <c r="AB381" i="67"/>
  <c r="AB75" i="67"/>
  <c r="AB382" i="67"/>
  <c r="AB77" i="67"/>
  <c r="AB71" i="67"/>
  <c r="Q365" i="67"/>
  <c r="Q371" i="67"/>
  <c r="Q369" i="67"/>
  <c r="Q364" i="67"/>
  <c r="Q362" i="67"/>
  <c r="Q363" i="67"/>
  <c r="Q370" i="67"/>
  <c r="Q367" i="67"/>
  <c r="Q368" i="67"/>
  <c r="Q370" i="61"/>
  <c r="P129" i="69"/>
  <c r="P16" i="69" s="1"/>
  <c r="P129" i="59"/>
  <c r="P16" i="59" s="1"/>
  <c r="Q368" i="61"/>
  <c r="Q363" i="61"/>
  <c r="Q367" i="61"/>
  <c r="Q362" i="61"/>
  <c r="Q366" i="61"/>
  <c r="Q365" i="61"/>
  <c r="Q369" i="61"/>
  <c r="Q371" i="61"/>
  <c r="Q364" i="61"/>
  <c r="AB10" i="56"/>
  <c r="AB48" i="56"/>
  <c r="AB34" i="56"/>
  <c r="AB49" i="56"/>
  <c r="AB39" i="56"/>
  <c r="AB33" i="56"/>
  <c r="AB22" i="56"/>
  <c r="AB31" i="56"/>
  <c r="AB18" i="56"/>
  <c r="AB21" i="56"/>
  <c r="AB24" i="56"/>
  <c r="AB19" i="56"/>
  <c r="AB42" i="56"/>
  <c r="AB46" i="56"/>
  <c r="AB16" i="56"/>
  <c r="AB27" i="56"/>
  <c r="AB12" i="56"/>
  <c r="AB37" i="56"/>
  <c r="AB9" i="56"/>
  <c r="AB25" i="56"/>
  <c r="AB45" i="56"/>
  <c r="AB36" i="56"/>
  <c r="AB15" i="56"/>
  <c r="AB40" i="56"/>
  <c r="AB30" i="56"/>
  <c r="AB43" i="56"/>
  <c r="AB28" i="56"/>
  <c r="AB13" i="56"/>
  <c r="R324" i="61"/>
  <c r="R335" i="61" s="1"/>
  <c r="R60" i="61"/>
  <c r="R57" i="67"/>
  <c r="R387" i="67" s="1"/>
  <c r="R389" i="67" s="1"/>
  <c r="R390" i="67" s="1"/>
  <c r="R324" i="67"/>
  <c r="R335" i="67" s="1"/>
  <c r="AG218" i="67"/>
  <c r="AG270" i="67" s="1"/>
  <c r="AG102" i="67"/>
  <c r="AG94" i="67"/>
  <c r="AG86" i="67"/>
  <c r="AG103" i="67"/>
  <c r="AG109" i="67"/>
  <c r="AG107" i="67"/>
  <c r="AG89" i="67"/>
  <c r="AG105" i="67"/>
  <c r="AG106" i="67"/>
  <c r="AG90" i="67"/>
  <c r="AG87" i="67"/>
  <c r="AG91" i="67"/>
  <c r="AG108" i="67"/>
  <c r="AG100" i="67"/>
  <c r="AG92" i="67"/>
  <c r="AG84" i="67"/>
  <c r="AG95" i="67"/>
  <c r="AG101" i="67"/>
  <c r="AG99" i="67"/>
  <c r="AG104" i="67"/>
  <c r="AG96" i="67"/>
  <c r="AG88" i="67"/>
  <c r="AG85" i="67"/>
  <c r="AG83" i="67"/>
  <c r="AG97" i="67"/>
  <c r="AG98" i="67"/>
  <c r="AG93" i="67"/>
  <c r="AF378" i="67"/>
  <c r="AE172" i="69"/>
  <c r="AE173" i="69"/>
  <c r="AE171" i="69"/>
  <c r="AE178" i="69"/>
  <c r="AE156" i="69"/>
  <c r="AE153" i="69"/>
  <c r="AE166" i="69"/>
  <c r="AE123" i="69"/>
  <c r="AE118" i="69"/>
  <c r="AE102" i="69"/>
  <c r="AE65" i="69"/>
  <c r="AE121" i="69"/>
  <c r="AE107" i="69"/>
  <c r="AE74" i="69"/>
  <c r="AE58" i="69"/>
  <c r="AE100" i="69"/>
  <c r="AE117" i="69"/>
  <c r="AE97" i="69"/>
  <c r="AE63" i="69"/>
  <c r="AE120" i="69"/>
  <c r="AE68" i="69"/>
  <c r="AE53" i="69"/>
  <c r="AE43" i="69"/>
  <c r="AE47" i="69"/>
  <c r="AE56" i="69"/>
  <c r="AE180" i="69"/>
  <c r="AE165" i="69"/>
  <c r="AE164" i="69"/>
  <c r="AE122" i="69"/>
  <c r="AE157" i="69"/>
  <c r="AE73" i="69"/>
  <c r="AE115" i="69"/>
  <c r="AE66" i="69"/>
  <c r="AE154" i="69"/>
  <c r="AE71" i="69"/>
  <c r="AE96" i="69"/>
  <c r="AE112" i="69"/>
  <c r="AE46" i="69"/>
  <c r="AE168" i="69"/>
  <c r="AE169" i="69"/>
  <c r="AE163" i="69"/>
  <c r="AE170" i="69"/>
  <c r="AE152" i="69"/>
  <c r="AE126" i="69"/>
  <c r="AE158" i="69"/>
  <c r="AE114" i="69"/>
  <c r="AE98" i="69"/>
  <c r="AE61" i="69"/>
  <c r="AE103" i="69"/>
  <c r="AE70" i="69"/>
  <c r="AE174" i="69"/>
  <c r="AE75" i="69"/>
  <c r="AE104" i="69"/>
  <c r="AE49" i="69"/>
  <c r="AE150" i="69"/>
  <c r="AE176" i="69"/>
  <c r="AE177" i="69"/>
  <c r="AE179" i="69"/>
  <c r="AE155" i="69"/>
  <c r="AE160" i="69"/>
  <c r="AE161" i="69"/>
  <c r="AE182" i="69"/>
  <c r="AE127" i="69"/>
  <c r="AE124" i="69"/>
  <c r="AE106" i="69"/>
  <c r="AE69" i="69"/>
  <c r="AE151" i="69"/>
  <c r="AE111" i="69"/>
  <c r="AE95" i="69"/>
  <c r="AE62" i="69"/>
  <c r="AE108" i="69"/>
  <c r="AE125" i="69"/>
  <c r="AE113" i="69"/>
  <c r="AE67" i="69"/>
  <c r="AE50" i="69"/>
  <c r="AE72" i="69"/>
  <c r="AE57" i="69"/>
  <c r="AE44" i="69"/>
  <c r="AE52" i="69"/>
  <c r="AE48" i="69"/>
  <c r="AE45" i="69"/>
  <c r="AE181" i="69"/>
  <c r="AE159" i="69"/>
  <c r="AE167" i="69"/>
  <c r="AE149" i="69"/>
  <c r="AE110" i="69"/>
  <c r="AE162" i="69"/>
  <c r="AE99" i="69"/>
  <c r="AE116" i="69"/>
  <c r="AE101" i="69"/>
  <c r="AE54" i="69"/>
  <c r="AE60" i="69"/>
  <c r="AE55" i="69"/>
  <c r="AE42" i="69"/>
  <c r="AE175" i="69"/>
  <c r="AE119" i="69"/>
  <c r="AE128" i="69"/>
  <c r="AE109" i="69"/>
  <c r="AE59" i="69"/>
  <c r="AE64" i="69"/>
  <c r="AE105" i="69"/>
  <c r="AE51" i="69"/>
  <c r="AE148" i="69"/>
  <c r="AE41" i="69"/>
  <c r="AE94" i="69"/>
  <c r="AH2" i="67"/>
  <c r="AC27" i="66"/>
  <c r="AF5" i="69"/>
  <c r="AF148" i="69" s="1"/>
  <c r="AB18" i="66"/>
  <c r="AB11" i="66" s="1"/>
  <c r="AC30" i="66"/>
  <c r="AD28" i="66"/>
  <c r="AD29" i="66" s="1"/>
  <c r="Q133" i="69"/>
  <c r="R134" i="69"/>
  <c r="S135" i="69"/>
  <c r="T136" i="69"/>
  <c r="U137" i="69"/>
  <c r="V138" i="69"/>
  <c r="W139" i="69"/>
  <c r="X140" i="69"/>
  <c r="Y141" i="69"/>
  <c r="Z142" i="69"/>
  <c r="AA143" i="69"/>
  <c r="AB144" i="69"/>
  <c r="AC145" i="69"/>
  <c r="AD146" i="69"/>
  <c r="AE147" i="69"/>
  <c r="Q26" i="69"/>
  <c r="R27" i="69"/>
  <c r="S28" i="69"/>
  <c r="T29" i="69"/>
  <c r="U30" i="69"/>
  <c r="V31" i="69"/>
  <c r="W32" i="69"/>
  <c r="X33" i="69"/>
  <c r="Y34" i="69"/>
  <c r="Z35" i="69"/>
  <c r="AA36" i="69"/>
  <c r="AB37" i="69"/>
  <c r="AC38" i="69"/>
  <c r="AD39" i="69"/>
  <c r="AE40" i="69"/>
  <c r="AC381" i="61"/>
  <c r="Q389" i="61"/>
  <c r="Q390" i="61" s="1"/>
  <c r="I62" i="61"/>
  <c r="D57" i="42"/>
  <c r="E56" i="42"/>
  <c r="AB155" i="59"/>
  <c r="AB153" i="59"/>
  <c r="AB157" i="59"/>
  <c r="AB156" i="59"/>
  <c r="AB159" i="59"/>
  <c r="AB163" i="59"/>
  <c r="AB167" i="59"/>
  <c r="AB171" i="59"/>
  <c r="AB158" i="59"/>
  <c r="AB162" i="59"/>
  <c r="AB166" i="59"/>
  <c r="AB170" i="59"/>
  <c r="AB154" i="59"/>
  <c r="AB161" i="59"/>
  <c r="AB165" i="59"/>
  <c r="AB169" i="59"/>
  <c r="AB173" i="59"/>
  <c r="AB160" i="59"/>
  <c r="AB164" i="59"/>
  <c r="AB168" i="59"/>
  <c r="AB172" i="59"/>
  <c r="AB174" i="59"/>
  <c r="AB178" i="59"/>
  <c r="AB182" i="59"/>
  <c r="AB177" i="59"/>
  <c r="AB181" i="59"/>
  <c r="AB176" i="59"/>
  <c r="AB180" i="59"/>
  <c r="AB175" i="59"/>
  <c r="AB179" i="59"/>
  <c r="AB151" i="59"/>
  <c r="AB152" i="59"/>
  <c r="AB150" i="59"/>
  <c r="AB149" i="59"/>
  <c r="AB148" i="59"/>
  <c r="AB147" i="59"/>
  <c r="AB146" i="59"/>
  <c r="AB145" i="59"/>
  <c r="Q133" i="59"/>
  <c r="S135" i="59"/>
  <c r="U137" i="59"/>
  <c r="W139" i="59"/>
  <c r="Y141" i="59"/>
  <c r="AA143" i="59"/>
  <c r="T136" i="59"/>
  <c r="V138" i="59"/>
  <c r="X140" i="59"/>
  <c r="AB144" i="59"/>
  <c r="R134" i="59"/>
  <c r="Z142" i="59"/>
  <c r="AB101" i="59"/>
  <c r="AB102" i="59"/>
  <c r="AB104" i="59"/>
  <c r="AB108" i="59"/>
  <c r="AB109" i="59"/>
  <c r="AB113" i="59"/>
  <c r="AB117" i="59"/>
  <c r="AB121" i="59"/>
  <c r="AB125" i="59"/>
  <c r="AB103" i="59"/>
  <c r="AB107" i="59"/>
  <c r="AB112" i="59"/>
  <c r="AB116" i="59"/>
  <c r="AB120" i="59"/>
  <c r="AB124" i="59"/>
  <c r="AB128" i="59"/>
  <c r="AB99" i="59"/>
  <c r="AB115" i="59"/>
  <c r="AB123" i="59"/>
  <c r="AB106" i="59"/>
  <c r="AB111" i="59"/>
  <c r="AB127" i="59"/>
  <c r="AB110" i="59"/>
  <c r="AB118" i="59"/>
  <c r="AB100" i="59"/>
  <c r="AB105" i="59"/>
  <c r="AB114" i="59"/>
  <c r="AB122" i="59"/>
  <c r="AB119" i="59"/>
  <c r="AB126" i="59"/>
  <c r="AB97" i="59"/>
  <c r="AB98" i="59"/>
  <c r="AB96" i="59"/>
  <c r="AB95" i="59"/>
  <c r="AB94" i="59"/>
  <c r="AB93" i="59"/>
  <c r="AB92" i="59"/>
  <c r="AB91" i="59"/>
  <c r="AC378" i="61"/>
  <c r="AB46" i="59"/>
  <c r="AB50" i="59"/>
  <c r="AB54" i="59"/>
  <c r="AB49" i="59"/>
  <c r="AB53" i="59"/>
  <c r="AB57" i="59"/>
  <c r="AB48" i="59"/>
  <c r="AB52" i="59"/>
  <c r="AB56" i="59"/>
  <c r="AB51" i="59"/>
  <c r="AB58" i="59"/>
  <c r="AB62" i="59"/>
  <c r="AB66" i="59"/>
  <c r="AB70" i="59"/>
  <c r="AB74" i="59"/>
  <c r="AB47" i="59"/>
  <c r="AB61" i="59"/>
  <c r="AB65" i="59"/>
  <c r="AB69" i="59"/>
  <c r="AB73" i="59"/>
  <c r="AB59" i="59"/>
  <c r="AB67" i="59"/>
  <c r="AB71" i="59"/>
  <c r="AB60" i="59"/>
  <c r="AB64" i="59"/>
  <c r="AB68" i="59"/>
  <c r="AB72" i="59"/>
  <c r="AB55" i="59"/>
  <c r="AB63" i="59"/>
  <c r="AB75" i="59"/>
  <c r="AB44" i="59"/>
  <c r="AB45" i="59"/>
  <c r="AB43" i="59"/>
  <c r="AB42" i="59"/>
  <c r="AB41" i="59"/>
  <c r="AB40" i="59"/>
  <c r="AB39" i="59"/>
  <c r="AB38" i="59"/>
  <c r="AA36" i="59"/>
  <c r="AB37" i="59"/>
  <c r="R27" i="59"/>
  <c r="V31" i="59"/>
  <c r="Z35" i="59"/>
  <c r="Q26" i="59"/>
  <c r="S28" i="59"/>
  <c r="W32" i="59"/>
  <c r="T29" i="59"/>
  <c r="X33" i="59"/>
  <c r="U30" i="59"/>
  <c r="Y34" i="59"/>
  <c r="M14" i="59"/>
  <c r="AD80" i="61"/>
  <c r="AD83" i="61"/>
  <c r="AD88" i="61"/>
  <c r="AD91" i="61"/>
  <c r="AD96" i="61"/>
  <c r="AD99" i="61"/>
  <c r="AD104" i="61"/>
  <c r="AD107" i="61"/>
  <c r="AD81" i="61"/>
  <c r="AD82" i="61"/>
  <c r="AD89" i="61"/>
  <c r="AD90" i="61"/>
  <c r="AD97" i="61"/>
  <c r="AD98" i="61"/>
  <c r="AD105" i="61"/>
  <c r="AD106" i="61"/>
  <c r="AD84" i="61"/>
  <c r="AD87" i="61"/>
  <c r="AD92" i="61"/>
  <c r="AD95" i="61"/>
  <c r="AD100" i="61"/>
  <c r="AD103" i="61"/>
  <c r="AD108" i="61"/>
  <c r="AD85" i="61"/>
  <c r="AD93" i="61"/>
  <c r="AD102" i="61"/>
  <c r="AD94" i="61"/>
  <c r="AD101" i="61"/>
  <c r="AD86" i="61"/>
  <c r="AD109" i="61"/>
  <c r="AB6" i="56"/>
  <c r="AB7" i="56"/>
  <c r="O29" i="1"/>
  <c r="AC3" i="56"/>
  <c r="AM2" i="56"/>
  <c r="X3" i="42"/>
  <c r="X6" i="42" s="1"/>
  <c r="Z27" i="1"/>
  <c r="AE2" i="61"/>
  <c r="AC5" i="59"/>
  <c r="Y18" i="1"/>
  <c r="Y11" i="1" s="1"/>
  <c r="Y34" i="1"/>
  <c r="AE3" i="61" s="1"/>
  <c r="Z33" i="1"/>
  <c r="S325" i="67" l="1"/>
  <c r="S325" i="61"/>
  <c r="R23" i="69"/>
  <c r="R21" i="69"/>
  <c r="R21" i="59"/>
  <c r="R23" i="59"/>
  <c r="R338" i="67"/>
  <c r="R350" i="67" s="1"/>
  <c r="S328" i="61"/>
  <c r="S326" i="61"/>
  <c r="AG388" i="67"/>
  <c r="AD382" i="61"/>
  <c r="AB86" i="56"/>
  <c r="AB128" i="56"/>
  <c r="AB122" i="56"/>
  <c r="AB62" i="56"/>
  <c r="T132" i="67" s="1"/>
  <c r="AH376" i="67"/>
  <c r="AH377" i="67"/>
  <c r="AE377" i="61"/>
  <c r="AE382" i="61" s="1"/>
  <c r="AE376" i="61"/>
  <c r="Q79" i="69"/>
  <c r="Q129" i="69" s="1"/>
  <c r="Q16" i="69" s="1"/>
  <c r="AE30" i="61"/>
  <c r="AE28" i="61"/>
  <c r="AE29" i="61"/>
  <c r="AE39" i="61"/>
  <c r="AE40" i="61"/>
  <c r="AE31" i="61"/>
  <c r="AE33" i="61"/>
  <c r="AE35" i="61"/>
  <c r="AE36" i="61"/>
  <c r="AE34" i="61"/>
  <c r="AE44" i="61"/>
  <c r="AE45" i="61"/>
  <c r="AE46" i="61"/>
  <c r="AE47" i="61"/>
  <c r="AE48" i="61"/>
  <c r="AE38" i="61"/>
  <c r="AE41" i="61"/>
  <c r="AE43" i="61"/>
  <c r="AE37" i="61"/>
  <c r="AE51" i="61"/>
  <c r="AE52" i="61"/>
  <c r="AE32" i="61"/>
  <c r="AE50" i="61"/>
  <c r="AE53" i="61"/>
  <c r="AE55" i="61"/>
  <c r="AE56" i="61"/>
  <c r="AE54" i="61"/>
  <c r="AE42" i="61"/>
  <c r="AE49" i="61"/>
  <c r="AE27" i="61"/>
  <c r="AE80" i="61" s="1"/>
  <c r="AE26" i="61"/>
  <c r="AE79" i="61" s="1"/>
  <c r="AE25" i="61"/>
  <c r="AE78" i="61" s="1"/>
  <c r="AE24" i="61"/>
  <c r="AE77" i="61" s="1"/>
  <c r="AE23" i="61"/>
  <c r="AE76" i="61" s="1"/>
  <c r="AE22" i="61"/>
  <c r="AE75" i="61" s="1"/>
  <c r="AE21" i="61"/>
  <c r="AE74" i="61" s="1"/>
  <c r="AE20" i="61"/>
  <c r="AE73" i="61" s="1"/>
  <c r="U9" i="61"/>
  <c r="U62" i="61" s="1"/>
  <c r="Y13" i="61"/>
  <c r="Y66" i="61" s="1"/>
  <c r="T8" i="61"/>
  <c r="T61" i="61" s="1"/>
  <c r="I61" i="61" s="1"/>
  <c r="X12" i="61"/>
  <c r="X65" i="61" s="1"/>
  <c r="W11" i="61"/>
  <c r="W64" i="61" s="1"/>
  <c r="AA15" i="61"/>
  <c r="AA68" i="61" s="1"/>
  <c r="V10" i="61"/>
  <c r="V63" i="61" s="1"/>
  <c r="Z14" i="61"/>
  <c r="Z67" i="61" s="1"/>
  <c r="AB16" i="61"/>
  <c r="AB69" i="61" s="1"/>
  <c r="AE19" i="61"/>
  <c r="AE72" i="61" s="1"/>
  <c r="AD18" i="61"/>
  <c r="AD71" i="61" s="1"/>
  <c r="AC17" i="61"/>
  <c r="AC70" i="61" s="1"/>
  <c r="S7" i="61"/>
  <c r="S330" i="61"/>
  <c r="AB104" i="56"/>
  <c r="S327" i="67"/>
  <c r="S334" i="61"/>
  <c r="S327" i="61"/>
  <c r="AB125" i="56"/>
  <c r="AB113" i="56"/>
  <c r="AB89" i="56"/>
  <c r="AB110" i="56"/>
  <c r="AB71" i="56"/>
  <c r="AB119" i="56"/>
  <c r="AB146" i="56"/>
  <c r="AB83" i="56"/>
  <c r="AB74" i="56"/>
  <c r="AB131" i="56"/>
  <c r="AB143" i="56"/>
  <c r="AB155" i="56"/>
  <c r="AB65" i="56"/>
  <c r="AB140" i="56"/>
  <c r="AE218" i="61"/>
  <c r="AE270" i="61" s="1"/>
  <c r="AF41" i="69"/>
  <c r="AB116" i="56"/>
  <c r="AB77" i="56"/>
  <c r="AB98" i="56"/>
  <c r="AB152" i="56"/>
  <c r="AB107" i="56"/>
  <c r="AB101" i="56"/>
  <c r="AB137" i="56"/>
  <c r="AH33" i="67"/>
  <c r="AH38" i="67"/>
  <c r="AH41" i="67"/>
  <c r="AH35" i="67"/>
  <c r="AH36" i="67"/>
  <c r="AH43" i="67"/>
  <c r="AH44" i="67"/>
  <c r="AH34" i="67"/>
  <c r="AH37" i="67"/>
  <c r="AH42" i="67"/>
  <c r="AH45" i="67"/>
  <c r="AH32" i="67"/>
  <c r="AH39" i="67"/>
  <c r="AH50" i="67"/>
  <c r="AH53" i="67"/>
  <c r="AH31" i="67"/>
  <c r="AH40" i="67"/>
  <c r="AH47" i="67"/>
  <c r="AH48" i="67"/>
  <c r="AH46" i="67"/>
  <c r="AH49" i="67"/>
  <c r="AH54" i="67"/>
  <c r="AH51" i="67"/>
  <c r="AH52" i="67"/>
  <c r="AH55" i="67"/>
  <c r="AH56" i="67"/>
  <c r="AH29" i="67"/>
  <c r="AH30" i="67"/>
  <c r="AH28" i="67"/>
  <c r="AH27" i="67"/>
  <c r="AH26" i="67"/>
  <c r="AH25" i="67"/>
  <c r="AH24" i="67"/>
  <c r="AH23" i="67"/>
  <c r="AB80" i="56"/>
  <c r="AB92" i="56"/>
  <c r="AB68" i="56"/>
  <c r="AB134" i="56"/>
  <c r="AB149" i="56"/>
  <c r="AB95" i="56"/>
  <c r="R224" i="67"/>
  <c r="R276" i="67" s="1"/>
  <c r="R226" i="67"/>
  <c r="R278" i="67" s="1"/>
  <c r="S164" i="61"/>
  <c r="S330" i="67"/>
  <c r="S328" i="67"/>
  <c r="Y13" i="67"/>
  <c r="Y66" i="67" s="1"/>
  <c r="X12" i="67"/>
  <c r="X65" i="67" s="1"/>
  <c r="AB16" i="67"/>
  <c r="AB69" i="67" s="1"/>
  <c r="W11" i="67"/>
  <c r="W64" i="67" s="1"/>
  <c r="AA15" i="67"/>
  <c r="AA68" i="67" s="1"/>
  <c r="AE19" i="67"/>
  <c r="Z14" i="67"/>
  <c r="Z67" i="67" s="1"/>
  <c r="AD18" i="67"/>
  <c r="AH22" i="67"/>
  <c r="AC17" i="67"/>
  <c r="AC70" i="67" s="1"/>
  <c r="AG21" i="67"/>
  <c r="AF20" i="67"/>
  <c r="V10" i="67"/>
  <c r="V63" i="67" s="1"/>
  <c r="U9" i="67"/>
  <c r="U62" i="67" s="1"/>
  <c r="T8" i="67"/>
  <c r="T61" i="67" s="1"/>
  <c r="I61" i="67" s="1"/>
  <c r="S7" i="67"/>
  <c r="S332" i="67"/>
  <c r="S332" i="61"/>
  <c r="S334" i="67"/>
  <c r="AB59" i="56"/>
  <c r="AB53" i="56"/>
  <c r="AB56" i="56"/>
  <c r="S326" i="67"/>
  <c r="X34" i="66"/>
  <c r="AD3" i="67" s="1"/>
  <c r="Y33" i="66"/>
  <c r="Z19" i="66"/>
  <c r="AC73" i="67"/>
  <c r="AC382" i="67"/>
  <c r="AC75" i="67"/>
  <c r="AC78" i="67"/>
  <c r="AC74" i="67"/>
  <c r="AC77" i="67"/>
  <c r="AC76" i="67"/>
  <c r="AC381" i="67"/>
  <c r="AC72" i="67"/>
  <c r="Q183" i="69"/>
  <c r="Q18" i="69" s="1"/>
  <c r="Q76" i="69"/>
  <c r="Q14" i="69" s="1"/>
  <c r="Q183" i="59"/>
  <c r="Q18" i="59" s="1"/>
  <c r="Q76" i="59"/>
  <c r="Q14" i="59" s="1"/>
  <c r="R343" i="61"/>
  <c r="R355" i="61" s="1"/>
  <c r="R346" i="61"/>
  <c r="R358" i="61" s="1"/>
  <c r="V84" i="69"/>
  <c r="R80" i="69"/>
  <c r="Z88" i="69"/>
  <c r="AD92" i="69"/>
  <c r="AB29" i="56"/>
  <c r="AB8" i="56"/>
  <c r="AE93" i="69"/>
  <c r="W85" i="69"/>
  <c r="AB44" i="56"/>
  <c r="AF94" i="69"/>
  <c r="X86" i="69"/>
  <c r="AB11" i="56"/>
  <c r="AB23" i="56"/>
  <c r="AB35" i="56"/>
  <c r="AA89" i="69"/>
  <c r="S81" i="69"/>
  <c r="R347" i="61"/>
  <c r="R359" i="61" s="1"/>
  <c r="AB90" i="69"/>
  <c r="T82" i="69"/>
  <c r="R341" i="61"/>
  <c r="R353" i="61" s="1"/>
  <c r="R338" i="61"/>
  <c r="R350" i="61" s="1"/>
  <c r="AC91" i="69"/>
  <c r="Y87" i="69"/>
  <c r="U83" i="69"/>
  <c r="AB14" i="56"/>
  <c r="AB41" i="56"/>
  <c r="AB20" i="56"/>
  <c r="AB17" i="56"/>
  <c r="AB38" i="56"/>
  <c r="AB47" i="56"/>
  <c r="AB26" i="56"/>
  <c r="AB32" i="56"/>
  <c r="AB50" i="56"/>
  <c r="R342" i="61"/>
  <c r="R354" i="61" s="1"/>
  <c r="R344" i="61"/>
  <c r="R356" i="61" s="1"/>
  <c r="S165" i="67"/>
  <c r="S173" i="67" s="1"/>
  <c r="R345" i="61"/>
  <c r="R357" i="61" s="1"/>
  <c r="R339" i="61"/>
  <c r="R351" i="61" s="1"/>
  <c r="R340" i="61"/>
  <c r="R352" i="61" s="1"/>
  <c r="X86" i="59"/>
  <c r="R344" i="67"/>
  <c r="R356" i="67" s="1"/>
  <c r="S81" i="59"/>
  <c r="Y87" i="59"/>
  <c r="V84" i="59"/>
  <c r="Q79" i="59"/>
  <c r="AA89" i="59"/>
  <c r="R339" i="67"/>
  <c r="R351" i="67" s="1"/>
  <c r="R342" i="67"/>
  <c r="R354" i="67" s="1"/>
  <c r="R341" i="67"/>
  <c r="R353" i="67" s="1"/>
  <c r="R345" i="67"/>
  <c r="R357" i="67" s="1"/>
  <c r="R346" i="67"/>
  <c r="R358" i="67" s="1"/>
  <c r="R340" i="67"/>
  <c r="R352" i="67" s="1"/>
  <c r="R347" i="67"/>
  <c r="R359" i="67" s="1"/>
  <c r="R343" i="67"/>
  <c r="R355" i="67" s="1"/>
  <c r="Z88" i="59"/>
  <c r="R80" i="59"/>
  <c r="U83" i="59"/>
  <c r="AB90" i="59"/>
  <c r="T82" i="59"/>
  <c r="W85" i="59"/>
  <c r="AF173" i="69"/>
  <c r="AF178" i="69"/>
  <c r="AF176" i="69"/>
  <c r="AF156" i="69"/>
  <c r="AF157" i="69"/>
  <c r="AF127" i="69"/>
  <c r="AF155" i="69"/>
  <c r="AF180" i="69"/>
  <c r="AF121" i="69"/>
  <c r="AF107" i="69"/>
  <c r="AF70" i="69"/>
  <c r="AF126" i="69"/>
  <c r="AF108" i="69"/>
  <c r="AF75" i="69"/>
  <c r="AF59" i="69"/>
  <c r="AF179" i="69"/>
  <c r="AF122" i="69"/>
  <c r="AF51" i="69"/>
  <c r="AF54" i="69"/>
  <c r="AF98" i="69"/>
  <c r="AF52" i="69"/>
  <c r="AF64" i="69"/>
  <c r="AF44" i="69"/>
  <c r="AF73" i="69"/>
  <c r="AF65" i="69"/>
  <c r="AF181" i="69"/>
  <c r="AF165" i="69"/>
  <c r="AF170" i="69"/>
  <c r="AF164" i="69"/>
  <c r="AF167" i="69"/>
  <c r="AF172" i="69"/>
  <c r="AF171" i="69"/>
  <c r="AF128" i="69"/>
  <c r="AF152" i="69"/>
  <c r="AF115" i="69"/>
  <c r="AF99" i="69"/>
  <c r="AF62" i="69"/>
  <c r="AF100" i="69"/>
  <c r="AF67" i="69"/>
  <c r="AF105" i="69"/>
  <c r="AF114" i="69"/>
  <c r="AF102" i="69"/>
  <c r="AF154" i="69"/>
  <c r="AF61" i="69"/>
  <c r="AF45" i="69"/>
  <c r="AF43" i="69"/>
  <c r="AF169" i="69"/>
  <c r="AF174" i="69"/>
  <c r="AF168" i="69"/>
  <c r="AF175" i="69"/>
  <c r="AF153" i="69"/>
  <c r="AF123" i="69"/>
  <c r="AF150" i="69"/>
  <c r="AF162" i="69"/>
  <c r="AF119" i="69"/>
  <c r="AF103" i="69"/>
  <c r="AF66" i="69"/>
  <c r="AF120" i="69"/>
  <c r="AF104" i="69"/>
  <c r="AF71" i="69"/>
  <c r="AF113" i="69"/>
  <c r="AF159" i="69"/>
  <c r="AF118" i="69"/>
  <c r="AF47" i="69"/>
  <c r="AF50" i="69"/>
  <c r="AF69" i="69"/>
  <c r="AF48" i="69"/>
  <c r="AF57" i="69"/>
  <c r="AF110" i="69"/>
  <c r="AF60" i="69"/>
  <c r="AF177" i="69"/>
  <c r="AF182" i="69"/>
  <c r="AF166" i="69"/>
  <c r="AF160" i="69"/>
  <c r="AF161" i="69"/>
  <c r="AF158" i="69"/>
  <c r="AF163" i="69"/>
  <c r="AF124" i="69"/>
  <c r="AF151" i="69"/>
  <c r="AF111" i="69"/>
  <c r="AF74" i="69"/>
  <c r="AF58" i="69"/>
  <c r="AF112" i="69"/>
  <c r="AF96" i="69"/>
  <c r="AF63" i="69"/>
  <c r="AF97" i="69"/>
  <c r="AF106" i="69"/>
  <c r="AF55" i="69"/>
  <c r="AF109" i="69"/>
  <c r="AF117" i="69"/>
  <c r="AF56" i="69"/>
  <c r="AF72" i="69"/>
  <c r="AF49" i="69"/>
  <c r="AF101" i="69"/>
  <c r="AF68" i="69"/>
  <c r="AF116" i="69"/>
  <c r="AF125" i="69"/>
  <c r="AF53" i="69"/>
  <c r="AF46" i="69"/>
  <c r="AF95" i="69"/>
  <c r="AF42" i="69"/>
  <c r="AF149" i="69"/>
  <c r="AH108" i="67"/>
  <c r="AH100" i="67"/>
  <c r="AH92" i="67"/>
  <c r="AH84" i="67"/>
  <c r="AH89" i="67"/>
  <c r="AH109" i="67"/>
  <c r="AH99" i="67"/>
  <c r="AH93" i="67"/>
  <c r="AH218" i="67"/>
  <c r="AH270" i="67" s="1"/>
  <c r="AH102" i="67"/>
  <c r="AH94" i="67"/>
  <c r="AH86" i="67"/>
  <c r="AH97" i="67"/>
  <c r="AH87" i="67"/>
  <c r="AH91" i="67"/>
  <c r="AH104" i="67"/>
  <c r="AH96" i="67"/>
  <c r="AH88" i="67"/>
  <c r="AH105" i="67"/>
  <c r="AH85" i="67"/>
  <c r="AH95" i="67"/>
  <c r="AH106" i="67"/>
  <c r="AH98" i="67"/>
  <c r="AH90" i="67"/>
  <c r="AH103" i="67"/>
  <c r="AH101" i="67"/>
  <c r="AH107" i="67"/>
  <c r="AG378" i="67"/>
  <c r="AC18" i="66"/>
  <c r="AC11" i="66" s="1"/>
  <c r="AD27" i="66"/>
  <c r="AG5" i="69"/>
  <c r="AI2" i="67"/>
  <c r="AD30" i="66"/>
  <c r="AE28" i="66"/>
  <c r="AE29" i="66" s="1"/>
  <c r="E57" i="42"/>
  <c r="D58" i="42"/>
  <c r="AD378" i="61"/>
  <c r="AC147" i="59"/>
  <c r="AC148" i="59"/>
  <c r="AC154" i="59"/>
  <c r="AC151" i="59"/>
  <c r="AC152" i="59"/>
  <c r="AC156" i="59"/>
  <c r="AC146" i="59"/>
  <c r="AC149" i="59"/>
  <c r="AC155" i="59"/>
  <c r="AC158" i="59"/>
  <c r="AC162" i="59"/>
  <c r="AC166" i="59"/>
  <c r="AC170" i="59"/>
  <c r="AC145" i="59"/>
  <c r="AC157" i="59"/>
  <c r="AC161" i="59"/>
  <c r="AC165" i="59"/>
  <c r="AC169" i="59"/>
  <c r="AC173" i="59"/>
  <c r="AC150" i="59"/>
  <c r="AC153" i="59"/>
  <c r="AC160" i="59"/>
  <c r="AC164" i="59"/>
  <c r="AC168" i="59"/>
  <c r="AC172" i="59"/>
  <c r="AC159" i="59"/>
  <c r="AC163" i="59"/>
  <c r="AC167" i="59"/>
  <c r="AC171" i="59"/>
  <c r="AC177" i="59"/>
  <c r="AC181" i="59"/>
  <c r="AC176" i="59"/>
  <c r="AC180" i="59"/>
  <c r="AC175" i="59"/>
  <c r="AC179" i="59"/>
  <c r="AC174" i="59"/>
  <c r="AC178" i="59"/>
  <c r="AC182" i="59"/>
  <c r="AC93" i="59"/>
  <c r="AC94" i="59"/>
  <c r="AC100" i="59"/>
  <c r="AC95" i="59"/>
  <c r="AC101" i="59"/>
  <c r="AC107" i="59"/>
  <c r="AC92" i="59"/>
  <c r="AC102" i="59"/>
  <c r="AC103" i="59"/>
  <c r="AC108" i="59"/>
  <c r="AC112" i="59"/>
  <c r="AC116" i="59"/>
  <c r="AC120" i="59"/>
  <c r="AC124" i="59"/>
  <c r="AC128" i="59"/>
  <c r="AC99" i="59"/>
  <c r="AC97" i="59"/>
  <c r="AC106" i="59"/>
  <c r="AC111" i="59"/>
  <c r="AC115" i="59"/>
  <c r="AC119" i="59"/>
  <c r="AC123" i="59"/>
  <c r="AC127" i="59"/>
  <c r="AC98" i="59"/>
  <c r="AC96" i="59"/>
  <c r="AC105" i="59"/>
  <c r="AC114" i="59"/>
  <c r="AC122" i="59"/>
  <c r="AC126" i="59"/>
  <c r="AC104" i="59"/>
  <c r="AC109" i="59"/>
  <c r="AC117" i="59"/>
  <c r="AC113" i="59"/>
  <c r="AC121" i="59"/>
  <c r="AC110" i="59"/>
  <c r="AC118" i="59"/>
  <c r="AC91" i="59"/>
  <c r="AC125" i="59"/>
  <c r="AD381" i="61"/>
  <c r="AC44" i="59"/>
  <c r="AC45" i="59"/>
  <c r="AC49" i="59"/>
  <c r="AC53" i="59"/>
  <c r="AC57" i="59"/>
  <c r="AC39" i="59"/>
  <c r="AC42" i="59"/>
  <c r="AC48" i="59"/>
  <c r="AC52" i="59"/>
  <c r="AC56" i="59"/>
  <c r="AC40" i="59"/>
  <c r="AC41" i="59"/>
  <c r="AC47" i="59"/>
  <c r="AC51" i="59"/>
  <c r="AC55" i="59"/>
  <c r="AC38" i="59"/>
  <c r="AC50" i="59"/>
  <c r="AC61" i="59"/>
  <c r="AC65" i="59"/>
  <c r="AC69" i="59"/>
  <c r="AC73" i="59"/>
  <c r="AC74" i="59"/>
  <c r="AC43" i="59"/>
  <c r="AC46" i="59"/>
  <c r="AC60" i="59"/>
  <c r="AC64" i="59"/>
  <c r="AC68" i="59"/>
  <c r="AC72" i="59"/>
  <c r="AC66" i="59"/>
  <c r="AC70" i="59"/>
  <c r="AC59" i="59"/>
  <c r="AC63" i="59"/>
  <c r="AC67" i="59"/>
  <c r="AC71" i="59"/>
  <c r="AC75" i="59"/>
  <c r="AC54" i="59"/>
  <c r="AC58" i="59"/>
  <c r="AC62" i="59"/>
  <c r="AE81" i="61"/>
  <c r="AE82" i="61"/>
  <c r="AE89" i="61"/>
  <c r="AE90" i="61"/>
  <c r="AE97" i="61"/>
  <c r="AE98" i="61"/>
  <c r="AE105" i="61"/>
  <c r="AE106" i="61"/>
  <c r="AE84" i="61"/>
  <c r="AE87" i="61"/>
  <c r="AE92" i="61"/>
  <c r="AE95" i="61"/>
  <c r="AE100" i="61"/>
  <c r="AE103" i="61"/>
  <c r="AE108" i="61"/>
  <c r="AE85" i="61"/>
  <c r="AE86" i="61"/>
  <c r="AE93" i="61"/>
  <c r="AE94" i="61"/>
  <c r="AE101" i="61"/>
  <c r="AE102" i="61"/>
  <c r="AE109" i="61"/>
  <c r="AE88" i="61"/>
  <c r="AE107" i="61"/>
  <c r="AE83" i="61"/>
  <c r="AE91" i="61"/>
  <c r="AE104" i="61"/>
  <c r="AE96" i="61"/>
  <c r="AE99" i="61"/>
  <c r="O30" i="1"/>
  <c r="P28" i="1"/>
  <c r="AC4" i="56"/>
  <c r="AF2" i="61"/>
  <c r="AN2" i="56"/>
  <c r="AD5" i="59"/>
  <c r="Z18" i="1"/>
  <c r="Z11" i="1" s="1"/>
  <c r="Y3" i="42"/>
  <c r="Y6" i="42" s="1"/>
  <c r="AA27" i="1"/>
  <c r="Z34" i="1"/>
  <c r="AF3" i="61" s="1"/>
  <c r="AA33" i="1"/>
  <c r="R362" i="67" l="1"/>
  <c r="R22" i="69"/>
  <c r="R22" i="59"/>
  <c r="AH388" i="67"/>
  <c r="T140" i="61"/>
  <c r="T152" i="67"/>
  <c r="T140" i="67"/>
  <c r="T152" i="61"/>
  <c r="T132" i="61"/>
  <c r="T155" i="61"/>
  <c r="T151" i="61"/>
  <c r="T149" i="67"/>
  <c r="T154" i="61"/>
  <c r="T139" i="61"/>
  <c r="T148" i="67"/>
  <c r="T136" i="61"/>
  <c r="T135" i="61"/>
  <c r="T153" i="61"/>
  <c r="T146" i="61"/>
  <c r="T154" i="67"/>
  <c r="T160" i="67"/>
  <c r="T141" i="67"/>
  <c r="AI377" i="67"/>
  <c r="AI376" i="67"/>
  <c r="AF20" i="61"/>
  <c r="AF73" i="61" s="1"/>
  <c r="AF377" i="61"/>
  <c r="AF376" i="61"/>
  <c r="AE388" i="61"/>
  <c r="AF31" i="61"/>
  <c r="AF32" i="61"/>
  <c r="AF30" i="61"/>
  <c r="AF34" i="61"/>
  <c r="AF37" i="61"/>
  <c r="AF42" i="61"/>
  <c r="AF45" i="61"/>
  <c r="AF29" i="61"/>
  <c r="AF33" i="61"/>
  <c r="AF38" i="61"/>
  <c r="AF41" i="61"/>
  <c r="AF36" i="61"/>
  <c r="AF39" i="61"/>
  <c r="AF40" i="61"/>
  <c r="AF44" i="61"/>
  <c r="AF46" i="61"/>
  <c r="AF47" i="61"/>
  <c r="AF48" i="61"/>
  <c r="AF43" i="61"/>
  <c r="AF49" i="61"/>
  <c r="AF54" i="61"/>
  <c r="AF35" i="61"/>
  <c r="AF51" i="61"/>
  <c r="AF52" i="61"/>
  <c r="AF53" i="61"/>
  <c r="AF55" i="61"/>
  <c r="AF50" i="61"/>
  <c r="AF56" i="61"/>
  <c r="AF28" i="61"/>
  <c r="AF81" i="61" s="1"/>
  <c r="AF27" i="61"/>
  <c r="AF80" i="61" s="1"/>
  <c r="AF26" i="61"/>
  <c r="AF79" i="61" s="1"/>
  <c r="AF25" i="61"/>
  <c r="AF78" i="61" s="1"/>
  <c r="AF24" i="61"/>
  <c r="AF77" i="61" s="1"/>
  <c r="AF23" i="61"/>
  <c r="AF76" i="61" s="1"/>
  <c r="AF22" i="61"/>
  <c r="AF75" i="61" s="1"/>
  <c r="AF21" i="61"/>
  <c r="AF74" i="61" s="1"/>
  <c r="T146" i="67"/>
  <c r="T153" i="67"/>
  <c r="T135" i="67"/>
  <c r="T149" i="61"/>
  <c r="T141" i="61"/>
  <c r="T139" i="67"/>
  <c r="T148" i="61"/>
  <c r="T136" i="67"/>
  <c r="T160" i="61"/>
  <c r="T151" i="67"/>
  <c r="T155" i="67"/>
  <c r="T138" i="67"/>
  <c r="T138" i="61"/>
  <c r="T145" i="67"/>
  <c r="T145" i="61"/>
  <c r="T163" i="61"/>
  <c r="T163" i="67"/>
  <c r="AC127" i="56"/>
  <c r="AC94" i="56"/>
  <c r="AC114" i="56"/>
  <c r="AC148" i="56"/>
  <c r="AC108" i="56"/>
  <c r="AC139" i="56"/>
  <c r="AC111" i="56"/>
  <c r="AC96" i="56"/>
  <c r="AC136" i="56"/>
  <c r="AC75" i="56"/>
  <c r="AC100" i="56"/>
  <c r="AC60" i="56"/>
  <c r="AC117" i="56"/>
  <c r="AC120" i="56"/>
  <c r="AC73" i="56"/>
  <c r="AC69" i="56"/>
  <c r="AC66" i="56"/>
  <c r="AC64" i="56"/>
  <c r="AC144" i="56"/>
  <c r="AC87" i="56"/>
  <c r="AC63" i="56"/>
  <c r="AC147" i="56"/>
  <c r="AC118" i="56"/>
  <c r="AC82" i="56"/>
  <c r="AC151" i="56"/>
  <c r="AC78" i="56"/>
  <c r="AC123" i="56"/>
  <c r="AC93" i="56"/>
  <c r="AC76" i="56"/>
  <c r="AC90" i="56"/>
  <c r="AC72" i="56"/>
  <c r="AC81" i="56"/>
  <c r="AC70" i="56"/>
  <c r="AC126" i="56"/>
  <c r="AC145" i="56"/>
  <c r="AC67" i="56"/>
  <c r="AC121" i="56"/>
  <c r="AC109" i="56"/>
  <c r="AC130" i="56"/>
  <c r="AC106" i="56"/>
  <c r="AC103" i="56"/>
  <c r="AC79" i="56"/>
  <c r="AC138" i="56"/>
  <c r="AC142" i="56"/>
  <c r="AC88" i="56"/>
  <c r="AC84" i="56"/>
  <c r="AC105" i="56"/>
  <c r="AC99" i="56"/>
  <c r="AC85" i="56"/>
  <c r="AC112" i="56"/>
  <c r="AC97" i="56"/>
  <c r="AC129" i="56"/>
  <c r="AC133" i="56"/>
  <c r="AC115" i="56"/>
  <c r="AC150" i="56"/>
  <c r="AC102" i="56"/>
  <c r="AC124" i="56"/>
  <c r="AC91" i="56"/>
  <c r="AC135" i="56"/>
  <c r="AC61" i="56"/>
  <c r="AC132" i="56"/>
  <c r="AC141" i="56"/>
  <c r="AC153" i="56"/>
  <c r="AC154" i="56"/>
  <c r="T156" i="67"/>
  <c r="T156" i="61"/>
  <c r="T144" i="61"/>
  <c r="T144" i="67"/>
  <c r="T150" i="67"/>
  <c r="T150" i="61"/>
  <c r="T159" i="67"/>
  <c r="T159" i="61"/>
  <c r="AF218" i="61"/>
  <c r="AF270" i="61" s="1"/>
  <c r="T134" i="61"/>
  <c r="T134" i="67"/>
  <c r="T137" i="67"/>
  <c r="T137" i="61"/>
  <c r="T158" i="61"/>
  <c r="T158" i="67"/>
  <c r="AI32" i="67"/>
  <c r="AI39" i="67"/>
  <c r="AI40" i="67"/>
  <c r="AI33" i="67"/>
  <c r="AI38" i="67"/>
  <c r="AI41" i="67"/>
  <c r="AI35" i="67"/>
  <c r="AI36" i="67"/>
  <c r="AI43" i="67"/>
  <c r="AI44" i="67"/>
  <c r="AI42" i="67"/>
  <c r="AI51" i="67"/>
  <c r="AI52" i="67"/>
  <c r="AI50" i="67"/>
  <c r="AI53" i="67"/>
  <c r="AI45" i="67"/>
  <c r="AI47" i="67"/>
  <c r="AI48" i="67"/>
  <c r="AI37" i="67"/>
  <c r="AI34" i="67"/>
  <c r="AI46" i="67"/>
  <c r="AI54" i="67"/>
  <c r="AI49" i="67"/>
  <c r="AI55" i="67"/>
  <c r="AI56" i="67"/>
  <c r="AI31" i="67"/>
  <c r="AI30" i="67"/>
  <c r="AI29" i="67"/>
  <c r="AI28" i="67"/>
  <c r="AI27" i="67"/>
  <c r="AI26" i="67"/>
  <c r="AI25" i="67"/>
  <c r="AI24" i="67"/>
  <c r="T161" i="61"/>
  <c r="T161" i="67"/>
  <c r="T162" i="61"/>
  <c r="T162" i="67"/>
  <c r="AI23" i="67"/>
  <c r="T143" i="61"/>
  <c r="T143" i="67"/>
  <c r="T142" i="61"/>
  <c r="T142" i="67"/>
  <c r="T157" i="61"/>
  <c r="T157" i="67"/>
  <c r="T147" i="61"/>
  <c r="T147" i="67"/>
  <c r="T133" i="67"/>
  <c r="T133" i="61"/>
  <c r="S57" i="67"/>
  <c r="S387" i="67" s="1"/>
  <c r="S389" i="67" s="1"/>
  <c r="S390" i="67" s="1"/>
  <c r="S225" i="67"/>
  <c r="S277" i="67" s="1"/>
  <c r="S176" i="67"/>
  <c r="S228" i="67" s="1"/>
  <c r="S280" i="67" s="1"/>
  <c r="S172" i="67"/>
  <c r="S224" i="67" s="1"/>
  <c r="S276" i="67" s="1"/>
  <c r="S181" i="67"/>
  <c r="S233" i="67" s="1"/>
  <c r="S285" i="67" s="1"/>
  <c r="S179" i="67"/>
  <c r="S177" i="67"/>
  <c r="S229" i="67" s="1"/>
  <c r="S281" i="67" s="1"/>
  <c r="S175" i="67"/>
  <c r="S227" i="67" s="1"/>
  <c r="S279" i="67" s="1"/>
  <c r="S183" i="67"/>
  <c r="S235" i="67" s="1"/>
  <c r="S287" i="67" s="1"/>
  <c r="S168" i="67"/>
  <c r="S170" i="67"/>
  <c r="S222" i="67" s="1"/>
  <c r="S274" i="67" s="1"/>
  <c r="S180" i="67"/>
  <c r="S232" i="67" s="1"/>
  <c r="S284" i="67" s="1"/>
  <c r="S184" i="67"/>
  <c r="S236" i="67" s="1"/>
  <c r="S288" i="67" s="1"/>
  <c r="S169" i="67"/>
  <c r="S221" i="67" s="1"/>
  <c r="S273" i="67" s="1"/>
  <c r="S190" i="67"/>
  <c r="S242" i="67" s="1"/>
  <c r="S294" i="67" s="1"/>
  <c r="S185" i="67"/>
  <c r="S237" i="67" s="1"/>
  <c r="S289" i="67" s="1"/>
  <c r="S213" i="67"/>
  <c r="S265" i="67" s="1"/>
  <c r="S317" i="67" s="1"/>
  <c r="S203" i="67"/>
  <c r="S255" i="67" s="1"/>
  <c r="S307" i="67" s="1"/>
  <c r="S197" i="67"/>
  <c r="S249" i="67" s="1"/>
  <c r="S301" i="67" s="1"/>
  <c r="S201" i="67"/>
  <c r="S253" i="67" s="1"/>
  <c r="S305" i="67" s="1"/>
  <c r="S204" i="67"/>
  <c r="S256" i="67" s="1"/>
  <c r="S308" i="67" s="1"/>
  <c r="S187" i="67"/>
  <c r="S239" i="67" s="1"/>
  <c r="S291" i="67" s="1"/>
  <c r="S188" i="67"/>
  <c r="S240" i="67" s="1"/>
  <c r="S292" i="67" s="1"/>
  <c r="S202" i="67"/>
  <c r="S254" i="67" s="1"/>
  <c r="S306" i="67" s="1"/>
  <c r="S194" i="67"/>
  <c r="S246" i="67" s="1"/>
  <c r="S298" i="67" s="1"/>
  <c r="S205" i="67"/>
  <c r="S257" i="67" s="1"/>
  <c r="S309" i="67" s="1"/>
  <c r="S191" i="67"/>
  <c r="S243" i="67" s="1"/>
  <c r="S295" i="67" s="1"/>
  <c r="S200" i="67"/>
  <c r="S252" i="67" s="1"/>
  <c r="S304" i="67" s="1"/>
  <c r="S199" i="67"/>
  <c r="S251" i="67" s="1"/>
  <c r="S303" i="67" s="1"/>
  <c r="S186" i="67"/>
  <c r="S238" i="67" s="1"/>
  <c r="S290" i="67" s="1"/>
  <c r="S209" i="67"/>
  <c r="S261" i="67" s="1"/>
  <c r="S313" i="67" s="1"/>
  <c r="S198" i="67"/>
  <c r="S250" i="67" s="1"/>
  <c r="S302" i="67" s="1"/>
  <c r="S210" i="67"/>
  <c r="S262" i="67" s="1"/>
  <c r="S314" i="67" s="1"/>
  <c r="S207" i="67"/>
  <c r="S259" i="67" s="1"/>
  <c r="S311" i="67" s="1"/>
  <c r="S215" i="67"/>
  <c r="S267" i="67" s="1"/>
  <c r="S319" i="67" s="1"/>
  <c r="S192" i="67"/>
  <c r="S244" i="67" s="1"/>
  <c r="S296" i="67" s="1"/>
  <c r="S195" i="67"/>
  <c r="S247" i="67" s="1"/>
  <c r="S299" i="67" s="1"/>
  <c r="S196" i="67"/>
  <c r="S248" i="67" s="1"/>
  <c r="S300" i="67" s="1"/>
  <c r="S208" i="67"/>
  <c r="S260" i="67" s="1"/>
  <c r="S312" i="67" s="1"/>
  <c r="S189" i="67"/>
  <c r="S241" i="67" s="1"/>
  <c r="S293" i="67" s="1"/>
  <c r="S211" i="67"/>
  <c r="S263" i="67" s="1"/>
  <c r="S315" i="67" s="1"/>
  <c r="S206" i="67"/>
  <c r="S258" i="67" s="1"/>
  <c r="S310" i="67" s="1"/>
  <c r="S212" i="67"/>
  <c r="S264" i="67" s="1"/>
  <c r="S316" i="67" s="1"/>
  <c r="S193" i="67"/>
  <c r="S245" i="67" s="1"/>
  <c r="S297" i="67" s="1"/>
  <c r="S214" i="67"/>
  <c r="S266" i="67" s="1"/>
  <c r="S318" i="67" s="1"/>
  <c r="S216" i="67"/>
  <c r="S268" i="67" s="1"/>
  <c r="S320" i="67" s="1"/>
  <c r="S178" i="67"/>
  <c r="S230" i="67" s="1"/>
  <c r="S282" i="67" s="1"/>
  <c r="S171" i="67"/>
  <c r="S223" i="67" s="1"/>
  <c r="S275" i="67" s="1"/>
  <c r="S182" i="67"/>
  <c r="S234" i="67" s="1"/>
  <c r="S286" i="67" s="1"/>
  <c r="S167" i="67"/>
  <c r="S174" i="67"/>
  <c r="S226" i="67" s="1"/>
  <c r="S278" i="67" s="1"/>
  <c r="T120" i="61"/>
  <c r="T120" i="67"/>
  <c r="T118" i="61"/>
  <c r="T118" i="67"/>
  <c r="T123" i="61"/>
  <c r="T123" i="67"/>
  <c r="T127" i="61"/>
  <c r="T127" i="67"/>
  <c r="T125" i="61"/>
  <c r="T125" i="67"/>
  <c r="T119" i="61"/>
  <c r="T119" i="67"/>
  <c r="T130" i="61"/>
  <c r="T130" i="67"/>
  <c r="T128" i="61"/>
  <c r="T128" i="67"/>
  <c r="T124" i="61"/>
  <c r="T124" i="67"/>
  <c r="T116" i="61"/>
  <c r="T116" i="67"/>
  <c r="T115" i="61"/>
  <c r="T115" i="67"/>
  <c r="T114" i="61"/>
  <c r="T114" i="67"/>
  <c r="T129" i="61"/>
  <c r="T129" i="67"/>
  <c r="T122" i="61"/>
  <c r="T122" i="67"/>
  <c r="T117" i="61"/>
  <c r="T117" i="67"/>
  <c r="T126" i="61"/>
  <c r="T126" i="67"/>
  <c r="T121" i="61"/>
  <c r="T121" i="67"/>
  <c r="T131" i="61"/>
  <c r="T131" i="67"/>
  <c r="AD71" i="67"/>
  <c r="S176" i="61"/>
  <c r="S228" i="61" s="1"/>
  <c r="S280" i="61" s="1"/>
  <c r="S174" i="61"/>
  <c r="S226" i="61" s="1"/>
  <c r="S278" i="61" s="1"/>
  <c r="S171" i="61"/>
  <c r="S223" i="61" s="1"/>
  <c r="S275" i="61" s="1"/>
  <c r="S167" i="61"/>
  <c r="S219" i="61" s="1"/>
  <c r="S271" i="61" s="1"/>
  <c r="S205" i="61"/>
  <c r="S257" i="61" s="1"/>
  <c r="S309" i="61" s="1"/>
  <c r="S187" i="61"/>
  <c r="S239" i="61" s="1"/>
  <c r="S291" i="61" s="1"/>
  <c r="S203" i="61"/>
  <c r="S255" i="61" s="1"/>
  <c r="S307" i="61" s="1"/>
  <c r="S195" i="61"/>
  <c r="S247" i="61" s="1"/>
  <c r="S299" i="61" s="1"/>
  <c r="S207" i="61"/>
  <c r="S259" i="61" s="1"/>
  <c r="S311" i="61" s="1"/>
  <c r="S192" i="61"/>
  <c r="S244" i="61" s="1"/>
  <c r="S296" i="61" s="1"/>
  <c r="S211" i="61"/>
  <c r="S263" i="61" s="1"/>
  <c r="S315" i="61" s="1"/>
  <c r="S198" i="61"/>
  <c r="S250" i="61" s="1"/>
  <c r="S302" i="61" s="1"/>
  <c r="S169" i="61"/>
  <c r="S221" i="61" s="1"/>
  <c r="S273" i="61" s="1"/>
  <c r="S182" i="61"/>
  <c r="S234" i="61" s="1"/>
  <c r="S286" i="61" s="1"/>
  <c r="S183" i="61"/>
  <c r="S235" i="61" s="1"/>
  <c r="S287" i="61" s="1"/>
  <c r="S201" i="61"/>
  <c r="S253" i="61" s="1"/>
  <c r="S305" i="61" s="1"/>
  <c r="S188" i="61"/>
  <c r="S240" i="61" s="1"/>
  <c r="S292" i="61" s="1"/>
  <c r="S194" i="61"/>
  <c r="S246" i="61" s="1"/>
  <c r="S298" i="61" s="1"/>
  <c r="S206" i="61"/>
  <c r="S258" i="61" s="1"/>
  <c r="S310" i="61" s="1"/>
  <c r="S199" i="61"/>
  <c r="S251" i="61" s="1"/>
  <c r="S303" i="61" s="1"/>
  <c r="S215" i="61"/>
  <c r="S267" i="61" s="1"/>
  <c r="S319" i="61" s="1"/>
  <c r="S214" i="61"/>
  <c r="S266" i="61" s="1"/>
  <c r="S318" i="61" s="1"/>
  <c r="S216" i="61"/>
  <c r="S268" i="61" s="1"/>
  <c r="S320" i="61" s="1"/>
  <c r="S184" i="61"/>
  <c r="S236" i="61" s="1"/>
  <c r="S288" i="61" s="1"/>
  <c r="S180" i="61"/>
  <c r="S232" i="61" s="1"/>
  <c r="S284" i="61" s="1"/>
  <c r="S177" i="61"/>
  <c r="S229" i="61" s="1"/>
  <c r="S281" i="61" s="1"/>
  <c r="S190" i="61"/>
  <c r="S242" i="61" s="1"/>
  <c r="S294" i="61" s="1"/>
  <c r="S185" i="61"/>
  <c r="S237" i="61" s="1"/>
  <c r="S289" i="61" s="1"/>
  <c r="S209" i="61"/>
  <c r="S261" i="61" s="1"/>
  <c r="S313" i="61" s="1"/>
  <c r="S189" i="61"/>
  <c r="S241" i="61" s="1"/>
  <c r="S293" i="61" s="1"/>
  <c r="S170" i="61"/>
  <c r="S222" i="61" s="1"/>
  <c r="S274" i="61" s="1"/>
  <c r="S173" i="61"/>
  <c r="S225" i="61" s="1"/>
  <c r="S277" i="61" s="1"/>
  <c r="S178" i="61"/>
  <c r="S230" i="61" s="1"/>
  <c r="S282" i="61" s="1"/>
  <c r="S204" i="61"/>
  <c r="S256" i="61" s="1"/>
  <c r="S308" i="61" s="1"/>
  <c r="S213" i="61"/>
  <c r="S265" i="61" s="1"/>
  <c r="S317" i="61" s="1"/>
  <c r="S197" i="61"/>
  <c r="S249" i="61" s="1"/>
  <c r="S301" i="61" s="1"/>
  <c r="S191" i="61"/>
  <c r="S243" i="61" s="1"/>
  <c r="S295" i="61" s="1"/>
  <c r="S212" i="61"/>
  <c r="S264" i="61" s="1"/>
  <c r="S316" i="61" s="1"/>
  <c r="S193" i="61"/>
  <c r="S245" i="61" s="1"/>
  <c r="S297" i="61" s="1"/>
  <c r="S186" i="61"/>
  <c r="S238" i="61" s="1"/>
  <c r="S290" i="61" s="1"/>
  <c r="S210" i="61"/>
  <c r="S262" i="61" s="1"/>
  <c r="S314" i="61" s="1"/>
  <c r="S168" i="61"/>
  <c r="S220" i="61" s="1"/>
  <c r="S272" i="61" s="1"/>
  <c r="S179" i="61"/>
  <c r="S231" i="61" s="1"/>
  <c r="S283" i="61" s="1"/>
  <c r="S202" i="61"/>
  <c r="S254" i="61" s="1"/>
  <c r="S306" i="61" s="1"/>
  <c r="S200" i="61"/>
  <c r="S252" i="61" s="1"/>
  <c r="S304" i="61" s="1"/>
  <c r="S208" i="61"/>
  <c r="S260" i="61" s="1"/>
  <c r="S312" i="61" s="1"/>
  <c r="S196" i="61"/>
  <c r="S248" i="61" s="1"/>
  <c r="S300" i="61" s="1"/>
  <c r="S181" i="61"/>
  <c r="S233" i="61" s="1"/>
  <c r="S285" i="61" s="1"/>
  <c r="S172" i="61"/>
  <c r="S224" i="61" s="1"/>
  <c r="S276" i="61" s="1"/>
  <c r="S175" i="61"/>
  <c r="S227" i="61" s="1"/>
  <c r="S279" i="61" s="1"/>
  <c r="AC54" i="56"/>
  <c r="AC57" i="56"/>
  <c r="AC55" i="56"/>
  <c r="AC58" i="56"/>
  <c r="AC51" i="56"/>
  <c r="AC52" i="56"/>
  <c r="Y34" i="66"/>
  <c r="AE3" i="67" s="1"/>
  <c r="AE72" i="67" s="1"/>
  <c r="Z33" i="66"/>
  <c r="AD78" i="67"/>
  <c r="AD75" i="67"/>
  <c r="AD76" i="67"/>
  <c r="AD73" i="67"/>
  <c r="AD382" i="67"/>
  <c r="AD79" i="67"/>
  <c r="AD74" i="67"/>
  <c r="AD381" i="67"/>
  <c r="AD77" i="67"/>
  <c r="AD72" i="67"/>
  <c r="AA19" i="66"/>
  <c r="Q129" i="59"/>
  <c r="Q16" i="59" s="1"/>
  <c r="R367" i="61"/>
  <c r="R369" i="61"/>
  <c r="R370" i="61"/>
  <c r="S60" i="67"/>
  <c r="R371" i="61"/>
  <c r="R368" i="61"/>
  <c r="S324" i="67"/>
  <c r="S335" i="67" s="1"/>
  <c r="R365" i="61"/>
  <c r="R362" i="61"/>
  <c r="R364" i="61"/>
  <c r="AC10" i="56"/>
  <c r="AC22" i="56"/>
  <c r="AC18" i="56"/>
  <c r="AC21" i="56"/>
  <c r="AC24" i="56"/>
  <c r="AC19" i="56"/>
  <c r="AC46" i="56"/>
  <c r="AC30" i="56"/>
  <c r="AC33" i="56"/>
  <c r="AC27" i="56"/>
  <c r="AC31" i="56"/>
  <c r="AC42" i="56"/>
  <c r="AC48" i="56"/>
  <c r="AC34" i="56"/>
  <c r="AC37" i="56"/>
  <c r="AC39" i="56"/>
  <c r="AC43" i="56"/>
  <c r="AC45" i="56"/>
  <c r="AC28" i="56"/>
  <c r="AC16" i="56"/>
  <c r="AC12" i="56"/>
  <c r="AC49" i="56"/>
  <c r="AC36" i="56"/>
  <c r="AC40" i="56"/>
  <c r="AC13" i="56"/>
  <c r="AC25" i="56"/>
  <c r="AC9" i="56"/>
  <c r="AC15" i="56"/>
  <c r="R363" i="61"/>
  <c r="R366" i="61"/>
  <c r="R371" i="67"/>
  <c r="R369" i="67"/>
  <c r="R368" i="67"/>
  <c r="R370" i="67"/>
  <c r="R367" i="67"/>
  <c r="S324" i="61"/>
  <c r="S335" i="61" s="1"/>
  <c r="R364" i="67"/>
  <c r="R363" i="67"/>
  <c r="S57" i="61"/>
  <c r="S387" i="61" s="1"/>
  <c r="AE381" i="61"/>
  <c r="R365" i="67"/>
  <c r="S60" i="61"/>
  <c r="R366" i="67"/>
  <c r="AI105" i="67"/>
  <c r="AI97" i="67"/>
  <c r="AI89" i="67"/>
  <c r="AI104" i="67"/>
  <c r="AI92" i="67"/>
  <c r="AI94" i="67"/>
  <c r="AI107" i="67"/>
  <c r="AI99" i="67"/>
  <c r="AI91" i="67"/>
  <c r="AI108" i="67"/>
  <c r="AI102" i="67"/>
  <c r="AI100" i="67"/>
  <c r="AI103" i="67"/>
  <c r="AI95" i="67"/>
  <c r="AI87" i="67"/>
  <c r="AI96" i="67"/>
  <c r="AI86" i="67"/>
  <c r="AI98" i="67"/>
  <c r="AI109" i="67"/>
  <c r="AI101" i="67"/>
  <c r="AI93" i="67"/>
  <c r="AI85" i="67"/>
  <c r="AI88" i="67"/>
  <c r="AI218" i="67"/>
  <c r="AI270" i="67" s="1"/>
  <c r="AI90" i="67"/>
  <c r="AI106" i="67"/>
  <c r="AH378" i="67"/>
  <c r="AH5" i="69"/>
  <c r="AH149" i="69" s="1"/>
  <c r="AJ2" i="67"/>
  <c r="AD18" i="66"/>
  <c r="AD11" i="66" s="1"/>
  <c r="AE27" i="66"/>
  <c r="AG170" i="69"/>
  <c r="AG171" i="69"/>
  <c r="AG165" i="69"/>
  <c r="AG172" i="69"/>
  <c r="AG177" i="69"/>
  <c r="AG128" i="69"/>
  <c r="AG152" i="69"/>
  <c r="AG126" i="69"/>
  <c r="AG108" i="69"/>
  <c r="AG75" i="69"/>
  <c r="AG59" i="69"/>
  <c r="AG123" i="69"/>
  <c r="AG105" i="69"/>
  <c r="AG68" i="69"/>
  <c r="AG118" i="69"/>
  <c r="AG119" i="69"/>
  <c r="AG107" i="69"/>
  <c r="AG65" i="69"/>
  <c r="AG48" i="69"/>
  <c r="AG55" i="69"/>
  <c r="AG66" i="69"/>
  <c r="AG46" i="69"/>
  <c r="AG57" i="69"/>
  <c r="AG44" i="69"/>
  <c r="AG175" i="69"/>
  <c r="AG180" i="69"/>
  <c r="AG150" i="69"/>
  <c r="AG121" i="69"/>
  <c r="AG63" i="69"/>
  <c r="AG109" i="69"/>
  <c r="AG122" i="69"/>
  <c r="AG127" i="69"/>
  <c r="AG52" i="69"/>
  <c r="AG74" i="69"/>
  <c r="AG62" i="69"/>
  <c r="AG70" i="69"/>
  <c r="AG178" i="69"/>
  <c r="AG179" i="69"/>
  <c r="AG181" i="69"/>
  <c r="AG157" i="69"/>
  <c r="AG158" i="69"/>
  <c r="AG155" i="69"/>
  <c r="AG176" i="69"/>
  <c r="AG125" i="69"/>
  <c r="AG100" i="69"/>
  <c r="AG67" i="69"/>
  <c r="AG156" i="69"/>
  <c r="AG97" i="69"/>
  <c r="AG60" i="69"/>
  <c r="AG103" i="69"/>
  <c r="AG56" i="69"/>
  <c r="AG47" i="69"/>
  <c r="AG115" i="69"/>
  <c r="AG53" i="69"/>
  <c r="AG182" i="69"/>
  <c r="AG166" i="69"/>
  <c r="AG167" i="69"/>
  <c r="AG161" i="69"/>
  <c r="AG162" i="69"/>
  <c r="AG163" i="69"/>
  <c r="AG124" i="69"/>
  <c r="AG151" i="69"/>
  <c r="AG120" i="69"/>
  <c r="AG104" i="69"/>
  <c r="AG71" i="69"/>
  <c r="AG168" i="69"/>
  <c r="AG117" i="69"/>
  <c r="AG101" i="69"/>
  <c r="AG64" i="69"/>
  <c r="AG110" i="69"/>
  <c r="AG111" i="69"/>
  <c r="AG98" i="69"/>
  <c r="AG61" i="69"/>
  <c r="AG169" i="69"/>
  <c r="AG51" i="69"/>
  <c r="AG58" i="69"/>
  <c r="AG45" i="69"/>
  <c r="AG49" i="69"/>
  <c r="AG43" i="69"/>
  <c r="AG174" i="69"/>
  <c r="AG173" i="69"/>
  <c r="AG154" i="69"/>
  <c r="AG160" i="69"/>
  <c r="AG112" i="69"/>
  <c r="AG96" i="69"/>
  <c r="AG153" i="69"/>
  <c r="AG72" i="69"/>
  <c r="AG164" i="69"/>
  <c r="AG69" i="69"/>
  <c r="AG114" i="69"/>
  <c r="AG50" i="69"/>
  <c r="AG99" i="69"/>
  <c r="AG116" i="69"/>
  <c r="AG113" i="69"/>
  <c r="AG102" i="69"/>
  <c r="AG73" i="69"/>
  <c r="AG159" i="69"/>
  <c r="AG54" i="69"/>
  <c r="AG106" i="69"/>
  <c r="AG42" i="69"/>
  <c r="AG149" i="69"/>
  <c r="AG95" i="69"/>
  <c r="R26" i="69"/>
  <c r="S27" i="69"/>
  <c r="T28" i="69"/>
  <c r="U29" i="69"/>
  <c r="V30" i="69"/>
  <c r="W31" i="69"/>
  <c r="X32" i="69"/>
  <c r="Y33" i="69"/>
  <c r="Z34" i="69"/>
  <c r="AA35" i="69"/>
  <c r="AB36" i="69"/>
  <c r="AC37" i="69"/>
  <c r="AD38" i="69"/>
  <c r="AE39" i="69"/>
  <c r="AF40" i="69"/>
  <c r="AG41" i="69"/>
  <c r="AF28" i="66"/>
  <c r="AF29" i="66" s="1"/>
  <c r="AE30" i="66"/>
  <c r="R133" i="69"/>
  <c r="S134" i="69"/>
  <c r="T135" i="69"/>
  <c r="U136" i="69"/>
  <c r="V137" i="69"/>
  <c r="W138" i="69"/>
  <c r="X139" i="69"/>
  <c r="Y140" i="69"/>
  <c r="Z141" i="69"/>
  <c r="AA142" i="69"/>
  <c r="AB143" i="69"/>
  <c r="AC144" i="69"/>
  <c r="AD145" i="69"/>
  <c r="AE146" i="69"/>
  <c r="AF147" i="69"/>
  <c r="AG148" i="69"/>
  <c r="R389" i="61"/>
  <c r="R390" i="61" s="1"/>
  <c r="D59" i="42"/>
  <c r="E58" i="42"/>
  <c r="AB36" i="59"/>
  <c r="AC37" i="59"/>
  <c r="AC144" i="59"/>
  <c r="AD145" i="59"/>
  <c r="AD150" i="59"/>
  <c r="AD153" i="59"/>
  <c r="AD157" i="59"/>
  <c r="AD146" i="59"/>
  <c r="AD149" i="59"/>
  <c r="AD155" i="59"/>
  <c r="AD147" i="59"/>
  <c r="AD148" i="59"/>
  <c r="AD154" i="59"/>
  <c r="AD161" i="59"/>
  <c r="AD165" i="59"/>
  <c r="AD169" i="59"/>
  <c r="AD173" i="59"/>
  <c r="AD156" i="59"/>
  <c r="AD160" i="59"/>
  <c r="AD164" i="59"/>
  <c r="AD168" i="59"/>
  <c r="AD172" i="59"/>
  <c r="AD151" i="59"/>
  <c r="AD152" i="59"/>
  <c r="AD159" i="59"/>
  <c r="AD163" i="59"/>
  <c r="AD167" i="59"/>
  <c r="AD171" i="59"/>
  <c r="AD158" i="59"/>
  <c r="AD162" i="59"/>
  <c r="AD166" i="59"/>
  <c r="AD170" i="59"/>
  <c r="AD176" i="59"/>
  <c r="AD180" i="59"/>
  <c r="AD175" i="59"/>
  <c r="AD179" i="59"/>
  <c r="AD174" i="59"/>
  <c r="AD178" i="59"/>
  <c r="AD182" i="59"/>
  <c r="AD177" i="59"/>
  <c r="AD181" i="59"/>
  <c r="S134" i="59"/>
  <c r="U136" i="59"/>
  <c r="W138" i="59"/>
  <c r="Y140" i="59"/>
  <c r="R133" i="59"/>
  <c r="T135" i="59"/>
  <c r="V137" i="59"/>
  <c r="X139" i="59"/>
  <c r="Z141" i="59"/>
  <c r="AB143" i="59"/>
  <c r="AA142" i="59"/>
  <c r="AD96" i="59"/>
  <c r="AD99" i="59"/>
  <c r="AD103" i="59"/>
  <c r="AD100" i="59"/>
  <c r="AD106" i="59"/>
  <c r="AD97" i="59"/>
  <c r="AD107" i="59"/>
  <c r="AD111" i="59"/>
  <c r="AD115" i="59"/>
  <c r="AD119" i="59"/>
  <c r="AD123" i="59"/>
  <c r="AD127" i="59"/>
  <c r="AD95" i="59"/>
  <c r="AD98" i="59"/>
  <c r="AD105" i="59"/>
  <c r="AD110" i="59"/>
  <c r="AD114" i="59"/>
  <c r="AD118" i="59"/>
  <c r="AD122" i="59"/>
  <c r="AD126" i="59"/>
  <c r="AD94" i="59"/>
  <c r="AD113" i="59"/>
  <c r="AD121" i="59"/>
  <c r="AD101" i="59"/>
  <c r="AD125" i="59"/>
  <c r="AD93" i="59"/>
  <c r="AD102" i="59"/>
  <c r="AD116" i="59"/>
  <c r="AD92" i="59"/>
  <c r="AD108" i="59"/>
  <c r="AD112" i="59"/>
  <c r="AD120" i="59"/>
  <c r="AD128" i="59"/>
  <c r="AD104" i="59"/>
  <c r="AD109" i="59"/>
  <c r="AD117" i="59"/>
  <c r="AD124" i="59"/>
  <c r="AF382" i="61"/>
  <c r="AE378" i="61"/>
  <c r="AD39" i="59"/>
  <c r="AD42" i="59"/>
  <c r="AD48" i="59"/>
  <c r="AD52" i="59"/>
  <c r="AD56" i="59"/>
  <c r="AD40" i="59"/>
  <c r="AD41" i="59"/>
  <c r="AD47" i="59"/>
  <c r="AD51" i="59"/>
  <c r="AD55" i="59"/>
  <c r="AD38" i="59"/>
  <c r="AD43" i="59"/>
  <c r="AD46" i="59"/>
  <c r="AD50" i="59"/>
  <c r="AD54" i="59"/>
  <c r="AD49" i="59"/>
  <c r="AD60" i="59"/>
  <c r="AD64" i="59"/>
  <c r="AD68" i="59"/>
  <c r="AD72" i="59"/>
  <c r="AD44" i="59"/>
  <c r="AD45" i="59"/>
  <c r="AD59" i="59"/>
  <c r="AD63" i="59"/>
  <c r="AD67" i="59"/>
  <c r="AD71" i="59"/>
  <c r="AD75" i="59"/>
  <c r="AD61" i="59"/>
  <c r="AD69" i="59"/>
  <c r="AD57" i="59"/>
  <c r="AD58" i="59"/>
  <c r="AD62" i="59"/>
  <c r="AD66" i="59"/>
  <c r="AD70" i="59"/>
  <c r="AD74" i="59"/>
  <c r="AD53" i="59"/>
  <c r="AD65" i="59"/>
  <c r="AD73" i="59"/>
  <c r="T28" i="59"/>
  <c r="X32" i="59"/>
  <c r="R26" i="59"/>
  <c r="V30" i="59"/>
  <c r="Z34" i="59"/>
  <c r="S27" i="59"/>
  <c r="U29" i="59"/>
  <c r="Y33" i="59"/>
  <c r="W31" i="59"/>
  <c r="AA35" i="59"/>
  <c r="AF84" i="61"/>
  <c r="AF87" i="61"/>
  <c r="AF92" i="61"/>
  <c r="AF95" i="61"/>
  <c r="AF100" i="61"/>
  <c r="AF103" i="61"/>
  <c r="AF108" i="61"/>
  <c r="AF85" i="61"/>
  <c r="AF86" i="61"/>
  <c r="AF93" i="61"/>
  <c r="AF94" i="61"/>
  <c r="AF101" i="61"/>
  <c r="AF102" i="61"/>
  <c r="AF109" i="61"/>
  <c r="AF83" i="61"/>
  <c r="AF88" i="61"/>
  <c r="AF91" i="61"/>
  <c r="AF96" i="61"/>
  <c r="AF99" i="61"/>
  <c r="AF104" i="61"/>
  <c r="AF107" i="61"/>
  <c r="AF90" i="61"/>
  <c r="AF105" i="61"/>
  <c r="AF82" i="61"/>
  <c r="AF89" i="61"/>
  <c r="AF106" i="61"/>
  <c r="AF97" i="61"/>
  <c r="AF98" i="61"/>
  <c r="P29" i="1"/>
  <c r="AD3" i="56"/>
  <c r="AC7" i="56"/>
  <c r="AC6" i="56"/>
  <c r="Z3" i="42"/>
  <c r="Z6" i="42" s="1"/>
  <c r="AG2" i="61"/>
  <c r="AE5" i="59"/>
  <c r="AB27" i="1"/>
  <c r="AA18" i="1"/>
  <c r="AA11" i="1" s="1"/>
  <c r="AO2" i="56"/>
  <c r="AB33" i="1"/>
  <c r="AA34" i="1"/>
  <c r="AG3" i="61" s="1"/>
  <c r="T325" i="61" l="1"/>
  <c r="T325" i="67"/>
  <c r="S21" i="69"/>
  <c r="S23" i="69"/>
  <c r="S21" i="59"/>
  <c r="S23" i="59"/>
  <c r="S344" i="67"/>
  <c r="S356" i="67" s="1"/>
  <c r="T326" i="61"/>
  <c r="AC41" i="56"/>
  <c r="AC92" i="56"/>
  <c r="AC80" i="56"/>
  <c r="AI388" i="67"/>
  <c r="AJ376" i="67"/>
  <c r="AJ377" i="67"/>
  <c r="AG377" i="61"/>
  <c r="AG376" i="61"/>
  <c r="AF388" i="61"/>
  <c r="AC62" i="56"/>
  <c r="U82" i="69"/>
  <c r="AG31" i="61"/>
  <c r="AG32" i="61"/>
  <c r="AG30" i="61"/>
  <c r="AG35" i="61"/>
  <c r="AG36" i="61"/>
  <c r="AG43" i="61"/>
  <c r="AG44" i="61"/>
  <c r="AG34" i="61"/>
  <c r="AG39" i="61"/>
  <c r="AG40" i="61"/>
  <c r="AG42" i="61"/>
  <c r="AG45" i="61"/>
  <c r="AG38" i="61"/>
  <c r="AG41" i="61"/>
  <c r="AG55" i="61"/>
  <c r="AG56" i="61"/>
  <c r="AG33" i="61"/>
  <c r="AG37" i="61"/>
  <c r="AG49" i="61"/>
  <c r="AG54" i="61"/>
  <c r="AG46" i="61"/>
  <c r="AG47" i="61"/>
  <c r="AG51" i="61"/>
  <c r="AG48" i="61"/>
  <c r="AG52" i="61"/>
  <c r="AG50" i="61"/>
  <c r="AG53" i="61"/>
  <c r="AG29" i="61"/>
  <c r="AG82" i="61" s="1"/>
  <c r="AG28" i="61"/>
  <c r="AG81" i="61" s="1"/>
  <c r="AG27" i="61"/>
  <c r="AG80" i="61" s="1"/>
  <c r="AG26" i="61"/>
  <c r="AG79" i="61" s="1"/>
  <c r="AG25" i="61"/>
  <c r="AG78" i="61" s="1"/>
  <c r="AG24" i="61"/>
  <c r="AG77" i="61" s="1"/>
  <c r="AG23" i="61"/>
  <c r="AG76" i="61" s="1"/>
  <c r="AG22" i="61"/>
  <c r="AG75" i="61" s="1"/>
  <c r="AG21" i="61"/>
  <c r="AG74" i="61" s="1"/>
  <c r="W10" i="61"/>
  <c r="W63" i="61" s="1"/>
  <c r="AA14" i="61"/>
  <c r="AA67" i="61" s="1"/>
  <c r="V9" i="61"/>
  <c r="V62" i="61" s="1"/>
  <c r="Z13" i="61"/>
  <c r="Z66" i="61" s="1"/>
  <c r="U8" i="61"/>
  <c r="U61" i="61" s="1"/>
  <c r="Y12" i="61"/>
  <c r="Y65" i="61" s="1"/>
  <c r="X11" i="61"/>
  <c r="X64" i="61" s="1"/>
  <c r="AB15" i="61"/>
  <c r="AB68" i="61" s="1"/>
  <c r="AD17" i="61"/>
  <c r="AD70" i="61" s="1"/>
  <c r="AC16" i="61"/>
  <c r="AC69" i="61" s="1"/>
  <c r="AG20" i="61"/>
  <c r="AG73" i="61" s="1"/>
  <c r="AF19" i="61"/>
  <c r="AF72" i="61" s="1"/>
  <c r="AE18" i="61"/>
  <c r="AE71" i="61" s="1"/>
  <c r="T7" i="61"/>
  <c r="T330" i="61"/>
  <c r="T328" i="61"/>
  <c r="T327" i="67"/>
  <c r="T327" i="61"/>
  <c r="T330" i="67"/>
  <c r="AC146" i="56"/>
  <c r="AC116" i="56"/>
  <c r="AC113" i="56"/>
  <c r="AC98" i="56"/>
  <c r="AC125" i="56"/>
  <c r="AC89" i="56"/>
  <c r="AC155" i="56"/>
  <c r="AC110" i="56"/>
  <c r="AC65" i="56"/>
  <c r="AC71" i="56"/>
  <c r="AC140" i="56"/>
  <c r="AC95" i="56"/>
  <c r="AC104" i="56"/>
  <c r="AC152" i="56"/>
  <c r="AC137" i="56"/>
  <c r="AC134" i="56"/>
  <c r="AC86" i="56"/>
  <c r="AC122" i="56"/>
  <c r="AC77" i="56"/>
  <c r="AC128" i="56"/>
  <c r="AC143" i="56"/>
  <c r="AC107" i="56"/>
  <c r="AC68" i="56"/>
  <c r="AC83" i="56"/>
  <c r="AC149" i="56"/>
  <c r="AG218" i="61"/>
  <c r="AG270" i="61" s="1"/>
  <c r="AJ34" i="67"/>
  <c r="AJ37" i="67"/>
  <c r="AJ42" i="67"/>
  <c r="AJ45" i="67"/>
  <c r="AJ39" i="67"/>
  <c r="AJ40" i="67"/>
  <c r="AJ33" i="67"/>
  <c r="AJ38" i="67"/>
  <c r="AJ41" i="67"/>
  <c r="AJ44" i="67"/>
  <c r="AJ46" i="67"/>
  <c r="AJ49" i="67"/>
  <c r="AJ54" i="67"/>
  <c r="AJ51" i="67"/>
  <c r="AJ52" i="67"/>
  <c r="AJ43" i="67"/>
  <c r="AJ50" i="67"/>
  <c r="AJ53" i="67"/>
  <c r="AJ47" i="67"/>
  <c r="AJ36" i="67"/>
  <c r="AJ55" i="67"/>
  <c r="AJ48" i="67"/>
  <c r="AJ35" i="67"/>
  <c r="AJ56" i="67"/>
  <c r="AJ31" i="67"/>
  <c r="AJ32" i="67"/>
  <c r="AJ30" i="67"/>
  <c r="AJ29" i="67"/>
  <c r="AJ28" i="67"/>
  <c r="AJ27" i="67"/>
  <c r="AJ26" i="67"/>
  <c r="AJ25" i="67"/>
  <c r="AJ24" i="67"/>
  <c r="AH42" i="69"/>
  <c r="AC131" i="56"/>
  <c r="AC119" i="56"/>
  <c r="AC74" i="56"/>
  <c r="AC101" i="56"/>
  <c r="S231" i="67"/>
  <c r="S283" i="67" s="1"/>
  <c r="S220" i="67"/>
  <c r="S272" i="67" s="1"/>
  <c r="S219" i="67"/>
  <c r="S271" i="67" s="1"/>
  <c r="T328" i="67"/>
  <c r="T326" i="67"/>
  <c r="W10" i="67"/>
  <c r="W63" i="67" s="1"/>
  <c r="AA14" i="67"/>
  <c r="AA67" i="67" s="1"/>
  <c r="Z13" i="67"/>
  <c r="Z66" i="67" s="1"/>
  <c r="Y12" i="67"/>
  <c r="Y65" i="67" s="1"/>
  <c r="AC16" i="67"/>
  <c r="AC69" i="67" s="1"/>
  <c r="X11" i="67"/>
  <c r="X64" i="67" s="1"/>
  <c r="AG20" i="67"/>
  <c r="AF19" i="67"/>
  <c r="AJ23" i="67"/>
  <c r="AE18" i="67"/>
  <c r="AE71" i="67" s="1"/>
  <c r="AI22" i="67"/>
  <c r="AB15" i="67"/>
  <c r="AB68" i="67" s="1"/>
  <c r="AH21" i="67"/>
  <c r="AD17" i="67"/>
  <c r="AD70" i="67" s="1"/>
  <c r="V9" i="67"/>
  <c r="V62" i="67" s="1"/>
  <c r="U8" i="67"/>
  <c r="U61" i="67" s="1"/>
  <c r="T7" i="67"/>
  <c r="T164" i="61"/>
  <c r="T334" i="67"/>
  <c r="T165" i="67"/>
  <c r="T332" i="67"/>
  <c r="T332" i="61"/>
  <c r="T334" i="61"/>
  <c r="AC59" i="56"/>
  <c r="AC53" i="56"/>
  <c r="AC56" i="56"/>
  <c r="Z34" i="66"/>
  <c r="AF3" i="67" s="1"/>
  <c r="AA33" i="66"/>
  <c r="AB19" i="66"/>
  <c r="AE79" i="67"/>
  <c r="AE381" i="67"/>
  <c r="AE80" i="67"/>
  <c r="AE78" i="67"/>
  <c r="AE74" i="67"/>
  <c r="AE76" i="67"/>
  <c r="AE382" i="67"/>
  <c r="AE77" i="67"/>
  <c r="AE75" i="67"/>
  <c r="AE73" i="67"/>
  <c r="R183" i="69"/>
  <c r="R18" i="69" s="1"/>
  <c r="R76" i="69"/>
  <c r="R14" i="69" s="1"/>
  <c r="R183" i="59"/>
  <c r="R18" i="59" s="1"/>
  <c r="R76" i="59"/>
  <c r="R14" i="59" s="1"/>
  <c r="AA88" i="69"/>
  <c r="S80" i="69"/>
  <c r="AC90" i="59"/>
  <c r="AC14" i="56"/>
  <c r="S346" i="67"/>
  <c r="S358" i="67" s="1"/>
  <c r="S340" i="67"/>
  <c r="S352" i="67" s="1"/>
  <c r="Z87" i="59"/>
  <c r="R79" i="59"/>
  <c r="S343" i="67"/>
  <c r="S355" i="67" s="1"/>
  <c r="S339" i="67"/>
  <c r="S351" i="67" s="1"/>
  <c r="S342" i="67"/>
  <c r="S354" i="67" s="1"/>
  <c r="S341" i="67"/>
  <c r="S353" i="67" s="1"/>
  <c r="S338" i="67"/>
  <c r="S350" i="67" s="1"/>
  <c r="S347" i="67"/>
  <c r="S359" i="67" s="1"/>
  <c r="S345" i="67"/>
  <c r="S357" i="67" s="1"/>
  <c r="U82" i="59"/>
  <c r="AE92" i="69"/>
  <c r="W84" i="69"/>
  <c r="AH95" i="69"/>
  <c r="Z87" i="69"/>
  <c r="R79" i="69"/>
  <c r="AD91" i="69"/>
  <c r="V83" i="69"/>
  <c r="AB89" i="59"/>
  <c r="W84" i="59"/>
  <c r="V83" i="59"/>
  <c r="Y86" i="59"/>
  <c r="AD91" i="59"/>
  <c r="AF93" i="69"/>
  <c r="AB89" i="69"/>
  <c r="X85" i="69"/>
  <c r="T81" i="69"/>
  <c r="T81" i="59"/>
  <c r="AC29" i="56"/>
  <c r="AC47" i="56"/>
  <c r="X85" i="59"/>
  <c r="AA88" i="59"/>
  <c r="S80" i="59"/>
  <c r="AG94" i="69"/>
  <c r="AC90" i="69"/>
  <c r="Y86" i="69"/>
  <c r="AC44" i="56"/>
  <c r="AC11" i="56"/>
  <c r="AC38" i="56"/>
  <c r="AC32" i="56"/>
  <c r="AC17" i="56"/>
  <c r="AC26" i="56"/>
  <c r="AC50" i="56"/>
  <c r="AC35" i="56"/>
  <c r="AC20" i="56"/>
  <c r="AC23" i="56"/>
  <c r="S341" i="61"/>
  <c r="S353" i="61" s="1"/>
  <c r="S339" i="61"/>
  <c r="S351" i="61" s="1"/>
  <c r="S343" i="61"/>
  <c r="S355" i="61" s="1"/>
  <c r="S346" i="61"/>
  <c r="S358" i="61" s="1"/>
  <c r="S340" i="61"/>
  <c r="S352" i="61" s="1"/>
  <c r="S342" i="61"/>
  <c r="S354" i="61" s="1"/>
  <c r="S347" i="61"/>
  <c r="S359" i="61" s="1"/>
  <c r="S344" i="61"/>
  <c r="S356" i="61" s="1"/>
  <c r="S338" i="61"/>
  <c r="S350" i="61" s="1"/>
  <c r="S345" i="61"/>
  <c r="S357" i="61" s="1"/>
  <c r="AC8" i="56"/>
  <c r="AH179" i="69"/>
  <c r="AH180" i="69"/>
  <c r="AH178" i="69"/>
  <c r="AH154" i="69"/>
  <c r="AH159" i="69"/>
  <c r="AH160" i="69"/>
  <c r="AH121" i="69"/>
  <c r="AH126" i="69"/>
  <c r="AH123" i="69"/>
  <c r="AH105" i="69"/>
  <c r="AH68" i="69"/>
  <c r="AH161" i="69"/>
  <c r="AH110" i="69"/>
  <c r="AH73" i="69"/>
  <c r="AH127" i="69"/>
  <c r="AH124" i="69"/>
  <c r="AH57" i="69"/>
  <c r="AH164" i="69"/>
  <c r="AH71" i="69"/>
  <c r="AH56" i="69"/>
  <c r="AH74" i="69"/>
  <c r="AH50" i="69"/>
  <c r="AH44" i="69"/>
  <c r="AH62" i="69"/>
  <c r="AH171" i="69"/>
  <c r="AH172" i="69"/>
  <c r="AH162" i="69"/>
  <c r="AH169" i="69"/>
  <c r="AH182" i="69"/>
  <c r="AH151" i="69"/>
  <c r="AH165" i="69"/>
  <c r="AH156" i="69"/>
  <c r="AH113" i="69"/>
  <c r="AH97" i="69"/>
  <c r="AH60" i="69"/>
  <c r="AH118" i="69"/>
  <c r="AH102" i="69"/>
  <c r="AH65" i="69"/>
  <c r="AH107" i="69"/>
  <c r="AH108" i="69"/>
  <c r="AH49" i="69"/>
  <c r="AH103" i="69"/>
  <c r="AH63" i="69"/>
  <c r="AH48" i="69"/>
  <c r="AH58" i="69"/>
  <c r="AH120" i="69"/>
  <c r="AH70" i="69"/>
  <c r="AH45" i="69"/>
  <c r="AH52" i="69"/>
  <c r="AH167" i="69"/>
  <c r="AH168" i="69"/>
  <c r="AH158" i="69"/>
  <c r="AH163" i="69"/>
  <c r="AH166" i="69"/>
  <c r="AH125" i="69"/>
  <c r="AH157" i="69"/>
  <c r="AH153" i="69"/>
  <c r="AH109" i="69"/>
  <c r="AH72" i="69"/>
  <c r="AH173" i="69"/>
  <c r="AH114" i="69"/>
  <c r="AH98" i="69"/>
  <c r="AH61" i="69"/>
  <c r="AH99" i="69"/>
  <c r="AH112" i="69"/>
  <c r="AH174" i="69"/>
  <c r="AH75" i="69"/>
  <c r="AH59" i="69"/>
  <c r="AH104" i="69"/>
  <c r="AH54" i="69"/>
  <c r="AH100" i="69"/>
  <c r="AH51" i="69"/>
  <c r="AH55" i="69"/>
  <c r="AH175" i="69"/>
  <c r="AH176" i="69"/>
  <c r="AH170" i="69"/>
  <c r="AH177" i="69"/>
  <c r="AH155" i="69"/>
  <c r="AH152" i="69"/>
  <c r="AH181" i="69"/>
  <c r="AH122" i="69"/>
  <c r="AH117" i="69"/>
  <c r="AH101" i="69"/>
  <c r="AH64" i="69"/>
  <c r="AH128" i="69"/>
  <c r="AH106" i="69"/>
  <c r="AH69" i="69"/>
  <c r="AH115" i="69"/>
  <c r="AH116" i="69"/>
  <c r="AH53" i="69"/>
  <c r="AH119" i="69"/>
  <c r="AH67" i="69"/>
  <c r="AH66" i="69"/>
  <c r="AH46" i="69"/>
  <c r="AH111" i="69"/>
  <c r="AH47" i="69"/>
  <c r="AH150" i="69"/>
  <c r="AH96" i="69"/>
  <c r="AH43" i="69"/>
  <c r="AI378" i="67"/>
  <c r="AF27" i="66"/>
  <c r="AI5" i="69"/>
  <c r="AE18" i="66"/>
  <c r="AE11" i="66" s="1"/>
  <c r="AK2" i="67"/>
  <c r="AJ105" i="67"/>
  <c r="AJ97" i="67"/>
  <c r="AJ89" i="67"/>
  <c r="AJ90" i="67"/>
  <c r="AJ102" i="67"/>
  <c r="AJ88" i="67"/>
  <c r="AJ109" i="67"/>
  <c r="AJ101" i="67"/>
  <c r="AJ93" i="67"/>
  <c r="AJ106" i="67"/>
  <c r="AJ104" i="67"/>
  <c r="AJ92" i="67"/>
  <c r="AJ218" i="67"/>
  <c r="AJ270" i="67" s="1"/>
  <c r="AJ103" i="67"/>
  <c r="AJ95" i="67"/>
  <c r="AJ87" i="67"/>
  <c r="AJ94" i="67"/>
  <c r="AJ86" i="67"/>
  <c r="AJ107" i="67"/>
  <c r="AJ99" i="67"/>
  <c r="AJ91" i="67"/>
  <c r="AJ98" i="67"/>
  <c r="AJ96" i="67"/>
  <c r="AJ108" i="67"/>
  <c r="AJ100" i="67"/>
  <c r="AF30" i="66"/>
  <c r="AG28" i="66"/>
  <c r="AG29" i="66" s="1"/>
  <c r="AF381" i="61"/>
  <c r="E59" i="42"/>
  <c r="D60" i="42"/>
  <c r="AE151" i="59"/>
  <c r="AE152" i="59"/>
  <c r="AE156" i="59"/>
  <c r="AE147" i="59"/>
  <c r="AE148" i="59"/>
  <c r="AE154" i="59"/>
  <c r="AE150" i="59"/>
  <c r="AE153" i="59"/>
  <c r="AE157" i="59"/>
  <c r="AE160" i="59"/>
  <c r="AE164" i="59"/>
  <c r="AE168" i="59"/>
  <c r="AE172" i="59"/>
  <c r="AE149" i="59"/>
  <c r="AE155" i="59"/>
  <c r="AE159" i="59"/>
  <c r="AE163" i="59"/>
  <c r="AE167" i="59"/>
  <c r="AE171" i="59"/>
  <c r="AE146" i="59"/>
  <c r="AE158" i="59"/>
  <c r="AE162" i="59"/>
  <c r="AE166" i="59"/>
  <c r="AE170" i="59"/>
  <c r="AE161" i="59"/>
  <c r="AE165" i="59"/>
  <c r="AE169" i="59"/>
  <c r="AE173" i="59"/>
  <c r="AE175" i="59"/>
  <c r="AE179" i="59"/>
  <c r="AE174" i="59"/>
  <c r="AE178" i="59"/>
  <c r="AE182" i="59"/>
  <c r="AE177" i="59"/>
  <c r="AE181" i="59"/>
  <c r="AE176" i="59"/>
  <c r="AE180" i="59"/>
  <c r="AE97" i="59"/>
  <c r="AE98" i="59"/>
  <c r="AE102" i="59"/>
  <c r="AE94" i="59"/>
  <c r="AE96" i="59"/>
  <c r="AE99" i="59"/>
  <c r="AE105" i="59"/>
  <c r="AE95" i="59"/>
  <c r="AE106" i="59"/>
  <c r="AE110" i="59"/>
  <c r="AE114" i="59"/>
  <c r="AE118" i="59"/>
  <c r="AE122" i="59"/>
  <c r="AE126" i="59"/>
  <c r="AE101" i="59"/>
  <c r="AE104" i="59"/>
  <c r="AE109" i="59"/>
  <c r="AE113" i="59"/>
  <c r="AE117" i="59"/>
  <c r="AE121" i="59"/>
  <c r="AE125" i="59"/>
  <c r="AE92" i="59"/>
  <c r="AE93" i="59"/>
  <c r="AE100" i="59"/>
  <c r="AE108" i="59"/>
  <c r="AE112" i="59"/>
  <c r="AE120" i="59"/>
  <c r="AE128" i="59"/>
  <c r="AE124" i="59"/>
  <c r="AE107" i="59"/>
  <c r="AE115" i="59"/>
  <c r="AE103" i="59"/>
  <c r="AE111" i="59"/>
  <c r="AE119" i="59"/>
  <c r="AE127" i="59"/>
  <c r="AE116" i="59"/>
  <c r="AE123" i="59"/>
  <c r="AF378" i="61"/>
  <c r="AG382" i="61"/>
  <c r="AE40" i="59"/>
  <c r="AE41" i="59"/>
  <c r="AE47" i="59"/>
  <c r="AE51" i="59"/>
  <c r="AE55" i="59"/>
  <c r="AE43" i="59"/>
  <c r="AE46" i="59"/>
  <c r="AE50" i="59"/>
  <c r="AE54" i="59"/>
  <c r="AE44" i="59"/>
  <c r="AE45" i="59"/>
  <c r="AE49" i="59"/>
  <c r="AE53" i="59"/>
  <c r="AE57" i="59"/>
  <c r="AE42" i="59"/>
  <c r="AE48" i="59"/>
  <c r="AE59" i="59"/>
  <c r="AE63" i="59"/>
  <c r="AE67" i="59"/>
  <c r="AE71" i="59"/>
  <c r="AE75" i="59"/>
  <c r="AE64" i="59"/>
  <c r="AE68" i="59"/>
  <c r="AE72" i="59"/>
  <c r="AE39" i="59"/>
  <c r="AE58" i="59"/>
  <c r="AE62" i="59"/>
  <c r="AE66" i="59"/>
  <c r="AE70" i="59"/>
  <c r="AE74" i="59"/>
  <c r="AE56" i="59"/>
  <c r="AE61" i="59"/>
  <c r="AE65" i="59"/>
  <c r="AE69" i="59"/>
  <c r="AE73" i="59"/>
  <c r="AE52" i="59"/>
  <c r="AE60" i="59"/>
  <c r="AG85" i="61"/>
  <c r="AG86" i="61"/>
  <c r="AG93" i="61"/>
  <c r="AG94" i="61"/>
  <c r="AG101" i="61"/>
  <c r="AG102" i="61"/>
  <c r="AG109" i="61"/>
  <c r="AG83" i="61"/>
  <c r="AG88" i="61"/>
  <c r="AG91" i="61"/>
  <c r="AG96" i="61"/>
  <c r="AG99" i="61"/>
  <c r="AG104" i="61"/>
  <c r="AG107" i="61"/>
  <c r="AG89" i="61"/>
  <c r="AG90" i="61"/>
  <c r="AG97" i="61"/>
  <c r="AG98" i="61"/>
  <c r="AG105" i="61"/>
  <c r="AG106" i="61"/>
  <c r="AG84" i="61"/>
  <c r="AG87" i="61"/>
  <c r="AG108" i="61"/>
  <c r="AG95" i="61"/>
  <c r="AG100" i="61"/>
  <c r="AG92" i="61"/>
  <c r="AG103" i="61"/>
  <c r="P30" i="1"/>
  <c r="AD4" i="56"/>
  <c r="Q28" i="1"/>
  <c r="AC27" i="1"/>
  <c r="AF5" i="59"/>
  <c r="AP2" i="56"/>
  <c r="AH2" i="61"/>
  <c r="AB18" i="1"/>
  <c r="AB11" i="1" s="1"/>
  <c r="AA3" i="42"/>
  <c r="AA6" i="42" s="1"/>
  <c r="AB34" i="1"/>
  <c r="AH3" i="61" s="1"/>
  <c r="AC33" i="1"/>
  <c r="S368" i="67" l="1"/>
  <c r="S22" i="69"/>
  <c r="S22" i="59"/>
  <c r="U142" i="67"/>
  <c r="U138" i="67"/>
  <c r="U125" i="67"/>
  <c r="U138" i="61"/>
  <c r="U125" i="61"/>
  <c r="U142" i="61"/>
  <c r="U146" i="61"/>
  <c r="U133" i="67"/>
  <c r="U153" i="61"/>
  <c r="U160" i="61"/>
  <c r="U143" i="67"/>
  <c r="U148" i="61"/>
  <c r="U144" i="67"/>
  <c r="U157" i="61"/>
  <c r="U158" i="67"/>
  <c r="U163" i="61"/>
  <c r="U149" i="61"/>
  <c r="U132" i="61"/>
  <c r="U162" i="67"/>
  <c r="U135" i="67"/>
  <c r="U141" i="67"/>
  <c r="U150" i="61"/>
  <c r="U132" i="67"/>
  <c r="AK24" i="67"/>
  <c r="AK377" i="67"/>
  <c r="AK376" i="67"/>
  <c r="AJ388" i="67"/>
  <c r="AH376" i="61"/>
  <c r="AH377" i="61"/>
  <c r="AG388" i="61"/>
  <c r="U141" i="61"/>
  <c r="U160" i="67"/>
  <c r="U149" i="67"/>
  <c r="U150" i="67"/>
  <c r="AH31" i="61"/>
  <c r="AH32" i="61"/>
  <c r="AH33" i="61"/>
  <c r="AH38" i="61"/>
  <c r="AH41" i="61"/>
  <c r="AH46" i="61"/>
  <c r="AH35" i="61"/>
  <c r="AH34" i="61"/>
  <c r="AH37" i="61"/>
  <c r="AH36" i="61"/>
  <c r="AH42" i="61"/>
  <c r="AH39" i="61"/>
  <c r="AH40" i="61"/>
  <c r="AH45" i="61"/>
  <c r="AH50" i="61"/>
  <c r="AH53" i="61"/>
  <c r="AH56" i="61"/>
  <c r="AH43" i="61"/>
  <c r="AH55" i="61"/>
  <c r="AH54" i="61"/>
  <c r="AH44" i="61"/>
  <c r="AH49" i="61"/>
  <c r="AH47" i="61"/>
  <c r="AH51" i="61"/>
  <c r="AH48" i="61"/>
  <c r="AH52" i="61"/>
  <c r="AH29" i="61"/>
  <c r="AH82" i="61" s="1"/>
  <c r="AH30" i="61"/>
  <c r="AH83" i="61" s="1"/>
  <c r="AH28" i="61"/>
  <c r="AH81" i="61" s="1"/>
  <c r="AH27" i="61"/>
  <c r="AH80" i="61" s="1"/>
  <c r="AH26" i="61"/>
  <c r="AH79" i="61" s="1"/>
  <c r="AH25" i="61"/>
  <c r="AH78" i="61" s="1"/>
  <c r="AH24" i="61"/>
  <c r="AH77" i="61" s="1"/>
  <c r="AH23" i="61"/>
  <c r="AH76" i="61" s="1"/>
  <c r="AH22" i="61"/>
  <c r="AH75" i="61" s="1"/>
  <c r="AH21" i="61"/>
  <c r="AH74" i="61" s="1"/>
  <c r="U158" i="61"/>
  <c r="U163" i="67"/>
  <c r="U135" i="61"/>
  <c r="U157" i="67"/>
  <c r="U144" i="61"/>
  <c r="U148" i="67"/>
  <c r="U153" i="67"/>
  <c r="U146" i="67"/>
  <c r="U143" i="61"/>
  <c r="U133" i="61"/>
  <c r="U162" i="61"/>
  <c r="U140" i="61"/>
  <c r="U140" i="67"/>
  <c r="AK35" i="67"/>
  <c r="AK36" i="67"/>
  <c r="AK43" i="67"/>
  <c r="AK44" i="67"/>
  <c r="AK34" i="67"/>
  <c r="AK37" i="67"/>
  <c r="AK42" i="67"/>
  <c r="AK39" i="67"/>
  <c r="AK40" i="67"/>
  <c r="AK38" i="67"/>
  <c r="AK47" i="67"/>
  <c r="AK48" i="67"/>
  <c r="AK46" i="67"/>
  <c r="AK49" i="67"/>
  <c r="AK51" i="67"/>
  <c r="AK52" i="67"/>
  <c r="AK55" i="67"/>
  <c r="AK56" i="67"/>
  <c r="AK45" i="67"/>
  <c r="AK41" i="67"/>
  <c r="AK50" i="67"/>
  <c r="AK53" i="67"/>
  <c r="AK54" i="67"/>
  <c r="AK33" i="67"/>
  <c r="AK32" i="67"/>
  <c r="AK31" i="67"/>
  <c r="AK30" i="67"/>
  <c r="AK29" i="67"/>
  <c r="AK28" i="67"/>
  <c r="AK27" i="67"/>
  <c r="AK26" i="67"/>
  <c r="AK25" i="67"/>
  <c r="U145" i="61"/>
  <c r="U145" i="67"/>
  <c r="U139" i="67"/>
  <c r="U139" i="61"/>
  <c r="U154" i="67"/>
  <c r="U154" i="61"/>
  <c r="U152" i="67"/>
  <c r="U152" i="61"/>
  <c r="U156" i="67"/>
  <c r="U156" i="61"/>
  <c r="AD136" i="56"/>
  <c r="AD148" i="56"/>
  <c r="AD60" i="56"/>
  <c r="AD117" i="56"/>
  <c r="AD120" i="56"/>
  <c r="AD100" i="56"/>
  <c r="AD96" i="56"/>
  <c r="AD94" i="56"/>
  <c r="AD75" i="56"/>
  <c r="AD69" i="56"/>
  <c r="AD73" i="56"/>
  <c r="AD111" i="56"/>
  <c r="AD66" i="56"/>
  <c r="AD144" i="56"/>
  <c r="AD114" i="56"/>
  <c r="AD87" i="56"/>
  <c r="AD64" i="56"/>
  <c r="AD127" i="56"/>
  <c r="AD108" i="56"/>
  <c r="AD139" i="56"/>
  <c r="AD63" i="56"/>
  <c r="AD132" i="56"/>
  <c r="AD126" i="56"/>
  <c r="AD123" i="56"/>
  <c r="AD81" i="56"/>
  <c r="AD118" i="56"/>
  <c r="AD88" i="56"/>
  <c r="AD78" i="56"/>
  <c r="AD76" i="56"/>
  <c r="AD130" i="56"/>
  <c r="AD85" i="56"/>
  <c r="AD97" i="56"/>
  <c r="AD103" i="56"/>
  <c r="AD142" i="56"/>
  <c r="AD72" i="56"/>
  <c r="AD147" i="56"/>
  <c r="AD79" i="56"/>
  <c r="AD129" i="56"/>
  <c r="AD138" i="56"/>
  <c r="AD99" i="56"/>
  <c r="AD151" i="56"/>
  <c r="AD70" i="56"/>
  <c r="AD93" i="56"/>
  <c r="AD133" i="56"/>
  <c r="AD84" i="56"/>
  <c r="AD141" i="56"/>
  <c r="AD109" i="56"/>
  <c r="AD102" i="56"/>
  <c r="AD112" i="56"/>
  <c r="AD67" i="56"/>
  <c r="AD106" i="56"/>
  <c r="AD91" i="56"/>
  <c r="AD61" i="56"/>
  <c r="AD115" i="56"/>
  <c r="AD145" i="56"/>
  <c r="AD105" i="56"/>
  <c r="AD90" i="56"/>
  <c r="AD82" i="56"/>
  <c r="AD121" i="56"/>
  <c r="AD135" i="56"/>
  <c r="AD150" i="56"/>
  <c r="AD124" i="56"/>
  <c r="AD154" i="56"/>
  <c r="AD153" i="56"/>
  <c r="U161" i="61"/>
  <c r="U161" i="67"/>
  <c r="AH218" i="61"/>
  <c r="AH270" i="61" s="1"/>
  <c r="AH382" i="61"/>
  <c r="U136" i="67"/>
  <c r="U136" i="61"/>
  <c r="U155" i="67"/>
  <c r="U155" i="61"/>
  <c r="U134" i="61"/>
  <c r="U134" i="67"/>
  <c r="U137" i="61"/>
  <c r="U137" i="67"/>
  <c r="U159" i="61"/>
  <c r="U159" i="67"/>
  <c r="U151" i="61"/>
  <c r="U151" i="67"/>
  <c r="U147" i="61"/>
  <c r="U147" i="67"/>
  <c r="T188" i="67"/>
  <c r="T240" i="67" s="1"/>
  <c r="T292" i="67" s="1"/>
  <c r="I292" i="67" s="1"/>
  <c r="E54" i="68" s="1"/>
  <c r="T205" i="67"/>
  <c r="T257" i="67" s="1"/>
  <c r="T309" i="67" s="1"/>
  <c r="I309" i="67" s="1"/>
  <c r="E71" i="68" s="1"/>
  <c r="T204" i="67"/>
  <c r="T256" i="67" s="1"/>
  <c r="T308" i="67" s="1"/>
  <c r="I308" i="67" s="1"/>
  <c r="E70" i="68" s="1"/>
  <c r="T203" i="67"/>
  <c r="T255" i="67" s="1"/>
  <c r="T307" i="67" s="1"/>
  <c r="I307" i="67" s="1"/>
  <c r="E69" i="68" s="1"/>
  <c r="T194" i="67"/>
  <c r="T246" i="67" s="1"/>
  <c r="T298" i="67" s="1"/>
  <c r="I298" i="67" s="1"/>
  <c r="E60" i="68" s="1"/>
  <c r="T201" i="67"/>
  <c r="T253" i="67" s="1"/>
  <c r="T305" i="67" s="1"/>
  <c r="I305" i="67" s="1"/>
  <c r="E67" i="68" s="1"/>
  <c r="T197" i="67"/>
  <c r="T249" i="67" s="1"/>
  <c r="T301" i="67" s="1"/>
  <c r="I301" i="67" s="1"/>
  <c r="E63" i="68" s="1"/>
  <c r="T190" i="67"/>
  <c r="T242" i="67" s="1"/>
  <c r="T294" i="67" s="1"/>
  <c r="I294" i="67" s="1"/>
  <c r="E56" i="68" s="1"/>
  <c r="T185" i="67"/>
  <c r="T237" i="67" s="1"/>
  <c r="T289" i="67" s="1"/>
  <c r="I289" i="67" s="1"/>
  <c r="E51" i="68" s="1"/>
  <c r="T213" i="67"/>
  <c r="T265" i="67" s="1"/>
  <c r="T317" i="67" s="1"/>
  <c r="I317" i="67" s="1"/>
  <c r="E79" i="68" s="1"/>
  <c r="T187" i="67"/>
  <c r="T239" i="67" s="1"/>
  <c r="T291" i="67" s="1"/>
  <c r="I291" i="67" s="1"/>
  <c r="E53" i="68" s="1"/>
  <c r="T207" i="67"/>
  <c r="T259" i="67" s="1"/>
  <c r="T311" i="67" s="1"/>
  <c r="I311" i="67" s="1"/>
  <c r="E73" i="68" s="1"/>
  <c r="T202" i="67"/>
  <c r="T254" i="67" s="1"/>
  <c r="T306" i="67" s="1"/>
  <c r="I306" i="67" s="1"/>
  <c r="E68" i="68" s="1"/>
  <c r="T212" i="67"/>
  <c r="T264" i="67" s="1"/>
  <c r="T316" i="67" s="1"/>
  <c r="I316" i="67" s="1"/>
  <c r="E78" i="68" s="1"/>
  <c r="T215" i="67"/>
  <c r="T267" i="67" s="1"/>
  <c r="T319" i="67" s="1"/>
  <c r="I319" i="67" s="1"/>
  <c r="E81" i="68" s="1"/>
  <c r="T211" i="67"/>
  <c r="T263" i="67" s="1"/>
  <c r="T315" i="67" s="1"/>
  <c r="I315" i="67" s="1"/>
  <c r="E77" i="68" s="1"/>
  <c r="T210" i="67"/>
  <c r="T262" i="67" s="1"/>
  <c r="T314" i="67" s="1"/>
  <c r="I314" i="67" s="1"/>
  <c r="E76" i="68" s="1"/>
  <c r="T198" i="67"/>
  <c r="T250" i="67" s="1"/>
  <c r="T302" i="67" s="1"/>
  <c r="I302" i="67" s="1"/>
  <c r="E64" i="68" s="1"/>
  <c r="T186" i="67"/>
  <c r="T238" i="67" s="1"/>
  <c r="T290" i="67" s="1"/>
  <c r="I290" i="67" s="1"/>
  <c r="E52" i="68" s="1"/>
  <c r="T206" i="67"/>
  <c r="T258" i="67" s="1"/>
  <c r="T310" i="67" s="1"/>
  <c r="I310" i="67" s="1"/>
  <c r="E72" i="68" s="1"/>
  <c r="T192" i="67"/>
  <c r="T244" i="67" s="1"/>
  <c r="T296" i="67" s="1"/>
  <c r="I296" i="67" s="1"/>
  <c r="E58" i="68" s="1"/>
  <c r="T195" i="67"/>
  <c r="T247" i="67" s="1"/>
  <c r="T299" i="67" s="1"/>
  <c r="I299" i="67" s="1"/>
  <c r="E61" i="68" s="1"/>
  <c r="T193" i="67"/>
  <c r="T245" i="67" s="1"/>
  <c r="T297" i="67" s="1"/>
  <c r="I297" i="67" s="1"/>
  <c r="E59" i="68" s="1"/>
  <c r="T209" i="67"/>
  <c r="T261" i="67" s="1"/>
  <c r="T313" i="67" s="1"/>
  <c r="I313" i="67" s="1"/>
  <c r="E75" i="68" s="1"/>
  <c r="T200" i="67"/>
  <c r="T252" i="67" s="1"/>
  <c r="T304" i="67" s="1"/>
  <c r="I304" i="67" s="1"/>
  <c r="E66" i="68" s="1"/>
  <c r="T199" i="67"/>
  <c r="T251" i="67" s="1"/>
  <c r="T303" i="67" s="1"/>
  <c r="I303" i="67" s="1"/>
  <c r="E65" i="68" s="1"/>
  <c r="T189" i="67"/>
  <c r="T241" i="67" s="1"/>
  <c r="T293" i="67" s="1"/>
  <c r="I293" i="67" s="1"/>
  <c r="E55" i="68" s="1"/>
  <c r="T191" i="67"/>
  <c r="T243" i="67" s="1"/>
  <c r="T295" i="67" s="1"/>
  <c r="I295" i="67" s="1"/>
  <c r="E57" i="68" s="1"/>
  <c r="T208" i="67"/>
  <c r="T260" i="67" s="1"/>
  <c r="T312" i="67" s="1"/>
  <c r="I312" i="67" s="1"/>
  <c r="E74" i="68" s="1"/>
  <c r="T214" i="67"/>
  <c r="T266" i="67" s="1"/>
  <c r="T318" i="67" s="1"/>
  <c r="I318" i="67" s="1"/>
  <c r="E80" i="68" s="1"/>
  <c r="T196" i="67"/>
  <c r="T248" i="67" s="1"/>
  <c r="T300" i="67" s="1"/>
  <c r="I300" i="67" s="1"/>
  <c r="E62" i="68" s="1"/>
  <c r="T216" i="67"/>
  <c r="T268" i="67" s="1"/>
  <c r="T320" i="67" s="1"/>
  <c r="I320" i="67" s="1"/>
  <c r="E82" i="68" s="1"/>
  <c r="T171" i="67"/>
  <c r="T223" i="67" s="1"/>
  <c r="T275" i="67" s="1"/>
  <c r="T175" i="67"/>
  <c r="T227" i="67" s="1"/>
  <c r="T279" i="67" s="1"/>
  <c r="T176" i="67"/>
  <c r="T228" i="67" s="1"/>
  <c r="T280" i="67" s="1"/>
  <c r="T168" i="67"/>
  <c r="T220" i="67" s="1"/>
  <c r="T272" i="67" s="1"/>
  <c r="T181" i="67"/>
  <c r="T233" i="67" s="1"/>
  <c r="T285" i="67" s="1"/>
  <c r="T179" i="67"/>
  <c r="T231" i="67" s="1"/>
  <c r="T283" i="67" s="1"/>
  <c r="T178" i="67"/>
  <c r="T230" i="67" s="1"/>
  <c r="T282" i="67" s="1"/>
  <c r="T182" i="67"/>
  <c r="T234" i="67" s="1"/>
  <c r="T286" i="67" s="1"/>
  <c r="I286" i="67" s="1"/>
  <c r="E48" i="68" s="1"/>
  <c r="T180" i="67"/>
  <c r="T232" i="67" s="1"/>
  <c r="T284" i="67" s="1"/>
  <c r="T169" i="67"/>
  <c r="T221" i="67" s="1"/>
  <c r="T273" i="67" s="1"/>
  <c r="T184" i="67"/>
  <c r="T236" i="67" s="1"/>
  <c r="T288" i="67" s="1"/>
  <c r="I288" i="67" s="1"/>
  <c r="E50" i="68" s="1"/>
  <c r="T183" i="67"/>
  <c r="T235" i="67" s="1"/>
  <c r="T287" i="67" s="1"/>
  <c r="I287" i="67" s="1"/>
  <c r="E49" i="68" s="1"/>
  <c r="T170" i="67"/>
  <c r="T222" i="67" s="1"/>
  <c r="T274" i="67" s="1"/>
  <c r="T172" i="67"/>
  <c r="T224" i="67" s="1"/>
  <c r="T276" i="67" s="1"/>
  <c r="T167" i="67"/>
  <c r="T219" i="67" s="1"/>
  <c r="T173" i="67"/>
  <c r="T177" i="67"/>
  <c r="T229" i="67" s="1"/>
  <c r="T281" i="67" s="1"/>
  <c r="T174" i="67"/>
  <c r="T226" i="67" s="1"/>
  <c r="T278" i="67" s="1"/>
  <c r="U114" i="61"/>
  <c r="U114" i="67"/>
  <c r="U118" i="61"/>
  <c r="U118" i="67"/>
  <c r="U117" i="61"/>
  <c r="U117" i="67"/>
  <c r="U126" i="61"/>
  <c r="U126" i="67"/>
  <c r="U121" i="61"/>
  <c r="U121" i="67"/>
  <c r="U116" i="61"/>
  <c r="U116" i="67"/>
  <c r="U123" i="61"/>
  <c r="U123" i="67"/>
  <c r="U122" i="61"/>
  <c r="U122" i="67"/>
  <c r="U130" i="61"/>
  <c r="U130" i="67"/>
  <c r="U128" i="61"/>
  <c r="U128" i="67"/>
  <c r="U124" i="61"/>
  <c r="U124" i="67"/>
  <c r="U129" i="61"/>
  <c r="U129" i="67"/>
  <c r="U119" i="61"/>
  <c r="U119" i="67"/>
  <c r="U120" i="61"/>
  <c r="U330" i="61" s="1"/>
  <c r="U120" i="67"/>
  <c r="U115" i="61"/>
  <c r="U115" i="67"/>
  <c r="U127" i="61"/>
  <c r="U127" i="67"/>
  <c r="U131" i="61"/>
  <c r="U131" i="67"/>
  <c r="T324" i="67"/>
  <c r="T335" i="67" s="1"/>
  <c r="T60" i="67"/>
  <c r="I60" i="67" s="1"/>
  <c r="I110" i="67" s="1"/>
  <c r="E14" i="68" s="1"/>
  <c r="E18" i="68" s="1"/>
  <c r="T57" i="67"/>
  <c r="T387" i="67" s="1"/>
  <c r="T389" i="67" s="1"/>
  <c r="T390" i="67" s="1"/>
  <c r="T180" i="61"/>
  <c r="T232" i="61" s="1"/>
  <c r="T284" i="61" s="1"/>
  <c r="T172" i="61"/>
  <c r="T224" i="61" s="1"/>
  <c r="T276" i="61" s="1"/>
  <c r="T213" i="61"/>
  <c r="T265" i="61" s="1"/>
  <c r="T317" i="61" s="1"/>
  <c r="I317" i="61" s="1"/>
  <c r="E79" i="58" s="1"/>
  <c r="T194" i="61"/>
  <c r="T246" i="61" s="1"/>
  <c r="T298" i="61" s="1"/>
  <c r="I298" i="61" s="1"/>
  <c r="E60" i="58" s="1"/>
  <c r="T207" i="61"/>
  <c r="T259" i="61" s="1"/>
  <c r="T311" i="61" s="1"/>
  <c r="I311" i="61" s="1"/>
  <c r="E73" i="58" s="1"/>
  <c r="T204" i="61"/>
  <c r="T256" i="61" s="1"/>
  <c r="T308" i="61" s="1"/>
  <c r="I308" i="61" s="1"/>
  <c r="E70" i="58" s="1"/>
  <c r="T212" i="61"/>
  <c r="T264" i="61" s="1"/>
  <c r="T316" i="61" s="1"/>
  <c r="I316" i="61" s="1"/>
  <c r="E78" i="58" s="1"/>
  <c r="T192" i="61"/>
  <c r="T244" i="61" s="1"/>
  <c r="T296" i="61" s="1"/>
  <c r="I296" i="61" s="1"/>
  <c r="E58" i="58" s="1"/>
  <c r="T198" i="61"/>
  <c r="T250" i="61" s="1"/>
  <c r="T302" i="61" s="1"/>
  <c r="I302" i="61" s="1"/>
  <c r="E64" i="58" s="1"/>
  <c r="T211" i="61"/>
  <c r="T263" i="61" s="1"/>
  <c r="T315" i="61" s="1"/>
  <c r="I315" i="61" s="1"/>
  <c r="E77" i="58" s="1"/>
  <c r="T175" i="61"/>
  <c r="T227" i="61" s="1"/>
  <c r="T279" i="61" s="1"/>
  <c r="T167" i="61"/>
  <c r="T219" i="61" s="1"/>
  <c r="T271" i="61" s="1"/>
  <c r="I271" i="61" s="1"/>
  <c r="T176" i="61"/>
  <c r="T228" i="61" s="1"/>
  <c r="T280" i="61" s="1"/>
  <c r="T179" i="61"/>
  <c r="T231" i="61" s="1"/>
  <c r="T283" i="61" s="1"/>
  <c r="T169" i="61"/>
  <c r="T221" i="61" s="1"/>
  <c r="T273" i="61" s="1"/>
  <c r="T203" i="61"/>
  <c r="T255" i="61" s="1"/>
  <c r="T307" i="61" s="1"/>
  <c r="I307" i="61" s="1"/>
  <c r="E69" i="58" s="1"/>
  <c r="T187" i="61"/>
  <c r="T239" i="61" s="1"/>
  <c r="T291" i="61" s="1"/>
  <c r="I291" i="61" s="1"/>
  <c r="E53" i="58" s="1"/>
  <c r="T190" i="61"/>
  <c r="T242" i="61" s="1"/>
  <c r="T294" i="61" s="1"/>
  <c r="I294" i="61" s="1"/>
  <c r="E56" i="58" s="1"/>
  <c r="T208" i="61"/>
  <c r="T260" i="61" s="1"/>
  <c r="T312" i="61" s="1"/>
  <c r="I312" i="61" s="1"/>
  <c r="E74" i="58" s="1"/>
  <c r="T206" i="61"/>
  <c r="T258" i="61" s="1"/>
  <c r="T310" i="61" s="1"/>
  <c r="I310" i="61" s="1"/>
  <c r="E72" i="58" s="1"/>
  <c r="T195" i="61"/>
  <c r="T247" i="61" s="1"/>
  <c r="T299" i="61" s="1"/>
  <c r="I299" i="61" s="1"/>
  <c r="E61" i="58" s="1"/>
  <c r="T196" i="61"/>
  <c r="T248" i="61" s="1"/>
  <c r="T300" i="61" s="1"/>
  <c r="I300" i="61" s="1"/>
  <c r="E62" i="58" s="1"/>
  <c r="T189" i="61"/>
  <c r="T241" i="61" s="1"/>
  <c r="T293" i="61" s="1"/>
  <c r="I293" i="61" s="1"/>
  <c r="E55" i="58" s="1"/>
  <c r="T170" i="61"/>
  <c r="T222" i="61" s="1"/>
  <c r="T274" i="61" s="1"/>
  <c r="T183" i="61"/>
  <c r="T235" i="61" s="1"/>
  <c r="T287" i="61" s="1"/>
  <c r="I287" i="61" s="1"/>
  <c r="E49" i="58" s="1"/>
  <c r="T178" i="61"/>
  <c r="T230" i="61" s="1"/>
  <c r="T282" i="61" s="1"/>
  <c r="T215" i="61"/>
  <c r="T267" i="61" s="1"/>
  <c r="T319" i="61" s="1"/>
  <c r="I319" i="61" s="1"/>
  <c r="E81" i="58" s="1"/>
  <c r="T177" i="61"/>
  <c r="T229" i="61" s="1"/>
  <c r="T281" i="61" s="1"/>
  <c r="T171" i="61"/>
  <c r="T223" i="61" s="1"/>
  <c r="T275" i="61" s="1"/>
  <c r="T168" i="61"/>
  <c r="T220" i="61" s="1"/>
  <c r="T272" i="61" s="1"/>
  <c r="T197" i="61"/>
  <c r="T249" i="61" s="1"/>
  <c r="T301" i="61" s="1"/>
  <c r="I301" i="61" s="1"/>
  <c r="E63" i="58" s="1"/>
  <c r="T205" i="61"/>
  <c r="T257" i="61" s="1"/>
  <c r="T309" i="61" s="1"/>
  <c r="I309" i="61" s="1"/>
  <c r="E71" i="58" s="1"/>
  <c r="T188" i="61"/>
  <c r="T240" i="61" s="1"/>
  <c r="T292" i="61" s="1"/>
  <c r="I292" i="61" s="1"/>
  <c r="E54" i="58" s="1"/>
  <c r="T200" i="61"/>
  <c r="T252" i="61" s="1"/>
  <c r="T304" i="61" s="1"/>
  <c r="I304" i="61" s="1"/>
  <c r="E66" i="58" s="1"/>
  <c r="T209" i="61"/>
  <c r="T261" i="61" s="1"/>
  <c r="T313" i="61" s="1"/>
  <c r="I313" i="61" s="1"/>
  <c r="E75" i="58" s="1"/>
  <c r="T199" i="61"/>
  <c r="T251" i="61" s="1"/>
  <c r="T303" i="61" s="1"/>
  <c r="I303" i="61" s="1"/>
  <c r="E65" i="58" s="1"/>
  <c r="T210" i="61"/>
  <c r="T262" i="61" s="1"/>
  <c r="T314" i="61" s="1"/>
  <c r="I314" i="61" s="1"/>
  <c r="E76" i="58" s="1"/>
  <c r="T216" i="61"/>
  <c r="T268" i="61" s="1"/>
  <c r="T320" i="61" s="1"/>
  <c r="I320" i="61" s="1"/>
  <c r="E82" i="58" s="1"/>
  <c r="T184" i="61"/>
  <c r="T236" i="61" s="1"/>
  <c r="T288" i="61" s="1"/>
  <c r="I288" i="61" s="1"/>
  <c r="E50" i="58" s="1"/>
  <c r="T182" i="61"/>
  <c r="T234" i="61" s="1"/>
  <c r="T286" i="61" s="1"/>
  <c r="I286" i="61" s="1"/>
  <c r="E48" i="58" s="1"/>
  <c r="T173" i="61"/>
  <c r="T225" i="61" s="1"/>
  <c r="T277" i="61" s="1"/>
  <c r="T201" i="61"/>
  <c r="T253" i="61" s="1"/>
  <c r="T305" i="61" s="1"/>
  <c r="I305" i="61" s="1"/>
  <c r="E67" i="58" s="1"/>
  <c r="T186" i="61"/>
  <c r="T238" i="61" s="1"/>
  <c r="T290" i="61" s="1"/>
  <c r="I290" i="61" s="1"/>
  <c r="E52" i="58" s="1"/>
  <c r="T202" i="61"/>
  <c r="T254" i="61" s="1"/>
  <c r="T306" i="61" s="1"/>
  <c r="I306" i="61" s="1"/>
  <c r="E68" i="58" s="1"/>
  <c r="T185" i="61"/>
  <c r="T237" i="61" s="1"/>
  <c r="T289" i="61" s="1"/>
  <c r="I289" i="61" s="1"/>
  <c r="E51" i="58" s="1"/>
  <c r="T193" i="61"/>
  <c r="T245" i="61" s="1"/>
  <c r="T297" i="61" s="1"/>
  <c r="I297" i="61" s="1"/>
  <c r="E59" i="58" s="1"/>
  <c r="T191" i="61"/>
  <c r="T243" i="61" s="1"/>
  <c r="T295" i="61" s="1"/>
  <c r="I295" i="61" s="1"/>
  <c r="E57" i="58" s="1"/>
  <c r="T214" i="61"/>
  <c r="T266" i="61" s="1"/>
  <c r="T318" i="61" s="1"/>
  <c r="I318" i="61" s="1"/>
  <c r="E80" i="58" s="1"/>
  <c r="T181" i="61"/>
  <c r="T233" i="61" s="1"/>
  <c r="T285" i="61" s="1"/>
  <c r="T174" i="61"/>
  <c r="T226" i="61" s="1"/>
  <c r="T278" i="61" s="1"/>
  <c r="T57" i="61"/>
  <c r="T387" i="61" s="1"/>
  <c r="AD54" i="56"/>
  <c r="AD55" i="56"/>
  <c r="AD57" i="56"/>
  <c r="AD58" i="56"/>
  <c r="AD52" i="56"/>
  <c r="AD51" i="56"/>
  <c r="AF382" i="67"/>
  <c r="AF77" i="67"/>
  <c r="AF74" i="67"/>
  <c r="AF76" i="67"/>
  <c r="AF75" i="67"/>
  <c r="AF78" i="67"/>
  <c r="AF81" i="67"/>
  <c r="AF80" i="67"/>
  <c r="AF381" i="67"/>
  <c r="AF79" i="67"/>
  <c r="AF73" i="67"/>
  <c r="AF72" i="67"/>
  <c r="AC19" i="66"/>
  <c r="AB33" i="66"/>
  <c r="AA34" i="66"/>
  <c r="AG3" i="67" s="1"/>
  <c r="S362" i="67"/>
  <c r="R129" i="69"/>
  <c r="R16" i="69" s="1"/>
  <c r="R129" i="59"/>
  <c r="R16" i="59" s="1"/>
  <c r="S370" i="67"/>
  <c r="S364" i="67"/>
  <c r="S367" i="67"/>
  <c r="T324" i="61"/>
  <c r="T335" i="61" s="1"/>
  <c r="S365" i="67"/>
  <c r="S366" i="67"/>
  <c r="S370" i="61"/>
  <c r="S363" i="67"/>
  <c r="S369" i="67"/>
  <c r="S371" i="67"/>
  <c r="T60" i="61"/>
  <c r="I60" i="61" s="1"/>
  <c r="I110" i="61" s="1"/>
  <c r="E14" i="58" s="1"/>
  <c r="E18" i="58" s="1"/>
  <c r="AD10" i="56"/>
  <c r="AD30" i="56"/>
  <c r="AD16" i="56"/>
  <c r="AD12" i="56"/>
  <c r="AD19" i="56"/>
  <c r="AD46" i="56"/>
  <c r="AD27" i="56"/>
  <c r="AD37" i="56"/>
  <c r="AD9" i="56"/>
  <c r="AD25" i="56"/>
  <c r="AD42" i="56"/>
  <c r="AD48" i="56"/>
  <c r="AD22" i="56"/>
  <c r="AD49" i="56"/>
  <c r="AD18" i="56"/>
  <c r="AD21" i="56"/>
  <c r="AD24" i="56"/>
  <c r="AD34" i="56"/>
  <c r="AD28" i="56"/>
  <c r="AD31" i="56"/>
  <c r="AD40" i="56"/>
  <c r="AD13" i="56"/>
  <c r="AD33" i="56"/>
  <c r="AD39" i="56"/>
  <c r="AD43" i="56"/>
  <c r="AD36" i="56"/>
  <c r="AD45" i="56"/>
  <c r="AD15" i="56"/>
  <c r="S364" i="61"/>
  <c r="S363" i="61"/>
  <c r="S365" i="61"/>
  <c r="S362" i="61"/>
  <c r="S367" i="61"/>
  <c r="S371" i="61"/>
  <c r="S368" i="61"/>
  <c r="S366" i="61"/>
  <c r="S369" i="61"/>
  <c r="AK106" i="67"/>
  <c r="AK98" i="67"/>
  <c r="AK90" i="67"/>
  <c r="AK107" i="67"/>
  <c r="AK89" i="67"/>
  <c r="AK87" i="67"/>
  <c r="AK101" i="67"/>
  <c r="AK108" i="67"/>
  <c r="AK100" i="67"/>
  <c r="AK92" i="67"/>
  <c r="AK95" i="67"/>
  <c r="AK97" i="67"/>
  <c r="AK93" i="67"/>
  <c r="AK218" i="67"/>
  <c r="AK270" i="67" s="1"/>
  <c r="AK102" i="67"/>
  <c r="AK94" i="67"/>
  <c r="AK91" i="67"/>
  <c r="AK103" i="67"/>
  <c r="AK105" i="67"/>
  <c r="AK109" i="67"/>
  <c r="AK104" i="67"/>
  <c r="AK96" i="67"/>
  <c r="AK88" i="67"/>
  <c r="AK99" i="67"/>
  <c r="AJ378" i="67"/>
  <c r="AJ5" i="69"/>
  <c r="AJ150" i="69" s="1"/>
  <c r="AF18" i="66"/>
  <c r="AF11" i="66" s="1"/>
  <c r="AG27" i="66"/>
  <c r="AL2" i="67"/>
  <c r="AI168" i="69"/>
  <c r="AI169" i="69"/>
  <c r="AI163" i="69"/>
  <c r="AI174" i="69"/>
  <c r="AI156" i="69"/>
  <c r="AI126" i="69"/>
  <c r="AI154" i="69"/>
  <c r="AI161" i="69"/>
  <c r="AI110" i="69"/>
  <c r="AI73" i="69"/>
  <c r="AI178" i="69"/>
  <c r="AI111" i="69"/>
  <c r="AI74" i="69"/>
  <c r="AI58" i="69"/>
  <c r="AI113" i="69"/>
  <c r="AI54" i="69"/>
  <c r="AI108" i="69"/>
  <c r="AI49" i="69"/>
  <c r="AI55" i="69"/>
  <c r="AI151" i="69"/>
  <c r="AI56" i="69"/>
  <c r="AI75" i="69"/>
  <c r="AI116" i="69"/>
  <c r="AI64" i="69"/>
  <c r="AI167" i="69"/>
  <c r="AI157" i="69"/>
  <c r="AI123" i="69"/>
  <c r="AI61" i="69"/>
  <c r="AI99" i="69"/>
  <c r="AI104" i="69"/>
  <c r="AI124" i="69"/>
  <c r="AI60" i="69"/>
  <c r="AI158" i="69"/>
  <c r="AI67" i="69"/>
  <c r="AI176" i="69"/>
  <c r="AI177" i="69"/>
  <c r="AI175" i="69"/>
  <c r="AI164" i="69"/>
  <c r="AI171" i="69"/>
  <c r="AI127" i="69"/>
  <c r="AI102" i="69"/>
  <c r="AI119" i="69"/>
  <c r="AI66" i="69"/>
  <c r="AI117" i="69"/>
  <c r="AI57" i="69"/>
  <c r="AI47" i="69"/>
  <c r="AI48" i="69"/>
  <c r="AI121" i="69"/>
  <c r="AI180" i="69"/>
  <c r="AI181" i="69"/>
  <c r="AI165" i="69"/>
  <c r="AI159" i="69"/>
  <c r="AI166" i="69"/>
  <c r="AI152" i="69"/>
  <c r="AI122" i="69"/>
  <c r="AI153" i="69"/>
  <c r="AI128" i="69"/>
  <c r="AI106" i="69"/>
  <c r="AI69" i="69"/>
  <c r="AI125" i="69"/>
  <c r="AI107" i="69"/>
  <c r="AI70" i="69"/>
  <c r="AI120" i="69"/>
  <c r="AI105" i="69"/>
  <c r="AI50" i="69"/>
  <c r="AI97" i="69"/>
  <c r="AI100" i="69"/>
  <c r="AI51" i="69"/>
  <c r="AI109" i="69"/>
  <c r="AI52" i="69"/>
  <c r="AI72" i="69"/>
  <c r="AI45" i="69"/>
  <c r="AI172" i="69"/>
  <c r="AI173" i="69"/>
  <c r="AI182" i="69"/>
  <c r="AI160" i="69"/>
  <c r="AI162" i="69"/>
  <c r="AI114" i="69"/>
  <c r="AI98" i="69"/>
  <c r="AI115" i="69"/>
  <c r="AI62" i="69"/>
  <c r="AI101" i="69"/>
  <c r="AI53" i="69"/>
  <c r="AI44" i="69"/>
  <c r="AI63" i="69"/>
  <c r="AI46" i="69"/>
  <c r="AI155" i="69"/>
  <c r="AI170" i="69"/>
  <c r="AI118" i="69"/>
  <c r="AI65" i="69"/>
  <c r="AI103" i="69"/>
  <c r="AI112" i="69"/>
  <c r="AI179" i="69"/>
  <c r="AI68" i="69"/>
  <c r="AI71" i="69"/>
  <c r="AI59" i="69"/>
  <c r="AI150" i="69"/>
  <c r="AI96" i="69"/>
  <c r="AI43" i="69"/>
  <c r="AG30" i="66"/>
  <c r="AH28" i="66"/>
  <c r="AH29" i="66" s="1"/>
  <c r="S133" i="69"/>
  <c r="T134" i="69"/>
  <c r="U135" i="69"/>
  <c r="V136" i="69"/>
  <c r="W137" i="69"/>
  <c r="X138" i="69"/>
  <c r="Y139" i="69"/>
  <c r="Z140" i="69"/>
  <c r="AA141" i="69"/>
  <c r="AB142" i="69"/>
  <c r="AC143" i="69"/>
  <c r="AD144" i="69"/>
  <c r="AE145" i="69"/>
  <c r="AF146" i="69"/>
  <c r="AG147" i="69"/>
  <c r="AH148" i="69"/>
  <c r="AI149" i="69"/>
  <c r="S26" i="69"/>
  <c r="T27" i="69"/>
  <c r="U28" i="69"/>
  <c r="V29" i="69"/>
  <c r="W30" i="69"/>
  <c r="X31" i="69"/>
  <c r="Y32" i="69"/>
  <c r="Z33" i="69"/>
  <c r="AA34" i="69"/>
  <c r="AB35" i="69"/>
  <c r="AC36" i="69"/>
  <c r="AD37" i="69"/>
  <c r="AE38" i="69"/>
  <c r="AF39" i="69"/>
  <c r="AG40" i="69"/>
  <c r="AH41" i="69"/>
  <c r="AI42" i="69"/>
  <c r="AG381" i="61"/>
  <c r="S389" i="61"/>
  <c r="S390" i="61" s="1"/>
  <c r="D61" i="42"/>
  <c r="E60" i="42"/>
  <c r="AC36" i="59"/>
  <c r="AD37" i="59"/>
  <c r="AC143" i="59"/>
  <c r="AD144" i="59"/>
  <c r="AE38" i="59"/>
  <c r="AG378" i="61"/>
  <c r="AE145" i="59"/>
  <c r="AF146" i="59"/>
  <c r="AF149" i="59"/>
  <c r="AF155" i="59"/>
  <c r="AF150" i="59"/>
  <c r="AF153" i="59"/>
  <c r="AF157" i="59"/>
  <c r="AF151" i="59"/>
  <c r="AF152" i="59"/>
  <c r="AF156" i="59"/>
  <c r="AF148" i="59"/>
  <c r="AF159" i="59"/>
  <c r="AF163" i="59"/>
  <c r="AF167" i="59"/>
  <c r="AF171" i="59"/>
  <c r="AF154" i="59"/>
  <c r="AF158" i="59"/>
  <c r="AF162" i="59"/>
  <c r="AF166" i="59"/>
  <c r="AF170" i="59"/>
  <c r="AF161" i="59"/>
  <c r="AF165" i="59"/>
  <c r="AF169" i="59"/>
  <c r="AF173" i="59"/>
  <c r="AF147" i="59"/>
  <c r="AF160" i="59"/>
  <c r="AF164" i="59"/>
  <c r="AF168" i="59"/>
  <c r="AF172" i="59"/>
  <c r="AF174" i="59"/>
  <c r="AF178" i="59"/>
  <c r="AF182" i="59"/>
  <c r="AF177" i="59"/>
  <c r="AF181" i="59"/>
  <c r="AF176" i="59"/>
  <c r="AF180" i="59"/>
  <c r="AF175" i="59"/>
  <c r="AF179" i="59"/>
  <c r="T134" i="59"/>
  <c r="V136" i="59"/>
  <c r="X138" i="59"/>
  <c r="Z140" i="59"/>
  <c r="AB142" i="59"/>
  <c r="S133" i="59"/>
  <c r="U135" i="59"/>
  <c r="W137" i="59"/>
  <c r="Y139" i="59"/>
  <c r="AA141" i="59"/>
  <c r="AF95" i="59"/>
  <c r="AF101" i="59"/>
  <c r="AF93" i="59"/>
  <c r="AF97" i="59"/>
  <c r="AF98" i="59"/>
  <c r="AF103" i="59"/>
  <c r="AF104" i="59"/>
  <c r="AF108" i="59"/>
  <c r="AF105" i="59"/>
  <c r="AF109" i="59"/>
  <c r="AF113" i="59"/>
  <c r="AF117" i="59"/>
  <c r="AF121" i="59"/>
  <c r="AF125" i="59"/>
  <c r="AF96" i="59"/>
  <c r="AF94" i="59"/>
  <c r="AF99" i="59"/>
  <c r="AF100" i="59"/>
  <c r="AF112" i="59"/>
  <c r="AF116" i="59"/>
  <c r="AF120" i="59"/>
  <c r="AF124" i="59"/>
  <c r="AF128" i="59"/>
  <c r="AF111" i="59"/>
  <c r="AF119" i="59"/>
  <c r="AF127" i="59"/>
  <c r="AF102" i="59"/>
  <c r="AF123" i="59"/>
  <c r="AF106" i="59"/>
  <c r="AF110" i="59"/>
  <c r="AF118" i="59"/>
  <c r="AF126" i="59"/>
  <c r="AF107" i="59"/>
  <c r="AF115" i="59"/>
  <c r="AF114" i="59"/>
  <c r="AF122" i="59"/>
  <c r="AF43" i="59"/>
  <c r="AF46" i="59"/>
  <c r="AF50" i="59"/>
  <c r="AF54" i="59"/>
  <c r="AF44" i="59"/>
  <c r="AF45" i="59"/>
  <c r="AF49" i="59"/>
  <c r="AF53" i="59"/>
  <c r="AF57" i="59"/>
  <c r="AF39" i="59"/>
  <c r="AF42" i="59"/>
  <c r="AF48" i="59"/>
  <c r="AF52" i="59"/>
  <c r="AF56" i="59"/>
  <c r="AF47" i="59"/>
  <c r="AF58" i="59"/>
  <c r="AF62" i="59"/>
  <c r="AF66" i="59"/>
  <c r="AF70" i="59"/>
  <c r="AF74" i="59"/>
  <c r="AF51" i="59"/>
  <c r="AF59" i="59"/>
  <c r="AF67" i="59"/>
  <c r="AF71" i="59"/>
  <c r="AF75" i="59"/>
  <c r="AF61" i="59"/>
  <c r="AF65" i="59"/>
  <c r="AF69" i="59"/>
  <c r="AF73" i="59"/>
  <c r="AF63" i="59"/>
  <c r="AF40" i="59"/>
  <c r="AF55" i="59"/>
  <c r="AF60" i="59"/>
  <c r="AF64" i="59"/>
  <c r="AF68" i="59"/>
  <c r="AF72" i="59"/>
  <c r="AF41" i="59"/>
  <c r="V29" i="59"/>
  <c r="Z33" i="59"/>
  <c r="U28" i="59"/>
  <c r="Y32" i="59"/>
  <c r="S26" i="59"/>
  <c r="W30" i="59"/>
  <c r="AA34" i="59"/>
  <c r="T27" i="59"/>
  <c r="X31" i="59"/>
  <c r="AB35" i="59"/>
  <c r="N14" i="59"/>
  <c r="AH88" i="61"/>
  <c r="AH91" i="61"/>
  <c r="AH96" i="61"/>
  <c r="AH99" i="61"/>
  <c r="AH104" i="61"/>
  <c r="AH107" i="61"/>
  <c r="AH89" i="61"/>
  <c r="AH90" i="61"/>
  <c r="AH97" i="61"/>
  <c r="AH98" i="61"/>
  <c r="AH105" i="61"/>
  <c r="AH106" i="61"/>
  <c r="AH84" i="61"/>
  <c r="AH87" i="61"/>
  <c r="AH92" i="61"/>
  <c r="AH95" i="61"/>
  <c r="AH100" i="61"/>
  <c r="AH103" i="61"/>
  <c r="AH108" i="61"/>
  <c r="AH93" i="61"/>
  <c r="AH102" i="61"/>
  <c r="AH94" i="61"/>
  <c r="AH101" i="61"/>
  <c r="AH86" i="61"/>
  <c r="AH109" i="61"/>
  <c r="AH85" i="61"/>
  <c r="AD7" i="56"/>
  <c r="AD6" i="56"/>
  <c r="Q29" i="1"/>
  <c r="AE3" i="56"/>
  <c r="AQ2" i="56"/>
  <c r="AB3" i="42"/>
  <c r="AB6" i="42" s="1"/>
  <c r="AI2" i="61"/>
  <c r="AG5" i="59"/>
  <c r="AC18" i="1"/>
  <c r="AC11" i="1" s="1"/>
  <c r="AD27" i="1"/>
  <c r="AD33" i="1"/>
  <c r="AC34" i="1"/>
  <c r="AI3" i="61" s="1"/>
  <c r="U328" i="67" l="1"/>
  <c r="U328" i="61"/>
  <c r="U325" i="67"/>
  <c r="U325" i="61"/>
  <c r="T23" i="69"/>
  <c r="T21" i="69"/>
  <c r="T23" i="59"/>
  <c r="T21" i="59"/>
  <c r="AH388" i="61"/>
  <c r="AD77" i="56"/>
  <c r="AD110" i="56"/>
  <c r="AD71" i="56"/>
  <c r="V135" i="61" s="1"/>
  <c r="AL376" i="67"/>
  <c r="AL377" i="67"/>
  <c r="AK388" i="67"/>
  <c r="AI377" i="61"/>
  <c r="AI382" i="61" s="1"/>
  <c r="AI376" i="61"/>
  <c r="V82" i="69"/>
  <c r="AE91" i="59"/>
  <c r="AI32" i="61"/>
  <c r="AI39" i="61"/>
  <c r="AI40" i="61"/>
  <c r="AI33" i="61"/>
  <c r="AI35" i="61"/>
  <c r="AI36" i="61"/>
  <c r="AI37" i="61"/>
  <c r="AI43" i="61"/>
  <c r="AI47" i="61"/>
  <c r="AI48" i="61"/>
  <c r="AI34" i="61"/>
  <c r="AI42" i="61"/>
  <c r="AI51" i="61"/>
  <c r="AI52" i="61"/>
  <c r="AI38" i="61"/>
  <c r="AI41" i="61"/>
  <c r="AI45" i="61"/>
  <c r="AI50" i="61"/>
  <c r="AI53" i="61"/>
  <c r="AI55" i="61"/>
  <c r="AI56" i="61"/>
  <c r="AI46" i="61"/>
  <c r="AI54" i="61"/>
  <c r="AI44" i="61"/>
  <c r="AI49" i="61"/>
  <c r="AI31" i="61"/>
  <c r="AI30" i="61"/>
  <c r="AI83" i="61" s="1"/>
  <c r="AI29" i="61"/>
  <c r="AI82" i="61" s="1"/>
  <c r="AI28" i="61"/>
  <c r="AI81" i="61" s="1"/>
  <c r="AI27" i="61"/>
  <c r="AI80" i="61" s="1"/>
  <c r="AI26" i="61"/>
  <c r="AI25" i="61"/>
  <c r="AI78" i="61" s="1"/>
  <c r="AI24" i="61"/>
  <c r="AI77" i="61" s="1"/>
  <c r="AI23" i="61"/>
  <c r="AI76" i="61" s="1"/>
  <c r="AI22" i="61"/>
  <c r="AI75" i="61" s="1"/>
  <c r="Y11" i="61"/>
  <c r="Y64" i="61" s="1"/>
  <c r="AC15" i="61"/>
  <c r="AC68" i="61" s="1"/>
  <c r="X10" i="61"/>
  <c r="X63" i="61" s="1"/>
  <c r="AB14" i="61"/>
  <c r="AB67" i="61" s="1"/>
  <c r="W9" i="61"/>
  <c r="W62" i="61" s="1"/>
  <c r="AA13" i="61"/>
  <c r="AA66" i="61" s="1"/>
  <c r="AF18" i="61"/>
  <c r="AF71" i="61" s="1"/>
  <c r="Z12" i="61"/>
  <c r="Z65" i="61" s="1"/>
  <c r="AE17" i="61"/>
  <c r="AE70" i="61" s="1"/>
  <c r="AI21" i="61"/>
  <c r="AI74" i="61" s="1"/>
  <c r="AD16" i="61"/>
  <c r="AD69" i="61" s="1"/>
  <c r="AH20" i="61"/>
  <c r="AH73" i="61" s="1"/>
  <c r="V8" i="61"/>
  <c r="V61" i="61" s="1"/>
  <c r="AG19" i="61"/>
  <c r="AG72" i="61" s="1"/>
  <c r="AI84" i="61"/>
  <c r="AI79" i="61"/>
  <c r="U7" i="61"/>
  <c r="U326" i="61"/>
  <c r="U327" i="67"/>
  <c r="U327" i="61"/>
  <c r="AD83" i="56"/>
  <c r="AD68" i="56"/>
  <c r="AD122" i="56"/>
  <c r="AD146" i="56"/>
  <c r="AD134" i="56"/>
  <c r="AD98" i="56"/>
  <c r="AD116" i="56"/>
  <c r="AD62" i="56"/>
  <c r="AD92" i="56"/>
  <c r="AD140" i="56"/>
  <c r="AD95" i="56"/>
  <c r="AD128" i="56"/>
  <c r="AD155" i="56"/>
  <c r="AD107" i="56"/>
  <c r="AD86" i="56"/>
  <c r="AD89" i="56"/>
  <c r="AD74" i="56"/>
  <c r="AL38" i="67"/>
  <c r="AL41" i="67"/>
  <c r="AL35" i="67"/>
  <c r="AL36" i="67"/>
  <c r="AL43" i="67"/>
  <c r="AL44" i="67"/>
  <c r="AL37" i="67"/>
  <c r="AL42" i="67"/>
  <c r="AL45" i="67"/>
  <c r="AL50" i="67"/>
  <c r="AL53" i="67"/>
  <c r="AL39" i="67"/>
  <c r="AL47" i="67"/>
  <c r="AL48" i="67"/>
  <c r="AL40" i="67"/>
  <c r="AL46" i="67"/>
  <c r="AL49" i="67"/>
  <c r="AL54" i="67"/>
  <c r="AL55" i="67"/>
  <c r="AL56" i="67"/>
  <c r="AL51" i="67"/>
  <c r="AL52" i="67"/>
  <c r="AL33" i="67"/>
  <c r="AL34" i="67"/>
  <c r="AL32" i="67"/>
  <c r="AL31" i="67"/>
  <c r="AL30" i="67"/>
  <c r="AL29" i="67"/>
  <c r="AL28" i="67"/>
  <c r="AL27" i="67"/>
  <c r="AL26" i="67"/>
  <c r="AL25" i="67"/>
  <c r="AD125" i="56"/>
  <c r="AD143" i="56"/>
  <c r="AD131" i="56"/>
  <c r="AD119" i="56"/>
  <c r="AD101" i="56"/>
  <c r="AD149" i="56"/>
  <c r="AI218" i="61"/>
  <c r="AI270" i="61" s="1"/>
  <c r="AD113" i="56"/>
  <c r="AD152" i="56"/>
  <c r="AD80" i="56"/>
  <c r="AD104" i="56"/>
  <c r="AD65" i="56"/>
  <c r="AD137" i="56"/>
  <c r="T271" i="67"/>
  <c r="I271" i="67" s="1"/>
  <c r="I282" i="67"/>
  <c r="E44" i="68" s="1"/>
  <c r="I280" i="67"/>
  <c r="E42" i="68" s="1"/>
  <c r="I278" i="67"/>
  <c r="E40" i="68" s="1"/>
  <c r="I276" i="67"/>
  <c r="E38" i="68" s="1"/>
  <c r="I273" i="67"/>
  <c r="E35" i="68" s="1"/>
  <c r="I283" i="67"/>
  <c r="E45" i="68" s="1"/>
  <c r="I279" i="67"/>
  <c r="E41" i="68" s="1"/>
  <c r="I281" i="67"/>
  <c r="E43" i="68" s="1"/>
  <c r="I274" i="67"/>
  <c r="E36" i="68" s="1"/>
  <c r="I284" i="67"/>
  <c r="E46" i="68" s="1"/>
  <c r="I285" i="67"/>
  <c r="E47" i="68" s="1"/>
  <c r="I275" i="67"/>
  <c r="E37" i="68" s="1"/>
  <c r="U332" i="61"/>
  <c r="T225" i="67"/>
  <c r="U330" i="67"/>
  <c r="Y11" i="67"/>
  <c r="Y64" i="67" s="1"/>
  <c r="AC15" i="67"/>
  <c r="AC68" i="67" s="1"/>
  <c r="X10" i="67"/>
  <c r="X63" i="67" s="1"/>
  <c r="AB14" i="67"/>
  <c r="AB67" i="67" s="1"/>
  <c r="W9" i="67"/>
  <c r="W62" i="67" s="1"/>
  <c r="AA13" i="67"/>
  <c r="AA66" i="67" s="1"/>
  <c r="AE17" i="67"/>
  <c r="AE70" i="67" s="1"/>
  <c r="AI21" i="67"/>
  <c r="AD16" i="67"/>
  <c r="AD69" i="67" s="1"/>
  <c r="AH20" i="67"/>
  <c r="Z12" i="67"/>
  <c r="Z65" i="67" s="1"/>
  <c r="AG19" i="67"/>
  <c r="AG72" i="67" s="1"/>
  <c r="AK23" i="67"/>
  <c r="AF18" i="67"/>
  <c r="AF71" i="67" s="1"/>
  <c r="AJ22" i="67"/>
  <c r="AL24" i="67"/>
  <c r="V8" i="67"/>
  <c r="V61" i="67" s="1"/>
  <c r="U164" i="61"/>
  <c r="U7" i="67"/>
  <c r="U57" i="67" s="1"/>
  <c r="U387" i="67" s="1"/>
  <c r="U389" i="67" s="1"/>
  <c r="U390" i="67" s="1"/>
  <c r="T342" i="67"/>
  <c r="T354" i="67" s="1"/>
  <c r="T341" i="67"/>
  <c r="T353" i="67" s="1"/>
  <c r="U334" i="67"/>
  <c r="T347" i="67"/>
  <c r="T359" i="67" s="1"/>
  <c r="T339" i="67"/>
  <c r="T351" i="67" s="1"/>
  <c r="T345" i="67"/>
  <c r="T357" i="67" s="1"/>
  <c r="T338" i="67"/>
  <c r="T350" i="67" s="1"/>
  <c r="T340" i="67"/>
  <c r="T352" i="67" s="1"/>
  <c r="T344" i="67"/>
  <c r="T356" i="67" s="1"/>
  <c r="T346" i="67"/>
  <c r="T358" i="67" s="1"/>
  <c r="T343" i="67"/>
  <c r="T355" i="67" s="1"/>
  <c r="U332" i="67"/>
  <c r="U334" i="61"/>
  <c r="I281" i="61"/>
  <c r="E43" i="58" s="1"/>
  <c r="I272" i="61"/>
  <c r="E34" i="58" s="1"/>
  <c r="I285" i="61"/>
  <c r="E47" i="58" s="1"/>
  <c r="I275" i="61"/>
  <c r="E37" i="58" s="1"/>
  <c r="I274" i="61"/>
  <c r="E36" i="58" s="1"/>
  <c r="I276" i="61"/>
  <c r="E38" i="58" s="1"/>
  <c r="I273" i="61"/>
  <c r="E35" i="58" s="1"/>
  <c r="I283" i="61"/>
  <c r="E45" i="58" s="1"/>
  <c r="I277" i="61"/>
  <c r="E39" i="58" s="1"/>
  <c r="I279" i="61"/>
  <c r="E41" i="58" s="1"/>
  <c r="I284" i="61"/>
  <c r="E46" i="58" s="1"/>
  <c r="I282" i="61"/>
  <c r="E44" i="58" s="1"/>
  <c r="I280" i="61"/>
  <c r="E42" i="58" s="1"/>
  <c r="I278" i="61"/>
  <c r="E40" i="58" s="1"/>
  <c r="AD59" i="56"/>
  <c r="AD56" i="56"/>
  <c r="AD53" i="56"/>
  <c r="U326" i="67"/>
  <c r="AD19" i="66"/>
  <c r="AG79" i="67"/>
  <c r="AG75" i="67"/>
  <c r="AG80" i="67"/>
  <c r="AG382" i="67"/>
  <c r="AG76" i="67"/>
  <c r="AG381" i="67"/>
  <c r="AG78" i="67"/>
  <c r="AG77" i="67"/>
  <c r="AG81" i="67"/>
  <c r="AG82" i="67"/>
  <c r="AG74" i="67"/>
  <c r="AG73" i="67"/>
  <c r="AB34" i="66"/>
  <c r="AH3" i="67" s="1"/>
  <c r="AC33" i="66"/>
  <c r="AJ43" i="69"/>
  <c r="S183" i="69"/>
  <c r="S18" i="69" s="1"/>
  <c r="S76" i="69"/>
  <c r="S14" i="69" s="1"/>
  <c r="S183" i="59"/>
  <c r="S18" i="59" s="1"/>
  <c r="S76" i="59"/>
  <c r="S14" i="59" s="1"/>
  <c r="AD29" i="56"/>
  <c r="AB88" i="69"/>
  <c r="T341" i="61"/>
  <c r="T353" i="61" s="1"/>
  <c r="T339" i="61"/>
  <c r="T351" i="61" s="1"/>
  <c r="T338" i="61"/>
  <c r="T350" i="61" s="1"/>
  <c r="T340" i="61"/>
  <c r="T352" i="61" s="1"/>
  <c r="T346" i="61"/>
  <c r="T358" i="61" s="1"/>
  <c r="T344" i="61"/>
  <c r="T356" i="61" s="1"/>
  <c r="T347" i="61"/>
  <c r="T359" i="61" s="1"/>
  <c r="T342" i="61"/>
  <c r="T354" i="61" s="1"/>
  <c r="T345" i="61"/>
  <c r="T357" i="61" s="1"/>
  <c r="T343" i="61"/>
  <c r="T355" i="61" s="1"/>
  <c r="T80" i="69"/>
  <c r="AD44" i="56"/>
  <c r="AD20" i="56"/>
  <c r="AJ96" i="69"/>
  <c r="AD41" i="56"/>
  <c r="AD23" i="56"/>
  <c r="AD14" i="56"/>
  <c r="AD50" i="56"/>
  <c r="AE91" i="69"/>
  <c r="W83" i="69"/>
  <c r="AF92" i="69"/>
  <c r="X84" i="69"/>
  <c r="AI95" i="69"/>
  <c r="AA87" i="69"/>
  <c r="S79" i="69"/>
  <c r="AG93" i="69"/>
  <c r="AC89" i="69"/>
  <c r="Y85" i="69"/>
  <c r="U81" i="69"/>
  <c r="AH94" i="69"/>
  <c r="AD90" i="69"/>
  <c r="Z86" i="69"/>
  <c r="AD32" i="56"/>
  <c r="AD11" i="56"/>
  <c r="AD38" i="56"/>
  <c r="AD35" i="56"/>
  <c r="AD26" i="56"/>
  <c r="AD47" i="56"/>
  <c r="AD17" i="56"/>
  <c r="AC89" i="59"/>
  <c r="Y85" i="59"/>
  <c r="Z86" i="59"/>
  <c r="S79" i="59"/>
  <c r="T80" i="59"/>
  <c r="AA87" i="59"/>
  <c r="U81" i="59"/>
  <c r="V82" i="59"/>
  <c r="AF92" i="59"/>
  <c r="AB88" i="59"/>
  <c r="AD90" i="59"/>
  <c r="W83" i="59"/>
  <c r="X84" i="59"/>
  <c r="U165" i="67"/>
  <c r="U182" i="67" s="1"/>
  <c r="AD8" i="56"/>
  <c r="AG18" i="66"/>
  <c r="AG11" i="66" s="1"/>
  <c r="AM2" i="67"/>
  <c r="AH27" i="66"/>
  <c r="AK5" i="69"/>
  <c r="AL106" i="67"/>
  <c r="AL98" i="67"/>
  <c r="AL90" i="67"/>
  <c r="AL101" i="67"/>
  <c r="AL105" i="67"/>
  <c r="AL218" i="67"/>
  <c r="AL270" i="67" s="1"/>
  <c r="AL102" i="67"/>
  <c r="AL94" i="67"/>
  <c r="AL99" i="67"/>
  <c r="AL89" i="67"/>
  <c r="AL103" i="67"/>
  <c r="AL108" i="67"/>
  <c r="AL100" i="67"/>
  <c r="AL92" i="67"/>
  <c r="AL109" i="67"/>
  <c r="AL91" i="67"/>
  <c r="AL95" i="67"/>
  <c r="AL104" i="67"/>
  <c r="AL96" i="67"/>
  <c r="AL88" i="67"/>
  <c r="AL93" i="67"/>
  <c r="AL107" i="67"/>
  <c r="AL97" i="67"/>
  <c r="AK378" i="67"/>
  <c r="AJ173" i="69"/>
  <c r="AJ178" i="69"/>
  <c r="AJ180" i="69"/>
  <c r="AJ156" i="69"/>
  <c r="AJ157" i="69"/>
  <c r="AJ154" i="69"/>
  <c r="AJ159" i="69"/>
  <c r="AJ125" i="69"/>
  <c r="AJ107" i="69"/>
  <c r="AJ70" i="69"/>
  <c r="AJ155" i="69"/>
  <c r="AJ112" i="69"/>
  <c r="AJ75" i="69"/>
  <c r="AJ59" i="69"/>
  <c r="AJ109" i="69"/>
  <c r="AJ102" i="69"/>
  <c r="AJ68" i="69"/>
  <c r="AJ51" i="69"/>
  <c r="AJ73" i="69"/>
  <c r="AJ54" i="69"/>
  <c r="AJ114" i="69"/>
  <c r="AJ48" i="69"/>
  <c r="AJ52" i="69"/>
  <c r="AJ177" i="69"/>
  <c r="AJ182" i="69"/>
  <c r="AJ166" i="69"/>
  <c r="AJ160" i="69"/>
  <c r="AJ161" i="69"/>
  <c r="AJ162" i="69"/>
  <c r="AJ175" i="69"/>
  <c r="AJ168" i="69"/>
  <c r="AJ111" i="69"/>
  <c r="AJ74" i="69"/>
  <c r="AJ58" i="69"/>
  <c r="AJ116" i="69"/>
  <c r="AJ100" i="69"/>
  <c r="AJ63" i="69"/>
  <c r="AJ117" i="69"/>
  <c r="AJ110" i="69"/>
  <c r="AJ72" i="69"/>
  <c r="AJ55" i="69"/>
  <c r="AJ98" i="69"/>
  <c r="AJ61" i="69"/>
  <c r="AJ45" i="69"/>
  <c r="AJ53" i="69"/>
  <c r="AJ57" i="69"/>
  <c r="AJ181" i="69"/>
  <c r="AJ165" i="69"/>
  <c r="AJ170" i="69"/>
  <c r="AJ164" i="69"/>
  <c r="AJ171" i="69"/>
  <c r="AJ176" i="69"/>
  <c r="AJ123" i="69"/>
  <c r="AJ124" i="69"/>
  <c r="AJ115" i="69"/>
  <c r="AJ99" i="69"/>
  <c r="AJ62" i="69"/>
  <c r="AJ120" i="69"/>
  <c r="AJ104" i="69"/>
  <c r="AJ67" i="69"/>
  <c r="AJ121" i="69"/>
  <c r="AJ118" i="69"/>
  <c r="AJ106" i="69"/>
  <c r="AJ60" i="69"/>
  <c r="AJ113" i="69"/>
  <c r="AJ65" i="69"/>
  <c r="AJ105" i="69"/>
  <c r="AJ56" i="69"/>
  <c r="AJ46" i="69"/>
  <c r="AJ126" i="69"/>
  <c r="AJ169" i="69"/>
  <c r="AJ174" i="69"/>
  <c r="AJ172" i="69"/>
  <c r="AJ179" i="69"/>
  <c r="AJ153" i="69"/>
  <c r="AJ127" i="69"/>
  <c r="AJ128" i="69"/>
  <c r="AJ119" i="69"/>
  <c r="AJ103" i="69"/>
  <c r="AJ66" i="69"/>
  <c r="AJ122" i="69"/>
  <c r="AJ108" i="69"/>
  <c r="AJ71" i="69"/>
  <c r="AJ158" i="69"/>
  <c r="AJ101" i="69"/>
  <c r="AJ152" i="69"/>
  <c r="AJ64" i="69"/>
  <c r="AJ47" i="69"/>
  <c r="AJ69" i="69"/>
  <c r="AJ50" i="69"/>
  <c r="AJ163" i="69"/>
  <c r="AJ49" i="69"/>
  <c r="AJ167" i="69"/>
  <c r="AJ97" i="69"/>
  <c r="AJ151" i="69"/>
  <c r="AJ44" i="69"/>
  <c r="AH30" i="66"/>
  <c r="AI28" i="66"/>
  <c r="AI29" i="66" s="1"/>
  <c r="AH381" i="61"/>
  <c r="E61" i="42"/>
  <c r="D62" i="42"/>
  <c r="AG147" i="59"/>
  <c r="AG148" i="59"/>
  <c r="AG154" i="59"/>
  <c r="AG151" i="59"/>
  <c r="AG152" i="59"/>
  <c r="AG156" i="59"/>
  <c r="AG149" i="59"/>
  <c r="AG155" i="59"/>
  <c r="AG157" i="59"/>
  <c r="AG158" i="59"/>
  <c r="AG162" i="59"/>
  <c r="AG166" i="59"/>
  <c r="AG170" i="59"/>
  <c r="AG150" i="59"/>
  <c r="AG153" i="59"/>
  <c r="AG161" i="59"/>
  <c r="AG165" i="59"/>
  <c r="AG169" i="59"/>
  <c r="AG173" i="59"/>
  <c r="AG160" i="59"/>
  <c r="AG164" i="59"/>
  <c r="AG168" i="59"/>
  <c r="AG172" i="59"/>
  <c r="AG159" i="59"/>
  <c r="AG163" i="59"/>
  <c r="AG167" i="59"/>
  <c r="AG171" i="59"/>
  <c r="AG177" i="59"/>
  <c r="AG181" i="59"/>
  <c r="AG176" i="59"/>
  <c r="AG180" i="59"/>
  <c r="AG175" i="59"/>
  <c r="AG179" i="59"/>
  <c r="AG174" i="59"/>
  <c r="AG178" i="59"/>
  <c r="AG182" i="59"/>
  <c r="AG93" i="59"/>
  <c r="AG94" i="59"/>
  <c r="AG100" i="59"/>
  <c r="AG102" i="59"/>
  <c r="AG107" i="59"/>
  <c r="AG98" i="59"/>
  <c r="AG99" i="59"/>
  <c r="AG104" i="59"/>
  <c r="AG112" i="59"/>
  <c r="AG116" i="59"/>
  <c r="AG120" i="59"/>
  <c r="AG124" i="59"/>
  <c r="AG128" i="59"/>
  <c r="AG96" i="59"/>
  <c r="AG101" i="59"/>
  <c r="AG108" i="59"/>
  <c r="AG111" i="59"/>
  <c r="AG115" i="59"/>
  <c r="AG119" i="59"/>
  <c r="AG123" i="59"/>
  <c r="AG127" i="59"/>
  <c r="AG103" i="59"/>
  <c r="AG106" i="59"/>
  <c r="AG110" i="59"/>
  <c r="AG118" i="59"/>
  <c r="AG126" i="59"/>
  <c r="AG122" i="59"/>
  <c r="AG97" i="59"/>
  <c r="AG109" i="59"/>
  <c r="AG117" i="59"/>
  <c r="AG125" i="59"/>
  <c r="AG95" i="59"/>
  <c r="AG114" i="59"/>
  <c r="AG105" i="59"/>
  <c r="AG113" i="59"/>
  <c r="AG121" i="59"/>
  <c r="AH378" i="61"/>
  <c r="AG44" i="59"/>
  <c r="AG45" i="59"/>
  <c r="AG49" i="59"/>
  <c r="AG53" i="59"/>
  <c r="AG57" i="59"/>
  <c r="AG42" i="59"/>
  <c r="AG48" i="59"/>
  <c r="AG52" i="59"/>
  <c r="AG56" i="59"/>
  <c r="AG40" i="59"/>
  <c r="AG41" i="59"/>
  <c r="AG47" i="59"/>
  <c r="AG51" i="59"/>
  <c r="AG55" i="59"/>
  <c r="AG43" i="59"/>
  <c r="AG46" i="59"/>
  <c r="AG61" i="59"/>
  <c r="AG65" i="59"/>
  <c r="AG69" i="59"/>
  <c r="AG73" i="59"/>
  <c r="AG58" i="59"/>
  <c r="AG66" i="59"/>
  <c r="AG70" i="59"/>
  <c r="AG60" i="59"/>
  <c r="AG64" i="59"/>
  <c r="AG68" i="59"/>
  <c r="AG72" i="59"/>
  <c r="AG50" i="59"/>
  <c r="AG62" i="59"/>
  <c r="AG54" i="59"/>
  <c r="AG59" i="59"/>
  <c r="AG63" i="59"/>
  <c r="AG67" i="59"/>
  <c r="AG71" i="59"/>
  <c r="AG75" i="59"/>
  <c r="AG74" i="59"/>
  <c r="AI89" i="61"/>
  <c r="AI90" i="61"/>
  <c r="AI97" i="61"/>
  <c r="AI98" i="61"/>
  <c r="AI105" i="61"/>
  <c r="AI106" i="61"/>
  <c r="AI87" i="61"/>
  <c r="AI92" i="61"/>
  <c r="AI95" i="61"/>
  <c r="AI100" i="61"/>
  <c r="AI103" i="61"/>
  <c r="AI108" i="61"/>
  <c r="AI85" i="61"/>
  <c r="AI86" i="61"/>
  <c r="AI93" i="61"/>
  <c r="AI94" i="61"/>
  <c r="AI101" i="61"/>
  <c r="AI102" i="61"/>
  <c r="AI109" i="61"/>
  <c r="AI91" i="61"/>
  <c r="AI104" i="61"/>
  <c r="AI96" i="61"/>
  <c r="AI99" i="61"/>
  <c r="AI88" i="61"/>
  <c r="AI107" i="61"/>
  <c r="E33" i="58"/>
  <c r="Q30" i="1"/>
  <c r="AE4" i="56"/>
  <c r="R28" i="1"/>
  <c r="AJ2" i="61"/>
  <c r="AR2" i="56"/>
  <c r="AD18" i="1"/>
  <c r="AD11" i="1" s="1"/>
  <c r="AC3" i="42"/>
  <c r="AC6" i="42" s="1"/>
  <c r="AE27" i="1"/>
  <c r="AH5" i="59"/>
  <c r="AD34" i="1"/>
  <c r="AJ3" i="61" s="1"/>
  <c r="AE33" i="1"/>
  <c r="AL388" i="67" l="1"/>
  <c r="V137" i="61"/>
  <c r="V137" i="67"/>
  <c r="V135" i="67"/>
  <c r="T22" i="69"/>
  <c r="T22" i="59"/>
  <c r="V158" i="67"/>
  <c r="V144" i="61"/>
  <c r="V134" i="67"/>
  <c r="V142" i="61"/>
  <c r="V148" i="61"/>
  <c r="V154" i="61"/>
  <c r="V132" i="61"/>
  <c r="V160" i="67"/>
  <c r="V156" i="61"/>
  <c r="V139" i="67"/>
  <c r="V148" i="67"/>
  <c r="V143" i="61"/>
  <c r="V150" i="67"/>
  <c r="V152" i="67"/>
  <c r="AM25" i="67"/>
  <c r="AM377" i="67"/>
  <c r="AM376" i="67"/>
  <c r="AJ22" i="61"/>
  <c r="AJ75" i="61" s="1"/>
  <c r="AJ376" i="61"/>
  <c r="AJ377" i="61"/>
  <c r="AI388" i="61"/>
  <c r="AG39" i="59"/>
  <c r="E83" i="58"/>
  <c r="AJ34" i="61"/>
  <c r="AJ37" i="61"/>
  <c r="AJ42" i="61"/>
  <c r="AJ45" i="61"/>
  <c r="AJ33" i="61"/>
  <c r="AJ38" i="61"/>
  <c r="AJ41" i="61"/>
  <c r="AJ35" i="61"/>
  <c r="AJ44" i="61"/>
  <c r="AJ46" i="61"/>
  <c r="AJ43" i="61"/>
  <c r="AJ47" i="61"/>
  <c r="AJ48" i="61"/>
  <c r="AJ49" i="61"/>
  <c r="AJ54" i="61"/>
  <c r="AJ36" i="61"/>
  <c r="AJ39" i="61"/>
  <c r="AJ40" i="61"/>
  <c r="AJ51" i="61"/>
  <c r="AJ52" i="61"/>
  <c r="AJ50" i="61"/>
  <c r="AJ55" i="61"/>
  <c r="AJ56" i="61"/>
  <c r="AJ53" i="61"/>
  <c r="AJ31" i="61"/>
  <c r="AJ84" i="61" s="1"/>
  <c r="AJ32" i="61"/>
  <c r="AJ85" i="61" s="1"/>
  <c r="AJ30" i="61"/>
  <c r="AJ83" i="61" s="1"/>
  <c r="AJ29" i="61"/>
  <c r="AJ82" i="61" s="1"/>
  <c r="AJ28" i="61"/>
  <c r="AJ81" i="61" s="1"/>
  <c r="AJ27" i="61"/>
  <c r="AJ80" i="61" s="1"/>
  <c r="AJ26" i="61"/>
  <c r="AJ79" i="61" s="1"/>
  <c r="AJ25" i="61"/>
  <c r="AJ78" i="61" s="1"/>
  <c r="AJ24" i="61"/>
  <c r="AJ77" i="61" s="1"/>
  <c r="AJ23" i="61"/>
  <c r="AJ76" i="61" s="1"/>
  <c r="V152" i="61"/>
  <c r="V142" i="67"/>
  <c r="V134" i="61"/>
  <c r="V139" i="61"/>
  <c r="T366" i="67"/>
  <c r="I366" i="67" s="1"/>
  <c r="G196" i="69" s="1"/>
  <c r="V160" i="61"/>
  <c r="V156" i="67"/>
  <c r="V143" i="67"/>
  <c r="V150" i="61"/>
  <c r="V154" i="67"/>
  <c r="V132" i="67"/>
  <c r="V144" i="67"/>
  <c r="V158" i="61"/>
  <c r="V162" i="61"/>
  <c r="V162" i="67"/>
  <c r="V145" i="61"/>
  <c r="V145" i="67"/>
  <c r="V155" i="61"/>
  <c r="V155" i="67"/>
  <c r="V141" i="61"/>
  <c r="V141" i="67"/>
  <c r="V147" i="61"/>
  <c r="V147" i="67"/>
  <c r="V149" i="67"/>
  <c r="V149" i="61"/>
  <c r="V159" i="61"/>
  <c r="V159" i="67"/>
  <c r="V140" i="61"/>
  <c r="V140" i="67"/>
  <c r="V163" i="67"/>
  <c r="V163" i="61"/>
  <c r="AE94" i="56"/>
  <c r="AE120" i="56"/>
  <c r="AE108" i="56"/>
  <c r="AE60" i="56"/>
  <c r="AE66" i="56"/>
  <c r="AE144" i="56"/>
  <c r="AE139" i="56"/>
  <c r="AE69" i="56"/>
  <c r="AE127" i="56"/>
  <c r="AE87" i="56"/>
  <c r="AE136" i="56"/>
  <c r="AE75" i="56"/>
  <c r="AE114" i="56"/>
  <c r="AE148" i="56"/>
  <c r="AE96" i="56"/>
  <c r="AE73" i="56"/>
  <c r="AE117" i="56"/>
  <c r="AE64" i="56"/>
  <c r="AE100" i="56"/>
  <c r="AE111" i="56"/>
  <c r="AE123" i="56"/>
  <c r="AE78" i="56"/>
  <c r="AE133" i="56"/>
  <c r="AE126" i="56"/>
  <c r="AE88" i="56"/>
  <c r="AE81" i="56"/>
  <c r="AE118" i="56"/>
  <c r="AE130" i="56"/>
  <c r="AE76" i="56"/>
  <c r="AE82" i="56"/>
  <c r="AE142" i="56"/>
  <c r="AE79" i="56"/>
  <c r="AE138" i="56"/>
  <c r="AE147" i="56"/>
  <c r="AE151" i="56"/>
  <c r="AE91" i="56"/>
  <c r="AE141" i="56"/>
  <c r="AE99" i="56"/>
  <c r="AE90" i="56"/>
  <c r="AE102" i="56"/>
  <c r="AE97" i="56"/>
  <c r="AE121" i="56"/>
  <c r="AE85" i="56"/>
  <c r="AE132" i="56"/>
  <c r="AE105" i="56"/>
  <c r="AE129" i="56"/>
  <c r="AE109" i="56"/>
  <c r="AE124" i="56"/>
  <c r="AE103" i="56"/>
  <c r="AE67" i="56"/>
  <c r="AE135" i="56"/>
  <c r="AE145" i="56"/>
  <c r="AE70" i="56"/>
  <c r="AE150" i="56"/>
  <c r="AE63" i="56"/>
  <c r="AE84" i="56"/>
  <c r="AE61" i="56"/>
  <c r="AE106" i="56"/>
  <c r="AE115" i="56"/>
  <c r="AE72" i="56"/>
  <c r="AE93" i="56"/>
  <c r="AE112" i="56"/>
  <c r="AE153" i="56"/>
  <c r="AE154" i="56"/>
  <c r="V157" i="61"/>
  <c r="V157" i="67"/>
  <c r="V146" i="61"/>
  <c r="V146" i="67"/>
  <c r="V153" i="61"/>
  <c r="V153" i="67"/>
  <c r="AJ218" i="61"/>
  <c r="AJ270" i="61" s="1"/>
  <c r="AM39" i="67"/>
  <c r="AM40" i="67"/>
  <c r="AM38" i="67"/>
  <c r="AM41" i="67"/>
  <c r="AM36" i="67"/>
  <c r="AM43" i="67"/>
  <c r="AM44" i="67"/>
  <c r="AM37" i="67"/>
  <c r="AM51" i="67"/>
  <c r="AM52" i="67"/>
  <c r="AM42" i="67"/>
  <c r="AM45" i="67"/>
  <c r="AM50" i="67"/>
  <c r="AM53" i="67"/>
  <c r="AM47" i="67"/>
  <c r="AM48" i="67"/>
  <c r="AM54" i="67"/>
  <c r="AM46" i="67"/>
  <c r="AM55" i="67"/>
  <c r="AM56" i="67"/>
  <c r="AM49" i="67"/>
  <c r="AM34" i="67"/>
  <c r="AM35" i="67"/>
  <c r="AM33" i="67"/>
  <c r="AM32" i="67"/>
  <c r="AM31" i="67"/>
  <c r="AM30" i="67"/>
  <c r="AM29" i="67"/>
  <c r="AM28" i="67"/>
  <c r="AM27" i="67"/>
  <c r="AM26" i="67"/>
  <c r="V133" i="61"/>
  <c r="V133" i="67"/>
  <c r="V138" i="67"/>
  <c r="V138" i="61"/>
  <c r="V161" i="67"/>
  <c r="V161" i="61"/>
  <c r="V151" i="67"/>
  <c r="V151" i="61"/>
  <c r="V136" i="61"/>
  <c r="V136" i="67"/>
  <c r="E33" i="68"/>
  <c r="T277" i="67"/>
  <c r="I277" i="67" s="1"/>
  <c r="E39" i="68" s="1"/>
  <c r="I272" i="67"/>
  <c r="E34" i="68" s="1"/>
  <c r="U234" i="67"/>
  <c r="U286" i="67" s="1"/>
  <c r="T365" i="67"/>
  <c r="I365" i="67" s="1"/>
  <c r="G195" i="69" s="1"/>
  <c r="U174" i="67"/>
  <c r="U226" i="67" s="1"/>
  <c r="U278" i="67" s="1"/>
  <c r="U172" i="67"/>
  <c r="U224" i="67" s="1"/>
  <c r="U276" i="67" s="1"/>
  <c r="U179" i="67"/>
  <c r="U231" i="67" s="1"/>
  <c r="U283" i="67" s="1"/>
  <c r="U205" i="67"/>
  <c r="U257" i="67" s="1"/>
  <c r="U309" i="67" s="1"/>
  <c r="U197" i="67"/>
  <c r="U249" i="67" s="1"/>
  <c r="U301" i="67" s="1"/>
  <c r="U194" i="67"/>
  <c r="U246" i="67" s="1"/>
  <c r="U298" i="67" s="1"/>
  <c r="U203" i="67"/>
  <c r="U255" i="67" s="1"/>
  <c r="U307" i="67" s="1"/>
  <c r="U213" i="67"/>
  <c r="U265" i="67" s="1"/>
  <c r="U317" i="67" s="1"/>
  <c r="U209" i="67"/>
  <c r="U261" i="67" s="1"/>
  <c r="U313" i="67" s="1"/>
  <c r="U185" i="67"/>
  <c r="U237" i="67" s="1"/>
  <c r="U289" i="67" s="1"/>
  <c r="U201" i="67"/>
  <c r="U253" i="67" s="1"/>
  <c r="U305" i="67" s="1"/>
  <c r="U204" i="67"/>
  <c r="U256" i="67" s="1"/>
  <c r="U308" i="67" s="1"/>
  <c r="U212" i="67"/>
  <c r="U264" i="67" s="1"/>
  <c r="U316" i="67" s="1"/>
  <c r="U190" i="67"/>
  <c r="U242" i="67" s="1"/>
  <c r="U294" i="67" s="1"/>
  <c r="U202" i="67"/>
  <c r="U254" i="67" s="1"/>
  <c r="U306" i="67" s="1"/>
  <c r="U188" i="67"/>
  <c r="U240" i="67" s="1"/>
  <c r="U292" i="67" s="1"/>
  <c r="U187" i="67"/>
  <c r="U239" i="67" s="1"/>
  <c r="U291" i="67" s="1"/>
  <c r="U200" i="67"/>
  <c r="U252" i="67" s="1"/>
  <c r="U304" i="67" s="1"/>
  <c r="U189" i="67"/>
  <c r="U241" i="67" s="1"/>
  <c r="U293" i="67" s="1"/>
  <c r="U198" i="67"/>
  <c r="U250" i="67" s="1"/>
  <c r="U302" i="67" s="1"/>
  <c r="U195" i="67"/>
  <c r="U247" i="67" s="1"/>
  <c r="U299" i="67" s="1"/>
  <c r="U196" i="67"/>
  <c r="U248" i="67" s="1"/>
  <c r="U300" i="67" s="1"/>
  <c r="U191" i="67"/>
  <c r="U243" i="67" s="1"/>
  <c r="U295" i="67" s="1"/>
  <c r="U207" i="67"/>
  <c r="U259" i="67" s="1"/>
  <c r="U311" i="67" s="1"/>
  <c r="U211" i="67"/>
  <c r="U263" i="67" s="1"/>
  <c r="U315" i="67" s="1"/>
  <c r="U215" i="67"/>
  <c r="U267" i="67" s="1"/>
  <c r="U319" i="67" s="1"/>
  <c r="U214" i="67"/>
  <c r="U266" i="67" s="1"/>
  <c r="U318" i="67" s="1"/>
  <c r="U192" i="67"/>
  <c r="U244" i="67" s="1"/>
  <c r="U296" i="67" s="1"/>
  <c r="U210" i="67"/>
  <c r="U262" i="67" s="1"/>
  <c r="U314" i="67" s="1"/>
  <c r="U193" i="67"/>
  <c r="U245" i="67" s="1"/>
  <c r="U297" i="67" s="1"/>
  <c r="U186" i="67"/>
  <c r="U238" i="67" s="1"/>
  <c r="U290" i="67" s="1"/>
  <c r="U199" i="67"/>
  <c r="U251" i="67" s="1"/>
  <c r="U303" i="67" s="1"/>
  <c r="U208" i="67"/>
  <c r="U260" i="67" s="1"/>
  <c r="U312" i="67" s="1"/>
  <c r="U206" i="67"/>
  <c r="U258" i="67" s="1"/>
  <c r="U310" i="67" s="1"/>
  <c r="U216" i="67"/>
  <c r="U268" i="67" s="1"/>
  <c r="U320" i="67" s="1"/>
  <c r="U178" i="67"/>
  <c r="U230" i="67" s="1"/>
  <c r="U282" i="67" s="1"/>
  <c r="U176" i="67"/>
  <c r="U228" i="67" s="1"/>
  <c r="U280" i="67" s="1"/>
  <c r="U168" i="67"/>
  <c r="U220" i="67" s="1"/>
  <c r="U272" i="67" s="1"/>
  <c r="U169" i="67"/>
  <c r="U221" i="67" s="1"/>
  <c r="U273" i="67" s="1"/>
  <c r="U173" i="67"/>
  <c r="U225" i="67" s="1"/>
  <c r="U277" i="67" s="1"/>
  <c r="U167" i="67"/>
  <c r="U219" i="67" s="1"/>
  <c r="U271" i="67" s="1"/>
  <c r="U183" i="67"/>
  <c r="U235" i="67" s="1"/>
  <c r="U287" i="67" s="1"/>
  <c r="U184" i="67"/>
  <c r="U236" i="67" s="1"/>
  <c r="U288" i="67" s="1"/>
  <c r="U175" i="67"/>
  <c r="U227" i="67" s="1"/>
  <c r="U279" i="67" s="1"/>
  <c r="U170" i="67"/>
  <c r="U222" i="67" s="1"/>
  <c r="U274" i="67" s="1"/>
  <c r="U177" i="67"/>
  <c r="U229" i="67" s="1"/>
  <c r="U281" i="67" s="1"/>
  <c r="U171" i="67"/>
  <c r="U181" i="67"/>
  <c r="U233" i="67" s="1"/>
  <c r="U285" i="67" s="1"/>
  <c r="U180" i="67"/>
  <c r="U232" i="67" s="1"/>
  <c r="U284" i="67" s="1"/>
  <c r="V124" i="61"/>
  <c r="V124" i="67"/>
  <c r="V117" i="61"/>
  <c r="V117" i="67"/>
  <c r="V123" i="61"/>
  <c r="V123" i="67"/>
  <c r="V119" i="61"/>
  <c r="V119" i="67"/>
  <c r="V126" i="61"/>
  <c r="V126" i="67"/>
  <c r="V130" i="61"/>
  <c r="V130" i="67"/>
  <c r="V125" i="61"/>
  <c r="V125" i="67"/>
  <c r="V131" i="61"/>
  <c r="V131" i="67"/>
  <c r="V121" i="61"/>
  <c r="V121" i="67"/>
  <c r="V127" i="61"/>
  <c r="V127" i="67"/>
  <c r="V115" i="61"/>
  <c r="V115" i="67"/>
  <c r="V128" i="61"/>
  <c r="V128" i="67"/>
  <c r="V114" i="61"/>
  <c r="V114" i="67"/>
  <c r="V120" i="61"/>
  <c r="V120" i="67"/>
  <c r="V122" i="61"/>
  <c r="V122" i="67"/>
  <c r="V116" i="61"/>
  <c r="V332" i="61" s="1"/>
  <c r="V116" i="67"/>
  <c r="V118" i="61"/>
  <c r="V118" i="67"/>
  <c r="V129" i="61"/>
  <c r="V129" i="67"/>
  <c r="T371" i="67"/>
  <c r="I371" i="67" s="1"/>
  <c r="G201" i="69" s="1"/>
  <c r="T364" i="67"/>
  <c r="I364" i="67" s="1"/>
  <c r="G194" i="69" s="1"/>
  <c r="T369" i="67"/>
  <c r="I369" i="67" s="1"/>
  <c r="G199" i="69" s="1"/>
  <c r="T363" i="67"/>
  <c r="I363" i="67" s="1"/>
  <c r="G193" i="69" s="1"/>
  <c r="T370" i="67"/>
  <c r="I370" i="67" s="1"/>
  <c r="G200" i="69" s="1"/>
  <c r="T367" i="67"/>
  <c r="I367" i="67" s="1"/>
  <c r="G197" i="69" s="1"/>
  <c r="T362" i="67"/>
  <c r="I362" i="67" s="1"/>
  <c r="G192" i="69" s="1"/>
  <c r="T368" i="67"/>
  <c r="I368" i="67" s="1"/>
  <c r="G198" i="69" s="1"/>
  <c r="U176" i="61"/>
  <c r="U228" i="61" s="1"/>
  <c r="U280" i="61" s="1"/>
  <c r="U178" i="61"/>
  <c r="U230" i="61" s="1"/>
  <c r="U282" i="61" s="1"/>
  <c r="U209" i="61"/>
  <c r="U261" i="61" s="1"/>
  <c r="U313" i="61" s="1"/>
  <c r="U197" i="61"/>
  <c r="U249" i="61" s="1"/>
  <c r="U301" i="61" s="1"/>
  <c r="U187" i="61"/>
  <c r="U239" i="61" s="1"/>
  <c r="U291" i="61" s="1"/>
  <c r="U206" i="61"/>
  <c r="U258" i="61" s="1"/>
  <c r="U310" i="61" s="1"/>
  <c r="U191" i="61"/>
  <c r="U243" i="61" s="1"/>
  <c r="U295" i="61" s="1"/>
  <c r="U199" i="61"/>
  <c r="U251" i="61" s="1"/>
  <c r="U303" i="61" s="1"/>
  <c r="U186" i="61"/>
  <c r="U238" i="61" s="1"/>
  <c r="U290" i="61" s="1"/>
  <c r="U214" i="61"/>
  <c r="U266" i="61" s="1"/>
  <c r="U318" i="61" s="1"/>
  <c r="U183" i="61"/>
  <c r="U235" i="61" s="1"/>
  <c r="U287" i="61" s="1"/>
  <c r="U184" i="61"/>
  <c r="U236" i="61" s="1"/>
  <c r="U288" i="61" s="1"/>
  <c r="U192" i="61"/>
  <c r="U244" i="61" s="1"/>
  <c r="U296" i="61" s="1"/>
  <c r="U170" i="61"/>
  <c r="U222" i="61" s="1"/>
  <c r="U274" i="61" s="1"/>
  <c r="U174" i="61"/>
  <c r="U226" i="61" s="1"/>
  <c r="U278" i="61" s="1"/>
  <c r="U167" i="61"/>
  <c r="U219" i="61" s="1"/>
  <c r="U271" i="61" s="1"/>
  <c r="U204" i="61"/>
  <c r="U256" i="61" s="1"/>
  <c r="U308" i="61" s="1"/>
  <c r="U188" i="61"/>
  <c r="U240" i="61" s="1"/>
  <c r="U292" i="61" s="1"/>
  <c r="U213" i="61"/>
  <c r="U265" i="61" s="1"/>
  <c r="U317" i="61" s="1"/>
  <c r="U193" i="61"/>
  <c r="U245" i="61" s="1"/>
  <c r="U297" i="61" s="1"/>
  <c r="U208" i="61"/>
  <c r="U260" i="61" s="1"/>
  <c r="U312" i="61" s="1"/>
  <c r="U198" i="61"/>
  <c r="U250" i="61" s="1"/>
  <c r="U302" i="61" s="1"/>
  <c r="U207" i="61"/>
  <c r="U259" i="61" s="1"/>
  <c r="U311" i="61" s="1"/>
  <c r="U216" i="61"/>
  <c r="U268" i="61" s="1"/>
  <c r="U320" i="61" s="1"/>
  <c r="U181" i="61"/>
  <c r="U233" i="61" s="1"/>
  <c r="U285" i="61" s="1"/>
  <c r="U182" i="61"/>
  <c r="U234" i="61" s="1"/>
  <c r="U286" i="61" s="1"/>
  <c r="U203" i="61"/>
  <c r="U255" i="61" s="1"/>
  <c r="U307" i="61" s="1"/>
  <c r="U185" i="61"/>
  <c r="U237" i="61" s="1"/>
  <c r="U289" i="61" s="1"/>
  <c r="U212" i="61"/>
  <c r="U264" i="61" s="1"/>
  <c r="U316" i="61" s="1"/>
  <c r="U205" i="61"/>
  <c r="U257" i="61" s="1"/>
  <c r="U309" i="61" s="1"/>
  <c r="U200" i="61"/>
  <c r="U252" i="61" s="1"/>
  <c r="U304" i="61" s="1"/>
  <c r="U215" i="61"/>
  <c r="U267" i="61" s="1"/>
  <c r="U319" i="61" s="1"/>
  <c r="U210" i="61"/>
  <c r="U262" i="61" s="1"/>
  <c r="U314" i="61" s="1"/>
  <c r="U189" i="61"/>
  <c r="U241" i="61" s="1"/>
  <c r="U293" i="61" s="1"/>
  <c r="U172" i="61"/>
  <c r="U224" i="61" s="1"/>
  <c r="U276" i="61" s="1"/>
  <c r="U168" i="61"/>
  <c r="U220" i="61" s="1"/>
  <c r="U272" i="61" s="1"/>
  <c r="U201" i="61"/>
  <c r="U253" i="61" s="1"/>
  <c r="U305" i="61" s="1"/>
  <c r="U194" i="61"/>
  <c r="U246" i="61" s="1"/>
  <c r="U298" i="61" s="1"/>
  <c r="U190" i="61"/>
  <c r="U242" i="61" s="1"/>
  <c r="U294" i="61" s="1"/>
  <c r="U202" i="61"/>
  <c r="U254" i="61" s="1"/>
  <c r="U306" i="61" s="1"/>
  <c r="U195" i="61"/>
  <c r="U247" i="61" s="1"/>
  <c r="U299" i="61" s="1"/>
  <c r="U211" i="61"/>
  <c r="U263" i="61" s="1"/>
  <c r="U315" i="61" s="1"/>
  <c r="U196" i="61"/>
  <c r="U248" i="61" s="1"/>
  <c r="U300" i="61" s="1"/>
  <c r="U175" i="61"/>
  <c r="U227" i="61" s="1"/>
  <c r="U279" i="61" s="1"/>
  <c r="U177" i="61"/>
  <c r="U229" i="61" s="1"/>
  <c r="U281" i="61" s="1"/>
  <c r="U169" i="61"/>
  <c r="U221" i="61" s="1"/>
  <c r="U273" i="61" s="1"/>
  <c r="U173" i="61"/>
  <c r="U225" i="61" s="1"/>
  <c r="U277" i="61" s="1"/>
  <c r="U179" i="61"/>
  <c r="U231" i="61" s="1"/>
  <c r="U283" i="61" s="1"/>
  <c r="U171" i="61"/>
  <c r="U223" i="61" s="1"/>
  <c r="U275" i="61" s="1"/>
  <c r="U180" i="61"/>
  <c r="U232" i="61" s="1"/>
  <c r="U284" i="61" s="1"/>
  <c r="I321" i="61"/>
  <c r="U57" i="61"/>
  <c r="U387" i="61" s="1"/>
  <c r="AE54" i="56"/>
  <c r="AE57" i="56"/>
  <c r="AE55" i="56"/>
  <c r="AE58" i="56"/>
  <c r="AE51" i="56"/>
  <c r="AE52" i="56"/>
  <c r="AH73" i="67"/>
  <c r="AH80" i="67"/>
  <c r="AH82" i="67"/>
  <c r="AH77" i="67"/>
  <c r="AH81" i="67"/>
  <c r="AH75" i="67"/>
  <c r="AH79" i="67"/>
  <c r="AH83" i="67"/>
  <c r="AH382" i="67"/>
  <c r="AH78" i="67"/>
  <c r="AH381" i="67"/>
  <c r="AH76" i="67"/>
  <c r="AH74" i="67"/>
  <c r="AC34" i="66"/>
  <c r="AI3" i="67" s="1"/>
  <c r="AD33" i="66"/>
  <c r="AE19" i="66"/>
  <c r="U324" i="67"/>
  <c r="U335" i="67" s="1"/>
  <c r="T364" i="61"/>
  <c r="I364" i="61" s="1"/>
  <c r="G194" i="59" s="1"/>
  <c r="S129" i="69"/>
  <c r="S16" i="69" s="1"/>
  <c r="S129" i="59"/>
  <c r="S16" i="59" s="1"/>
  <c r="T366" i="61"/>
  <c r="I366" i="61" s="1"/>
  <c r="G196" i="59" s="1"/>
  <c r="T365" i="61"/>
  <c r="I365" i="61" s="1"/>
  <c r="G195" i="59" s="1"/>
  <c r="U60" i="61"/>
  <c r="T370" i="61"/>
  <c r="I370" i="61" s="1"/>
  <c r="G200" i="59" s="1"/>
  <c r="T362" i="61"/>
  <c r="I362" i="61" s="1"/>
  <c r="G192" i="59" s="1"/>
  <c r="T367" i="61"/>
  <c r="I367" i="61" s="1"/>
  <c r="G197" i="59" s="1"/>
  <c r="T363" i="61"/>
  <c r="I363" i="61" s="1"/>
  <c r="G193" i="59" s="1"/>
  <c r="T371" i="61"/>
  <c r="I371" i="61" s="1"/>
  <c r="G201" i="59" s="1"/>
  <c r="T368" i="61"/>
  <c r="I368" i="61" s="1"/>
  <c r="G198" i="59" s="1"/>
  <c r="T369" i="61"/>
  <c r="I369" i="61" s="1"/>
  <c r="G199" i="59" s="1"/>
  <c r="AE10" i="56"/>
  <c r="AE19" i="56"/>
  <c r="AE42" i="56"/>
  <c r="AE46" i="56"/>
  <c r="AE30" i="56"/>
  <c r="AE27" i="56"/>
  <c r="AE12" i="56"/>
  <c r="AE31" i="56"/>
  <c r="AE9" i="56"/>
  <c r="AE25" i="56"/>
  <c r="AE33" i="56"/>
  <c r="AE22" i="56"/>
  <c r="AE18" i="56"/>
  <c r="AE24" i="56"/>
  <c r="AE16" i="56"/>
  <c r="AE37" i="56"/>
  <c r="AE39" i="56"/>
  <c r="AE48" i="56"/>
  <c r="AE49" i="56"/>
  <c r="AE21" i="56"/>
  <c r="AE45" i="56"/>
  <c r="AE13" i="56"/>
  <c r="AE36" i="56"/>
  <c r="AE40" i="56"/>
  <c r="AE15" i="56"/>
  <c r="AE43" i="56"/>
  <c r="AE34" i="56"/>
  <c r="AE28" i="56"/>
  <c r="U60" i="67"/>
  <c r="U324" i="61"/>
  <c r="U335" i="61" s="1"/>
  <c r="AL378" i="67"/>
  <c r="AM103" i="67"/>
  <c r="AM95" i="67"/>
  <c r="AM92" i="67"/>
  <c r="AM98" i="67"/>
  <c r="AM102" i="67"/>
  <c r="AM107" i="67"/>
  <c r="AM99" i="67"/>
  <c r="AM108" i="67"/>
  <c r="AM105" i="67"/>
  <c r="AM97" i="67"/>
  <c r="AM89" i="67"/>
  <c r="AM100" i="67"/>
  <c r="AM106" i="67"/>
  <c r="AM91" i="67"/>
  <c r="AM96" i="67"/>
  <c r="AM109" i="67"/>
  <c r="AM101" i="67"/>
  <c r="AM93" i="67"/>
  <c r="AM218" i="67"/>
  <c r="AM270" i="67" s="1"/>
  <c r="AM90" i="67"/>
  <c r="AM104" i="67"/>
  <c r="AM94" i="67"/>
  <c r="AN2" i="67"/>
  <c r="AH18" i="66"/>
  <c r="AH11" i="66" s="1"/>
  <c r="AI27" i="66"/>
  <c r="AL5" i="69"/>
  <c r="AL44" i="69" s="1"/>
  <c r="AK182" i="69"/>
  <c r="AK166" i="69"/>
  <c r="AK167" i="69"/>
  <c r="AK157" i="69"/>
  <c r="AK158" i="69"/>
  <c r="AK159" i="69"/>
  <c r="AK180" i="69"/>
  <c r="AK121" i="69"/>
  <c r="AK120" i="69"/>
  <c r="AK104" i="69"/>
  <c r="AK67" i="69"/>
  <c r="AK127" i="69"/>
  <c r="AK105" i="69"/>
  <c r="AK64" i="69"/>
  <c r="AK126" i="69"/>
  <c r="AK123" i="69"/>
  <c r="AK99" i="69"/>
  <c r="AK62" i="69"/>
  <c r="AK48" i="69"/>
  <c r="AK51" i="69"/>
  <c r="AK53" i="69"/>
  <c r="AK69" i="69"/>
  <c r="AK73" i="69"/>
  <c r="AK65" i="69"/>
  <c r="AK174" i="69"/>
  <c r="AK175" i="69"/>
  <c r="AK169" i="69"/>
  <c r="AK181" i="69"/>
  <c r="AK128" i="69"/>
  <c r="AK155" i="69"/>
  <c r="AK75" i="69"/>
  <c r="AK113" i="69"/>
  <c r="AK163" i="69"/>
  <c r="AK107" i="69"/>
  <c r="AK56" i="69"/>
  <c r="AK110" i="69"/>
  <c r="AK45" i="69"/>
  <c r="AK178" i="69"/>
  <c r="AK179" i="69"/>
  <c r="AK176" i="69"/>
  <c r="AK154" i="69"/>
  <c r="AK164" i="69"/>
  <c r="AK173" i="69"/>
  <c r="AK100" i="69"/>
  <c r="AK117" i="69"/>
  <c r="AK60" i="69"/>
  <c r="AK115" i="69"/>
  <c r="AK58" i="69"/>
  <c r="AK47" i="69"/>
  <c r="AK61" i="69"/>
  <c r="AK170" i="69"/>
  <c r="AK171" i="69"/>
  <c r="AK161" i="69"/>
  <c r="AK162" i="69"/>
  <c r="AK165" i="69"/>
  <c r="AK124" i="69"/>
  <c r="AK125" i="69"/>
  <c r="AK122" i="69"/>
  <c r="AK108" i="69"/>
  <c r="AK71" i="69"/>
  <c r="AK160" i="69"/>
  <c r="AK109" i="69"/>
  <c r="AK68" i="69"/>
  <c r="AK152" i="69"/>
  <c r="AK98" i="69"/>
  <c r="AK111" i="69"/>
  <c r="AK66" i="69"/>
  <c r="AK52" i="69"/>
  <c r="AK55" i="69"/>
  <c r="AK57" i="69"/>
  <c r="AK119" i="69"/>
  <c r="AK172" i="69"/>
  <c r="AK103" i="69"/>
  <c r="AK168" i="69"/>
  <c r="AK156" i="69"/>
  <c r="AK112" i="69"/>
  <c r="AK59" i="69"/>
  <c r="AK72" i="69"/>
  <c r="AK106" i="69"/>
  <c r="AK70" i="69"/>
  <c r="AK102" i="69"/>
  <c r="AK46" i="69"/>
  <c r="AK50" i="69"/>
  <c r="AK177" i="69"/>
  <c r="AK153" i="69"/>
  <c r="AK116" i="69"/>
  <c r="AK63" i="69"/>
  <c r="AK101" i="69"/>
  <c r="AK114" i="69"/>
  <c r="AK74" i="69"/>
  <c r="AK118" i="69"/>
  <c r="AK49" i="69"/>
  <c r="AK54" i="69"/>
  <c r="AK151" i="69"/>
  <c r="AK97" i="69"/>
  <c r="AK44" i="69"/>
  <c r="AJ28" i="66"/>
  <c r="AJ29" i="66" s="1"/>
  <c r="AI30" i="66"/>
  <c r="T26" i="69"/>
  <c r="U27" i="69"/>
  <c r="V28" i="69"/>
  <c r="W29" i="69"/>
  <c r="X30" i="69"/>
  <c r="Y31" i="69"/>
  <c r="Z32" i="69"/>
  <c r="AA33" i="69"/>
  <c r="AB34" i="69"/>
  <c r="AC35" i="69"/>
  <c r="AD36" i="69"/>
  <c r="AE37" i="69"/>
  <c r="AF38" i="69"/>
  <c r="AG39" i="69"/>
  <c r="AH40" i="69"/>
  <c r="AI41" i="69"/>
  <c r="AJ42" i="69"/>
  <c r="AK43" i="69"/>
  <c r="T133" i="69"/>
  <c r="U134" i="69"/>
  <c r="V135" i="69"/>
  <c r="W136" i="69"/>
  <c r="X137" i="69"/>
  <c r="Y138" i="69"/>
  <c r="Z139" i="69"/>
  <c r="AA140" i="69"/>
  <c r="AB141" i="69"/>
  <c r="AC142" i="69"/>
  <c r="AD143" i="69"/>
  <c r="AE144" i="69"/>
  <c r="AF145" i="69"/>
  <c r="AG146" i="69"/>
  <c r="AH147" i="69"/>
  <c r="AI148" i="69"/>
  <c r="AJ149" i="69"/>
  <c r="AK150" i="69"/>
  <c r="AI381" i="61"/>
  <c r="T389" i="61"/>
  <c r="T390" i="61" s="1"/>
  <c r="D63" i="42"/>
  <c r="E62" i="42"/>
  <c r="AC142" i="59"/>
  <c r="AD143" i="59"/>
  <c r="AE144" i="59"/>
  <c r="AF145" i="59"/>
  <c r="AC35" i="59"/>
  <c r="AD36" i="59"/>
  <c r="AE37" i="59"/>
  <c r="AF38" i="59"/>
  <c r="AG146" i="59"/>
  <c r="AH150" i="59"/>
  <c r="AH153" i="59"/>
  <c r="AH157" i="59"/>
  <c r="AH149" i="59"/>
  <c r="AH155" i="59"/>
  <c r="AH147" i="59"/>
  <c r="AH148" i="59"/>
  <c r="AH154" i="59"/>
  <c r="AH156" i="59"/>
  <c r="AH161" i="59"/>
  <c r="AH165" i="59"/>
  <c r="AH169" i="59"/>
  <c r="AH173" i="59"/>
  <c r="AH151" i="59"/>
  <c r="AH152" i="59"/>
  <c r="AH160" i="59"/>
  <c r="AH164" i="59"/>
  <c r="AH168" i="59"/>
  <c r="AH172" i="59"/>
  <c r="AH159" i="59"/>
  <c r="AH163" i="59"/>
  <c r="AH167" i="59"/>
  <c r="AH171" i="59"/>
  <c r="AH158" i="59"/>
  <c r="AH162" i="59"/>
  <c r="AH166" i="59"/>
  <c r="AH170" i="59"/>
  <c r="AH176" i="59"/>
  <c r="AH180" i="59"/>
  <c r="AH175" i="59"/>
  <c r="AH179" i="59"/>
  <c r="AH174" i="59"/>
  <c r="AH178" i="59"/>
  <c r="AH182" i="59"/>
  <c r="AH177" i="59"/>
  <c r="AH181" i="59"/>
  <c r="T133" i="59"/>
  <c r="V135" i="59"/>
  <c r="Z139" i="59"/>
  <c r="AB141" i="59"/>
  <c r="U134" i="59"/>
  <c r="W136" i="59"/>
  <c r="Y138" i="59"/>
  <c r="AA140" i="59"/>
  <c r="X137" i="59"/>
  <c r="AH96" i="59"/>
  <c r="AH99" i="59"/>
  <c r="AH103" i="59"/>
  <c r="AH95" i="59"/>
  <c r="AH101" i="59"/>
  <c r="AH106" i="59"/>
  <c r="AH94" i="59"/>
  <c r="AH100" i="59"/>
  <c r="AH108" i="59"/>
  <c r="AH111" i="59"/>
  <c r="AH115" i="59"/>
  <c r="AH119" i="59"/>
  <c r="AH123" i="59"/>
  <c r="AH127" i="59"/>
  <c r="AH102" i="59"/>
  <c r="AH107" i="59"/>
  <c r="AH110" i="59"/>
  <c r="AH114" i="59"/>
  <c r="AH118" i="59"/>
  <c r="AH122" i="59"/>
  <c r="AH126" i="59"/>
  <c r="AH97" i="59"/>
  <c r="AH109" i="59"/>
  <c r="AH117" i="59"/>
  <c r="AH125" i="59"/>
  <c r="AH105" i="59"/>
  <c r="AH113" i="59"/>
  <c r="AH121" i="59"/>
  <c r="AH128" i="59"/>
  <c r="AH104" i="59"/>
  <c r="AH116" i="59"/>
  <c r="AH124" i="59"/>
  <c r="AH98" i="59"/>
  <c r="AH112" i="59"/>
  <c r="AH120" i="59"/>
  <c r="AI378" i="61"/>
  <c r="AJ382" i="61"/>
  <c r="AH42" i="59"/>
  <c r="AH48" i="59"/>
  <c r="AH52" i="59"/>
  <c r="AH56" i="59"/>
  <c r="AH40" i="59"/>
  <c r="AH41" i="59"/>
  <c r="AH47" i="59"/>
  <c r="AH51" i="59"/>
  <c r="AH55" i="59"/>
  <c r="AH43" i="59"/>
  <c r="AH46" i="59"/>
  <c r="AH50" i="59"/>
  <c r="AH54" i="59"/>
  <c r="AH44" i="59"/>
  <c r="AH45" i="59"/>
  <c r="AH60" i="59"/>
  <c r="AH64" i="59"/>
  <c r="AH68" i="59"/>
  <c r="AH72" i="59"/>
  <c r="AH49" i="59"/>
  <c r="AH61" i="59"/>
  <c r="AH65" i="59"/>
  <c r="AH57" i="59"/>
  <c r="AH59" i="59"/>
  <c r="AH63" i="59"/>
  <c r="AH67" i="59"/>
  <c r="AH71" i="59"/>
  <c r="AH75" i="59"/>
  <c r="AH73" i="59"/>
  <c r="AH53" i="59"/>
  <c r="AH58" i="59"/>
  <c r="AH62" i="59"/>
  <c r="AH66" i="59"/>
  <c r="AH70" i="59"/>
  <c r="AH74" i="59"/>
  <c r="AH69" i="59"/>
  <c r="T26" i="59"/>
  <c r="X30" i="59"/>
  <c r="AB34" i="59"/>
  <c r="V28" i="59"/>
  <c r="AA33" i="59"/>
  <c r="U27" i="59"/>
  <c r="Y31" i="59"/>
  <c r="Z32" i="59"/>
  <c r="W29" i="59"/>
  <c r="AJ87" i="61"/>
  <c r="AJ92" i="61"/>
  <c r="AJ95" i="61"/>
  <c r="AJ100" i="61"/>
  <c r="AJ103" i="61"/>
  <c r="AJ108" i="61"/>
  <c r="AJ86" i="61"/>
  <c r="AJ93" i="61"/>
  <c r="AJ94" i="61"/>
  <c r="AJ101" i="61"/>
  <c r="AJ102" i="61"/>
  <c r="AJ109" i="61"/>
  <c r="AJ88" i="61"/>
  <c r="AJ91" i="61"/>
  <c r="AJ96" i="61"/>
  <c r="AJ99" i="61"/>
  <c r="AJ104" i="61"/>
  <c r="AJ107" i="61"/>
  <c r="AJ89" i="61"/>
  <c r="AJ106" i="61"/>
  <c r="AJ97" i="61"/>
  <c r="AJ98" i="61"/>
  <c r="AJ90" i="61"/>
  <c r="AJ105" i="61"/>
  <c r="AE6" i="56"/>
  <c r="AE7" i="56"/>
  <c r="R29" i="1"/>
  <c r="AF3" i="56"/>
  <c r="AD3" i="42"/>
  <c r="AD6" i="42" s="1"/>
  <c r="AF27" i="1"/>
  <c r="AE18" i="1"/>
  <c r="AE11" i="1" s="1"/>
  <c r="AK2" i="61"/>
  <c r="AI5" i="59"/>
  <c r="AS2" i="56"/>
  <c r="AE34" i="1"/>
  <c r="AK3" i="61" s="1"/>
  <c r="AF33" i="1"/>
  <c r="V325" i="67" l="1"/>
  <c r="V325" i="61"/>
  <c r="U21" i="69"/>
  <c r="U23" i="69"/>
  <c r="U21" i="59"/>
  <c r="U23" i="59"/>
  <c r="U347" i="67"/>
  <c r="U359" i="67" s="1"/>
  <c r="V326" i="61"/>
  <c r="AJ388" i="61"/>
  <c r="AE35" i="56"/>
  <c r="AE122" i="56"/>
  <c r="AE83" i="56"/>
  <c r="AM388" i="67"/>
  <c r="AN377" i="67"/>
  <c r="AN376" i="67"/>
  <c r="AK377" i="61"/>
  <c r="AK382" i="61" s="1"/>
  <c r="AK376" i="61"/>
  <c r="E83" i="68"/>
  <c r="T79" i="69"/>
  <c r="T129" i="69" s="1"/>
  <c r="T16" i="69" s="1"/>
  <c r="AG92" i="59"/>
  <c r="AK35" i="61"/>
  <c r="AK36" i="61"/>
  <c r="AK43" i="61"/>
  <c r="AK44" i="61"/>
  <c r="AK34" i="61"/>
  <c r="AK39" i="61"/>
  <c r="AK40" i="61"/>
  <c r="AK38" i="61"/>
  <c r="AK41" i="61"/>
  <c r="AK45" i="61"/>
  <c r="AK37" i="61"/>
  <c r="AK46" i="61"/>
  <c r="AK47" i="61"/>
  <c r="AK48" i="61"/>
  <c r="AK55" i="61"/>
  <c r="AK56" i="61"/>
  <c r="AK42" i="61"/>
  <c r="AK49" i="61"/>
  <c r="AK54" i="61"/>
  <c r="AK52" i="61"/>
  <c r="AK50" i="61"/>
  <c r="AK51" i="61"/>
  <c r="AK53" i="61"/>
  <c r="AK32" i="61"/>
  <c r="AK85" i="61" s="1"/>
  <c r="AK33" i="61"/>
  <c r="AK86" i="61" s="1"/>
  <c r="AK31" i="61"/>
  <c r="AK84" i="61" s="1"/>
  <c r="AK30" i="61"/>
  <c r="AK83" i="61" s="1"/>
  <c r="AK29" i="61"/>
  <c r="AK82" i="61" s="1"/>
  <c r="AK28" i="61"/>
  <c r="AK81" i="61" s="1"/>
  <c r="AK27" i="61"/>
  <c r="AK80" i="61" s="1"/>
  <c r="AK26" i="61"/>
  <c r="AK79" i="61" s="1"/>
  <c r="AK25" i="61"/>
  <c r="AK78" i="61" s="1"/>
  <c r="AK24" i="61"/>
  <c r="AK77" i="61" s="1"/>
  <c r="AK23" i="61"/>
  <c r="AK76" i="61" s="1"/>
  <c r="W8" i="61"/>
  <c r="W61" i="61" s="1"/>
  <c r="AA12" i="61"/>
  <c r="AA65" i="61" s="1"/>
  <c r="Z11" i="61"/>
  <c r="Z64" i="61" s="1"/>
  <c r="Y10" i="61"/>
  <c r="Y63" i="61" s="1"/>
  <c r="AC14" i="61"/>
  <c r="AC67" i="61" s="1"/>
  <c r="AH19" i="61"/>
  <c r="AH72" i="61" s="1"/>
  <c r="X9" i="61"/>
  <c r="X62" i="61" s="1"/>
  <c r="AD15" i="61"/>
  <c r="AD68" i="61" s="1"/>
  <c r="AG18" i="61"/>
  <c r="AG71" i="61" s="1"/>
  <c r="AB13" i="61"/>
  <c r="AB66" i="61" s="1"/>
  <c r="AF17" i="61"/>
  <c r="AF70" i="61" s="1"/>
  <c r="AJ21" i="61"/>
  <c r="AJ74" i="61" s="1"/>
  <c r="AE16" i="61"/>
  <c r="AE69" i="61" s="1"/>
  <c r="AK22" i="61"/>
  <c r="AK75" i="61" s="1"/>
  <c r="AI20" i="61"/>
  <c r="AI73" i="61" s="1"/>
  <c r="V328" i="61"/>
  <c r="V7" i="61"/>
  <c r="AE110" i="56"/>
  <c r="V330" i="61"/>
  <c r="V327" i="67"/>
  <c r="V330" i="67"/>
  <c r="V334" i="61"/>
  <c r="V327" i="61"/>
  <c r="AE98" i="56"/>
  <c r="AE155" i="56"/>
  <c r="AE62" i="56"/>
  <c r="AE71" i="56"/>
  <c r="AE77" i="56"/>
  <c r="AE104" i="56"/>
  <c r="AE125" i="56"/>
  <c r="AE116" i="56"/>
  <c r="AE113" i="56"/>
  <c r="AE107" i="56"/>
  <c r="AE68" i="56"/>
  <c r="AE89" i="56"/>
  <c r="AE146" i="56"/>
  <c r="AE92" i="56"/>
  <c r="AE80" i="56"/>
  <c r="AE119" i="56"/>
  <c r="AK218" i="61"/>
  <c r="AK270" i="61" s="1"/>
  <c r="AE65" i="56"/>
  <c r="AE149" i="56"/>
  <c r="AE128" i="56"/>
  <c r="AE95" i="56"/>
  <c r="AN37" i="67"/>
  <c r="AN42" i="67"/>
  <c r="AN39" i="67"/>
  <c r="AN40" i="67"/>
  <c r="AN38" i="67"/>
  <c r="AN41" i="67"/>
  <c r="AN46" i="67"/>
  <c r="AN49" i="67"/>
  <c r="AN54" i="67"/>
  <c r="AN44" i="67"/>
  <c r="AN51" i="67"/>
  <c r="AN52" i="67"/>
  <c r="AN45" i="67"/>
  <c r="AN50" i="67"/>
  <c r="AN53" i="67"/>
  <c r="AN43" i="67"/>
  <c r="AN48" i="67"/>
  <c r="AN47" i="67"/>
  <c r="AN55" i="67"/>
  <c r="AN56" i="67"/>
  <c r="AN36" i="67"/>
  <c r="AN35" i="67"/>
  <c r="AN34" i="67"/>
  <c r="AN33" i="67"/>
  <c r="AN32" i="67"/>
  <c r="AN31" i="67"/>
  <c r="AN30" i="67"/>
  <c r="AN29" i="67"/>
  <c r="AN28" i="67"/>
  <c r="AN27" i="67"/>
  <c r="AN26" i="67"/>
  <c r="AE131" i="56"/>
  <c r="AE74" i="56"/>
  <c r="AE86" i="56"/>
  <c r="AE152" i="56"/>
  <c r="AE143" i="56"/>
  <c r="AE134" i="56"/>
  <c r="AE101" i="56"/>
  <c r="AE137" i="56"/>
  <c r="AE140" i="56"/>
  <c r="I321" i="67"/>
  <c r="U223" i="67"/>
  <c r="U275" i="67" s="1"/>
  <c r="V328" i="67"/>
  <c r="V164" i="61"/>
  <c r="V173" i="61" s="1"/>
  <c r="W8" i="67"/>
  <c r="W61" i="67" s="1"/>
  <c r="AA12" i="67"/>
  <c r="AA65" i="67" s="1"/>
  <c r="AE16" i="67"/>
  <c r="AE69" i="67" s="1"/>
  <c r="Z11" i="67"/>
  <c r="Z64" i="67" s="1"/>
  <c r="AD15" i="67"/>
  <c r="AD68" i="67" s="1"/>
  <c r="Y10" i="67"/>
  <c r="Y63" i="67" s="1"/>
  <c r="AC14" i="67"/>
  <c r="AC67" i="67" s="1"/>
  <c r="AB13" i="67"/>
  <c r="AB66" i="67" s="1"/>
  <c r="AG18" i="67"/>
  <c r="AG71" i="67" s="1"/>
  <c r="AK22" i="67"/>
  <c r="X9" i="67"/>
  <c r="X62" i="67" s="1"/>
  <c r="AF17" i="67"/>
  <c r="AF70" i="67" s="1"/>
  <c r="AJ21" i="67"/>
  <c r="AI20" i="67"/>
  <c r="AI73" i="67" s="1"/>
  <c r="AL23" i="67"/>
  <c r="AN25" i="67"/>
  <c r="AM24" i="67"/>
  <c r="AH19" i="67"/>
  <c r="AH72" i="67" s="1"/>
  <c r="V7" i="67"/>
  <c r="V332" i="67"/>
  <c r="I372" i="67"/>
  <c r="I373" i="67" s="1"/>
  <c r="V165" i="67"/>
  <c r="V175" i="67" s="1"/>
  <c r="AE56" i="56"/>
  <c r="AE53" i="56"/>
  <c r="AE59" i="56"/>
  <c r="V326" i="67"/>
  <c r="AI83" i="67"/>
  <c r="AI82" i="67"/>
  <c r="AI84" i="67"/>
  <c r="AI382" i="67"/>
  <c r="AI75" i="67"/>
  <c r="AI79" i="67"/>
  <c r="AI81" i="67"/>
  <c r="AI78" i="67"/>
  <c r="AI80" i="67"/>
  <c r="AI76" i="67"/>
  <c r="AI381" i="67"/>
  <c r="AI77" i="67"/>
  <c r="AI74" i="67"/>
  <c r="AF19" i="66"/>
  <c r="AE33" i="66"/>
  <c r="AD34" i="66"/>
  <c r="AJ3" i="67" s="1"/>
  <c r="AL151" i="69"/>
  <c r="U339" i="67"/>
  <c r="U351" i="67" s="1"/>
  <c r="U342" i="67"/>
  <c r="U354" i="67" s="1"/>
  <c r="U345" i="67"/>
  <c r="U357" i="67" s="1"/>
  <c r="U338" i="67"/>
  <c r="U350" i="67" s="1"/>
  <c r="U346" i="67"/>
  <c r="U358" i="67" s="1"/>
  <c r="U344" i="67"/>
  <c r="U356" i="67" s="1"/>
  <c r="U343" i="67"/>
  <c r="U355" i="67" s="1"/>
  <c r="U340" i="67"/>
  <c r="U352" i="67" s="1"/>
  <c r="U341" i="67"/>
  <c r="U353" i="67" s="1"/>
  <c r="AH93" i="69"/>
  <c r="V334" i="67"/>
  <c r="T183" i="69"/>
  <c r="T18" i="69" s="1"/>
  <c r="T76" i="69"/>
  <c r="T14" i="69" s="1"/>
  <c r="T183" i="59"/>
  <c r="T18" i="59" s="1"/>
  <c r="T76" i="59"/>
  <c r="T14" i="59" s="1"/>
  <c r="AG92" i="69"/>
  <c r="Y84" i="69"/>
  <c r="Z85" i="69"/>
  <c r="AK96" i="69"/>
  <c r="AC88" i="69"/>
  <c r="U80" i="69"/>
  <c r="AD89" i="69"/>
  <c r="V81" i="69"/>
  <c r="AE11" i="56"/>
  <c r="AE41" i="56"/>
  <c r="AE32" i="56"/>
  <c r="AC88" i="59"/>
  <c r="AE20" i="56"/>
  <c r="AE44" i="56"/>
  <c r="AE14" i="56"/>
  <c r="AI94" i="69"/>
  <c r="AE90" i="69"/>
  <c r="AA86" i="69"/>
  <c r="W82" i="69"/>
  <c r="AE26" i="56"/>
  <c r="AJ95" i="69"/>
  <c r="AF91" i="69"/>
  <c r="AB87" i="69"/>
  <c r="X83" i="69"/>
  <c r="AL97" i="69"/>
  <c r="AE50" i="56"/>
  <c r="AE17" i="56"/>
  <c r="AE29" i="56"/>
  <c r="AE38" i="56"/>
  <c r="AE23" i="56"/>
  <c r="AE47" i="56"/>
  <c r="W82" i="59"/>
  <c r="X83" i="59"/>
  <c r="U338" i="61"/>
  <c r="U350" i="61" s="1"/>
  <c r="Y84" i="59"/>
  <c r="Z85" i="59"/>
  <c r="AH93" i="59"/>
  <c r="AD89" i="59"/>
  <c r="AA86" i="59"/>
  <c r="AB87" i="59"/>
  <c r="T79" i="59"/>
  <c r="AE90" i="59"/>
  <c r="U80" i="59"/>
  <c r="V81" i="59"/>
  <c r="AF91" i="59"/>
  <c r="U340" i="61"/>
  <c r="U352" i="61" s="1"/>
  <c r="U347" i="61"/>
  <c r="U359" i="61" s="1"/>
  <c r="U344" i="61"/>
  <c r="U356" i="61" s="1"/>
  <c r="U346" i="61"/>
  <c r="U358" i="61" s="1"/>
  <c r="U345" i="61"/>
  <c r="U357" i="61" s="1"/>
  <c r="U342" i="61"/>
  <c r="U354" i="61" s="1"/>
  <c r="U341" i="61"/>
  <c r="U353" i="61" s="1"/>
  <c r="U339" i="61"/>
  <c r="U351" i="61" s="1"/>
  <c r="U343" i="61"/>
  <c r="U355" i="61" s="1"/>
  <c r="AE8" i="56"/>
  <c r="AN105" i="67"/>
  <c r="AN97" i="67"/>
  <c r="AN102" i="67"/>
  <c r="AN218" i="67"/>
  <c r="AN270" i="67" s="1"/>
  <c r="AN109" i="67"/>
  <c r="AN101" i="67"/>
  <c r="AN93" i="67"/>
  <c r="AN98" i="67"/>
  <c r="AN100" i="67"/>
  <c r="AN103" i="67"/>
  <c r="AN95" i="67"/>
  <c r="AN94" i="67"/>
  <c r="AN106" i="67"/>
  <c r="AN108" i="67"/>
  <c r="AN107" i="67"/>
  <c r="AN99" i="67"/>
  <c r="AN91" i="67"/>
  <c r="AN90" i="67"/>
  <c r="AN92" i="67"/>
  <c r="AN96" i="67"/>
  <c r="AN104" i="67"/>
  <c r="AI18" i="66"/>
  <c r="AI11" i="66" s="1"/>
  <c r="AJ27" i="66"/>
  <c r="AM5" i="69"/>
  <c r="AO2" i="67"/>
  <c r="AL167" i="69"/>
  <c r="AL168" i="69"/>
  <c r="AL166" i="69"/>
  <c r="AL181" i="69"/>
  <c r="AL159" i="69"/>
  <c r="AL125" i="69"/>
  <c r="AL126" i="69"/>
  <c r="AL127" i="69"/>
  <c r="AL105" i="69"/>
  <c r="AL64" i="69"/>
  <c r="AL114" i="69"/>
  <c r="AL73" i="69"/>
  <c r="AL119" i="69"/>
  <c r="AL153" i="69"/>
  <c r="AL104" i="69"/>
  <c r="AL53" i="69"/>
  <c r="AL74" i="69"/>
  <c r="AL58" i="69"/>
  <c r="AL115" i="69"/>
  <c r="AL55" i="69"/>
  <c r="AL63" i="69"/>
  <c r="AL108" i="69"/>
  <c r="AL171" i="69"/>
  <c r="AL172" i="69"/>
  <c r="AL174" i="69"/>
  <c r="AL154" i="69"/>
  <c r="AL163" i="69"/>
  <c r="AL156" i="69"/>
  <c r="AL161" i="69"/>
  <c r="AL160" i="69"/>
  <c r="AL109" i="69"/>
  <c r="AL68" i="69"/>
  <c r="AL118" i="69"/>
  <c r="AL102" i="69"/>
  <c r="AL61" i="69"/>
  <c r="AL157" i="69"/>
  <c r="AL112" i="69"/>
  <c r="AL57" i="69"/>
  <c r="AL99" i="69"/>
  <c r="AL62" i="69"/>
  <c r="AL48" i="69"/>
  <c r="AL59" i="69"/>
  <c r="AL46" i="69"/>
  <c r="AL177" i="69"/>
  <c r="AL175" i="69"/>
  <c r="AL176" i="69"/>
  <c r="AL182" i="69"/>
  <c r="AL158" i="69"/>
  <c r="AL165" i="69"/>
  <c r="AL170" i="69"/>
  <c r="AL169" i="69"/>
  <c r="AL178" i="69"/>
  <c r="AL113" i="69"/>
  <c r="AL72" i="69"/>
  <c r="AL124" i="69"/>
  <c r="AL106" i="69"/>
  <c r="AL65" i="69"/>
  <c r="AL103" i="69"/>
  <c r="AL120" i="69"/>
  <c r="AL100" i="69"/>
  <c r="AL107" i="69"/>
  <c r="AL66" i="69"/>
  <c r="AL52" i="69"/>
  <c r="AL67" i="69"/>
  <c r="AL47" i="69"/>
  <c r="AL123" i="69"/>
  <c r="AL71" i="69"/>
  <c r="AL179" i="69"/>
  <c r="AL180" i="69"/>
  <c r="AL164" i="69"/>
  <c r="AL162" i="69"/>
  <c r="AL173" i="69"/>
  <c r="AL155" i="69"/>
  <c r="AL121" i="69"/>
  <c r="AL122" i="69"/>
  <c r="AL117" i="69"/>
  <c r="AL101" i="69"/>
  <c r="AL60" i="69"/>
  <c r="AL110" i="69"/>
  <c r="AL69" i="69"/>
  <c r="AL111" i="69"/>
  <c r="AL128" i="69"/>
  <c r="AL116" i="69"/>
  <c r="AL49" i="69"/>
  <c r="AL70" i="69"/>
  <c r="AL56" i="69"/>
  <c r="AL75" i="69"/>
  <c r="AL51" i="69"/>
  <c r="AL50" i="69"/>
  <c r="AL54" i="69"/>
  <c r="AL152" i="69"/>
  <c r="AL45" i="69"/>
  <c r="AL98" i="69"/>
  <c r="AM378" i="67"/>
  <c r="AJ30" i="66"/>
  <c r="AK28" i="66"/>
  <c r="AK29" i="66" s="1"/>
  <c r="I372" i="61"/>
  <c r="I373" i="61" s="1"/>
  <c r="E63" i="42"/>
  <c r="D64" i="42"/>
  <c r="AJ378" i="61"/>
  <c r="AJ381" i="61"/>
  <c r="AI151" i="59"/>
  <c r="AI152" i="59"/>
  <c r="AI156" i="59"/>
  <c r="AI148" i="59"/>
  <c r="AI154" i="59"/>
  <c r="AI150" i="59"/>
  <c r="AI153" i="59"/>
  <c r="AI157" i="59"/>
  <c r="AI149" i="59"/>
  <c r="AI155" i="59"/>
  <c r="AI160" i="59"/>
  <c r="AI164" i="59"/>
  <c r="AI168" i="59"/>
  <c r="AI172" i="59"/>
  <c r="AI159" i="59"/>
  <c r="AI163" i="59"/>
  <c r="AI167" i="59"/>
  <c r="AI171" i="59"/>
  <c r="AI158" i="59"/>
  <c r="AI162" i="59"/>
  <c r="AI166" i="59"/>
  <c r="AI170" i="59"/>
  <c r="AI161" i="59"/>
  <c r="AI165" i="59"/>
  <c r="AI169" i="59"/>
  <c r="AI173" i="59"/>
  <c r="AI175" i="59"/>
  <c r="AI179" i="59"/>
  <c r="AI174" i="59"/>
  <c r="AI178" i="59"/>
  <c r="AI182" i="59"/>
  <c r="AI177" i="59"/>
  <c r="AI181" i="59"/>
  <c r="AI176" i="59"/>
  <c r="AI180" i="59"/>
  <c r="AI97" i="59"/>
  <c r="AI98" i="59"/>
  <c r="AI102" i="59"/>
  <c r="AI100" i="59"/>
  <c r="AI105" i="59"/>
  <c r="AI96" i="59"/>
  <c r="AI101" i="59"/>
  <c r="AI107" i="59"/>
  <c r="AI110" i="59"/>
  <c r="AI114" i="59"/>
  <c r="AI118" i="59"/>
  <c r="AI122" i="59"/>
  <c r="AI126" i="59"/>
  <c r="AI95" i="59"/>
  <c r="AI103" i="59"/>
  <c r="AI106" i="59"/>
  <c r="AI109" i="59"/>
  <c r="AI113" i="59"/>
  <c r="AI117" i="59"/>
  <c r="AI121" i="59"/>
  <c r="AI125" i="59"/>
  <c r="AI94" i="59"/>
  <c r="AI104" i="59"/>
  <c r="AI116" i="59"/>
  <c r="AI124" i="59"/>
  <c r="AI120" i="59"/>
  <c r="AI99" i="59"/>
  <c r="AI127" i="59"/>
  <c r="AI115" i="59"/>
  <c r="AI123" i="59"/>
  <c r="AI112" i="59"/>
  <c r="AI128" i="59"/>
  <c r="AI108" i="59"/>
  <c r="AI111" i="59"/>
  <c r="AI119" i="59"/>
  <c r="AI41" i="59"/>
  <c r="AI47" i="59"/>
  <c r="AI51" i="59"/>
  <c r="AI55" i="59"/>
  <c r="AI43" i="59"/>
  <c r="AI46" i="59"/>
  <c r="AI50" i="59"/>
  <c r="AI54" i="59"/>
  <c r="AI44" i="59"/>
  <c r="AI45" i="59"/>
  <c r="AI49" i="59"/>
  <c r="AI53" i="59"/>
  <c r="AI57" i="59"/>
  <c r="AI59" i="59"/>
  <c r="AI63" i="59"/>
  <c r="AI67" i="59"/>
  <c r="AI71" i="59"/>
  <c r="AI75" i="59"/>
  <c r="AI42" i="59"/>
  <c r="AI48" i="59"/>
  <c r="AI68" i="59"/>
  <c r="AI56" i="59"/>
  <c r="AI58" i="59"/>
  <c r="AI62" i="59"/>
  <c r="AI66" i="59"/>
  <c r="AI70" i="59"/>
  <c r="AI74" i="59"/>
  <c r="AI60" i="59"/>
  <c r="AI64" i="59"/>
  <c r="AI52" i="59"/>
  <c r="AI61" i="59"/>
  <c r="AI65" i="59"/>
  <c r="AI69" i="59"/>
  <c r="AI73" i="59"/>
  <c r="AI72" i="59"/>
  <c r="AK93" i="61"/>
  <c r="AK94" i="61"/>
  <c r="AK101" i="61"/>
  <c r="AK102" i="61"/>
  <c r="AK109" i="61"/>
  <c r="AK88" i="61"/>
  <c r="AK91" i="61"/>
  <c r="AK96" i="61"/>
  <c r="AK99" i="61"/>
  <c r="AK104" i="61"/>
  <c r="AK107" i="61"/>
  <c r="AK89" i="61"/>
  <c r="AK90" i="61"/>
  <c r="AK97" i="61"/>
  <c r="AK98" i="61"/>
  <c r="AK105" i="61"/>
  <c r="AK106" i="61"/>
  <c r="AK87" i="61"/>
  <c r="AK108" i="61"/>
  <c r="AK95" i="61"/>
  <c r="AK100" i="61"/>
  <c r="AK92" i="61"/>
  <c r="AK103" i="61"/>
  <c r="R30" i="1"/>
  <c r="S28" i="1"/>
  <c r="AF4" i="56"/>
  <c r="AG27" i="1"/>
  <c r="AJ5" i="59"/>
  <c r="AT2" i="56"/>
  <c r="AF18" i="1"/>
  <c r="AF11" i="1" s="1"/>
  <c r="AL2" i="61"/>
  <c r="AE3" i="42"/>
  <c r="AE6" i="42" s="1"/>
  <c r="AF34" i="1"/>
  <c r="AL3" i="61" s="1"/>
  <c r="AG33" i="1"/>
  <c r="AK381" i="61"/>
  <c r="U371" i="67" l="1"/>
  <c r="U22" i="69"/>
  <c r="U22" i="59"/>
  <c r="W123" i="61"/>
  <c r="W123" i="67"/>
  <c r="W139" i="61"/>
  <c r="W139" i="67"/>
  <c r="W152" i="61"/>
  <c r="W138" i="61"/>
  <c r="W134" i="67"/>
  <c r="W153" i="61"/>
  <c r="W132" i="67"/>
  <c r="W148" i="67"/>
  <c r="W142" i="61"/>
  <c r="W147" i="61"/>
  <c r="W146" i="67"/>
  <c r="W163" i="61"/>
  <c r="W160" i="67"/>
  <c r="W149" i="61"/>
  <c r="W137" i="67"/>
  <c r="W144" i="67"/>
  <c r="W152" i="67"/>
  <c r="W151" i="61"/>
  <c r="W141" i="67"/>
  <c r="W150" i="61"/>
  <c r="W135" i="61"/>
  <c r="AO377" i="67"/>
  <c r="AO376" i="67"/>
  <c r="AN388" i="67"/>
  <c r="AL376" i="61"/>
  <c r="AL377" i="61"/>
  <c r="AL388" i="61" s="1"/>
  <c r="AK388" i="61"/>
  <c r="AI147" i="59"/>
  <c r="AL38" i="61"/>
  <c r="AL41" i="61"/>
  <c r="AL46" i="61"/>
  <c r="AL35" i="61"/>
  <c r="AL37" i="61"/>
  <c r="AL39" i="61"/>
  <c r="AL40" i="61"/>
  <c r="AL42" i="61"/>
  <c r="AL44" i="61"/>
  <c r="AL45" i="61"/>
  <c r="AL50" i="61"/>
  <c r="AL53" i="61"/>
  <c r="AL55" i="61"/>
  <c r="AL56" i="61"/>
  <c r="AL47" i="61"/>
  <c r="AL48" i="61"/>
  <c r="AL43" i="61"/>
  <c r="AL49" i="61"/>
  <c r="AL51" i="61"/>
  <c r="AL36" i="61"/>
  <c r="AL52" i="61"/>
  <c r="AL54" i="61"/>
  <c r="AL34" i="61"/>
  <c r="AL87" i="61" s="1"/>
  <c r="AL33" i="61"/>
  <c r="AL86" i="61" s="1"/>
  <c r="AL32" i="61"/>
  <c r="AL85" i="61" s="1"/>
  <c r="AL31" i="61"/>
  <c r="AL84" i="61" s="1"/>
  <c r="AL30" i="61"/>
  <c r="AL83" i="61" s="1"/>
  <c r="AL29" i="61"/>
  <c r="AL82" i="61" s="1"/>
  <c r="AL28" i="61"/>
  <c r="AL81" i="61" s="1"/>
  <c r="AL27" i="61"/>
  <c r="AL80" i="61" s="1"/>
  <c r="AL26" i="61"/>
  <c r="AL79" i="61" s="1"/>
  <c r="AL25" i="61"/>
  <c r="AL78" i="61" s="1"/>
  <c r="AL24" i="61"/>
  <c r="AL77" i="61" s="1"/>
  <c r="AL23" i="61"/>
  <c r="AL76" i="61" s="1"/>
  <c r="W148" i="61"/>
  <c r="W163" i="67"/>
  <c r="W137" i="61"/>
  <c r="W144" i="61"/>
  <c r="W132" i="61"/>
  <c r="W134" i="61"/>
  <c r="W153" i="67"/>
  <c r="W146" i="61"/>
  <c r="W150" i="67"/>
  <c r="W135" i="67"/>
  <c r="W151" i="67"/>
  <c r="W141" i="61"/>
  <c r="W147" i="67"/>
  <c r="W160" i="61"/>
  <c r="W149" i="67"/>
  <c r="W142" i="67"/>
  <c r="W138" i="67"/>
  <c r="W157" i="61"/>
  <c r="W157" i="67"/>
  <c r="W136" i="61"/>
  <c r="W136" i="67"/>
  <c r="W154" i="67"/>
  <c r="W154" i="61"/>
  <c r="AO43" i="67"/>
  <c r="AO44" i="67"/>
  <c r="AO42" i="67"/>
  <c r="AO39" i="67"/>
  <c r="AO40" i="67"/>
  <c r="AO41" i="67"/>
  <c r="AO47" i="67"/>
  <c r="AO48" i="67"/>
  <c r="AO38" i="67"/>
  <c r="AO46" i="67"/>
  <c r="AO49" i="67"/>
  <c r="AO51" i="67"/>
  <c r="AO52" i="67"/>
  <c r="AO45" i="67"/>
  <c r="AO54" i="67"/>
  <c r="AO55" i="67"/>
  <c r="AO56" i="67"/>
  <c r="AO50" i="67"/>
  <c r="AO53" i="67"/>
  <c r="AO37" i="67"/>
  <c r="AO36" i="67"/>
  <c r="AO35" i="67"/>
  <c r="AO34" i="67"/>
  <c r="AO33" i="67"/>
  <c r="AO32" i="67"/>
  <c r="AO31" i="67"/>
  <c r="AO30" i="67"/>
  <c r="AO29" i="67"/>
  <c r="AO28" i="67"/>
  <c r="AO27" i="67"/>
  <c r="AO26" i="67"/>
  <c r="W145" i="61"/>
  <c r="W145" i="67"/>
  <c r="W159" i="61"/>
  <c r="W159" i="67"/>
  <c r="W155" i="61"/>
  <c r="W155" i="67"/>
  <c r="W161" i="67"/>
  <c r="W161" i="61"/>
  <c r="AF87" i="56"/>
  <c r="AF94" i="56"/>
  <c r="AF111" i="56"/>
  <c r="AF139" i="56"/>
  <c r="AF136" i="56"/>
  <c r="AF60" i="56"/>
  <c r="AF73" i="56"/>
  <c r="AF96" i="56"/>
  <c r="AF127" i="56"/>
  <c r="AF117" i="56"/>
  <c r="AF75" i="56"/>
  <c r="AF108" i="56"/>
  <c r="AF120" i="56"/>
  <c r="AF69" i="56"/>
  <c r="AF100" i="56"/>
  <c r="AF64" i="56"/>
  <c r="AF114" i="56"/>
  <c r="AF144" i="56"/>
  <c r="AF66" i="56"/>
  <c r="AF148" i="56"/>
  <c r="AF118" i="56"/>
  <c r="AF105" i="56"/>
  <c r="AF90" i="56"/>
  <c r="AF147" i="56"/>
  <c r="AF63" i="56"/>
  <c r="AF123" i="56"/>
  <c r="AF82" i="56"/>
  <c r="AF76" i="56"/>
  <c r="AF81" i="56"/>
  <c r="AF99" i="56"/>
  <c r="AF133" i="56"/>
  <c r="AF106" i="56"/>
  <c r="AF84" i="56"/>
  <c r="AF126" i="56"/>
  <c r="AF121" i="56"/>
  <c r="AF109" i="56"/>
  <c r="AF141" i="56"/>
  <c r="AF88" i="56"/>
  <c r="AF72" i="56"/>
  <c r="AF151" i="56"/>
  <c r="AF67" i="56"/>
  <c r="AF78" i="56"/>
  <c r="AF79" i="56"/>
  <c r="AF103" i="56"/>
  <c r="AF130" i="56"/>
  <c r="AF112" i="56"/>
  <c r="AF70" i="56"/>
  <c r="AF132" i="56"/>
  <c r="AF145" i="56"/>
  <c r="AF102" i="56"/>
  <c r="AF93" i="56"/>
  <c r="AF138" i="56"/>
  <c r="AF85" i="56"/>
  <c r="AF142" i="56"/>
  <c r="AF150" i="56"/>
  <c r="AF91" i="56"/>
  <c r="AF124" i="56"/>
  <c r="AF97" i="56"/>
  <c r="AF129" i="56"/>
  <c r="AF135" i="56"/>
  <c r="AF115" i="56"/>
  <c r="AF61" i="56"/>
  <c r="AF154" i="56"/>
  <c r="AF153" i="56"/>
  <c r="W156" i="61"/>
  <c r="W156" i="67"/>
  <c r="W162" i="67"/>
  <c r="W162" i="61"/>
  <c r="W133" i="61"/>
  <c r="W133" i="67"/>
  <c r="AL218" i="61"/>
  <c r="AL270" i="61" s="1"/>
  <c r="W158" i="61"/>
  <c r="W158" i="67"/>
  <c r="W140" i="61"/>
  <c r="W140" i="67"/>
  <c r="W143" i="61"/>
  <c r="W143" i="67"/>
  <c r="AJ74" i="67"/>
  <c r="V227" i="67"/>
  <c r="V279" i="67" s="1"/>
  <c r="V183" i="67"/>
  <c r="V235" i="67" s="1"/>
  <c r="V287" i="67" s="1"/>
  <c r="V173" i="67"/>
  <c r="V225" i="67" s="1"/>
  <c r="V277" i="67" s="1"/>
  <c r="V176" i="67"/>
  <c r="V228" i="67" s="1"/>
  <c r="V280" i="67" s="1"/>
  <c r="V168" i="67"/>
  <c r="V170" i="67"/>
  <c r="V222" i="67" s="1"/>
  <c r="V274" i="67" s="1"/>
  <c r="V184" i="67"/>
  <c r="V236" i="67" s="1"/>
  <c r="V288" i="67" s="1"/>
  <c r="V169" i="67"/>
  <c r="V221" i="67" s="1"/>
  <c r="V273" i="67" s="1"/>
  <c r="V179" i="67"/>
  <c r="V231" i="67" s="1"/>
  <c r="V283" i="67" s="1"/>
  <c r="V167" i="67"/>
  <c r="V219" i="67" s="1"/>
  <c r="V271" i="67" s="1"/>
  <c r="V172" i="67"/>
  <c r="V224" i="67" s="1"/>
  <c r="V276" i="67" s="1"/>
  <c r="V180" i="67"/>
  <c r="V232" i="67" s="1"/>
  <c r="V284" i="67" s="1"/>
  <c r="V182" i="67"/>
  <c r="V234" i="67" s="1"/>
  <c r="V286" i="67" s="1"/>
  <c r="V178" i="67"/>
  <c r="V230" i="67" s="1"/>
  <c r="V282" i="67" s="1"/>
  <c r="V187" i="67"/>
  <c r="V239" i="67" s="1"/>
  <c r="V291" i="67" s="1"/>
  <c r="V194" i="67"/>
  <c r="V246" i="67" s="1"/>
  <c r="V298" i="67" s="1"/>
  <c r="V185" i="67"/>
  <c r="V237" i="67" s="1"/>
  <c r="V289" i="67" s="1"/>
  <c r="V190" i="67"/>
  <c r="V242" i="67" s="1"/>
  <c r="V294" i="67" s="1"/>
  <c r="V197" i="67"/>
  <c r="V249" i="67" s="1"/>
  <c r="V301" i="67" s="1"/>
  <c r="V201" i="67"/>
  <c r="V253" i="67" s="1"/>
  <c r="V305" i="67" s="1"/>
  <c r="V213" i="67"/>
  <c r="V265" i="67" s="1"/>
  <c r="V317" i="67" s="1"/>
  <c r="V188" i="67"/>
  <c r="V240" i="67" s="1"/>
  <c r="V292" i="67" s="1"/>
  <c r="V202" i="67"/>
  <c r="V254" i="67" s="1"/>
  <c r="V306" i="67" s="1"/>
  <c r="V203" i="67"/>
  <c r="V255" i="67" s="1"/>
  <c r="V307" i="67" s="1"/>
  <c r="V204" i="67"/>
  <c r="V256" i="67" s="1"/>
  <c r="V308" i="67" s="1"/>
  <c r="V205" i="67"/>
  <c r="V257" i="67" s="1"/>
  <c r="V309" i="67" s="1"/>
  <c r="V200" i="67"/>
  <c r="V252" i="67" s="1"/>
  <c r="V304" i="67" s="1"/>
  <c r="V196" i="67"/>
  <c r="V248" i="67" s="1"/>
  <c r="V300" i="67" s="1"/>
  <c r="V193" i="67"/>
  <c r="V245" i="67" s="1"/>
  <c r="V297" i="67" s="1"/>
  <c r="V189" i="67"/>
  <c r="V241" i="67" s="1"/>
  <c r="V293" i="67" s="1"/>
  <c r="V210" i="67"/>
  <c r="V262" i="67" s="1"/>
  <c r="V314" i="67" s="1"/>
  <c r="V209" i="67"/>
  <c r="V261" i="67" s="1"/>
  <c r="V313" i="67" s="1"/>
  <c r="V207" i="67"/>
  <c r="V259" i="67" s="1"/>
  <c r="V311" i="67" s="1"/>
  <c r="V211" i="67"/>
  <c r="V263" i="67" s="1"/>
  <c r="V315" i="67" s="1"/>
  <c r="V199" i="67"/>
  <c r="V251" i="67" s="1"/>
  <c r="V303" i="67" s="1"/>
  <c r="V198" i="67"/>
  <c r="V250" i="67" s="1"/>
  <c r="V302" i="67" s="1"/>
  <c r="V195" i="67"/>
  <c r="V247" i="67" s="1"/>
  <c r="V299" i="67" s="1"/>
  <c r="V212" i="67"/>
  <c r="V264" i="67" s="1"/>
  <c r="V316" i="67" s="1"/>
  <c r="V215" i="67"/>
  <c r="V267" i="67" s="1"/>
  <c r="V319" i="67" s="1"/>
  <c r="V186" i="67"/>
  <c r="V238" i="67" s="1"/>
  <c r="V290" i="67" s="1"/>
  <c r="V214" i="67"/>
  <c r="V266" i="67" s="1"/>
  <c r="V318" i="67" s="1"/>
  <c r="V192" i="67"/>
  <c r="V244" i="67" s="1"/>
  <c r="V296" i="67" s="1"/>
  <c r="V208" i="67"/>
  <c r="V260" i="67" s="1"/>
  <c r="V312" i="67" s="1"/>
  <c r="V206" i="67"/>
  <c r="V258" i="67" s="1"/>
  <c r="V310" i="67" s="1"/>
  <c r="V191" i="67"/>
  <c r="V243" i="67" s="1"/>
  <c r="V295" i="67" s="1"/>
  <c r="V216" i="67"/>
  <c r="V268" i="67" s="1"/>
  <c r="V320" i="67" s="1"/>
  <c r="V181" i="67"/>
  <c r="V233" i="67" s="1"/>
  <c r="V285" i="67" s="1"/>
  <c r="V177" i="67"/>
  <c r="V229" i="67" s="1"/>
  <c r="V281" i="67" s="1"/>
  <c r="V174" i="67"/>
  <c r="V226" i="67" s="1"/>
  <c r="V278" i="67" s="1"/>
  <c r="V171" i="67"/>
  <c r="V223" i="67" s="1"/>
  <c r="V275" i="67" s="1"/>
  <c r="V324" i="67"/>
  <c r="V335" i="67" s="1"/>
  <c r="W121" i="61"/>
  <c r="W121" i="67"/>
  <c r="W126" i="61"/>
  <c r="W126" i="67"/>
  <c r="W122" i="61"/>
  <c r="W122" i="67"/>
  <c r="W129" i="61"/>
  <c r="W129" i="67"/>
  <c r="W127" i="61"/>
  <c r="W127" i="67"/>
  <c r="W117" i="61"/>
  <c r="W117" i="67"/>
  <c r="W118" i="61"/>
  <c r="W118" i="67"/>
  <c r="W125" i="61"/>
  <c r="W125" i="67"/>
  <c r="W130" i="61"/>
  <c r="W130" i="67"/>
  <c r="W114" i="61"/>
  <c r="W114" i="67"/>
  <c r="W119" i="61"/>
  <c r="W119" i="67"/>
  <c r="W128" i="61"/>
  <c r="W128" i="67"/>
  <c r="W115" i="61"/>
  <c r="W115" i="67"/>
  <c r="W124" i="61"/>
  <c r="W124" i="67"/>
  <c r="W120" i="61"/>
  <c r="W120" i="67"/>
  <c r="W116" i="61"/>
  <c r="W116" i="67"/>
  <c r="W131" i="61"/>
  <c r="W131" i="67"/>
  <c r="V177" i="61"/>
  <c r="V229" i="61" s="1"/>
  <c r="V281" i="61" s="1"/>
  <c r="V172" i="61"/>
  <c r="V224" i="61" s="1"/>
  <c r="V276" i="61" s="1"/>
  <c r="V205" i="61"/>
  <c r="V257" i="61" s="1"/>
  <c r="V309" i="61" s="1"/>
  <c r="V204" i="61"/>
  <c r="V256" i="61" s="1"/>
  <c r="V308" i="61" s="1"/>
  <c r="V194" i="61"/>
  <c r="V246" i="61" s="1"/>
  <c r="V298" i="61" s="1"/>
  <c r="V208" i="61"/>
  <c r="V260" i="61" s="1"/>
  <c r="V312" i="61" s="1"/>
  <c r="V212" i="61"/>
  <c r="V264" i="61" s="1"/>
  <c r="V316" i="61" s="1"/>
  <c r="V195" i="61"/>
  <c r="V247" i="61" s="1"/>
  <c r="V299" i="61" s="1"/>
  <c r="V210" i="61"/>
  <c r="V262" i="61" s="1"/>
  <c r="V314" i="61" s="1"/>
  <c r="V186" i="61"/>
  <c r="V238" i="61" s="1"/>
  <c r="V290" i="61" s="1"/>
  <c r="V183" i="61"/>
  <c r="V235" i="61" s="1"/>
  <c r="V287" i="61" s="1"/>
  <c r="V182" i="61"/>
  <c r="V234" i="61" s="1"/>
  <c r="V286" i="61" s="1"/>
  <c r="V170" i="61"/>
  <c r="V222" i="61" s="1"/>
  <c r="V274" i="61" s="1"/>
  <c r="V181" i="61"/>
  <c r="V233" i="61" s="1"/>
  <c r="V285" i="61" s="1"/>
  <c r="V188" i="61"/>
  <c r="V240" i="61" s="1"/>
  <c r="V292" i="61" s="1"/>
  <c r="V203" i="61"/>
  <c r="V255" i="61" s="1"/>
  <c r="V307" i="61" s="1"/>
  <c r="V215" i="61"/>
  <c r="V267" i="61" s="1"/>
  <c r="V319" i="61" s="1"/>
  <c r="V191" i="61"/>
  <c r="V243" i="61" s="1"/>
  <c r="V295" i="61" s="1"/>
  <c r="V216" i="61"/>
  <c r="V268" i="61" s="1"/>
  <c r="V320" i="61" s="1"/>
  <c r="V178" i="61"/>
  <c r="V230" i="61" s="1"/>
  <c r="V282" i="61" s="1"/>
  <c r="V184" i="61"/>
  <c r="V236" i="61" s="1"/>
  <c r="V288" i="61" s="1"/>
  <c r="V185" i="61"/>
  <c r="V237" i="61" s="1"/>
  <c r="V289" i="61" s="1"/>
  <c r="V187" i="61"/>
  <c r="V239" i="61" s="1"/>
  <c r="V291" i="61" s="1"/>
  <c r="V190" i="61"/>
  <c r="V242" i="61" s="1"/>
  <c r="V294" i="61" s="1"/>
  <c r="V192" i="61"/>
  <c r="V244" i="61" s="1"/>
  <c r="V296" i="61" s="1"/>
  <c r="V207" i="61"/>
  <c r="V259" i="61" s="1"/>
  <c r="V311" i="61" s="1"/>
  <c r="V199" i="61"/>
  <c r="V251" i="61" s="1"/>
  <c r="V303" i="61" s="1"/>
  <c r="V211" i="61"/>
  <c r="V263" i="61" s="1"/>
  <c r="V315" i="61" s="1"/>
  <c r="V189" i="61"/>
  <c r="V241" i="61" s="1"/>
  <c r="V293" i="61" s="1"/>
  <c r="V174" i="61"/>
  <c r="V226" i="61" s="1"/>
  <c r="V278" i="61" s="1"/>
  <c r="V175" i="61"/>
  <c r="V227" i="61" s="1"/>
  <c r="V279" i="61" s="1"/>
  <c r="V176" i="61"/>
  <c r="V228" i="61" s="1"/>
  <c r="V280" i="61" s="1"/>
  <c r="V202" i="61"/>
  <c r="V254" i="61" s="1"/>
  <c r="V306" i="61" s="1"/>
  <c r="V193" i="61"/>
  <c r="V245" i="61" s="1"/>
  <c r="V297" i="61" s="1"/>
  <c r="V196" i="61"/>
  <c r="V248" i="61" s="1"/>
  <c r="V300" i="61" s="1"/>
  <c r="V169" i="61"/>
  <c r="V221" i="61" s="1"/>
  <c r="V273" i="61" s="1"/>
  <c r="V171" i="61"/>
  <c r="V223" i="61" s="1"/>
  <c r="V275" i="61" s="1"/>
  <c r="V167" i="61"/>
  <c r="V219" i="61" s="1"/>
  <c r="V271" i="61" s="1"/>
  <c r="V213" i="61"/>
  <c r="V265" i="61" s="1"/>
  <c r="V317" i="61" s="1"/>
  <c r="V197" i="61"/>
  <c r="V249" i="61" s="1"/>
  <c r="V301" i="61" s="1"/>
  <c r="V201" i="61"/>
  <c r="V253" i="61" s="1"/>
  <c r="V305" i="61" s="1"/>
  <c r="V206" i="61"/>
  <c r="V258" i="61" s="1"/>
  <c r="V310" i="61" s="1"/>
  <c r="V200" i="61"/>
  <c r="V252" i="61" s="1"/>
  <c r="V304" i="61" s="1"/>
  <c r="V209" i="61"/>
  <c r="V261" i="61" s="1"/>
  <c r="V313" i="61" s="1"/>
  <c r="V214" i="61"/>
  <c r="V266" i="61" s="1"/>
  <c r="V318" i="61" s="1"/>
  <c r="V198" i="61"/>
  <c r="V250" i="61" s="1"/>
  <c r="V302" i="61" s="1"/>
  <c r="V180" i="61"/>
  <c r="V232" i="61" s="1"/>
  <c r="V284" i="61" s="1"/>
  <c r="V179" i="61"/>
  <c r="V231" i="61" s="1"/>
  <c r="V283" i="61" s="1"/>
  <c r="V168" i="61"/>
  <c r="V220" i="61" s="1"/>
  <c r="V272" i="61" s="1"/>
  <c r="V60" i="61"/>
  <c r="V225" i="61"/>
  <c r="V277" i="61" s="1"/>
  <c r="AF54" i="56"/>
  <c r="AF58" i="56"/>
  <c r="AF57" i="56"/>
  <c r="AF55" i="56"/>
  <c r="AF51" i="56"/>
  <c r="AF52" i="56"/>
  <c r="AJ76" i="67"/>
  <c r="AJ382" i="67"/>
  <c r="AJ82" i="67"/>
  <c r="AJ78" i="67"/>
  <c r="AJ85" i="67"/>
  <c r="AJ77" i="67"/>
  <c r="AJ83" i="67"/>
  <c r="AJ79" i="67"/>
  <c r="AJ80" i="67"/>
  <c r="AJ381" i="67"/>
  <c r="AJ84" i="67"/>
  <c r="AJ81" i="67"/>
  <c r="AJ75" i="67"/>
  <c r="AF33" i="66"/>
  <c r="AE34" i="66"/>
  <c r="AK3" i="67" s="1"/>
  <c r="AG19" i="66"/>
  <c r="U370" i="67"/>
  <c r="U363" i="67"/>
  <c r="U364" i="67"/>
  <c r="U362" i="67"/>
  <c r="U366" i="67"/>
  <c r="U365" i="67"/>
  <c r="U368" i="67"/>
  <c r="U369" i="67"/>
  <c r="U367" i="67"/>
  <c r="T129" i="59"/>
  <c r="T16" i="59" s="1"/>
  <c r="V57" i="61"/>
  <c r="V387" i="61" s="1"/>
  <c r="V324" i="61"/>
  <c r="V335" i="61" s="1"/>
  <c r="V60" i="67"/>
  <c r="AF10" i="56"/>
  <c r="AF42" i="56"/>
  <c r="AF33" i="56"/>
  <c r="AF22" i="56"/>
  <c r="AF31" i="56"/>
  <c r="AF18" i="56"/>
  <c r="AF24" i="56"/>
  <c r="AF43" i="56"/>
  <c r="AF34" i="56"/>
  <c r="AF21" i="56"/>
  <c r="AF30" i="56"/>
  <c r="AF9" i="56"/>
  <c r="AF49" i="56"/>
  <c r="AF25" i="56"/>
  <c r="AF39" i="56"/>
  <c r="AF37" i="56"/>
  <c r="AF40" i="56"/>
  <c r="AF28" i="56"/>
  <c r="AF48" i="56"/>
  <c r="AF16" i="56"/>
  <c r="AF27" i="56"/>
  <c r="AF12" i="56"/>
  <c r="AF15" i="56"/>
  <c r="AF19" i="56"/>
  <c r="AF46" i="56"/>
  <c r="AF36" i="56"/>
  <c r="AF45" i="56"/>
  <c r="AF13" i="56"/>
  <c r="V57" i="67"/>
  <c r="V387" i="67" s="1"/>
  <c r="V389" i="67" s="1"/>
  <c r="V390" i="67" s="1"/>
  <c r="U362" i="61"/>
  <c r="U364" i="61"/>
  <c r="U368" i="61"/>
  <c r="U370" i="61"/>
  <c r="U363" i="61"/>
  <c r="U369" i="61"/>
  <c r="U367" i="61"/>
  <c r="U371" i="61"/>
  <c r="U366" i="61"/>
  <c r="U365" i="61"/>
  <c r="AO218" i="67"/>
  <c r="AO270" i="67" s="1"/>
  <c r="AO102" i="67"/>
  <c r="AO94" i="67"/>
  <c r="AO103" i="67"/>
  <c r="AO91" i="67"/>
  <c r="AO93" i="67"/>
  <c r="AO97" i="67"/>
  <c r="AO106" i="67"/>
  <c r="AO98" i="67"/>
  <c r="AO107" i="67"/>
  <c r="AO109" i="67"/>
  <c r="AO105" i="67"/>
  <c r="AO104" i="67"/>
  <c r="AO96" i="67"/>
  <c r="AO99" i="67"/>
  <c r="AO101" i="67"/>
  <c r="AO108" i="67"/>
  <c r="AO100" i="67"/>
  <c r="AO92" i="67"/>
  <c r="AO95" i="67"/>
  <c r="AM180" i="69"/>
  <c r="AM164" i="69"/>
  <c r="AM169" i="69"/>
  <c r="AM163" i="69"/>
  <c r="AM170" i="69"/>
  <c r="AM161" i="69"/>
  <c r="AM158" i="69"/>
  <c r="AM118" i="69"/>
  <c r="AM102" i="69"/>
  <c r="AM61" i="69"/>
  <c r="AM119" i="69"/>
  <c r="AM103" i="69"/>
  <c r="AM66" i="69"/>
  <c r="AM116" i="69"/>
  <c r="AM117" i="69"/>
  <c r="AM105" i="69"/>
  <c r="AM63" i="69"/>
  <c r="AM153" i="69"/>
  <c r="AM64" i="69"/>
  <c r="AM49" i="69"/>
  <c r="AM51" i="69"/>
  <c r="AM55" i="69"/>
  <c r="AM104" i="69"/>
  <c r="AM155" i="69"/>
  <c r="AM123" i="69"/>
  <c r="AM69" i="69"/>
  <c r="AM111" i="69"/>
  <c r="AM58" i="69"/>
  <c r="AM101" i="69"/>
  <c r="AM54" i="69"/>
  <c r="AM72" i="69"/>
  <c r="AM182" i="69"/>
  <c r="AM113" i="69"/>
  <c r="AM176" i="69"/>
  <c r="AM181" i="69"/>
  <c r="AM165" i="69"/>
  <c r="AM159" i="69"/>
  <c r="AM126" i="69"/>
  <c r="AM127" i="69"/>
  <c r="AM73" i="69"/>
  <c r="AM115" i="69"/>
  <c r="AM62" i="69"/>
  <c r="AM109" i="69"/>
  <c r="AM59" i="69"/>
  <c r="AM60" i="69"/>
  <c r="AM48" i="69"/>
  <c r="AM46" i="69"/>
  <c r="AM168" i="69"/>
  <c r="AM173" i="69"/>
  <c r="AM171" i="69"/>
  <c r="AM178" i="69"/>
  <c r="AM175" i="69"/>
  <c r="AM174" i="69"/>
  <c r="AM124" i="69"/>
  <c r="AM106" i="69"/>
  <c r="AM65" i="69"/>
  <c r="AM121" i="69"/>
  <c r="AM107" i="69"/>
  <c r="AM70" i="69"/>
  <c r="AM167" i="69"/>
  <c r="AM162" i="69"/>
  <c r="AM125" i="69"/>
  <c r="AM67" i="69"/>
  <c r="AM50" i="69"/>
  <c r="AM68" i="69"/>
  <c r="AM53" i="69"/>
  <c r="AM56" i="69"/>
  <c r="AM128" i="69"/>
  <c r="AM47" i="69"/>
  <c r="AM172" i="69"/>
  <c r="AM177" i="69"/>
  <c r="AM179" i="69"/>
  <c r="AM156" i="69"/>
  <c r="AM122" i="69"/>
  <c r="AM110" i="69"/>
  <c r="AM154" i="69"/>
  <c r="AM74" i="69"/>
  <c r="AM100" i="69"/>
  <c r="AM71" i="69"/>
  <c r="AM57" i="69"/>
  <c r="AM157" i="69"/>
  <c r="AM160" i="69"/>
  <c r="AM114" i="69"/>
  <c r="AM166" i="69"/>
  <c r="AM99" i="69"/>
  <c r="AM108" i="69"/>
  <c r="AM75" i="69"/>
  <c r="AM112" i="69"/>
  <c r="AM120" i="69"/>
  <c r="AM52" i="69"/>
  <c r="AM98" i="69"/>
  <c r="AM45" i="69"/>
  <c r="AM152" i="69"/>
  <c r="AN378" i="67"/>
  <c r="AK27" i="66"/>
  <c r="AP2" i="67"/>
  <c r="AN5" i="69"/>
  <c r="AN152" i="69" s="1"/>
  <c r="AJ18" i="66"/>
  <c r="AJ11" i="66" s="1"/>
  <c r="U26" i="69"/>
  <c r="V27" i="69"/>
  <c r="W28" i="69"/>
  <c r="X29" i="69"/>
  <c r="Y30" i="69"/>
  <c r="Z31" i="69"/>
  <c r="AA32" i="69"/>
  <c r="AB33" i="69"/>
  <c r="AC34" i="69"/>
  <c r="AD35" i="69"/>
  <c r="AE36" i="69"/>
  <c r="AF37" i="69"/>
  <c r="AG38" i="69"/>
  <c r="AH39" i="69"/>
  <c r="AI40" i="69"/>
  <c r="AJ41" i="69"/>
  <c r="AK42" i="69"/>
  <c r="AL43" i="69"/>
  <c r="AM44" i="69"/>
  <c r="AK30" i="66"/>
  <c r="AL28" i="66"/>
  <c r="AL29" i="66" s="1"/>
  <c r="U133" i="69"/>
  <c r="V134" i="69"/>
  <c r="W135" i="69"/>
  <c r="X136" i="69"/>
  <c r="Y137" i="69"/>
  <c r="Z138" i="69"/>
  <c r="AA139" i="69"/>
  <c r="AB140" i="69"/>
  <c r="AC141" i="69"/>
  <c r="AD142" i="69"/>
  <c r="AE143" i="69"/>
  <c r="AF144" i="69"/>
  <c r="AG145" i="69"/>
  <c r="AH146" i="69"/>
  <c r="AI147" i="69"/>
  <c r="AJ148" i="69"/>
  <c r="AK149" i="69"/>
  <c r="AL150" i="69"/>
  <c r="AM151" i="69"/>
  <c r="U389" i="61"/>
  <c r="U390" i="61" s="1"/>
  <c r="D65" i="42"/>
  <c r="E64" i="42"/>
  <c r="AC141" i="59"/>
  <c r="AD142" i="59"/>
  <c r="AE143" i="59"/>
  <c r="AF144" i="59"/>
  <c r="AG145" i="59"/>
  <c r="AH146" i="59"/>
  <c r="AC34" i="59"/>
  <c r="AD35" i="59"/>
  <c r="AE36" i="59"/>
  <c r="AF37" i="59"/>
  <c r="AG38" i="59"/>
  <c r="AH39" i="59"/>
  <c r="AI40" i="59"/>
  <c r="AJ149" i="59"/>
  <c r="AJ155" i="59"/>
  <c r="AJ150" i="59"/>
  <c r="AJ153" i="59"/>
  <c r="AJ157" i="59"/>
  <c r="AJ151" i="59"/>
  <c r="AJ152" i="59"/>
  <c r="AJ156" i="59"/>
  <c r="AJ154" i="59"/>
  <c r="AJ159" i="59"/>
  <c r="AJ163" i="59"/>
  <c r="AJ167" i="59"/>
  <c r="AJ171" i="59"/>
  <c r="AJ158" i="59"/>
  <c r="AJ162" i="59"/>
  <c r="AJ166" i="59"/>
  <c r="AJ170" i="59"/>
  <c r="AJ161" i="59"/>
  <c r="AJ165" i="59"/>
  <c r="AJ169" i="59"/>
  <c r="AJ173" i="59"/>
  <c r="AJ148" i="59"/>
  <c r="AJ160" i="59"/>
  <c r="AJ164" i="59"/>
  <c r="AJ168" i="59"/>
  <c r="AJ172" i="59"/>
  <c r="AJ174" i="59"/>
  <c r="AJ178" i="59"/>
  <c r="AJ182" i="59"/>
  <c r="AJ177" i="59"/>
  <c r="AJ181" i="59"/>
  <c r="AJ176" i="59"/>
  <c r="AJ180" i="59"/>
  <c r="AJ175" i="59"/>
  <c r="AJ179" i="59"/>
  <c r="U133" i="59"/>
  <c r="W135" i="59"/>
  <c r="Y137" i="59"/>
  <c r="AA139" i="59"/>
  <c r="V134" i="59"/>
  <c r="X136" i="59"/>
  <c r="Z138" i="59"/>
  <c r="AB140" i="59"/>
  <c r="AJ95" i="59"/>
  <c r="AJ101" i="59"/>
  <c r="AJ96" i="59"/>
  <c r="AJ99" i="59"/>
  <c r="AJ104" i="59"/>
  <c r="AJ108" i="59"/>
  <c r="AJ102" i="59"/>
  <c r="AJ103" i="59"/>
  <c r="AJ106" i="59"/>
  <c r="AJ109" i="59"/>
  <c r="AJ113" i="59"/>
  <c r="AJ117" i="59"/>
  <c r="AJ121" i="59"/>
  <c r="AJ125" i="59"/>
  <c r="AJ98" i="59"/>
  <c r="AJ97" i="59"/>
  <c r="AJ105" i="59"/>
  <c r="AJ112" i="59"/>
  <c r="AJ116" i="59"/>
  <c r="AJ120" i="59"/>
  <c r="AJ124" i="59"/>
  <c r="AJ128" i="59"/>
  <c r="AJ100" i="59"/>
  <c r="AJ115" i="59"/>
  <c r="AJ123" i="59"/>
  <c r="AJ119" i="59"/>
  <c r="AJ126" i="59"/>
  <c r="AJ107" i="59"/>
  <c r="AJ114" i="59"/>
  <c r="AJ122" i="59"/>
  <c r="AJ111" i="59"/>
  <c r="AJ127" i="59"/>
  <c r="AJ110" i="59"/>
  <c r="AJ118" i="59"/>
  <c r="AK378" i="61"/>
  <c r="AJ43" i="59"/>
  <c r="AJ46" i="59"/>
  <c r="AJ50" i="59"/>
  <c r="AJ54" i="59"/>
  <c r="AJ44" i="59"/>
  <c r="AJ45" i="59"/>
  <c r="AJ49" i="59"/>
  <c r="AJ53" i="59"/>
  <c r="AJ57" i="59"/>
  <c r="AJ42" i="59"/>
  <c r="AJ48" i="59"/>
  <c r="AJ52" i="59"/>
  <c r="AJ56" i="59"/>
  <c r="AJ58" i="59"/>
  <c r="AJ62" i="59"/>
  <c r="AJ66" i="59"/>
  <c r="AJ70" i="59"/>
  <c r="AJ74" i="59"/>
  <c r="AJ47" i="59"/>
  <c r="AJ59" i="59"/>
  <c r="AJ63" i="59"/>
  <c r="AJ55" i="59"/>
  <c r="AJ61" i="59"/>
  <c r="AJ65" i="59"/>
  <c r="AJ69" i="59"/>
  <c r="AJ73" i="59"/>
  <c r="AJ75" i="59"/>
  <c r="AJ41" i="59"/>
  <c r="AJ51" i="59"/>
  <c r="AJ60" i="59"/>
  <c r="AJ64" i="59"/>
  <c r="AJ68" i="59"/>
  <c r="AJ72" i="59"/>
  <c r="AJ67" i="59"/>
  <c r="AJ71" i="59"/>
  <c r="O14" i="59"/>
  <c r="V27" i="59"/>
  <c r="Z31" i="59"/>
  <c r="X29" i="59"/>
  <c r="Y30" i="59"/>
  <c r="W28" i="59"/>
  <c r="AA32" i="59"/>
  <c r="AB33" i="59"/>
  <c r="U26" i="59"/>
  <c r="AL88" i="61"/>
  <c r="AL91" i="61"/>
  <c r="AL96" i="61"/>
  <c r="AL99" i="61"/>
  <c r="AL104" i="61"/>
  <c r="AL107" i="61"/>
  <c r="AL89" i="61"/>
  <c r="AL90" i="61"/>
  <c r="AL97" i="61"/>
  <c r="AL98" i="61"/>
  <c r="AL105" i="61"/>
  <c r="AL106" i="61"/>
  <c r="AL92" i="61"/>
  <c r="AL95" i="61"/>
  <c r="AL100" i="61"/>
  <c r="AL103" i="61"/>
  <c r="AL108" i="61"/>
  <c r="AL94" i="61"/>
  <c r="AL101" i="61"/>
  <c r="AL109" i="61"/>
  <c r="AL93" i="61"/>
  <c r="AL102" i="61"/>
  <c r="S29" i="1"/>
  <c r="AG3" i="56"/>
  <c r="AF6" i="56"/>
  <c r="AF7" i="56"/>
  <c r="AU2" i="56"/>
  <c r="AF3" i="42"/>
  <c r="AF6" i="42" s="1"/>
  <c r="AM2" i="61"/>
  <c r="AK5" i="59"/>
  <c r="AG18" i="1"/>
  <c r="AG11" i="1" s="1"/>
  <c r="AH27" i="1"/>
  <c r="AH33" i="1"/>
  <c r="AG34" i="1"/>
  <c r="AM3" i="61" s="1"/>
  <c r="W325" i="67" l="1"/>
  <c r="W325" i="61"/>
  <c r="V23" i="69"/>
  <c r="V21" i="69"/>
  <c r="V23" i="59"/>
  <c r="V21" i="59"/>
  <c r="V343" i="67"/>
  <c r="V355" i="67" s="1"/>
  <c r="W328" i="67"/>
  <c r="AL382" i="61"/>
  <c r="AF62" i="56"/>
  <c r="X132" i="61" s="1"/>
  <c r="AF86" i="56"/>
  <c r="AF116" i="56"/>
  <c r="AF110" i="56"/>
  <c r="AP376" i="67"/>
  <c r="AP377" i="67"/>
  <c r="AO388" i="67"/>
  <c r="AM377" i="61"/>
  <c r="AM382" i="61" s="1"/>
  <c r="AM376" i="61"/>
  <c r="U79" i="69"/>
  <c r="U129" i="69" s="1"/>
  <c r="U16" i="69" s="1"/>
  <c r="AI93" i="59"/>
  <c r="AM39" i="61"/>
  <c r="AM40" i="61"/>
  <c r="AM36" i="61"/>
  <c r="AM47" i="61"/>
  <c r="AM48" i="61"/>
  <c r="AM38" i="61"/>
  <c r="AM41" i="61"/>
  <c r="AM42" i="61"/>
  <c r="AM44" i="61"/>
  <c r="AM46" i="61"/>
  <c r="AM51" i="61"/>
  <c r="AM52" i="61"/>
  <c r="AM37" i="61"/>
  <c r="AM50" i="61"/>
  <c r="AM53" i="61"/>
  <c r="AM45" i="61"/>
  <c r="AM43" i="61"/>
  <c r="AM49" i="61"/>
  <c r="AM55" i="61"/>
  <c r="AM56" i="61"/>
  <c r="AM54" i="61"/>
  <c r="AM34" i="61"/>
  <c r="AM87" i="61" s="1"/>
  <c r="AM35" i="61"/>
  <c r="AM88" i="61" s="1"/>
  <c r="AM33" i="61"/>
  <c r="AM86" i="61" s="1"/>
  <c r="AM32" i="61"/>
  <c r="AM85" i="61" s="1"/>
  <c r="AM31" i="61"/>
  <c r="AM84" i="61" s="1"/>
  <c r="AM30" i="61"/>
  <c r="AM83" i="61" s="1"/>
  <c r="AM29" i="61"/>
  <c r="AM82" i="61" s="1"/>
  <c r="AM28" i="61"/>
  <c r="AM81" i="61" s="1"/>
  <c r="AM27" i="61"/>
  <c r="AM80" i="61" s="1"/>
  <c r="AM26" i="61"/>
  <c r="AM79" i="61" s="1"/>
  <c r="AM25" i="61"/>
  <c r="AM78" i="61" s="1"/>
  <c r="AM24" i="61"/>
  <c r="AM77" i="61" s="1"/>
  <c r="Y9" i="61"/>
  <c r="Y62" i="61" s="1"/>
  <c r="AC13" i="61"/>
  <c r="AC66" i="61" s="1"/>
  <c r="X8" i="61"/>
  <c r="X61" i="61" s="1"/>
  <c r="AB12" i="61"/>
  <c r="AB65" i="61" s="1"/>
  <c r="AA11" i="61"/>
  <c r="AA64" i="61" s="1"/>
  <c r="AE15" i="61"/>
  <c r="AE68" i="61" s="1"/>
  <c r="AF16" i="61"/>
  <c r="AF69" i="61" s="1"/>
  <c r="AJ20" i="61"/>
  <c r="AJ73" i="61" s="1"/>
  <c r="Z10" i="61"/>
  <c r="Z63" i="61" s="1"/>
  <c r="AD14" i="61"/>
  <c r="AD67" i="61" s="1"/>
  <c r="AI19" i="61"/>
  <c r="AI72" i="61" s="1"/>
  <c r="AH18" i="61"/>
  <c r="AH71" i="61" s="1"/>
  <c r="AM23" i="61"/>
  <c r="AM76" i="61" s="1"/>
  <c r="AG17" i="61"/>
  <c r="AG70" i="61" s="1"/>
  <c r="AK21" i="61"/>
  <c r="AK74" i="61" s="1"/>
  <c r="AL22" i="61"/>
  <c r="AL75" i="61" s="1"/>
  <c r="W7" i="61"/>
  <c r="W332" i="61"/>
  <c r="W328" i="61"/>
  <c r="W326" i="61"/>
  <c r="W327" i="67"/>
  <c r="W327" i="61"/>
  <c r="W330" i="61"/>
  <c r="AF143" i="56"/>
  <c r="AF89" i="56"/>
  <c r="AF113" i="56"/>
  <c r="AF92" i="56"/>
  <c r="AF77" i="56"/>
  <c r="AF98" i="56"/>
  <c r="AF68" i="56"/>
  <c r="AF122" i="56"/>
  <c r="AF155" i="56"/>
  <c r="AF125" i="56"/>
  <c r="AF146" i="56"/>
  <c r="AF119" i="56"/>
  <c r="AF107" i="56"/>
  <c r="AF71" i="56"/>
  <c r="AF80" i="56"/>
  <c r="AF83" i="56"/>
  <c r="AP41" i="67"/>
  <c r="AP43" i="67"/>
  <c r="AP44" i="67"/>
  <c r="AP42" i="67"/>
  <c r="AP45" i="67"/>
  <c r="AP50" i="67"/>
  <c r="AP53" i="67"/>
  <c r="AP47" i="67"/>
  <c r="AP48" i="67"/>
  <c r="AP39" i="67"/>
  <c r="AP46" i="67"/>
  <c r="AP49" i="67"/>
  <c r="AP54" i="67"/>
  <c r="AP40" i="67"/>
  <c r="AP52" i="67"/>
  <c r="AP55" i="67"/>
  <c r="AP56" i="67"/>
  <c r="AP51" i="67"/>
  <c r="AP37" i="67"/>
  <c r="AP38" i="67"/>
  <c r="AP36" i="67"/>
  <c r="AP35" i="67"/>
  <c r="AP34" i="67"/>
  <c r="AP33" i="67"/>
  <c r="AP32" i="67"/>
  <c r="AP31" i="67"/>
  <c r="AP30" i="67"/>
  <c r="AP29" i="67"/>
  <c r="AP28" i="67"/>
  <c r="AP27" i="67"/>
  <c r="AF134" i="56"/>
  <c r="X139" i="67"/>
  <c r="AF101" i="56"/>
  <c r="AF74" i="56"/>
  <c r="AM218" i="61"/>
  <c r="AM270" i="61" s="1"/>
  <c r="AF95" i="56"/>
  <c r="AF131" i="56"/>
  <c r="AF128" i="56"/>
  <c r="AF137" i="56"/>
  <c r="AF104" i="56"/>
  <c r="AF152" i="56"/>
  <c r="AF149" i="56"/>
  <c r="AF65" i="56"/>
  <c r="AF140" i="56"/>
  <c r="V339" i="67"/>
  <c r="V351" i="67" s="1"/>
  <c r="V346" i="67"/>
  <c r="V358" i="67" s="1"/>
  <c r="V338" i="67"/>
  <c r="V350" i="67" s="1"/>
  <c r="V340" i="67"/>
  <c r="V352" i="67" s="1"/>
  <c r="V341" i="67"/>
  <c r="V353" i="67" s="1"/>
  <c r="V345" i="67"/>
  <c r="V357" i="67" s="1"/>
  <c r="V344" i="67"/>
  <c r="V356" i="67" s="1"/>
  <c r="V347" i="67"/>
  <c r="V359" i="67" s="1"/>
  <c r="V342" i="67"/>
  <c r="V354" i="67" s="1"/>
  <c r="V220" i="67"/>
  <c r="V272" i="67" s="1"/>
  <c r="W330" i="67"/>
  <c r="Y9" i="67"/>
  <c r="Y62" i="67" s="1"/>
  <c r="AC13" i="67"/>
  <c r="AC66" i="67" s="1"/>
  <c r="X8" i="67"/>
  <c r="X61" i="67" s="1"/>
  <c r="AB12" i="67"/>
  <c r="AB65" i="67" s="1"/>
  <c r="AF16" i="67"/>
  <c r="AF69" i="67" s="1"/>
  <c r="AA11" i="67"/>
  <c r="AA64" i="67" s="1"/>
  <c r="AE15" i="67"/>
  <c r="AE68" i="67" s="1"/>
  <c r="AI19" i="67"/>
  <c r="AI72" i="67" s="1"/>
  <c r="AM23" i="67"/>
  <c r="AH18" i="67"/>
  <c r="AH71" i="67" s="1"/>
  <c r="AL22" i="67"/>
  <c r="AD14" i="67"/>
  <c r="AD67" i="67" s="1"/>
  <c r="AG17" i="67"/>
  <c r="AG70" i="67" s="1"/>
  <c r="AK21" i="67"/>
  <c r="AK74" i="67" s="1"/>
  <c r="Z10" i="67"/>
  <c r="Z63" i="67" s="1"/>
  <c r="AN24" i="67"/>
  <c r="AJ20" i="67"/>
  <c r="AJ73" i="67" s="1"/>
  <c r="AP26" i="67"/>
  <c r="AO25" i="67"/>
  <c r="W164" i="61"/>
  <c r="W180" i="61" s="1"/>
  <c r="W7" i="67"/>
  <c r="W332" i="67"/>
  <c r="W334" i="61"/>
  <c r="AF53" i="56"/>
  <c r="AF59" i="56"/>
  <c r="AF56" i="56"/>
  <c r="W326" i="67"/>
  <c r="AH19" i="66"/>
  <c r="C19" i="66" s="1"/>
  <c r="H8" i="68" s="1"/>
  <c r="AK83" i="67"/>
  <c r="AK86" i="67"/>
  <c r="AK78" i="67"/>
  <c r="AK381" i="67"/>
  <c r="AK81" i="67"/>
  <c r="AK82" i="67"/>
  <c r="AK77" i="67"/>
  <c r="AK84" i="67"/>
  <c r="AK79" i="67"/>
  <c r="AK85" i="67"/>
  <c r="AK80" i="67"/>
  <c r="AK382" i="67"/>
  <c r="AK76" i="67"/>
  <c r="AK75" i="67"/>
  <c r="AG33" i="66"/>
  <c r="AF34" i="66"/>
  <c r="AL3" i="67" s="1"/>
  <c r="U183" i="69"/>
  <c r="U18" i="69" s="1"/>
  <c r="U76" i="69"/>
  <c r="U14" i="69" s="1"/>
  <c r="W334" i="67"/>
  <c r="U183" i="59"/>
  <c r="U18" i="59" s="1"/>
  <c r="U76" i="59"/>
  <c r="U14" i="59" s="1"/>
  <c r="V345" i="61"/>
  <c r="V357" i="61" s="1"/>
  <c r="V347" i="61"/>
  <c r="V359" i="61" s="1"/>
  <c r="V343" i="61"/>
  <c r="V355" i="61" s="1"/>
  <c r="V342" i="61"/>
  <c r="V354" i="61" s="1"/>
  <c r="V339" i="61"/>
  <c r="V351" i="61" s="1"/>
  <c r="V340" i="61"/>
  <c r="V352" i="61" s="1"/>
  <c r="V341" i="61"/>
  <c r="V353" i="61" s="1"/>
  <c r="V346" i="61"/>
  <c r="V358" i="61" s="1"/>
  <c r="AB86" i="69"/>
  <c r="AM97" i="69"/>
  <c r="AI93" i="69"/>
  <c r="X82" i="69"/>
  <c r="AN98" i="69"/>
  <c r="AD88" i="69"/>
  <c r="V338" i="61"/>
  <c r="V350" i="61" s="1"/>
  <c r="V344" i="61"/>
  <c r="V356" i="61" s="1"/>
  <c r="AH92" i="69"/>
  <c r="W81" i="69"/>
  <c r="AJ94" i="69"/>
  <c r="AE89" i="69"/>
  <c r="Z84" i="69"/>
  <c r="AL96" i="69"/>
  <c r="AF90" i="69"/>
  <c r="AA85" i="69"/>
  <c r="V80" i="69"/>
  <c r="AK95" i="69"/>
  <c r="AG91" i="69"/>
  <c r="AC87" i="69"/>
  <c r="Y83" i="69"/>
  <c r="AF14" i="56"/>
  <c r="AF20" i="56"/>
  <c r="AF38" i="56"/>
  <c r="AF11" i="56"/>
  <c r="AF44" i="56"/>
  <c r="AF23" i="56"/>
  <c r="AF47" i="56"/>
  <c r="AF41" i="56"/>
  <c r="AF50" i="56"/>
  <c r="AF35" i="56"/>
  <c r="AF17" i="56"/>
  <c r="AF26" i="56"/>
  <c r="AF32" i="56"/>
  <c r="AF29" i="56"/>
  <c r="V80" i="59"/>
  <c r="AC87" i="59"/>
  <c r="W81" i="59"/>
  <c r="AG91" i="59"/>
  <c r="AF8" i="56"/>
  <c r="Z84" i="59"/>
  <c r="AH92" i="59"/>
  <c r="W165" i="67"/>
  <c r="Y83" i="59"/>
  <c r="AD88" i="59"/>
  <c r="AB86" i="59"/>
  <c r="AA85" i="59"/>
  <c r="AE89" i="59"/>
  <c r="X82" i="59"/>
  <c r="U79" i="59"/>
  <c r="AJ94" i="59"/>
  <c r="AF90" i="59"/>
  <c r="AP106" i="67"/>
  <c r="AP98" i="67"/>
  <c r="AP101" i="67"/>
  <c r="AP95" i="67"/>
  <c r="AP93" i="67"/>
  <c r="AP99" i="67"/>
  <c r="AP218" i="67"/>
  <c r="AP270" i="67" s="1"/>
  <c r="AP102" i="67"/>
  <c r="AP94" i="67"/>
  <c r="AP105" i="67"/>
  <c r="AP107" i="67"/>
  <c r="AP108" i="67"/>
  <c r="AP100" i="67"/>
  <c r="AP92" i="67"/>
  <c r="AP97" i="67"/>
  <c r="AP109" i="67"/>
  <c r="AP103" i="67"/>
  <c r="AP104" i="67"/>
  <c r="AP96" i="67"/>
  <c r="AN169" i="69"/>
  <c r="AN174" i="69"/>
  <c r="AN168" i="69"/>
  <c r="AN167" i="69"/>
  <c r="AN180" i="69"/>
  <c r="AN123" i="69"/>
  <c r="AN128" i="69"/>
  <c r="AN119" i="69"/>
  <c r="AN103" i="69"/>
  <c r="AN62" i="69"/>
  <c r="AN126" i="69"/>
  <c r="AN108" i="69"/>
  <c r="AN71" i="69"/>
  <c r="AN172" i="69"/>
  <c r="AN122" i="69"/>
  <c r="AN55" i="69"/>
  <c r="AN101" i="69"/>
  <c r="AN65" i="69"/>
  <c r="AN102" i="69"/>
  <c r="AN53" i="69"/>
  <c r="AN64" i="69"/>
  <c r="AN118" i="69"/>
  <c r="AN52" i="69"/>
  <c r="AN181" i="69"/>
  <c r="AN165" i="69"/>
  <c r="AN170" i="69"/>
  <c r="AN160" i="69"/>
  <c r="AN161" i="69"/>
  <c r="AN164" i="69"/>
  <c r="AN179" i="69"/>
  <c r="AN124" i="69"/>
  <c r="AN115" i="69"/>
  <c r="AN74" i="69"/>
  <c r="AN58" i="69"/>
  <c r="AN120" i="69"/>
  <c r="AN104" i="69"/>
  <c r="AN125" i="69"/>
  <c r="AN114" i="69"/>
  <c r="AN51" i="69"/>
  <c r="AN54" i="69"/>
  <c r="AN56" i="69"/>
  <c r="AN49" i="69"/>
  <c r="AN72" i="69"/>
  <c r="AN173" i="69"/>
  <c r="AN178" i="69"/>
  <c r="AN176" i="69"/>
  <c r="AN175" i="69"/>
  <c r="AN153" i="69"/>
  <c r="AN127" i="69"/>
  <c r="AN155" i="69"/>
  <c r="AN121" i="69"/>
  <c r="AN107" i="69"/>
  <c r="AN66" i="69"/>
  <c r="AN159" i="69"/>
  <c r="AN112" i="69"/>
  <c r="AN75" i="69"/>
  <c r="AN59" i="69"/>
  <c r="AN105" i="69"/>
  <c r="AN110" i="69"/>
  <c r="AN117" i="69"/>
  <c r="AN73" i="69"/>
  <c r="AN48" i="69"/>
  <c r="AN57" i="69"/>
  <c r="AN162" i="69"/>
  <c r="AN61" i="69"/>
  <c r="AN177" i="69"/>
  <c r="AN182" i="69"/>
  <c r="AN166" i="69"/>
  <c r="AN156" i="69"/>
  <c r="AN157" i="69"/>
  <c r="AN158" i="69"/>
  <c r="AN163" i="69"/>
  <c r="AN154" i="69"/>
  <c r="AN111" i="69"/>
  <c r="AN70" i="69"/>
  <c r="AN171" i="69"/>
  <c r="AN116" i="69"/>
  <c r="AN100" i="69"/>
  <c r="AN63" i="69"/>
  <c r="AN113" i="69"/>
  <c r="AN106" i="69"/>
  <c r="AN47" i="69"/>
  <c r="AN50" i="69"/>
  <c r="AN60" i="69"/>
  <c r="AN69" i="69"/>
  <c r="AN109" i="69"/>
  <c r="AN67" i="69"/>
  <c r="AN68" i="69"/>
  <c r="AN46" i="69"/>
  <c r="AN99" i="69"/>
  <c r="AN45" i="69"/>
  <c r="AQ2" i="67"/>
  <c r="AK18" i="66"/>
  <c r="AK11" i="66" s="1"/>
  <c r="AL27" i="66"/>
  <c r="AO5" i="69"/>
  <c r="AO378" i="67"/>
  <c r="AL30" i="66"/>
  <c r="AM28" i="66"/>
  <c r="AM29" i="66" s="1"/>
  <c r="AL381" i="61"/>
  <c r="E65" i="42"/>
  <c r="D66" i="42"/>
  <c r="AK154" i="59"/>
  <c r="AK151" i="59"/>
  <c r="AK152" i="59"/>
  <c r="AK156" i="59"/>
  <c r="AK149" i="59"/>
  <c r="AK155" i="59"/>
  <c r="AK150" i="59"/>
  <c r="AK153" i="59"/>
  <c r="AK158" i="59"/>
  <c r="AK162" i="59"/>
  <c r="AK166" i="59"/>
  <c r="AK170" i="59"/>
  <c r="AK161" i="59"/>
  <c r="AK165" i="59"/>
  <c r="AK169" i="59"/>
  <c r="AK173" i="59"/>
  <c r="AK160" i="59"/>
  <c r="AK164" i="59"/>
  <c r="AK168" i="59"/>
  <c r="AK172" i="59"/>
  <c r="AK157" i="59"/>
  <c r="AK159" i="59"/>
  <c r="AK163" i="59"/>
  <c r="AK167" i="59"/>
  <c r="AK171" i="59"/>
  <c r="AK177" i="59"/>
  <c r="AK181" i="59"/>
  <c r="AK176" i="59"/>
  <c r="AK180" i="59"/>
  <c r="AK175" i="59"/>
  <c r="AK179" i="59"/>
  <c r="AK174" i="59"/>
  <c r="AK178" i="59"/>
  <c r="AK182" i="59"/>
  <c r="AK100" i="59"/>
  <c r="AK97" i="59"/>
  <c r="AK98" i="59"/>
  <c r="AK103" i="59"/>
  <c r="AK107" i="59"/>
  <c r="AK105" i="59"/>
  <c r="AK112" i="59"/>
  <c r="AK116" i="59"/>
  <c r="AK120" i="59"/>
  <c r="AK124" i="59"/>
  <c r="AK128" i="59"/>
  <c r="AK95" i="59"/>
  <c r="AK104" i="59"/>
  <c r="AK111" i="59"/>
  <c r="AK115" i="59"/>
  <c r="AK119" i="59"/>
  <c r="AK123" i="59"/>
  <c r="AK127" i="59"/>
  <c r="AK99" i="59"/>
  <c r="AK114" i="59"/>
  <c r="AK122" i="59"/>
  <c r="AK108" i="59"/>
  <c r="AK110" i="59"/>
  <c r="AK118" i="59"/>
  <c r="AK96" i="59"/>
  <c r="AK106" i="59"/>
  <c r="AK125" i="59"/>
  <c r="AK101" i="59"/>
  <c r="AK102" i="59"/>
  <c r="AK113" i="59"/>
  <c r="AK121" i="59"/>
  <c r="AK126" i="59"/>
  <c r="AK109" i="59"/>
  <c r="AK117" i="59"/>
  <c r="AL378" i="61"/>
  <c r="AK44" i="59"/>
  <c r="AK45" i="59"/>
  <c r="AK49" i="59"/>
  <c r="AK53" i="59"/>
  <c r="AK57" i="59"/>
  <c r="AK42" i="59"/>
  <c r="AK48" i="59"/>
  <c r="AK52" i="59"/>
  <c r="AK56" i="59"/>
  <c r="AK47" i="59"/>
  <c r="AK51" i="59"/>
  <c r="AK55" i="59"/>
  <c r="AK61" i="59"/>
  <c r="AK65" i="59"/>
  <c r="AK69" i="59"/>
  <c r="AK73" i="59"/>
  <c r="AK70" i="59"/>
  <c r="AK74" i="59"/>
  <c r="AK54" i="59"/>
  <c r="AK60" i="59"/>
  <c r="AK64" i="59"/>
  <c r="AK68" i="59"/>
  <c r="AK72" i="59"/>
  <c r="AK46" i="59"/>
  <c r="AK66" i="59"/>
  <c r="AK50" i="59"/>
  <c r="AK59" i="59"/>
  <c r="AK63" i="59"/>
  <c r="AK67" i="59"/>
  <c r="AK71" i="59"/>
  <c r="AK75" i="59"/>
  <c r="AK43" i="59"/>
  <c r="AK58" i="59"/>
  <c r="AK62" i="59"/>
  <c r="AM89" i="61"/>
  <c r="AM90" i="61"/>
  <c r="AM97" i="61"/>
  <c r="AM98" i="61"/>
  <c r="AM105" i="61"/>
  <c r="AM106" i="61"/>
  <c r="AM92" i="61"/>
  <c r="AM95" i="61"/>
  <c r="AM100" i="61"/>
  <c r="AM103" i="61"/>
  <c r="AM108" i="61"/>
  <c r="AM93" i="61"/>
  <c r="AM94" i="61"/>
  <c r="AM101" i="61"/>
  <c r="AM102" i="61"/>
  <c r="AM109" i="61"/>
  <c r="AM91" i="61"/>
  <c r="AM104" i="61"/>
  <c r="AM96" i="61"/>
  <c r="AM99" i="61"/>
  <c r="AM107" i="61"/>
  <c r="S30" i="1"/>
  <c r="T28" i="1"/>
  <c r="AG4" i="56"/>
  <c r="AN2" i="61"/>
  <c r="AV2" i="56"/>
  <c r="AI27" i="1"/>
  <c r="AH18" i="1"/>
  <c r="AH11" i="1" s="1"/>
  <c r="AG3" i="42"/>
  <c r="AG6" i="42" s="1"/>
  <c r="AL5" i="59"/>
  <c r="AH34" i="1"/>
  <c r="AN3" i="61" s="1"/>
  <c r="AI33" i="1"/>
  <c r="V367" i="67" l="1"/>
  <c r="V22" i="69"/>
  <c r="V22" i="59"/>
  <c r="X148" i="67"/>
  <c r="AP388" i="67"/>
  <c r="X132" i="67"/>
  <c r="X150" i="61"/>
  <c r="X148" i="61"/>
  <c r="X150" i="67"/>
  <c r="X140" i="61"/>
  <c r="X140" i="67"/>
  <c r="X138" i="67"/>
  <c r="X160" i="67"/>
  <c r="X134" i="61"/>
  <c r="X149" i="67"/>
  <c r="X135" i="61"/>
  <c r="X153" i="67"/>
  <c r="X144" i="61"/>
  <c r="X141" i="61"/>
  <c r="X139" i="61"/>
  <c r="X151" i="67"/>
  <c r="X152" i="61"/>
  <c r="X142" i="67"/>
  <c r="X147" i="61"/>
  <c r="X163" i="67"/>
  <c r="X137" i="61"/>
  <c r="X159" i="67"/>
  <c r="AQ27" i="67"/>
  <c r="AQ377" i="67"/>
  <c r="AQ376" i="67"/>
  <c r="AN24" i="61"/>
  <c r="AN77" i="61" s="1"/>
  <c r="AN376" i="61"/>
  <c r="AN377" i="61"/>
  <c r="AM388" i="61"/>
  <c r="AK41" i="59"/>
  <c r="AN37" i="61"/>
  <c r="AN42" i="61"/>
  <c r="AN45" i="61"/>
  <c r="AN38" i="61"/>
  <c r="AN41" i="61"/>
  <c r="AN43" i="61"/>
  <c r="AN39" i="61"/>
  <c r="AN40" i="61"/>
  <c r="AN47" i="61"/>
  <c r="AN48" i="61"/>
  <c r="AN49" i="61"/>
  <c r="AN54" i="61"/>
  <c r="AN44" i="61"/>
  <c r="AN46" i="61"/>
  <c r="AN51" i="61"/>
  <c r="AN52" i="61"/>
  <c r="AN53" i="61"/>
  <c r="AN50" i="61"/>
  <c r="AN56" i="61"/>
  <c r="AN55" i="61"/>
  <c r="AN36" i="61"/>
  <c r="AN89" i="61" s="1"/>
  <c r="AN35" i="61"/>
  <c r="AN88" i="61" s="1"/>
  <c r="AN34" i="61"/>
  <c r="AN87" i="61" s="1"/>
  <c r="AN33" i="61"/>
  <c r="AN86" i="61" s="1"/>
  <c r="AN32" i="61"/>
  <c r="AN85" i="61" s="1"/>
  <c r="AN31" i="61"/>
  <c r="AN84" i="61" s="1"/>
  <c r="AN30" i="61"/>
  <c r="AN83" i="61" s="1"/>
  <c r="AN29" i="61"/>
  <c r="AN82" i="61" s="1"/>
  <c r="AN28" i="61"/>
  <c r="AN81" i="61" s="1"/>
  <c r="AN27" i="61"/>
  <c r="AN80" i="61" s="1"/>
  <c r="AN26" i="61"/>
  <c r="AN79" i="61" s="1"/>
  <c r="AN25" i="61"/>
  <c r="AN78" i="61" s="1"/>
  <c r="X141" i="67"/>
  <c r="X159" i="61"/>
  <c r="X137" i="67"/>
  <c r="X134" i="67"/>
  <c r="X149" i="61"/>
  <c r="X142" i="61"/>
  <c r="X144" i="67"/>
  <c r="X153" i="61"/>
  <c r="X151" i="61"/>
  <c r="X152" i="67"/>
  <c r="X163" i="61"/>
  <c r="X135" i="67"/>
  <c r="X160" i="61"/>
  <c r="X138" i="61"/>
  <c r="X147" i="67"/>
  <c r="X155" i="61"/>
  <c r="X155" i="67"/>
  <c r="X145" i="61"/>
  <c r="X145" i="67"/>
  <c r="X133" i="61"/>
  <c r="X133" i="67"/>
  <c r="X162" i="61"/>
  <c r="X162" i="67"/>
  <c r="X157" i="67"/>
  <c r="X157" i="61"/>
  <c r="AN218" i="61"/>
  <c r="AN270" i="61" s="1"/>
  <c r="X161" i="67"/>
  <c r="X161" i="61"/>
  <c r="X146" i="61"/>
  <c r="X146" i="67"/>
  <c r="X154" i="61"/>
  <c r="X154" i="67"/>
  <c r="X136" i="61"/>
  <c r="X136" i="67"/>
  <c r="X156" i="61"/>
  <c r="X156" i="67"/>
  <c r="AG148" i="56"/>
  <c r="AG94" i="56"/>
  <c r="AG144" i="56"/>
  <c r="AG100" i="56"/>
  <c r="AG127" i="56"/>
  <c r="AG111" i="56"/>
  <c r="AG136" i="56"/>
  <c r="AG120" i="56"/>
  <c r="AG75" i="56"/>
  <c r="AG73" i="56"/>
  <c r="AG108" i="56"/>
  <c r="AG60" i="56"/>
  <c r="AG117" i="56"/>
  <c r="AG114" i="56"/>
  <c r="AG139" i="56"/>
  <c r="AG96" i="56"/>
  <c r="AG69" i="56"/>
  <c r="AG66" i="56"/>
  <c r="AG64" i="56"/>
  <c r="AG87" i="56"/>
  <c r="AG123" i="56"/>
  <c r="AG126" i="56"/>
  <c r="AG90" i="56"/>
  <c r="AG93" i="56"/>
  <c r="AG81" i="56"/>
  <c r="AG72" i="56"/>
  <c r="AG63" i="56"/>
  <c r="AG88" i="56"/>
  <c r="AG118" i="56"/>
  <c r="AG78" i="56"/>
  <c r="AG82" i="56"/>
  <c r="AG76" i="56"/>
  <c r="AG142" i="56"/>
  <c r="AG106" i="56"/>
  <c r="AG151" i="56"/>
  <c r="AG97" i="56"/>
  <c r="AG147" i="56"/>
  <c r="AG105" i="56"/>
  <c r="AG79" i="56"/>
  <c r="AG130" i="56"/>
  <c r="AG124" i="56"/>
  <c r="AG132" i="56"/>
  <c r="AG145" i="56"/>
  <c r="AG133" i="56"/>
  <c r="AG67" i="56"/>
  <c r="AG99" i="56"/>
  <c r="AG85" i="56"/>
  <c r="AG112" i="56"/>
  <c r="AG91" i="56"/>
  <c r="AG121" i="56"/>
  <c r="AG129" i="56"/>
  <c r="AG115" i="56"/>
  <c r="AG138" i="56"/>
  <c r="AG61" i="56"/>
  <c r="AG84" i="56"/>
  <c r="AG102" i="56"/>
  <c r="AG141" i="56"/>
  <c r="AG150" i="56"/>
  <c r="AG103" i="56"/>
  <c r="AG109" i="56"/>
  <c r="AG135" i="56"/>
  <c r="AG70" i="56"/>
  <c r="AG154" i="56"/>
  <c r="AG153" i="56"/>
  <c r="AQ40" i="67"/>
  <c r="AQ41" i="67"/>
  <c r="AQ43" i="67"/>
  <c r="AQ44" i="67"/>
  <c r="AQ51" i="67"/>
  <c r="AQ52" i="67"/>
  <c r="AQ45" i="67"/>
  <c r="AQ50" i="67"/>
  <c r="AQ53" i="67"/>
  <c r="AQ42" i="67"/>
  <c r="AQ47" i="67"/>
  <c r="AQ48" i="67"/>
  <c r="AQ49" i="67"/>
  <c r="AQ54" i="67"/>
  <c r="AQ46" i="67"/>
  <c r="AQ55" i="67"/>
  <c r="AQ56" i="67"/>
  <c r="AQ39" i="67"/>
  <c r="AQ38" i="67"/>
  <c r="AQ37" i="67"/>
  <c r="AQ36" i="67"/>
  <c r="AQ35" i="67"/>
  <c r="AQ34" i="67"/>
  <c r="AQ33" i="67"/>
  <c r="AQ32" i="67"/>
  <c r="AQ31" i="67"/>
  <c r="AQ30" i="67"/>
  <c r="AQ29" i="67"/>
  <c r="AQ28" i="67"/>
  <c r="X158" i="67"/>
  <c r="X158" i="61"/>
  <c r="X143" i="67"/>
  <c r="X143" i="61"/>
  <c r="V370" i="67"/>
  <c r="W167" i="61"/>
  <c r="W219" i="61" s="1"/>
  <c r="W271" i="61" s="1"/>
  <c r="AL75" i="67"/>
  <c r="V363" i="67"/>
  <c r="V362" i="67"/>
  <c r="V365" i="67"/>
  <c r="V371" i="67"/>
  <c r="W199" i="61"/>
  <c r="W251" i="61" s="1"/>
  <c r="W303" i="61" s="1"/>
  <c r="V369" i="67"/>
  <c r="W181" i="61"/>
  <c r="W233" i="61" s="1"/>
  <c r="W285" i="61" s="1"/>
  <c r="W210" i="61"/>
  <c r="W262" i="61" s="1"/>
  <c r="W314" i="61" s="1"/>
  <c r="W173" i="61"/>
  <c r="W225" i="61" s="1"/>
  <c r="W277" i="61" s="1"/>
  <c r="V368" i="67"/>
  <c r="V364" i="67"/>
  <c r="V366" i="67"/>
  <c r="W204" i="61"/>
  <c r="W256" i="61" s="1"/>
  <c r="W308" i="61" s="1"/>
  <c r="W202" i="61"/>
  <c r="W254" i="61" s="1"/>
  <c r="W306" i="61" s="1"/>
  <c r="W185" i="61"/>
  <c r="W237" i="61" s="1"/>
  <c r="W289" i="61" s="1"/>
  <c r="W174" i="61"/>
  <c r="W226" i="61" s="1"/>
  <c r="W278" i="61" s="1"/>
  <c r="W184" i="61"/>
  <c r="W236" i="61" s="1"/>
  <c r="W288" i="61" s="1"/>
  <c r="W200" i="61"/>
  <c r="W252" i="61" s="1"/>
  <c r="W304" i="61" s="1"/>
  <c r="W198" i="61"/>
  <c r="W250" i="61" s="1"/>
  <c r="W302" i="61" s="1"/>
  <c r="W212" i="61"/>
  <c r="W264" i="61" s="1"/>
  <c r="W316" i="61" s="1"/>
  <c r="W57" i="67"/>
  <c r="W387" i="67" s="1"/>
  <c r="W389" i="67" s="1"/>
  <c r="W390" i="67" s="1"/>
  <c r="W189" i="61"/>
  <c r="W241" i="61" s="1"/>
  <c r="W293" i="61" s="1"/>
  <c r="W188" i="61"/>
  <c r="W240" i="61" s="1"/>
  <c r="W292" i="61" s="1"/>
  <c r="W187" i="67"/>
  <c r="W239" i="67" s="1"/>
  <c r="W291" i="67" s="1"/>
  <c r="W197" i="67"/>
  <c r="W249" i="67" s="1"/>
  <c r="W301" i="67" s="1"/>
  <c r="W204" i="67"/>
  <c r="W256" i="67" s="1"/>
  <c r="W308" i="67" s="1"/>
  <c r="W194" i="67"/>
  <c r="W246" i="67" s="1"/>
  <c r="W298" i="67" s="1"/>
  <c r="W213" i="67"/>
  <c r="W265" i="67" s="1"/>
  <c r="W317" i="67" s="1"/>
  <c r="W205" i="67"/>
  <c r="W257" i="67" s="1"/>
  <c r="W309" i="67" s="1"/>
  <c r="W188" i="67"/>
  <c r="W240" i="67" s="1"/>
  <c r="W292" i="67" s="1"/>
  <c r="W190" i="67"/>
  <c r="W242" i="67" s="1"/>
  <c r="W294" i="67" s="1"/>
  <c r="W201" i="67"/>
  <c r="W253" i="67" s="1"/>
  <c r="W305" i="67" s="1"/>
  <c r="W202" i="67"/>
  <c r="W254" i="67" s="1"/>
  <c r="W306" i="67" s="1"/>
  <c r="W185" i="67"/>
  <c r="W237" i="67" s="1"/>
  <c r="W289" i="67" s="1"/>
  <c r="W203" i="67"/>
  <c r="W255" i="67" s="1"/>
  <c r="W307" i="67" s="1"/>
  <c r="W214" i="67"/>
  <c r="W266" i="67" s="1"/>
  <c r="W318" i="67" s="1"/>
  <c r="W210" i="67"/>
  <c r="W262" i="67" s="1"/>
  <c r="W314" i="67" s="1"/>
  <c r="W198" i="67"/>
  <c r="W250" i="67" s="1"/>
  <c r="W302" i="67" s="1"/>
  <c r="W189" i="67"/>
  <c r="W241" i="67" s="1"/>
  <c r="W293" i="67" s="1"/>
  <c r="W195" i="67"/>
  <c r="W247" i="67" s="1"/>
  <c r="W299" i="67" s="1"/>
  <c r="W193" i="67"/>
  <c r="W245" i="67" s="1"/>
  <c r="W297" i="67" s="1"/>
  <c r="W206" i="67"/>
  <c r="W258" i="67" s="1"/>
  <c r="W310" i="67" s="1"/>
  <c r="W200" i="67"/>
  <c r="W252" i="67" s="1"/>
  <c r="W304" i="67" s="1"/>
  <c r="W208" i="67"/>
  <c r="W260" i="67" s="1"/>
  <c r="W312" i="67" s="1"/>
  <c r="W191" i="67"/>
  <c r="W243" i="67" s="1"/>
  <c r="W295" i="67" s="1"/>
  <c r="W209" i="67"/>
  <c r="W261" i="67" s="1"/>
  <c r="W313" i="67" s="1"/>
  <c r="W186" i="67"/>
  <c r="W238" i="67" s="1"/>
  <c r="W290" i="67" s="1"/>
  <c r="W215" i="67"/>
  <c r="W267" i="67" s="1"/>
  <c r="W319" i="67" s="1"/>
  <c r="W196" i="67"/>
  <c r="W248" i="67" s="1"/>
  <c r="W300" i="67" s="1"/>
  <c r="W207" i="67"/>
  <c r="W259" i="67" s="1"/>
  <c r="W311" i="67" s="1"/>
  <c r="W192" i="67"/>
  <c r="W244" i="67" s="1"/>
  <c r="W296" i="67" s="1"/>
  <c r="W199" i="67"/>
  <c r="W251" i="67" s="1"/>
  <c r="W303" i="67" s="1"/>
  <c r="W211" i="67"/>
  <c r="W263" i="67" s="1"/>
  <c r="W315" i="67" s="1"/>
  <c r="W212" i="67"/>
  <c r="W264" i="67" s="1"/>
  <c r="W316" i="67" s="1"/>
  <c r="W216" i="67"/>
  <c r="W268" i="67" s="1"/>
  <c r="W320" i="67" s="1"/>
  <c r="W176" i="67"/>
  <c r="W228" i="67" s="1"/>
  <c r="W280" i="67" s="1"/>
  <c r="W180" i="67"/>
  <c r="W232" i="67" s="1"/>
  <c r="W284" i="67" s="1"/>
  <c r="W168" i="67"/>
  <c r="W179" i="67"/>
  <c r="W231" i="67" s="1"/>
  <c r="W283" i="67" s="1"/>
  <c r="W167" i="67"/>
  <c r="W219" i="67" s="1"/>
  <c r="W271" i="67" s="1"/>
  <c r="W171" i="61"/>
  <c r="W223" i="61" s="1"/>
  <c r="W275" i="61" s="1"/>
  <c r="W182" i="61"/>
  <c r="W234" i="61" s="1"/>
  <c r="W286" i="61" s="1"/>
  <c r="W195" i="61"/>
  <c r="W247" i="61" s="1"/>
  <c r="W299" i="61" s="1"/>
  <c r="W172" i="61"/>
  <c r="W224" i="61" s="1"/>
  <c r="W276" i="61" s="1"/>
  <c r="W186" i="61"/>
  <c r="W238" i="61" s="1"/>
  <c r="W290" i="61" s="1"/>
  <c r="W183" i="61"/>
  <c r="W235" i="61" s="1"/>
  <c r="W287" i="61" s="1"/>
  <c r="W213" i="61"/>
  <c r="W265" i="61" s="1"/>
  <c r="W317" i="61" s="1"/>
  <c r="W196" i="61"/>
  <c r="W248" i="61" s="1"/>
  <c r="W300" i="61" s="1"/>
  <c r="W201" i="61"/>
  <c r="W253" i="61" s="1"/>
  <c r="W305" i="61" s="1"/>
  <c r="W171" i="67"/>
  <c r="W173" i="67"/>
  <c r="W225" i="67" s="1"/>
  <c r="W277" i="67" s="1"/>
  <c r="W182" i="67"/>
  <c r="W234" i="67" s="1"/>
  <c r="W286" i="67" s="1"/>
  <c r="W181" i="67"/>
  <c r="W233" i="67" s="1"/>
  <c r="W285" i="67" s="1"/>
  <c r="W174" i="67"/>
  <c r="W226" i="67" s="1"/>
  <c r="W278" i="67" s="1"/>
  <c r="W183" i="67"/>
  <c r="W235" i="67" s="1"/>
  <c r="W287" i="67" s="1"/>
  <c r="W170" i="67"/>
  <c r="W222" i="67" s="1"/>
  <c r="W274" i="67" s="1"/>
  <c r="W177" i="67"/>
  <c r="W229" i="67" s="1"/>
  <c r="W281" i="67" s="1"/>
  <c r="W207" i="61"/>
  <c r="W259" i="61" s="1"/>
  <c r="W311" i="61" s="1"/>
  <c r="W197" i="61"/>
  <c r="W249" i="61" s="1"/>
  <c r="W301" i="61" s="1"/>
  <c r="W176" i="61"/>
  <c r="W228" i="61" s="1"/>
  <c r="W280" i="61" s="1"/>
  <c r="W190" i="61"/>
  <c r="W242" i="61" s="1"/>
  <c r="W294" i="61" s="1"/>
  <c r="W214" i="61"/>
  <c r="W266" i="61" s="1"/>
  <c r="W318" i="61" s="1"/>
  <c r="W168" i="61"/>
  <c r="W220" i="61" s="1"/>
  <c r="W272" i="61" s="1"/>
  <c r="W191" i="61"/>
  <c r="W243" i="61" s="1"/>
  <c r="W295" i="61" s="1"/>
  <c r="W175" i="67"/>
  <c r="W227" i="67" s="1"/>
  <c r="W279" i="67" s="1"/>
  <c r="W172" i="67"/>
  <c r="W184" i="67"/>
  <c r="W236" i="67" s="1"/>
  <c r="W288" i="67" s="1"/>
  <c r="W178" i="67"/>
  <c r="W230" i="67" s="1"/>
  <c r="W282" i="67" s="1"/>
  <c r="W169" i="67"/>
  <c r="W221" i="67" s="1"/>
  <c r="W273" i="67" s="1"/>
  <c r="W211" i="61"/>
  <c r="W263" i="61" s="1"/>
  <c r="W315" i="61" s="1"/>
  <c r="W208" i="61"/>
  <c r="W260" i="61" s="1"/>
  <c r="W312" i="61" s="1"/>
  <c r="W170" i="61"/>
  <c r="W222" i="61" s="1"/>
  <c r="W274" i="61" s="1"/>
  <c r="W216" i="61"/>
  <c r="W268" i="61" s="1"/>
  <c r="W320" i="61" s="1"/>
  <c r="W187" i="61"/>
  <c r="W239" i="61" s="1"/>
  <c r="W291" i="61" s="1"/>
  <c r="W178" i="61"/>
  <c r="W230" i="61" s="1"/>
  <c r="W282" i="61" s="1"/>
  <c r="W206" i="61"/>
  <c r="W258" i="61" s="1"/>
  <c r="W310" i="61" s="1"/>
  <c r="W179" i="61"/>
  <c r="W231" i="61" s="1"/>
  <c r="W283" i="61" s="1"/>
  <c r="W192" i="61"/>
  <c r="W244" i="61" s="1"/>
  <c r="W296" i="61" s="1"/>
  <c r="X121" i="61"/>
  <c r="X121" i="67"/>
  <c r="X117" i="61"/>
  <c r="X117" i="67"/>
  <c r="X127" i="61"/>
  <c r="X127" i="67"/>
  <c r="X124" i="61"/>
  <c r="X124" i="67"/>
  <c r="X122" i="61"/>
  <c r="X122" i="67"/>
  <c r="X123" i="61"/>
  <c r="X123" i="67"/>
  <c r="X119" i="61"/>
  <c r="X119" i="67"/>
  <c r="X118" i="61"/>
  <c r="X118" i="67"/>
  <c r="X130" i="61"/>
  <c r="X130" i="67"/>
  <c r="X120" i="61"/>
  <c r="X330" i="61" s="1"/>
  <c r="X120" i="67"/>
  <c r="X128" i="61"/>
  <c r="X128" i="67"/>
  <c r="X126" i="61"/>
  <c r="X126" i="67"/>
  <c r="X116" i="61"/>
  <c r="X116" i="67"/>
  <c r="X131" i="61"/>
  <c r="X131" i="67"/>
  <c r="X114" i="61"/>
  <c r="X114" i="67"/>
  <c r="X125" i="61"/>
  <c r="X125" i="67"/>
  <c r="X115" i="61"/>
  <c r="X115" i="67"/>
  <c r="X129" i="61"/>
  <c r="X129" i="67"/>
  <c r="W169" i="61"/>
  <c r="W221" i="61" s="1"/>
  <c r="W273" i="61" s="1"/>
  <c r="W193" i="61"/>
  <c r="W245" i="61" s="1"/>
  <c r="W297" i="61" s="1"/>
  <c r="W203" i="61"/>
  <c r="W255" i="61" s="1"/>
  <c r="W307" i="61" s="1"/>
  <c r="W175" i="61"/>
  <c r="W227" i="61" s="1"/>
  <c r="W279" i="61" s="1"/>
  <c r="W215" i="61"/>
  <c r="W267" i="61" s="1"/>
  <c r="W319" i="61" s="1"/>
  <c r="W205" i="61"/>
  <c r="W257" i="61" s="1"/>
  <c r="W309" i="61" s="1"/>
  <c r="W177" i="61"/>
  <c r="W229" i="61" s="1"/>
  <c r="W281" i="61" s="1"/>
  <c r="W209" i="61"/>
  <c r="W261" i="61" s="1"/>
  <c r="W313" i="61" s="1"/>
  <c r="W194" i="61"/>
  <c r="W246" i="61" s="1"/>
  <c r="W298" i="61" s="1"/>
  <c r="W60" i="67"/>
  <c r="W57" i="61"/>
  <c r="W387" i="61" s="1"/>
  <c r="W232" i="61"/>
  <c r="W284" i="61" s="1"/>
  <c r="AG58" i="56"/>
  <c r="AG55" i="56"/>
  <c r="AG57" i="56"/>
  <c r="AG54" i="56"/>
  <c r="AG52" i="56"/>
  <c r="AG51" i="56"/>
  <c r="AH33" i="66"/>
  <c r="AG34" i="66"/>
  <c r="AM3" i="67" s="1"/>
  <c r="AM76" i="67" s="1"/>
  <c r="AI19" i="66"/>
  <c r="AL87" i="67"/>
  <c r="AL80" i="67"/>
  <c r="AL84" i="67"/>
  <c r="AL83" i="67"/>
  <c r="AL78" i="67"/>
  <c r="AL82" i="67"/>
  <c r="AL81" i="67"/>
  <c r="AL381" i="67"/>
  <c r="AL79" i="67"/>
  <c r="AL86" i="67"/>
  <c r="AL382" i="67"/>
  <c r="AL77" i="67"/>
  <c r="AL85" i="67"/>
  <c r="AL76" i="67"/>
  <c r="V363" i="61"/>
  <c r="U129" i="59"/>
  <c r="U16" i="59" s="1"/>
  <c r="V366" i="61"/>
  <c r="V370" i="61"/>
  <c r="V369" i="61"/>
  <c r="V371" i="61"/>
  <c r="V367" i="61"/>
  <c r="V368" i="61"/>
  <c r="V364" i="61"/>
  <c r="V365" i="61"/>
  <c r="V362" i="61"/>
  <c r="AG10" i="56"/>
  <c r="AG46" i="56"/>
  <c r="AG33" i="56"/>
  <c r="AG31" i="56"/>
  <c r="AG16" i="56"/>
  <c r="AG27" i="56"/>
  <c r="AG12" i="56"/>
  <c r="AG9" i="56"/>
  <c r="AG25" i="56"/>
  <c r="AG39" i="56"/>
  <c r="AG22" i="56"/>
  <c r="AG34" i="56"/>
  <c r="AG49" i="56"/>
  <c r="AG18" i="56"/>
  <c r="AG21" i="56"/>
  <c r="AG24" i="56"/>
  <c r="AG42" i="56"/>
  <c r="AG37" i="56"/>
  <c r="AG45" i="56"/>
  <c r="AG40" i="56"/>
  <c r="AG19" i="56"/>
  <c r="AG28" i="56"/>
  <c r="AG13" i="56"/>
  <c r="AG48" i="56"/>
  <c r="AG36" i="56"/>
  <c r="AG15" i="56"/>
  <c r="AG30" i="56"/>
  <c r="AG43" i="56"/>
  <c r="W324" i="67"/>
  <c r="W335" i="67" s="1"/>
  <c r="AM381" i="61"/>
  <c r="W324" i="61"/>
  <c r="W335" i="61" s="1"/>
  <c r="W60" i="61"/>
  <c r="AP5" i="69"/>
  <c r="AP46" i="69" s="1"/>
  <c r="AR2" i="67"/>
  <c r="AL18" i="66"/>
  <c r="AL11" i="66" s="1"/>
  <c r="AM27" i="66"/>
  <c r="AP378" i="67"/>
  <c r="AO170" i="69"/>
  <c r="AO171" i="69"/>
  <c r="AO165" i="69"/>
  <c r="AO172" i="69"/>
  <c r="AO154" i="69"/>
  <c r="AO128" i="69"/>
  <c r="AO125" i="69"/>
  <c r="AO120" i="69"/>
  <c r="AO104" i="69"/>
  <c r="AO67" i="69"/>
  <c r="AO123" i="69"/>
  <c r="AO105" i="69"/>
  <c r="AO64" i="69"/>
  <c r="AO110" i="69"/>
  <c r="AO111" i="69"/>
  <c r="AO73" i="69"/>
  <c r="AO56" i="69"/>
  <c r="AO106" i="69"/>
  <c r="AO70" i="69"/>
  <c r="AO107" i="69"/>
  <c r="AO49" i="69"/>
  <c r="AO174" i="69"/>
  <c r="AO173" i="69"/>
  <c r="AO158" i="69"/>
  <c r="AO160" i="69"/>
  <c r="AO108" i="69"/>
  <c r="AO176" i="69"/>
  <c r="AO68" i="69"/>
  <c r="AO119" i="69"/>
  <c r="AO61" i="69"/>
  <c r="AO47" i="69"/>
  <c r="AO53" i="69"/>
  <c r="AO178" i="69"/>
  <c r="AO179" i="69"/>
  <c r="AO181" i="69"/>
  <c r="AO157" i="69"/>
  <c r="AO162" i="69"/>
  <c r="AO163" i="69"/>
  <c r="AO159" i="69"/>
  <c r="AO112" i="69"/>
  <c r="AO59" i="69"/>
  <c r="AO72" i="69"/>
  <c r="AO127" i="69"/>
  <c r="AO65" i="69"/>
  <c r="AO51" i="69"/>
  <c r="AO58" i="69"/>
  <c r="AO182" i="69"/>
  <c r="AO166" i="69"/>
  <c r="AO167" i="69"/>
  <c r="AO161" i="69"/>
  <c r="AO164" i="69"/>
  <c r="AO169" i="69"/>
  <c r="AO124" i="69"/>
  <c r="AO121" i="69"/>
  <c r="AO116" i="69"/>
  <c r="AO100" i="69"/>
  <c r="AO63" i="69"/>
  <c r="AO117" i="69"/>
  <c r="AO101" i="69"/>
  <c r="AO60" i="69"/>
  <c r="AO102" i="69"/>
  <c r="AO103" i="69"/>
  <c r="AO69" i="69"/>
  <c r="AO52" i="69"/>
  <c r="AO55" i="69"/>
  <c r="AO62" i="69"/>
  <c r="AO74" i="69"/>
  <c r="AO114" i="69"/>
  <c r="AO175" i="69"/>
  <c r="AO180" i="69"/>
  <c r="AO155" i="69"/>
  <c r="AO126" i="69"/>
  <c r="AO71" i="69"/>
  <c r="AO109" i="69"/>
  <c r="AO118" i="69"/>
  <c r="AO115" i="69"/>
  <c r="AO122" i="69"/>
  <c r="AO50" i="69"/>
  <c r="AO57" i="69"/>
  <c r="AO168" i="69"/>
  <c r="AO75" i="69"/>
  <c r="AO113" i="69"/>
  <c r="AO177" i="69"/>
  <c r="AO156" i="69"/>
  <c r="AO48" i="69"/>
  <c r="AO54" i="69"/>
  <c r="AO66" i="69"/>
  <c r="AO46" i="69"/>
  <c r="AO153" i="69"/>
  <c r="AO99" i="69"/>
  <c r="AQ103" i="67"/>
  <c r="AQ95" i="67"/>
  <c r="AQ96" i="67"/>
  <c r="AQ218" i="67"/>
  <c r="AQ270" i="67" s="1"/>
  <c r="AQ106" i="67"/>
  <c r="AQ98" i="67"/>
  <c r="AQ105" i="67"/>
  <c r="AQ97" i="67"/>
  <c r="AQ104" i="67"/>
  <c r="AQ94" i="67"/>
  <c r="AQ109" i="67"/>
  <c r="AQ101" i="67"/>
  <c r="AQ93" i="67"/>
  <c r="AQ100" i="67"/>
  <c r="AQ102" i="67"/>
  <c r="AQ107" i="67"/>
  <c r="AQ99" i="67"/>
  <c r="AQ108" i="67"/>
  <c r="AN28" i="66"/>
  <c r="AN29" i="66" s="1"/>
  <c r="AM30" i="66"/>
  <c r="V26" i="69"/>
  <c r="W27" i="69"/>
  <c r="X28" i="69"/>
  <c r="Y29" i="69"/>
  <c r="Z30" i="69"/>
  <c r="AA31" i="69"/>
  <c r="AB32" i="69"/>
  <c r="AC33" i="69"/>
  <c r="AD34" i="69"/>
  <c r="AE35" i="69"/>
  <c r="AF36" i="69"/>
  <c r="AG37" i="69"/>
  <c r="AH38" i="69"/>
  <c r="AI39" i="69"/>
  <c r="AJ40" i="69"/>
  <c r="AK41" i="69"/>
  <c r="AL42" i="69"/>
  <c r="AM43" i="69"/>
  <c r="AN44" i="69"/>
  <c r="AO45" i="69"/>
  <c r="V133" i="69"/>
  <c r="W134" i="69"/>
  <c r="X135" i="69"/>
  <c r="Y136" i="69"/>
  <c r="Z137" i="69"/>
  <c r="AA138" i="69"/>
  <c r="AB139" i="69"/>
  <c r="AC140" i="69"/>
  <c r="AD141" i="69"/>
  <c r="AE142" i="69"/>
  <c r="AF143" i="69"/>
  <c r="AG144" i="69"/>
  <c r="AH145" i="69"/>
  <c r="AI146" i="69"/>
  <c r="AJ147" i="69"/>
  <c r="AK148" i="69"/>
  <c r="AL149" i="69"/>
  <c r="AM150" i="69"/>
  <c r="AN151" i="69"/>
  <c r="AO152" i="69"/>
  <c r="V389" i="61"/>
  <c r="V390" i="61" s="1"/>
  <c r="D67" i="42"/>
  <c r="E66" i="42"/>
  <c r="AC33" i="59"/>
  <c r="AD34" i="59"/>
  <c r="AE35" i="59"/>
  <c r="AF36" i="59"/>
  <c r="AG37" i="59"/>
  <c r="AH38" i="59"/>
  <c r="AI39" i="59"/>
  <c r="AJ40" i="59"/>
  <c r="AC140" i="59"/>
  <c r="AD141" i="59"/>
  <c r="AE142" i="59"/>
  <c r="AF143" i="59"/>
  <c r="AG144" i="59"/>
  <c r="AH145" i="59"/>
  <c r="AI146" i="59"/>
  <c r="AJ147" i="59"/>
  <c r="AK148" i="59"/>
  <c r="AL150" i="59"/>
  <c r="AL153" i="59"/>
  <c r="AL157" i="59"/>
  <c r="AL149" i="59"/>
  <c r="AL155" i="59"/>
  <c r="AL154" i="59"/>
  <c r="AL151" i="59"/>
  <c r="AL152" i="59"/>
  <c r="AL161" i="59"/>
  <c r="AL165" i="59"/>
  <c r="AL169" i="59"/>
  <c r="AL173" i="59"/>
  <c r="AL160" i="59"/>
  <c r="AL164" i="59"/>
  <c r="AL168" i="59"/>
  <c r="AL172" i="59"/>
  <c r="AL159" i="59"/>
  <c r="AL163" i="59"/>
  <c r="AL167" i="59"/>
  <c r="AL171" i="59"/>
  <c r="AL156" i="59"/>
  <c r="AL158" i="59"/>
  <c r="AL162" i="59"/>
  <c r="AL166" i="59"/>
  <c r="AL170" i="59"/>
  <c r="AL176" i="59"/>
  <c r="AL180" i="59"/>
  <c r="AL175" i="59"/>
  <c r="AL179" i="59"/>
  <c r="AL174" i="59"/>
  <c r="AL178" i="59"/>
  <c r="AL182" i="59"/>
  <c r="AL177" i="59"/>
  <c r="AL181" i="59"/>
  <c r="V133" i="59"/>
  <c r="X135" i="59"/>
  <c r="Z137" i="59"/>
  <c r="AB139" i="59"/>
  <c r="W134" i="59"/>
  <c r="Y136" i="59"/>
  <c r="AA138" i="59"/>
  <c r="AL96" i="59"/>
  <c r="AL99" i="59"/>
  <c r="AL103" i="59"/>
  <c r="AL102" i="59"/>
  <c r="AL106" i="59"/>
  <c r="AL97" i="59"/>
  <c r="AL104" i="59"/>
  <c r="AL111" i="59"/>
  <c r="AL115" i="59"/>
  <c r="AL119" i="59"/>
  <c r="AL123" i="59"/>
  <c r="AL127" i="59"/>
  <c r="AL100" i="59"/>
  <c r="AL98" i="59"/>
  <c r="AL108" i="59"/>
  <c r="AL110" i="59"/>
  <c r="AL114" i="59"/>
  <c r="AL118" i="59"/>
  <c r="AL122" i="59"/>
  <c r="AL126" i="59"/>
  <c r="AL101" i="59"/>
  <c r="AL107" i="59"/>
  <c r="AL113" i="59"/>
  <c r="AL121" i="59"/>
  <c r="AL117" i="59"/>
  <c r="AL124" i="59"/>
  <c r="AL105" i="59"/>
  <c r="AL112" i="59"/>
  <c r="AL120" i="59"/>
  <c r="AL128" i="59"/>
  <c r="AL109" i="59"/>
  <c r="AL125" i="59"/>
  <c r="AL116" i="59"/>
  <c r="AM378" i="61"/>
  <c r="AN382" i="61"/>
  <c r="AL42" i="59"/>
  <c r="AL48" i="59"/>
  <c r="AL52" i="59"/>
  <c r="AL56" i="59"/>
  <c r="AL47" i="59"/>
  <c r="AL51" i="59"/>
  <c r="AL55" i="59"/>
  <c r="AL43" i="59"/>
  <c r="AL46" i="59"/>
  <c r="AL50" i="59"/>
  <c r="AL54" i="59"/>
  <c r="AL57" i="59"/>
  <c r="AL60" i="59"/>
  <c r="AL64" i="59"/>
  <c r="AL68" i="59"/>
  <c r="AL72" i="59"/>
  <c r="AL44" i="59"/>
  <c r="AL45" i="59"/>
  <c r="AL61" i="59"/>
  <c r="AL65" i="59"/>
  <c r="AL69" i="59"/>
  <c r="AL73" i="59"/>
  <c r="AL53" i="59"/>
  <c r="AL59" i="59"/>
  <c r="AL63" i="59"/>
  <c r="AL67" i="59"/>
  <c r="AL71" i="59"/>
  <c r="AL75" i="59"/>
  <c r="AL49" i="59"/>
  <c r="AL58" i="59"/>
  <c r="AL62" i="59"/>
  <c r="AL66" i="59"/>
  <c r="AL70" i="59"/>
  <c r="AL74" i="59"/>
  <c r="X28" i="59"/>
  <c r="AB32" i="59"/>
  <c r="W27" i="59"/>
  <c r="AA31" i="59"/>
  <c r="Y29" i="59"/>
  <c r="V26" i="59"/>
  <c r="Z30" i="59"/>
  <c r="AN92" i="61"/>
  <c r="AN95" i="61"/>
  <c r="AN100" i="61"/>
  <c r="AN103" i="61"/>
  <c r="AN108" i="61"/>
  <c r="AN93" i="61"/>
  <c r="AN94" i="61"/>
  <c r="AN101" i="61"/>
  <c r="AN102" i="61"/>
  <c r="AN109" i="61"/>
  <c r="AN91" i="61"/>
  <c r="AN96" i="61"/>
  <c r="AN99" i="61"/>
  <c r="AN104" i="61"/>
  <c r="AN107" i="61"/>
  <c r="AN106" i="61"/>
  <c r="AN97" i="61"/>
  <c r="AN98" i="61"/>
  <c r="AN90" i="61"/>
  <c r="AN105" i="61"/>
  <c r="T29" i="1"/>
  <c r="AH3" i="56"/>
  <c r="AG7" i="56"/>
  <c r="AG6" i="56"/>
  <c r="AI18" i="1"/>
  <c r="AI11" i="1" s="1"/>
  <c r="AM5" i="59"/>
  <c r="AJ27" i="1"/>
  <c r="AH3" i="42"/>
  <c r="AH6" i="42" s="1"/>
  <c r="AO2" i="61"/>
  <c r="AW2" i="56"/>
  <c r="AJ33" i="1"/>
  <c r="AI34" i="1"/>
  <c r="AO3" i="61" s="1"/>
  <c r="X328" i="67" l="1"/>
  <c r="X325" i="61"/>
  <c r="X325" i="67"/>
  <c r="AN388" i="61"/>
  <c r="W21" i="69"/>
  <c r="W23" i="69"/>
  <c r="W21" i="59"/>
  <c r="W23" i="59"/>
  <c r="W347" i="67"/>
  <c r="W359" i="67" s="1"/>
  <c r="AQ388" i="67"/>
  <c r="AG98" i="56"/>
  <c r="Y144" i="61" s="1"/>
  <c r="AG119" i="56"/>
  <c r="AG29" i="56"/>
  <c r="AG89" i="56"/>
  <c r="AR376" i="67"/>
  <c r="AR377" i="67"/>
  <c r="AO377" i="61"/>
  <c r="AO376" i="61"/>
  <c r="Y82" i="69"/>
  <c r="AC86" i="59"/>
  <c r="AO43" i="61"/>
  <c r="AO44" i="61"/>
  <c r="AO39" i="61"/>
  <c r="AO40" i="61"/>
  <c r="AO46" i="61"/>
  <c r="AO55" i="61"/>
  <c r="AO56" i="61"/>
  <c r="AO38" i="61"/>
  <c r="AO41" i="61"/>
  <c r="AO49" i="61"/>
  <c r="AO54" i="61"/>
  <c r="AO48" i="61"/>
  <c r="AO51" i="61"/>
  <c r="AO53" i="61"/>
  <c r="AO47" i="61"/>
  <c r="AO42" i="61"/>
  <c r="AO52" i="61"/>
  <c r="AO45" i="61"/>
  <c r="AO50" i="61"/>
  <c r="AO37" i="61"/>
  <c r="AO90" i="61" s="1"/>
  <c r="AO36" i="61"/>
  <c r="AO89" i="61" s="1"/>
  <c r="AO35" i="61"/>
  <c r="AO88" i="61" s="1"/>
  <c r="AO34" i="61"/>
  <c r="AO87" i="61" s="1"/>
  <c r="AO33" i="61"/>
  <c r="AO86" i="61" s="1"/>
  <c r="AO32" i="61"/>
  <c r="AO85" i="61" s="1"/>
  <c r="AO31" i="61"/>
  <c r="AO84" i="61" s="1"/>
  <c r="AO30" i="61"/>
  <c r="AO83" i="61" s="1"/>
  <c r="AO29" i="61"/>
  <c r="AO82" i="61" s="1"/>
  <c r="AO28" i="61"/>
  <c r="AO81" i="61" s="1"/>
  <c r="AO27" i="61"/>
  <c r="AO80" i="61" s="1"/>
  <c r="AO26" i="61"/>
  <c r="AO79" i="61" s="1"/>
  <c r="AO25" i="61"/>
  <c r="AO78" i="61" s="1"/>
  <c r="AA10" i="61"/>
  <c r="AA63" i="61" s="1"/>
  <c r="AE14" i="61"/>
  <c r="AE67" i="61" s="1"/>
  <c r="Z9" i="61"/>
  <c r="Z62" i="61" s="1"/>
  <c r="AD13" i="61"/>
  <c r="AD66" i="61" s="1"/>
  <c r="Y8" i="61"/>
  <c r="Y61" i="61" s="1"/>
  <c r="AC12" i="61"/>
  <c r="AC65" i="61" s="1"/>
  <c r="AH17" i="61"/>
  <c r="AH70" i="61" s="1"/>
  <c r="AL21" i="61"/>
  <c r="AL74" i="61" s="1"/>
  <c r="AB11" i="61"/>
  <c r="AB64" i="61" s="1"/>
  <c r="AG16" i="61"/>
  <c r="AG69" i="61" s="1"/>
  <c r="AK20" i="61"/>
  <c r="AK73" i="61" s="1"/>
  <c r="AF15" i="61"/>
  <c r="AF68" i="61" s="1"/>
  <c r="AJ19" i="61"/>
  <c r="AJ72" i="61" s="1"/>
  <c r="AI18" i="61"/>
  <c r="AI71" i="61" s="1"/>
  <c r="AM22" i="61"/>
  <c r="AM75" i="61" s="1"/>
  <c r="AO24" i="61"/>
  <c r="AO77" i="61" s="1"/>
  <c r="AN23" i="61"/>
  <c r="AN76" i="61" s="1"/>
  <c r="X7" i="61"/>
  <c r="X326" i="61"/>
  <c r="AG146" i="56"/>
  <c r="X328" i="61"/>
  <c r="X327" i="67"/>
  <c r="X327" i="61"/>
  <c r="AG125" i="56"/>
  <c r="AG77" i="56"/>
  <c r="AG71" i="56"/>
  <c r="AG68" i="56"/>
  <c r="AG116" i="56"/>
  <c r="AG113" i="56"/>
  <c r="AG134" i="56"/>
  <c r="AG80" i="56"/>
  <c r="AG83" i="56"/>
  <c r="AG110" i="56"/>
  <c r="AG104" i="56"/>
  <c r="AG62" i="56"/>
  <c r="AG122" i="56"/>
  <c r="AG92" i="56"/>
  <c r="AR42" i="67"/>
  <c r="AR41" i="67"/>
  <c r="AR43" i="67"/>
  <c r="AR46" i="67"/>
  <c r="AR49" i="67"/>
  <c r="AR54" i="67"/>
  <c r="AR51" i="67"/>
  <c r="AR52" i="67"/>
  <c r="AR44" i="67"/>
  <c r="AR45" i="67"/>
  <c r="AR50" i="67"/>
  <c r="AR53" i="67"/>
  <c r="AR56" i="67"/>
  <c r="AR48" i="67"/>
  <c r="AR47" i="67"/>
  <c r="AR55" i="67"/>
  <c r="AR40" i="67"/>
  <c r="AR39" i="67"/>
  <c r="AR38" i="67"/>
  <c r="AR37" i="67"/>
  <c r="AR36" i="67"/>
  <c r="AR35" i="67"/>
  <c r="AR34" i="67"/>
  <c r="AR33" i="67"/>
  <c r="AR32" i="67"/>
  <c r="AR31" i="67"/>
  <c r="AR30" i="67"/>
  <c r="AR29" i="67"/>
  <c r="AR28" i="67"/>
  <c r="Y134" i="67"/>
  <c r="Y153" i="61"/>
  <c r="AG143" i="56"/>
  <c r="AG128" i="56"/>
  <c r="AG149" i="56"/>
  <c r="AO218" i="61"/>
  <c r="AO270" i="61" s="1"/>
  <c r="AG131" i="56"/>
  <c r="AG101" i="56"/>
  <c r="AG155" i="56"/>
  <c r="AG86" i="56"/>
  <c r="AG152" i="56"/>
  <c r="AG65" i="56"/>
  <c r="AG140" i="56"/>
  <c r="AG137" i="56"/>
  <c r="AG107" i="56"/>
  <c r="AG74" i="56"/>
  <c r="AG95" i="56"/>
  <c r="X332" i="61"/>
  <c r="W223" i="67"/>
  <c r="W275" i="67" s="1"/>
  <c r="W224" i="67"/>
  <c r="W276" i="67" s="1"/>
  <c r="W220" i="67"/>
  <c r="W272" i="67" s="1"/>
  <c r="X330" i="67"/>
  <c r="AA10" i="67"/>
  <c r="AA63" i="67" s="1"/>
  <c r="AE14" i="67"/>
  <c r="AE67" i="67" s="1"/>
  <c r="Z9" i="67"/>
  <c r="Z62" i="67" s="1"/>
  <c r="AD13" i="67"/>
  <c r="AD66" i="67" s="1"/>
  <c r="Y8" i="67"/>
  <c r="Y61" i="67" s="1"/>
  <c r="AC12" i="67"/>
  <c r="AC65" i="67" s="1"/>
  <c r="AG16" i="67"/>
  <c r="AG69" i="67" s="1"/>
  <c r="AF15" i="67"/>
  <c r="AF68" i="67" s="1"/>
  <c r="AK20" i="67"/>
  <c r="AK73" i="67" s="1"/>
  <c r="AB11" i="67"/>
  <c r="AB64" i="67" s="1"/>
  <c r="AJ19" i="67"/>
  <c r="AJ72" i="67" s="1"/>
  <c r="AN23" i="67"/>
  <c r="AI18" i="67"/>
  <c r="AI71" i="67" s="1"/>
  <c r="AM22" i="67"/>
  <c r="AM75" i="67" s="1"/>
  <c r="AH17" i="67"/>
  <c r="AH70" i="67" s="1"/>
  <c r="AP25" i="67"/>
  <c r="AO24" i="67"/>
  <c r="AL21" i="67"/>
  <c r="AL74" i="67" s="1"/>
  <c r="AR27" i="67"/>
  <c r="AQ26" i="67"/>
  <c r="X7" i="67"/>
  <c r="X164" i="61"/>
  <c r="X332" i="67"/>
  <c r="X334" i="61"/>
  <c r="AG53" i="56"/>
  <c r="AG56" i="56"/>
  <c r="AG59" i="56"/>
  <c r="X326" i="67"/>
  <c r="V79" i="69"/>
  <c r="V129" i="69" s="1"/>
  <c r="V16" i="69" s="1"/>
  <c r="AM81" i="67"/>
  <c r="AM84" i="67"/>
  <c r="AM88" i="67"/>
  <c r="AM87" i="67"/>
  <c r="AM83" i="67"/>
  <c r="AM382" i="67"/>
  <c r="AM82" i="67"/>
  <c r="AM80" i="67"/>
  <c r="AM79" i="67"/>
  <c r="AM78" i="67"/>
  <c r="AM85" i="67"/>
  <c r="AM381" i="67"/>
  <c r="AM86" i="67"/>
  <c r="AM77" i="67"/>
  <c r="AH34" i="66"/>
  <c r="AN3" i="67" s="1"/>
  <c r="AI33" i="66"/>
  <c r="AJ19" i="66"/>
  <c r="AG14" i="56"/>
  <c r="X334" i="67"/>
  <c r="V183" i="69"/>
  <c r="V18" i="69" s="1"/>
  <c r="V76" i="69"/>
  <c r="V14" i="69" s="1"/>
  <c r="V183" i="59"/>
  <c r="V18" i="59" s="1"/>
  <c r="V76" i="59"/>
  <c r="V14" i="59" s="1"/>
  <c r="AL95" i="69"/>
  <c r="AH91" i="69"/>
  <c r="Z83" i="69"/>
  <c r="AD87" i="69"/>
  <c r="AG50" i="56"/>
  <c r="AG26" i="56"/>
  <c r="AM96" i="69"/>
  <c r="AI92" i="69"/>
  <c r="AE88" i="69"/>
  <c r="AA84" i="69"/>
  <c r="W80" i="69"/>
  <c r="AN97" i="69"/>
  <c r="AJ93" i="69"/>
  <c r="AF89" i="69"/>
  <c r="AB85" i="69"/>
  <c r="X81" i="69"/>
  <c r="AO98" i="69"/>
  <c r="AK94" i="69"/>
  <c r="AG90" i="69"/>
  <c r="AC86" i="69"/>
  <c r="AG20" i="56"/>
  <c r="AG17" i="56"/>
  <c r="AG38" i="56"/>
  <c r="AG47" i="56"/>
  <c r="AG23" i="56"/>
  <c r="AG44" i="56"/>
  <c r="AG41" i="56"/>
  <c r="AG35" i="56"/>
  <c r="AG11" i="56"/>
  <c r="AG32" i="56"/>
  <c r="W344" i="61"/>
  <c r="W356" i="61" s="1"/>
  <c r="AH91" i="59"/>
  <c r="W343" i="67"/>
  <c r="W355" i="67" s="1"/>
  <c r="W344" i="67"/>
  <c r="W368" i="67" s="1"/>
  <c r="W340" i="61"/>
  <c r="W352" i="61" s="1"/>
  <c r="W346" i="67"/>
  <c r="W370" i="67" s="1"/>
  <c r="W338" i="67"/>
  <c r="W350" i="67" s="1"/>
  <c r="W345" i="67"/>
  <c r="W357" i="67" s="1"/>
  <c r="W340" i="67"/>
  <c r="W352" i="67" s="1"/>
  <c r="W339" i="67"/>
  <c r="W351" i="67" s="1"/>
  <c r="W342" i="67"/>
  <c r="W354" i="67" s="1"/>
  <c r="W341" i="67"/>
  <c r="W353" i="67" s="1"/>
  <c r="W341" i="61"/>
  <c r="W353" i="61" s="1"/>
  <c r="W339" i="61"/>
  <c r="W351" i="61" s="1"/>
  <c r="W338" i="61"/>
  <c r="W350" i="61" s="1"/>
  <c r="W347" i="61"/>
  <c r="W359" i="61" s="1"/>
  <c r="X165" i="67"/>
  <c r="W343" i="61"/>
  <c r="W355" i="61" s="1"/>
  <c r="W342" i="61"/>
  <c r="W354" i="61" s="1"/>
  <c r="W346" i="61"/>
  <c r="W358" i="61" s="1"/>
  <c r="W345" i="61"/>
  <c r="W357" i="61" s="1"/>
  <c r="AD87" i="59"/>
  <c r="V79" i="59"/>
  <c r="X81" i="59"/>
  <c r="W80" i="59"/>
  <c r="AL95" i="59"/>
  <c r="AI92" i="59"/>
  <c r="AE88" i="59"/>
  <c r="Z83" i="59"/>
  <c r="Y82" i="59"/>
  <c r="AJ93" i="59"/>
  <c r="AF89" i="59"/>
  <c r="AG8" i="56"/>
  <c r="AB85" i="59"/>
  <c r="AA84" i="59"/>
  <c r="AK94" i="59"/>
  <c r="AG90" i="59"/>
  <c r="AP171" i="69"/>
  <c r="AP172" i="69"/>
  <c r="AP170" i="69"/>
  <c r="AP169" i="69"/>
  <c r="AP174" i="69"/>
  <c r="AP173" i="69"/>
  <c r="AP166" i="69"/>
  <c r="AP109" i="69"/>
  <c r="AP68" i="69"/>
  <c r="AP128" i="69"/>
  <c r="AP106" i="69"/>
  <c r="AP65" i="69"/>
  <c r="AP115" i="69"/>
  <c r="AP108" i="69"/>
  <c r="AP57" i="69"/>
  <c r="AP111" i="69"/>
  <c r="AP63" i="69"/>
  <c r="AP48" i="69"/>
  <c r="AP70" i="69"/>
  <c r="AP66" i="69"/>
  <c r="AP58" i="69"/>
  <c r="AP167" i="69"/>
  <c r="AP168" i="69"/>
  <c r="AP162" i="69"/>
  <c r="AP163" i="69"/>
  <c r="AP160" i="69"/>
  <c r="AP157" i="69"/>
  <c r="AP123" i="69"/>
  <c r="AP105" i="69"/>
  <c r="AP64" i="69"/>
  <c r="AP118" i="69"/>
  <c r="AP102" i="69"/>
  <c r="AP61" i="69"/>
  <c r="AP107" i="69"/>
  <c r="AP161" i="69"/>
  <c r="AP53" i="69"/>
  <c r="AP75" i="69"/>
  <c r="AP59" i="69"/>
  <c r="AP103" i="69"/>
  <c r="AP62" i="69"/>
  <c r="AP55" i="69"/>
  <c r="AP74" i="69"/>
  <c r="AP175" i="69"/>
  <c r="AP176" i="69"/>
  <c r="AP178" i="69"/>
  <c r="AP177" i="69"/>
  <c r="AP155" i="69"/>
  <c r="AP121" i="69"/>
  <c r="AP122" i="69"/>
  <c r="AP113" i="69"/>
  <c r="AP72" i="69"/>
  <c r="AP181" i="69"/>
  <c r="AP110" i="69"/>
  <c r="AP69" i="69"/>
  <c r="AP156" i="69"/>
  <c r="AP116" i="69"/>
  <c r="AP104" i="69"/>
  <c r="AP127" i="69"/>
  <c r="AP67" i="69"/>
  <c r="AP52" i="69"/>
  <c r="AP112" i="69"/>
  <c r="AP50" i="69"/>
  <c r="AP51" i="69"/>
  <c r="AP179" i="69"/>
  <c r="AP180" i="69"/>
  <c r="AP164" i="69"/>
  <c r="AP158" i="69"/>
  <c r="AP159" i="69"/>
  <c r="AP125" i="69"/>
  <c r="AP126" i="69"/>
  <c r="AP117" i="69"/>
  <c r="AP101" i="69"/>
  <c r="AP60" i="69"/>
  <c r="AP114" i="69"/>
  <c r="AP73" i="69"/>
  <c r="AP182" i="69"/>
  <c r="AP165" i="69"/>
  <c r="AP120" i="69"/>
  <c r="AP49" i="69"/>
  <c r="AP71" i="69"/>
  <c r="AP56" i="69"/>
  <c r="AP124" i="69"/>
  <c r="AP54" i="69"/>
  <c r="AP119" i="69"/>
  <c r="AP47" i="69"/>
  <c r="AP100" i="69"/>
  <c r="AP154" i="69"/>
  <c r="AR109" i="67"/>
  <c r="AR101" i="67"/>
  <c r="AR106" i="67"/>
  <c r="AR102" i="67"/>
  <c r="AR105" i="67"/>
  <c r="AR97" i="67"/>
  <c r="AR96" i="67"/>
  <c r="AR100" i="67"/>
  <c r="AR107" i="67"/>
  <c r="AR99" i="67"/>
  <c r="AR98" i="67"/>
  <c r="AR104" i="67"/>
  <c r="AR218" i="67"/>
  <c r="AR270" i="67" s="1"/>
  <c r="AR103" i="67"/>
  <c r="AR95" i="67"/>
  <c r="AR94" i="67"/>
  <c r="AR108" i="67"/>
  <c r="AQ378" i="67"/>
  <c r="AQ5" i="69"/>
  <c r="AS2" i="67"/>
  <c r="AM18" i="66"/>
  <c r="AM11" i="66" s="1"/>
  <c r="AN27" i="66"/>
  <c r="AP153" i="69"/>
  <c r="AP99" i="69"/>
  <c r="AN30" i="66"/>
  <c r="AO28" i="66"/>
  <c r="AO29" i="66" s="1"/>
  <c r="E67" i="42"/>
  <c r="D68" i="42"/>
  <c r="AN378" i="61"/>
  <c r="AM151" i="59"/>
  <c r="AM152" i="59"/>
  <c r="AM156" i="59"/>
  <c r="AM154" i="59"/>
  <c r="AM150" i="59"/>
  <c r="AM153" i="59"/>
  <c r="AM157" i="59"/>
  <c r="AM160" i="59"/>
  <c r="AM164" i="59"/>
  <c r="AM168" i="59"/>
  <c r="AM172" i="59"/>
  <c r="AM159" i="59"/>
  <c r="AM163" i="59"/>
  <c r="AM167" i="59"/>
  <c r="AM171" i="59"/>
  <c r="AM158" i="59"/>
  <c r="AM162" i="59"/>
  <c r="AM166" i="59"/>
  <c r="AM170" i="59"/>
  <c r="AM155" i="59"/>
  <c r="AM161" i="59"/>
  <c r="AM165" i="59"/>
  <c r="AM169" i="59"/>
  <c r="AM173" i="59"/>
  <c r="AM175" i="59"/>
  <c r="AM179" i="59"/>
  <c r="AM174" i="59"/>
  <c r="AM178" i="59"/>
  <c r="AM182" i="59"/>
  <c r="AM177" i="59"/>
  <c r="AM181" i="59"/>
  <c r="AM176" i="59"/>
  <c r="AM180" i="59"/>
  <c r="AM97" i="59"/>
  <c r="AM98" i="59"/>
  <c r="AM102" i="59"/>
  <c r="AM101" i="59"/>
  <c r="AM105" i="59"/>
  <c r="AM108" i="59"/>
  <c r="AM110" i="59"/>
  <c r="AM114" i="59"/>
  <c r="AM118" i="59"/>
  <c r="AM122" i="59"/>
  <c r="AM126" i="59"/>
  <c r="AM99" i="59"/>
  <c r="AM100" i="59"/>
  <c r="AM107" i="59"/>
  <c r="AM109" i="59"/>
  <c r="AM113" i="59"/>
  <c r="AM117" i="59"/>
  <c r="AM121" i="59"/>
  <c r="AM125" i="59"/>
  <c r="AM96" i="59"/>
  <c r="AM112" i="59"/>
  <c r="AM120" i="59"/>
  <c r="AM128" i="59"/>
  <c r="AM116" i="59"/>
  <c r="AM103" i="59"/>
  <c r="AM104" i="59"/>
  <c r="AM123" i="59"/>
  <c r="AM111" i="59"/>
  <c r="AM119" i="59"/>
  <c r="AM127" i="59"/>
  <c r="AM106" i="59"/>
  <c r="AM124" i="59"/>
  <c r="AM115" i="59"/>
  <c r="AN381" i="61"/>
  <c r="AO382" i="61"/>
  <c r="AM47" i="59"/>
  <c r="AM51" i="59"/>
  <c r="AM55" i="59"/>
  <c r="AM43" i="59"/>
  <c r="AM46" i="59"/>
  <c r="AM50" i="59"/>
  <c r="AM54" i="59"/>
  <c r="AM44" i="59"/>
  <c r="AM45" i="59"/>
  <c r="AM49" i="59"/>
  <c r="AM53" i="59"/>
  <c r="AM57" i="59"/>
  <c r="AM56" i="59"/>
  <c r="AM59" i="59"/>
  <c r="AM63" i="59"/>
  <c r="AM67" i="59"/>
  <c r="AM71" i="59"/>
  <c r="AM75" i="59"/>
  <c r="AM60" i="59"/>
  <c r="AM52" i="59"/>
  <c r="AM58" i="59"/>
  <c r="AM62" i="59"/>
  <c r="AM66" i="59"/>
  <c r="AM70" i="59"/>
  <c r="AM74" i="59"/>
  <c r="AM68" i="59"/>
  <c r="AM72" i="59"/>
  <c r="AM48" i="59"/>
  <c r="AM61" i="59"/>
  <c r="AM65" i="59"/>
  <c r="AM69" i="59"/>
  <c r="AM73" i="59"/>
  <c r="AM64" i="59"/>
  <c r="AO93" i="61"/>
  <c r="AO94" i="61"/>
  <c r="AO101" i="61"/>
  <c r="AO102" i="61"/>
  <c r="AO109" i="61"/>
  <c r="AO91" i="61"/>
  <c r="AO96" i="61"/>
  <c r="AO99" i="61"/>
  <c r="AO104" i="61"/>
  <c r="AO107" i="61"/>
  <c r="AO97" i="61"/>
  <c r="AO98" i="61"/>
  <c r="AO105" i="61"/>
  <c r="AO106" i="61"/>
  <c r="AO95" i="61"/>
  <c r="AO100" i="61"/>
  <c r="AO92" i="61"/>
  <c r="AO103" i="61"/>
  <c r="AO108" i="61"/>
  <c r="T30" i="1"/>
  <c r="AH4" i="56"/>
  <c r="U28" i="1"/>
  <c r="AK27" i="1"/>
  <c r="AN5" i="59"/>
  <c r="AX2" i="56"/>
  <c r="AJ18" i="1"/>
  <c r="AJ11" i="1" s="1"/>
  <c r="AI3" i="42"/>
  <c r="AI6" i="42" s="1"/>
  <c r="AP2" i="61"/>
  <c r="AK33" i="1"/>
  <c r="AJ34" i="1"/>
  <c r="AP3" i="61" s="1"/>
  <c r="W371" i="67" l="1"/>
  <c r="AR388" i="67"/>
  <c r="W22" i="69"/>
  <c r="W22" i="59"/>
  <c r="Y121" i="67"/>
  <c r="Y121" i="61"/>
  <c r="Y144" i="67"/>
  <c r="Y141" i="61"/>
  <c r="Y151" i="67"/>
  <c r="Y141" i="67"/>
  <c r="Y151" i="61"/>
  <c r="Y142" i="61"/>
  <c r="Y152" i="61"/>
  <c r="Y139" i="61"/>
  <c r="Y150" i="67"/>
  <c r="Y153" i="67"/>
  <c r="Y160" i="67"/>
  <c r="Y132" i="67"/>
  <c r="Y138" i="67"/>
  <c r="Y134" i="61"/>
  <c r="Y148" i="61"/>
  <c r="Y149" i="67"/>
  <c r="Y137" i="61"/>
  <c r="Y146" i="61"/>
  <c r="Y156" i="61"/>
  <c r="Y135" i="61"/>
  <c r="AS377" i="67"/>
  <c r="AS376" i="67"/>
  <c r="AP376" i="61"/>
  <c r="AP377" i="61"/>
  <c r="AO388" i="61"/>
  <c r="Y137" i="67"/>
  <c r="Y148" i="67"/>
  <c r="W26" i="69"/>
  <c r="W76" i="69" s="1"/>
  <c r="W14" i="69" s="1"/>
  <c r="AM149" i="59"/>
  <c r="AP41" i="61"/>
  <c r="AP46" i="61"/>
  <c r="AP44" i="61"/>
  <c r="AP45" i="61"/>
  <c r="AP43" i="61"/>
  <c r="AP50" i="61"/>
  <c r="AP53" i="61"/>
  <c r="AP55" i="61"/>
  <c r="AP56" i="61"/>
  <c r="AP39" i="61"/>
  <c r="AP40" i="61"/>
  <c r="AP54" i="61"/>
  <c r="AP42" i="61"/>
  <c r="AP52" i="61"/>
  <c r="AP48" i="61"/>
  <c r="AP51" i="61"/>
  <c r="AP49" i="61"/>
  <c r="AP47" i="61"/>
  <c r="AP38" i="61"/>
  <c r="AP91" i="61" s="1"/>
  <c r="AP37" i="61"/>
  <c r="AP90" i="61" s="1"/>
  <c r="AP36" i="61"/>
  <c r="AP89" i="61" s="1"/>
  <c r="AP35" i="61"/>
  <c r="AP88" i="61" s="1"/>
  <c r="AP34" i="61"/>
  <c r="AP87" i="61" s="1"/>
  <c r="AP33" i="61"/>
  <c r="AP86" i="61" s="1"/>
  <c r="AP32" i="61"/>
  <c r="AP85" i="61" s="1"/>
  <c r="AP31" i="61"/>
  <c r="AP84" i="61" s="1"/>
  <c r="AP30" i="61"/>
  <c r="AP83" i="61" s="1"/>
  <c r="AP29" i="61"/>
  <c r="AP82" i="61" s="1"/>
  <c r="AP28" i="61"/>
  <c r="AP81" i="61" s="1"/>
  <c r="AP27" i="61"/>
  <c r="AP80" i="61" s="1"/>
  <c r="AP26" i="61"/>
  <c r="AP79" i="61" s="1"/>
  <c r="AP25" i="61"/>
  <c r="AP78" i="61" s="1"/>
  <c r="Y160" i="61"/>
  <c r="Y149" i="61"/>
  <c r="Y135" i="67"/>
  <c r="Y138" i="61"/>
  <c r="Y132" i="61"/>
  <c r="Y139" i="67"/>
  <c r="Y150" i="61"/>
  <c r="Y156" i="67"/>
  <c r="Y146" i="67"/>
  <c r="Y152" i="67"/>
  <c r="Y142" i="67"/>
  <c r="Y147" i="67"/>
  <c r="Y147" i="61"/>
  <c r="Y158" i="67"/>
  <c r="Y158" i="61"/>
  <c r="Y162" i="61"/>
  <c r="Y162" i="67"/>
  <c r="Y163" i="61"/>
  <c r="Y163" i="67"/>
  <c r="Y155" i="61"/>
  <c r="Y155" i="67"/>
  <c r="Y161" i="61"/>
  <c r="Y161" i="67"/>
  <c r="Y159" i="67"/>
  <c r="Y159" i="61"/>
  <c r="AS43" i="67"/>
  <c r="AS44" i="67"/>
  <c r="AS42" i="67"/>
  <c r="AS47" i="67"/>
  <c r="AS48" i="67"/>
  <c r="AS46" i="67"/>
  <c r="AS49" i="67"/>
  <c r="AS51" i="67"/>
  <c r="AS52" i="67"/>
  <c r="AS50" i="67"/>
  <c r="AS53" i="67"/>
  <c r="AS55" i="67"/>
  <c r="AS56" i="67"/>
  <c r="AS45" i="67"/>
  <c r="AS54" i="67"/>
  <c r="AS40" i="67"/>
  <c r="AS41" i="67"/>
  <c r="AS39" i="67"/>
  <c r="AS38" i="67"/>
  <c r="AS37" i="67"/>
  <c r="AS36" i="67"/>
  <c r="AS35" i="67"/>
  <c r="AS34" i="67"/>
  <c r="AS33" i="67"/>
  <c r="AS32" i="67"/>
  <c r="AS31" i="67"/>
  <c r="AS30" i="67"/>
  <c r="AS29" i="67"/>
  <c r="Y133" i="61"/>
  <c r="Y133" i="67"/>
  <c r="Y140" i="61"/>
  <c r="Y140" i="67"/>
  <c r="Y145" i="61"/>
  <c r="Y145" i="67"/>
  <c r="Y154" i="67"/>
  <c r="Y154" i="61"/>
  <c r="AS28" i="67"/>
  <c r="Y143" i="67"/>
  <c r="Y143" i="61"/>
  <c r="AP218" i="61"/>
  <c r="AP270" i="61" s="1"/>
  <c r="AH148" i="56"/>
  <c r="AH69" i="56"/>
  <c r="AH136" i="56"/>
  <c r="AH64" i="56"/>
  <c r="AH73" i="56"/>
  <c r="AH100" i="56"/>
  <c r="AH66" i="56"/>
  <c r="AH144" i="56"/>
  <c r="AH117" i="56"/>
  <c r="AH120" i="56"/>
  <c r="AH96" i="56"/>
  <c r="AH75" i="56"/>
  <c r="AH114" i="56"/>
  <c r="AH87" i="56"/>
  <c r="AH139" i="56"/>
  <c r="AH127" i="56"/>
  <c r="AH108" i="56"/>
  <c r="AH111" i="56"/>
  <c r="AH94" i="56"/>
  <c r="AH60" i="56"/>
  <c r="AH123" i="56"/>
  <c r="AH126" i="56"/>
  <c r="AH130" i="56"/>
  <c r="AH121" i="56"/>
  <c r="AH78" i="56"/>
  <c r="AH106" i="56"/>
  <c r="AH63" i="56"/>
  <c r="AH82" i="56"/>
  <c r="AH147" i="56"/>
  <c r="AH81" i="56"/>
  <c r="AH93" i="56"/>
  <c r="AH84" i="56"/>
  <c r="AH132" i="56"/>
  <c r="AH138" i="56"/>
  <c r="AH97" i="56"/>
  <c r="AH129" i="56"/>
  <c r="AH103" i="56"/>
  <c r="AH67" i="56"/>
  <c r="AH76" i="56"/>
  <c r="AH72" i="56"/>
  <c r="AH105" i="56"/>
  <c r="AH79" i="56"/>
  <c r="AH124" i="56"/>
  <c r="AH70" i="56"/>
  <c r="AH109" i="56"/>
  <c r="AH85" i="56"/>
  <c r="AH112" i="56"/>
  <c r="AH150" i="56"/>
  <c r="AH142" i="56"/>
  <c r="AH61" i="56"/>
  <c r="AH118" i="56"/>
  <c r="AH88" i="56"/>
  <c r="AH145" i="56"/>
  <c r="AH141" i="56"/>
  <c r="AH115" i="56"/>
  <c r="AH135" i="56"/>
  <c r="AH91" i="56"/>
  <c r="AH99" i="56"/>
  <c r="AH102" i="56"/>
  <c r="AH90" i="56"/>
  <c r="AH151" i="56"/>
  <c r="AH133" i="56"/>
  <c r="AH153" i="56"/>
  <c r="AH154" i="56"/>
  <c r="Y136" i="67"/>
  <c r="Y136" i="61"/>
  <c r="Y157" i="61"/>
  <c r="Y157" i="67"/>
  <c r="AN76" i="67"/>
  <c r="X188" i="67"/>
  <c r="X240" i="67" s="1"/>
  <c r="X292" i="67" s="1"/>
  <c r="X197" i="67"/>
  <c r="X249" i="67" s="1"/>
  <c r="X301" i="67" s="1"/>
  <c r="X185" i="67"/>
  <c r="X237" i="67" s="1"/>
  <c r="X289" i="67" s="1"/>
  <c r="X190" i="67"/>
  <c r="X242" i="67" s="1"/>
  <c r="X294" i="67" s="1"/>
  <c r="X187" i="67"/>
  <c r="X239" i="67" s="1"/>
  <c r="X291" i="67" s="1"/>
  <c r="X203" i="67"/>
  <c r="X255" i="67" s="1"/>
  <c r="X307" i="67" s="1"/>
  <c r="X204" i="67"/>
  <c r="X256" i="67" s="1"/>
  <c r="X308" i="67" s="1"/>
  <c r="X205" i="67"/>
  <c r="X257" i="67" s="1"/>
  <c r="X309" i="67" s="1"/>
  <c r="X202" i="67"/>
  <c r="X254" i="67" s="1"/>
  <c r="X306" i="67" s="1"/>
  <c r="X194" i="67"/>
  <c r="X246" i="67" s="1"/>
  <c r="X298" i="67" s="1"/>
  <c r="X201" i="67"/>
  <c r="X253" i="67" s="1"/>
  <c r="X305" i="67" s="1"/>
  <c r="X213" i="67"/>
  <c r="X265" i="67" s="1"/>
  <c r="X317" i="67" s="1"/>
  <c r="X193" i="67"/>
  <c r="X245" i="67" s="1"/>
  <c r="X297" i="67" s="1"/>
  <c r="X208" i="67"/>
  <c r="X260" i="67" s="1"/>
  <c r="X312" i="67" s="1"/>
  <c r="X189" i="67"/>
  <c r="X241" i="67" s="1"/>
  <c r="X293" i="67" s="1"/>
  <c r="X198" i="67"/>
  <c r="X250" i="67" s="1"/>
  <c r="X302" i="67" s="1"/>
  <c r="X191" i="67"/>
  <c r="X243" i="67" s="1"/>
  <c r="X295" i="67" s="1"/>
  <c r="X214" i="67"/>
  <c r="X266" i="67" s="1"/>
  <c r="X318" i="67" s="1"/>
  <c r="X206" i="67"/>
  <c r="X258" i="67" s="1"/>
  <c r="X310" i="67" s="1"/>
  <c r="X195" i="67"/>
  <c r="X247" i="67" s="1"/>
  <c r="X299" i="67" s="1"/>
  <c r="X200" i="67"/>
  <c r="X252" i="67" s="1"/>
  <c r="X304" i="67" s="1"/>
  <c r="X209" i="67"/>
  <c r="X261" i="67" s="1"/>
  <c r="X313" i="67" s="1"/>
  <c r="X215" i="67"/>
  <c r="X267" i="67" s="1"/>
  <c r="X319" i="67" s="1"/>
  <c r="X186" i="67"/>
  <c r="X238" i="67" s="1"/>
  <c r="X290" i="67" s="1"/>
  <c r="X207" i="67"/>
  <c r="X259" i="67" s="1"/>
  <c r="X311" i="67" s="1"/>
  <c r="X212" i="67"/>
  <c r="X264" i="67" s="1"/>
  <c r="X316" i="67" s="1"/>
  <c r="X196" i="67"/>
  <c r="X248" i="67" s="1"/>
  <c r="X300" i="67" s="1"/>
  <c r="X211" i="67"/>
  <c r="X263" i="67" s="1"/>
  <c r="X315" i="67" s="1"/>
  <c r="X210" i="67"/>
  <c r="X262" i="67" s="1"/>
  <c r="X314" i="67" s="1"/>
  <c r="X192" i="67"/>
  <c r="X244" i="67" s="1"/>
  <c r="X296" i="67" s="1"/>
  <c r="X199" i="67"/>
  <c r="X251" i="67" s="1"/>
  <c r="X303" i="67" s="1"/>
  <c r="X216" i="67"/>
  <c r="X268" i="67" s="1"/>
  <c r="X320" i="67" s="1"/>
  <c r="X172" i="67"/>
  <c r="X224" i="67" s="1"/>
  <c r="X276" i="67" s="1"/>
  <c r="X167" i="67"/>
  <c r="X219" i="67" s="1"/>
  <c r="X271" i="67" s="1"/>
  <c r="X176" i="67"/>
  <c r="X228" i="67" s="1"/>
  <c r="X280" i="67" s="1"/>
  <c r="X179" i="67"/>
  <c r="X231" i="67" s="1"/>
  <c r="X283" i="67" s="1"/>
  <c r="X174" i="67"/>
  <c r="X226" i="67" s="1"/>
  <c r="X278" i="67" s="1"/>
  <c r="X183" i="67"/>
  <c r="X235" i="67" s="1"/>
  <c r="X287" i="67" s="1"/>
  <c r="X168" i="67"/>
  <c r="X220" i="67" s="1"/>
  <c r="X272" i="67" s="1"/>
  <c r="X171" i="67"/>
  <c r="X223" i="67" s="1"/>
  <c r="X275" i="67" s="1"/>
  <c r="X184" i="67"/>
  <c r="X236" i="67" s="1"/>
  <c r="X288" i="67" s="1"/>
  <c r="X180" i="67"/>
  <c r="X232" i="67" s="1"/>
  <c r="X284" i="67" s="1"/>
  <c r="X181" i="67"/>
  <c r="X233" i="67" s="1"/>
  <c r="X285" i="67" s="1"/>
  <c r="X170" i="67"/>
  <c r="X222" i="67" s="1"/>
  <c r="X274" i="67" s="1"/>
  <c r="X173" i="67"/>
  <c r="X225" i="67" s="1"/>
  <c r="X277" i="67" s="1"/>
  <c r="X178" i="67"/>
  <c r="X230" i="67" s="1"/>
  <c r="X282" i="67" s="1"/>
  <c r="X175" i="67"/>
  <c r="X227" i="67" s="1"/>
  <c r="X279" i="67" s="1"/>
  <c r="X169" i="67"/>
  <c r="X221" i="67" s="1"/>
  <c r="X273" i="67" s="1"/>
  <c r="X177" i="67"/>
  <c r="X229" i="67" s="1"/>
  <c r="X281" i="67" s="1"/>
  <c r="X182" i="67"/>
  <c r="X234" i="67" s="1"/>
  <c r="X286" i="67" s="1"/>
  <c r="Y122" i="61"/>
  <c r="Y122" i="67"/>
  <c r="Y126" i="61"/>
  <c r="Y126" i="67"/>
  <c r="Y117" i="61"/>
  <c r="Y117" i="67"/>
  <c r="Y116" i="61"/>
  <c r="Y116" i="67"/>
  <c r="Y131" i="61"/>
  <c r="Y131" i="67"/>
  <c r="Y115" i="61"/>
  <c r="Y115" i="67"/>
  <c r="Y119" i="61"/>
  <c r="Y119" i="67"/>
  <c r="Y118" i="61"/>
  <c r="Y118" i="67"/>
  <c r="Y120" i="61"/>
  <c r="Y120" i="67"/>
  <c r="Y130" i="61"/>
  <c r="Y130" i="67"/>
  <c r="Y114" i="61"/>
  <c r="Y114" i="67"/>
  <c r="Y123" i="61"/>
  <c r="Y123" i="67"/>
  <c r="Y127" i="61"/>
  <c r="Y127" i="67"/>
  <c r="Y128" i="61"/>
  <c r="Y128" i="67"/>
  <c r="Y129" i="61"/>
  <c r="Y129" i="67"/>
  <c r="Y125" i="61"/>
  <c r="Y125" i="67"/>
  <c r="Y124" i="61"/>
  <c r="Y124" i="67"/>
  <c r="X171" i="61"/>
  <c r="X223" i="61" s="1"/>
  <c r="X275" i="61" s="1"/>
  <c r="X180" i="61"/>
  <c r="X232" i="61" s="1"/>
  <c r="X284" i="61" s="1"/>
  <c r="X187" i="61"/>
  <c r="X239" i="61" s="1"/>
  <c r="X291" i="61" s="1"/>
  <c r="X213" i="61"/>
  <c r="X265" i="61" s="1"/>
  <c r="X317" i="61" s="1"/>
  <c r="X185" i="61"/>
  <c r="X237" i="61" s="1"/>
  <c r="X289" i="61" s="1"/>
  <c r="X195" i="61"/>
  <c r="X247" i="61" s="1"/>
  <c r="X299" i="61" s="1"/>
  <c r="X192" i="61"/>
  <c r="X244" i="61" s="1"/>
  <c r="X296" i="61" s="1"/>
  <c r="X191" i="61"/>
  <c r="X243" i="61" s="1"/>
  <c r="X295" i="61" s="1"/>
  <c r="X210" i="61"/>
  <c r="X262" i="61" s="1"/>
  <c r="X314" i="61" s="1"/>
  <c r="X207" i="61"/>
  <c r="X259" i="61" s="1"/>
  <c r="X311" i="61" s="1"/>
  <c r="X174" i="61"/>
  <c r="X226" i="61" s="1"/>
  <c r="X278" i="61" s="1"/>
  <c r="X182" i="61"/>
  <c r="X234" i="61" s="1"/>
  <c r="X286" i="61" s="1"/>
  <c r="X170" i="61"/>
  <c r="X222" i="61" s="1"/>
  <c r="X274" i="61" s="1"/>
  <c r="X167" i="61"/>
  <c r="X219" i="61" s="1"/>
  <c r="X271" i="61" s="1"/>
  <c r="X204" i="61"/>
  <c r="X256" i="61" s="1"/>
  <c r="X308" i="61" s="1"/>
  <c r="X203" i="61"/>
  <c r="X255" i="61" s="1"/>
  <c r="X307" i="61" s="1"/>
  <c r="X188" i="61"/>
  <c r="X240" i="61" s="1"/>
  <c r="X292" i="61" s="1"/>
  <c r="X200" i="61"/>
  <c r="X252" i="61" s="1"/>
  <c r="X304" i="61" s="1"/>
  <c r="X215" i="61"/>
  <c r="X267" i="61" s="1"/>
  <c r="X319" i="61" s="1"/>
  <c r="X206" i="61"/>
  <c r="X258" i="61" s="1"/>
  <c r="X310" i="61" s="1"/>
  <c r="X214" i="61"/>
  <c r="X266" i="61" s="1"/>
  <c r="X318" i="61" s="1"/>
  <c r="X216" i="61"/>
  <c r="X268" i="61" s="1"/>
  <c r="X320" i="61" s="1"/>
  <c r="X172" i="61"/>
  <c r="X224" i="61" s="1"/>
  <c r="X276" i="61" s="1"/>
  <c r="X184" i="61"/>
  <c r="X236" i="61" s="1"/>
  <c r="X288" i="61" s="1"/>
  <c r="X168" i="61"/>
  <c r="X220" i="61" s="1"/>
  <c r="X272" i="61" s="1"/>
  <c r="X201" i="61"/>
  <c r="X253" i="61" s="1"/>
  <c r="X305" i="61" s="1"/>
  <c r="X194" i="61"/>
  <c r="X246" i="61" s="1"/>
  <c r="X298" i="61" s="1"/>
  <c r="X190" i="61"/>
  <c r="X242" i="61" s="1"/>
  <c r="X294" i="61" s="1"/>
  <c r="X208" i="61"/>
  <c r="X260" i="61" s="1"/>
  <c r="X312" i="61" s="1"/>
  <c r="X186" i="61"/>
  <c r="X238" i="61" s="1"/>
  <c r="X290" i="61" s="1"/>
  <c r="X193" i="61"/>
  <c r="X245" i="61" s="1"/>
  <c r="X297" i="61" s="1"/>
  <c r="X211" i="61"/>
  <c r="X263" i="61" s="1"/>
  <c r="X315" i="61" s="1"/>
  <c r="X198" i="61"/>
  <c r="X250" i="61" s="1"/>
  <c r="X302" i="61" s="1"/>
  <c r="X178" i="61"/>
  <c r="X230" i="61" s="1"/>
  <c r="X282" i="61" s="1"/>
  <c r="X176" i="61"/>
  <c r="X228" i="61" s="1"/>
  <c r="X280" i="61" s="1"/>
  <c r="X169" i="61"/>
  <c r="X221" i="61" s="1"/>
  <c r="X273" i="61" s="1"/>
  <c r="X179" i="61"/>
  <c r="X231" i="61" s="1"/>
  <c r="X283" i="61" s="1"/>
  <c r="X175" i="61"/>
  <c r="X227" i="61" s="1"/>
  <c r="X279" i="61" s="1"/>
  <c r="X202" i="61"/>
  <c r="X254" i="61" s="1"/>
  <c r="X306" i="61" s="1"/>
  <c r="X205" i="61"/>
  <c r="X257" i="61" s="1"/>
  <c r="X309" i="61" s="1"/>
  <c r="X197" i="61"/>
  <c r="X249" i="61" s="1"/>
  <c r="X301" i="61" s="1"/>
  <c r="X199" i="61"/>
  <c r="X251" i="61" s="1"/>
  <c r="X303" i="61" s="1"/>
  <c r="X212" i="61"/>
  <c r="X264" i="61" s="1"/>
  <c r="X316" i="61" s="1"/>
  <c r="X209" i="61"/>
  <c r="X261" i="61" s="1"/>
  <c r="X313" i="61" s="1"/>
  <c r="X196" i="61"/>
  <c r="X248" i="61" s="1"/>
  <c r="X300" i="61" s="1"/>
  <c r="X189" i="61"/>
  <c r="X241" i="61" s="1"/>
  <c r="X293" i="61" s="1"/>
  <c r="X183" i="61"/>
  <c r="X235" i="61" s="1"/>
  <c r="X287" i="61" s="1"/>
  <c r="X181" i="61"/>
  <c r="X233" i="61" s="1"/>
  <c r="X285" i="61" s="1"/>
  <c r="X173" i="61"/>
  <c r="X225" i="61" s="1"/>
  <c r="X277" i="61" s="1"/>
  <c r="X177" i="61"/>
  <c r="X229" i="61" s="1"/>
  <c r="X281" i="61" s="1"/>
  <c r="X57" i="61"/>
  <c r="X387" i="61" s="1"/>
  <c r="AH57" i="56"/>
  <c r="AH54" i="56"/>
  <c r="AH55" i="56"/>
  <c r="AH58" i="56"/>
  <c r="AH52" i="56"/>
  <c r="AH51" i="56"/>
  <c r="AJ33" i="66"/>
  <c r="AI34" i="66"/>
  <c r="AO3" i="67" s="1"/>
  <c r="AO77" i="67" s="1"/>
  <c r="AK19" i="66"/>
  <c r="AN86" i="67"/>
  <c r="AN82" i="67"/>
  <c r="AN80" i="67"/>
  <c r="AN89" i="67"/>
  <c r="AN85" i="67"/>
  <c r="AN78" i="67"/>
  <c r="AN81" i="67"/>
  <c r="AN382" i="67"/>
  <c r="AN83" i="67"/>
  <c r="AN79" i="67"/>
  <c r="AN87" i="67"/>
  <c r="AN88" i="67"/>
  <c r="AN84" i="67"/>
  <c r="AN381" i="67"/>
  <c r="AN77" i="67"/>
  <c r="W369" i="67"/>
  <c r="W363" i="67"/>
  <c r="V129" i="59"/>
  <c r="V16" i="59" s="1"/>
  <c r="AH10" i="56"/>
  <c r="AH19" i="56"/>
  <c r="AH46" i="56"/>
  <c r="AH16" i="56"/>
  <c r="AH27" i="56"/>
  <c r="AH12" i="56"/>
  <c r="AH9" i="56"/>
  <c r="AH49" i="56"/>
  <c r="AH25" i="56"/>
  <c r="AH43" i="56"/>
  <c r="AH34" i="56"/>
  <c r="AH31" i="56"/>
  <c r="AH37" i="56"/>
  <c r="AH36" i="56"/>
  <c r="AH30" i="56"/>
  <c r="AH33" i="56"/>
  <c r="AH22" i="56"/>
  <c r="AH39" i="56"/>
  <c r="AH18" i="56"/>
  <c r="AH21" i="56"/>
  <c r="AH24" i="56"/>
  <c r="AH45" i="56"/>
  <c r="AH28" i="56"/>
  <c r="AH40" i="56"/>
  <c r="AH13" i="56"/>
  <c r="AH42" i="56"/>
  <c r="AH48" i="56"/>
  <c r="AH15" i="56"/>
  <c r="X324" i="61"/>
  <c r="X335" i="61" s="1"/>
  <c r="W364" i="61"/>
  <c r="W363" i="61"/>
  <c r="W368" i="61"/>
  <c r="W370" i="61"/>
  <c r="W356" i="67"/>
  <c r="W365" i="61"/>
  <c r="W369" i="61"/>
  <c r="W367" i="61"/>
  <c r="W364" i="67"/>
  <c r="W371" i="61"/>
  <c r="X324" i="67"/>
  <c r="X335" i="67" s="1"/>
  <c r="W365" i="67"/>
  <c r="W366" i="61"/>
  <c r="W366" i="67"/>
  <c r="X57" i="67"/>
  <c r="X387" i="67" s="1"/>
  <c r="X389" i="67" s="1"/>
  <c r="X390" i="67" s="1"/>
  <c r="X60" i="67"/>
  <c r="W362" i="67"/>
  <c r="W367" i="67"/>
  <c r="X60" i="61"/>
  <c r="W358" i="67"/>
  <c r="W362" i="61"/>
  <c r="AT2" i="67"/>
  <c r="AN18" i="66"/>
  <c r="AN11" i="66" s="1"/>
  <c r="AO27" i="66"/>
  <c r="AR5" i="69"/>
  <c r="AR47" i="69" s="1"/>
  <c r="AQ176" i="69"/>
  <c r="AQ181" i="69"/>
  <c r="AQ165" i="69"/>
  <c r="AQ159" i="69"/>
  <c r="AQ166" i="69"/>
  <c r="AQ157" i="69"/>
  <c r="AQ162" i="69"/>
  <c r="AQ128" i="69"/>
  <c r="AQ106" i="69"/>
  <c r="AQ65" i="69"/>
  <c r="AQ119" i="69"/>
  <c r="AQ103" i="69"/>
  <c r="AQ62" i="69"/>
  <c r="AQ120" i="69"/>
  <c r="AQ121" i="69"/>
  <c r="AQ54" i="69"/>
  <c r="AQ53" i="69"/>
  <c r="AQ64" i="69"/>
  <c r="AQ75" i="69"/>
  <c r="AQ52" i="69"/>
  <c r="AQ71" i="69"/>
  <c r="AQ180" i="69"/>
  <c r="AQ164" i="69"/>
  <c r="AQ169" i="69"/>
  <c r="AQ163" i="69"/>
  <c r="AQ174" i="69"/>
  <c r="AQ179" i="69"/>
  <c r="AQ178" i="69"/>
  <c r="AQ171" i="69"/>
  <c r="AQ110" i="69"/>
  <c r="AQ69" i="69"/>
  <c r="AQ125" i="69"/>
  <c r="AQ107" i="69"/>
  <c r="AQ66" i="69"/>
  <c r="AQ124" i="69"/>
  <c r="AQ170" i="69"/>
  <c r="AQ109" i="69"/>
  <c r="AQ57" i="69"/>
  <c r="AQ72" i="69"/>
  <c r="AQ117" i="69"/>
  <c r="AQ56" i="69"/>
  <c r="AQ60" i="69"/>
  <c r="AQ168" i="69"/>
  <c r="AQ173" i="69"/>
  <c r="AQ167" i="69"/>
  <c r="AQ182" i="69"/>
  <c r="AQ156" i="69"/>
  <c r="AQ122" i="69"/>
  <c r="AQ123" i="69"/>
  <c r="AQ114" i="69"/>
  <c r="AQ73" i="69"/>
  <c r="AQ158" i="69"/>
  <c r="AQ111" i="69"/>
  <c r="AQ70" i="69"/>
  <c r="AQ161" i="69"/>
  <c r="AQ104" i="69"/>
  <c r="AQ105" i="69"/>
  <c r="AQ116" i="69"/>
  <c r="AQ108" i="69"/>
  <c r="AQ51" i="69"/>
  <c r="AQ59" i="69"/>
  <c r="AQ101" i="69"/>
  <c r="AQ68" i="69"/>
  <c r="AQ172" i="69"/>
  <c r="AQ177" i="69"/>
  <c r="AQ175" i="69"/>
  <c r="AQ155" i="69"/>
  <c r="AQ160" i="69"/>
  <c r="AQ126" i="69"/>
  <c r="AQ127" i="69"/>
  <c r="AQ118" i="69"/>
  <c r="AQ102" i="69"/>
  <c r="AQ61" i="69"/>
  <c r="AQ115" i="69"/>
  <c r="AQ74" i="69"/>
  <c r="AQ58" i="69"/>
  <c r="AQ112" i="69"/>
  <c r="AQ113" i="69"/>
  <c r="AQ50" i="69"/>
  <c r="AQ49" i="69"/>
  <c r="AQ55" i="69"/>
  <c r="AQ67" i="69"/>
  <c r="AQ48" i="69"/>
  <c r="AQ63" i="69"/>
  <c r="AQ47" i="69"/>
  <c r="AQ100" i="69"/>
  <c r="AQ154" i="69"/>
  <c r="AS104" i="67"/>
  <c r="AS96" i="67"/>
  <c r="AS99" i="67"/>
  <c r="AS95" i="67"/>
  <c r="AS105" i="67"/>
  <c r="AS101" i="67"/>
  <c r="AS106" i="67"/>
  <c r="AS98" i="67"/>
  <c r="AS107" i="67"/>
  <c r="AS103" i="67"/>
  <c r="AS108" i="67"/>
  <c r="AS100" i="67"/>
  <c r="AS109" i="67"/>
  <c r="AS218" i="67"/>
  <c r="AS270" i="67" s="1"/>
  <c r="AS102" i="67"/>
  <c r="AS97" i="67"/>
  <c r="AR378" i="67"/>
  <c r="AO44" i="69"/>
  <c r="AC32" i="69"/>
  <c r="AD33" i="69"/>
  <c r="AJ39" i="69"/>
  <c r="AN43" i="69"/>
  <c r="Y28" i="69"/>
  <c r="AH37" i="69"/>
  <c r="X27" i="69"/>
  <c r="AP45" i="69"/>
  <c r="AK40" i="69"/>
  <c r="AF35" i="69"/>
  <c r="Z29" i="69"/>
  <c r="AL41" i="69"/>
  <c r="AG36" i="69"/>
  <c r="AB31" i="69"/>
  <c r="AQ46" i="69"/>
  <c r="AM42" i="69"/>
  <c r="AI38" i="69"/>
  <c r="AE34" i="69"/>
  <c r="AA30" i="69"/>
  <c r="AO30" i="66"/>
  <c r="AP28" i="66"/>
  <c r="AP29" i="66" s="1"/>
  <c r="W133" i="69"/>
  <c r="X134" i="69"/>
  <c r="Y135" i="69"/>
  <c r="Z136" i="69"/>
  <c r="AA137" i="69"/>
  <c r="AB138" i="69"/>
  <c r="AC139" i="69"/>
  <c r="AD140" i="69"/>
  <c r="AE141" i="69"/>
  <c r="AF142" i="69"/>
  <c r="AG143" i="69"/>
  <c r="AH144" i="69"/>
  <c r="AI145" i="69"/>
  <c r="AJ146" i="69"/>
  <c r="AK147" i="69"/>
  <c r="AL148" i="69"/>
  <c r="AM149" i="69"/>
  <c r="AN150" i="69"/>
  <c r="AO151" i="69"/>
  <c r="AP152" i="69"/>
  <c r="AQ153" i="69"/>
  <c r="W389" i="61"/>
  <c r="W390" i="61" s="1"/>
  <c r="D69" i="42"/>
  <c r="E68" i="42"/>
  <c r="AO378" i="61"/>
  <c r="AC32" i="59"/>
  <c r="AD33" i="59"/>
  <c r="AE34" i="59"/>
  <c r="AF35" i="59"/>
  <c r="AG36" i="59"/>
  <c r="AH37" i="59"/>
  <c r="AI38" i="59"/>
  <c r="AJ39" i="59"/>
  <c r="AK40" i="59"/>
  <c r="AL41" i="59"/>
  <c r="AC139" i="59"/>
  <c r="AD140" i="59"/>
  <c r="AE141" i="59"/>
  <c r="AF142" i="59"/>
  <c r="AG143" i="59"/>
  <c r="AH144" i="59"/>
  <c r="AI145" i="59"/>
  <c r="AJ146" i="59"/>
  <c r="AK147" i="59"/>
  <c r="AL148" i="59"/>
  <c r="AM42" i="59"/>
  <c r="AN155" i="59"/>
  <c r="AN150" i="59"/>
  <c r="AN153" i="59"/>
  <c r="AN157" i="59"/>
  <c r="AN151" i="59"/>
  <c r="AN152" i="59"/>
  <c r="AN156" i="59"/>
  <c r="AN159" i="59"/>
  <c r="AN163" i="59"/>
  <c r="AN167" i="59"/>
  <c r="AN171" i="59"/>
  <c r="AN158" i="59"/>
  <c r="AN162" i="59"/>
  <c r="AN166" i="59"/>
  <c r="AN170" i="59"/>
  <c r="AN161" i="59"/>
  <c r="AN165" i="59"/>
  <c r="AN169" i="59"/>
  <c r="AN173" i="59"/>
  <c r="AN154" i="59"/>
  <c r="AN160" i="59"/>
  <c r="AN164" i="59"/>
  <c r="AN168" i="59"/>
  <c r="AN172" i="59"/>
  <c r="AN174" i="59"/>
  <c r="AN178" i="59"/>
  <c r="AN182" i="59"/>
  <c r="AN177" i="59"/>
  <c r="AN181" i="59"/>
  <c r="AN176" i="59"/>
  <c r="AN180" i="59"/>
  <c r="AN175" i="59"/>
  <c r="AN179" i="59"/>
  <c r="X134" i="59"/>
  <c r="Z136" i="59"/>
  <c r="AB138" i="59"/>
  <c r="AA137" i="59"/>
  <c r="W133" i="59"/>
  <c r="Y135" i="59"/>
  <c r="AN101" i="59"/>
  <c r="AN100" i="59"/>
  <c r="AN104" i="59"/>
  <c r="AN108" i="59"/>
  <c r="AN98" i="59"/>
  <c r="AN99" i="59"/>
  <c r="AN107" i="59"/>
  <c r="AN109" i="59"/>
  <c r="AN113" i="59"/>
  <c r="AN117" i="59"/>
  <c r="AN121" i="59"/>
  <c r="AN125" i="59"/>
  <c r="AN106" i="59"/>
  <c r="AN112" i="59"/>
  <c r="AN116" i="59"/>
  <c r="AN120" i="59"/>
  <c r="AN124" i="59"/>
  <c r="AN128" i="59"/>
  <c r="AN97" i="59"/>
  <c r="AN102" i="59"/>
  <c r="AN105" i="59"/>
  <c r="AN111" i="59"/>
  <c r="AN119" i="59"/>
  <c r="AN127" i="59"/>
  <c r="AN103" i="59"/>
  <c r="AN115" i="59"/>
  <c r="AN122" i="59"/>
  <c r="AN110" i="59"/>
  <c r="AN118" i="59"/>
  <c r="AN126" i="59"/>
  <c r="AN123" i="59"/>
  <c r="AN114" i="59"/>
  <c r="AO381" i="61"/>
  <c r="AP382" i="61"/>
  <c r="AN43" i="59"/>
  <c r="AN46" i="59"/>
  <c r="AN50" i="59"/>
  <c r="AN54" i="59"/>
  <c r="AN44" i="59"/>
  <c r="AN45" i="59"/>
  <c r="AN49" i="59"/>
  <c r="AN53" i="59"/>
  <c r="AN57" i="59"/>
  <c r="AN48" i="59"/>
  <c r="AN52" i="59"/>
  <c r="AN56" i="59"/>
  <c r="AN55" i="59"/>
  <c r="AN58" i="59"/>
  <c r="AN62" i="59"/>
  <c r="AN66" i="59"/>
  <c r="AN70" i="59"/>
  <c r="AN74" i="59"/>
  <c r="AN71" i="59"/>
  <c r="AN75" i="59"/>
  <c r="AN51" i="59"/>
  <c r="AN61" i="59"/>
  <c r="AN65" i="59"/>
  <c r="AN69" i="59"/>
  <c r="AN73" i="59"/>
  <c r="AN63" i="59"/>
  <c r="AN67" i="59"/>
  <c r="AN47" i="59"/>
  <c r="AN60" i="59"/>
  <c r="AN64" i="59"/>
  <c r="AN68" i="59"/>
  <c r="AN72" i="59"/>
  <c r="AN59" i="59"/>
  <c r="Z29" i="59"/>
  <c r="X27" i="59"/>
  <c r="AB31" i="59"/>
  <c r="Y28" i="59"/>
  <c r="W26" i="59"/>
  <c r="AA30" i="59"/>
  <c r="AP96" i="61"/>
  <c r="AP99" i="61"/>
  <c r="AP104" i="61"/>
  <c r="AP107" i="61"/>
  <c r="AP97" i="61"/>
  <c r="AP98" i="61"/>
  <c r="AP105" i="61"/>
  <c r="AP106" i="61"/>
  <c r="AP92" i="61"/>
  <c r="AP95" i="61"/>
  <c r="AP100" i="61"/>
  <c r="AP103" i="61"/>
  <c r="AP108" i="61"/>
  <c r="AP109" i="61"/>
  <c r="AP93" i="61"/>
  <c r="AP102" i="61"/>
  <c r="AP94" i="61"/>
  <c r="AP101" i="61"/>
  <c r="AI3" i="56"/>
  <c r="U29" i="1"/>
  <c r="AH7" i="56"/>
  <c r="AH6" i="56"/>
  <c r="AY2" i="56"/>
  <c r="AJ3" i="42"/>
  <c r="AJ6" i="42" s="1"/>
  <c r="AL27" i="1"/>
  <c r="AQ2" i="61"/>
  <c r="AO5" i="59"/>
  <c r="AK18" i="1"/>
  <c r="AK11" i="1" s="1"/>
  <c r="AL33" i="1"/>
  <c r="AK34" i="1"/>
  <c r="AQ3" i="61" s="1"/>
  <c r="Y328" i="67" l="1"/>
  <c r="Y325" i="61"/>
  <c r="Y325" i="67"/>
  <c r="AP388" i="61"/>
  <c r="X21" i="69"/>
  <c r="X23" i="69"/>
  <c r="X23" i="59"/>
  <c r="X21" i="59"/>
  <c r="X347" i="67"/>
  <c r="X359" i="67" s="1"/>
  <c r="AH110" i="56"/>
  <c r="AT376" i="67"/>
  <c r="AT377" i="67"/>
  <c r="AS388" i="67"/>
  <c r="AQ377" i="61"/>
  <c r="AQ382" i="61" s="1"/>
  <c r="AQ376" i="61"/>
  <c r="AH98" i="56"/>
  <c r="X80" i="69"/>
  <c r="AC85" i="59"/>
  <c r="AQ40" i="61"/>
  <c r="AQ42" i="61"/>
  <c r="AQ47" i="61"/>
  <c r="AQ48" i="61"/>
  <c r="AQ44" i="61"/>
  <c r="AQ45" i="61"/>
  <c r="AQ46" i="61"/>
  <c r="AQ43" i="61"/>
  <c r="AQ51" i="61"/>
  <c r="AQ52" i="61"/>
  <c r="AQ50" i="61"/>
  <c r="AQ53" i="61"/>
  <c r="AQ55" i="61"/>
  <c r="AQ56" i="61"/>
  <c r="AQ54" i="61"/>
  <c r="AQ49" i="61"/>
  <c r="AQ41" i="61"/>
  <c r="AQ39" i="61"/>
  <c r="AQ92" i="61" s="1"/>
  <c r="AQ38" i="61"/>
  <c r="AQ91" i="61" s="1"/>
  <c r="AQ37" i="61"/>
  <c r="AQ90" i="61" s="1"/>
  <c r="AQ36" i="61"/>
  <c r="AQ89" i="61" s="1"/>
  <c r="AQ35" i="61"/>
  <c r="AQ88" i="61" s="1"/>
  <c r="AQ34" i="61"/>
  <c r="AQ87" i="61" s="1"/>
  <c r="AQ33" i="61"/>
  <c r="AQ86" i="61" s="1"/>
  <c r="AQ32" i="61"/>
  <c r="AQ85" i="61" s="1"/>
  <c r="AQ31" i="61"/>
  <c r="AQ84" i="61" s="1"/>
  <c r="AQ30" i="61"/>
  <c r="AQ83" i="61" s="1"/>
  <c r="AQ29" i="61"/>
  <c r="AQ82" i="61" s="1"/>
  <c r="AQ28" i="61"/>
  <c r="AQ81" i="61" s="1"/>
  <c r="AQ27" i="61"/>
  <c r="AQ80" i="61" s="1"/>
  <c r="AQ26" i="61"/>
  <c r="AQ79" i="61" s="1"/>
  <c r="AC11" i="61"/>
  <c r="AC64" i="61" s="1"/>
  <c r="AG15" i="61"/>
  <c r="AG68" i="61" s="1"/>
  <c r="AB10" i="61"/>
  <c r="AB63" i="61" s="1"/>
  <c r="AF14" i="61"/>
  <c r="AF67" i="61" s="1"/>
  <c r="AA9" i="61"/>
  <c r="AA62" i="61" s="1"/>
  <c r="AE13" i="61"/>
  <c r="AE66" i="61" s="1"/>
  <c r="Z8" i="61"/>
  <c r="Z61" i="61" s="1"/>
  <c r="AJ18" i="61"/>
  <c r="AJ71" i="61" s="1"/>
  <c r="AI17" i="61"/>
  <c r="AI70" i="61" s="1"/>
  <c r="AM21" i="61"/>
  <c r="AM74" i="61" s="1"/>
  <c r="AD12" i="61"/>
  <c r="AD65" i="61" s="1"/>
  <c r="AH16" i="61"/>
  <c r="AH69" i="61" s="1"/>
  <c r="AL20" i="61"/>
  <c r="AL73" i="61" s="1"/>
  <c r="AO23" i="61"/>
  <c r="AO76" i="61" s="1"/>
  <c r="AN22" i="61"/>
  <c r="AN75" i="61" s="1"/>
  <c r="AK19" i="61"/>
  <c r="AK72" i="61" s="1"/>
  <c r="AQ25" i="61"/>
  <c r="AQ78" i="61" s="1"/>
  <c r="AP24" i="61"/>
  <c r="AP77" i="61" s="1"/>
  <c r="Y7" i="61"/>
  <c r="Y326" i="61"/>
  <c r="Y327" i="67"/>
  <c r="Y330" i="67"/>
  <c r="Y327" i="61"/>
  <c r="Y330" i="61"/>
  <c r="Y328" i="61"/>
  <c r="AH152" i="56"/>
  <c r="AH146" i="56"/>
  <c r="AH77" i="56"/>
  <c r="AH134" i="56"/>
  <c r="AH62" i="56"/>
  <c r="AH86" i="56"/>
  <c r="AH80" i="56"/>
  <c r="AH116" i="56"/>
  <c r="AH119" i="56"/>
  <c r="AH113" i="56"/>
  <c r="AH125" i="56"/>
  <c r="AH68" i="56"/>
  <c r="AH89" i="56"/>
  <c r="AH71" i="56"/>
  <c r="AH83" i="56"/>
  <c r="AH122" i="56"/>
  <c r="AH155" i="56"/>
  <c r="AH128" i="56"/>
  <c r="AH65" i="56"/>
  <c r="AH131" i="56"/>
  <c r="AH95" i="56"/>
  <c r="AH140" i="56"/>
  <c r="AH137" i="56"/>
  <c r="AH107" i="56"/>
  <c r="AH101" i="56"/>
  <c r="AQ218" i="61"/>
  <c r="AQ270" i="61" s="1"/>
  <c r="AT43" i="67"/>
  <c r="AT44" i="67"/>
  <c r="AT45" i="67"/>
  <c r="AT50" i="67"/>
  <c r="AT53" i="67"/>
  <c r="AT47" i="67"/>
  <c r="AT48" i="67"/>
  <c r="AT46" i="67"/>
  <c r="AT49" i="67"/>
  <c r="AT54" i="67"/>
  <c r="AT51" i="67"/>
  <c r="AT52" i="67"/>
  <c r="AT55" i="67"/>
  <c r="AT56" i="67"/>
  <c r="AT41" i="67"/>
  <c r="AT42" i="67"/>
  <c r="AT40" i="67"/>
  <c r="AT39" i="67"/>
  <c r="AT38" i="67"/>
  <c r="AT37" i="67"/>
  <c r="AT36" i="67"/>
  <c r="AT35" i="67"/>
  <c r="AT34" i="67"/>
  <c r="AT33" i="67"/>
  <c r="AT32" i="67"/>
  <c r="AT31" i="67"/>
  <c r="AT30" i="67"/>
  <c r="AT29" i="67"/>
  <c r="AH92" i="56"/>
  <c r="AH143" i="56"/>
  <c r="AH104" i="56"/>
  <c r="AH74" i="56"/>
  <c r="AH149" i="56"/>
  <c r="Y332" i="61"/>
  <c r="Y164" i="61"/>
  <c r="Y334" i="61"/>
  <c r="AC11" i="67"/>
  <c r="AC64" i="67" s="1"/>
  <c r="AG15" i="67"/>
  <c r="AG68" i="67" s="1"/>
  <c r="AB10" i="67"/>
  <c r="AB63" i="67" s="1"/>
  <c r="AF14" i="67"/>
  <c r="AF67" i="67" s="1"/>
  <c r="AA9" i="67"/>
  <c r="AA62" i="67" s="1"/>
  <c r="AE13" i="67"/>
  <c r="AE66" i="67" s="1"/>
  <c r="Z8" i="67"/>
  <c r="Z61" i="67" s="1"/>
  <c r="AI17" i="67"/>
  <c r="AI70" i="67" s="1"/>
  <c r="AM21" i="67"/>
  <c r="AM74" i="67" s="1"/>
  <c r="AL20" i="67"/>
  <c r="AL73" i="67" s="1"/>
  <c r="AH16" i="67"/>
  <c r="AH69" i="67" s="1"/>
  <c r="AK19" i="67"/>
  <c r="AK72" i="67" s="1"/>
  <c r="AO23" i="67"/>
  <c r="AO76" i="67" s="1"/>
  <c r="AR26" i="67"/>
  <c r="AD12" i="67"/>
  <c r="AD65" i="67" s="1"/>
  <c r="AQ25" i="67"/>
  <c r="AJ18" i="67"/>
  <c r="AJ71" i="67" s="1"/>
  <c r="AN22" i="67"/>
  <c r="AN75" i="67" s="1"/>
  <c r="AP24" i="67"/>
  <c r="AT28" i="67"/>
  <c r="AS27" i="67"/>
  <c r="Y7" i="67"/>
  <c r="Y60" i="67" s="1"/>
  <c r="Y332" i="67"/>
  <c r="AH53" i="56"/>
  <c r="AH56" i="56"/>
  <c r="AH59" i="56"/>
  <c r="Y326" i="67"/>
  <c r="AO88" i="67"/>
  <c r="AO87" i="67"/>
  <c r="AO381" i="67"/>
  <c r="AO382" i="67"/>
  <c r="AO80" i="67"/>
  <c r="AO84" i="67"/>
  <c r="AO90" i="67"/>
  <c r="AO89" i="67"/>
  <c r="AO79" i="67"/>
  <c r="AO85" i="67"/>
  <c r="AO81" i="67"/>
  <c r="AO86" i="67"/>
  <c r="AO83" i="67"/>
  <c r="AO82" i="67"/>
  <c r="AO78" i="67"/>
  <c r="AJ34" i="66"/>
  <c r="AP3" i="67" s="1"/>
  <c r="AK33" i="66"/>
  <c r="AL19" i="66"/>
  <c r="AR154" i="69"/>
  <c r="W183" i="69"/>
  <c r="W18" i="69" s="1"/>
  <c r="Y334" i="67"/>
  <c r="W183" i="59"/>
  <c r="W18" i="59" s="1"/>
  <c r="W76" i="59"/>
  <c r="W14" i="59" s="1"/>
  <c r="AC85" i="69"/>
  <c r="AK93" i="69"/>
  <c r="AM95" i="69"/>
  <c r="AE87" i="69"/>
  <c r="W79" i="69"/>
  <c r="AO97" i="69"/>
  <c r="AG89" i="69"/>
  <c r="Y81" i="69"/>
  <c r="AQ99" i="69"/>
  <c r="AI91" i="69"/>
  <c r="AA83" i="69"/>
  <c r="X340" i="61"/>
  <c r="X352" i="61" s="1"/>
  <c r="X347" i="61"/>
  <c r="X359" i="61" s="1"/>
  <c r="AH90" i="59"/>
  <c r="X339" i="61"/>
  <c r="X351" i="61" s="1"/>
  <c r="X345" i="61"/>
  <c r="X357" i="61" s="1"/>
  <c r="AP98" i="69"/>
  <c r="AL94" i="69"/>
  <c r="AH90" i="69"/>
  <c r="AD86" i="69"/>
  <c r="Z82" i="69"/>
  <c r="AH20" i="56"/>
  <c r="AH29" i="56"/>
  <c r="AH11" i="56"/>
  <c r="AR100" i="69"/>
  <c r="AN96" i="69"/>
  <c r="AJ92" i="69"/>
  <c r="AF88" i="69"/>
  <c r="AB84" i="69"/>
  <c r="AH32" i="56"/>
  <c r="AH44" i="56"/>
  <c r="X341" i="61"/>
  <c r="X353" i="61" s="1"/>
  <c r="X342" i="61"/>
  <c r="X354" i="61" s="1"/>
  <c r="X343" i="61"/>
  <c r="X355" i="61" s="1"/>
  <c r="X346" i="61"/>
  <c r="X358" i="61" s="1"/>
  <c r="AH14" i="56"/>
  <c r="AH23" i="56"/>
  <c r="AH38" i="56"/>
  <c r="AH26" i="56"/>
  <c r="AH35" i="56"/>
  <c r="AH47" i="56"/>
  <c r="AH41" i="56"/>
  <c r="AH50" i="56"/>
  <c r="AH17" i="56"/>
  <c r="X344" i="61"/>
  <c r="X356" i="61" s="1"/>
  <c r="X338" i="61"/>
  <c r="X350" i="61" s="1"/>
  <c r="X340" i="67"/>
  <c r="X352" i="67" s="1"/>
  <c r="X345" i="67"/>
  <c r="X357" i="67" s="1"/>
  <c r="Y165" i="67"/>
  <c r="Y181" i="67" s="1"/>
  <c r="X342" i="67"/>
  <c r="X354" i="67" s="1"/>
  <c r="AL94" i="59"/>
  <c r="X341" i="67"/>
  <c r="X353" i="67" s="1"/>
  <c r="X343" i="67"/>
  <c r="X367" i="67" s="1"/>
  <c r="X344" i="67"/>
  <c r="X356" i="67" s="1"/>
  <c r="X346" i="67"/>
  <c r="X358" i="67" s="1"/>
  <c r="AB84" i="59"/>
  <c r="AD86" i="59"/>
  <c r="X339" i="67"/>
  <c r="X351" i="67" s="1"/>
  <c r="X338" i="67"/>
  <c r="X350" i="67" s="1"/>
  <c r="Y81" i="59"/>
  <c r="AF88" i="59"/>
  <c r="X80" i="59"/>
  <c r="AN96" i="59"/>
  <c r="AJ92" i="59"/>
  <c r="AA83" i="59"/>
  <c r="Z82" i="59"/>
  <c r="AM95" i="59"/>
  <c r="AI91" i="59"/>
  <c r="AE87" i="59"/>
  <c r="W79" i="59"/>
  <c r="AK93" i="59"/>
  <c r="AG89" i="59"/>
  <c r="AH8" i="56"/>
  <c r="AS378" i="67"/>
  <c r="AR177" i="69"/>
  <c r="AR182" i="69"/>
  <c r="AR166" i="69"/>
  <c r="AR160" i="69"/>
  <c r="AR161" i="69"/>
  <c r="AR127" i="69"/>
  <c r="AR128" i="69"/>
  <c r="AR125" i="69"/>
  <c r="AR107" i="69"/>
  <c r="AR66" i="69"/>
  <c r="AR122" i="69"/>
  <c r="AR108" i="69"/>
  <c r="AR67" i="69"/>
  <c r="AR109" i="69"/>
  <c r="AR110" i="69"/>
  <c r="AR68" i="69"/>
  <c r="AR51" i="69"/>
  <c r="AR65" i="69"/>
  <c r="AR121" i="69"/>
  <c r="AR52" i="69"/>
  <c r="AR181" i="69"/>
  <c r="AR165" i="69"/>
  <c r="AR170" i="69"/>
  <c r="AR164" i="69"/>
  <c r="AR171" i="69"/>
  <c r="AR162" i="69"/>
  <c r="AR159" i="69"/>
  <c r="AR158" i="69"/>
  <c r="AR111" i="69"/>
  <c r="AR70" i="69"/>
  <c r="AR163" i="69"/>
  <c r="AR112" i="69"/>
  <c r="AR71" i="69"/>
  <c r="AR117" i="69"/>
  <c r="AR118" i="69"/>
  <c r="AR72" i="69"/>
  <c r="AR55" i="69"/>
  <c r="AR69" i="69"/>
  <c r="AR50" i="69"/>
  <c r="AR57" i="69"/>
  <c r="AR53" i="69"/>
  <c r="AR169" i="69"/>
  <c r="AR174" i="69"/>
  <c r="AR172" i="69"/>
  <c r="AR179" i="69"/>
  <c r="AR168" i="69"/>
  <c r="AR167" i="69"/>
  <c r="AR176" i="69"/>
  <c r="AR115" i="69"/>
  <c r="AR74" i="69"/>
  <c r="AR58" i="69"/>
  <c r="AR116" i="69"/>
  <c r="AR75" i="69"/>
  <c r="AR59" i="69"/>
  <c r="AR126" i="69"/>
  <c r="AR114" i="69"/>
  <c r="AR60" i="69"/>
  <c r="AR73" i="69"/>
  <c r="AR54" i="69"/>
  <c r="AR106" i="69"/>
  <c r="AR56" i="69"/>
  <c r="AR173" i="69"/>
  <c r="AR178" i="69"/>
  <c r="AR180" i="69"/>
  <c r="AR156" i="69"/>
  <c r="AR157" i="69"/>
  <c r="AR123" i="69"/>
  <c r="AR124" i="69"/>
  <c r="AR119" i="69"/>
  <c r="AR103" i="69"/>
  <c r="AR62" i="69"/>
  <c r="AR120" i="69"/>
  <c r="AR104" i="69"/>
  <c r="AR63" i="69"/>
  <c r="AR175" i="69"/>
  <c r="AR102" i="69"/>
  <c r="AR64" i="69"/>
  <c r="AR105" i="69"/>
  <c r="AR61" i="69"/>
  <c r="AR113" i="69"/>
  <c r="AR49" i="69"/>
  <c r="AR155" i="69"/>
  <c r="AR101" i="69"/>
  <c r="AR48" i="69"/>
  <c r="AT106" i="67"/>
  <c r="AT98" i="67"/>
  <c r="AT101" i="67"/>
  <c r="AT97" i="67"/>
  <c r="AT218" i="67"/>
  <c r="AT270" i="67" s="1"/>
  <c r="AT102" i="67"/>
  <c r="AT103" i="67"/>
  <c r="AT104" i="67"/>
  <c r="AT96" i="67"/>
  <c r="AT107" i="67"/>
  <c r="AT108" i="67"/>
  <c r="AT100" i="67"/>
  <c r="AT109" i="67"/>
  <c r="AT105" i="67"/>
  <c r="AT99" i="67"/>
  <c r="AS5" i="69"/>
  <c r="AO18" i="66"/>
  <c r="AO11" i="66" s="1"/>
  <c r="AP27" i="66"/>
  <c r="AU2" i="67"/>
  <c r="AP30" i="66"/>
  <c r="AQ28" i="66"/>
  <c r="AQ29" i="66" s="1"/>
  <c r="AP381" i="61"/>
  <c r="E69" i="42"/>
  <c r="D70" i="42"/>
  <c r="AO154" i="59"/>
  <c r="AO151" i="59"/>
  <c r="AO152" i="59"/>
  <c r="AO156" i="59"/>
  <c r="AO155" i="59"/>
  <c r="AO158" i="59"/>
  <c r="AO162" i="59"/>
  <c r="AO166" i="59"/>
  <c r="AO170" i="59"/>
  <c r="AO161" i="59"/>
  <c r="AO165" i="59"/>
  <c r="AO169" i="59"/>
  <c r="AO173" i="59"/>
  <c r="AO157" i="59"/>
  <c r="AO160" i="59"/>
  <c r="AO164" i="59"/>
  <c r="AO168" i="59"/>
  <c r="AO172" i="59"/>
  <c r="AO153" i="59"/>
  <c r="AO159" i="59"/>
  <c r="AO163" i="59"/>
  <c r="AO167" i="59"/>
  <c r="AO171" i="59"/>
  <c r="AO177" i="59"/>
  <c r="AO181" i="59"/>
  <c r="AO176" i="59"/>
  <c r="AO180" i="59"/>
  <c r="AO175" i="59"/>
  <c r="AO179" i="59"/>
  <c r="AO174" i="59"/>
  <c r="AO178" i="59"/>
  <c r="AO182" i="59"/>
  <c r="AO100" i="59"/>
  <c r="AO99" i="59"/>
  <c r="AO107" i="59"/>
  <c r="AO106" i="59"/>
  <c r="AO112" i="59"/>
  <c r="AO116" i="59"/>
  <c r="AO120" i="59"/>
  <c r="AO124" i="59"/>
  <c r="AO128" i="59"/>
  <c r="AO97" i="59"/>
  <c r="AO101" i="59"/>
  <c r="AO102" i="59"/>
  <c r="AO103" i="59"/>
  <c r="AO105" i="59"/>
  <c r="AO111" i="59"/>
  <c r="AO115" i="59"/>
  <c r="AO119" i="59"/>
  <c r="AO123" i="59"/>
  <c r="AO127" i="59"/>
  <c r="AO110" i="59"/>
  <c r="AO118" i="59"/>
  <c r="AO126" i="59"/>
  <c r="AO104" i="59"/>
  <c r="AO114" i="59"/>
  <c r="AO98" i="59"/>
  <c r="AO108" i="59"/>
  <c r="AO109" i="59"/>
  <c r="AO117" i="59"/>
  <c r="AO125" i="59"/>
  <c r="AO122" i="59"/>
  <c r="AO113" i="59"/>
  <c r="AO121" i="59"/>
  <c r="AP378" i="61"/>
  <c r="AO44" i="59"/>
  <c r="AO45" i="59"/>
  <c r="AO49" i="59"/>
  <c r="AO53" i="59"/>
  <c r="AO57" i="59"/>
  <c r="AO48" i="59"/>
  <c r="AO52" i="59"/>
  <c r="AO56" i="59"/>
  <c r="AO47" i="59"/>
  <c r="AO51" i="59"/>
  <c r="AO55" i="59"/>
  <c r="AO54" i="59"/>
  <c r="AO61" i="59"/>
  <c r="AO65" i="59"/>
  <c r="AO69" i="59"/>
  <c r="AO73" i="59"/>
  <c r="AO58" i="59"/>
  <c r="AO66" i="59"/>
  <c r="AO50" i="59"/>
  <c r="AO60" i="59"/>
  <c r="AO64" i="59"/>
  <c r="AO68" i="59"/>
  <c r="AO72" i="59"/>
  <c r="AO62" i="59"/>
  <c r="AO70" i="59"/>
  <c r="AO46" i="59"/>
  <c r="AO59" i="59"/>
  <c r="AO63" i="59"/>
  <c r="AO67" i="59"/>
  <c r="AO71" i="59"/>
  <c r="AO75" i="59"/>
  <c r="AO74" i="59"/>
  <c r="AQ97" i="61"/>
  <c r="AQ98" i="61"/>
  <c r="AQ105" i="61"/>
  <c r="AQ106" i="61"/>
  <c r="AQ95" i="61"/>
  <c r="AQ100" i="61"/>
  <c r="AQ103" i="61"/>
  <c r="AQ108" i="61"/>
  <c r="AQ93" i="61"/>
  <c r="AQ94" i="61"/>
  <c r="AQ101" i="61"/>
  <c r="AQ102" i="61"/>
  <c r="AQ109" i="61"/>
  <c r="AQ96" i="61"/>
  <c r="AQ99" i="61"/>
  <c r="AQ107" i="61"/>
  <c r="AQ104" i="61"/>
  <c r="U30" i="1"/>
  <c r="AI4" i="56"/>
  <c r="V28" i="1"/>
  <c r="AR2" i="61"/>
  <c r="AZ2" i="56"/>
  <c r="AL18" i="1"/>
  <c r="AL11" i="1" s="1"/>
  <c r="AM27" i="1"/>
  <c r="AP5" i="59"/>
  <c r="AK3" i="42"/>
  <c r="AK6" i="42" s="1"/>
  <c r="AM33" i="1"/>
  <c r="AL34" i="1"/>
  <c r="AR3" i="61" s="1"/>
  <c r="X371" i="67" l="1"/>
  <c r="AT388" i="67"/>
  <c r="X22" i="69"/>
  <c r="X22" i="59"/>
  <c r="Z148" i="67"/>
  <c r="Z148" i="61"/>
  <c r="Z152" i="67"/>
  <c r="Z134" i="67"/>
  <c r="Z150" i="67"/>
  <c r="Z156" i="61"/>
  <c r="Z139" i="61"/>
  <c r="Z153" i="61"/>
  <c r="Z138" i="61"/>
  <c r="Z137" i="61"/>
  <c r="Z135" i="67"/>
  <c r="Z149" i="67"/>
  <c r="Z140" i="61"/>
  <c r="Z160" i="67"/>
  <c r="Z144" i="61"/>
  <c r="Z141" i="67"/>
  <c r="Z151" i="61"/>
  <c r="Z132" i="61"/>
  <c r="Z162" i="61"/>
  <c r="Z144" i="67"/>
  <c r="AU29" i="67"/>
  <c r="AU377" i="67"/>
  <c r="AU376" i="67"/>
  <c r="AR26" i="61"/>
  <c r="AR79" i="61" s="1"/>
  <c r="AR377" i="61"/>
  <c r="AR382" i="61" s="1"/>
  <c r="AR376" i="61"/>
  <c r="AQ388" i="61"/>
  <c r="AR42" i="61"/>
  <c r="AR45" i="61"/>
  <c r="AR41" i="61"/>
  <c r="AR47" i="61"/>
  <c r="AR48" i="61"/>
  <c r="AR49" i="61"/>
  <c r="AR54" i="61"/>
  <c r="AR43" i="61"/>
  <c r="AR51" i="61"/>
  <c r="AR52" i="61"/>
  <c r="AR44" i="61"/>
  <c r="AR50" i="61"/>
  <c r="AR55" i="61"/>
  <c r="AR56" i="61"/>
  <c r="AR46" i="61"/>
  <c r="AR53" i="61"/>
  <c r="AR40" i="61"/>
  <c r="AR93" i="61" s="1"/>
  <c r="AR39" i="61"/>
  <c r="AR92" i="61" s="1"/>
  <c r="AR38" i="61"/>
  <c r="AR91" i="61" s="1"/>
  <c r="AR37" i="61"/>
  <c r="AR90" i="61" s="1"/>
  <c r="AR36" i="61"/>
  <c r="AR89" i="61" s="1"/>
  <c r="AR35" i="61"/>
  <c r="AR88" i="61" s="1"/>
  <c r="AR34" i="61"/>
  <c r="AR87" i="61" s="1"/>
  <c r="AR33" i="61"/>
  <c r="AR86" i="61" s="1"/>
  <c r="AR32" i="61"/>
  <c r="AR85" i="61" s="1"/>
  <c r="AR31" i="61"/>
  <c r="AR84" i="61" s="1"/>
  <c r="AR30" i="61"/>
  <c r="AR83" i="61" s="1"/>
  <c r="AR29" i="61"/>
  <c r="AR82" i="61" s="1"/>
  <c r="AR28" i="61"/>
  <c r="AR81" i="61" s="1"/>
  <c r="AR27" i="61"/>
  <c r="AR80" i="61" s="1"/>
  <c r="Z160" i="61"/>
  <c r="Z162" i="67"/>
  <c r="Z150" i="61"/>
  <c r="Z138" i="67"/>
  <c r="Z137" i="67"/>
  <c r="Z134" i="61"/>
  <c r="Z156" i="67"/>
  <c r="Z141" i="61"/>
  <c r="Z152" i="61"/>
  <c r="Z151" i="67"/>
  <c r="Z140" i="67"/>
  <c r="Z132" i="67"/>
  <c r="Z149" i="61"/>
  <c r="Z153" i="67"/>
  <c r="Z139" i="67"/>
  <c r="Z135" i="61"/>
  <c r="Z136" i="61"/>
  <c r="Z136" i="67"/>
  <c r="Z159" i="61"/>
  <c r="Z159" i="67"/>
  <c r="Z155" i="61"/>
  <c r="Z155" i="67"/>
  <c r="Z146" i="61"/>
  <c r="Z146" i="67"/>
  <c r="Z145" i="61"/>
  <c r="Z145" i="67"/>
  <c r="Z157" i="61"/>
  <c r="Z157" i="67"/>
  <c r="Z133" i="61"/>
  <c r="Z133" i="67"/>
  <c r="Z147" i="67"/>
  <c r="Z147" i="61"/>
  <c r="Z158" i="67"/>
  <c r="Z158" i="61"/>
  <c r="Z154" i="61"/>
  <c r="Z154" i="67"/>
  <c r="AI108" i="56"/>
  <c r="AI94" i="56"/>
  <c r="AI69" i="56"/>
  <c r="AI64" i="56"/>
  <c r="AI60" i="56"/>
  <c r="AI75" i="56"/>
  <c r="AI139" i="56"/>
  <c r="AI66" i="56"/>
  <c r="AI136" i="56"/>
  <c r="AI120" i="56"/>
  <c r="AI127" i="56"/>
  <c r="AI144" i="56"/>
  <c r="AI117" i="56"/>
  <c r="AI87" i="56"/>
  <c r="AI111" i="56"/>
  <c r="AI96" i="56"/>
  <c r="AI100" i="56"/>
  <c r="AI148" i="56"/>
  <c r="AI114" i="56"/>
  <c r="AI73" i="56"/>
  <c r="AI81" i="56"/>
  <c r="AI118" i="56"/>
  <c r="AI84" i="56"/>
  <c r="AI126" i="56"/>
  <c r="AI88" i="56"/>
  <c r="AI76" i="56"/>
  <c r="AI93" i="56"/>
  <c r="AI72" i="56"/>
  <c r="AI142" i="56"/>
  <c r="AI130" i="56"/>
  <c r="AI106" i="56"/>
  <c r="AI78" i="56"/>
  <c r="AI82" i="56"/>
  <c r="AI132" i="56"/>
  <c r="AI99" i="56"/>
  <c r="AI145" i="56"/>
  <c r="AI105" i="56"/>
  <c r="AI147" i="56"/>
  <c r="AI151" i="56"/>
  <c r="AI141" i="56"/>
  <c r="AI123" i="56"/>
  <c r="AI90" i="56"/>
  <c r="AI121" i="56"/>
  <c r="AI97" i="56"/>
  <c r="AI129" i="56"/>
  <c r="AI109" i="56"/>
  <c r="AI103" i="56"/>
  <c r="AI133" i="56"/>
  <c r="AI70" i="56"/>
  <c r="AI102" i="56"/>
  <c r="AI115" i="56"/>
  <c r="AI150" i="56"/>
  <c r="AI79" i="56"/>
  <c r="AI85" i="56"/>
  <c r="AI138" i="56"/>
  <c r="AI91" i="56"/>
  <c r="AI135" i="56"/>
  <c r="AI67" i="56"/>
  <c r="AI112" i="56"/>
  <c r="AI61" i="56"/>
  <c r="AI124" i="56"/>
  <c r="AI63" i="56"/>
  <c r="AI154" i="56"/>
  <c r="AI153" i="56"/>
  <c r="AR218" i="61"/>
  <c r="AR270" i="61" s="1"/>
  <c r="AU44" i="67"/>
  <c r="AU51" i="67"/>
  <c r="AU52" i="67"/>
  <c r="AU45" i="67"/>
  <c r="AU50" i="67"/>
  <c r="AU53" i="67"/>
  <c r="AU47" i="67"/>
  <c r="AU48" i="67"/>
  <c r="AU46" i="67"/>
  <c r="AU49" i="67"/>
  <c r="AU55" i="67"/>
  <c r="AU56" i="67"/>
  <c r="AU54" i="67"/>
  <c r="AU43" i="67"/>
  <c r="AU42" i="67"/>
  <c r="AU41" i="67"/>
  <c r="AU40" i="67"/>
  <c r="AU39" i="67"/>
  <c r="AU38" i="67"/>
  <c r="AU37" i="67"/>
  <c r="AU36" i="67"/>
  <c r="AU35" i="67"/>
  <c r="AU34" i="67"/>
  <c r="AU33" i="67"/>
  <c r="AU32" i="67"/>
  <c r="AU31" i="67"/>
  <c r="AU30" i="67"/>
  <c r="Z161" i="61"/>
  <c r="Z161" i="67"/>
  <c r="Z142" i="61"/>
  <c r="Z142" i="67"/>
  <c r="Z143" i="61"/>
  <c r="Z143" i="67"/>
  <c r="Z163" i="61"/>
  <c r="Z163" i="67"/>
  <c r="Y233" i="67"/>
  <c r="Y285" i="67" s="1"/>
  <c r="Y170" i="67"/>
  <c r="Y222" i="67" s="1"/>
  <c r="Y274" i="67" s="1"/>
  <c r="Y167" i="67"/>
  <c r="Y219" i="67" s="1"/>
  <c r="Y271" i="67" s="1"/>
  <c r="Y179" i="67"/>
  <c r="Y231" i="67" s="1"/>
  <c r="Y283" i="67" s="1"/>
  <c r="Y183" i="67"/>
  <c r="Y235" i="67" s="1"/>
  <c r="Y287" i="67" s="1"/>
  <c r="Y184" i="67"/>
  <c r="Y236" i="67" s="1"/>
  <c r="Y288" i="67" s="1"/>
  <c r="Y180" i="67"/>
  <c r="Y232" i="67" s="1"/>
  <c r="Y284" i="67" s="1"/>
  <c r="Y169" i="67"/>
  <c r="Y221" i="67" s="1"/>
  <c r="Y273" i="67" s="1"/>
  <c r="Y176" i="67"/>
  <c r="Y172" i="67"/>
  <c r="Y224" i="67" s="1"/>
  <c r="Y276" i="67" s="1"/>
  <c r="Y182" i="67"/>
  <c r="Y234" i="67" s="1"/>
  <c r="Y286" i="67" s="1"/>
  <c r="Y168" i="67"/>
  <c r="Y220" i="67" s="1"/>
  <c r="Y272" i="67" s="1"/>
  <c r="Y187" i="67"/>
  <c r="Y239" i="67" s="1"/>
  <c r="Y291" i="67" s="1"/>
  <c r="Y202" i="67"/>
  <c r="Y254" i="67" s="1"/>
  <c r="Y306" i="67" s="1"/>
  <c r="Y194" i="67"/>
  <c r="Y246" i="67" s="1"/>
  <c r="Y298" i="67" s="1"/>
  <c r="Y204" i="67"/>
  <c r="Y256" i="67" s="1"/>
  <c r="Y308" i="67" s="1"/>
  <c r="Y205" i="67"/>
  <c r="Y257" i="67" s="1"/>
  <c r="Y309" i="67" s="1"/>
  <c r="Y190" i="67"/>
  <c r="Y242" i="67" s="1"/>
  <c r="Y294" i="67" s="1"/>
  <c r="Y197" i="67"/>
  <c r="Y249" i="67" s="1"/>
  <c r="Y301" i="67" s="1"/>
  <c r="Y201" i="67"/>
  <c r="Y253" i="67" s="1"/>
  <c r="Y305" i="67" s="1"/>
  <c r="Y213" i="67"/>
  <c r="Y265" i="67" s="1"/>
  <c r="Y317" i="67" s="1"/>
  <c r="Y188" i="67"/>
  <c r="Y240" i="67" s="1"/>
  <c r="Y292" i="67" s="1"/>
  <c r="Y185" i="67"/>
  <c r="Y237" i="67" s="1"/>
  <c r="Y289" i="67" s="1"/>
  <c r="Y203" i="67"/>
  <c r="Y255" i="67" s="1"/>
  <c r="Y307" i="67" s="1"/>
  <c r="Y207" i="67"/>
  <c r="Y259" i="67" s="1"/>
  <c r="Y311" i="67" s="1"/>
  <c r="Y212" i="67"/>
  <c r="Y264" i="67" s="1"/>
  <c r="Y316" i="67" s="1"/>
  <c r="Y193" i="67"/>
  <c r="Y245" i="67" s="1"/>
  <c r="Y297" i="67" s="1"/>
  <c r="Y208" i="67"/>
  <c r="Y260" i="67" s="1"/>
  <c r="Y312" i="67" s="1"/>
  <c r="Y189" i="67"/>
  <c r="Y241" i="67" s="1"/>
  <c r="Y293" i="67" s="1"/>
  <c r="Y186" i="67"/>
  <c r="Y238" i="67" s="1"/>
  <c r="Y290" i="67" s="1"/>
  <c r="Y195" i="67"/>
  <c r="Y247" i="67" s="1"/>
  <c r="Y299" i="67" s="1"/>
  <c r="Y196" i="67"/>
  <c r="Y248" i="67" s="1"/>
  <c r="Y300" i="67" s="1"/>
  <c r="Y211" i="67"/>
  <c r="Y263" i="67" s="1"/>
  <c r="Y315" i="67" s="1"/>
  <c r="Y192" i="67"/>
  <c r="Y244" i="67" s="1"/>
  <c r="Y296" i="67" s="1"/>
  <c r="Y215" i="67"/>
  <c r="Y267" i="67" s="1"/>
  <c r="Y319" i="67" s="1"/>
  <c r="Y198" i="67"/>
  <c r="Y250" i="67" s="1"/>
  <c r="Y302" i="67" s="1"/>
  <c r="Y214" i="67"/>
  <c r="Y266" i="67" s="1"/>
  <c r="Y318" i="67" s="1"/>
  <c r="Y210" i="67"/>
  <c r="Y262" i="67" s="1"/>
  <c r="Y314" i="67" s="1"/>
  <c r="Y199" i="67"/>
  <c r="Y251" i="67" s="1"/>
  <c r="Y303" i="67" s="1"/>
  <c r="Y206" i="67"/>
  <c r="Y258" i="67" s="1"/>
  <c r="Y310" i="67" s="1"/>
  <c r="Y191" i="67"/>
  <c r="Y243" i="67" s="1"/>
  <c r="Y295" i="67" s="1"/>
  <c r="Y209" i="67"/>
  <c r="Y261" i="67" s="1"/>
  <c r="Y313" i="67" s="1"/>
  <c r="Y200" i="67"/>
  <c r="Y252" i="67" s="1"/>
  <c r="Y304" i="67" s="1"/>
  <c r="Y216" i="67"/>
  <c r="Y268" i="67" s="1"/>
  <c r="Y320" i="67" s="1"/>
  <c r="Y174" i="67"/>
  <c r="Y175" i="67"/>
  <c r="Y227" i="67" s="1"/>
  <c r="Y279" i="67" s="1"/>
  <c r="Y173" i="67"/>
  <c r="Y225" i="67" s="1"/>
  <c r="Y277" i="67" s="1"/>
  <c r="Y177" i="67"/>
  <c r="Y229" i="67" s="1"/>
  <c r="Y281" i="67" s="1"/>
  <c r="Y171" i="67"/>
  <c r="Y223" i="67" s="1"/>
  <c r="Y275" i="67" s="1"/>
  <c r="Y178" i="67"/>
  <c r="Y230" i="67" s="1"/>
  <c r="Y282" i="67" s="1"/>
  <c r="Z124" i="61"/>
  <c r="Z124" i="67"/>
  <c r="Z118" i="61"/>
  <c r="Z118" i="67"/>
  <c r="Z130" i="61"/>
  <c r="Z130" i="67"/>
  <c r="Z114" i="61"/>
  <c r="Z114" i="67"/>
  <c r="Z117" i="61"/>
  <c r="Z117" i="67"/>
  <c r="Z119" i="61"/>
  <c r="Z119" i="67"/>
  <c r="Z126" i="61"/>
  <c r="Z126" i="67"/>
  <c r="Z129" i="61"/>
  <c r="Z129" i="67"/>
  <c r="Z128" i="61"/>
  <c r="Z128" i="67"/>
  <c r="Z127" i="61"/>
  <c r="Z127" i="67"/>
  <c r="Z116" i="61"/>
  <c r="Z332" i="61" s="1"/>
  <c r="Z116" i="67"/>
  <c r="Z122" i="61"/>
  <c r="Z122" i="67"/>
  <c r="Z115" i="61"/>
  <c r="Z115" i="67"/>
  <c r="Z125" i="61"/>
  <c r="Z125" i="67"/>
  <c r="Z123" i="61"/>
  <c r="Z123" i="67"/>
  <c r="Z120" i="61"/>
  <c r="Z120" i="67"/>
  <c r="Z121" i="61"/>
  <c r="Z121" i="67"/>
  <c r="Z131" i="61"/>
  <c r="Z131" i="67"/>
  <c r="AP77" i="67"/>
  <c r="Y181" i="61"/>
  <c r="Y233" i="61" s="1"/>
  <c r="Y285" i="61" s="1"/>
  <c r="Y167" i="61"/>
  <c r="Y219" i="61" s="1"/>
  <c r="Y271" i="61" s="1"/>
  <c r="Y205" i="61"/>
  <c r="Y257" i="61" s="1"/>
  <c r="Y309" i="61" s="1"/>
  <c r="Y201" i="61"/>
  <c r="Y253" i="61" s="1"/>
  <c r="Y305" i="61" s="1"/>
  <c r="Y188" i="61"/>
  <c r="Y240" i="61" s="1"/>
  <c r="Y292" i="61" s="1"/>
  <c r="Y209" i="61"/>
  <c r="Y261" i="61" s="1"/>
  <c r="Y313" i="61" s="1"/>
  <c r="Y206" i="61"/>
  <c r="Y258" i="61" s="1"/>
  <c r="Y310" i="61" s="1"/>
  <c r="Y193" i="61"/>
  <c r="Y245" i="61" s="1"/>
  <c r="Y297" i="61" s="1"/>
  <c r="Y207" i="61"/>
  <c r="Y259" i="61" s="1"/>
  <c r="Y311" i="61" s="1"/>
  <c r="Y216" i="61"/>
  <c r="Y268" i="61" s="1"/>
  <c r="Y320" i="61" s="1"/>
  <c r="Y184" i="61"/>
  <c r="Y236" i="61" s="1"/>
  <c r="Y288" i="61" s="1"/>
  <c r="Y175" i="61"/>
  <c r="Y227" i="61" s="1"/>
  <c r="Y279" i="61" s="1"/>
  <c r="Y169" i="61"/>
  <c r="Y221" i="61" s="1"/>
  <c r="Y273" i="61" s="1"/>
  <c r="Y194" i="61"/>
  <c r="Y246" i="61" s="1"/>
  <c r="Y298" i="61" s="1"/>
  <c r="Y202" i="61"/>
  <c r="Y254" i="61" s="1"/>
  <c r="Y306" i="61" s="1"/>
  <c r="Y187" i="61"/>
  <c r="Y239" i="61" s="1"/>
  <c r="Y291" i="61" s="1"/>
  <c r="Y200" i="61"/>
  <c r="Y252" i="61" s="1"/>
  <c r="Y304" i="61" s="1"/>
  <c r="Y191" i="61"/>
  <c r="Y243" i="61" s="1"/>
  <c r="Y295" i="61" s="1"/>
  <c r="Y196" i="61"/>
  <c r="Y248" i="61" s="1"/>
  <c r="Y300" i="61" s="1"/>
  <c r="Y198" i="61"/>
  <c r="Y250" i="61" s="1"/>
  <c r="Y302" i="61" s="1"/>
  <c r="Y180" i="61"/>
  <c r="Y232" i="61" s="1"/>
  <c r="Y284" i="61" s="1"/>
  <c r="Y190" i="61"/>
  <c r="Y242" i="61" s="1"/>
  <c r="Y294" i="61" s="1"/>
  <c r="Y213" i="61"/>
  <c r="Y265" i="61" s="1"/>
  <c r="Y317" i="61" s="1"/>
  <c r="Y204" i="61"/>
  <c r="Y256" i="61" s="1"/>
  <c r="Y308" i="61" s="1"/>
  <c r="Y212" i="61"/>
  <c r="Y264" i="61" s="1"/>
  <c r="Y316" i="61" s="1"/>
  <c r="Y192" i="61"/>
  <c r="Y244" i="61" s="1"/>
  <c r="Y296" i="61" s="1"/>
  <c r="Y186" i="61"/>
  <c r="Y238" i="61" s="1"/>
  <c r="Y290" i="61" s="1"/>
  <c r="Y214" i="61"/>
  <c r="Y266" i="61" s="1"/>
  <c r="Y318" i="61" s="1"/>
  <c r="Y189" i="61"/>
  <c r="Y241" i="61" s="1"/>
  <c r="Y293" i="61" s="1"/>
  <c r="Y183" i="61"/>
  <c r="Y235" i="61" s="1"/>
  <c r="Y287" i="61" s="1"/>
  <c r="Y173" i="61"/>
  <c r="Y225" i="61" s="1"/>
  <c r="Y277" i="61" s="1"/>
  <c r="Y178" i="61"/>
  <c r="Y230" i="61" s="1"/>
  <c r="Y282" i="61" s="1"/>
  <c r="Y203" i="61"/>
  <c r="Y255" i="61" s="1"/>
  <c r="Y307" i="61" s="1"/>
  <c r="Y197" i="61"/>
  <c r="Y249" i="61" s="1"/>
  <c r="Y301" i="61" s="1"/>
  <c r="Y185" i="61"/>
  <c r="Y237" i="61" s="1"/>
  <c r="Y289" i="61" s="1"/>
  <c r="Y208" i="61"/>
  <c r="Y260" i="61" s="1"/>
  <c r="Y312" i="61" s="1"/>
  <c r="Y199" i="61"/>
  <c r="Y251" i="61" s="1"/>
  <c r="Y303" i="61" s="1"/>
  <c r="Y215" i="61"/>
  <c r="Y267" i="61" s="1"/>
  <c r="Y319" i="61" s="1"/>
  <c r="Y211" i="61"/>
  <c r="Y263" i="61" s="1"/>
  <c r="Y315" i="61" s="1"/>
  <c r="Y210" i="61"/>
  <c r="Y262" i="61" s="1"/>
  <c r="Y314" i="61" s="1"/>
  <c r="Y172" i="61"/>
  <c r="Y224" i="61" s="1"/>
  <c r="Y276" i="61" s="1"/>
  <c r="Y170" i="61"/>
  <c r="Y222" i="61" s="1"/>
  <c r="Y274" i="61" s="1"/>
  <c r="Y174" i="61"/>
  <c r="Y226" i="61" s="1"/>
  <c r="Y278" i="61" s="1"/>
  <c r="Y195" i="61"/>
  <c r="Y247" i="61" s="1"/>
  <c r="Y299" i="61" s="1"/>
  <c r="Y182" i="61"/>
  <c r="Y234" i="61" s="1"/>
  <c r="Y286" i="61" s="1"/>
  <c r="Y176" i="61"/>
  <c r="Y228" i="61" s="1"/>
  <c r="Y280" i="61" s="1"/>
  <c r="Y168" i="61"/>
  <c r="Y220" i="61" s="1"/>
  <c r="Y272" i="61" s="1"/>
  <c r="Y177" i="61"/>
  <c r="Y229" i="61" s="1"/>
  <c r="Y281" i="61" s="1"/>
  <c r="Y171" i="61"/>
  <c r="Y223" i="61" s="1"/>
  <c r="Y275" i="61" s="1"/>
  <c r="Y179" i="61"/>
  <c r="Y231" i="61" s="1"/>
  <c r="Y283" i="61" s="1"/>
  <c r="Y57" i="61"/>
  <c r="Y387" i="61" s="1"/>
  <c r="AI57" i="56"/>
  <c r="AI54" i="56"/>
  <c r="AI55" i="56"/>
  <c r="AI58" i="56"/>
  <c r="AI51" i="56"/>
  <c r="AI52" i="56"/>
  <c r="AK34" i="66"/>
  <c r="AQ3" i="67" s="1"/>
  <c r="AQ78" i="67" s="1"/>
  <c r="AL33" i="66"/>
  <c r="AP80" i="67"/>
  <c r="AP90" i="67"/>
  <c r="AP81" i="67"/>
  <c r="AP83" i="67"/>
  <c r="AP82" i="67"/>
  <c r="AP382" i="67"/>
  <c r="AP85" i="67"/>
  <c r="AP91" i="67"/>
  <c r="AP87" i="67"/>
  <c r="AP84" i="67"/>
  <c r="AP79" i="67"/>
  <c r="AP381" i="67"/>
  <c r="AP88" i="67"/>
  <c r="AP89" i="67"/>
  <c r="AP86" i="67"/>
  <c r="AP78" i="67"/>
  <c r="AM19" i="66"/>
  <c r="W129" i="69"/>
  <c r="W16" i="69" s="1"/>
  <c r="W129" i="59"/>
  <c r="W16" i="59" s="1"/>
  <c r="X369" i="61"/>
  <c r="X370" i="61"/>
  <c r="X364" i="61"/>
  <c r="X365" i="61"/>
  <c r="X371" i="61"/>
  <c r="Y60" i="61"/>
  <c r="X369" i="67"/>
  <c r="X363" i="61"/>
  <c r="X364" i="67"/>
  <c r="X367" i="61"/>
  <c r="X355" i="67"/>
  <c r="X362" i="61"/>
  <c r="Y324" i="61"/>
  <c r="Y335" i="61" s="1"/>
  <c r="X363" i="67"/>
  <c r="X366" i="61"/>
  <c r="X368" i="61"/>
  <c r="AI10" i="56"/>
  <c r="AI46" i="56"/>
  <c r="AI31" i="56"/>
  <c r="AI37" i="56"/>
  <c r="AI24" i="56"/>
  <c r="AI43" i="56"/>
  <c r="AI22" i="56"/>
  <c r="AI34" i="56"/>
  <c r="AI49" i="56"/>
  <c r="AI39" i="56"/>
  <c r="AI18" i="56"/>
  <c r="AI21" i="56"/>
  <c r="AI36" i="56"/>
  <c r="AI19" i="56"/>
  <c r="AI30" i="56"/>
  <c r="AI33" i="56"/>
  <c r="AI27" i="56"/>
  <c r="AI9" i="56"/>
  <c r="AI25" i="56"/>
  <c r="AI40" i="56"/>
  <c r="AI28" i="56"/>
  <c r="AI16" i="56"/>
  <c r="AI12" i="56"/>
  <c r="AI15" i="56"/>
  <c r="AI42" i="56"/>
  <c r="AI45" i="56"/>
  <c r="AI13" i="56"/>
  <c r="AI48" i="56"/>
  <c r="Y57" i="67"/>
  <c r="Y387" i="67" s="1"/>
  <c r="Y389" i="67" s="1"/>
  <c r="Y390" i="67" s="1"/>
  <c r="X366" i="67"/>
  <c r="X365" i="67"/>
  <c r="X362" i="67"/>
  <c r="X368" i="67"/>
  <c r="Y324" i="67"/>
  <c r="Y335" i="67" s="1"/>
  <c r="X370" i="67"/>
  <c r="AS182" i="69"/>
  <c r="AS166" i="69"/>
  <c r="AS167" i="69"/>
  <c r="AS157" i="69"/>
  <c r="AS158" i="69"/>
  <c r="AS124" i="69"/>
  <c r="AS121" i="69"/>
  <c r="AS120" i="69"/>
  <c r="AS104" i="69"/>
  <c r="AS63" i="69"/>
  <c r="AS117" i="69"/>
  <c r="AS72" i="69"/>
  <c r="AS114" i="69"/>
  <c r="AS115" i="69"/>
  <c r="AS103" i="69"/>
  <c r="AS62" i="69"/>
  <c r="AS110" i="69"/>
  <c r="AS118" i="69"/>
  <c r="AS73" i="69"/>
  <c r="AS102" i="69"/>
  <c r="AS69" i="69"/>
  <c r="AS174" i="69"/>
  <c r="AS175" i="69"/>
  <c r="AS168" i="69"/>
  <c r="AS156" i="69"/>
  <c r="AS71" i="69"/>
  <c r="AS64" i="69"/>
  <c r="AS70" i="69"/>
  <c r="AS53" i="69"/>
  <c r="AS178" i="69"/>
  <c r="AS179" i="69"/>
  <c r="AS177" i="69"/>
  <c r="AS176" i="69"/>
  <c r="AS173" i="69"/>
  <c r="AS172" i="69"/>
  <c r="AS181" i="69"/>
  <c r="AS116" i="69"/>
  <c r="AS75" i="69"/>
  <c r="AS59" i="69"/>
  <c r="AS113" i="69"/>
  <c r="AS106" i="69"/>
  <c r="AS107" i="69"/>
  <c r="AS74" i="69"/>
  <c r="AS55" i="69"/>
  <c r="AS65" i="69"/>
  <c r="AS170" i="69"/>
  <c r="AS171" i="69"/>
  <c r="AS161" i="69"/>
  <c r="AS162" i="69"/>
  <c r="AS128" i="69"/>
  <c r="AS125" i="69"/>
  <c r="AS122" i="69"/>
  <c r="AS108" i="69"/>
  <c r="AS67" i="69"/>
  <c r="AS127" i="69"/>
  <c r="AS105" i="69"/>
  <c r="AS60" i="69"/>
  <c r="AS160" i="69"/>
  <c r="AS119" i="69"/>
  <c r="AS66" i="69"/>
  <c r="AS52" i="69"/>
  <c r="AS126" i="69"/>
  <c r="AS49" i="69"/>
  <c r="AS50" i="69"/>
  <c r="AS54" i="69"/>
  <c r="AS169" i="69"/>
  <c r="AS159" i="69"/>
  <c r="AS163" i="69"/>
  <c r="AS112" i="69"/>
  <c r="AS164" i="69"/>
  <c r="AS109" i="69"/>
  <c r="AS180" i="69"/>
  <c r="AS123" i="69"/>
  <c r="AS56" i="69"/>
  <c r="AS51" i="69"/>
  <c r="AS111" i="69"/>
  <c r="AS165" i="69"/>
  <c r="AS68" i="69"/>
  <c r="AS58" i="69"/>
  <c r="AS57" i="69"/>
  <c r="AS61" i="69"/>
  <c r="AS101" i="69"/>
  <c r="AS48" i="69"/>
  <c r="AS155" i="69"/>
  <c r="AT5" i="69"/>
  <c r="AT155" i="69" s="1"/>
  <c r="AQ27" i="66"/>
  <c r="AV2" i="67"/>
  <c r="AP18" i="66"/>
  <c r="AP11" i="66" s="1"/>
  <c r="AU107" i="67"/>
  <c r="AU99" i="67"/>
  <c r="AU108" i="67"/>
  <c r="AU106" i="67"/>
  <c r="AU100" i="67"/>
  <c r="AU104" i="67"/>
  <c r="AU109" i="67"/>
  <c r="AU101" i="67"/>
  <c r="AU218" i="67"/>
  <c r="AU270" i="67" s="1"/>
  <c r="AU103" i="67"/>
  <c r="AU105" i="67"/>
  <c r="AU97" i="67"/>
  <c r="AU98" i="67"/>
  <c r="AU102" i="67"/>
  <c r="AT378" i="67"/>
  <c r="X133" i="69"/>
  <c r="Y134" i="69"/>
  <c r="Z135" i="69"/>
  <c r="AA136" i="69"/>
  <c r="AB137" i="69"/>
  <c r="AC138" i="69"/>
  <c r="AD139" i="69"/>
  <c r="AE140" i="69"/>
  <c r="AF141" i="69"/>
  <c r="AG142" i="69"/>
  <c r="AH143" i="69"/>
  <c r="AI144" i="69"/>
  <c r="AJ145" i="69"/>
  <c r="AK146" i="69"/>
  <c r="AL147" i="69"/>
  <c r="AM148" i="69"/>
  <c r="AN149" i="69"/>
  <c r="AO150" i="69"/>
  <c r="AP151" i="69"/>
  <c r="AQ152" i="69"/>
  <c r="AR153" i="69"/>
  <c r="AS154" i="69"/>
  <c r="AR28" i="66"/>
  <c r="AR29" i="66" s="1"/>
  <c r="AQ30" i="66"/>
  <c r="X26" i="69"/>
  <c r="Y27" i="69"/>
  <c r="Z28" i="69"/>
  <c r="AA29" i="69"/>
  <c r="AB30" i="69"/>
  <c r="AC31" i="69"/>
  <c r="AD32" i="69"/>
  <c r="AE33" i="69"/>
  <c r="AF34" i="69"/>
  <c r="AG35" i="69"/>
  <c r="AH36" i="69"/>
  <c r="AI37" i="69"/>
  <c r="AJ38" i="69"/>
  <c r="AK39" i="69"/>
  <c r="AL40" i="69"/>
  <c r="AM41" i="69"/>
  <c r="AN42" i="69"/>
  <c r="AO43" i="69"/>
  <c r="AP44" i="69"/>
  <c r="AQ45" i="69"/>
  <c r="AR46" i="69"/>
  <c r="AS47" i="69"/>
  <c r="AQ381" i="61"/>
  <c r="X389" i="61"/>
  <c r="X390" i="61" s="1"/>
  <c r="D71" i="42"/>
  <c r="E70" i="42"/>
  <c r="AC31" i="59"/>
  <c r="AD32" i="59"/>
  <c r="AE33" i="59"/>
  <c r="AF34" i="59"/>
  <c r="AG35" i="59"/>
  <c r="AH36" i="59"/>
  <c r="AI37" i="59"/>
  <c r="AJ38" i="59"/>
  <c r="AK39" i="59"/>
  <c r="AL40" i="59"/>
  <c r="AM41" i="59"/>
  <c r="AN42" i="59"/>
  <c r="AO43" i="59"/>
  <c r="AC138" i="59"/>
  <c r="AD139" i="59"/>
  <c r="AE140" i="59"/>
  <c r="AF141" i="59"/>
  <c r="AG142" i="59"/>
  <c r="AH143" i="59"/>
  <c r="AI144" i="59"/>
  <c r="AJ145" i="59"/>
  <c r="AK146" i="59"/>
  <c r="AL147" i="59"/>
  <c r="AM148" i="59"/>
  <c r="AN149" i="59"/>
  <c r="AO150" i="59"/>
  <c r="AP153" i="59"/>
  <c r="AP157" i="59"/>
  <c r="AP155" i="59"/>
  <c r="AP154" i="59"/>
  <c r="AP161" i="59"/>
  <c r="AP165" i="59"/>
  <c r="AP169" i="59"/>
  <c r="AP173" i="59"/>
  <c r="AP160" i="59"/>
  <c r="AP164" i="59"/>
  <c r="AP168" i="59"/>
  <c r="AP172" i="59"/>
  <c r="AP156" i="59"/>
  <c r="AP159" i="59"/>
  <c r="AP163" i="59"/>
  <c r="AP167" i="59"/>
  <c r="AP171" i="59"/>
  <c r="AP151" i="59"/>
  <c r="AP152" i="59"/>
  <c r="AP158" i="59"/>
  <c r="AP162" i="59"/>
  <c r="AP166" i="59"/>
  <c r="AP170" i="59"/>
  <c r="AP176" i="59"/>
  <c r="AP180" i="59"/>
  <c r="AP175" i="59"/>
  <c r="AP179" i="59"/>
  <c r="AP174" i="59"/>
  <c r="AP178" i="59"/>
  <c r="AP182" i="59"/>
  <c r="AP177" i="59"/>
  <c r="AP181" i="59"/>
  <c r="X133" i="59"/>
  <c r="AB137" i="59"/>
  <c r="Y134" i="59"/>
  <c r="AA136" i="59"/>
  <c r="Z135" i="59"/>
  <c r="AP99" i="59"/>
  <c r="AP103" i="59"/>
  <c r="AP98" i="59"/>
  <c r="AP106" i="59"/>
  <c r="AP100" i="59"/>
  <c r="AP101" i="59"/>
  <c r="AP102" i="59"/>
  <c r="AP105" i="59"/>
  <c r="AP111" i="59"/>
  <c r="AP115" i="59"/>
  <c r="AP119" i="59"/>
  <c r="AP123" i="59"/>
  <c r="AP127" i="59"/>
  <c r="AP104" i="59"/>
  <c r="AP110" i="59"/>
  <c r="AP114" i="59"/>
  <c r="AP118" i="59"/>
  <c r="AP122" i="59"/>
  <c r="AP126" i="59"/>
  <c r="AP108" i="59"/>
  <c r="AP109" i="59"/>
  <c r="AP117" i="59"/>
  <c r="AP125" i="59"/>
  <c r="AP112" i="59"/>
  <c r="AP120" i="59"/>
  <c r="AP116" i="59"/>
  <c r="AP124" i="59"/>
  <c r="AP113" i="59"/>
  <c r="AP121" i="59"/>
  <c r="AP107" i="59"/>
  <c r="AP128" i="59"/>
  <c r="AQ378" i="61"/>
  <c r="AP48" i="59"/>
  <c r="AP52" i="59"/>
  <c r="AP56" i="59"/>
  <c r="AP47" i="59"/>
  <c r="AP51" i="59"/>
  <c r="AP55" i="59"/>
  <c r="AP46" i="59"/>
  <c r="AP50" i="59"/>
  <c r="AP54" i="59"/>
  <c r="AP53" i="59"/>
  <c r="AP60" i="59"/>
  <c r="AP64" i="59"/>
  <c r="AP68" i="59"/>
  <c r="AP72" i="59"/>
  <c r="AP49" i="59"/>
  <c r="AP59" i="59"/>
  <c r="AP63" i="59"/>
  <c r="AP67" i="59"/>
  <c r="AP71" i="59"/>
  <c r="AP75" i="59"/>
  <c r="AP61" i="59"/>
  <c r="AP65" i="59"/>
  <c r="AP44" i="59"/>
  <c r="AP45" i="59"/>
  <c r="AP58" i="59"/>
  <c r="AP62" i="59"/>
  <c r="AP66" i="59"/>
  <c r="AP70" i="59"/>
  <c r="AP74" i="59"/>
  <c r="AP57" i="59"/>
  <c r="AP69" i="59"/>
  <c r="AP73" i="59"/>
  <c r="X26" i="59"/>
  <c r="AB30" i="59"/>
  <c r="AA29" i="59"/>
  <c r="Y27" i="59"/>
  <c r="Z28" i="59"/>
  <c r="AR95" i="61"/>
  <c r="AR100" i="61"/>
  <c r="AR103" i="61"/>
  <c r="AR108" i="61"/>
  <c r="AR94" i="61"/>
  <c r="AR101" i="61"/>
  <c r="AR102" i="61"/>
  <c r="AR109" i="61"/>
  <c r="AR96" i="61"/>
  <c r="AR99" i="61"/>
  <c r="AR104" i="61"/>
  <c r="AR107" i="61"/>
  <c r="AR97" i="61"/>
  <c r="AR98" i="61"/>
  <c r="AR105" i="61"/>
  <c r="AR106" i="61"/>
  <c r="AI7" i="56"/>
  <c r="AI6" i="56"/>
  <c r="AJ3" i="56"/>
  <c r="V29" i="1"/>
  <c r="AL3" i="42"/>
  <c r="AL6" i="42" s="1"/>
  <c r="AS2" i="61"/>
  <c r="AN27" i="1"/>
  <c r="AM18" i="1"/>
  <c r="AM11" i="1" s="1"/>
  <c r="AQ5" i="59"/>
  <c r="BA2" i="56"/>
  <c r="AN33" i="1"/>
  <c r="AM34" i="1"/>
  <c r="AS3" i="61" s="1"/>
  <c r="Z325" i="61" l="1"/>
  <c r="Z325" i="67"/>
  <c r="Y21" i="69"/>
  <c r="Y23" i="69"/>
  <c r="Y21" i="59"/>
  <c r="Y23" i="59"/>
  <c r="Y347" i="67"/>
  <c r="Y359" i="67" s="1"/>
  <c r="AI113" i="56"/>
  <c r="AU388" i="67"/>
  <c r="AV377" i="67"/>
  <c r="AV376" i="67"/>
  <c r="AS376" i="61"/>
  <c r="AS377" i="61"/>
  <c r="AS382" i="61" s="1"/>
  <c r="AR388" i="61"/>
  <c r="AI77" i="56"/>
  <c r="X79" i="69"/>
  <c r="X129" i="69" s="1"/>
  <c r="X16" i="69" s="1"/>
  <c r="AO96" i="59"/>
  <c r="AS43" i="61"/>
  <c r="AS44" i="61"/>
  <c r="AS42" i="61"/>
  <c r="AS45" i="61"/>
  <c r="AS47" i="61"/>
  <c r="AS48" i="61"/>
  <c r="AS55" i="61"/>
  <c r="AS56" i="61"/>
  <c r="AS49" i="61"/>
  <c r="AS54" i="61"/>
  <c r="AS52" i="61"/>
  <c r="AS51" i="61"/>
  <c r="AS53" i="61"/>
  <c r="AS50" i="61"/>
  <c r="AS46" i="61"/>
  <c r="AS40" i="61"/>
  <c r="AS93" i="61" s="1"/>
  <c r="AS41" i="61"/>
  <c r="AS94" i="61" s="1"/>
  <c r="AS39" i="61"/>
  <c r="AS92" i="61" s="1"/>
  <c r="AS38" i="61"/>
  <c r="AS91" i="61" s="1"/>
  <c r="AS37" i="61"/>
  <c r="AS90" i="61" s="1"/>
  <c r="AS36" i="61"/>
  <c r="AS89" i="61" s="1"/>
  <c r="AS35" i="61"/>
  <c r="AS88" i="61" s="1"/>
  <c r="AS34" i="61"/>
  <c r="AS87" i="61" s="1"/>
  <c r="AS33" i="61"/>
  <c r="AS86" i="61" s="1"/>
  <c r="AS32" i="61"/>
  <c r="AS85" i="61" s="1"/>
  <c r="AS31" i="61"/>
  <c r="AS84" i="61" s="1"/>
  <c r="AS30" i="61"/>
  <c r="AS83" i="61" s="1"/>
  <c r="AS29" i="61"/>
  <c r="AS82" i="61" s="1"/>
  <c r="AS28" i="61"/>
  <c r="AS81" i="61" s="1"/>
  <c r="AS27" i="61"/>
  <c r="AS80" i="61" s="1"/>
  <c r="AA8" i="61"/>
  <c r="AA61" i="61" s="1"/>
  <c r="AE12" i="61"/>
  <c r="AE65" i="61" s="1"/>
  <c r="AD11" i="61"/>
  <c r="AD64" i="61" s="1"/>
  <c r="AC10" i="61"/>
  <c r="AC63" i="61" s="1"/>
  <c r="AG14" i="61"/>
  <c r="AG67" i="61" s="1"/>
  <c r="AL19" i="61"/>
  <c r="AL72" i="61" s="1"/>
  <c r="AK18" i="61"/>
  <c r="AK71" i="61" s="1"/>
  <c r="AB9" i="61"/>
  <c r="AB62" i="61" s="1"/>
  <c r="AJ17" i="61"/>
  <c r="AJ70" i="61" s="1"/>
  <c r="AN21" i="61"/>
  <c r="AN74" i="61" s="1"/>
  <c r="AF13" i="61"/>
  <c r="AF66" i="61" s="1"/>
  <c r="AM20" i="61"/>
  <c r="AM73" i="61" s="1"/>
  <c r="AQ24" i="61"/>
  <c r="AQ77" i="61" s="1"/>
  <c r="AH15" i="61"/>
  <c r="AH68" i="61" s="1"/>
  <c r="AP23" i="61"/>
  <c r="AP76" i="61" s="1"/>
  <c r="AO22" i="61"/>
  <c r="AO75" i="61" s="1"/>
  <c r="AS26" i="61"/>
  <c r="AS79" i="61" s="1"/>
  <c r="AR25" i="61"/>
  <c r="AR78" i="61" s="1"/>
  <c r="AI16" i="61"/>
  <c r="AI69" i="61" s="1"/>
  <c r="Z7" i="61"/>
  <c r="Z326" i="61"/>
  <c r="AI146" i="56"/>
  <c r="AI116" i="56"/>
  <c r="Z327" i="67"/>
  <c r="Z330" i="61"/>
  <c r="Z328" i="61"/>
  <c r="Z327" i="61"/>
  <c r="AI83" i="56"/>
  <c r="AI125" i="56"/>
  <c r="AI98" i="56"/>
  <c r="AI62" i="56"/>
  <c r="AI68" i="56"/>
  <c r="AI110" i="56"/>
  <c r="AI119" i="56"/>
  <c r="AI122" i="56"/>
  <c r="AI155" i="56"/>
  <c r="AI80" i="56"/>
  <c r="AI71" i="56"/>
  <c r="AI89" i="56"/>
  <c r="AI86" i="56"/>
  <c r="AI92" i="56"/>
  <c r="AI134" i="56"/>
  <c r="AV46" i="67"/>
  <c r="AV49" i="67"/>
  <c r="AV54" i="67"/>
  <c r="AV51" i="67"/>
  <c r="AV52" i="67"/>
  <c r="AV45" i="67"/>
  <c r="AV50" i="67"/>
  <c r="AV53" i="67"/>
  <c r="AV55" i="67"/>
  <c r="AV48" i="67"/>
  <c r="AV47" i="67"/>
  <c r="AV56" i="67"/>
  <c r="AV44" i="67"/>
  <c r="AV43" i="67"/>
  <c r="AV42" i="67"/>
  <c r="AV41" i="67"/>
  <c r="AV40" i="67"/>
  <c r="AV39" i="67"/>
  <c r="AV38" i="67"/>
  <c r="AV37" i="67"/>
  <c r="AV36" i="67"/>
  <c r="AV35" i="67"/>
  <c r="AV34" i="67"/>
  <c r="AV33" i="67"/>
  <c r="AV32" i="67"/>
  <c r="AV31" i="67"/>
  <c r="AV30" i="67"/>
  <c r="AA144" i="67"/>
  <c r="AI74" i="56"/>
  <c r="AI65" i="56"/>
  <c r="AI104" i="56"/>
  <c r="AI152" i="56"/>
  <c r="AI107" i="56"/>
  <c r="AI128" i="56"/>
  <c r="AI140" i="56"/>
  <c r="AS218" i="61"/>
  <c r="AS270" i="61" s="1"/>
  <c r="AI131" i="56"/>
  <c r="AI149" i="56"/>
  <c r="AI95" i="56"/>
  <c r="AI143" i="56"/>
  <c r="AI101" i="56"/>
  <c r="AI137" i="56"/>
  <c r="Y228" i="67"/>
  <c r="Y280" i="67" s="1"/>
  <c r="Y226" i="67"/>
  <c r="Y278" i="67" s="1"/>
  <c r="Z330" i="67"/>
  <c r="Z328" i="67"/>
  <c r="Z326" i="67"/>
  <c r="AA8" i="67"/>
  <c r="AA61" i="67" s="1"/>
  <c r="AE12" i="67"/>
  <c r="AE65" i="67" s="1"/>
  <c r="AI16" i="67"/>
  <c r="AI69" i="67" s="1"/>
  <c r="AD11" i="67"/>
  <c r="AD64" i="67" s="1"/>
  <c r="AH15" i="67"/>
  <c r="AH68" i="67" s="1"/>
  <c r="AC10" i="67"/>
  <c r="AC63" i="67" s="1"/>
  <c r="AG14" i="67"/>
  <c r="AG67" i="67" s="1"/>
  <c r="AK18" i="67"/>
  <c r="AK71" i="67" s="1"/>
  <c r="AO22" i="67"/>
  <c r="AO75" i="67" s="1"/>
  <c r="AF13" i="67"/>
  <c r="AF66" i="67" s="1"/>
  <c r="AJ17" i="67"/>
  <c r="AJ70" i="67" s="1"/>
  <c r="AN21" i="67"/>
  <c r="AN74" i="67" s="1"/>
  <c r="AB9" i="67"/>
  <c r="AB62" i="67" s="1"/>
  <c r="AM20" i="67"/>
  <c r="AM73" i="67" s="1"/>
  <c r="AL19" i="67"/>
  <c r="AL72" i="67" s="1"/>
  <c r="AT27" i="67"/>
  <c r="AS26" i="67"/>
  <c r="AR25" i="67"/>
  <c r="AV29" i="67"/>
  <c r="AQ24" i="67"/>
  <c r="AQ77" i="67" s="1"/>
  <c r="AU28" i="67"/>
  <c r="AP23" i="67"/>
  <c r="AP76" i="67" s="1"/>
  <c r="Z7" i="67"/>
  <c r="Z164" i="61"/>
  <c r="Z334" i="67"/>
  <c r="Z165" i="67"/>
  <c r="Z176" i="67" s="1"/>
  <c r="Z332" i="67"/>
  <c r="Z334" i="61"/>
  <c r="AI56" i="56"/>
  <c r="AI53" i="56"/>
  <c r="AI59" i="56"/>
  <c r="AN19" i="66"/>
  <c r="AM33" i="66"/>
  <c r="AL34" i="66"/>
  <c r="AR3" i="67" s="1"/>
  <c r="AQ382" i="67"/>
  <c r="AQ80" i="67"/>
  <c r="AQ90" i="67"/>
  <c r="AQ88" i="67"/>
  <c r="AQ81" i="67"/>
  <c r="AQ82" i="67"/>
  <c r="AQ381" i="67"/>
  <c r="AQ92" i="67"/>
  <c r="AQ83" i="67"/>
  <c r="AQ84" i="67"/>
  <c r="AQ89" i="67"/>
  <c r="AQ85" i="67"/>
  <c r="AQ86" i="67"/>
  <c r="AQ87" i="67"/>
  <c r="AQ91" i="67"/>
  <c r="AQ79" i="67"/>
  <c r="X183" i="69"/>
  <c r="X18" i="69" s="1"/>
  <c r="X76" i="69"/>
  <c r="X14" i="69" s="1"/>
  <c r="AI14" i="56"/>
  <c r="AI29" i="56"/>
  <c r="X183" i="59"/>
  <c r="X18" i="59" s="1"/>
  <c r="Y346" i="61"/>
  <c r="Y358" i="61" s="1"/>
  <c r="X76" i="59"/>
  <c r="X14" i="59" s="1"/>
  <c r="Y347" i="61"/>
  <c r="Y359" i="61" s="1"/>
  <c r="Y340" i="61"/>
  <c r="Y352" i="61" s="1"/>
  <c r="AL93" i="69"/>
  <c r="Y341" i="61"/>
  <c r="Y353" i="61" s="1"/>
  <c r="Y339" i="61"/>
  <c r="Y351" i="61" s="1"/>
  <c r="Y338" i="61"/>
  <c r="Y350" i="61" s="1"/>
  <c r="Y342" i="61"/>
  <c r="Y354" i="61" s="1"/>
  <c r="Y345" i="61"/>
  <c r="Y357" i="61" s="1"/>
  <c r="Y343" i="61"/>
  <c r="Y355" i="61" s="1"/>
  <c r="Y344" i="61"/>
  <c r="Y356" i="61" s="1"/>
  <c r="AI20" i="56"/>
  <c r="AD85" i="69"/>
  <c r="AI38" i="56"/>
  <c r="AA82" i="59"/>
  <c r="AE86" i="59"/>
  <c r="AJ91" i="59"/>
  <c r="X79" i="59"/>
  <c r="AK92" i="59"/>
  <c r="AF87" i="59"/>
  <c r="Y341" i="67"/>
  <c r="Y353" i="67" s="1"/>
  <c r="Z81" i="59"/>
  <c r="AM94" i="59"/>
  <c r="AG88" i="59"/>
  <c r="AI41" i="56"/>
  <c r="AB83" i="59"/>
  <c r="AN95" i="59"/>
  <c r="AI90" i="59"/>
  <c r="AC84" i="59"/>
  <c r="AI11" i="56"/>
  <c r="Y80" i="59"/>
  <c r="AP97" i="59"/>
  <c r="AL93" i="59"/>
  <c r="AH89" i="59"/>
  <c r="AD85" i="59"/>
  <c r="Y346" i="67"/>
  <c r="Y358" i="67" s="1"/>
  <c r="AI26" i="56"/>
  <c r="AI23" i="56"/>
  <c r="AI32" i="56"/>
  <c r="AI35" i="56"/>
  <c r="AI50" i="56"/>
  <c r="AI17" i="56"/>
  <c r="AI44" i="56"/>
  <c r="AI47" i="56"/>
  <c r="AS100" i="69"/>
  <c r="AK92" i="69"/>
  <c r="AC84" i="69"/>
  <c r="AO96" i="69"/>
  <c r="AG88" i="69"/>
  <c r="Y80" i="69"/>
  <c r="AP97" i="69"/>
  <c r="AH89" i="69"/>
  <c r="Z81" i="69"/>
  <c r="Y339" i="67"/>
  <c r="Y351" i="67" s="1"/>
  <c r="Y343" i="67"/>
  <c r="Y355" i="67" s="1"/>
  <c r="AQ98" i="69"/>
  <c r="AM94" i="69"/>
  <c r="AI90" i="69"/>
  <c r="AE86" i="69"/>
  <c r="AA82" i="69"/>
  <c r="Y345" i="67"/>
  <c r="Y369" i="67" s="1"/>
  <c r="Y342" i="67"/>
  <c r="Y354" i="67" s="1"/>
  <c r="Y338" i="67"/>
  <c r="Y350" i="67" s="1"/>
  <c r="AR99" i="69"/>
  <c r="AN95" i="69"/>
  <c r="AJ91" i="69"/>
  <c r="AF87" i="69"/>
  <c r="AB83" i="69"/>
  <c r="Y340" i="67"/>
  <c r="Y364" i="67" s="1"/>
  <c r="Y344" i="67"/>
  <c r="Y356" i="67" s="1"/>
  <c r="AI8" i="56"/>
  <c r="AT101" i="69"/>
  <c r="AT48" i="69"/>
  <c r="AU5" i="69"/>
  <c r="AW2" i="67"/>
  <c r="AQ18" i="66"/>
  <c r="AQ11" i="66" s="1"/>
  <c r="AR27" i="66"/>
  <c r="AT171" i="69"/>
  <c r="AT172" i="69"/>
  <c r="AT174" i="69"/>
  <c r="AT181" i="69"/>
  <c r="AT159" i="69"/>
  <c r="AT177" i="69"/>
  <c r="AT127" i="69"/>
  <c r="AT105" i="69"/>
  <c r="AT60" i="69"/>
  <c r="AT118" i="69"/>
  <c r="AT73" i="69"/>
  <c r="AT123" i="69"/>
  <c r="AT120" i="69"/>
  <c r="AT108" i="69"/>
  <c r="AT115" i="69"/>
  <c r="AT62" i="69"/>
  <c r="AT71" i="69"/>
  <c r="AT116" i="69"/>
  <c r="AT54" i="69"/>
  <c r="AT167" i="69"/>
  <c r="AT168" i="69"/>
  <c r="AT166" i="69"/>
  <c r="AT173" i="69"/>
  <c r="AT178" i="69"/>
  <c r="AT161" i="69"/>
  <c r="AT117" i="69"/>
  <c r="AT72" i="69"/>
  <c r="AT169" i="69"/>
  <c r="AT114" i="69"/>
  <c r="AT69" i="69"/>
  <c r="AT119" i="69"/>
  <c r="AT57" i="69"/>
  <c r="AT74" i="69"/>
  <c r="AT58" i="69"/>
  <c r="AT63" i="69"/>
  <c r="AT170" i="69"/>
  <c r="AT175" i="69"/>
  <c r="AT176" i="69"/>
  <c r="AT182" i="69"/>
  <c r="AT158" i="69"/>
  <c r="AT163" i="69"/>
  <c r="AT121" i="69"/>
  <c r="AT122" i="69"/>
  <c r="AT109" i="69"/>
  <c r="AT64" i="69"/>
  <c r="AT124" i="69"/>
  <c r="AT106" i="69"/>
  <c r="AT61" i="69"/>
  <c r="AT103" i="69"/>
  <c r="AT128" i="69"/>
  <c r="AT160" i="69"/>
  <c r="AT66" i="69"/>
  <c r="AT52" i="69"/>
  <c r="AT51" i="69"/>
  <c r="AT67" i="69"/>
  <c r="AT59" i="69"/>
  <c r="AT179" i="69"/>
  <c r="AT180" i="69"/>
  <c r="AT164" i="69"/>
  <c r="AT162" i="69"/>
  <c r="AT165" i="69"/>
  <c r="AT125" i="69"/>
  <c r="AT126" i="69"/>
  <c r="AT113" i="69"/>
  <c r="AT68" i="69"/>
  <c r="AT157" i="69"/>
  <c r="AT110" i="69"/>
  <c r="AT65" i="69"/>
  <c r="AT111" i="69"/>
  <c r="AT104" i="69"/>
  <c r="AT53" i="69"/>
  <c r="AT70" i="69"/>
  <c r="AT56" i="69"/>
  <c r="AT55" i="69"/>
  <c r="AT107" i="69"/>
  <c r="AT50" i="69"/>
  <c r="AT112" i="69"/>
  <c r="AT75" i="69"/>
  <c r="AT102" i="69"/>
  <c r="AT49" i="69"/>
  <c r="AT156" i="69"/>
  <c r="AU378" i="67"/>
  <c r="AV105" i="67"/>
  <c r="AV102" i="67"/>
  <c r="AV108" i="67"/>
  <c r="AV106" i="67"/>
  <c r="AV107" i="67"/>
  <c r="AV99" i="67"/>
  <c r="AV218" i="67"/>
  <c r="AV270" i="67" s="1"/>
  <c r="AV109" i="67"/>
  <c r="AV101" i="67"/>
  <c r="AV104" i="67"/>
  <c r="AV103" i="67"/>
  <c r="AV100" i="67"/>
  <c r="AV98" i="67"/>
  <c r="AR30" i="66"/>
  <c r="AS28" i="66"/>
  <c r="AS29" i="66" s="1"/>
  <c r="AR381" i="61"/>
  <c r="E71" i="42"/>
  <c r="D72" i="42"/>
  <c r="AQ152" i="59"/>
  <c r="AQ156" i="59"/>
  <c r="AQ154" i="59"/>
  <c r="AQ153" i="59"/>
  <c r="AQ157" i="59"/>
  <c r="AQ160" i="59"/>
  <c r="AQ164" i="59"/>
  <c r="AQ168" i="59"/>
  <c r="AQ172" i="59"/>
  <c r="AQ159" i="59"/>
  <c r="AQ163" i="59"/>
  <c r="AQ167" i="59"/>
  <c r="AQ171" i="59"/>
  <c r="AQ155" i="59"/>
  <c r="AQ158" i="59"/>
  <c r="AQ162" i="59"/>
  <c r="AQ166" i="59"/>
  <c r="AQ170" i="59"/>
  <c r="AQ161" i="59"/>
  <c r="AQ165" i="59"/>
  <c r="AQ169" i="59"/>
  <c r="AQ173" i="59"/>
  <c r="AQ175" i="59"/>
  <c r="AQ179" i="59"/>
  <c r="AQ174" i="59"/>
  <c r="AQ178" i="59"/>
  <c r="AQ182" i="59"/>
  <c r="AQ177" i="59"/>
  <c r="AQ181" i="59"/>
  <c r="AQ176" i="59"/>
  <c r="AQ180" i="59"/>
  <c r="AQ98" i="59"/>
  <c r="AQ102" i="59"/>
  <c r="AQ103" i="59"/>
  <c r="AQ105" i="59"/>
  <c r="AQ104" i="59"/>
  <c r="AQ110" i="59"/>
  <c r="AQ114" i="59"/>
  <c r="AQ118" i="59"/>
  <c r="AQ122" i="59"/>
  <c r="AQ126" i="59"/>
  <c r="AQ108" i="59"/>
  <c r="AQ109" i="59"/>
  <c r="AQ113" i="59"/>
  <c r="AQ117" i="59"/>
  <c r="AQ121" i="59"/>
  <c r="AQ125" i="59"/>
  <c r="AQ101" i="59"/>
  <c r="AQ116" i="59"/>
  <c r="AQ124" i="59"/>
  <c r="AQ107" i="59"/>
  <c r="AQ128" i="59"/>
  <c r="AQ100" i="59"/>
  <c r="AQ111" i="59"/>
  <c r="AQ119" i="59"/>
  <c r="AQ106" i="59"/>
  <c r="AQ115" i="59"/>
  <c r="AQ123" i="59"/>
  <c r="AQ99" i="59"/>
  <c r="AQ112" i="59"/>
  <c r="AQ120" i="59"/>
  <c r="AQ127" i="59"/>
  <c r="AR378" i="61"/>
  <c r="AQ47" i="59"/>
  <c r="AQ51" i="59"/>
  <c r="AQ55" i="59"/>
  <c r="AQ46" i="59"/>
  <c r="AQ50" i="59"/>
  <c r="AQ54" i="59"/>
  <c r="AQ45" i="59"/>
  <c r="AQ49" i="59"/>
  <c r="AQ53" i="59"/>
  <c r="AQ57" i="59"/>
  <c r="AQ52" i="59"/>
  <c r="AQ59" i="59"/>
  <c r="AQ63" i="59"/>
  <c r="AQ67" i="59"/>
  <c r="AQ71" i="59"/>
  <c r="AQ75" i="59"/>
  <c r="AQ56" i="59"/>
  <c r="AQ60" i="59"/>
  <c r="AQ64" i="59"/>
  <c r="AQ72" i="59"/>
  <c r="AQ48" i="59"/>
  <c r="AQ58" i="59"/>
  <c r="AQ62" i="59"/>
  <c r="AQ66" i="59"/>
  <c r="AQ70" i="59"/>
  <c r="AQ74" i="59"/>
  <c r="AQ61" i="59"/>
  <c r="AQ65" i="59"/>
  <c r="AQ69" i="59"/>
  <c r="AQ73" i="59"/>
  <c r="AQ68" i="59"/>
  <c r="AS101" i="61"/>
  <c r="AS102" i="61"/>
  <c r="AS109" i="61"/>
  <c r="AS96" i="61"/>
  <c r="AS99" i="61"/>
  <c r="AS104" i="61"/>
  <c r="AS107" i="61"/>
  <c r="AS97" i="61"/>
  <c r="AS98" i="61"/>
  <c r="AS105" i="61"/>
  <c r="AS106" i="61"/>
  <c r="AS103" i="61"/>
  <c r="AS108" i="61"/>
  <c r="AS95" i="61"/>
  <c r="AS100" i="61"/>
  <c r="V30" i="1"/>
  <c r="W28" i="1"/>
  <c r="AJ4" i="56"/>
  <c r="AO27" i="1"/>
  <c r="AR5" i="59"/>
  <c r="BB2" i="56"/>
  <c r="AN18" i="1"/>
  <c r="AN11" i="1" s="1"/>
  <c r="AT2" i="61"/>
  <c r="AM3" i="42"/>
  <c r="AM6" i="42" s="1"/>
  <c r="AO33" i="1"/>
  <c r="AN34" i="1"/>
  <c r="AT3" i="61" s="1"/>
  <c r="Y371" i="67" l="1"/>
  <c r="Y22" i="69"/>
  <c r="Y22" i="59"/>
  <c r="AA149" i="67"/>
  <c r="AA149" i="61"/>
  <c r="AS388" i="61"/>
  <c r="AA142" i="61"/>
  <c r="AA138" i="61"/>
  <c r="AA148" i="61"/>
  <c r="AA153" i="61"/>
  <c r="AA140" i="61"/>
  <c r="AA163" i="67"/>
  <c r="AA134" i="67"/>
  <c r="AA139" i="61"/>
  <c r="AA137" i="61"/>
  <c r="AA141" i="67"/>
  <c r="AA152" i="67"/>
  <c r="AA132" i="67"/>
  <c r="AA150" i="67"/>
  <c r="AA156" i="61"/>
  <c r="AA135" i="61"/>
  <c r="AA151" i="67"/>
  <c r="AA144" i="61"/>
  <c r="AA160" i="67"/>
  <c r="AA137" i="67"/>
  <c r="AW377" i="67"/>
  <c r="AW376" i="67"/>
  <c r="AV388" i="67"/>
  <c r="AT27" i="61"/>
  <c r="AT80" i="61" s="1"/>
  <c r="AT376" i="61"/>
  <c r="AT377" i="61"/>
  <c r="AQ151" i="59"/>
  <c r="AT46" i="61"/>
  <c r="AT43" i="61"/>
  <c r="AT50" i="61"/>
  <c r="AT53" i="61"/>
  <c r="AT55" i="61"/>
  <c r="AT56" i="61"/>
  <c r="AT45" i="61"/>
  <c r="AT47" i="61"/>
  <c r="AT48" i="61"/>
  <c r="AT49" i="61"/>
  <c r="AT54" i="61"/>
  <c r="AT44" i="61"/>
  <c r="AT52" i="61"/>
  <c r="AT51" i="61"/>
  <c r="AT41" i="61"/>
  <c r="AT94" i="61" s="1"/>
  <c r="AT42" i="61"/>
  <c r="AT95" i="61" s="1"/>
  <c r="AT40" i="61"/>
  <c r="AT93" i="61" s="1"/>
  <c r="AT39" i="61"/>
  <c r="AT92" i="61" s="1"/>
  <c r="AT38" i="61"/>
  <c r="AT91" i="61" s="1"/>
  <c r="AT37" i="61"/>
  <c r="AT90" i="61" s="1"/>
  <c r="AT36" i="61"/>
  <c r="AT89" i="61" s="1"/>
  <c r="AT35" i="61"/>
  <c r="AT88" i="61" s="1"/>
  <c r="AT34" i="61"/>
  <c r="AT87" i="61" s="1"/>
  <c r="AT33" i="61"/>
  <c r="AT86" i="61" s="1"/>
  <c r="AT32" i="61"/>
  <c r="AT85" i="61" s="1"/>
  <c r="AT31" i="61"/>
  <c r="AT84" i="61" s="1"/>
  <c r="AT30" i="61"/>
  <c r="AT83" i="61" s="1"/>
  <c r="AT29" i="61"/>
  <c r="AT82" i="61" s="1"/>
  <c r="AT28" i="61"/>
  <c r="AT81" i="61" s="1"/>
  <c r="AA160" i="61"/>
  <c r="AA150" i="61"/>
  <c r="AA151" i="61"/>
  <c r="AA139" i="67"/>
  <c r="AA141" i="61"/>
  <c r="AA153" i="67"/>
  <c r="AA152" i="61"/>
  <c r="AA140" i="67"/>
  <c r="AA132" i="61"/>
  <c r="AA134" i="61"/>
  <c r="AA163" i="61"/>
  <c r="AA148" i="67"/>
  <c r="AA138" i="67"/>
  <c r="AA142" i="67"/>
  <c r="AA135" i="67"/>
  <c r="AA156" i="67"/>
  <c r="AT218" i="61"/>
  <c r="AT270" i="61" s="1"/>
  <c r="AT382" i="61"/>
  <c r="AJ111" i="56"/>
  <c r="AJ139" i="56"/>
  <c r="AJ94" i="56"/>
  <c r="AJ120" i="56"/>
  <c r="AJ108" i="56"/>
  <c r="AJ96" i="56"/>
  <c r="AJ127" i="56"/>
  <c r="AJ87" i="56"/>
  <c r="AJ66" i="56"/>
  <c r="AJ73" i="56"/>
  <c r="AJ69" i="56"/>
  <c r="AJ136" i="56"/>
  <c r="AJ60" i="56"/>
  <c r="AJ148" i="56"/>
  <c r="AJ100" i="56"/>
  <c r="AJ75" i="56"/>
  <c r="AJ64" i="56"/>
  <c r="AJ114" i="56"/>
  <c r="AJ144" i="56"/>
  <c r="AJ117" i="56"/>
  <c r="AJ118" i="56"/>
  <c r="AJ142" i="56"/>
  <c r="AJ123" i="56"/>
  <c r="AJ82" i="56"/>
  <c r="AJ81" i="56"/>
  <c r="AJ126" i="56"/>
  <c r="AJ88" i="56"/>
  <c r="AJ90" i="56"/>
  <c r="AJ124" i="56"/>
  <c r="AJ132" i="56"/>
  <c r="AJ138" i="56"/>
  <c r="AJ121" i="56"/>
  <c r="AJ103" i="56"/>
  <c r="AJ70" i="56"/>
  <c r="AJ76" i="56"/>
  <c r="AJ72" i="56"/>
  <c r="AJ99" i="56"/>
  <c r="AJ112" i="56"/>
  <c r="AJ63" i="56"/>
  <c r="AJ84" i="56"/>
  <c r="AJ78" i="56"/>
  <c r="AJ106" i="56"/>
  <c r="AJ97" i="56"/>
  <c r="AJ105" i="56"/>
  <c r="AJ145" i="56"/>
  <c r="AJ133" i="56"/>
  <c r="AJ102" i="56"/>
  <c r="AJ151" i="56"/>
  <c r="AJ130" i="56"/>
  <c r="AJ129" i="56"/>
  <c r="AJ91" i="56"/>
  <c r="AJ85" i="56"/>
  <c r="AJ141" i="56"/>
  <c r="AJ115" i="56"/>
  <c r="AJ61" i="56"/>
  <c r="AJ147" i="56"/>
  <c r="AJ150" i="56"/>
  <c r="AJ93" i="56"/>
  <c r="AJ67" i="56"/>
  <c r="AJ109" i="56"/>
  <c r="AJ135" i="56"/>
  <c r="AJ79" i="56"/>
  <c r="AJ154" i="56"/>
  <c r="AJ153" i="56"/>
  <c r="AW47" i="67"/>
  <c r="AW48" i="67"/>
  <c r="AW46" i="67"/>
  <c r="AW49" i="67"/>
  <c r="AW51" i="67"/>
  <c r="AW52" i="67"/>
  <c r="AW54" i="67"/>
  <c r="AW55" i="67"/>
  <c r="AW56" i="67"/>
  <c r="AW50" i="67"/>
  <c r="AW53" i="67"/>
  <c r="AW45" i="67"/>
  <c r="AW44" i="67"/>
  <c r="AW43" i="67"/>
  <c r="AW42" i="67"/>
  <c r="AW41" i="67"/>
  <c r="AW40" i="67"/>
  <c r="AW39" i="67"/>
  <c r="AW38" i="67"/>
  <c r="AW37" i="67"/>
  <c r="AW36" i="67"/>
  <c r="AW35" i="67"/>
  <c r="AW34" i="67"/>
  <c r="AW33" i="67"/>
  <c r="AW32" i="67"/>
  <c r="AW31" i="67"/>
  <c r="AA145" i="61"/>
  <c r="AA145" i="67"/>
  <c r="AA143" i="61"/>
  <c r="AA143" i="67"/>
  <c r="AA158" i="61"/>
  <c r="AA158" i="67"/>
  <c r="AA161" i="61"/>
  <c r="AA161" i="67"/>
  <c r="AA154" i="61"/>
  <c r="AA154" i="67"/>
  <c r="AA133" i="61"/>
  <c r="AA133" i="67"/>
  <c r="AA155" i="61"/>
  <c r="AA155" i="67"/>
  <c r="AA147" i="61"/>
  <c r="AA147" i="67"/>
  <c r="AA146" i="67"/>
  <c r="AA146" i="61"/>
  <c r="AA136" i="61"/>
  <c r="AA136" i="67"/>
  <c r="AW30" i="67"/>
  <c r="AA157" i="61"/>
  <c r="AA157" i="67"/>
  <c r="AA159" i="61"/>
  <c r="AA159" i="67"/>
  <c r="AA162" i="61"/>
  <c r="AA162" i="67"/>
  <c r="Z57" i="67"/>
  <c r="Z387" i="67" s="1"/>
  <c r="Z389" i="67" s="1"/>
  <c r="Z390" i="67" s="1"/>
  <c r="Z228" i="67"/>
  <c r="Z280" i="67" s="1"/>
  <c r="Z182" i="67"/>
  <c r="Z234" i="67" s="1"/>
  <c r="Z286" i="67" s="1"/>
  <c r="Z173" i="67"/>
  <c r="Z225" i="67" s="1"/>
  <c r="Z277" i="67" s="1"/>
  <c r="Z183" i="67"/>
  <c r="Z235" i="67" s="1"/>
  <c r="Z287" i="67" s="1"/>
  <c r="Z169" i="67"/>
  <c r="Z167" i="67"/>
  <c r="Z219" i="67" s="1"/>
  <c r="Z271" i="67" s="1"/>
  <c r="Z180" i="67"/>
  <c r="Z232" i="67" s="1"/>
  <c r="Z284" i="67" s="1"/>
  <c r="Z170" i="67"/>
  <c r="Z222" i="67" s="1"/>
  <c r="Z274" i="67" s="1"/>
  <c r="Z168" i="67"/>
  <c r="Z172" i="67"/>
  <c r="Z224" i="67" s="1"/>
  <c r="Z276" i="67" s="1"/>
  <c r="Z175" i="67"/>
  <c r="Z227" i="67" s="1"/>
  <c r="Z279" i="67" s="1"/>
  <c r="Z184" i="67"/>
  <c r="Z236" i="67" s="1"/>
  <c r="Z288" i="67" s="1"/>
  <c r="Z179" i="67"/>
  <c r="Z205" i="67"/>
  <c r="Z257" i="67" s="1"/>
  <c r="Z309" i="67" s="1"/>
  <c r="Z187" i="67"/>
  <c r="Z239" i="67" s="1"/>
  <c r="Z291" i="67" s="1"/>
  <c r="Z204" i="67"/>
  <c r="Z256" i="67" s="1"/>
  <c r="Z308" i="67" s="1"/>
  <c r="Z185" i="67"/>
  <c r="Z237" i="67" s="1"/>
  <c r="Z289" i="67" s="1"/>
  <c r="Z188" i="67"/>
  <c r="Z240" i="67" s="1"/>
  <c r="Z292" i="67" s="1"/>
  <c r="Z202" i="67"/>
  <c r="Z254" i="67" s="1"/>
  <c r="Z306" i="67" s="1"/>
  <c r="Z197" i="67"/>
  <c r="Z249" i="67" s="1"/>
  <c r="Z301" i="67" s="1"/>
  <c r="Z213" i="67"/>
  <c r="Z265" i="67" s="1"/>
  <c r="Z317" i="67" s="1"/>
  <c r="Z201" i="67"/>
  <c r="Z253" i="67" s="1"/>
  <c r="Z305" i="67" s="1"/>
  <c r="Z203" i="67"/>
  <c r="Z255" i="67" s="1"/>
  <c r="Z307" i="67" s="1"/>
  <c r="Z194" i="67"/>
  <c r="Z246" i="67" s="1"/>
  <c r="Z298" i="67" s="1"/>
  <c r="Z190" i="67"/>
  <c r="Z242" i="67" s="1"/>
  <c r="Z294" i="67" s="1"/>
  <c r="Z200" i="67"/>
  <c r="Z252" i="67" s="1"/>
  <c r="Z304" i="67" s="1"/>
  <c r="Z196" i="67"/>
  <c r="Z248" i="67" s="1"/>
  <c r="Z300" i="67" s="1"/>
  <c r="Z209" i="67"/>
  <c r="Z261" i="67" s="1"/>
  <c r="Z313" i="67" s="1"/>
  <c r="Z208" i="67"/>
  <c r="Z260" i="67" s="1"/>
  <c r="Z312" i="67" s="1"/>
  <c r="Z212" i="67"/>
  <c r="Z264" i="67" s="1"/>
  <c r="Z316" i="67" s="1"/>
  <c r="Z192" i="67"/>
  <c r="Z244" i="67" s="1"/>
  <c r="Z296" i="67" s="1"/>
  <c r="Z206" i="67"/>
  <c r="Z258" i="67" s="1"/>
  <c r="Z310" i="67" s="1"/>
  <c r="Z189" i="67"/>
  <c r="Z241" i="67" s="1"/>
  <c r="Z293" i="67" s="1"/>
  <c r="Z215" i="67"/>
  <c r="Z267" i="67" s="1"/>
  <c r="Z319" i="67" s="1"/>
  <c r="Z207" i="67"/>
  <c r="Z259" i="67" s="1"/>
  <c r="Z311" i="67" s="1"/>
  <c r="Z214" i="67"/>
  <c r="Z266" i="67" s="1"/>
  <c r="Z318" i="67" s="1"/>
  <c r="Z198" i="67"/>
  <c r="Z250" i="67" s="1"/>
  <c r="Z302" i="67" s="1"/>
  <c r="Z186" i="67"/>
  <c r="Z238" i="67" s="1"/>
  <c r="Z290" i="67" s="1"/>
  <c r="Z210" i="67"/>
  <c r="Z262" i="67" s="1"/>
  <c r="Z314" i="67" s="1"/>
  <c r="Z199" i="67"/>
  <c r="Z251" i="67" s="1"/>
  <c r="Z303" i="67" s="1"/>
  <c r="Z191" i="67"/>
  <c r="Z243" i="67" s="1"/>
  <c r="Z295" i="67" s="1"/>
  <c r="Z211" i="67"/>
  <c r="Z263" i="67" s="1"/>
  <c r="Z315" i="67" s="1"/>
  <c r="Z193" i="67"/>
  <c r="Z245" i="67" s="1"/>
  <c r="Z297" i="67" s="1"/>
  <c r="Z195" i="67"/>
  <c r="Z247" i="67" s="1"/>
  <c r="Z299" i="67" s="1"/>
  <c r="Z216" i="67"/>
  <c r="Z268" i="67" s="1"/>
  <c r="Z320" i="67" s="1"/>
  <c r="Z171" i="67"/>
  <c r="Z223" i="67" s="1"/>
  <c r="Z275" i="67" s="1"/>
  <c r="Z178" i="67"/>
  <c r="Z230" i="67" s="1"/>
  <c r="Z282" i="67" s="1"/>
  <c r="Z177" i="67"/>
  <c r="Z229" i="67" s="1"/>
  <c r="Z281" i="67" s="1"/>
  <c r="Z181" i="67"/>
  <c r="Z174" i="67"/>
  <c r="Z226" i="67" s="1"/>
  <c r="Z278" i="67" s="1"/>
  <c r="Z60" i="67"/>
  <c r="AA127" i="61"/>
  <c r="AA127" i="67"/>
  <c r="AA123" i="61"/>
  <c r="AA123" i="67"/>
  <c r="AA118" i="61"/>
  <c r="AA118" i="67"/>
  <c r="AA130" i="61"/>
  <c r="AA130" i="67"/>
  <c r="AA114" i="61"/>
  <c r="AA114" i="67"/>
  <c r="AA126" i="61"/>
  <c r="AA126" i="67"/>
  <c r="AA122" i="61"/>
  <c r="AA122" i="67"/>
  <c r="AA117" i="61"/>
  <c r="AA117" i="67"/>
  <c r="AA119" i="61"/>
  <c r="AA119" i="67"/>
  <c r="AA115" i="61"/>
  <c r="AA115" i="67"/>
  <c r="AA124" i="61"/>
  <c r="AA124" i="67"/>
  <c r="AA121" i="61"/>
  <c r="AA121" i="67"/>
  <c r="AA131" i="61"/>
  <c r="AA131" i="67"/>
  <c r="AA128" i="61"/>
  <c r="AA128" i="67"/>
  <c r="AA120" i="61"/>
  <c r="AA120" i="67"/>
  <c r="AA125" i="61"/>
  <c r="AA125" i="67"/>
  <c r="AA116" i="61"/>
  <c r="AA116" i="67"/>
  <c r="AA129" i="61"/>
  <c r="AA129" i="67"/>
  <c r="Z324" i="67"/>
  <c r="Z335" i="67" s="1"/>
  <c r="Z181" i="61"/>
  <c r="Z233" i="61" s="1"/>
  <c r="Z285" i="61" s="1"/>
  <c r="Z190" i="61"/>
  <c r="Z242" i="61" s="1"/>
  <c r="Z294" i="61" s="1"/>
  <c r="Z202" i="61"/>
  <c r="Z254" i="61" s="1"/>
  <c r="Z306" i="61" s="1"/>
  <c r="Z204" i="61"/>
  <c r="Z256" i="61" s="1"/>
  <c r="Z308" i="61" s="1"/>
  <c r="Z215" i="61"/>
  <c r="Z267" i="61" s="1"/>
  <c r="Z319" i="61" s="1"/>
  <c r="Z208" i="61"/>
  <c r="Z260" i="61" s="1"/>
  <c r="Z312" i="61" s="1"/>
  <c r="Z191" i="61"/>
  <c r="Z243" i="61" s="1"/>
  <c r="Z295" i="61" s="1"/>
  <c r="Z198" i="61"/>
  <c r="Z250" i="61" s="1"/>
  <c r="Z302" i="61" s="1"/>
  <c r="Z210" i="61"/>
  <c r="Z262" i="61" s="1"/>
  <c r="Z314" i="61" s="1"/>
  <c r="Z169" i="61"/>
  <c r="Z221" i="61" s="1"/>
  <c r="Z273" i="61" s="1"/>
  <c r="Z174" i="61"/>
  <c r="Z226" i="61" s="1"/>
  <c r="Z278" i="61" s="1"/>
  <c r="Z172" i="61"/>
  <c r="Z224" i="61" s="1"/>
  <c r="Z276" i="61" s="1"/>
  <c r="Z171" i="61"/>
  <c r="Z184" i="61"/>
  <c r="Z236" i="61" s="1"/>
  <c r="Z288" i="61" s="1"/>
  <c r="Z201" i="61"/>
  <c r="Z253" i="61" s="1"/>
  <c r="Z305" i="61" s="1"/>
  <c r="Z194" i="61"/>
  <c r="Z246" i="61" s="1"/>
  <c r="Z298" i="61" s="1"/>
  <c r="Z213" i="61"/>
  <c r="Z265" i="61" s="1"/>
  <c r="Z317" i="61" s="1"/>
  <c r="Z199" i="61"/>
  <c r="Z251" i="61" s="1"/>
  <c r="Z303" i="61" s="1"/>
  <c r="Z193" i="61"/>
  <c r="Z245" i="61" s="1"/>
  <c r="Z297" i="61" s="1"/>
  <c r="Z192" i="61"/>
  <c r="Z244" i="61" s="1"/>
  <c r="Z296" i="61" s="1"/>
  <c r="Z207" i="61"/>
  <c r="Z259" i="61" s="1"/>
  <c r="Z311" i="61" s="1"/>
  <c r="Z196" i="61"/>
  <c r="Z248" i="61" s="1"/>
  <c r="Z300" i="61" s="1"/>
  <c r="Z179" i="61"/>
  <c r="Z231" i="61" s="1"/>
  <c r="Z283" i="61" s="1"/>
  <c r="Z177" i="61"/>
  <c r="Z229" i="61" s="1"/>
  <c r="Z281" i="61" s="1"/>
  <c r="Z173" i="61"/>
  <c r="Z225" i="61" s="1"/>
  <c r="Z277" i="61" s="1"/>
  <c r="Z170" i="61"/>
  <c r="Z222" i="61" s="1"/>
  <c r="Z274" i="61" s="1"/>
  <c r="Z180" i="61"/>
  <c r="Z232" i="61" s="1"/>
  <c r="Z284" i="61" s="1"/>
  <c r="Z185" i="61"/>
  <c r="Z237" i="61" s="1"/>
  <c r="Z289" i="61" s="1"/>
  <c r="Z203" i="61"/>
  <c r="Z255" i="61" s="1"/>
  <c r="Z307" i="61" s="1"/>
  <c r="Z188" i="61"/>
  <c r="Z240" i="61" s="1"/>
  <c r="Z292" i="61" s="1"/>
  <c r="Z186" i="61"/>
  <c r="Z238" i="61" s="1"/>
  <c r="Z290" i="61" s="1"/>
  <c r="Z212" i="61"/>
  <c r="Z264" i="61" s="1"/>
  <c r="Z316" i="61" s="1"/>
  <c r="Z195" i="61"/>
  <c r="Z247" i="61" s="1"/>
  <c r="Z299" i="61" s="1"/>
  <c r="Z211" i="61"/>
  <c r="Z263" i="61" s="1"/>
  <c r="Z315" i="61" s="1"/>
  <c r="Z189" i="61"/>
  <c r="Z241" i="61" s="1"/>
  <c r="Z293" i="61" s="1"/>
  <c r="Z168" i="61"/>
  <c r="Z220" i="61" s="1"/>
  <c r="Z272" i="61" s="1"/>
  <c r="Z167" i="61"/>
  <c r="Z219" i="61" s="1"/>
  <c r="Z271" i="61" s="1"/>
  <c r="Z178" i="61"/>
  <c r="Z230" i="61" s="1"/>
  <c r="Z282" i="61" s="1"/>
  <c r="Z182" i="61"/>
  <c r="Z234" i="61" s="1"/>
  <c r="Z286" i="61" s="1"/>
  <c r="Z197" i="61"/>
  <c r="Z249" i="61" s="1"/>
  <c r="Z301" i="61" s="1"/>
  <c r="Z205" i="61"/>
  <c r="Z257" i="61" s="1"/>
  <c r="Z309" i="61" s="1"/>
  <c r="Z187" i="61"/>
  <c r="Z239" i="61" s="1"/>
  <c r="Z291" i="61" s="1"/>
  <c r="Z206" i="61"/>
  <c r="Z258" i="61" s="1"/>
  <c r="Z310" i="61" s="1"/>
  <c r="Z200" i="61"/>
  <c r="Z252" i="61" s="1"/>
  <c r="Z304" i="61" s="1"/>
  <c r="Z214" i="61"/>
  <c r="Z266" i="61" s="1"/>
  <c r="Z318" i="61" s="1"/>
  <c r="Z209" i="61"/>
  <c r="Z261" i="61" s="1"/>
  <c r="Z313" i="61" s="1"/>
  <c r="Z216" i="61"/>
  <c r="Z268" i="61" s="1"/>
  <c r="Z320" i="61" s="1"/>
  <c r="Z176" i="61"/>
  <c r="Z228" i="61" s="1"/>
  <c r="Z280" i="61" s="1"/>
  <c r="Z175" i="61"/>
  <c r="Z227" i="61" s="1"/>
  <c r="Z279" i="61" s="1"/>
  <c r="Z183" i="61"/>
  <c r="Z235" i="61" s="1"/>
  <c r="Z287" i="61" s="1"/>
  <c r="Y370" i="67"/>
  <c r="Z60" i="61"/>
  <c r="Z223" i="61"/>
  <c r="Z275" i="61" s="1"/>
  <c r="AJ57" i="56"/>
  <c r="AJ58" i="56"/>
  <c r="AJ55" i="56"/>
  <c r="AJ54" i="56"/>
  <c r="AJ52" i="56"/>
  <c r="AJ51" i="56"/>
  <c r="AN33" i="66"/>
  <c r="AM34" i="66"/>
  <c r="AS3" i="67" s="1"/>
  <c r="AO19" i="66"/>
  <c r="AR85" i="67"/>
  <c r="AR381" i="67"/>
  <c r="AR80" i="67"/>
  <c r="AR88" i="67"/>
  <c r="AR84" i="67"/>
  <c r="AR382" i="67"/>
  <c r="AR81" i="67"/>
  <c r="AR86" i="67"/>
  <c r="AR91" i="67"/>
  <c r="AR83" i="67"/>
  <c r="AR93" i="67"/>
  <c r="AR90" i="67"/>
  <c r="AR92" i="67"/>
  <c r="AR87" i="67"/>
  <c r="AR82" i="67"/>
  <c r="AR89" i="67"/>
  <c r="AR79" i="67"/>
  <c r="AR78" i="67"/>
  <c r="X129" i="59"/>
  <c r="X16" i="59" s="1"/>
  <c r="Y370" i="61"/>
  <c r="Y371" i="61"/>
  <c r="Y363" i="61"/>
  <c r="Y367" i="61"/>
  <c r="Y366" i="61"/>
  <c r="Y364" i="61"/>
  <c r="Y368" i="61"/>
  <c r="Y365" i="61"/>
  <c r="Y369" i="61"/>
  <c r="Y362" i="61"/>
  <c r="Y365" i="67"/>
  <c r="Y357" i="67"/>
  <c r="AJ10" i="56"/>
  <c r="AJ46" i="56"/>
  <c r="AJ43" i="56"/>
  <c r="AJ30" i="56"/>
  <c r="AJ16" i="56"/>
  <c r="AJ12" i="56"/>
  <c r="AJ37" i="56"/>
  <c r="AJ21" i="56"/>
  <c r="AJ48" i="56"/>
  <c r="AJ33" i="56"/>
  <c r="AJ22" i="56"/>
  <c r="AJ31" i="56"/>
  <c r="AJ18" i="56"/>
  <c r="AJ24" i="56"/>
  <c r="AJ25" i="56"/>
  <c r="AJ36" i="56"/>
  <c r="AJ15" i="56"/>
  <c r="AJ13" i="56"/>
  <c r="AJ19" i="56"/>
  <c r="AJ42" i="56"/>
  <c r="AJ9" i="56"/>
  <c r="AJ49" i="56"/>
  <c r="AJ28" i="56"/>
  <c r="AJ40" i="56"/>
  <c r="AJ34" i="56"/>
  <c r="AJ27" i="56"/>
  <c r="AJ39" i="56"/>
  <c r="AJ45" i="56"/>
  <c r="Y366" i="67"/>
  <c r="Y352" i="67"/>
  <c r="Y363" i="67"/>
  <c r="Y368" i="67"/>
  <c r="Y362" i="67"/>
  <c r="Y367" i="67"/>
  <c r="Z324" i="61"/>
  <c r="Z335" i="61" s="1"/>
  <c r="Z57" i="61"/>
  <c r="Z387" i="61" s="1"/>
  <c r="AU176" i="69"/>
  <c r="AU181" i="69"/>
  <c r="AU165" i="69"/>
  <c r="AU159" i="69"/>
  <c r="AU167" i="69"/>
  <c r="AU182" i="69"/>
  <c r="AU123" i="69"/>
  <c r="AU114" i="69"/>
  <c r="AU69" i="69"/>
  <c r="AU162" i="69"/>
  <c r="AU111" i="69"/>
  <c r="AU70" i="69"/>
  <c r="AU128" i="69"/>
  <c r="AU117" i="69"/>
  <c r="AU71" i="69"/>
  <c r="AU54" i="69"/>
  <c r="AU72" i="69"/>
  <c r="AU57" i="69"/>
  <c r="AU52" i="69"/>
  <c r="AU51" i="69"/>
  <c r="AU168" i="69"/>
  <c r="AU171" i="69"/>
  <c r="AU170" i="69"/>
  <c r="AU126" i="69"/>
  <c r="AU124" i="69"/>
  <c r="AU106" i="69"/>
  <c r="AU119" i="69"/>
  <c r="AU62" i="69"/>
  <c r="AU108" i="69"/>
  <c r="AU63" i="69"/>
  <c r="AU64" i="69"/>
  <c r="AU105" i="69"/>
  <c r="AU180" i="69"/>
  <c r="AU164" i="69"/>
  <c r="AU169" i="69"/>
  <c r="AU163" i="69"/>
  <c r="AU160" i="69"/>
  <c r="AU122" i="69"/>
  <c r="AU127" i="69"/>
  <c r="AU118" i="69"/>
  <c r="AU73" i="69"/>
  <c r="AU174" i="69"/>
  <c r="AU115" i="69"/>
  <c r="AU74" i="69"/>
  <c r="AU58" i="69"/>
  <c r="AU125" i="69"/>
  <c r="AU75" i="69"/>
  <c r="AU59" i="69"/>
  <c r="AU104" i="69"/>
  <c r="AU60" i="69"/>
  <c r="AU55" i="69"/>
  <c r="AU56" i="69"/>
  <c r="AU173" i="69"/>
  <c r="AU158" i="69"/>
  <c r="AU61" i="69"/>
  <c r="AU103" i="69"/>
  <c r="AU113" i="69"/>
  <c r="AU120" i="69"/>
  <c r="AU175" i="69"/>
  <c r="AU172" i="69"/>
  <c r="AU177" i="69"/>
  <c r="AU179" i="69"/>
  <c r="AU178" i="69"/>
  <c r="AU161" i="69"/>
  <c r="AU166" i="69"/>
  <c r="AU157" i="69"/>
  <c r="AU110" i="69"/>
  <c r="AU65" i="69"/>
  <c r="AU121" i="69"/>
  <c r="AU107" i="69"/>
  <c r="AU66" i="69"/>
  <c r="AU116" i="69"/>
  <c r="AU109" i="69"/>
  <c r="AU67" i="69"/>
  <c r="AU50" i="69"/>
  <c r="AU68" i="69"/>
  <c r="AU53" i="69"/>
  <c r="AU112" i="69"/>
  <c r="AU156" i="69"/>
  <c r="AU102" i="69"/>
  <c r="AU49" i="69"/>
  <c r="AV378" i="67"/>
  <c r="AR18" i="66"/>
  <c r="AR11" i="66" s="1"/>
  <c r="AV5" i="69"/>
  <c r="AV156" i="69" s="1"/>
  <c r="AS27" i="66"/>
  <c r="AX2" i="67"/>
  <c r="AW104" i="67"/>
  <c r="AW100" i="67"/>
  <c r="AW99" i="67"/>
  <c r="AW106" i="67"/>
  <c r="AW105" i="67"/>
  <c r="AW108" i="67"/>
  <c r="AW101" i="67"/>
  <c r="AW218" i="67"/>
  <c r="AW270" i="67" s="1"/>
  <c r="AW102" i="67"/>
  <c r="AW103" i="67"/>
  <c r="AW109" i="67"/>
  <c r="AW107" i="67"/>
  <c r="Y26" i="69"/>
  <c r="Z27" i="69"/>
  <c r="AA28" i="69"/>
  <c r="AB29" i="69"/>
  <c r="AC30" i="69"/>
  <c r="AD31" i="69"/>
  <c r="AE32" i="69"/>
  <c r="AF33" i="69"/>
  <c r="AG34" i="69"/>
  <c r="AH35" i="69"/>
  <c r="AI36" i="69"/>
  <c r="AJ37" i="69"/>
  <c r="AK38" i="69"/>
  <c r="AL39" i="69"/>
  <c r="AM40" i="69"/>
  <c r="AN41" i="69"/>
  <c r="AO42" i="69"/>
  <c r="AP43" i="69"/>
  <c r="AQ44" i="69"/>
  <c r="AR45" i="69"/>
  <c r="AS46" i="69"/>
  <c r="AT47" i="69"/>
  <c r="AU48" i="69"/>
  <c r="AS30" i="66"/>
  <c r="AT28" i="66"/>
  <c r="AT29" i="66" s="1"/>
  <c r="Y133" i="69"/>
  <c r="Z134" i="69"/>
  <c r="AA135" i="69"/>
  <c r="AB136" i="69"/>
  <c r="AC137" i="69"/>
  <c r="AD138" i="69"/>
  <c r="AE139" i="69"/>
  <c r="AF140" i="69"/>
  <c r="AG141" i="69"/>
  <c r="AH142" i="69"/>
  <c r="AI143" i="69"/>
  <c r="AJ144" i="69"/>
  <c r="AK145" i="69"/>
  <c r="AL146" i="69"/>
  <c r="AM147" i="69"/>
  <c r="AN148" i="69"/>
  <c r="AO149" i="69"/>
  <c r="AP150" i="69"/>
  <c r="AQ151" i="69"/>
  <c r="AR152" i="69"/>
  <c r="AS153" i="69"/>
  <c r="AT154" i="69"/>
  <c r="AU155" i="69"/>
  <c r="AS381" i="61"/>
  <c r="Y389" i="61"/>
  <c r="Y390" i="61" s="1"/>
  <c r="D73" i="42"/>
  <c r="E72" i="42"/>
  <c r="AC30" i="59"/>
  <c r="AD31" i="59"/>
  <c r="AE32" i="59"/>
  <c r="AF33" i="59"/>
  <c r="AG34" i="59"/>
  <c r="AH35" i="59"/>
  <c r="AI36" i="59"/>
  <c r="AJ37" i="59"/>
  <c r="AK38" i="59"/>
  <c r="AL39" i="59"/>
  <c r="AM40" i="59"/>
  <c r="AN41" i="59"/>
  <c r="AO42" i="59"/>
  <c r="AP43" i="59"/>
  <c r="AC137" i="59"/>
  <c r="AD138" i="59"/>
  <c r="AE139" i="59"/>
  <c r="AF140" i="59"/>
  <c r="AG141" i="59"/>
  <c r="AH142" i="59"/>
  <c r="AI143" i="59"/>
  <c r="AJ144" i="59"/>
  <c r="AK145" i="59"/>
  <c r="AL146" i="59"/>
  <c r="AM147" i="59"/>
  <c r="AN148" i="59"/>
  <c r="AO149" i="59"/>
  <c r="AP150" i="59"/>
  <c r="AQ44" i="59"/>
  <c r="AR155" i="59"/>
  <c r="AR153" i="59"/>
  <c r="AR157" i="59"/>
  <c r="AR152" i="59"/>
  <c r="AR156" i="59"/>
  <c r="AR159" i="59"/>
  <c r="AR163" i="59"/>
  <c r="AR167" i="59"/>
  <c r="AR171" i="59"/>
  <c r="AR158" i="59"/>
  <c r="AR162" i="59"/>
  <c r="AR166" i="59"/>
  <c r="AR170" i="59"/>
  <c r="AR154" i="59"/>
  <c r="AR161" i="59"/>
  <c r="AR165" i="59"/>
  <c r="AR169" i="59"/>
  <c r="AR173" i="59"/>
  <c r="AR160" i="59"/>
  <c r="AR164" i="59"/>
  <c r="AR168" i="59"/>
  <c r="AR172" i="59"/>
  <c r="AR174" i="59"/>
  <c r="AR178" i="59"/>
  <c r="AR182" i="59"/>
  <c r="AR177" i="59"/>
  <c r="AR181" i="59"/>
  <c r="AR176" i="59"/>
  <c r="AR180" i="59"/>
  <c r="AR175" i="59"/>
  <c r="AR179" i="59"/>
  <c r="Y133" i="59"/>
  <c r="AA135" i="59"/>
  <c r="AB136" i="59"/>
  <c r="Z134" i="59"/>
  <c r="AR101" i="59"/>
  <c r="AR102" i="59"/>
  <c r="AR104" i="59"/>
  <c r="AR108" i="59"/>
  <c r="AR103" i="59"/>
  <c r="AR109" i="59"/>
  <c r="AR113" i="59"/>
  <c r="AR117" i="59"/>
  <c r="AR121" i="59"/>
  <c r="AR125" i="59"/>
  <c r="AR99" i="59"/>
  <c r="AR107" i="59"/>
  <c r="AR112" i="59"/>
  <c r="AR116" i="59"/>
  <c r="AR120" i="59"/>
  <c r="AR124" i="59"/>
  <c r="AR128" i="59"/>
  <c r="AR100" i="59"/>
  <c r="AR106" i="59"/>
  <c r="AR115" i="59"/>
  <c r="AR123" i="59"/>
  <c r="AR111" i="59"/>
  <c r="AR127" i="59"/>
  <c r="AR105" i="59"/>
  <c r="AR110" i="59"/>
  <c r="AR118" i="59"/>
  <c r="AR114" i="59"/>
  <c r="AR122" i="59"/>
  <c r="AR119" i="59"/>
  <c r="AR126" i="59"/>
  <c r="AS378" i="61"/>
  <c r="AR46" i="59"/>
  <c r="AR50" i="59"/>
  <c r="AR54" i="59"/>
  <c r="AR45" i="59"/>
  <c r="AR49" i="59"/>
  <c r="AR53" i="59"/>
  <c r="AR57" i="59"/>
  <c r="AR48" i="59"/>
  <c r="AR52" i="59"/>
  <c r="AR56" i="59"/>
  <c r="AR51" i="59"/>
  <c r="AR58" i="59"/>
  <c r="AR62" i="59"/>
  <c r="AR66" i="59"/>
  <c r="AR70" i="59"/>
  <c r="AR74" i="59"/>
  <c r="AR67" i="59"/>
  <c r="AR47" i="59"/>
  <c r="AR61" i="59"/>
  <c r="AR65" i="59"/>
  <c r="AR69" i="59"/>
  <c r="AR73" i="59"/>
  <c r="AR55" i="59"/>
  <c r="AR59" i="59"/>
  <c r="AR71" i="59"/>
  <c r="AR60" i="59"/>
  <c r="AR64" i="59"/>
  <c r="AR68" i="59"/>
  <c r="AR72" i="59"/>
  <c r="AR63" i="59"/>
  <c r="AR75" i="59"/>
  <c r="Z27" i="59"/>
  <c r="Y26" i="59"/>
  <c r="AA28" i="59"/>
  <c r="AB29" i="59"/>
  <c r="AT96" i="61"/>
  <c r="AT99" i="61"/>
  <c r="AT104" i="61"/>
  <c r="AT107" i="61"/>
  <c r="AT97" i="61"/>
  <c r="AT98" i="61"/>
  <c r="AT105" i="61"/>
  <c r="AT106" i="61"/>
  <c r="AT100" i="61"/>
  <c r="AT103" i="61"/>
  <c r="AT108" i="61"/>
  <c r="AT102" i="61"/>
  <c r="AT101" i="61"/>
  <c r="AT109" i="61"/>
  <c r="W29" i="1"/>
  <c r="AK3" i="56"/>
  <c r="AJ6" i="56"/>
  <c r="AJ7" i="56"/>
  <c r="BC2" i="56"/>
  <c r="AN3" i="42"/>
  <c r="AN6" i="42" s="1"/>
  <c r="AU2" i="61"/>
  <c r="AS5" i="59"/>
  <c r="AO18" i="1"/>
  <c r="AO11" i="1" s="1"/>
  <c r="AP27" i="1"/>
  <c r="AP33" i="1"/>
  <c r="AO34" i="1"/>
  <c r="AU3" i="61" s="1"/>
  <c r="AA325" i="67" l="1"/>
  <c r="AA325" i="61"/>
  <c r="Z21" i="69"/>
  <c r="Z23" i="69"/>
  <c r="Z21" i="59"/>
  <c r="Z23" i="59"/>
  <c r="AT388" i="61"/>
  <c r="AJ116" i="56"/>
  <c r="AJ14" i="56"/>
  <c r="AJ122" i="56"/>
  <c r="AX376" i="67"/>
  <c r="AX377" i="67"/>
  <c r="AW388" i="67"/>
  <c r="AU377" i="61"/>
  <c r="AU382" i="61" s="1"/>
  <c r="AU376" i="61"/>
  <c r="Y79" i="69"/>
  <c r="Y129" i="69" s="1"/>
  <c r="Y16" i="69" s="1"/>
  <c r="AD84" i="59"/>
  <c r="AJ86" i="56"/>
  <c r="AU44" i="61"/>
  <c r="AU45" i="61"/>
  <c r="AU46" i="61"/>
  <c r="AU47" i="61"/>
  <c r="AU48" i="61"/>
  <c r="AU51" i="61"/>
  <c r="AU52" i="61"/>
  <c r="AU50" i="61"/>
  <c r="AU53" i="61"/>
  <c r="AU55" i="61"/>
  <c r="AU56" i="61"/>
  <c r="AU54" i="61"/>
  <c r="AU49" i="61"/>
  <c r="AU42" i="61"/>
  <c r="AU95" i="61" s="1"/>
  <c r="AU43" i="61"/>
  <c r="AU96" i="61" s="1"/>
  <c r="AU41" i="61"/>
  <c r="AU94" i="61" s="1"/>
  <c r="AU40" i="61"/>
  <c r="AU93" i="61" s="1"/>
  <c r="AU39" i="61"/>
  <c r="AU92" i="61" s="1"/>
  <c r="AU38" i="61"/>
  <c r="AU91" i="61" s="1"/>
  <c r="AU37" i="61"/>
  <c r="AU90" i="61" s="1"/>
  <c r="AU36" i="61"/>
  <c r="AU89" i="61" s="1"/>
  <c r="AU35" i="61"/>
  <c r="AU88" i="61" s="1"/>
  <c r="AU34" i="61"/>
  <c r="AU87" i="61" s="1"/>
  <c r="AU33" i="61"/>
  <c r="AU86" i="61" s="1"/>
  <c r="AU32" i="61"/>
  <c r="AU85" i="61" s="1"/>
  <c r="AU31" i="61"/>
  <c r="AU84" i="61" s="1"/>
  <c r="AU30" i="61"/>
  <c r="AU83" i="61" s="1"/>
  <c r="AU29" i="61"/>
  <c r="AU82" i="61" s="1"/>
  <c r="AU28" i="61"/>
  <c r="AU81" i="61" s="1"/>
  <c r="AC9" i="61"/>
  <c r="AC62" i="61" s="1"/>
  <c r="AG13" i="61"/>
  <c r="AG66" i="61" s="1"/>
  <c r="AB8" i="61"/>
  <c r="AB61" i="61" s="1"/>
  <c r="AF12" i="61"/>
  <c r="AF65" i="61" s="1"/>
  <c r="AE11" i="61"/>
  <c r="AE64" i="61" s="1"/>
  <c r="AI15" i="61"/>
  <c r="AI68" i="61" s="1"/>
  <c r="AJ16" i="61"/>
  <c r="AJ69" i="61" s="1"/>
  <c r="AN20" i="61"/>
  <c r="AN73" i="61" s="1"/>
  <c r="AM19" i="61"/>
  <c r="AM72" i="61" s="1"/>
  <c r="AD10" i="61"/>
  <c r="AD63" i="61" s="1"/>
  <c r="AH14" i="61"/>
  <c r="AH67" i="61" s="1"/>
  <c r="AL18" i="61"/>
  <c r="AL71" i="61" s="1"/>
  <c r="AK17" i="61"/>
  <c r="AK70" i="61" s="1"/>
  <c r="AO21" i="61"/>
  <c r="AO74" i="61" s="1"/>
  <c r="AS25" i="61"/>
  <c r="AS78" i="61" s="1"/>
  <c r="AR24" i="61"/>
  <c r="AR77" i="61" s="1"/>
  <c r="AQ23" i="61"/>
  <c r="AQ76" i="61" s="1"/>
  <c r="AU27" i="61"/>
  <c r="AU80" i="61" s="1"/>
  <c r="AP22" i="61"/>
  <c r="AP75" i="61" s="1"/>
  <c r="AT26" i="61"/>
  <c r="AT79" i="61" s="1"/>
  <c r="AA7" i="61"/>
  <c r="AA328" i="61"/>
  <c r="AA326" i="61"/>
  <c r="AJ134" i="56"/>
  <c r="AA327" i="67"/>
  <c r="AA330" i="61"/>
  <c r="AA327" i="61"/>
  <c r="AJ98" i="56"/>
  <c r="AJ71" i="56"/>
  <c r="AJ146" i="56"/>
  <c r="AJ125" i="56"/>
  <c r="AJ92" i="56"/>
  <c r="AJ77" i="56"/>
  <c r="AJ89" i="56"/>
  <c r="AJ131" i="56"/>
  <c r="AJ119" i="56"/>
  <c r="AJ155" i="56"/>
  <c r="AJ110" i="56"/>
  <c r="AJ68" i="56"/>
  <c r="AJ62" i="56"/>
  <c r="AJ80" i="56"/>
  <c r="AJ113" i="56"/>
  <c r="AU218" i="61"/>
  <c r="AU270" i="61" s="1"/>
  <c r="AJ104" i="56"/>
  <c r="AJ65" i="56"/>
  <c r="AX50" i="67"/>
  <c r="AX53" i="67"/>
  <c r="AX47" i="67"/>
  <c r="AX48" i="67"/>
  <c r="AX49" i="67"/>
  <c r="AX54" i="67"/>
  <c r="AX51" i="67"/>
  <c r="AX52" i="67"/>
  <c r="AX55" i="67"/>
  <c r="AX56" i="67"/>
  <c r="AX46" i="67"/>
  <c r="AX45" i="67"/>
  <c r="AX44" i="67"/>
  <c r="AX43" i="67"/>
  <c r="AX42" i="67"/>
  <c r="AX41" i="67"/>
  <c r="AX40" i="67"/>
  <c r="AX39" i="67"/>
  <c r="AX38" i="67"/>
  <c r="AX37" i="67"/>
  <c r="AX36" i="67"/>
  <c r="AX35" i="67"/>
  <c r="AX34" i="67"/>
  <c r="AX33" i="67"/>
  <c r="AX32" i="67"/>
  <c r="AX31" i="67"/>
  <c r="AJ152" i="56"/>
  <c r="AJ83" i="56"/>
  <c r="AJ137" i="56"/>
  <c r="AJ101" i="56"/>
  <c r="AJ128" i="56"/>
  <c r="AJ95" i="56"/>
  <c r="AJ107" i="56"/>
  <c r="AJ143" i="56"/>
  <c r="AJ149" i="56"/>
  <c r="AJ74" i="56"/>
  <c r="AJ140" i="56"/>
  <c r="Z233" i="67"/>
  <c r="Z285" i="67" s="1"/>
  <c r="Z220" i="67"/>
  <c r="Z272" i="67" s="1"/>
  <c r="Z231" i="67"/>
  <c r="Z283" i="67" s="1"/>
  <c r="Z221" i="67"/>
  <c r="Z273" i="67" s="1"/>
  <c r="AA164" i="61"/>
  <c r="AA330" i="67"/>
  <c r="AA328" i="67"/>
  <c r="AA326" i="67"/>
  <c r="AC9" i="67"/>
  <c r="AC62" i="67" s="1"/>
  <c r="AG13" i="67"/>
  <c r="AG66" i="67" s="1"/>
  <c r="AB8" i="67"/>
  <c r="AB61" i="67" s="1"/>
  <c r="AF12" i="67"/>
  <c r="AF65" i="67" s="1"/>
  <c r="AJ16" i="67"/>
  <c r="AJ69" i="67" s="1"/>
  <c r="AE11" i="67"/>
  <c r="AE64" i="67" s="1"/>
  <c r="AI15" i="67"/>
  <c r="AI68" i="67" s="1"/>
  <c r="AD10" i="67"/>
  <c r="AD63" i="67" s="1"/>
  <c r="AM19" i="67"/>
  <c r="AM72" i="67" s="1"/>
  <c r="AQ23" i="67"/>
  <c r="AQ76" i="67" s="1"/>
  <c r="AL18" i="67"/>
  <c r="AL71" i="67" s="1"/>
  <c r="AP22" i="67"/>
  <c r="AP75" i="67" s="1"/>
  <c r="AK17" i="67"/>
  <c r="AK70" i="67" s="1"/>
  <c r="AO21" i="67"/>
  <c r="AO74" i="67" s="1"/>
  <c r="AR24" i="67"/>
  <c r="AR77" i="67" s="1"/>
  <c r="AV28" i="67"/>
  <c r="AU27" i="67"/>
  <c r="AH14" i="67"/>
  <c r="AH67" i="67" s="1"/>
  <c r="AT26" i="67"/>
  <c r="AX30" i="67"/>
  <c r="AS25" i="67"/>
  <c r="AS78" i="67" s="1"/>
  <c r="AW29" i="67"/>
  <c r="AN20" i="67"/>
  <c r="AN73" i="67" s="1"/>
  <c r="AA7" i="67"/>
  <c r="AA57" i="67" s="1"/>
  <c r="AA387" i="67" s="1"/>
  <c r="AA389" i="67" s="1"/>
  <c r="AA390" i="67" s="1"/>
  <c r="AA332" i="67"/>
  <c r="AA334" i="67"/>
  <c r="Z345" i="67"/>
  <c r="Z357" i="67" s="1"/>
  <c r="Z343" i="67"/>
  <c r="Z355" i="67" s="1"/>
  <c r="Z346" i="67"/>
  <c r="Z358" i="67" s="1"/>
  <c r="Z340" i="67"/>
  <c r="Z352" i="67" s="1"/>
  <c r="Z344" i="67"/>
  <c r="Z356" i="67" s="1"/>
  <c r="Z341" i="67"/>
  <c r="Z353" i="67" s="1"/>
  <c r="Z339" i="67"/>
  <c r="Z351" i="67" s="1"/>
  <c r="Z338" i="67"/>
  <c r="Z350" i="67" s="1"/>
  <c r="Z342" i="67"/>
  <c r="Z354" i="67" s="1"/>
  <c r="Z347" i="67"/>
  <c r="Z359" i="67" s="1"/>
  <c r="AA165" i="67"/>
  <c r="AA332" i="61"/>
  <c r="AA334" i="61"/>
  <c r="AJ59" i="56"/>
  <c r="AJ53" i="56"/>
  <c r="AJ56" i="56"/>
  <c r="AO33" i="66"/>
  <c r="AN34" i="66"/>
  <c r="AT3" i="67" s="1"/>
  <c r="AP19" i="66"/>
  <c r="AS93" i="67"/>
  <c r="AS89" i="67"/>
  <c r="AS382" i="67"/>
  <c r="AS88" i="67"/>
  <c r="AS92" i="67"/>
  <c r="AS82" i="67"/>
  <c r="AS87" i="67"/>
  <c r="AS381" i="67"/>
  <c r="AS94" i="67"/>
  <c r="AS85" i="67"/>
  <c r="AS91" i="67"/>
  <c r="AS86" i="67"/>
  <c r="AS83" i="67"/>
  <c r="AS90" i="67"/>
  <c r="AS84" i="67"/>
  <c r="AS81" i="67"/>
  <c r="AS80" i="67"/>
  <c r="AS79" i="67"/>
  <c r="AV49" i="69"/>
  <c r="AJ32" i="56"/>
  <c r="Y183" i="69"/>
  <c r="Y18" i="69" s="1"/>
  <c r="Y76" i="69"/>
  <c r="Y14" i="69" s="1"/>
  <c r="Y183" i="59"/>
  <c r="Y18" i="59" s="1"/>
  <c r="Y76" i="59"/>
  <c r="Y14" i="59" s="1"/>
  <c r="AT100" i="69"/>
  <c r="AJ47" i="56"/>
  <c r="AJ11" i="56"/>
  <c r="AJ20" i="56"/>
  <c r="AJ23" i="56"/>
  <c r="AJ50" i="56"/>
  <c r="AJ35" i="56"/>
  <c r="AJ17" i="56"/>
  <c r="AJ29" i="56"/>
  <c r="AJ26" i="56"/>
  <c r="AJ38" i="56"/>
  <c r="AJ44" i="56"/>
  <c r="AJ41" i="56"/>
  <c r="AD84" i="69"/>
  <c r="Z338" i="61"/>
  <c r="Z350" i="61" s="1"/>
  <c r="AH88" i="69"/>
  <c r="Z340" i="61"/>
  <c r="Z352" i="61" s="1"/>
  <c r="AL92" i="69"/>
  <c r="Z342" i="61"/>
  <c r="Z354" i="61" s="1"/>
  <c r="AP96" i="69"/>
  <c r="Z80" i="69"/>
  <c r="AQ97" i="69"/>
  <c r="AI89" i="69"/>
  <c r="AA81" i="69"/>
  <c r="Z339" i="61"/>
  <c r="Z351" i="61" s="1"/>
  <c r="AU101" i="69"/>
  <c r="AM93" i="69"/>
  <c r="AE85" i="69"/>
  <c r="AM93" i="59"/>
  <c r="Z80" i="59"/>
  <c r="AE85" i="59"/>
  <c r="AI89" i="59"/>
  <c r="AB82" i="59"/>
  <c r="AR98" i="59"/>
  <c r="AN94" i="59"/>
  <c r="AJ90" i="59"/>
  <c r="AF86" i="59"/>
  <c r="Y79" i="59"/>
  <c r="AO95" i="59"/>
  <c r="AK91" i="59"/>
  <c r="AG87" i="59"/>
  <c r="AC83" i="59"/>
  <c r="AA81" i="59"/>
  <c r="AQ97" i="59"/>
  <c r="AP96" i="59"/>
  <c r="AL92" i="59"/>
  <c r="AH88" i="59"/>
  <c r="Z346" i="61"/>
  <c r="Z358" i="61" s="1"/>
  <c r="Z341" i="61"/>
  <c r="Z353" i="61" s="1"/>
  <c r="Z343" i="61"/>
  <c r="Z355" i="61" s="1"/>
  <c r="AV102" i="69"/>
  <c r="AR98" i="69"/>
  <c r="AN94" i="69"/>
  <c r="AJ90" i="69"/>
  <c r="AF86" i="69"/>
  <c r="AB82" i="69"/>
  <c r="Z347" i="61"/>
  <c r="Z359" i="61" s="1"/>
  <c r="Z345" i="61"/>
  <c r="Z357" i="61" s="1"/>
  <c r="Z344" i="61"/>
  <c r="Z356" i="61" s="1"/>
  <c r="AS99" i="69"/>
  <c r="AO95" i="69"/>
  <c r="AK91" i="69"/>
  <c r="AG87" i="69"/>
  <c r="AC83" i="69"/>
  <c r="AJ8" i="56"/>
  <c r="AY2" i="67"/>
  <c r="AT27" i="66"/>
  <c r="AS18" i="66"/>
  <c r="AS11" i="66" s="1"/>
  <c r="AW5" i="69"/>
  <c r="AX106" i="67"/>
  <c r="AX101" i="67"/>
  <c r="AX107" i="67"/>
  <c r="AX218" i="67"/>
  <c r="AX270" i="67" s="1"/>
  <c r="AX102" i="67"/>
  <c r="AX103" i="67"/>
  <c r="AX108" i="67"/>
  <c r="AX104" i="67"/>
  <c r="AX105" i="67"/>
  <c r="AX109" i="67"/>
  <c r="AX100" i="67"/>
  <c r="AW378" i="67"/>
  <c r="AV169" i="69"/>
  <c r="AV174" i="69"/>
  <c r="AV168" i="69"/>
  <c r="AV161" i="69"/>
  <c r="AV123" i="69"/>
  <c r="AV124" i="69"/>
  <c r="AV121" i="69"/>
  <c r="AV107" i="69"/>
  <c r="AV62" i="69"/>
  <c r="AV116" i="69"/>
  <c r="AV75" i="69"/>
  <c r="AV59" i="69"/>
  <c r="AV106" i="69"/>
  <c r="AV125" i="69"/>
  <c r="AV61" i="69"/>
  <c r="AV110" i="69"/>
  <c r="AV53" i="69"/>
  <c r="AV68" i="69"/>
  <c r="AV177" i="69"/>
  <c r="AV182" i="69"/>
  <c r="AV166" i="69"/>
  <c r="AV175" i="69"/>
  <c r="AV158" i="69"/>
  <c r="AV163" i="69"/>
  <c r="AV164" i="69"/>
  <c r="AV115" i="69"/>
  <c r="AV70" i="69"/>
  <c r="AV179" i="69"/>
  <c r="AV108" i="69"/>
  <c r="AV67" i="69"/>
  <c r="AV105" i="69"/>
  <c r="AV55" i="69"/>
  <c r="AV54" i="69"/>
  <c r="AV52" i="69"/>
  <c r="AV64" i="69"/>
  <c r="AV180" i="69"/>
  <c r="AV73" i="69"/>
  <c r="AV173" i="69"/>
  <c r="AV178" i="69"/>
  <c r="AV176" i="69"/>
  <c r="AV167" i="69"/>
  <c r="AV127" i="69"/>
  <c r="AV128" i="69"/>
  <c r="AV162" i="69"/>
  <c r="AV111" i="69"/>
  <c r="AV66" i="69"/>
  <c r="AV126" i="69"/>
  <c r="AV104" i="69"/>
  <c r="AV63" i="69"/>
  <c r="AV114" i="69"/>
  <c r="AV51" i="69"/>
  <c r="AV69" i="69"/>
  <c r="AV159" i="69"/>
  <c r="AV57" i="69"/>
  <c r="AV117" i="69"/>
  <c r="AV60" i="69"/>
  <c r="AV181" i="69"/>
  <c r="AV165" i="69"/>
  <c r="AV170" i="69"/>
  <c r="AV160" i="69"/>
  <c r="AV172" i="69"/>
  <c r="AV171" i="69"/>
  <c r="AV120" i="69"/>
  <c r="AV119" i="69"/>
  <c r="AV74" i="69"/>
  <c r="AV58" i="69"/>
  <c r="AV112" i="69"/>
  <c r="AV71" i="69"/>
  <c r="AV113" i="69"/>
  <c r="AV118" i="69"/>
  <c r="AV109" i="69"/>
  <c r="AV56" i="69"/>
  <c r="AV72" i="69"/>
  <c r="AV122" i="69"/>
  <c r="AV65" i="69"/>
  <c r="AV50" i="69"/>
  <c r="AV103" i="69"/>
  <c r="AV157" i="69"/>
  <c r="AT30" i="66"/>
  <c r="AU28" i="66"/>
  <c r="AU29" i="66" s="1"/>
  <c r="AT381" i="61"/>
  <c r="E73" i="42"/>
  <c r="D74" i="42"/>
  <c r="AS154" i="59"/>
  <c r="AS156" i="59"/>
  <c r="AS155" i="59"/>
  <c r="AS158" i="59"/>
  <c r="AS162" i="59"/>
  <c r="AS166" i="59"/>
  <c r="AS170" i="59"/>
  <c r="AS157" i="59"/>
  <c r="AS161" i="59"/>
  <c r="AS165" i="59"/>
  <c r="AS169" i="59"/>
  <c r="AS173" i="59"/>
  <c r="AS153" i="59"/>
  <c r="AS160" i="59"/>
  <c r="AS164" i="59"/>
  <c r="AS168" i="59"/>
  <c r="AS172" i="59"/>
  <c r="AS159" i="59"/>
  <c r="AS163" i="59"/>
  <c r="AS167" i="59"/>
  <c r="AS171" i="59"/>
  <c r="AS177" i="59"/>
  <c r="AS181" i="59"/>
  <c r="AS176" i="59"/>
  <c r="AS180" i="59"/>
  <c r="AS175" i="59"/>
  <c r="AS179" i="59"/>
  <c r="AS174" i="59"/>
  <c r="AS178" i="59"/>
  <c r="AS182" i="59"/>
  <c r="AS100" i="59"/>
  <c r="AS101" i="59"/>
  <c r="AS107" i="59"/>
  <c r="AS108" i="59"/>
  <c r="AS112" i="59"/>
  <c r="AS116" i="59"/>
  <c r="AS120" i="59"/>
  <c r="AS124" i="59"/>
  <c r="AS128" i="59"/>
  <c r="AS99" i="59"/>
  <c r="AS106" i="59"/>
  <c r="AS111" i="59"/>
  <c r="AS115" i="59"/>
  <c r="AS119" i="59"/>
  <c r="AS123" i="59"/>
  <c r="AS127" i="59"/>
  <c r="AS114" i="59"/>
  <c r="AS122" i="59"/>
  <c r="AS110" i="59"/>
  <c r="AS126" i="59"/>
  <c r="AS102" i="59"/>
  <c r="AS109" i="59"/>
  <c r="AS117" i="59"/>
  <c r="AS103" i="59"/>
  <c r="AS104" i="59"/>
  <c r="AS113" i="59"/>
  <c r="AS121" i="59"/>
  <c r="AS105" i="59"/>
  <c r="AS118" i="59"/>
  <c r="AS125" i="59"/>
  <c r="AT378" i="61"/>
  <c r="AS49" i="59"/>
  <c r="AS53" i="59"/>
  <c r="AS57" i="59"/>
  <c r="AS48" i="59"/>
  <c r="AS52" i="59"/>
  <c r="AS56" i="59"/>
  <c r="AS47" i="59"/>
  <c r="AS51" i="59"/>
  <c r="AS55" i="59"/>
  <c r="AS50" i="59"/>
  <c r="AS61" i="59"/>
  <c r="AS65" i="59"/>
  <c r="AS69" i="59"/>
  <c r="AS73" i="59"/>
  <c r="AS58" i="59"/>
  <c r="AS66" i="59"/>
  <c r="AS70" i="59"/>
  <c r="AS74" i="59"/>
  <c r="AS46" i="59"/>
  <c r="AS60" i="59"/>
  <c r="AS64" i="59"/>
  <c r="AS68" i="59"/>
  <c r="AS72" i="59"/>
  <c r="AS54" i="59"/>
  <c r="AS59" i="59"/>
  <c r="AS63" i="59"/>
  <c r="AS67" i="59"/>
  <c r="AS71" i="59"/>
  <c r="AS75" i="59"/>
  <c r="AS62" i="59"/>
  <c r="AU97" i="61"/>
  <c r="AU98" i="61"/>
  <c r="AU105" i="61"/>
  <c r="AU106" i="61"/>
  <c r="AU100" i="61"/>
  <c r="AU103" i="61"/>
  <c r="AU108" i="61"/>
  <c r="AU101" i="61"/>
  <c r="AU102" i="61"/>
  <c r="AU109" i="61"/>
  <c r="AU107" i="61"/>
  <c r="AU104" i="61"/>
  <c r="AU99" i="61"/>
  <c r="W30" i="1"/>
  <c r="X28" i="1"/>
  <c r="AK4" i="56"/>
  <c r="AV2" i="61"/>
  <c r="BD2" i="56"/>
  <c r="AT5" i="59"/>
  <c r="AP18" i="1"/>
  <c r="AP11" i="1" s="1"/>
  <c r="AO3" i="42"/>
  <c r="AO6" i="42" s="1"/>
  <c r="AQ27" i="1"/>
  <c r="AQ33" i="1"/>
  <c r="AP34" i="1"/>
  <c r="AV3" i="61" s="1"/>
  <c r="AX388" i="67" l="1"/>
  <c r="Z22" i="69"/>
  <c r="Z22" i="59"/>
  <c r="AB150" i="61"/>
  <c r="AB152" i="61"/>
  <c r="AB150" i="67"/>
  <c r="AB152" i="67"/>
  <c r="AB116" i="67"/>
  <c r="AB116" i="61"/>
  <c r="AB134" i="61"/>
  <c r="AB155" i="61"/>
  <c r="AB153" i="67"/>
  <c r="AB149" i="67"/>
  <c r="AB148" i="61"/>
  <c r="AB141" i="61"/>
  <c r="AB160" i="67"/>
  <c r="AB138" i="67"/>
  <c r="AB163" i="67"/>
  <c r="AB137" i="61"/>
  <c r="AB135" i="67"/>
  <c r="AB140" i="61"/>
  <c r="AB132" i="61"/>
  <c r="AB151" i="61"/>
  <c r="AB142" i="67"/>
  <c r="AB144" i="67"/>
  <c r="AB156" i="61"/>
  <c r="AY31" i="67"/>
  <c r="AY377" i="67"/>
  <c r="AY376" i="67"/>
  <c r="AV376" i="61"/>
  <c r="AV377" i="61"/>
  <c r="AU388" i="61"/>
  <c r="AB140" i="67"/>
  <c r="AB160" i="61"/>
  <c r="AS152" i="59"/>
  <c r="AV45" i="61"/>
  <c r="AV46" i="61"/>
  <c r="AV47" i="61"/>
  <c r="AV49" i="61"/>
  <c r="AV54" i="61"/>
  <c r="AV51" i="61"/>
  <c r="AV52" i="61"/>
  <c r="AV53" i="61"/>
  <c r="AV55" i="61"/>
  <c r="AV48" i="61"/>
  <c r="AV50" i="61"/>
  <c r="AV56" i="61"/>
  <c r="AV44" i="61"/>
  <c r="AV97" i="61" s="1"/>
  <c r="AV43" i="61"/>
  <c r="AV96" i="61" s="1"/>
  <c r="AV42" i="61"/>
  <c r="AV95" i="61" s="1"/>
  <c r="AV41" i="61"/>
  <c r="AV94" i="61" s="1"/>
  <c r="AV40" i="61"/>
  <c r="AV93" i="61" s="1"/>
  <c r="AV39" i="61"/>
  <c r="AV92" i="61" s="1"/>
  <c r="AV38" i="61"/>
  <c r="AV91" i="61" s="1"/>
  <c r="AV37" i="61"/>
  <c r="AV90" i="61" s="1"/>
  <c r="AV36" i="61"/>
  <c r="AV89" i="61" s="1"/>
  <c r="AV35" i="61"/>
  <c r="AV88" i="61" s="1"/>
  <c r="AV34" i="61"/>
  <c r="AV87" i="61" s="1"/>
  <c r="AV33" i="61"/>
  <c r="AV86" i="61" s="1"/>
  <c r="AV32" i="61"/>
  <c r="AV85" i="61" s="1"/>
  <c r="AV31" i="61"/>
  <c r="AV84" i="61" s="1"/>
  <c r="AV30" i="61"/>
  <c r="AV83" i="61" s="1"/>
  <c r="AV29" i="61"/>
  <c r="AV82" i="61" s="1"/>
  <c r="AV28" i="61"/>
  <c r="AV81" i="61" s="1"/>
  <c r="AB156" i="67"/>
  <c r="AB135" i="61"/>
  <c r="AB138" i="61"/>
  <c r="AB137" i="67"/>
  <c r="AB163" i="61"/>
  <c r="AB144" i="61"/>
  <c r="AB141" i="67"/>
  <c r="AB149" i="61"/>
  <c r="AB148" i="67"/>
  <c r="AB134" i="67"/>
  <c r="AB153" i="61"/>
  <c r="AB155" i="67"/>
  <c r="AB142" i="61"/>
  <c r="AB132" i="67"/>
  <c r="AB151" i="67"/>
  <c r="AK139" i="56"/>
  <c r="AK120" i="56"/>
  <c r="AK75" i="56"/>
  <c r="AK108" i="56"/>
  <c r="AK94" i="56"/>
  <c r="AK111" i="56"/>
  <c r="AK127" i="56"/>
  <c r="AK144" i="56"/>
  <c r="AK136" i="56"/>
  <c r="AK87" i="56"/>
  <c r="AK96" i="56"/>
  <c r="AK114" i="56"/>
  <c r="AK148" i="56"/>
  <c r="AK60" i="56"/>
  <c r="AK117" i="56"/>
  <c r="AK100" i="56"/>
  <c r="AK69" i="56"/>
  <c r="AK64" i="56"/>
  <c r="AK66" i="56"/>
  <c r="AK73" i="56"/>
  <c r="AK105" i="56"/>
  <c r="AK84" i="56"/>
  <c r="AK76" i="56"/>
  <c r="AK63" i="56"/>
  <c r="AK118" i="56"/>
  <c r="AK126" i="56"/>
  <c r="AK81" i="56"/>
  <c r="AK82" i="56"/>
  <c r="AK106" i="56"/>
  <c r="AK151" i="56"/>
  <c r="AK141" i="56"/>
  <c r="AK70" i="56"/>
  <c r="AK142" i="56"/>
  <c r="AK102" i="56"/>
  <c r="AK109" i="56"/>
  <c r="AK130" i="56"/>
  <c r="AK88" i="56"/>
  <c r="AK123" i="56"/>
  <c r="AK72" i="56"/>
  <c r="AK103" i="56"/>
  <c r="AK90" i="56"/>
  <c r="AK93" i="56"/>
  <c r="AK99" i="56"/>
  <c r="AK79" i="56"/>
  <c r="AK121" i="56"/>
  <c r="AK112" i="56"/>
  <c r="AK67" i="56"/>
  <c r="AK97" i="56"/>
  <c r="AK61" i="56"/>
  <c r="AK115" i="56"/>
  <c r="AK132" i="56"/>
  <c r="AK147" i="56"/>
  <c r="AK78" i="56"/>
  <c r="AK124" i="56"/>
  <c r="AK133" i="56"/>
  <c r="AK85" i="56"/>
  <c r="AK145" i="56"/>
  <c r="AK129" i="56"/>
  <c r="AK91" i="56"/>
  <c r="AK150" i="56"/>
  <c r="AK135" i="56"/>
  <c r="AK138" i="56"/>
  <c r="AK154" i="56"/>
  <c r="AK153" i="56"/>
  <c r="AB158" i="61"/>
  <c r="AB158" i="67"/>
  <c r="AB147" i="61"/>
  <c r="AB147" i="67"/>
  <c r="AB154" i="67"/>
  <c r="AB154" i="61"/>
  <c r="AB157" i="61"/>
  <c r="AB157" i="67"/>
  <c r="AB162" i="61"/>
  <c r="AB162" i="67"/>
  <c r="AB146" i="67"/>
  <c r="AB146" i="61"/>
  <c r="AV218" i="61"/>
  <c r="AV270" i="61" s="1"/>
  <c r="AB136" i="61"/>
  <c r="AB136" i="67"/>
  <c r="AB145" i="61"/>
  <c r="AB145" i="67"/>
  <c r="AB139" i="61"/>
  <c r="AB139" i="67"/>
  <c r="AY51" i="67"/>
  <c r="AY52" i="67"/>
  <c r="AY50" i="67"/>
  <c r="AY53" i="67"/>
  <c r="AY48" i="67"/>
  <c r="AY54" i="67"/>
  <c r="AY49" i="67"/>
  <c r="AY55" i="67"/>
  <c r="AY56" i="67"/>
  <c r="AY47" i="67"/>
  <c r="AY46" i="67"/>
  <c r="AY45" i="67"/>
  <c r="AY44" i="67"/>
  <c r="AY43" i="67"/>
  <c r="AY42" i="67"/>
  <c r="AY41" i="67"/>
  <c r="AY40" i="67"/>
  <c r="AY39" i="67"/>
  <c r="AY38" i="67"/>
  <c r="AY37" i="67"/>
  <c r="AY36" i="67"/>
  <c r="AY35" i="67"/>
  <c r="AY34" i="67"/>
  <c r="AY33" i="67"/>
  <c r="AY32" i="67"/>
  <c r="AB161" i="61"/>
  <c r="AB161" i="67"/>
  <c r="AB159" i="61"/>
  <c r="AB159" i="67"/>
  <c r="AB143" i="61"/>
  <c r="AB143" i="67"/>
  <c r="AB133" i="67"/>
  <c r="AB133" i="61"/>
  <c r="AA187" i="67"/>
  <c r="AA239" i="67" s="1"/>
  <c r="AA291" i="67" s="1"/>
  <c r="AA186" i="67"/>
  <c r="AA238" i="67" s="1"/>
  <c r="AA290" i="67" s="1"/>
  <c r="AA194" i="67"/>
  <c r="AA246" i="67" s="1"/>
  <c r="AA298" i="67" s="1"/>
  <c r="AA204" i="67"/>
  <c r="AA256" i="67" s="1"/>
  <c r="AA308" i="67" s="1"/>
  <c r="AA203" i="67"/>
  <c r="AA255" i="67" s="1"/>
  <c r="AA307" i="67" s="1"/>
  <c r="AA185" i="67"/>
  <c r="AA237" i="67" s="1"/>
  <c r="AA289" i="67" s="1"/>
  <c r="AA197" i="67"/>
  <c r="AA249" i="67" s="1"/>
  <c r="AA301" i="67" s="1"/>
  <c r="AA201" i="67"/>
  <c r="AA253" i="67" s="1"/>
  <c r="AA305" i="67" s="1"/>
  <c r="AA190" i="67"/>
  <c r="AA242" i="67" s="1"/>
  <c r="AA294" i="67" s="1"/>
  <c r="AA188" i="67"/>
  <c r="AA240" i="67" s="1"/>
  <c r="AA292" i="67" s="1"/>
  <c r="AA205" i="67"/>
  <c r="AA257" i="67" s="1"/>
  <c r="AA309" i="67" s="1"/>
  <c r="AA202" i="67"/>
  <c r="AA254" i="67" s="1"/>
  <c r="AA306" i="67" s="1"/>
  <c r="AA213" i="67"/>
  <c r="AA265" i="67" s="1"/>
  <c r="AA317" i="67" s="1"/>
  <c r="AA198" i="67"/>
  <c r="AA250" i="67" s="1"/>
  <c r="AA302" i="67" s="1"/>
  <c r="AA211" i="67"/>
  <c r="AA263" i="67" s="1"/>
  <c r="AA315" i="67" s="1"/>
  <c r="AA210" i="67"/>
  <c r="AA262" i="67" s="1"/>
  <c r="AA314" i="67" s="1"/>
  <c r="AA208" i="67"/>
  <c r="AA260" i="67" s="1"/>
  <c r="AA312" i="67" s="1"/>
  <c r="AA206" i="67"/>
  <c r="AA258" i="67" s="1"/>
  <c r="AA310" i="67" s="1"/>
  <c r="AA212" i="67"/>
  <c r="AA264" i="67" s="1"/>
  <c r="AA316" i="67" s="1"/>
  <c r="AA215" i="67"/>
  <c r="AA267" i="67" s="1"/>
  <c r="AA319" i="67" s="1"/>
  <c r="AA200" i="67"/>
  <c r="AA252" i="67" s="1"/>
  <c r="AA304" i="67" s="1"/>
  <c r="AA214" i="67"/>
  <c r="AA266" i="67" s="1"/>
  <c r="AA318" i="67" s="1"/>
  <c r="AA209" i="67"/>
  <c r="AA261" i="67" s="1"/>
  <c r="AA313" i="67" s="1"/>
  <c r="AA191" i="67"/>
  <c r="AA243" i="67" s="1"/>
  <c r="AA295" i="67" s="1"/>
  <c r="AA196" i="67"/>
  <c r="AA248" i="67" s="1"/>
  <c r="AA300" i="67" s="1"/>
  <c r="AA192" i="67"/>
  <c r="AA244" i="67" s="1"/>
  <c r="AA296" i="67" s="1"/>
  <c r="AA189" i="67"/>
  <c r="AA241" i="67" s="1"/>
  <c r="AA293" i="67" s="1"/>
  <c r="AA199" i="67"/>
  <c r="AA251" i="67" s="1"/>
  <c r="AA303" i="67" s="1"/>
  <c r="AA195" i="67"/>
  <c r="AA247" i="67" s="1"/>
  <c r="AA299" i="67" s="1"/>
  <c r="AA207" i="67"/>
  <c r="AA259" i="67" s="1"/>
  <c r="AA311" i="67" s="1"/>
  <c r="AA193" i="67"/>
  <c r="AA245" i="67" s="1"/>
  <c r="AA297" i="67" s="1"/>
  <c r="AA216" i="67"/>
  <c r="AA268" i="67" s="1"/>
  <c r="AA320" i="67" s="1"/>
  <c r="AA171" i="67"/>
  <c r="AA223" i="67" s="1"/>
  <c r="AA275" i="67" s="1"/>
  <c r="AA172" i="67"/>
  <c r="AA173" i="67"/>
  <c r="AA225" i="67" s="1"/>
  <c r="AA277" i="67" s="1"/>
  <c r="AA183" i="67"/>
  <c r="AA235" i="67" s="1"/>
  <c r="AA287" i="67" s="1"/>
  <c r="AA174" i="67"/>
  <c r="AA226" i="67" s="1"/>
  <c r="AA278" i="67" s="1"/>
  <c r="AA179" i="67"/>
  <c r="AA181" i="67"/>
  <c r="AA233" i="67" s="1"/>
  <c r="AA285" i="67" s="1"/>
  <c r="AA167" i="67"/>
  <c r="AA219" i="67" s="1"/>
  <c r="AA271" i="67" s="1"/>
  <c r="AA177" i="67"/>
  <c r="AA229" i="67" s="1"/>
  <c r="AA281" i="67" s="1"/>
  <c r="AA169" i="67"/>
  <c r="AA170" i="67"/>
  <c r="AA222" i="67" s="1"/>
  <c r="AA274" i="67" s="1"/>
  <c r="AA178" i="67"/>
  <c r="AA230" i="67" s="1"/>
  <c r="AA282" i="67" s="1"/>
  <c r="AA180" i="67"/>
  <c r="AA232" i="67" s="1"/>
  <c r="AA284" i="67" s="1"/>
  <c r="AA175" i="67"/>
  <c r="AA184" i="67"/>
  <c r="AA236" i="67" s="1"/>
  <c r="AA288" i="67" s="1"/>
  <c r="AA176" i="67"/>
  <c r="AA228" i="67" s="1"/>
  <c r="AA280" i="67" s="1"/>
  <c r="AA168" i="67"/>
  <c r="AA220" i="67" s="1"/>
  <c r="AA272" i="67" s="1"/>
  <c r="AA182" i="67"/>
  <c r="AA234" i="67" s="1"/>
  <c r="AA286" i="67" s="1"/>
  <c r="AB124" i="61"/>
  <c r="AB124" i="67"/>
  <c r="AB123" i="61"/>
  <c r="AB123" i="67"/>
  <c r="AB115" i="61"/>
  <c r="AB115" i="67"/>
  <c r="AB130" i="61"/>
  <c r="AB130" i="67"/>
  <c r="AB120" i="61"/>
  <c r="AB330" i="61" s="1"/>
  <c r="AB120" i="67"/>
  <c r="AB330" i="67" s="1"/>
  <c r="AB128" i="61"/>
  <c r="AB128" i="67"/>
  <c r="AB127" i="61"/>
  <c r="AB127" i="67"/>
  <c r="AB122" i="61"/>
  <c r="AB122" i="67"/>
  <c r="AB129" i="61"/>
  <c r="AB129" i="67"/>
  <c r="AB125" i="61"/>
  <c r="AB125" i="67"/>
  <c r="AB121" i="61"/>
  <c r="AB121" i="67"/>
  <c r="AB119" i="61"/>
  <c r="AB119" i="67"/>
  <c r="AB131" i="61"/>
  <c r="AB131" i="67"/>
  <c r="AB114" i="61"/>
  <c r="AB114" i="67"/>
  <c r="AB126" i="61"/>
  <c r="AB126" i="67"/>
  <c r="AB117" i="61"/>
  <c r="AB117" i="67"/>
  <c r="AB118" i="61"/>
  <c r="AB118" i="67"/>
  <c r="Z367" i="67"/>
  <c r="Z362" i="67"/>
  <c r="Z369" i="67"/>
  <c r="Z368" i="67"/>
  <c r="AA60" i="67"/>
  <c r="Z363" i="67"/>
  <c r="Z370" i="67"/>
  <c r="AA324" i="67"/>
  <c r="AA335" i="67" s="1"/>
  <c r="Z364" i="67"/>
  <c r="AT79" i="67"/>
  <c r="Z366" i="67"/>
  <c r="Z371" i="67"/>
  <c r="Z365" i="67"/>
  <c r="AA173" i="61"/>
  <c r="AA225" i="61" s="1"/>
  <c r="AA277" i="61" s="1"/>
  <c r="AA180" i="61"/>
  <c r="AA232" i="61" s="1"/>
  <c r="AA284" i="61" s="1"/>
  <c r="AA197" i="61"/>
  <c r="AA249" i="61" s="1"/>
  <c r="AA301" i="61" s="1"/>
  <c r="AA194" i="61"/>
  <c r="AA246" i="61" s="1"/>
  <c r="AA298" i="61" s="1"/>
  <c r="AA202" i="61"/>
  <c r="AA254" i="61" s="1"/>
  <c r="AA306" i="61" s="1"/>
  <c r="AA193" i="61"/>
  <c r="AA245" i="61" s="1"/>
  <c r="AA297" i="61" s="1"/>
  <c r="AA206" i="61"/>
  <c r="AA258" i="61" s="1"/>
  <c r="AA310" i="61" s="1"/>
  <c r="AA199" i="61"/>
  <c r="AA251" i="61" s="1"/>
  <c r="AA303" i="61" s="1"/>
  <c r="AA198" i="61"/>
  <c r="AA250" i="61" s="1"/>
  <c r="AA302" i="61" s="1"/>
  <c r="AA196" i="61"/>
  <c r="AA248" i="61" s="1"/>
  <c r="AA300" i="61" s="1"/>
  <c r="AA169" i="61"/>
  <c r="AA221" i="61" s="1"/>
  <c r="AA273" i="61" s="1"/>
  <c r="AA182" i="61"/>
  <c r="AA234" i="61" s="1"/>
  <c r="AA286" i="61" s="1"/>
  <c r="AA168" i="61"/>
  <c r="AA220" i="61" s="1"/>
  <c r="AA272" i="61" s="1"/>
  <c r="AA179" i="61"/>
  <c r="AA231" i="61" s="1"/>
  <c r="AA283" i="61" s="1"/>
  <c r="AA175" i="61"/>
  <c r="AA227" i="61" s="1"/>
  <c r="AA279" i="61" s="1"/>
  <c r="AA201" i="61"/>
  <c r="AA253" i="61" s="1"/>
  <c r="AA305" i="61" s="1"/>
  <c r="AA203" i="61"/>
  <c r="AA255" i="61" s="1"/>
  <c r="AA307" i="61" s="1"/>
  <c r="AA190" i="61"/>
  <c r="AA242" i="61" s="1"/>
  <c r="AA294" i="61" s="1"/>
  <c r="AA212" i="61"/>
  <c r="AA264" i="61" s="1"/>
  <c r="AA316" i="61" s="1"/>
  <c r="AA208" i="61"/>
  <c r="AA260" i="61" s="1"/>
  <c r="AA312" i="61" s="1"/>
  <c r="AA191" i="61"/>
  <c r="AA243" i="61" s="1"/>
  <c r="AA295" i="61" s="1"/>
  <c r="AA207" i="61"/>
  <c r="AA259" i="61" s="1"/>
  <c r="AA311" i="61" s="1"/>
  <c r="AA214" i="61"/>
  <c r="AA266" i="61" s="1"/>
  <c r="AA318" i="61" s="1"/>
  <c r="AA176" i="61"/>
  <c r="AA167" i="61"/>
  <c r="AA219" i="61" s="1"/>
  <c r="AA271" i="61" s="1"/>
  <c r="AA171" i="61"/>
  <c r="AA223" i="61" s="1"/>
  <c r="AA275" i="61" s="1"/>
  <c r="AA172" i="61"/>
  <c r="AA224" i="61" s="1"/>
  <c r="AA276" i="61" s="1"/>
  <c r="AA186" i="61"/>
  <c r="AA238" i="61" s="1"/>
  <c r="AA290" i="61" s="1"/>
  <c r="AA205" i="61"/>
  <c r="AA257" i="61" s="1"/>
  <c r="AA309" i="61" s="1"/>
  <c r="AA204" i="61"/>
  <c r="AA256" i="61" s="1"/>
  <c r="AA308" i="61" s="1"/>
  <c r="AA215" i="61"/>
  <c r="AA267" i="61" s="1"/>
  <c r="AA319" i="61" s="1"/>
  <c r="AA195" i="61"/>
  <c r="AA247" i="61" s="1"/>
  <c r="AA299" i="61" s="1"/>
  <c r="AA200" i="61"/>
  <c r="AA252" i="61" s="1"/>
  <c r="AA304" i="61" s="1"/>
  <c r="AA210" i="61"/>
  <c r="AA262" i="61" s="1"/>
  <c r="AA314" i="61" s="1"/>
  <c r="AA216" i="61"/>
  <c r="AA268" i="61" s="1"/>
  <c r="AA320" i="61" s="1"/>
  <c r="AA177" i="61"/>
  <c r="AA229" i="61" s="1"/>
  <c r="AA281" i="61" s="1"/>
  <c r="AA170" i="61"/>
  <c r="AA222" i="61" s="1"/>
  <c r="AA274" i="61" s="1"/>
  <c r="AA183" i="61"/>
  <c r="AA235" i="61" s="1"/>
  <c r="AA287" i="61" s="1"/>
  <c r="AA187" i="61"/>
  <c r="AA239" i="61" s="1"/>
  <c r="AA291" i="61" s="1"/>
  <c r="AA188" i="61"/>
  <c r="AA240" i="61" s="1"/>
  <c r="AA292" i="61" s="1"/>
  <c r="AA185" i="61"/>
  <c r="AA237" i="61" s="1"/>
  <c r="AA289" i="61" s="1"/>
  <c r="AA213" i="61"/>
  <c r="AA265" i="61" s="1"/>
  <c r="AA317" i="61" s="1"/>
  <c r="AA209" i="61"/>
  <c r="AA261" i="61" s="1"/>
  <c r="AA313" i="61" s="1"/>
  <c r="AA192" i="61"/>
  <c r="AA244" i="61" s="1"/>
  <c r="AA296" i="61" s="1"/>
  <c r="AA211" i="61"/>
  <c r="AA263" i="61" s="1"/>
  <c r="AA315" i="61" s="1"/>
  <c r="AA189" i="61"/>
  <c r="AA241" i="61" s="1"/>
  <c r="AA293" i="61" s="1"/>
  <c r="AA184" i="61"/>
  <c r="AA236" i="61" s="1"/>
  <c r="AA288" i="61" s="1"/>
  <c r="AA178" i="61"/>
  <c r="AA230" i="61" s="1"/>
  <c r="AA282" i="61" s="1"/>
  <c r="AA174" i="61"/>
  <c r="AA226" i="61" s="1"/>
  <c r="AA278" i="61" s="1"/>
  <c r="AA181" i="61"/>
  <c r="AA233" i="61" s="1"/>
  <c r="AA285" i="61" s="1"/>
  <c r="AA60" i="61"/>
  <c r="AA228" i="61"/>
  <c r="AA280" i="61" s="1"/>
  <c r="AK57" i="56"/>
  <c r="AK55" i="56"/>
  <c r="AK58" i="56"/>
  <c r="AK54" i="56"/>
  <c r="AK51" i="56"/>
  <c r="AK52" i="56"/>
  <c r="AQ19" i="66"/>
  <c r="AP33" i="66"/>
  <c r="AO34" i="66"/>
  <c r="AU3" i="67" s="1"/>
  <c r="AT89" i="67"/>
  <c r="AT82" i="67"/>
  <c r="AT93" i="67"/>
  <c r="AT83" i="67"/>
  <c r="AT94" i="67"/>
  <c r="AT87" i="67"/>
  <c r="AT95" i="67"/>
  <c r="AT91" i="67"/>
  <c r="AT382" i="67"/>
  <c r="AT92" i="67"/>
  <c r="AT90" i="67"/>
  <c r="AT88" i="67"/>
  <c r="AT84" i="67"/>
  <c r="AT86" i="67"/>
  <c r="AT81" i="67"/>
  <c r="AT85" i="67"/>
  <c r="AT381" i="67"/>
  <c r="AT80" i="67"/>
  <c r="Y129" i="59"/>
  <c r="Y16" i="59" s="1"/>
  <c r="Z364" i="61"/>
  <c r="Z362" i="61"/>
  <c r="AK10" i="56"/>
  <c r="AK19" i="56"/>
  <c r="AK30" i="56"/>
  <c r="AK16" i="56"/>
  <c r="AK27" i="56"/>
  <c r="AK12" i="56"/>
  <c r="AK9" i="56"/>
  <c r="AK25" i="56"/>
  <c r="AK42" i="56"/>
  <c r="AK48" i="56"/>
  <c r="AK43" i="56"/>
  <c r="AK37" i="56"/>
  <c r="AK39" i="56"/>
  <c r="AK46" i="56"/>
  <c r="AK33" i="56"/>
  <c r="AK31" i="56"/>
  <c r="AK49" i="56"/>
  <c r="AK21" i="56"/>
  <c r="AK24" i="56"/>
  <c r="AK28" i="56"/>
  <c r="AK22" i="56"/>
  <c r="AK34" i="56"/>
  <c r="AK18" i="56"/>
  <c r="AK36" i="56"/>
  <c r="AK13" i="56"/>
  <c r="AK15" i="56"/>
  <c r="AK45" i="56"/>
  <c r="AK40" i="56"/>
  <c r="Z366" i="61"/>
  <c r="Z368" i="61"/>
  <c r="Z363" i="61"/>
  <c r="Z369" i="61"/>
  <c r="AA324" i="61"/>
  <c r="AA335" i="61" s="1"/>
  <c r="AA57" i="61"/>
  <c r="AA387" i="61" s="1"/>
  <c r="Z367" i="61"/>
  <c r="Z370" i="61"/>
  <c r="Z365" i="61"/>
  <c r="Z371" i="61"/>
  <c r="AX378" i="67"/>
  <c r="AW174" i="69"/>
  <c r="AW175" i="69"/>
  <c r="AW173" i="69"/>
  <c r="AW172" i="69"/>
  <c r="AW177" i="69"/>
  <c r="AW120" i="69"/>
  <c r="AW121" i="69"/>
  <c r="AW112" i="69"/>
  <c r="AW71" i="69"/>
  <c r="AW123" i="69"/>
  <c r="AW105" i="69"/>
  <c r="AW60" i="69"/>
  <c r="AW110" i="69"/>
  <c r="AW107" i="69"/>
  <c r="AW61" i="69"/>
  <c r="AW55" i="69"/>
  <c r="AW66" i="69"/>
  <c r="AW127" i="69"/>
  <c r="AW62" i="69"/>
  <c r="AW128" i="69"/>
  <c r="AW63" i="69"/>
  <c r="AW122" i="69"/>
  <c r="AW52" i="69"/>
  <c r="AW54" i="69"/>
  <c r="AW178" i="69"/>
  <c r="AW179" i="69"/>
  <c r="AW181" i="69"/>
  <c r="AW180" i="69"/>
  <c r="AW158" i="69"/>
  <c r="AW124" i="69"/>
  <c r="AW125" i="69"/>
  <c r="AW116" i="69"/>
  <c r="AW75" i="69"/>
  <c r="AW59" i="69"/>
  <c r="AW109" i="69"/>
  <c r="AW64" i="69"/>
  <c r="AW118" i="69"/>
  <c r="AW168" i="69"/>
  <c r="AW65" i="69"/>
  <c r="AW114" i="69"/>
  <c r="AW74" i="69"/>
  <c r="AW115" i="69"/>
  <c r="AW53" i="69"/>
  <c r="AW182" i="69"/>
  <c r="AW166" i="69"/>
  <c r="AW167" i="69"/>
  <c r="AW161" i="69"/>
  <c r="AW162" i="69"/>
  <c r="AW160" i="69"/>
  <c r="AW126" i="69"/>
  <c r="AW104" i="69"/>
  <c r="AW113" i="69"/>
  <c r="AW68" i="69"/>
  <c r="AW111" i="69"/>
  <c r="AW69" i="69"/>
  <c r="AW106" i="69"/>
  <c r="AW57" i="69"/>
  <c r="AW170" i="69"/>
  <c r="AW171" i="69"/>
  <c r="AW165" i="69"/>
  <c r="AW164" i="69"/>
  <c r="AW163" i="69"/>
  <c r="AW176" i="69"/>
  <c r="AW169" i="69"/>
  <c r="AW108" i="69"/>
  <c r="AW67" i="69"/>
  <c r="AW117" i="69"/>
  <c r="AW72" i="69"/>
  <c r="AW159" i="69"/>
  <c r="AW119" i="69"/>
  <c r="AW73" i="69"/>
  <c r="AW56" i="69"/>
  <c r="AW51" i="69"/>
  <c r="AW58" i="69"/>
  <c r="AW70" i="69"/>
  <c r="AW157" i="69"/>
  <c r="AW103" i="69"/>
  <c r="AW50" i="69"/>
  <c r="AY103" i="67"/>
  <c r="AY218" i="67"/>
  <c r="AY270" i="67" s="1"/>
  <c r="AY107" i="67"/>
  <c r="AY108" i="67"/>
  <c r="AY105" i="67"/>
  <c r="AY104" i="67"/>
  <c r="AY106" i="67"/>
  <c r="AY109" i="67"/>
  <c r="AY101" i="67"/>
  <c r="AY102" i="67"/>
  <c r="AU27" i="66"/>
  <c r="AT18" i="66"/>
  <c r="AT11" i="66" s="1"/>
  <c r="AX5" i="69"/>
  <c r="AX157" i="69" s="1"/>
  <c r="AZ2" i="67"/>
  <c r="Z133" i="69"/>
  <c r="AA134" i="69"/>
  <c r="AB135" i="69"/>
  <c r="AC136" i="69"/>
  <c r="AD137" i="69"/>
  <c r="AE138" i="69"/>
  <c r="AF139" i="69"/>
  <c r="AG140" i="69"/>
  <c r="AH141" i="69"/>
  <c r="AI142" i="69"/>
  <c r="AJ143" i="69"/>
  <c r="AK144" i="69"/>
  <c r="AL145" i="69"/>
  <c r="AM146" i="69"/>
  <c r="AN147" i="69"/>
  <c r="AO148" i="69"/>
  <c r="AP149" i="69"/>
  <c r="AQ150" i="69"/>
  <c r="AR151" i="69"/>
  <c r="AS152" i="69"/>
  <c r="AT153" i="69"/>
  <c r="AU154" i="69"/>
  <c r="AV155" i="69"/>
  <c r="AW156" i="69"/>
  <c r="Z26" i="69"/>
  <c r="AA27" i="69"/>
  <c r="AB28" i="69"/>
  <c r="AC29" i="69"/>
  <c r="AD30" i="69"/>
  <c r="AE31" i="69"/>
  <c r="AF32" i="69"/>
  <c r="AG33" i="69"/>
  <c r="AH34" i="69"/>
  <c r="AI35" i="69"/>
  <c r="AJ36" i="69"/>
  <c r="AK37" i="69"/>
  <c r="AL38" i="69"/>
  <c r="AM39" i="69"/>
  <c r="AN40" i="69"/>
  <c r="AO41" i="69"/>
  <c r="AP42" i="69"/>
  <c r="AQ43" i="69"/>
  <c r="AR44" i="69"/>
  <c r="AS45" i="69"/>
  <c r="AT46" i="69"/>
  <c r="AU47" i="69"/>
  <c r="AV48" i="69"/>
  <c r="AW49" i="69"/>
  <c r="AV28" i="66"/>
  <c r="AV29" i="66" s="1"/>
  <c r="AU30" i="66"/>
  <c r="AU381" i="61"/>
  <c r="Z389" i="61"/>
  <c r="Z390" i="61" s="1"/>
  <c r="D75" i="42"/>
  <c r="E74" i="42"/>
  <c r="AC29" i="59"/>
  <c r="AD30" i="59"/>
  <c r="AE31" i="59"/>
  <c r="AF32" i="59"/>
  <c r="AG33" i="59"/>
  <c r="AH34" i="59"/>
  <c r="AI35" i="59"/>
  <c r="AJ36" i="59"/>
  <c r="AK37" i="59"/>
  <c r="AL38" i="59"/>
  <c r="AM39" i="59"/>
  <c r="AN40" i="59"/>
  <c r="AO41" i="59"/>
  <c r="AP42" i="59"/>
  <c r="AQ43" i="59"/>
  <c r="AR44" i="59"/>
  <c r="AC136" i="59"/>
  <c r="AD137" i="59"/>
  <c r="AE138" i="59"/>
  <c r="AF139" i="59"/>
  <c r="AG140" i="59"/>
  <c r="AH141" i="59"/>
  <c r="AI142" i="59"/>
  <c r="AJ143" i="59"/>
  <c r="AK144" i="59"/>
  <c r="AL145" i="59"/>
  <c r="AM146" i="59"/>
  <c r="AN147" i="59"/>
  <c r="AO148" i="59"/>
  <c r="AP149" i="59"/>
  <c r="AQ150" i="59"/>
  <c r="AR151" i="59"/>
  <c r="AS45" i="59"/>
  <c r="AT153" i="59"/>
  <c r="AT157" i="59"/>
  <c r="AT155" i="59"/>
  <c r="AT154" i="59"/>
  <c r="AT161" i="59"/>
  <c r="AT165" i="59"/>
  <c r="AT169" i="59"/>
  <c r="AT173" i="59"/>
  <c r="AT156" i="59"/>
  <c r="AT160" i="59"/>
  <c r="AT164" i="59"/>
  <c r="AT168" i="59"/>
  <c r="AT172" i="59"/>
  <c r="AT159" i="59"/>
  <c r="AT163" i="59"/>
  <c r="AT167" i="59"/>
  <c r="AT171" i="59"/>
  <c r="AT158" i="59"/>
  <c r="AT162" i="59"/>
  <c r="AT166" i="59"/>
  <c r="AT170" i="59"/>
  <c r="AT176" i="59"/>
  <c r="AT180" i="59"/>
  <c r="AT175" i="59"/>
  <c r="AT179" i="59"/>
  <c r="AT174" i="59"/>
  <c r="AT178" i="59"/>
  <c r="AT182" i="59"/>
  <c r="AT177" i="59"/>
  <c r="AT181" i="59"/>
  <c r="AA134" i="59"/>
  <c r="Z133" i="59"/>
  <c r="AB135" i="59"/>
  <c r="AT103" i="59"/>
  <c r="AT100" i="59"/>
  <c r="AT106" i="59"/>
  <c r="AT107" i="59"/>
  <c r="AT111" i="59"/>
  <c r="AT115" i="59"/>
  <c r="AT119" i="59"/>
  <c r="AT123" i="59"/>
  <c r="AT127" i="59"/>
  <c r="AT105" i="59"/>
  <c r="AT110" i="59"/>
  <c r="AT114" i="59"/>
  <c r="AT118" i="59"/>
  <c r="AT122" i="59"/>
  <c r="AT126" i="59"/>
  <c r="AT104" i="59"/>
  <c r="AT113" i="59"/>
  <c r="AT121" i="59"/>
  <c r="AT102" i="59"/>
  <c r="AT109" i="59"/>
  <c r="AT125" i="59"/>
  <c r="AT101" i="59"/>
  <c r="AT108" i="59"/>
  <c r="AT116" i="59"/>
  <c r="AT112" i="59"/>
  <c r="AT120" i="59"/>
  <c r="AT128" i="59"/>
  <c r="AT117" i="59"/>
  <c r="AT124" i="59"/>
  <c r="AU378" i="61"/>
  <c r="AT48" i="59"/>
  <c r="AT52" i="59"/>
  <c r="AT56" i="59"/>
  <c r="AT47" i="59"/>
  <c r="AT51" i="59"/>
  <c r="AT55" i="59"/>
  <c r="AT46" i="59"/>
  <c r="AT50" i="59"/>
  <c r="AT54" i="59"/>
  <c r="AT49" i="59"/>
  <c r="AT60" i="59"/>
  <c r="AT64" i="59"/>
  <c r="AT68" i="59"/>
  <c r="AT72" i="59"/>
  <c r="AT53" i="59"/>
  <c r="AT59" i="59"/>
  <c r="AT63" i="59"/>
  <c r="AT67" i="59"/>
  <c r="AT71" i="59"/>
  <c r="AT75" i="59"/>
  <c r="AT69" i="59"/>
  <c r="AT73" i="59"/>
  <c r="AT57" i="59"/>
  <c r="AT58" i="59"/>
  <c r="AT62" i="59"/>
  <c r="AT66" i="59"/>
  <c r="AT70" i="59"/>
  <c r="AT74" i="59"/>
  <c r="AT61" i="59"/>
  <c r="AT65" i="59"/>
  <c r="AB28" i="59"/>
  <c r="AA27" i="59"/>
  <c r="Z26" i="59"/>
  <c r="AV100" i="61"/>
  <c r="AV103" i="61"/>
  <c r="AV108" i="61"/>
  <c r="AV101" i="61"/>
  <c r="AV102" i="61"/>
  <c r="AV109" i="61"/>
  <c r="AV99" i="61"/>
  <c r="AV104" i="61"/>
  <c r="AV107" i="61"/>
  <c r="AV105" i="61"/>
  <c r="AV106" i="61"/>
  <c r="AV98" i="61"/>
  <c r="AK7" i="56"/>
  <c r="AK6" i="56"/>
  <c r="X29" i="1"/>
  <c r="AL3" i="56"/>
  <c r="AP3" i="42"/>
  <c r="AP6" i="42" s="1"/>
  <c r="AW2" i="61"/>
  <c r="AU5" i="59"/>
  <c r="AR27" i="1"/>
  <c r="AQ18" i="1"/>
  <c r="AQ11" i="1" s="1"/>
  <c r="BE2" i="56"/>
  <c r="AQ34" i="1"/>
  <c r="AW3" i="61" s="1"/>
  <c r="AR33" i="1"/>
  <c r="AB325" i="67" l="1"/>
  <c r="AV388" i="61"/>
  <c r="AA21" i="69"/>
  <c r="AA23" i="69"/>
  <c r="AA21" i="59"/>
  <c r="AA23" i="59"/>
  <c r="AA347" i="67"/>
  <c r="AA359" i="67" s="1"/>
  <c r="AB326" i="61"/>
  <c r="AV382" i="61"/>
  <c r="AY388" i="67"/>
  <c r="AK113" i="56"/>
  <c r="AK134" i="56"/>
  <c r="AK77" i="56"/>
  <c r="AZ377" i="67"/>
  <c r="AZ376" i="67"/>
  <c r="AW377" i="61"/>
  <c r="AW376" i="61"/>
  <c r="AK107" i="56"/>
  <c r="AK68" i="56"/>
  <c r="AB81" i="69"/>
  <c r="AS98" i="59"/>
  <c r="AW46" i="61"/>
  <c r="AW55" i="61"/>
  <c r="AW56" i="61"/>
  <c r="AW49" i="61"/>
  <c r="AW54" i="61"/>
  <c r="AW47" i="61"/>
  <c r="AW51" i="61"/>
  <c r="AW52" i="61"/>
  <c r="AW48" i="61"/>
  <c r="AW50" i="61"/>
  <c r="AW53" i="61"/>
  <c r="AW45" i="61"/>
  <c r="AW98" i="61" s="1"/>
  <c r="AW44" i="61"/>
  <c r="AW97" i="61" s="1"/>
  <c r="AW43" i="61"/>
  <c r="AW96" i="61" s="1"/>
  <c r="AW42" i="61"/>
  <c r="AW95" i="61" s="1"/>
  <c r="AW41" i="61"/>
  <c r="AW94" i="61" s="1"/>
  <c r="AW40" i="61"/>
  <c r="AW93" i="61" s="1"/>
  <c r="AW39" i="61"/>
  <c r="AW92" i="61" s="1"/>
  <c r="AW38" i="61"/>
  <c r="AW91" i="61" s="1"/>
  <c r="AW37" i="61"/>
  <c r="AW90" i="61" s="1"/>
  <c r="AW36" i="61"/>
  <c r="AW89" i="61" s="1"/>
  <c r="AW35" i="61"/>
  <c r="AW88" i="61" s="1"/>
  <c r="AW34" i="61"/>
  <c r="AW87" i="61" s="1"/>
  <c r="AW33" i="61"/>
  <c r="AW86" i="61" s="1"/>
  <c r="AW32" i="61"/>
  <c r="AW85" i="61" s="1"/>
  <c r="AW31" i="61"/>
  <c r="AW84" i="61" s="1"/>
  <c r="AW30" i="61"/>
  <c r="AW83" i="61" s="1"/>
  <c r="AW29" i="61"/>
  <c r="AW82" i="61" s="1"/>
  <c r="AE10" i="61"/>
  <c r="AE63" i="61" s="1"/>
  <c r="AI14" i="61"/>
  <c r="AI67" i="61" s="1"/>
  <c r="AD9" i="61"/>
  <c r="AD62" i="61" s="1"/>
  <c r="AH13" i="61"/>
  <c r="AH66" i="61" s="1"/>
  <c r="AC8" i="61"/>
  <c r="AC61" i="61" s="1"/>
  <c r="AG12" i="61"/>
  <c r="AG65" i="61" s="1"/>
  <c r="AJ15" i="61"/>
  <c r="AJ68" i="61" s="1"/>
  <c r="AL17" i="61"/>
  <c r="AL70" i="61" s="1"/>
  <c r="AP21" i="61"/>
  <c r="AP74" i="61" s="1"/>
  <c r="AK16" i="61"/>
  <c r="AK69" i="61" s="1"/>
  <c r="AO20" i="61"/>
  <c r="AO73" i="61" s="1"/>
  <c r="AF11" i="61"/>
  <c r="AF64" i="61" s="1"/>
  <c r="AN19" i="61"/>
  <c r="AN72" i="61" s="1"/>
  <c r="AQ22" i="61"/>
  <c r="AQ75" i="61" s="1"/>
  <c r="AU26" i="61"/>
  <c r="AU79" i="61" s="1"/>
  <c r="AM18" i="61"/>
  <c r="AM71" i="61" s="1"/>
  <c r="AT25" i="61"/>
  <c r="AT78" i="61" s="1"/>
  <c r="AS24" i="61"/>
  <c r="AS77" i="61" s="1"/>
  <c r="AV27" i="61"/>
  <c r="AV80" i="61" s="1"/>
  <c r="AR23" i="61"/>
  <c r="AR76" i="61" s="1"/>
  <c r="AW28" i="61"/>
  <c r="AW81" i="61" s="1"/>
  <c r="AB7" i="61"/>
  <c r="AK125" i="56"/>
  <c r="AB327" i="61"/>
  <c r="AB327" i="67"/>
  <c r="AB332" i="61"/>
  <c r="AB325" i="61"/>
  <c r="AB328" i="61"/>
  <c r="AK98" i="56"/>
  <c r="AK92" i="56"/>
  <c r="AK62" i="56"/>
  <c r="AK122" i="56"/>
  <c r="AK89" i="56"/>
  <c r="AK86" i="56"/>
  <c r="AK104" i="56"/>
  <c r="AK71" i="56"/>
  <c r="AK119" i="56"/>
  <c r="AK83" i="56"/>
  <c r="AK110" i="56"/>
  <c r="AK116" i="56"/>
  <c r="AK146" i="56"/>
  <c r="AK143" i="56"/>
  <c r="AK80" i="56"/>
  <c r="AK131" i="56"/>
  <c r="AK74" i="56"/>
  <c r="AK101" i="56"/>
  <c r="AK155" i="56"/>
  <c r="AK128" i="56"/>
  <c r="AW218" i="61"/>
  <c r="AW270" i="61" s="1"/>
  <c r="AW382" i="61"/>
  <c r="AK152" i="56"/>
  <c r="AK65" i="56"/>
  <c r="AZ49" i="67"/>
  <c r="AZ54" i="67"/>
  <c r="AZ51" i="67"/>
  <c r="AZ52" i="67"/>
  <c r="AZ50" i="67"/>
  <c r="AZ53" i="67"/>
  <c r="AZ55" i="67"/>
  <c r="AZ56" i="67"/>
  <c r="AZ48" i="67"/>
  <c r="AZ47" i="67"/>
  <c r="AZ46" i="67"/>
  <c r="AZ45" i="67"/>
  <c r="AZ44" i="67"/>
  <c r="AZ43" i="67"/>
  <c r="AZ42" i="67"/>
  <c r="AZ41" i="67"/>
  <c r="AZ40" i="67"/>
  <c r="AZ39" i="67"/>
  <c r="AZ38" i="67"/>
  <c r="AZ37" i="67"/>
  <c r="AZ36" i="67"/>
  <c r="AZ35" i="67"/>
  <c r="AZ34" i="67"/>
  <c r="AZ33" i="67"/>
  <c r="AZ32" i="67"/>
  <c r="AK149" i="56"/>
  <c r="AK137" i="56"/>
  <c r="AK95" i="56"/>
  <c r="AK140" i="56"/>
  <c r="AB164" i="61"/>
  <c r="AB200" i="61" s="1"/>
  <c r="AA221" i="67"/>
  <c r="AA273" i="67" s="1"/>
  <c r="AA227" i="67"/>
  <c r="AA279" i="67" s="1"/>
  <c r="AA224" i="67"/>
  <c r="AA276" i="67" s="1"/>
  <c r="AA231" i="67"/>
  <c r="AA283" i="67" s="1"/>
  <c r="AB332" i="67"/>
  <c r="AB328" i="67"/>
  <c r="AE10" i="67"/>
  <c r="AE63" i="67" s="1"/>
  <c r="AI14" i="67"/>
  <c r="AI67" i="67" s="1"/>
  <c r="AD9" i="67"/>
  <c r="AD62" i="67" s="1"/>
  <c r="AH13" i="67"/>
  <c r="AH66" i="67" s="1"/>
  <c r="AC8" i="67"/>
  <c r="AC61" i="67" s="1"/>
  <c r="AG12" i="67"/>
  <c r="AG65" i="67" s="1"/>
  <c r="AK16" i="67"/>
  <c r="AK69" i="67" s="1"/>
  <c r="AO20" i="67"/>
  <c r="AO73" i="67" s="1"/>
  <c r="AJ15" i="67"/>
  <c r="AJ68" i="67" s="1"/>
  <c r="AN19" i="67"/>
  <c r="AN72" i="67" s="1"/>
  <c r="AR23" i="67"/>
  <c r="AR76" i="67" s="1"/>
  <c r="AF11" i="67"/>
  <c r="AF64" i="67" s="1"/>
  <c r="AM18" i="67"/>
  <c r="AM71" i="67" s="1"/>
  <c r="AQ22" i="67"/>
  <c r="AQ75" i="67" s="1"/>
  <c r="AT25" i="67"/>
  <c r="AT78" i="67" s="1"/>
  <c r="AX29" i="67"/>
  <c r="AL17" i="67"/>
  <c r="AL70" i="67" s="1"/>
  <c r="AS24" i="67"/>
  <c r="AS77" i="67" s="1"/>
  <c r="AW28" i="67"/>
  <c r="AV27" i="67"/>
  <c r="AZ31" i="67"/>
  <c r="AY30" i="67"/>
  <c r="AP21" i="67"/>
  <c r="AP74" i="67" s="1"/>
  <c r="AU26" i="67"/>
  <c r="AU79" i="67" s="1"/>
  <c r="AB7" i="67"/>
  <c r="AB57" i="67" s="1"/>
  <c r="AB387" i="67" s="1"/>
  <c r="AB389" i="67" s="1"/>
  <c r="AB390" i="67" s="1"/>
  <c r="AA346" i="67"/>
  <c r="AA358" i="67" s="1"/>
  <c r="AA342" i="67"/>
  <c r="AA354" i="67" s="1"/>
  <c r="AA340" i="67"/>
  <c r="AA352" i="67" s="1"/>
  <c r="AA345" i="67"/>
  <c r="AA357" i="67" s="1"/>
  <c r="AA339" i="67"/>
  <c r="AA351" i="67" s="1"/>
  <c r="AA343" i="67"/>
  <c r="AA355" i="67" s="1"/>
  <c r="AA338" i="67"/>
  <c r="AA350" i="67" s="1"/>
  <c r="AA344" i="67"/>
  <c r="AA356" i="67" s="1"/>
  <c r="AA341" i="67"/>
  <c r="AA353" i="67" s="1"/>
  <c r="AB334" i="61"/>
  <c r="AK59" i="56"/>
  <c r="AK53" i="56"/>
  <c r="AK56" i="56"/>
  <c r="AB326" i="67"/>
  <c r="AU90" i="67"/>
  <c r="AU382" i="67"/>
  <c r="AU95" i="67"/>
  <c r="AU96" i="67"/>
  <c r="AU87" i="67"/>
  <c r="AU91" i="67"/>
  <c r="AU94" i="67"/>
  <c r="AU84" i="67"/>
  <c r="AU89" i="67"/>
  <c r="AU83" i="67"/>
  <c r="AU88" i="67"/>
  <c r="AU81" i="67"/>
  <c r="AU86" i="67"/>
  <c r="AU93" i="67"/>
  <c r="AU381" i="67"/>
  <c r="AU92" i="67"/>
  <c r="AU85" i="67"/>
  <c r="AU82" i="67"/>
  <c r="AU80" i="67"/>
  <c r="AQ33" i="66"/>
  <c r="AP34" i="66"/>
  <c r="AV3" i="67" s="1"/>
  <c r="AR19" i="66"/>
  <c r="AY378" i="67"/>
  <c r="Z183" i="69"/>
  <c r="Z18" i="69" s="1"/>
  <c r="Z76" i="69"/>
  <c r="Z14" i="69" s="1"/>
  <c r="AB334" i="67"/>
  <c r="Z183" i="59"/>
  <c r="Z18" i="59" s="1"/>
  <c r="Z76" i="59"/>
  <c r="Z14" i="59" s="1"/>
  <c r="AK41" i="56"/>
  <c r="AK29" i="56"/>
  <c r="AK32" i="56"/>
  <c r="AK35" i="56"/>
  <c r="AK47" i="56"/>
  <c r="AK20" i="56"/>
  <c r="AK44" i="56"/>
  <c r="AK11" i="56"/>
  <c r="AK14" i="56"/>
  <c r="AK23" i="56"/>
  <c r="AK50" i="56"/>
  <c r="AK38" i="56"/>
  <c r="AK26" i="56"/>
  <c r="AK17" i="56"/>
  <c r="AA347" i="61"/>
  <c r="AA359" i="61" s="1"/>
  <c r="AA339" i="61"/>
  <c r="AA351" i="61" s="1"/>
  <c r="AA344" i="61"/>
  <c r="AA356" i="61" s="1"/>
  <c r="AA340" i="61"/>
  <c r="AA352" i="61" s="1"/>
  <c r="AC82" i="59"/>
  <c r="AH87" i="69"/>
  <c r="AL91" i="69"/>
  <c r="AP95" i="69"/>
  <c r="Z79" i="69"/>
  <c r="AT99" i="69"/>
  <c r="AD83" i="69"/>
  <c r="AW102" i="69"/>
  <c r="AS98" i="69"/>
  <c r="AO94" i="69"/>
  <c r="AK90" i="69"/>
  <c r="AG86" i="69"/>
  <c r="AC82" i="69"/>
  <c r="AU100" i="69"/>
  <c r="AQ96" i="69"/>
  <c r="AM92" i="69"/>
  <c r="AI88" i="69"/>
  <c r="AE84" i="69"/>
  <c r="AA80" i="69"/>
  <c r="AV101" i="69"/>
  <c r="AR97" i="69"/>
  <c r="AN93" i="69"/>
  <c r="AJ89" i="69"/>
  <c r="AF85" i="69"/>
  <c r="AA346" i="61"/>
  <c r="AA358" i="61" s="1"/>
  <c r="AA345" i="61"/>
  <c r="AA357" i="61" s="1"/>
  <c r="AA338" i="61"/>
  <c r="AA350" i="61" s="1"/>
  <c r="AA342" i="61"/>
  <c r="AA354" i="61" s="1"/>
  <c r="AA341" i="61"/>
  <c r="AA353" i="61" s="1"/>
  <c r="AA343" i="61"/>
  <c r="AA355" i="61" s="1"/>
  <c r="AG86" i="59"/>
  <c r="AK90" i="59"/>
  <c r="AO94" i="59"/>
  <c r="AA80" i="59"/>
  <c r="Z79" i="59"/>
  <c r="AQ96" i="59"/>
  <c r="AM92" i="59"/>
  <c r="AI88" i="59"/>
  <c r="AE84" i="59"/>
  <c r="AP95" i="59"/>
  <c r="AL91" i="59"/>
  <c r="AH87" i="59"/>
  <c r="AD83" i="59"/>
  <c r="AB81" i="59"/>
  <c r="AT99" i="59"/>
  <c r="AR97" i="59"/>
  <c r="AN93" i="59"/>
  <c r="AJ89" i="59"/>
  <c r="AF85" i="59"/>
  <c r="AB165" i="67"/>
  <c r="AB167" i="67" s="1"/>
  <c r="AK8" i="56"/>
  <c r="BA2" i="67"/>
  <c r="AV27" i="66"/>
  <c r="AY5" i="69"/>
  <c r="AU18" i="66"/>
  <c r="AU11" i="66" s="1"/>
  <c r="AX103" i="69"/>
  <c r="AX50" i="69"/>
  <c r="AX175" i="69"/>
  <c r="AX176" i="69"/>
  <c r="AX178" i="69"/>
  <c r="AX169" i="69"/>
  <c r="AX166" i="69"/>
  <c r="AX181" i="69"/>
  <c r="AX174" i="69"/>
  <c r="AX109" i="69"/>
  <c r="AX64" i="69"/>
  <c r="AX120" i="69"/>
  <c r="AX106" i="69"/>
  <c r="AX61" i="69"/>
  <c r="AX124" i="69"/>
  <c r="AX112" i="69"/>
  <c r="AX75" i="69"/>
  <c r="AX59" i="69"/>
  <c r="AX74" i="69"/>
  <c r="AX62" i="69"/>
  <c r="AX167" i="69"/>
  <c r="AX168" i="69"/>
  <c r="AX162" i="69"/>
  <c r="AX159" i="69"/>
  <c r="AX125" i="69"/>
  <c r="AX126" i="69"/>
  <c r="AX117" i="69"/>
  <c r="AX72" i="69"/>
  <c r="AX161" i="69"/>
  <c r="AX114" i="69"/>
  <c r="AX69" i="69"/>
  <c r="AX115" i="69"/>
  <c r="AX108" i="69"/>
  <c r="AX53" i="69"/>
  <c r="AX67" i="69"/>
  <c r="AX52" i="69"/>
  <c r="AX58" i="69"/>
  <c r="AX70" i="69"/>
  <c r="AX179" i="69"/>
  <c r="AX180" i="69"/>
  <c r="AX164" i="69"/>
  <c r="AX177" i="69"/>
  <c r="AX182" i="69"/>
  <c r="AX121" i="69"/>
  <c r="AX122" i="69"/>
  <c r="AX68" i="69"/>
  <c r="AX128" i="69"/>
  <c r="AX110" i="69"/>
  <c r="AX65" i="69"/>
  <c r="AX107" i="69"/>
  <c r="AX119" i="69"/>
  <c r="AX63" i="69"/>
  <c r="AX111" i="69"/>
  <c r="AX171" i="69"/>
  <c r="AX172" i="69"/>
  <c r="AX170" i="69"/>
  <c r="AX163" i="69"/>
  <c r="AX160" i="69"/>
  <c r="AX165" i="69"/>
  <c r="AX123" i="69"/>
  <c r="AX105" i="69"/>
  <c r="AX60" i="69"/>
  <c r="AX118" i="69"/>
  <c r="AX73" i="69"/>
  <c r="AX127" i="69"/>
  <c r="AX116" i="69"/>
  <c r="AX57" i="69"/>
  <c r="AX71" i="69"/>
  <c r="AX56" i="69"/>
  <c r="AX66" i="69"/>
  <c r="AX55" i="69"/>
  <c r="AX113" i="69"/>
  <c r="AX173" i="69"/>
  <c r="AX54" i="69"/>
  <c r="AX158" i="69"/>
  <c r="AX51" i="69"/>
  <c r="AX104" i="69"/>
  <c r="AZ103" i="67"/>
  <c r="AZ104" i="67"/>
  <c r="AZ107" i="67"/>
  <c r="AZ109" i="67"/>
  <c r="AZ106" i="67"/>
  <c r="AZ105" i="67"/>
  <c r="AZ102" i="67"/>
  <c r="AZ108" i="67"/>
  <c r="AZ218" i="67"/>
  <c r="AZ270" i="67" s="1"/>
  <c r="AV30" i="66"/>
  <c r="AW28" i="66"/>
  <c r="AW29" i="66" s="1"/>
  <c r="AV381" i="61"/>
  <c r="E75" i="42"/>
  <c r="D76" i="42"/>
  <c r="AV378" i="61"/>
  <c r="AU156" i="59"/>
  <c r="AU154" i="59"/>
  <c r="AU157" i="59"/>
  <c r="AU160" i="59"/>
  <c r="AU164" i="59"/>
  <c r="AU168" i="59"/>
  <c r="AU172" i="59"/>
  <c r="AU155" i="59"/>
  <c r="AU159" i="59"/>
  <c r="AU163" i="59"/>
  <c r="AU167" i="59"/>
  <c r="AU171" i="59"/>
  <c r="AU158" i="59"/>
  <c r="AU162" i="59"/>
  <c r="AU166" i="59"/>
  <c r="AU170" i="59"/>
  <c r="AU161" i="59"/>
  <c r="AU165" i="59"/>
  <c r="AU169" i="59"/>
  <c r="AU173" i="59"/>
  <c r="AU175" i="59"/>
  <c r="AU179" i="59"/>
  <c r="AU174" i="59"/>
  <c r="AU178" i="59"/>
  <c r="AU182" i="59"/>
  <c r="AU177" i="59"/>
  <c r="AU181" i="59"/>
  <c r="AU176" i="59"/>
  <c r="AU180" i="59"/>
  <c r="AU102" i="59"/>
  <c r="AU105" i="59"/>
  <c r="AU106" i="59"/>
  <c r="AU110" i="59"/>
  <c r="AU114" i="59"/>
  <c r="AU118" i="59"/>
  <c r="AU122" i="59"/>
  <c r="AU126" i="59"/>
  <c r="AU100" i="59"/>
  <c r="AU101" i="59"/>
  <c r="AU104" i="59"/>
  <c r="AU109" i="59"/>
  <c r="AU113" i="59"/>
  <c r="AU117" i="59"/>
  <c r="AU121" i="59"/>
  <c r="AU125" i="59"/>
  <c r="AU103" i="59"/>
  <c r="AU112" i="59"/>
  <c r="AU120" i="59"/>
  <c r="AU128" i="59"/>
  <c r="AU124" i="59"/>
  <c r="AU115" i="59"/>
  <c r="AU107" i="59"/>
  <c r="AU111" i="59"/>
  <c r="AU119" i="59"/>
  <c r="AU127" i="59"/>
  <c r="AU108" i="59"/>
  <c r="AU116" i="59"/>
  <c r="AU123" i="59"/>
  <c r="AU47" i="59"/>
  <c r="AU51" i="59"/>
  <c r="AU55" i="59"/>
  <c r="AU50" i="59"/>
  <c r="AU54" i="59"/>
  <c r="AU49" i="59"/>
  <c r="AU53" i="59"/>
  <c r="AU57" i="59"/>
  <c r="AU48" i="59"/>
  <c r="AU59" i="59"/>
  <c r="AU63" i="59"/>
  <c r="AU67" i="59"/>
  <c r="AU71" i="59"/>
  <c r="AU75" i="59"/>
  <c r="AU68" i="59"/>
  <c r="AU58" i="59"/>
  <c r="AU62" i="59"/>
  <c r="AU66" i="59"/>
  <c r="AU70" i="59"/>
  <c r="AU74" i="59"/>
  <c r="AU52" i="59"/>
  <c r="AU60" i="59"/>
  <c r="AU56" i="59"/>
  <c r="AU61" i="59"/>
  <c r="AU65" i="59"/>
  <c r="AU69" i="59"/>
  <c r="AU73" i="59"/>
  <c r="AU64" i="59"/>
  <c r="AU72" i="59"/>
  <c r="AW101" i="61"/>
  <c r="AW102" i="61"/>
  <c r="AW109" i="61"/>
  <c r="AW99" i="61"/>
  <c r="AW104" i="61"/>
  <c r="AW107" i="61"/>
  <c r="AW105" i="61"/>
  <c r="AW106" i="61"/>
  <c r="AW108" i="61"/>
  <c r="AW100" i="61"/>
  <c r="AW103" i="61"/>
  <c r="X30" i="1"/>
  <c r="AL4" i="56"/>
  <c r="Y28" i="1"/>
  <c r="AS27" i="1"/>
  <c r="AV5" i="59"/>
  <c r="AX2" i="61"/>
  <c r="AR18" i="1"/>
  <c r="AR11" i="1" s="1"/>
  <c r="AQ3" i="42"/>
  <c r="AQ6" i="42" s="1"/>
  <c r="BF2" i="56"/>
  <c r="AR34" i="1"/>
  <c r="AX3" i="61" s="1"/>
  <c r="AS33" i="1"/>
  <c r="AA371" i="67" l="1"/>
  <c r="AA22" i="69"/>
  <c r="AA22" i="59"/>
  <c r="AC137" i="67"/>
  <c r="AC156" i="61"/>
  <c r="AC149" i="67"/>
  <c r="AC137" i="61"/>
  <c r="AC149" i="61"/>
  <c r="AC156" i="67"/>
  <c r="AC148" i="67"/>
  <c r="AC146" i="61"/>
  <c r="AC132" i="61"/>
  <c r="AC153" i="61"/>
  <c r="AC159" i="61"/>
  <c r="AC139" i="61"/>
  <c r="AC140" i="61"/>
  <c r="AC142" i="61"/>
  <c r="AC134" i="67"/>
  <c r="AC150" i="67"/>
  <c r="AC135" i="67"/>
  <c r="AC152" i="61"/>
  <c r="AC160" i="61"/>
  <c r="AC151" i="67"/>
  <c r="AC141" i="67"/>
  <c r="AC144" i="67"/>
  <c r="AC147" i="61"/>
  <c r="AC147" i="67"/>
  <c r="BA32" i="67"/>
  <c r="BA377" i="67"/>
  <c r="BA376" i="67"/>
  <c r="AZ388" i="67"/>
  <c r="AX376" i="61"/>
  <c r="AX377" i="61"/>
  <c r="AW388" i="61"/>
  <c r="AC134" i="61"/>
  <c r="AX48" i="61"/>
  <c r="AX50" i="61"/>
  <c r="AX53" i="61"/>
  <c r="AX55" i="61"/>
  <c r="AX56" i="61"/>
  <c r="AX54" i="61"/>
  <c r="AX49" i="61"/>
  <c r="AX47" i="61"/>
  <c r="AX51" i="61"/>
  <c r="AX52" i="61"/>
  <c r="AX45" i="61"/>
  <c r="AX98" i="61" s="1"/>
  <c r="AX46" i="61"/>
  <c r="AX99" i="61" s="1"/>
  <c r="AX44" i="61"/>
  <c r="AX97" i="61" s="1"/>
  <c r="AX43" i="61"/>
  <c r="AX96" i="61" s="1"/>
  <c r="AX42" i="61"/>
  <c r="AX95" i="61" s="1"/>
  <c r="AX41" i="61"/>
  <c r="AX94" i="61" s="1"/>
  <c r="AX40" i="61"/>
  <c r="AX93" i="61" s="1"/>
  <c r="AX39" i="61"/>
  <c r="AX92" i="61" s="1"/>
  <c r="AX38" i="61"/>
  <c r="AX91" i="61" s="1"/>
  <c r="AX37" i="61"/>
  <c r="AX90" i="61" s="1"/>
  <c r="AX36" i="61"/>
  <c r="AX89" i="61" s="1"/>
  <c r="AX35" i="61"/>
  <c r="AX88" i="61" s="1"/>
  <c r="AX34" i="61"/>
  <c r="AX87" i="61" s="1"/>
  <c r="AX33" i="61"/>
  <c r="AX86" i="61" s="1"/>
  <c r="AX32" i="61"/>
  <c r="AX85" i="61" s="1"/>
  <c r="AX31" i="61"/>
  <c r="AX84" i="61" s="1"/>
  <c r="AX30" i="61"/>
  <c r="AX83" i="61" s="1"/>
  <c r="AX29" i="61"/>
  <c r="AX82" i="61" s="1"/>
  <c r="AC153" i="67"/>
  <c r="AC142" i="67"/>
  <c r="AC144" i="61"/>
  <c r="AB195" i="61"/>
  <c r="AB247" i="61" s="1"/>
  <c r="AB299" i="61" s="1"/>
  <c r="AC135" i="61"/>
  <c r="AC148" i="61"/>
  <c r="AC132" i="67"/>
  <c r="AC146" i="67"/>
  <c r="AC152" i="67"/>
  <c r="AB194" i="61"/>
  <c r="AB246" i="61" s="1"/>
  <c r="AB298" i="61" s="1"/>
  <c r="AB174" i="61"/>
  <c r="AB226" i="61" s="1"/>
  <c r="AB278" i="61" s="1"/>
  <c r="AB189" i="61"/>
  <c r="AB241" i="61" s="1"/>
  <c r="AB293" i="61" s="1"/>
  <c r="AB187" i="61"/>
  <c r="AB239" i="61" s="1"/>
  <c r="AB291" i="61" s="1"/>
  <c r="AB181" i="61"/>
  <c r="AB233" i="61" s="1"/>
  <c r="AB285" i="61" s="1"/>
  <c r="AB198" i="61"/>
  <c r="AB250" i="61" s="1"/>
  <c r="AB302" i="61" s="1"/>
  <c r="AB203" i="61"/>
  <c r="AB255" i="61" s="1"/>
  <c r="AB307" i="61" s="1"/>
  <c r="AB175" i="61"/>
  <c r="AB227" i="61" s="1"/>
  <c r="AB279" i="61" s="1"/>
  <c r="AB197" i="61"/>
  <c r="AB249" i="61" s="1"/>
  <c r="AB301" i="61" s="1"/>
  <c r="AB178" i="61"/>
  <c r="AB230" i="61" s="1"/>
  <c r="AB282" i="61" s="1"/>
  <c r="AC141" i="61"/>
  <c r="AC151" i="61"/>
  <c r="AC160" i="67"/>
  <c r="AC139" i="67"/>
  <c r="AC140" i="67"/>
  <c r="AC159" i="67"/>
  <c r="AC150" i="61"/>
  <c r="AC158" i="61"/>
  <c r="AC158" i="67"/>
  <c r="AC143" i="61"/>
  <c r="AC143" i="67"/>
  <c r="AC163" i="61"/>
  <c r="AC163" i="67"/>
  <c r="AC162" i="67"/>
  <c r="AC162" i="61"/>
  <c r="AX218" i="61"/>
  <c r="AX270" i="61" s="1"/>
  <c r="AX382" i="61"/>
  <c r="AL100" i="56"/>
  <c r="AL148" i="56"/>
  <c r="AL69" i="56"/>
  <c r="AL73" i="56"/>
  <c r="AL87" i="56"/>
  <c r="AL136" i="56"/>
  <c r="AL64" i="56"/>
  <c r="AL111" i="56"/>
  <c r="AL117" i="56"/>
  <c r="AL139" i="56"/>
  <c r="AL127" i="56"/>
  <c r="AL108" i="56"/>
  <c r="AL144" i="56"/>
  <c r="AL114" i="56"/>
  <c r="AL120" i="56"/>
  <c r="AL96" i="56"/>
  <c r="AL94" i="56"/>
  <c r="AL75" i="56"/>
  <c r="AL66" i="56"/>
  <c r="AL60" i="56"/>
  <c r="AL63" i="56"/>
  <c r="AL88" i="56"/>
  <c r="AL129" i="56"/>
  <c r="AL93" i="56"/>
  <c r="AL118" i="56"/>
  <c r="AL76" i="56"/>
  <c r="AL105" i="56"/>
  <c r="AL130" i="56"/>
  <c r="AL106" i="56"/>
  <c r="AL82" i="56"/>
  <c r="AL123" i="56"/>
  <c r="AL133" i="56"/>
  <c r="AL85" i="56"/>
  <c r="AL67" i="56"/>
  <c r="AL132" i="56"/>
  <c r="AL72" i="56"/>
  <c r="AL147" i="56"/>
  <c r="AL102" i="56"/>
  <c r="AL138" i="56"/>
  <c r="AL97" i="56"/>
  <c r="AL126" i="56"/>
  <c r="AL142" i="56"/>
  <c r="AL99" i="56"/>
  <c r="AL124" i="56"/>
  <c r="AL70" i="56"/>
  <c r="AL78" i="56"/>
  <c r="AL109" i="56"/>
  <c r="AL151" i="56"/>
  <c r="AL121" i="56"/>
  <c r="AL115" i="56"/>
  <c r="AL150" i="56"/>
  <c r="AL84" i="56"/>
  <c r="AL103" i="56"/>
  <c r="AL135" i="56"/>
  <c r="AL79" i="56"/>
  <c r="AL112" i="56"/>
  <c r="AL91" i="56"/>
  <c r="AL145" i="56"/>
  <c r="AL141" i="56"/>
  <c r="AL61" i="56"/>
  <c r="AL90" i="56"/>
  <c r="AL81" i="56"/>
  <c r="AL153" i="56"/>
  <c r="AL154" i="56"/>
  <c r="AC157" i="61"/>
  <c r="AC157" i="67"/>
  <c r="AC154" i="61"/>
  <c r="AC154" i="67"/>
  <c r="AC145" i="61"/>
  <c r="AC145" i="67"/>
  <c r="AC155" i="61"/>
  <c r="AC155" i="67"/>
  <c r="BA51" i="67"/>
  <c r="BA52" i="67"/>
  <c r="BA55" i="67"/>
  <c r="BA56" i="67"/>
  <c r="BA50" i="67"/>
  <c r="BA53" i="67"/>
  <c r="BA54" i="67"/>
  <c r="BA49" i="67"/>
  <c r="BA48" i="67"/>
  <c r="BA47" i="67"/>
  <c r="BA46" i="67"/>
  <c r="BA45" i="67"/>
  <c r="BA44" i="67"/>
  <c r="BA43" i="67"/>
  <c r="BA42" i="67"/>
  <c r="BA41" i="67"/>
  <c r="BA40" i="67"/>
  <c r="BA39" i="67"/>
  <c r="BA38" i="67"/>
  <c r="BA37" i="67"/>
  <c r="BA36" i="67"/>
  <c r="BA35" i="67"/>
  <c r="BA34" i="67"/>
  <c r="BA33" i="67"/>
  <c r="AC161" i="67"/>
  <c r="AC161" i="61"/>
  <c r="AC133" i="61"/>
  <c r="AC133" i="67"/>
  <c r="AC136" i="61"/>
  <c r="AC136" i="67"/>
  <c r="AC138" i="61"/>
  <c r="AC138" i="67"/>
  <c r="AA366" i="67"/>
  <c r="AA363" i="67"/>
  <c r="AA368" i="67"/>
  <c r="AB219" i="67"/>
  <c r="AB271" i="67" s="1"/>
  <c r="AA370" i="67"/>
  <c r="AB180" i="67"/>
  <c r="AB232" i="67" s="1"/>
  <c r="AB284" i="67" s="1"/>
  <c r="AB179" i="67"/>
  <c r="AB231" i="67" s="1"/>
  <c r="AB283" i="67" s="1"/>
  <c r="AB181" i="67"/>
  <c r="AB233" i="67" s="1"/>
  <c r="AB285" i="67" s="1"/>
  <c r="AB177" i="67"/>
  <c r="AB229" i="67" s="1"/>
  <c r="AB281" i="67" s="1"/>
  <c r="AB182" i="67"/>
  <c r="AB234" i="67" s="1"/>
  <c r="AB286" i="67" s="1"/>
  <c r="AB171" i="67"/>
  <c r="AB223" i="67" s="1"/>
  <c r="AB275" i="67" s="1"/>
  <c r="AB175" i="67"/>
  <c r="AB227" i="67" s="1"/>
  <c r="AB279" i="67" s="1"/>
  <c r="AB213" i="67"/>
  <c r="AB265" i="67" s="1"/>
  <c r="AB317" i="67" s="1"/>
  <c r="AB187" i="67"/>
  <c r="AB239" i="67" s="1"/>
  <c r="AB291" i="67" s="1"/>
  <c r="AB190" i="67"/>
  <c r="AB242" i="67" s="1"/>
  <c r="AB294" i="67" s="1"/>
  <c r="AB201" i="67"/>
  <c r="AB253" i="67" s="1"/>
  <c r="AB305" i="67" s="1"/>
  <c r="AB194" i="67"/>
  <c r="AB246" i="67" s="1"/>
  <c r="AB298" i="67" s="1"/>
  <c r="AB185" i="67"/>
  <c r="AB237" i="67" s="1"/>
  <c r="AB289" i="67" s="1"/>
  <c r="AB188" i="67"/>
  <c r="AB240" i="67" s="1"/>
  <c r="AB292" i="67" s="1"/>
  <c r="AB197" i="67"/>
  <c r="AB249" i="67" s="1"/>
  <c r="AB301" i="67" s="1"/>
  <c r="AB203" i="67"/>
  <c r="AB255" i="67" s="1"/>
  <c r="AB307" i="67" s="1"/>
  <c r="AB202" i="67"/>
  <c r="AB254" i="67" s="1"/>
  <c r="AB306" i="67" s="1"/>
  <c r="AB205" i="67"/>
  <c r="AB257" i="67" s="1"/>
  <c r="AB309" i="67" s="1"/>
  <c r="AB204" i="67"/>
  <c r="AB256" i="67" s="1"/>
  <c r="AB308" i="67" s="1"/>
  <c r="AB186" i="67"/>
  <c r="AB238" i="67" s="1"/>
  <c r="AB290" i="67" s="1"/>
  <c r="AB214" i="67"/>
  <c r="AB266" i="67" s="1"/>
  <c r="AB318" i="67" s="1"/>
  <c r="AB210" i="67"/>
  <c r="AB262" i="67" s="1"/>
  <c r="AB314" i="67" s="1"/>
  <c r="AB200" i="67"/>
  <c r="AB252" i="67" s="1"/>
  <c r="AB304" i="67" s="1"/>
  <c r="AB196" i="67"/>
  <c r="AB248" i="67" s="1"/>
  <c r="AB300" i="67" s="1"/>
  <c r="AB211" i="67"/>
  <c r="AB263" i="67" s="1"/>
  <c r="AB315" i="67" s="1"/>
  <c r="AB207" i="67"/>
  <c r="AB259" i="67" s="1"/>
  <c r="AB311" i="67" s="1"/>
  <c r="AB193" i="67"/>
  <c r="AB245" i="67" s="1"/>
  <c r="AB297" i="67" s="1"/>
  <c r="AB215" i="67"/>
  <c r="AB267" i="67" s="1"/>
  <c r="AB319" i="67" s="1"/>
  <c r="AB195" i="67"/>
  <c r="AB247" i="67" s="1"/>
  <c r="AB299" i="67" s="1"/>
  <c r="AB209" i="67"/>
  <c r="AB261" i="67" s="1"/>
  <c r="AB313" i="67" s="1"/>
  <c r="AB212" i="67"/>
  <c r="AB264" i="67" s="1"/>
  <c r="AB316" i="67" s="1"/>
  <c r="AB206" i="67"/>
  <c r="AB258" i="67" s="1"/>
  <c r="AB310" i="67" s="1"/>
  <c r="AB192" i="67"/>
  <c r="AB244" i="67" s="1"/>
  <c r="AB296" i="67" s="1"/>
  <c r="AB189" i="67"/>
  <c r="AB241" i="67" s="1"/>
  <c r="AB293" i="67" s="1"/>
  <c r="AB191" i="67"/>
  <c r="AB243" i="67" s="1"/>
  <c r="AB295" i="67" s="1"/>
  <c r="AB208" i="67"/>
  <c r="AB260" i="67" s="1"/>
  <c r="AB312" i="67" s="1"/>
  <c r="AB198" i="67"/>
  <c r="AB250" i="67" s="1"/>
  <c r="AB302" i="67" s="1"/>
  <c r="AB199" i="67"/>
  <c r="AB251" i="67" s="1"/>
  <c r="AB303" i="67" s="1"/>
  <c r="AB216" i="67"/>
  <c r="AB268" i="67" s="1"/>
  <c r="AB320" i="67" s="1"/>
  <c r="AB169" i="67"/>
  <c r="AB221" i="67" s="1"/>
  <c r="AB273" i="67" s="1"/>
  <c r="AB168" i="67"/>
  <c r="AB220" i="67" s="1"/>
  <c r="AB272" i="67" s="1"/>
  <c r="AB174" i="67"/>
  <c r="AB226" i="67" s="1"/>
  <c r="AB278" i="67" s="1"/>
  <c r="AB176" i="67"/>
  <c r="AB228" i="67" s="1"/>
  <c r="AB280" i="67" s="1"/>
  <c r="AB178" i="67"/>
  <c r="AB230" i="67" s="1"/>
  <c r="AB282" i="67" s="1"/>
  <c r="AB170" i="67"/>
  <c r="AB222" i="67" s="1"/>
  <c r="AB274" i="67" s="1"/>
  <c r="AB173" i="67"/>
  <c r="AB225" i="67" s="1"/>
  <c r="AB277" i="67" s="1"/>
  <c r="AB184" i="67"/>
  <c r="AB236" i="67" s="1"/>
  <c r="AB288" i="67" s="1"/>
  <c r="AB183" i="67"/>
  <c r="AB235" i="67" s="1"/>
  <c r="AB287" i="67" s="1"/>
  <c r="AB172" i="67"/>
  <c r="AB224" i="67" s="1"/>
  <c r="AB276" i="67" s="1"/>
  <c r="AA365" i="67"/>
  <c r="AC117" i="61"/>
  <c r="AC117" i="67"/>
  <c r="AC128" i="61"/>
  <c r="AC128" i="67"/>
  <c r="AC127" i="61"/>
  <c r="AC127" i="67"/>
  <c r="AC125" i="61"/>
  <c r="AC125" i="67"/>
  <c r="AC120" i="61"/>
  <c r="AC120" i="67"/>
  <c r="AC119" i="61"/>
  <c r="AC119" i="67"/>
  <c r="AC115" i="61"/>
  <c r="AC115" i="67"/>
  <c r="AC123" i="61"/>
  <c r="AC123" i="67"/>
  <c r="AC130" i="61"/>
  <c r="AC130" i="67"/>
  <c r="AC124" i="61"/>
  <c r="AC124" i="67"/>
  <c r="AC116" i="61"/>
  <c r="AC116" i="67"/>
  <c r="AC126" i="61"/>
  <c r="AC126" i="67"/>
  <c r="AC122" i="61"/>
  <c r="AC122" i="67"/>
  <c r="AC129" i="61"/>
  <c r="AC129" i="67"/>
  <c r="AC114" i="61"/>
  <c r="AC114" i="67"/>
  <c r="AC118" i="61"/>
  <c r="AC118" i="67"/>
  <c r="AC121" i="61"/>
  <c r="AC121" i="67"/>
  <c r="AC131" i="61"/>
  <c r="AC131" i="67"/>
  <c r="AA364" i="67"/>
  <c r="AA362" i="67"/>
  <c r="AA369" i="67"/>
  <c r="AV80" i="67"/>
  <c r="AA367" i="67"/>
  <c r="AB171" i="61"/>
  <c r="AB223" i="61" s="1"/>
  <c r="AB275" i="61" s="1"/>
  <c r="AB193" i="61"/>
  <c r="AB245" i="61" s="1"/>
  <c r="AB297" i="61" s="1"/>
  <c r="AB201" i="61"/>
  <c r="AB253" i="61" s="1"/>
  <c r="AB305" i="61" s="1"/>
  <c r="AB182" i="61"/>
  <c r="AB234" i="61" s="1"/>
  <c r="AB286" i="61" s="1"/>
  <c r="AB215" i="61"/>
  <c r="AB267" i="61" s="1"/>
  <c r="AB319" i="61" s="1"/>
  <c r="AB202" i="61"/>
  <c r="AB254" i="61" s="1"/>
  <c r="AB306" i="61" s="1"/>
  <c r="AB172" i="61"/>
  <c r="AB224" i="61" s="1"/>
  <c r="AB276" i="61" s="1"/>
  <c r="AB186" i="61"/>
  <c r="AB238" i="61" s="1"/>
  <c r="AB290" i="61" s="1"/>
  <c r="AB190" i="61"/>
  <c r="AB242" i="61" s="1"/>
  <c r="AB294" i="61" s="1"/>
  <c r="AB184" i="61"/>
  <c r="AB236" i="61" s="1"/>
  <c r="AB288" i="61" s="1"/>
  <c r="AB192" i="61"/>
  <c r="AB244" i="61" s="1"/>
  <c r="AB296" i="61" s="1"/>
  <c r="AB188" i="61"/>
  <c r="AB240" i="61" s="1"/>
  <c r="AB292" i="61" s="1"/>
  <c r="AB176" i="61"/>
  <c r="AB228" i="61" s="1"/>
  <c r="AB280" i="61" s="1"/>
  <c r="AB173" i="61"/>
  <c r="AB225" i="61" s="1"/>
  <c r="AB277" i="61" s="1"/>
  <c r="AB199" i="61"/>
  <c r="AB251" i="61" s="1"/>
  <c r="AB303" i="61" s="1"/>
  <c r="AB185" i="61"/>
  <c r="AB237" i="61" s="1"/>
  <c r="AB289" i="61" s="1"/>
  <c r="AB168" i="61"/>
  <c r="AB220" i="61" s="1"/>
  <c r="AB272" i="61" s="1"/>
  <c r="AB206" i="61"/>
  <c r="AB258" i="61" s="1"/>
  <c r="AB310" i="61" s="1"/>
  <c r="AB205" i="61"/>
  <c r="AB257" i="61" s="1"/>
  <c r="AB309" i="61" s="1"/>
  <c r="AB196" i="61"/>
  <c r="AB248" i="61" s="1"/>
  <c r="AB300" i="61" s="1"/>
  <c r="AB208" i="61"/>
  <c r="AB260" i="61" s="1"/>
  <c r="AB312" i="61" s="1"/>
  <c r="AB183" i="61"/>
  <c r="AB235" i="61" s="1"/>
  <c r="AB287" i="61" s="1"/>
  <c r="AB210" i="61"/>
  <c r="AB262" i="61" s="1"/>
  <c r="AB314" i="61" s="1"/>
  <c r="AB191" i="61"/>
  <c r="AB243" i="61" s="1"/>
  <c r="AB295" i="61" s="1"/>
  <c r="AB170" i="61"/>
  <c r="AB222" i="61" s="1"/>
  <c r="AB274" i="61" s="1"/>
  <c r="AB179" i="61"/>
  <c r="AB231" i="61" s="1"/>
  <c r="AB283" i="61" s="1"/>
  <c r="AB216" i="61"/>
  <c r="AB268" i="61" s="1"/>
  <c r="AB320" i="61" s="1"/>
  <c r="AB212" i="61"/>
  <c r="AB264" i="61" s="1"/>
  <c r="AB316" i="61" s="1"/>
  <c r="AB169" i="61"/>
  <c r="AB221" i="61" s="1"/>
  <c r="AB273" i="61" s="1"/>
  <c r="AB211" i="61"/>
  <c r="AB263" i="61" s="1"/>
  <c r="AB315" i="61" s="1"/>
  <c r="AB209" i="61"/>
  <c r="AB261" i="61" s="1"/>
  <c r="AB313" i="61" s="1"/>
  <c r="AB177" i="61"/>
  <c r="AB229" i="61" s="1"/>
  <c r="AB281" i="61" s="1"/>
  <c r="AB214" i="61"/>
  <c r="AB266" i="61" s="1"/>
  <c r="AB318" i="61" s="1"/>
  <c r="AB213" i="61"/>
  <c r="AB265" i="61" s="1"/>
  <c r="AB317" i="61" s="1"/>
  <c r="AB180" i="61"/>
  <c r="AB232" i="61" s="1"/>
  <c r="AB284" i="61" s="1"/>
  <c r="AB207" i="61"/>
  <c r="AB259" i="61" s="1"/>
  <c r="AB311" i="61" s="1"/>
  <c r="AB204" i="61"/>
  <c r="AB256" i="61" s="1"/>
  <c r="AB308" i="61" s="1"/>
  <c r="AB167" i="61"/>
  <c r="AB219" i="61" s="1"/>
  <c r="AB271" i="61" s="1"/>
  <c r="AB57" i="61"/>
  <c r="AB387" i="61" s="1"/>
  <c r="AB252" i="61"/>
  <c r="AB304" i="61" s="1"/>
  <c r="AL55" i="56"/>
  <c r="AL54" i="56"/>
  <c r="AL58" i="56"/>
  <c r="AL57" i="56"/>
  <c r="AL52" i="56"/>
  <c r="AL51" i="56"/>
  <c r="AB60" i="67"/>
  <c r="AS19" i="66"/>
  <c r="AV82" i="67"/>
  <c r="AV83" i="67"/>
  <c r="AV90" i="67"/>
  <c r="AV92" i="67"/>
  <c r="AV84" i="67"/>
  <c r="AV382" i="67"/>
  <c r="AV88" i="67"/>
  <c r="AV96" i="67"/>
  <c r="AV87" i="67"/>
  <c r="AV89" i="67"/>
  <c r="AV381" i="67"/>
  <c r="AV85" i="67"/>
  <c r="AV95" i="67"/>
  <c r="AV91" i="67"/>
  <c r="AV86" i="67"/>
  <c r="AV97" i="67"/>
  <c r="AV93" i="67"/>
  <c r="AV94" i="67"/>
  <c r="AV81" i="67"/>
  <c r="AR33" i="66"/>
  <c r="AQ34" i="66"/>
  <c r="AW3" i="67" s="1"/>
  <c r="AW81" i="67" s="1"/>
  <c r="Z129" i="69"/>
  <c r="Z16" i="69" s="1"/>
  <c r="Z129" i="59"/>
  <c r="Z16" i="59" s="1"/>
  <c r="AB324" i="61"/>
  <c r="AB335" i="61" s="1"/>
  <c r="AB60" i="61"/>
  <c r="AA368" i="61"/>
  <c r="AL10" i="56"/>
  <c r="AL34" i="56"/>
  <c r="AL36" i="56"/>
  <c r="AL42" i="56"/>
  <c r="AL48" i="56"/>
  <c r="AL43" i="56"/>
  <c r="AL12" i="56"/>
  <c r="AL31" i="56"/>
  <c r="AL49" i="56"/>
  <c r="AL21" i="56"/>
  <c r="AL24" i="56"/>
  <c r="AL19" i="56"/>
  <c r="AL46" i="56"/>
  <c r="AL33" i="56"/>
  <c r="AL16" i="56"/>
  <c r="AL27" i="56"/>
  <c r="AL37" i="56"/>
  <c r="AL9" i="56"/>
  <c r="AL25" i="56"/>
  <c r="AL39" i="56"/>
  <c r="AL45" i="56"/>
  <c r="AL22" i="56"/>
  <c r="AL18" i="56"/>
  <c r="AL28" i="56"/>
  <c r="AL15" i="56"/>
  <c r="AL40" i="56"/>
  <c r="AL13" i="56"/>
  <c r="AL30" i="56"/>
  <c r="AA364" i="61"/>
  <c r="AA371" i="61"/>
  <c r="AA363" i="61"/>
  <c r="AA362" i="61"/>
  <c r="AA366" i="61"/>
  <c r="AA370" i="61"/>
  <c r="AA369" i="61"/>
  <c r="AA367" i="61"/>
  <c r="AA365" i="61"/>
  <c r="AB324" i="67"/>
  <c r="AB335" i="67" s="1"/>
  <c r="BA106" i="67"/>
  <c r="BA107" i="67"/>
  <c r="BA105" i="67"/>
  <c r="BA108" i="67"/>
  <c r="BA218" i="67"/>
  <c r="BA270" i="67" s="1"/>
  <c r="BA103" i="67"/>
  <c r="BA104" i="67"/>
  <c r="BA109" i="67"/>
  <c r="AV18" i="66"/>
  <c r="AV11" i="66" s="1"/>
  <c r="AW27" i="66"/>
  <c r="AZ5" i="69"/>
  <c r="AZ51" i="69" s="1"/>
  <c r="BB2" i="67"/>
  <c r="AZ378" i="67"/>
  <c r="AY172" i="69"/>
  <c r="AY177" i="69"/>
  <c r="AY175" i="69"/>
  <c r="AY182" i="69"/>
  <c r="AY171" i="69"/>
  <c r="AY162" i="69"/>
  <c r="AY161" i="69"/>
  <c r="AY114" i="69"/>
  <c r="AY69" i="69"/>
  <c r="AY119" i="69"/>
  <c r="AY74" i="69"/>
  <c r="AY58" i="69"/>
  <c r="AY178" i="69"/>
  <c r="AY108" i="69"/>
  <c r="AY68" i="69"/>
  <c r="AY63" i="69"/>
  <c r="AY64" i="69"/>
  <c r="AY72" i="69"/>
  <c r="AY176" i="69"/>
  <c r="AY181" i="69"/>
  <c r="AY165" i="69"/>
  <c r="AY159" i="69"/>
  <c r="AY160" i="69"/>
  <c r="AY170" i="69"/>
  <c r="AY179" i="69"/>
  <c r="AY118" i="69"/>
  <c r="AY73" i="69"/>
  <c r="AY125" i="69"/>
  <c r="AY107" i="69"/>
  <c r="AY62" i="69"/>
  <c r="AY105" i="69"/>
  <c r="AY54" i="69"/>
  <c r="AY116" i="69"/>
  <c r="AY71" i="69"/>
  <c r="AY67" i="69"/>
  <c r="AY75" i="69"/>
  <c r="AY180" i="69"/>
  <c r="AY164" i="69"/>
  <c r="AY169" i="69"/>
  <c r="AY163" i="69"/>
  <c r="AY166" i="69"/>
  <c r="AY122" i="69"/>
  <c r="AY123" i="69"/>
  <c r="AY120" i="69"/>
  <c r="AY106" i="69"/>
  <c r="AY61" i="69"/>
  <c r="AY111" i="69"/>
  <c r="AY66" i="69"/>
  <c r="AY113" i="69"/>
  <c r="AY117" i="69"/>
  <c r="AY53" i="69"/>
  <c r="AY55" i="69"/>
  <c r="AY52" i="69"/>
  <c r="AY109" i="69"/>
  <c r="AY168" i="69"/>
  <c r="AY173" i="69"/>
  <c r="AY167" i="69"/>
  <c r="AY174" i="69"/>
  <c r="AY126" i="69"/>
  <c r="AY127" i="69"/>
  <c r="AY128" i="69"/>
  <c r="AY110" i="69"/>
  <c r="AY65" i="69"/>
  <c r="AY115" i="69"/>
  <c r="AY70" i="69"/>
  <c r="AY112" i="69"/>
  <c r="AY121" i="69"/>
  <c r="AY57" i="69"/>
  <c r="AY60" i="69"/>
  <c r="AY56" i="69"/>
  <c r="AY124" i="69"/>
  <c r="AY59" i="69"/>
  <c r="AY104" i="69"/>
  <c r="AY51" i="69"/>
  <c r="AY158" i="69"/>
  <c r="AA26" i="69"/>
  <c r="AB27" i="69"/>
  <c r="AC28" i="69"/>
  <c r="AD29" i="69"/>
  <c r="AE30" i="69"/>
  <c r="AF31" i="69"/>
  <c r="AG32" i="69"/>
  <c r="AH33" i="69"/>
  <c r="AI34" i="69"/>
  <c r="AJ35" i="69"/>
  <c r="AK36" i="69"/>
  <c r="AL37" i="69"/>
  <c r="AM38" i="69"/>
  <c r="AN39" i="69"/>
  <c r="AO40" i="69"/>
  <c r="AP41" i="69"/>
  <c r="AQ42" i="69"/>
  <c r="AR43" i="69"/>
  <c r="AS44" i="69"/>
  <c r="AT45" i="69"/>
  <c r="AU46" i="69"/>
  <c r="AV47" i="69"/>
  <c r="AW48" i="69"/>
  <c r="AX49" i="69"/>
  <c r="AY50" i="69"/>
  <c r="AA133" i="69"/>
  <c r="AB134" i="69"/>
  <c r="AC135" i="69"/>
  <c r="AD136" i="69"/>
  <c r="AE137" i="69"/>
  <c r="AF138" i="69"/>
  <c r="AG139" i="69"/>
  <c r="AH140" i="69"/>
  <c r="AI141" i="69"/>
  <c r="AJ142" i="69"/>
  <c r="AK143" i="69"/>
  <c r="AL144" i="69"/>
  <c r="AM145" i="69"/>
  <c r="AN146" i="69"/>
  <c r="AO147" i="69"/>
  <c r="AP148" i="69"/>
  <c r="AQ149" i="69"/>
  <c r="AR150" i="69"/>
  <c r="AS151" i="69"/>
  <c r="AT152" i="69"/>
  <c r="AU153" i="69"/>
  <c r="AV154" i="69"/>
  <c r="AW155" i="69"/>
  <c r="AX156" i="69"/>
  <c r="AY157" i="69"/>
  <c r="AW30" i="66"/>
  <c r="AX28" i="66"/>
  <c r="AX29" i="66" s="1"/>
  <c r="AA389" i="61"/>
  <c r="AA390" i="61" s="1"/>
  <c r="D77" i="42"/>
  <c r="E76" i="42"/>
  <c r="AC135" i="59"/>
  <c r="AD136" i="59"/>
  <c r="AE137" i="59"/>
  <c r="AF138" i="59"/>
  <c r="AG139" i="59"/>
  <c r="AH140" i="59"/>
  <c r="AI141" i="59"/>
  <c r="AJ142" i="59"/>
  <c r="AK143" i="59"/>
  <c r="AL144" i="59"/>
  <c r="AM145" i="59"/>
  <c r="AN146" i="59"/>
  <c r="AO147" i="59"/>
  <c r="AP148" i="59"/>
  <c r="AQ149" i="59"/>
  <c r="AR150" i="59"/>
  <c r="AS151" i="59"/>
  <c r="AT152" i="59"/>
  <c r="AC28" i="59"/>
  <c r="AD29" i="59"/>
  <c r="AE30" i="59"/>
  <c r="AF31" i="59"/>
  <c r="AG32" i="59"/>
  <c r="AH33" i="59"/>
  <c r="AI34" i="59"/>
  <c r="AJ35" i="59"/>
  <c r="AK36" i="59"/>
  <c r="AL37" i="59"/>
  <c r="AM38" i="59"/>
  <c r="AN39" i="59"/>
  <c r="AO40" i="59"/>
  <c r="AP41" i="59"/>
  <c r="AQ42" i="59"/>
  <c r="AR43" i="59"/>
  <c r="AS44" i="59"/>
  <c r="AT45" i="59"/>
  <c r="AU46" i="59"/>
  <c r="AU153" i="59"/>
  <c r="AV155" i="59"/>
  <c r="AV157" i="59"/>
  <c r="AV156" i="59"/>
  <c r="AV159" i="59"/>
  <c r="AV163" i="59"/>
  <c r="AV167" i="59"/>
  <c r="AV171" i="59"/>
  <c r="AV154" i="59"/>
  <c r="AV158" i="59"/>
  <c r="AV162" i="59"/>
  <c r="AV166" i="59"/>
  <c r="AV170" i="59"/>
  <c r="AV161" i="59"/>
  <c r="AV165" i="59"/>
  <c r="AV169" i="59"/>
  <c r="AV173" i="59"/>
  <c r="AV160" i="59"/>
  <c r="AV164" i="59"/>
  <c r="AV168" i="59"/>
  <c r="AV172" i="59"/>
  <c r="AV174" i="59"/>
  <c r="AV178" i="59"/>
  <c r="AV182" i="59"/>
  <c r="AV177" i="59"/>
  <c r="AV181" i="59"/>
  <c r="AV176" i="59"/>
  <c r="AV180" i="59"/>
  <c r="AV175" i="59"/>
  <c r="AV179" i="59"/>
  <c r="AB134" i="59"/>
  <c r="AA133" i="59"/>
  <c r="AV101" i="59"/>
  <c r="AV103" i="59"/>
  <c r="AV104" i="59"/>
  <c r="AV108" i="59"/>
  <c r="AV105" i="59"/>
  <c r="AV109" i="59"/>
  <c r="AV113" i="59"/>
  <c r="AV117" i="59"/>
  <c r="AV121" i="59"/>
  <c r="AV125" i="59"/>
  <c r="AV102" i="59"/>
  <c r="AV112" i="59"/>
  <c r="AV116" i="59"/>
  <c r="AV120" i="59"/>
  <c r="AV124" i="59"/>
  <c r="AV128" i="59"/>
  <c r="AV107" i="59"/>
  <c r="AV111" i="59"/>
  <c r="AV119" i="59"/>
  <c r="AV127" i="59"/>
  <c r="AV123" i="59"/>
  <c r="AV114" i="59"/>
  <c r="AV110" i="59"/>
  <c r="AV118" i="59"/>
  <c r="AV126" i="59"/>
  <c r="AV115" i="59"/>
  <c r="AV106" i="59"/>
  <c r="AV122" i="59"/>
  <c r="AW378" i="61"/>
  <c r="AW381" i="61"/>
  <c r="AV50" i="59"/>
  <c r="AV54" i="59"/>
  <c r="AV49" i="59"/>
  <c r="AV53" i="59"/>
  <c r="AV57" i="59"/>
  <c r="AV48" i="59"/>
  <c r="AV52" i="59"/>
  <c r="AV56" i="59"/>
  <c r="AV47" i="59"/>
  <c r="AV58" i="59"/>
  <c r="AV62" i="59"/>
  <c r="AV66" i="59"/>
  <c r="AV70" i="59"/>
  <c r="AV74" i="59"/>
  <c r="AV59" i="59"/>
  <c r="AV63" i="59"/>
  <c r="AV67" i="59"/>
  <c r="AV71" i="59"/>
  <c r="AV61" i="59"/>
  <c r="AV65" i="59"/>
  <c r="AV69" i="59"/>
  <c r="AV73" i="59"/>
  <c r="AV51" i="59"/>
  <c r="AV75" i="59"/>
  <c r="AV55" i="59"/>
  <c r="AV60" i="59"/>
  <c r="AV64" i="59"/>
  <c r="AV68" i="59"/>
  <c r="AV72" i="59"/>
  <c r="AA26" i="59"/>
  <c r="AB27" i="59"/>
  <c r="AX104" i="61"/>
  <c r="AX107" i="61"/>
  <c r="AX105" i="61"/>
  <c r="AX106" i="61"/>
  <c r="AX100" i="61"/>
  <c r="AX103" i="61"/>
  <c r="AX108" i="61"/>
  <c r="AX102" i="61"/>
  <c r="AX101" i="61"/>
  <c r="AX109" i="61"/>
  <c r="AL7" i="56"/>
  <c r="AL6" i="56"/>
  <c r="Y29" i="1"/>
  <c r="AM3" i="56"/>
  <c r="BG2" i="56"/>
  <c r="AR3" i="42"/>
  <c r="AR6" i="42" s="1"/>
  <c r="AY2" i="61"/>
  <c r="AW5" i="59"/>
  <c r="AS18" i="1"/>
  <c r="AS11" i="1" s="1"/>
  <c r="AT27" i="1"/>
  <c r="AS34" i="1"/>
  <c r="AY3" i="61" s="1"/>
  <c r="AT33" i="1"/>
  <c r="AC328" i="61" l="1"/>
  <c r="AC325" i="67"/>
  <c r="AC325" i="61"/>
  <c r="AB21" i="69"/>
  <c r="AB23" i="69"/>
  <c r="AB23" i="59"/>
  <c r="AB21" i="59"/>
  <c r="AC332" i="67"/>
  <c r="AX388" i="61"/>
  <c r="AL23" i="56"/>
  <c r="AL26" i="56"/>
  <c r="AL62" i="56"/>
  <c r="AD132" i="67" s="1"/>
  <c r="AL113" i="56"/>
  <c r="AL116" i="56"/>
  <c r="AL14" i="56"/>
  <c r="AD116" i="67" s="1"/>
  <c r="BB376" i="67"/>
  <c r="BB377" i="67"/>
  <c r="BA388" i="67"/>
  <c r="AY377" i="61"/>
  <c r="AY382" i="61" s="1"/>
  <c r="AY376" i="61"/>
  <c r="AL119" i="56"/>
  <c r="AD82" i="69"/>
  <c r="AU99" i="59"/>
  <c r="AY48" i="61"/>
  <c r="AY51" i="61"/>
  <c r="AY52" i="61"/>
  <c r="AY50" i="61"/>
  <c r="AY53" i="61"/>
  <c r="AY55" i="61"/>
  <c r="AY56" i="61"/>
  <c r="AY54" i="61"/>
  <c r="AY49" i="61"/>
  <c r="AY47" i="61"/>
  <c r="AY100" i="61" s="1"/>
  <c r="AY46" i="61"/>
  <c r="AY99" i="61" s="1"/>
  <c r="AY45" i="61"/>
  <c r="AY98" i="61" s="1"/>
  <c r="AY44" i="61"/>
  <c r="AY97" i="61" s="1"/>
  <c r="AY43" i="61"/>
  <c r="AY96" i="61" s="1"/>
  <c r="AY42" i="61"/>
  <c r="AY95" i="61" s="1"/>
  <c r="AY41" i="61"/>
  <c r="AY94" i="61" s="1"/>
  <c r="AY40" i="61"/>
  <c r="AY93" i="61" s="1"/>
  <c r="AY39" i="61"/>
  <c r="AY92" i="61" s="1"/>
  <c r="AY38" i="61"/>
  <c r="AY91" i="61" s="1"/>
  <c r="AY37" i="61"/>
  <c r="AY90" i="61" s="1"/>
  <c r="AY36" i="61"/>
  <c r="AY89" i="61" s="1"/>
  <c r="AY35" i="61"/>
  <c r="AY88" i="61" s="1"/>
  <c r="AY34" i="61"/>
  <c r="AY87" i="61" s="1"/>
  <c r="AY33" i="61"/>
  <c r="AY86" i="61" s="1"/>
  <c r="AY32" i="61"/>
  <c r="AY85" i="61" s="1"/>
  <c r="AY31" i="61"/>
  <c r="AY84" i="61" s="1"/>
  <c r="AY30" i="61"/>
  <c r="AY83" i="61" s="1"/>
  <c r="AG11" i="61"/>
  <c r="AG64" i="61" s="1"/>
  <c r="AK15" i="61"/>
  <c r="AK68" i="61" s="1"/>
  <c r="AF10" i="61"/>
  <c r="AF63" i="61" s="1"/>
  <c r="AJ14" i="61"/>
  <c r="AJ67" i="61" s="1"/>
  <c r="AE9" i="61"/>
  <c r="AE62" i="61" s="1"/>
  <c r="AI13" i="61"/>
  <c r="AI66" i="61" s="1"/>
  <c r="AN18" i="61"/>
  <c r="AN71" i="61" s="1"/>
  <c r="AD8" i="61"/>
  <c r="AD61" i="61" s="1"/>
  <c r="AM17" i="61"/>
  <c r="AM70" i="61" s="1"/>
  <c r="AQ21" i="61"/>
  <c r="AQ74" i="61" s="1"/>
  <c r="AL16" i="61"/>
  <c r="AL69" i="61" s="1"/>
  <c r="AP20" i="61"/>
  <c r="AP73" i="61" s="1"/>
  <c r="AH12" i="61"/>
  <c r="AH65" i="61" s="1"/>
  <c r="AS23" i="61"/>
  <c r="AS76" i="61" s="1"/>
  <c r="AW27" i="61"/>
  <c r="AW80" i="61" s="1"/>
  <c r="AR22" i="61"/>
  <c r="AR75" i="61" s="1"/>
  <c r="AV26" i="61"/>
  <c r="AV79" i="61" s="1"/>
  <c r="AU25" i="61"/>
  <c r="AU78" i="61" s="1"/>
  <c r="AY29" i="61"/>
  <c r="AY82" i="61" s="1"/>
  <c r="AT24" i="61"/>
  <c r="AT77" i="61" s="1"/>
  <c r="AX28" i="61"/>
  <c r="AX81" i="61" s="1"/>
  <c r="AO19" i="61"/>
  <c r="AO72" i="61" s="1"/>
  <c r="AC7" i="61"/>
  <c r="AC332" i="61"/>
  <c r="AL98" i="56"/>
  <c r="AC327" i="61"/>
  <c r="AC330" i="61"/>
  <c r="AC327" i="67"/>
  <c r="AC330" i="67"/>
  <c r="AL125" i="56"/>
  <c r="AL155" i="56"/>
  <c r="AL152" i="56"/>
  <c r="AL131" i="56"/>
  <c r="AL68" i="56"/>
  <c r="AL122" i="56"/>
  <c r="AL71" i="56"/>
  <c r="AL77" i="56"/>
  <c r="AL104" i="56"/>
  <c r="AL80" i="56"/>
  <c r="AL110" i="56"/>
  <c r="AL107" i="56"/>
  <c r="AL95" i="56"/>
  <c r="AL86" i="56"/>
  <c r="AL101" i="56"/>
  <c r="AL134" i="56"/>
  <c r="AL92" i="56"/>
  <c r="AY218" i="61"/>
  <c r="AY270" i="61" s="1"/>
  <c r="AL74" i="56"/>
  <c r="BB53" i="67"/>
  <c r="BB54" i="67"/>
  <c r="BB55" i="67"/>
  <c r="BB56" i="67"/>
  <c r="BB51" i="67"/>
  <c r="BB52" i="67"/>
  <c r="BB49" i="67"/>
  <c r="BB50" i="67"/>
  <c r="BB48" i="67"/>
  <c r="BB47" i="67"/>
  <c r="BB46" i="67"/>
  <c r="BB45" i="67"/>
  <c r="BB44" i="67"/>
  <c r="BB43" i="67"/>
  <c r="BB42" i="67"/>
  <c r="BB41" i="67"/>
  <c r="BB40" i="67"/>
  <c r="BB39" i="67"/>
  <c r="BB38" i="67"/>
  <c r="BB37" i="67"/>
  <c r="BB36" i="67"/>
  <c r="BB35" i="67"/>
  <c r="BB34" i="67"/>
  <c r="BB33" i="67"/>
  <c r="AL128" i="56"/>
  <c r="AL65" i="56"/>
  <c r="AL146" i="56"/>
  <c r="AL143" i="56"/>
  <c r="AL83" i="56"/>
  <c r="AL89" i="56"/>
  <c r="AL140" i="56"/>
  <c r="AL137" i="56"/>
  <c r="AL149" i="56"/>
  <c r="AC328" i="67"/>
  <c r="AC164" i="61"/>
  <c r="AC181" i="61" s="1"/>
  <c r="AC326" i="61"/>
  <c r="AG11" i="67"/>
  <c r="AG64" i="67" s="1"/>
  <c r="AK15" i="67"/>
  <c r="AK68" i="67" s="1"/>
  <c r="AF10" i="67"/>
  <c r="AF63" i="67" s="1"/>
  <c r="AJ14" i="67"/>
  <c r="AJ67" i="67" s="1"/>
  <c r="AE9" i="67"/>
  <c r="AE62" i="67" s="1"/>
  <c r="AI13" i="67"/>
  <c r="AI66" i="67" s="1"/>
  <c r="AH12" i="67"/>
  <c r="AH65" i="67" s="1"/>
  <c r="AM17" i="67"/>
  <c r="AM70" i="67" s="1"/>
  <c r="AQ21" i="67"/>
  <c r="AQ74" i="67" s="1"/>
  <c r="AD8" i="67"/>
  <c r="AD61" i="67" s="1"/>
  <c r="AP20" i="67"/>
  <c r="AP73" i="67" s="1"/>
  <c r="AO19" i="67"/>
  <c r="AO72" i="67" s="1"/>
  <c r="AS23" i="67"/>
  <c r="AS76" i="67" s="1"/>
  <c r="AV26" i="67"/>
  <c r="AV79" i="67" s="1"/>
  <c r="AZ30" i="67"/>
  <c r="AU25" i="67"/>
  <c r="AU78" i="67" s="1"/>
  <c r="AY29" i="67"/>
  <c r="AT24" i="67"/>
  <c r="AT77" i="67" s="1"/>
  <c r="AX28" i="67"/>
  <c r="AL16" i="67"/>
  <c r="AL69" i="67" s="1"/>
  <c r="AN18" i="67"/>
  <c r="AN71" i="67" s="1"/>
  <c r="BB32" i="67"/>
  <c r="AR22" i="67"/>
  <c r="AR75" i="67" s="1"/>
  <c r="BA31" i="67"/>
  <c r="AW27" i="67"/>
  <c r="AW80" i="67" s="1"/>
  <c r="AC7" i="67"/>
  <c r="AC334" i="61"/>
  <c r="AL53" i="56"/>
  <c r="AL59" i="56"/>
  <c r="AL56" i="56"/>
  <c r="AC326" i="67"/>
  <c r="AS33" i="66"/>
  <c r="AR34" i="66"/>
  <c r="AX3" i="67" s="1"/>
  <c r="AT19" i="66"/>
  <c r="AW89" i="67"/>
  <c r="AW93" i="67"/>
  <c r="AW90" i="67"/>
  <c r="AW88" i="67"/>
  <c r="AW91" i="67"/>
  <c r="AW97" i="67"/>
  <c r="AW94" i="67"/>
  <c r="AW87" i="67"/>
  <c r="AW92" i="67"/>
  <c r="AW95" i="67"/>
  <c r="AW96" i="67"/>
  <c r="AW85" i="67"/>
  <c r="AW98" i="67"/>
  <c r="AW82" i="67"/>
  <c r="AW382" i="67"/>
  <c r="AW86" i="67"/>
  <c r="AW83" i="67"/>
  <c r="AW84" i="67"/>
  <c r="AW381" i="67"/>
  <c r="AL29" i="56"/>
  <c r="AX381" i="61"/>
  <c r="AC334" i="67"/>
  <c r="AL50" i="56"/>
  <c r="AA183" i="69"/>
  <c r="AA18" i="69" s="1"/>
  <c r="AA76" i="69"/>
  <c r="AA14" i="69" s="1"/>
  <c r="AB80" i="69"/>
  <c r="AA183" i="59"/>
  <c r="AA18" i="59" s="1"/>
  <c r="AA76" i="59"/>
  <c r="AA14" i="59" s="1"/>
  <c r="AZ158" i="69"/>
  <c r="AB342" i="61"/>
  <c r="AB354" i="61" s="1"/>
  <c r="AB344" i="61"/>
  <c r="AB356" i="61" s="1"/>
  <c r="AB343" i="61"/>
  <c r="AB355" i="61" s="1"/>
  <c r="AB345" i="61"/>
  <c r="AB357" i="61" s="1"/>
  <c r="AB347" i="61"/>
  <c r="AB359" i="61" s="1"/>
  <c r="AB340" i="61"/>
  <c r="AB352" i="61" s="1"/>
  <c r="AB338" i="61"/>
  <c r="AB350" i="61" s="1"/>
  <c r="AB341" i="61"/>
  <c r="AB353" i="61" s="1"/>
  <c r="AB346" i="61"/>
  <c r="AB358" i="61" s="1"/>
  <c r="AB339" i="61"/>
  <c r="AB351" i="61" s="1"/>
  <c r="AL11" i="56"/>
  <c r="AR96" i="69"/>
  <c r="AL17" i="56"/>
  <c r="AN92" i="69"/>
  <c r="AL20" i="56"/>
  <c r="AV100" i="69"/>
  <c r="AF84" i="69"/>
  <c r="AZ104" i="69"/>
  <c r="AJ88" i="69"/>
  <c r="AY103" i="69"/>
  <c r="AU99" i="69"/>
  <c r="AQ95" i="69"/>
  <c r="AM91" i="69"/>
  <c r="AI87" i="69"/>
  <c r="AE83" i="69"/>
  <c r="AA79" i="69"/>
  <c r="AW101" i="69"/>
  <c r="AS97" i="69"/>
  <c r="AO93" i="69"/>
  <c r="AK89" i="69"/>
  <c r="AG85" i="69"/>
  <c r="AC81" i="69"/>
  <c r="AL38" i="56"/>
  <c r="AL47" i="56"/>
  <c r="AL32" i="56"/>
  <c r="AX102" i="69"/>
  <c r="AT98" i="69"/>
  <c r="AP94" i="69"/>
  <c r="AL90" i="69"/>
  <c r="AH86" i="69"/>
  <c r="AL41" i="56"/>
  <c r="AL44" i="56"/>
  <c r="AL35" i="56"/>
  <c r="AQ95" i="59"/>
  <c r="AB342" i="67"/>
  <c r="AB354" i="67" s="1"/>
  <c r="AB346" i="67"/>
  <c r="AB358" i="67" s="1"/>
  <c r="AC165" i="67"/>
  <c r="AC169" i="67" s="1"/>
  <c r="AI87" i="59"/>
  <c r="AB339" i="67"/>
  <c r="AB351" i="67" s="1"/>
  <c r="AB341" i="67"/>
  <c r="AB353" i="67" s="1"/>
  <c r="AB347" i="67"/>
  <c r="AB359" i="67" s="1"/>
  <c r="AM91" i="59"/>
  <c r="AB345" i="67"/>
  <c r="AB357" i="67" s="1"/>
  <c r="AB340" i="67"/>
  <c r="AB352" i="67" s="1"/>
  <c r="AB338" i="67"/>
  <c r="AB350" i="67" s="1"/>
  <c r="AV100" i="59"/>
  <c r="AE83" i="59"/>
  <c r="AB343" i="67"/>
  <c r="AB355" i="67" s="1"/>
  <c r="AB344" i="67"/>
  <c r="AB356" i="67" s="1"/>
  <c r="AB80" i="59"/>
  <c r="AR96" i="59"/>
  <c r="AJ88" i="59"/>
  <c r="AA79" i="59"/>
  <c r="AS97" i="59"/>
  <c r="AO93" i="59"/>
  <c r="AK89" i="59"/>
  <c r="AG85" i="59"/>
  <c r="AC81" i="59"/>
  <c r="AN92" i="59"/>
  <c r="AF84" i="59"/>
  <c r="AT98" i="59"/>
  <c r="AP94" i="59"/>
  <c r="AL90" i="59"/>
  <c r="AH86" i="59"/>
  <c r="AD82" i="59"/>
  <c r="AL8" i="56"/>
  <c r="AX27" i="66"/>
  <c r="BA5" i="69"/>
  <c r="BC2" i="67"/>
  <c r="AW18" i="66"/>
  <c r="AW11" i="66" s="1"/>
  <c r="AZ177" i="69"/>
  <c r="AZ182" i="69"/>
  <c r="AZ166" i="69"/>
  <c r="AZ160" i="69"/>
  <c r="AZ176" i="69"/>
  <c r="AZ175" i="69"/>
  <c r="AZ125" i="69"/>
  <c r="AZ107" i="69"/>
  <c r="AZ62" i="69"/>
  <c r="AZ116" i="69"/>
  <c r="AZ71" i="69"/>
  <c r="AZ168" i="69"/>
  <c r="AZ163" i="69"/>
  <c r="AZ106" i="69"/>
  <c r="AZ60" i="69"/>
  <c r="AZ69" i="69"/>
  <c r="AZ56" i="69"/>
  <c r="AZ181" i="69"/>
  <c r="AZ165" i="69"/>
  <c r="AZ170" i="69"/>
  <c r="AZ164" i="69"/>
  <c r="AZ161" i="69"/>
  <c r="AZ123" i="69"/>
  <c r="AZ120" i="69"/>
  <c r="AZ111" i="69"/>
  <c r="AZ66" i="69"/>
  <c r="AZ122" i="69"/>
  <c r="AZ75" i="69"/>
  <c r="AZ59" i="69"/>
  <c r="AZ109" i="69"/>
  <c r="AZ126" i="69"/>
  <c r="AZ64" i="69"/>
  <c r="AZ73" i="69"/>
  <c r="AZ54" i="69"/>
  <c r="AZ57" i="69"/>
  <c r="AZ169" i="69"/>
  <c r="AZ174" i="69"/>
  <c r="AZ172" i="69"/>
  <c r="AZ171" i="69"/>
  <c r="AZ127" i="69"/>
  <c r="AZ124" i="69"/>
  <c r="AZ115" i="69"/>
  <c r="AZ70" i="69"/>
  <c r="AZ167" i="69"/>
  <c r="AZ108" i="69"/>
  <c r="AZ63" i="69"/>
  <c r="AZ117" i="69"/>
  <c r="AZ110" i="69"/>
  <c r="AZ68" i="69"/>
  <c r="AZ113" i="69"/>
  <c r="AZ61" i="69"/>
  <c r="AZ114" i="69"/>
  <c r="AZ173" i="69"/>
  <c r="AZ178" i="69"/>
  <c r="AZ180" i="69"/>
  <c r="AZ179" i="69"/>
  <c r="AZ162" i="69"/>
  <c r="AZ128" i="69"/>
  <c r="AZ119" i="69"/>
  <c r="AZ74" i="69"/>
  <c r="AZ58" i="69"/>
  <c r="AZ112" i="69"/>
  <c r="AZ67" i="69"/>
  <c r="AZ121" i="69"/>
  <c r="AZ118" i="69"/>
  <c r="AZ72" i="69"/>
  <c r="AZ55" i="69"/>
  <c r="AZ65" i="69"/>
  <c r="AZ53" i="69"/>
  <c r="AZ105" i="69"/>
  <c r="AZ52" i="69"/>
  <c r="AZ159" i="69"/>
  <c r="BA378" i="67"/>
  <c r="BB104" i="67"/>
  <c r="BB107" i="67"/>
  <c r="BB106" i="67"/>
  <c r="BB105" i="67"/>
  <c r="BB108" i="67"/>
  <c r="BB109" i="67"/>
  <c r="BB218" i="67"/>
  <c r="BB270" i="67" s="1"/>
  <c r="AX30" i="66"/>
  <c r="AY28" i="66"/>
  <c r="AY29" i="66" s="1"/>
  <c r="E77" i="42"/>
  <c r="D78" i="42"/>
  <c r="AW156" i="59"/>
  <c r="AW155" i="59"/>
  <c r="AW157" i="59"/>
  <c r="AW158" i="59"/>
  <c r="AW162" i="59"/>
  <c r="AW166" i="59"/>
  <c r="AW170" i="59"/>
  <c r="AW161" i="59"/>
  <c r="AW165" i="59"/>
  <c r="AW169" i="59"/>
  <c r="AW173" i="59"/>
  <c r="AW160" i="59"/>
  <c r="AW164" i="59"/>
  <c r="AW168" i="59"/>
  <c r="AW172" i="59"/>
  <c r="AW159" i="59"/>
  <c r="AW163" i="59"/>
  <c r="AW167" i="59"/>
  <c r="AW171" i="59"/>
  <c r="AW177" i="59"/>
  <c r="AW181" i="59"/>
  <c r="AW176" i="59"/>
  <c r="AW180" i="59"/>
  <c r="AW175" i="59"/>
  <c r="AW179" i="59"/>
  <c r="AW174" i="59"/>
  <c r="AW178" i="59"/>
  <c r="AW182" i="59"/>
  <c r="AW102" i="59"/>
  <c r="AW107" i="59"/>
  <c r="AW101" i="59"/>
  <c r="AW104" i="59"/>
  <c r="AW112" i="59"/>
  <c r="AW116" i="59"/>
  <c r="AW120" i="59"/>
  <c r="AW124" i="59"/>
  <c r="AW128" i="59"/>
  <c r="AW103" i="59"/>
  <c r="AW108" i="59"/>
  <c r="AW111" i="59"/>
  <c r="AW115" i="59"/>
  <c r="AW119" i="59"/>
  <c r="AW123" i="59"/>
  <c r="AW127" i="59"/>
  <c r="AW110" i="59"/>
  <c r="AW118" i="59"/>
  <c r="AW126" i="59"/>
  <c r="AW106" i="59"/>
  <c r="AW122" i="59"/>
  <c r="AW121" i="59"/>
  <c r="AW105" i="59"/>
  <c r="AW109" i="59"/>
  <c r="AW117" i="59"/>
  <c r="AW125" i="59"/>
  <c r="AW114" i="59"/>
  <c r="AW113" i="59"/>
  <c r="AX378" i="61"/>
  <c r="AW49" i="59"/>
  <c r="AW53" i="59"/>
  <c r="AW57" i="59"/>
  <c r="AW48" i="59"/>
  <c r="AW52" i="59"/>
  <c r="AW56" i="59"/>
  <c r="AW51" i="59"/>
  <c r="AW55" i="59"/>
  <c r="AW61" i="59"/>
  <c r="AW65" i="59"/>
  <c r="AW69" i="59"/>
  <c r="AW73" i="59"/>
  <c r="AW50" i="59"/>
  <c r="AW60" i="59"/>
  <c r="AW64" i="59"/>
  <c r="AW68" i="59"/>
  <c r="AW72" i="59"/>
  <c r="AW62" i="59"/>
  <c r="AW66" i="59"/>
  <c r="AW70" i="59"/>
  <c r="AW74" i="59"/>
  <c r="AW54" i="59"/>
  <c r="AW59" i="59"/>
  <c r="AW63" i="59"/>
  <c r="AW67" i="59"/>
  <c r="AW71" i="59"/>
  <c r="AW75" i="59"/>
  <c r="AW58" i="59"/>
  <c r="AY105" i="61"/>
  <c r="AY106" i="61"/>
  <c r="AY103" i="61"/>
  <c r="AY108" i="61"/>
  <c r="AY101" i="61"/>
  <c r="AY102" i="61"/>
  <c r="AY109" i="61"/>
  <c r="AY104" i="61"/>
  <c r="AY107" i="61"/>
  <c r="Y30" i="1"/>
  <c r="AM4" i="56"/>
  <c r="Z28" i="1"/>
  <c r="AZ2" i="61"/>
  <c r="BH2" i="56"/>
  <c r="AT18" i="1"/>
  <c r="AT11" i="1" s="1"/>
  <c r="AU27" i="1"/>
  <c r="AX5" i="59"/>
  <c r="AS3" i="42"/>
  <c r="AS6" i="42" s="1"/>
  <c r="AU33" i="1"/>
  <c r="AT34" i="1"/>
  <c r="AZ3" i="61" s="1"/>
  <c r="AB22" i="69" l="1"/>
  <c r="AB22" i="59"/>
  <c r="AD149" i="67"/>
  <c r="AD132" i="61"/>
  <c r="AD119" i="67"/>
  <c r="BB388" i="67"/>
  <c r="AD119" i="61"/>
  <c r="AD150" i="67"/>
  <c r="AD150" i="61"/>
  <c r="AY388" i="61"/>
  <c r="AD149" i="61"/>
  <c r="AD120" i="67"/>
  <c r="AD120" i="61"/>
  <c r="AD145" i="61"/>
  <c r="AD148" i="67"/>
  <c r="AD135" i="61"/>
  <c r="AD162" i="61"/>
  <c r="AD140" i="61"/>
  <c r="AD138" i="67"/>
  <c r="AD152" i="61"/>
  <c r="AD163" i="61"/>
  <c r="AD151" i="61"/>
  <c r="AD116" i="61"/>
  <c r="AD143" i="67"/>
  <c r="AD146" i="67"/>
  <c r="AD134" i="67"/>
  <c r="AD153" i="61"/>
  <c r="AD156" i="67"/>
  <c r="AD147" i="67"/>
  <c r="AD137" i="67"/>
  <c r="AD155" i="67"/>
  <c r="AD144" i="67"/>
  <c r="BC33" i="67"/>
  <c r="BC377" i="67"/>
  <c r="BC376" i="67"/>
  <c r="AZ30" i="61"/>
  <c r="AZ83" i="61" s="1"/>
  <c r="AZ377" i="61"/>
  <c r="AZ382" i="61" s="1"/>
  <c r="AZ376" i="61"/>
  <c r="AD151" i="67"/>
  <c r="AW154" i="59"/>
  <c r="AD144" i="61"/>
  <c r="AZ49" i="61"/>
  <c r="AZ54" i="61"/>
  <c r="AZ51" i="61"/>
  <c r="AZ52" i="61"/>
  <c r="AZ50" i="61"/>
  <c r="AZ55" i="61"/>
  <c r="AZ56" i="61"/>
  <c r="AZ53" i="61"/>
  <c r="AZ48" i="61"/>
  <c r="AZ101" i="61" s="1"/>
  <c r="AZ47" i="61"/>
  <c r="AZ100" i="61" s="1"/>
  <c r="AZ46" i="61"/>
  <c r="AZ99" i="61" s="1"/>
  <c r="AZ45" i="61"/>
  <c r="AZ98" i="61" s="1"/>
  <c r="AZ44" i="61"/>
  <c r="AZ97" i="61" s="1"/>
  <c r="AZ43" i="61"/>
  <c r="AZ96" i="61" s="1"/>
  <c r="AZ42" i="61"/>
  <c r="AZ95" i="61" s="1"/>
  <c r="AZ41" i="61"/>
  <c r="AZ94" i="61" s="1"/>
  <c r="AZ40" i="61"/>
  <c r="AZ93" i="61" s="1"/>
  <c r="AZ39" i="61"/>
  <c r="AZ92" i="61" s="1"/>
  <c r="AZ38" i="61"/>
  <c r="AZ91" i="61" s="1"/>
  <c r="AZ37" i="61"/>
  <c r="AZ90" i="61" s="1"/>
  <c r="AZ36" i="61"/>
  <c r="AZ89" i="61" s="1"/>
  <c r="AZ35" i="61"/>
  <c r="AZ88" i="61" s="1"/>
  <c r="AZ34" i="61"/>
  <c r="AZ87" i="61" s="1"/>
  <c r="AZ33" i="61"/>
  <c r="AZ86" i="61" s="1"/>
  <c r="AZ32" i="61"/>
  <c r="AZ85" i="61" s="1"/>
  <c r="AZ31" i="61"/>
  <c r="AZ84" i="61" s="1"/>
  <c r="AD152" i="67"/>
  <c r="AD153" i="67"/>
  <c r="AD143" i="61"/>
  <c r="AD134" i="61"/>
  <c r="AD163" i="67"/>
  <c r="AD162" i="67"/>
  <c r="AD140" i="67"/>
  <c r="AD138" i="61"/>
  <c r="AD135" i="67"/>
  <c r="AD155" i="61"/>
  <c r="AD145" i="67"/>
  <c r="AD137" i="61"/>
  <c r="AD148" i="61"/>
  <c r="AD146" i="61"/>
  <c r="AD147" i="61"/>
  <c r="AD156" i="61"/>
  <c r="AD161" i="61"/>
  <c r="AD161" i="67"/>
  <c r="AZ218" i="61"/>
  <c r="AZ270" i="61" s="1"/>
  <c r="AM117" i="56"/>
  <c r="AM127" i="56"/>
  <c r="AM108" i="56"/>
  <c r="AM139" i="56"/>
  <c r="AM94" i="56"/>
  <c r="AM120" i="56"/>
  <c r="AM66" i="56"/>
  <c r="AM114" i="56"/>
  <c r="AM60" i="56"/>
  <c r="AM144" i="56"/>
  <c r="AM87" i="56"/>
  <c r="AM75" i="56"/>
  <c r="AM136" i="56"/>
  <c r="AM111" i="56"/>
  <c r="AM64" i="56"/>
  <c r="AM69" i="56"/>
  <c r="AM148" i="56"/>
  <c r="AM96" i="56"/>
  <c r="AM73" i="56"/>
  <c r="AM93" i="56"/>
  <c r="AM76" i="56"/>
  <c r="AM63" i="56"/>
  <c r="AM123" i="56"/>
  <c r="AM118" i="56"/>
  <c r="AM90" i="56"/>
  <c r="AM82" i="56"/>
  <c r="AM126" i="56"/>
  <c r="AM72" i="56"/>
  <c r="AM84" i="56"/>
  <c r="AM142" i="56"/>
  <c r="AM97" i="56"/>
  <c r="AM112" i="56"/>
  <c r="AM141" i="56"/>
  <c r="AM124" i="56"/>
  <c r="AM132" i="56"/>
  <c r="AM102" i="56"/>
  <c r="AM138" i="56"/>
  <c r="AM106" i="56"/>
  <c r="AM121" i="56"/>
  <c r="AM70" i="56"/>
  <c r="AM145" i="56"/>
  <c r="AM79" i="56"/>
  <c r="AM151" i="56"/>
  <c r="AM88" i="56"/>
  <c r="AM109" i="56"/>
  <c r="AM103" i="56"/>
  <c r="AM91" i="56"/>
  <c r="AM130" i="56"/>
  <c r="AM105" i="56"/>
  <c r="AM67" i="56"/>
  <c r="AM78" i="56"/>
  <c r="AM99" i="56"/>
  <c r="AM135" i="56"/>
  <c r="AM150" i="56"/>
  <c r="AM129" i="56"/>
  <c r="AM61" i="56"/>
  <c r="AM147" i="56"/>
  <c r="AM133" i="56"/>
  <c r="AM85" i="56"/>
  <c r="AM115" i="56"/>
  <c r="AM81" i="56"/>
  <c r="AM100" i="56"/>
  <c r="AM154" i="56"/>
  <c r="AM153" i="56"/>
  <c r="AD157" i="67"/>
  <c r="AD157" i="61"/>
  <c r="AD159" i="67"/>
  <c r="AD159" i="61"/>
  <c r="AD133" i="61"/>
  <c r="AD133" i="67"/>
  <c r="AD158" i="61"/>
  <c r="AD158" i="67"/>
  <c r="AD139" i="67"/>
  <c r="AD139" i="61"/>
  <c r="AD154" i="61"/>
  <c r="AD154" i="67"/>
  <c r="AD160" i="61"/>
  <c r="AD160" i="67"/>
  <c r="BC52" i="67"/>
  <c r="BC53" i="67"/>
  <c r="BC54" i="67"/>
  <c r="BC55" i="67"/>
  <c r="BC56" i="67"/>
  <c r="BC50" i="67"/>
  <c r="BC51" i="67"/>
  <c r="BC49" i="67"/>
  <c r="BC48" i="67"/>
  <c r="BC47" i="67"/>
  <c r="BC46" i="67"/>
  <c r="BC45" i="67"/>
  <c r="BC44" i="67"/>
  <c r="BC43" i="67"/>
  <c r="BC42" i="67"/>
  <c r="BC41" i="67"/>
  <c r="BC40" i="67"/>
  <c r="BC39" i="67"/>
  <c r="BC38" i="67"/>
  <c r="BC37" i="67"/>
  <c r="BC36" i="67"/>
  <c r="BC35" i="67"/>
  <c r="BC34" i="67"/>
  <c r="AD141" i="67"/>
  <c r="AD141" i="61"/>
  <c r="AD136" i="61"/>
  <c r="AD136" i="67"/>
  <c r="AD142" i="61"/>
  <c r="AD142" i="67"/>
  <c r="AX81" i="67"/>
  <c r="AC60" i="67"/>
  <c r="AC221" i="67"/>
  <c r="AC273" i="67" s="1"/>
  <c r="AC57" i="67"/>
  <c r="AC387" i="67" s="1"/>
  <c r="AC389" i="67" s="1"/>
  <c r="AC390" i="67" s="1"/>
  <c r="AC182" i="67"/>
  <c r="AC234" i="67" s="1"/>
  <c r="AC286" i="67" s="1"/>
  <c r="AC180" i="67"/>
  <c r="AC205" i="67"/>
  <c r="AC257" i="67" s="1"/>
  <c r="AC309" i="67" s="1"/>
  <c r="AC201" i="67"/>
  <c r="AC253" i="67" s="1"/>
  <c r="AC305" i="67" s="1"/>
  <c r="AC194" i="67"/>
  <c r="AC246" i="67" s="1"/>
  <c r="AC298" i="67" s="1"/>
  <c r="AC211" i="67"/>
  <c r="AC263" i="67" s="1"/>
  <c r="AC315" i="67" s="1"/>
  <c r="AC190" i="67"/>
  <c r="AC242" i="67" s="1"/>
  <c r="AC294" i="67" s="1"/>
  <c r="AC187" i="67"/>
  <c r="AC239" i="67" s="1"/>
  <c r="AC291" i="67" s="1"/>
  <c r="AC202" i="67"/>
  <c r="AC254" i="67" s="1"/>
  <c r="AC306" i="67" s="1"/>
  <c r="AC204" i="67"/>
  <c r="AC256" i="67" s="1"/>
  <c r="AC308" i="67" s="1"/>
  <c r="AC188" i="67"/>
  <c r="AC240" i="67" s="1"/>
  <c r="AC292" i="67" s="1"/>
  <c r="AC203" i="67"/>
  <c r="AC255" i="67" s="1"/>
  <c r="AC307" i="67" s="1"/>
  <c r="AC213" i="67"/>
  <c r="AC265" i="67" s="1"/>
  <c r="AC317" i="67" s="1"/>
  <c r="AC197" i="67"/>
  <c r="AC249" i="67" s="1"/>
  <c r="AC301" i="67" s="1"/>
  <c r="AC185" i="67"/>
  <c r="AC237" i="67" s="1"/>
  <c r="AC289" i="67" s="1"/>
  <c r="AC215" i="67"/>
  <c r="AC267" i="67" s="1"/>
  <c r="AC319" i="67" s="1"/>
  <c r="AC209" i="67"/>
  <c r="AC261" i="67" s="1"/>
  <c r="AC313" i="67" s="1"/>
  <c r="AC198" i="67"/>
  <c r="AC250" i="67" s="1"/>
  <c r="AC302" i="67" s="1"/>
  <c r="AC195" i="67"/>
  <c r="AC247" i="67" s="1"/>
  <c r="AC299" i="67" s="1"/>
  <c r="AC210" i="67"/>
  <c r="AC262" i="67" s="1"/>
  <c r="AC314" i="67" s="1"/>
  <c r="AC207" i="67"/>
  <c r="AC259" i="67" s="1"/>
  <c r="AC311" i="67" s="1"/>
  <c r="AC193" i="67"/>
  <c r="AC245" i="67" s="1"/>
  <c r="AC297" i="67" s="1"/>
  <c r="AC192" i="67"/>
  <c r="AC244" i="67" s="1"/>
  <c r="AC296" i="67" s="1"/>
  <c r="AC189" i="67"/>
  <c r="AC241" i="67" s="1"/>
  <c r="AC293" i="67" s="1"/>
  <c r="AC199" i="67"/>
  <c r="AC251" i="67" s="1"/>
  <c r="AC303" i="67" s="1"/>
  <c r="AC200" i="67"/>
  <c r="AC252" i="67" s="1"/>
  <c r="AC304" i="67" s="1"/>
  <c r="AC212" i="67"/>
  <c r="AC264" i="67" s="1"/>
  <c r="AC316" i="67" s="1"/>
  <c r="AC196" i="67"/>
  <c r="AC248" i="67" s="1"/>
  <c r="AC300" i="67" s="1"/>
  <c r="AC191" i="67"/>
  <c r="AC243" i="67" s="1"/>
  <c r="AC295" i="67" s="1"/>
  <c r="AC214" i="67"/>
  <c r="AC266" i="67" s="1"/>
  <c r="AC318" i="67" s="1"/>
  <c r="AC206" i="67"/>
  <c r="AC258" i="67" s="1"/>
  <c r="AC310" i="67" s="1"/>
  <c r="AC208" i="67"/>
  <c r="AC260" i="67" s="1"/>
  <c r="AC312" i="67" s="1"/>
  <c r="AC186" i="67"/>
  <c r="AC238" i="67" s="1"/>
  <c r="AC290" i="67" s="1"/>
  <c r="AC216" i="67"/>
  <c r="AC268" i="67" s="1"/>
  <c r="AC320" i="67" s="1"/>
  <c r="AC181" i="67"/>
  <c r="AC176" i="67"/>
  <c r="AC228" i="67" s="1"/>
  <c r="AC280" i="67" s="1"/>
  <c r="AC171" i="67"/>
  <c r="AC223" i="67" s="1"/>
  <c r="AC275" i="67" s="1"/>
  <c r="AC173" i="67"/>
  <c r="AC225" i="67" s="1"/>
  <c r="AC277" i="67" s="1"/>
  <c r="AC175" i="67"/>
  <c r="AC178" i="67"/>
  <c r="AC230" i="67" s="1"/>
  <c r="AC282" i="67" s="1"/>
  <c r="AC177" i="67"/>
  <c r="AC229" i="67" s="1"/>
  <c r="AC281" i="67" s="1"/>
  <c r="AC184" i="67"/>
  <c r="AC236" i="67" s="1"/>
  <c r="AC288" i="67" s="1"/>
  <c r="AC168" i="67"/>
  <c r="AC167" i="67"/>
  <c r="AC219" i="67" s="1"/>
  <c r="AC271" i="67" s="1"/>
  <c r="AD330" i="67"/>
  <c r="AC172" i="67"/>
  <c r="AC224" i="67" s="1"/>
  <c r="AC276" i="67" s="1"/>
  <c r="AC179" i="67"/>
  <c r="AC170" i="67"/>
  <c r="AC222" i="67" s="1"/>
  <c r="AC274" i="67" s="1"/>
  <c r="AC183" i="67"/>
  <c r="AC235" i="67" s="1"/>
  <c r="AC287" i="67" s="1"/>
  <c r="AC174" i="67"/>
  <c r="AC226" i="67" s="1"/>
  <c r="AC278" i="67" s="1"/>
  <c r="AD114" i="61"/>
  <c r="AD114" i="67"/>
  <c r="AD123" i="61"/>
  <c r="AD123" i="67"/>
  <c r="AD122" i="61"/>
  <c r="AD122" i="67"/>
  <c r="AD118" i="61"/>
  <c r="AD118" i="67"/>
  <c r="AD115" i="61"/>
  <c r="AD115" i="67"/>
  <c r="AD121" i="61"/>
  <c r="AD121" i="67"/>
  <c r="AD130" i="61"/>
  <c r="AD130" i="67"/>
  <c r="AD126" i="61"/>
  <c r="AD126" i="67"/>
  <c r="AD127" i="61"/>
  <c r="AD127" i="67"/>
  <c r="AD128" i="61"/>
  <c r="AD128" i="67"/>
  <c r="AD131" i="61"/>
  <c r="AD131" i="67"/>
  <c r="AD125" i="61"/>
  <c r="AD125" i="67"/>
  <c r="AD124" i="61"/>
  <c r="AD124" i="67"/>
  <c r="AD117" i="61"/>
  <c r="AD117" i="67"/>
  <c r="AD129" i="61"/>
  <c r="AD129" i="67"/>
  <c r="AC171" i="61"/>
  <c r="AC223" i="61" s="1"/>
  <c r="AC275" i="61" s="1"/>
  <c r="AC177" i="61"/>
  <c r="AC229" i="61" s="1"/>
  <c r="AC281" i="61" s="1"/>
  <c r="AC172" i="61"/>
  <c r="AC224" i="61" s="1"/>
  <c r="AC276" i="61" s="1"/>
  <c r="AC179" i="61"/>
  <c r="AC231" i="61" s="1"/>
  <c r="AC283" i="61" s="1"/>
  <c r="AC169" i="61"/>
  <c r="AC221" i="61" s="1"/>
  <c r="AC273" i="61" s="1"/>
  <c r="AC211" i="61"/>
  <c r="AC263" i="61" s="1"/>
  <c r="AC315" i="61" s="1"/>
  <c r="AC205" i="61"/>
  <c r="AC257" i="61" s="1"/>
  <c r="AC309" i="61" s="1"/>
  <c r="AC187" i="61"/>
  <c r="AC239" i="61" s="1"/>
  <c r="AC291" i="61" s="1"/>
  <c r="AC206" i="61"/>
  <c r="AC258" i="61" s="1"/>
  <c r="AC310" i="61" s="1"/>
  <c r="AC191" i="61"/>
  <c r="AC243" i="61" s="1"/>
  <c r="AC295" i="61" s="1"/>
  <c r="AC195" i="61"/>
  <c r="AC247" i="61" s="1"/>
  <c r="AC299" i="61" s="1"/>
  <c r="AC196" i="61"/>
  <c r="AC248" i="61" s="1"/>
  <c r="AC300" i="61" s="1"/>
  <c r="AC210" i="61"/>
  <c r="AC262" i="61" s="1"/>
  <c r="AC314" i="61" s="1"/>
  <c r="AC174" i="61"/>
  <c r="AC226" i="61" s="1"/>
  <c r="AC278" i="61" s="1"/>
  <c r="AC182" i="61"/>
  <c r="AC234" i="61" s="1"/>
  <c r="AC286" i="61" s="1"/>
  <c r="AC167" i="61"/>
  <c r="AC219" i="61" s="1"/>
  <c r="AC271" i="61" s="1"/>
  <c r="AC204" i="61"/>
  <c r="AC256" i="61" s="1"/>
  <c r="AC308" i="61" s="1"/>
  <c r="AC197" i="61"/>
  <c r="AC249" i="61" s="1"/>
  <c r="AC301" i="61" s="1"/>
  <c r="AC194" i="61"/>
  <c r="AC246" i="61" s="1"/>
  <c r="AC298" i="61" s="1"/>
  <c r="AC200" i="61"/>
  <c r="AC252" i="61" s="1"/>
  <c r="AC304" i="61" s="1"/>
  <c r="AC209" i="61"/>
  <c r="AC261" i="61" s="1"/>
  <c r="AC313" i="61" s="1"/>
  <c r="AC212" i="61"/>
  <c r="AC264" i="61" s="1"/>
  <c r="AC316" i="61" s="1"/>
  <c r="AC189" i="61"/>
  <c r="AC241" i="61" s="1"/>
  <c r="AC293" i="61" s="1"/>
  <c r="AC216" i="61"/>
  <c r="AC268" i="61" s="1"/>
  <c r="AC320" i="61" s="1"/>
  <c r="AC202" i="61"/>
  <c r="AC254" i="61" s="1"/>
  <c r="AC306" i="61" s="1"/>
  <c r="AC185" i="61"/>
  <c r="AC237" i="61" s="1"/>
  <c r="AC289" i="61" s="1"/>
  <c r="AC203" i="61"/>
  <c r="AC255" i="61" s="1"/>
  <c r="AC307" i="61" s="1"/>
  <c r="AC201" i="61"/>
  <c r="AC253" i="61" s="1"/>
  <c r="AC305" i="61" s="1"/>
  <c r="AC192" i="61"/>
  <c r="AC244" i="61" s="1"/>
  <c r="AC296" i="61" s="1"/>
  <c r="AC207" i="61"/>
  <c r="AC259" i="61" s="1"/>
  <c r="AC311" i="61" s="1"/>
  <c r="AC186" i="61"/>
  <c r="AC238" i="61" s="1"/>
  <c r="AC290" i="61" s="1"/>
  <c r="AC214" i="61"/>
  <c r="AC266" i="61" s="1"/>
  <c r="AC318" i="61" s="1"/>
  <c r="AC183" i="61"/>
  <c r="AC235" i="61" s="1"/>
  <c r="AC287" i="61" s="1"/>
  <c r="AC178" i="61"/>
  <c r="AC230" i="61" s="1"/>
  <c r="AC282" i="61" s="1"/>
  <c r="AC168" i="61"/>
  <c r="AC220" i="61" s="1"/>
  <c r="AC272" i="61" s="1"/>
  <c r="AC190" i="61"/>
  <c r="AC242" i="61" s="1"/>
  <c r="AC294" i="61" s="1"/>
  <c r="AC213" i="61"/>
  <c r="AC265" i="61" s="1"/>
  <c r="AC317" i="61" s="1"/>
  <c r="AC188" i="61"/>
  <c r="AC240" i="61" s="1"/>
  <c r="AC292" i="61" s="1"/>
  <c r="AC199" i="61"/>
  <c r="AC251" i="61" s="1"/>
  <c r="AC303" i="61" s="1"/>
  <c r="AC208" i="61"/>
  <c r="AC260" i="61" s="1"/>
  <c r="AC312" i="61" s="1"/>
  <c r="AC215" i="61"/>
  <c r="AC267" i="61" s="1"/>
  <c r="AC319" i="61" s="1"/>
  <c r="AC193" i="61"/>
  <c r="AC245" i="61" s="1"/>
  <c r="AC297" i="61" s="1"/>
  <c r="AC198" i="61"/>
  <c r="AC250" i="61" s="1"/>
  <c r="AC302" i="61" s="1"/>
  <c r="AC184" i="61"/>
  <c r="AC236" i="61" s="1"/>
  <c r="AC288" i="61" s="1"/>
  <c r="AC173" i="61"/>
  <c r="AC225" i="61" s="1"/>
  <c r="AC277" i="61" s="1"/>
  <c r="AC175" i="61"/>
  <c r="AC227" i="61" s="1"/>
  <c r="AC279" i="61" s="1"/>
  <c r="AC170" i="61"/>
  <c r="AC222" i="61" s="1"/>
  <c r="AC274" i="61" s="1"/>
  <c r="AC180" i="61"/>
  <c r="AC232" i="61" s="1"/>
  <c r="AC284" i="61" s="1"/>
  <c r="AC176" i="61"/>
  <c r="AC228" i="61" s="1"/>
  <c r="AC280" i="61" s="1"/>
  <c r="AC60" i="61"/>
  <c r="AC233" i="61"/>
  <c r="AC285" i="61" s="1"/>
  <c r="AM54" i="56"/>
  <c r="AM57" i="56"/>
  <c r="AM58" i="56"/>
  <c r="AM55" i="56"/>
  <c r="AM52" i="56"/>
  <c r="AM51" i="56"/>
  <c r="AU19" i="66"/>
  <c r="AX381" i="67"/>
  <c r="AX83" i="67"/>
  <c r="AX90" i="67"/>
  <c r="AX84" i="67"/>
  <c r="AX85" i="67"/>
  <c r="AX382" i="67"/>
  <c r="AX93" i="67"/>
  <c r="AX89" i="67"/>
  <c r="AX94" i="67"/>
  <c r="AX99" i="67"/>
  <c r="AX95" i="67"/>
  <c r="AX92" i="67"/>
  <c r="AX88" i="67"/>
  <c r="AX98" i="67"/>
  <c r="AX97" i="67"/>
  <c r="AX96" i="67"/>
  <c r="AX86" i="67"/>
  <c r="AX87" i="67"/>
  <c r="AX91" i="67"/>
  <c r="AX82" i="67"/>
  <c r="AS34" i="66"/>
  <c r="AY3" i="67" s="1"/>
  <c r="AT33" i="66"/>
  <c r="AB364" i="61"/>
  <c r="AA129" i="69"/>
  <c r="AA16" i="69" s="1"/>
  <c r="AA129" i="59"/>
  <c r="AA16" i="59" s="1"/>
  <c r="AB366" i="61"/>
  <c r="AB368" i="61"/>
  <c r="AB371" i="61"/>
  <c r="AB370" i="61"/>
  <c r="AB367" i="61"/>
  <c r="AB362" i="61"/>
  <c r="AB369" i="61"/>
  <c r="AB363" i="61"/>
  <c r="AB365" i="61"/>
  <c r="AM10" i="56"/>
  <c r="AM43" i="56"/>
  <c r="AM33" i="56"/>
  <c r="AM22" i="56"/>
  <c r="AM34" i="56"/>
  <c r="AM49" i="56"/>
  <c r="AM18" i="56"/>
  <c r="AM21" i="56"/>
  <c r="AM24" i="56"/>
  <c r="AM36" i="56"/>
  <c r="AM16" i="56"/>
  <c r="AM31" i="56"/>
  <c r="AM42" i="56"/>
  <c r="AM46" i="56"/>
  <c r="AM48" i="56"/>
  <c r="AM27" i="56"/>
  <c r="AM37" i="56"/>
  <c r="AM9" i="56"/>
  <c r="AM39" i="56"/>
  <c r="AM15" i="56"/>
  <c r="AM19" i="56"/>
  <c r="AM28" i="56"/>
  <c r="AM30" i="56"/>
  <c r="AM12" i="56"/>
  <c r="AM45" i="56"/>
  <c r="AM25" i="56"/>
  <c r="AM40" i="56"/>
  <c r="AM13" i="56"/>
  <c r="AB369" i="67"/>
  <c r="AB364" i="67"/>
  <c r="AC57" i="61"/>
  <c r="AC387" i="61" s="1"/>
  <c r="AB365" i="67"/>
  <c r="AB367" i="67"/>
  <c r="AB370" i="67"/>
  <c r="AB363" i="67"/>
  <c r="AB366" i="67"/>
  <c r="AB362" i="67"/>
  <c r="AB368" i="67"/>
  <c r="AC324" i="67"/>
  <c r="AC335" i="67" s="1"/>
  <c r="AB371" i="67"/>
  <c r="AC324" i="61"/>
  <c r="AC335" i="61" s="1"/>
  <c r="BD2" i="67"/>
  <c r="BB5" i="69"/>
  <c r="BB159" i="69" s="1"/>
  <c r="AX18" i="66"/>
  <c r="AX11" i="66" s="1"/>
  <c r="AY27" i="66"/>
  <c r="BB378" i="67"/>
  <c r="BA178" i="69"/>
  <c r="BA179" i="69"/>
  <c r="BA177" i="69"/>
  <c r="BA168" i="69"/>
  <c r="BA128" i="69"/>
  <c r="BA164" i="69"/>
  <c r="BA116" i="69"/>
  <c r="BA71" i="69"/>
  <c r="BA172" i="69"/>
  <c r="BA113" i="69"/>
  <c r="BA64" i="69"/>
  <c r="BA114" i="69"/>
  <c r="BA107" i="69"/>
  <c r="BA66" i="69"/>
  <c r="BA118" i="69"/>
  <c r="BA53" i="69"/>
  <c r="BA54" i="69"/>
  <c r="BA182" i="69"/>
  <c r="BA180" i="69"/>
  <c r="BA68" i="69"/>
  <c r="BA57" i="69"/>
  <c r="BA170" i="69"/>
  <c r="BA171" i="69"/>
  <c r="BA161" i="69"/>
  <c r="BA181" i="69"/>
  <c r="BA120" i="69"/>
  <c r="BA121" i="69"/>
  <c r="BA108" i="69"/>
  <c r="BA63" i="69"/>
  <c r="BA127" i="69"/>
  <c r="BA72" i="69"/>
  <c r="BA173" i="69"/>
  <c r="BA123" i="69"/>
  <c r="BA74" i="69"/>
  <c r="BA58" i="69"/>
  <c r="BA163" i="69"/>
  <c r="BA61" i="69"/>
  <c r="BA110" i="69"/>
  <c r="BA166" i="69"/>
  <c r="BA167" i="69"/>
  <c r="BA165" i="69"/>
  <c r="BA122" i="69"/>
  <c r="BA75" i="69"/>
  <c r="BA117" i="69"/>
  <c r="BA126" i="69"/>
  <c r="BA115" i="69"/>
  <c r="BA56" i="69"/>
  <c r="BA65" i="69"/>
  <c r="BA73" i="69"/>
  <c r="BA174" i="69"/>
  <c r="BA175" i="69"/>
  <c r="BA169" i="69"/>
  <c r="BA162" i="69"/>
  <c r="BA124" i="69"/>
  <c r="BA125" i="69"/>
  <c r="BA112" i="69"/>
  <c r="BA67" i="69"/>
  <c r="BA160" i="69"/>
  <c r="BA109" i="69"/>
  <c r="BA60" i="69"/>
  <c r="BA106" i="69"/>
  <c r="BA111" i="69"/>
  <c r="BA62" i="69"/>
  <c r="BA55" i="69"/>
  <c r="BA69" i="69"/>
  <c r="BA119" i="69"/>
  <c r="BA176" i="69"/>
  <c r="BA59" i="69"/>
  <c r="BA70" i="69"/>
  <c r="BA52" i="69"/>
  <c r="BA159" i="69"/>
  <c r="BA105" i="69"/>
  <c r="BC106" i="67"/>
  <c r="BC107" i="67"/>
  <c r="BC108" i="67"/>
  <c r="BC109" i="67"/>
  <c r="BC218" i="67"/>
  <c r="BC270" i="67" s="1"/>
  <c r="BC105" i="67"/>
  <c r="AB133" i="69"/>
  <c r="AC134" i="69"/>
  <c r="AD135" i="69"/>
  <c r="AE136" i="69"/>
  <c r="AF137" i="69"/>
  <c r="AG138" i="69"/>
  <c r="AH139" i="69"/>
  <c r="AI140" i="69"/>
  <c r="AJ141" i="69"/>
  <c r="AK142" i="69"/>
  <c r="AL143" i="69"/>
  <c r="AM144" i="69"/>
  <c r="AN145" i="69"/>
  <c r="AO146" i="69"/>
  <c r="AP147" i="69"/>
  <c r="AQ148" i="69"/>
  <c r="AR149" i="69"/>
  <c r="AS150" i="69"/>
  <c r="AT151" i="69"/>
  <c r="AU152" i="69"/>
  <c r="AV153" i="69"/>
  <c r="AW154" i="69"/>
  <c r="AX155" i="69"/>
  <c r="AY156" i="69"/>
  <c r="AZ157" i="69"/>
  <c r="BA158" i="69"/>
  <c r="AB26" i="69"/>
  <c r="AC27" i="69"/>
  <c r="AD28" i="69"/>
  <c r="AE29" i="69"/>
  <c r="AF30" i="69"/>
  <c r="AG31" i="69"/>
  <c r="AH32" i="69"/>
  <c r="AI33" i="69"/>
  <c r="AJ34" i="69"/>
  <c r="AK35" i="69"/>
  <c r="AL36" i="69"/>
  <c r="AM37" i="69"/>
  <c r="AN38" i="69"/>
  <c r="AO39" i="69"/>
  <c r="AP40" i="69"/>
  <c r="AQ41" i="69"/>
  <c r="AR42" i="69"/>
  <c r="AS43" i="69"/>
  <c r="AT44" i="69"/>
  <c r="AU45" i="69"/>
  <c r="AV46" i="69"/>
  <c r="AW47" i="69"/>
  <c r="AX48" i="69"/>
  <c r="AY49" i="69"/>
  <c r="AZ50" i="69"/>
  <c r="BA51" i="69"/>
  <c r="AZ28" i="66"/>
  <c r="AZ29" i="66" s="1"/>
  <c r="AY30" i="66"/>
  <c r="AY381" i="61"/>
  <c r="AB389" i="61"/>
  <c r="AB390" i="61" s="1"/>
  <c r="D79" i="42"/>
  <c r="E78" i="42"/>
  <c r="AB26" i="59"/>
  <c r="AC27" i="59"/>
  <c r="AD28" i="59"/>
  <c r="AE29" i="59"/>
  <c r="AF30" i="59"/>
  <c r="AG31" i="59"/>
  <c r="AH32" i="59"/>
  <c r="AI33" i="59"/>
  <c r="AJ34" i="59"/>
  <c r="AK35" i="59"/>
  <c r="AL36" i="59"/>
  <c r="AM37" i="59"/>
  <c r="AN38" i="59"/>
  <c r="AO39" i="59"/>
  <c r="AP40" i="59"/>
  <c r="AQ41" i="59"/>
  <c r="AR42" i="59"/>
  <c r="AS43" i="59"/>
  <c r="AT44" i="59"/>
  <c r="AU45" i="59"/>
  <c r="AV46" i="59"/>
  <c r="AW47" i="59"/>
  <c r="AB133" i="59"/>
  <c r="AC134" i="59"/>
  <c r="AD135" i="59"/>
  <c r="AE136" i="59"/>
  <c r="AF137" i="59"/>
  <c r="AG138" i="59"/>
  <c r="AH139" i="59"/>
  <c r="AI140" i="59"/>
  <c r="AJ141" i="59"/>
  <c r="AK142" i="59"/>
  <c r="AL143" i="59"/>
  <c r="AM144" i="59"/>
  <c r="AN145" i="59"/>
  <c r="AO146" i="59"/>
  <c r="AP147" i="59"/>
  <c r="AQ148" i="59"/>
  <c r="AR149" i="59"/>
  <c r="AS150" i="59"/>
  <c r="AT151" i="59"/>
  <c r="AU152" i="59"/>
  <c r="AV153" i="59"/>
  <c r="AX157" i="59"/>
  <c r="AX155" i="59"/>
  <c r="AX156" i="59"/>
  <c r="AX161" i="59"/>
  <c r="AX165" i="59"/>
  <c r="AX169" i="59"/>
  <c r="AX173" i="59"/>
  <c r="AX160" i="59"/>
  <c r="AX164" i="59"/>
  <c r="AX168" i="59"/>
  <c r="AX172" i="59"/>
  <c r="AX159" i="59"/>
  <c r="AX163" i="59"/>
  <c r="AX167" i="59"/>
  <c r="AX171" i="59"/>
  <c r="AX158" i="59"/>
  <c r="AX162" i="59"/>
  <c r="AX166" i="59"/>
  <c r="AX170" i="59"/>
  <c r="AX176" i="59"/>
  <c r="AX180" i="59"/>
  <c r="AX175" i="59"/>
  <c r="AX179" i="59"/>
  <c r="AX174" i="59"/>
  <c r="AX178" i="59"/>
  <c r="AX182" i="59"/>
  <c r="AX177" i="59"/>
  <c r="AX181" i="59"/>
  <c r="AX103" i="59"/>
  <c r="AX106" i="59"/>
  <c r="AX102" i="59"/>
  <c r="AX108" i="59"/>
  <c r="AX111" i="59"/>
  <c r="AX115" i="59"/>
  <c r="AX119" i="59"/>
  <c r="AX123" i="59"/>
  <c r="AX127" i="59"/>
  <c r="AX107" i="59"/>
  <c r="AX110" i="59"/>
  <c r="AX114" i="59"/>
  <c r="AX118" i="59"/>
  <c r="AX122" i="59"/>
  <c r="AX126" i="59"/>
  <c r="AX105" i="59"/>
  <c r="AX109" i="59"/>
  <c r="AX117" i="59"/>
  <c r="AX125" i="59"/>
  <c r="AX113" i="59"/>
  <c r="AX121" i="59"/>
  <c r="AX128" i="59"/>
  <c r="AX116" i="59"/>
  <c r="AX124" i="59"/>
  <c r="AX104" i="59"/>
  <c r="AX112" i="59"/>
  <c r="AX120" i="59"/>
  <c r="AY378" i="61"/>
  <c r="AX48" i="59"/>
  <c r="AX52" i="59"/>
  <c r="AX56" i="59"/>
  <c r="AX51" i="59"/>
  <c r="AX55" i="59"/>
  <c r="AX50" i="59"/>
  <c r="AX54" i="59"/>
  <c r="AX60" i="59"/>
  <c r="AX64" i="59"/>
  <c r="AX68" i="59"/>
  <c r="AX72" i="59"/>
  <c r="AX61" i="59"/>
  <c r="AX65" i="59"/>
  <c r="AX69" i="59"/>
  <c r="AX73" i="59"/>
  <c r="AX57" i="59"/>
  <c r="AX59" i="59"/>
  <c r="AX63" i="59"/>
  <c r="AX67" i="59"/>
  <c r="AX71" i="59"/>
  <c r="AX75" i="59"/>
  <c r="AX53" i="59"/>
  <c r="AX58" i="59"/>
  <c r="AX62" i="59"/>
  <c r="AX66" i="59"/>
  <c r="AX70" i="59"/>
  <c r="AX74" i="59"/>
  <c r="AX49" i="59"/>
  <c r="AZ103" i="61"/>
  <c r="AZ108" i="61"/>
  <c r="AZ102" i="61"/>
  <c r="AZ109" i="61"/>
  <c r="AZ104" i="61"/>
  <c r="AZ107" i="61"/>
  <c r="AZ106" i="61"/>
  <c r="AZ105" i="61"/>
  <c r="Z29" i="1"/>
  <c r="AN3" i="56"/>
  <c r="AM6" i="56"/>
  <c r="AM7" i="56"/>
  <c r="AT3" i="42"/>
  <c r="AT6" i="42" s="1"/>
  <c r="AV27" i="1"/>
  <c r="AU18" i="1"/>
  <c r="AU11" i="1" s="1"/>
  <c r="BA2" i="61"/>
  <c r="AY5" i="59"/>
  <c r="BI2" i="56"/>
  <c r="AU34" i="1"/>
  <c r="BA3" i="61" s="1"/>
  <c r="AV33" i="1"/>
  <c r="AD325" i="67" l="1"/>
  <c r="BC388" i="67"/>
  <c r="AC23" i="69"/>
  <c r="AC21" i="69"/>
  <c r="AC21" i="59"/>
  <c r="AC23" i="59"/>
  <c r="AC347" i="67"/>
  <c r="AC359" i="67" s="1"/>
  <c r="AD330" i="61"/>
  <c r="AD326" i="61"/>
  <c r="AD328" i="61"/>
  <c r="AD328" i="67"/>
  <c r="AM116" i="56"/>
  <c r="BD376" i="67"/>
  <c r="BD377" i="67"/>
  <c r="AZ388" i="61"/>
  <c r="BA377" i="61"/>
  <c r="BA376" i="61"/>
  <c r="AB79" i="69"/>
  <c r="AB129" i="69" s="1"/>
  <c r="AB16" i="69" s="1"/>
  <c r="AD81" i="59"/>
  <c r="BA55" i="61"/>
  <c r="BA56" i="61"/>
  <c r="BA54" i="61"/>
  <c r="BA52" i="61"/>
  <c r="BA50" i="61"/>
  <c r="BA51" i="61"/>
  <c r="BA53" i="61"/>
  <c r="BA48" i="61"/>
  <c r="BA101" i="61" s="1"/>
  <c r="BA49" i="61"/>
  <c r="BA102" i="61" s="1"/>
  <c r="BA47" i="61"/>
  <c r="BA100" i="61" s="1"/>
  <c r="BA46" i="61"/>
  <c r="BA99" i="61" s="1"/>
  <c r="BA45" i="61"/>
  <c r="BA98" i="61" s="1"/>
  <c r="BA44" i="61"/>
  <c r="BA97" i="61" s="1"/>
  <c r="BA43" i="61"/>
  <c r="BA96" i="61" s="1"/>
  <c r="BA42" i="61"/>
  <c r="BA95" i="61" s="1"/>
  <c r="BA41" i="61"/>
  <c r="BA94" i="61" s="1"/>
  <c r="BA40" i="61"/>
  <c r="BA93" i="61" s="1"/>
  <c r="BA39" i="61"/>
  <c r="BA92" i="61" s="1"/>
  <c r="BA38" i="61"/>
  <c r="BA91" i="61" s="1"/>
  <c r="BA37" i="61"/>
  <c r="BA90" i="61" s="1"/>
  <c r="BA36" i="61"/>
  <c r="BA89" i="61" s="1"/>
  <c r="BA35" i="61"/>
  <c r="BA88" i="61" s="1"/>
  <c r="BA34" i="61"/>
  <c r="BA87" i="61" s="1"/>
  <c r="BA33" i="61"/>
  <c r="BA86" i="61" s="1"/>
  <c r="BA32" i="61"/>
  <c r="BA85" i="61" s="1"/>
  <c r="BA31" i="61"/>
  <c r="BA84" i="61" s="1"/>
  <c r="AE8" i="61"/>
  <c r="AE61" i="61" s="1"/>
  <c r="AI12" i="61"/>
  <c r="AI65" i="61" s="1"/>
  <c r="AH11" i="61"/>
  <c r="AH64" i="61" s="1"/>
  <c r="AG10" i="61"/>
  <c r="AG63" i="61" s="1"/>
  <c r="AK14" i="61"/>
  <c r="AK67" i="61" s="1"/>
  <c r="AJ13" i="61"/>
  <c r="AJ66" i="61" s="1"/>
  <c r="AP19" i="61"/>
  <c r="AP72" i="61" s="1"/>
  <c r="AL15" i="61"/>
  <c r="AL68" i="61" s="1"/>
  <c r="AO18" i="61"/>
  <c r="AO71" i="61" s="1"/>
  <c r="AN17" i="61"/>
  <c r="AN70" i="61" s="1"/>
  <c r="AR21" i="61"/>
  <c r="AR74" i="61" s="1"/>
  <c r="AM16" i="61"/>
  <c r="AM69" i="61" s="1"/>
  <c r="AU24" i="61"/>
  <c r="AU77" i="61" s="1"/>
  <c r="AY28" i="61"/>
  <c r="AY81" i="61" s="1"/>
  <c r="AQ20" i="61"/>
  <c r="AQ73" i="61" s="1"/>
  <c r="AT23" i="61"/>
  <c r="AT76" i="61" s="1"/>
  <c r="AX27" i="61"/>
  <c r="AX80" i="61" s="1"/>
  <c r="AS22" i="61"/>
  <c r="AS75" i="61" s="1"/>
  <c r="AW26" i="61"/>
  <c r="AW79" i="61" s="1"/>
  <c r="AF9" i="61"/>
  <c r="AF62" i="61" s="1"/>
  <c r="AZ29" i="61"/>
  <c r="AZ82" i="61" s="1"/>
  <c r="AV25" i="61"/>
  <c r="AV78" i="61" s="1"/>
  <c r="BA30" i="61"/>
  <c r="BA83" i="61" s="1"/>
  <c r="AD7" i="61"/>
  <c r="AD326" i="67"/>
  <c r="AM71" i="56"/>
  <c r="AD327" i="61"/>
  <c r="AD327" i="67"/>
  <c r="AD332" i="61"/>
  <c r="AD325" i="61"/>
  <c r="AM101" i="56"/>
  <c r="AM104" i="56"/>
  <c r="AM77" i="56"/>
  <c r="AM62" i="56"/>
  <c r="AM119" i="56"/>
  <c r="AM155" i="56"/>
  <c r="AM86" i="56"/>
  <c r="AM92" i="56"/>
  <c r="AM152" i="56"/>
  <c r="AM122" i="56"/>
  <c r="AM98" i="56"/>
  <c r="AM74" i="56"/>
  <c r="AM65" i="56"/>
  <c r="AM146" i="56"/>
  <c r="AM113" i="56"/>
  <c r="AM134" i="56"/>
  <c r="AM68" i="56"/>
  <c r="AM80" i="56"/>
  <c r="AM107" i="56"/>
  <c r="AM125" i="56"/>
  <c r="AM143" i="56"/>
  <c r="AM83" i="56"/>
  <c r="AM128" i="56"/>
  <c r="BA218" i="61"/>
  <c r="BA270" i="61" s="1"/>
  <c r="BA382" i="61"/>
  <c r="AM110" i="56"/>
  <c r="AM149" i="56"/>
  <c r="AM137" i="56"/>
  <c r="AM95" i="56"/>
  <c r="BD54" i="67"/>
  <c r="BD53" i="67"/>
  <c r="BD56" i="67"/>
  <c r="BD55" i="67"/>
  <c r="BD52" i="67"/>
  <c r="BD51" i="67"/>
  <c r="BD50" i="67"/>
  <c r="BD49" i="67"/>
  <c r="BD48" i="67"/>
  <c r="BD47" i="67"/>
  <c r="BD46" i="67"/>
  <c r="BD45" i="67"/>
  <c r="BD44" i="67"/>
  <c r="BD43" i="67"/>
  <c r="BD42" i="67"/>
  <c r="BD41" i="67"/>
  <c r="BD40" i="67"/>
  <c r="BD39" i="67"/>
  <c r="BD38" i="67"/>
  <c r="BD37" i="67"/>
  <c r="BD36" i="67"/>
  <c r="BD35" i="67"/>
  <c r="BD34" i="67"/>
  <c r="AM131" i="56"/>
  <c r="AM89" i="56"/>
  <c r="AM140" i="56"/>
  <c r="AC227" i="67"/>
  <c r="AC279" i="67" s="1"/>
  <c r="AC231" i="67"/>
  <c r="AC283" i="67" s="1"/>
  <c r="AC233" i="67"/>
  <c r="AC285" i="67" s="1"/>
  <c r="AC232" i="67"/>
  <c r="AC284" i="67" s="1"/>
  <c r="AC220" i="67"/>
  <c r="AC272" i="67" s="1"/>
  <c r="AD332" i="67"/>
  <c r="AD164" i="61"/>
  <c r="AE8" i="67"/>
  <c r="AE61" i="67" s="1"/>
  <c r="AI12" i="67"/>
  <c r="AI65" i="67" s="1"/>
  <c r="AM16" i="67"/>
  <c r="AM69" i="67" s="1"/>
  <c r="AH11" i="67"/>
  <c r="AH64" i="67" s="1"/>
  <c r="AL15" i="67"/>
  <c r="AL68" i="67" s="1"/>
  <c r="AG10" i="67"/>
  <c r="AG63" i="67" s="1"/>
  <c r="AK14" i="67"/>
  <c r="AK67" i="67" s="1"/>
  <c r="AO18" i="67"/>
  <c r="AO71" i="67" s="1"/>
  <c r="AS22" i="67"/>
  <c r="AS75" i="67" s="1"/>
  <c r="AN17" i="67"/>
  <c r="AN70" i="67" s="1"/>
  <c r="AR21" i="67"/>
  <c r="AR74" i="67" s="1"/>
  <c r="AJ13" i="67"/>
  <c r="AJ66" i="67" s="1"/>
  <c r="AQ20" i="67"/>
  <c r="AQ73" i="67" s="1"/>
  <c r="AT23" i="67"/>
  <c r="AT76" i="67" s="1"/>
  <c r="AX27" i="67"/>
  <c r="AX80" i="67" s="1"/>
  <c r="BB31" i="67"/>
  <c r="AP19" i="67"/>
  <c r="AP72" i="67" s="1"/>
  <c r="AW26" i="67"/>
  <c r="AW79" i="67" s="1"/>
  <c r="BA30" i="67"/>
  <c r="AF9" i="67"/>
  <c r="AF62" i="67" s="1"/>
  <c r="AV25" i="67"/>
  <c r="AV78" i="67" s="1"/>
  <c r="AZ29" i="67"/>
  <c r="BD33" i="67"/>
  <c r="BC32" i="67"/>
  <c r="AY28" i="67"/>
  <c r="AY81" i="67" s="1"/>
  <c r="AU24" i="67"/>
  <c r="AU77" i="67" s="1"/>
  <c r="AD7" i="67"/>
  <c r="AD334" i="67"/>
  <c r="AD165" i="67"/>
  <c r="AD180" i="67" s="1"/>
  <c r="AD334" i="61"/>
  <c r="AM56" i="56"/>
  <c r="AM53" i="56"/>
  <c r="AM59" i="56"/>
  <c r="AT34" i="66"/>
  <c r="AZ3" i="67" s="1"/>
  <c r="AU33" i="66"/>
  <c r="AY98" i="67"/>
  <c r="AY96" i="67"/>
  <c r="AY94" i="67"/>
  <c r="AY91" i="67"/>
  <c r="AY90" i="67"/>
  <c r="AY84" i="67"/>
  <c r="AY93" i="67"/>
  <c r="AY100" i="67"/>
  <c r="AY97" i="67"/>
  <c r="AY381" i="67"/>
  <c r="AY88" i="67"/>
  <c r="AY89" i="67"/>
  <c r="AY87" i="67"/>
  <c r="AY85" i="67"/>
  <c r="AY99" i="67"/>
  <c r="AY92" i="67"/>
  <c r="AY382" i="67"/>
  <c r="AY86" i="67"/>
  <c r="AY95" i="67"/>
  <c r="AY83" i="67"/>
  <c r="AY82" i="67"/>
  <c r="AV19" i="66"/>
  <c r="AM41" i="56"/>
  <c r="AB183" i="69"/>
  <c r="AB18" i="69" s="1"/>
  <c r="AB76" i="69"/>
  <c r="AB14" i="69" s="1"/>
  <c r="AB183" i="59"/>
  <c r="AB18" i="59" s="1"/>
  <c r="AB76" i="59"/>
  <c r="AB14" i="59" s="1"/>
  <c r="AG84" i="69"/>
  <c r="BB52" i="69"/>
  <c r="AM14" i="56"/>
  <c r="AC342" i="61"/>
  <c r="AC354" i="61" s="1"/>
  <c r="AM26" i="56"/>
  <c r="AM11" i="56"/>
  <c r="AM20" i="56"/>
  <c r="AM35" i="56"/>
  <c r="AM29" i="56"/>
  <c r="AM47" i="56"/>
  <c r="AM50" i="56"/>
  <c r="AM44" i="56"/>
  <c r="AM38" i="56"/>
  <c r="AM17" i="56"/>
  <c r="AM32" i="56"/>
  <c r="AM23" i="56"/>
  <c r="AC344" i="61"/>
  <c r="AC356" i="61" s="1"/>
  <c r="AC339" i="61"/>
  <c r="AC351" i="61" s="1"/>
  <c r="AU98" i="59"/>
  <c r="AW100" i="69"/>
  <c r="AE82" i="59"/>
  <c r="BA104" i="69"/>
  <c r="AK88" i="69"/>
  <c r="AC340" i="67"/>
  <c r="AC352" i="67" s="1"/>
  <c r="AX101" i="59"/>
  <c r="AM90" i="59"/>
  <c r="AB79" i="59"/>
  <c r="AO92" i="69"/>
  <c r="AC341" i="67"/>
  <c r="AC353" i="67" s="1"/>
  <c r="AI86" i="59"/>
  <c r="AQ94" i="59"/>
  <c r="AS96" i="69"/>
  <c r="AC80" i="69"/>
  <c r="AC343" i="61"/>
  <c r="AC355" i="61" s="1"/>
  <c r="AC346" i="67"/>
  <c r="AC358" i="67" s="1"/>
  <c r="AC341" i="61"/>
  <c r="AC353" i="61" s="1"/>
  <c r="AC346" i="61"/>
  <c r="AC358" i="61" s="1"/>
  <c r="AC338" i="61"/>
  <c r="AC350" i="61" s="1"/>
  <c r="AC345" i="67"/>
  <c r="AC357" i="67" s="1"/>
  <c r="AC338" i="67"/>
  <c r="AC350" i="67" s="1"/>
  <c r="AC347" i="61"/>
  <c r="AC359" i="61" s="1"/>
  <c r="AC340" i="61"/>
  <c r="AC352" i="61" s="1"/>
  <c r="AC345" i="61"/>
  <c r="AC357" i="61" s="1"/>
  <c r="AC342" i="67"/>
  <c r="AC354" i="67" s="1"/>
  <c r="AC344" i="67"/>
  <c r="AC339" i="67"/>
  <c r="AC351" i="67" s="1"/>
  <c r="AC343" i="67"/>
  <c r="AC355" i="67" s="1"/>
  <c r="AV99" i="59"/>
  <c r="AR95" i="59"/>
  <c r="AN91" i="59"/>
  <c r="AJ87" i="59"/>
  <c r="AF83" i="59"/>
  <c r="BB105" i="69"/>
  <c r="AX101" i="69"/>
  <c r="AT97" i="69"/>
  <c r="AP93" i="69"/>
  <c r="AL89" i="69"/>
  <c r="AH85" i="69"/>
  <c r="AD81" i="69"/>
  <c r="AW100" i="59"/>
  <c r="AS96" i="59"/>
  <c r="AO92" i="59"/>
  <c r="AK88" i="59"/>
  <c r="AG84" i="59"/>
  <c r="AC80" i="59"/>
  <c r="AY102" i="69"/>
  <c r="AU98" i="69"/>
  <c r="AQ94" i="69"/>
  <c r="AM90" i="69"/>
  <c r="AI86" i="69"/>
  <c r="AE82" i="69"/>
  <c r="AT97" i="59"/>
  <c r="AP93" i="59"/>
  <c r="AL89" i="59"/>
  <c r="AH85" i="59"/>
  <c r="AZ103" i="69"/>
  <c r="AV99" i="69"/>
  <c r="AR95" i="69"/>
  <c r="AN91" i="69"/>
  <c r="AJ87" i="69"/>
  <c r="AF83" i="69"/>
  <c r="AM8" i="56"/>
  <c r="BD109" i="67"/>
  <c r="BD108" i="67"/>
  <c r="BD218" i="67"/>
  <c r="BD270" i="67" s="1"/>
  <c r="BD106" i="67"/>
  <c r="BD107" i="67"/>
  <c r="BB179" i="69"/>
  <c r="BB180" i="69"/>
  <c r="BB164" i="69"/>
  <c r="BB162" i="69"/>
  <c r="BB163" i="69"/>
  <c r="BB169" i="69"/>
  <c r="BB127" i="69"/>
  <c r="BB72" i="69"/>
  <c r="BB177" i="69"/>
  <c r="BB110" i="69"/>
  <c r="BB61" i="69"/>
  <c r="BB128" i="69"/>
  <c r="BB123" i="69"/>
  <c r="BB66" i="69"/>
  <c r="BB75" i="69"/>
  <c r="BB108" i="69"/>
  <c r="BB63" i="69"/>
  <c r="BB167" i="69"/>
  <c r="BB168" i="69"/>
  <c r="BB166" i="69"/>
  <c r="BB165" i="69"/>
  <c r="BB121" i="69"/>
  <c r="BB122" i="69"/>
  <c r="BB109" i="69"/>
  <c r="BB60" i="69"/>
  <c r="BB114" i="69"/>
  <c r="BB65" i="69"/>
  <c r="BB111" i="69"/>
  <c r="BB57" i="69"/>
  <c r="BB70" i="69"/>
  <c r="BB56" i="69"/>
  <c r="BB120" i="69"/>
  <c r="BB115" i="69"/>
  <c r="BB171" i="69"/>
  <c r="BB172" i="69"/>
  <c r="BB174" i="69"/>
  <c r="BB173" i="69"/>
  <c r="BB125" i="69"/>
  <c r="BB126" i="69"/>
  <c r="BB113" i="69"/>
  <c r="BB64" i="69"/>
  <c r="BB118" i="69"/>
  <c r="BB69" i="69"/>
  <c r="BB119" i="69"/>
  <c r="BB116" i="69"/>
  <c r="BB74" i="69"/>
  <c r="BB58" i="69"/>
  <c r="BB59" i="69"/>
  <c r="BB71" i="69"/>
  <c r="BB175" i="69"/>
  <c r="BB176" i="69"/>
  <c r="BB182" i="69"/>
  <c r="BB181" i="69"/>
  <c r="BB170" i="69"/>
  <c r="BB161" i="69"/>
  <c r="BB117" i="69"/>
  <c r="BB68" i="69"/>
  <c r="BB124" i="69"/>
  <c r="BB73" i="69"/>
  <c r="BB178" i="69"/>
  <c r="BB112" i="69"/>
  <c r="BB107" i="69"/>
  <c r="BB62" i="69"/>
  <c r="BB67" i="69"/>
  <c r="BB55" i="69"/>
  <c r="BB54" i="69"/>
  <c r="BB106" i="69"/>
  <c r="BB53" i="69"/>
  <c r="BB160" i="69"/>
  <c r="BC378" i="67"/>
  <c r="AY18" i="66"/>
  <c r="AY11" i="66" s="1"/>
  <c r="AZ27" i="66"/>
  <c r="BC5" i="69"/>
  <c r="BE2" i="67"/>
  <c r="AZ30" i="66"/>
  <c r="BA28" i="66"/>
  <c r="BA29" i="66" s="1"/>
  <c r="AZ381" i="61"/>
  <c r="E79" i="42"/>
  <c r="D80" i="42"/>
  <c r="AZ378" i="61"/>
  <c r="AY156" i="59"/>
  <c r="AY157" i="59"/>
  <c r="AY160" i="59"/>
  <c r="AY164" i="59"/>
  <c r="AY168" i="59"/>
  <c r="AY172" i="59"/>
  <c r="AY159" i="59"/>
  <c r="AY163" i="59"/>
  <c r="AY167" i="59"/>
  <c r="AY171" i="59"/>
  <c r="AY158" i="59"/>
  <c r="AY162" i="59"/>
  <c r="AY166" i="59"/>
  <c r="AY170" i="59"/>
  <c r="AY161" i="59"/>
  <c r="AY165" i="59"/>
  <c r="AY169" i="59"/>
  <c r="AY173" i="59"/>
  <c r="AY175" i="59"/>
  <c r="AY179" i="59"/>
  <c r="AY174" i="59"/>
  <c r="AY178" i="59"/>
  <c r="AY182" i="59"/>
  <c r="AY177" i="59"/>
  <c r="AY181" i="59"/>
  <c r="AY176" i="59"/>
  <c r="AY180" i="59"/>
  <c r="AY102" i="59"/>
  <c r="AY105" i="59"/>
  <c r="AY103" i="59"/>
  <c r="AY107" i="59"/>
  <c r="AY110" i="59"/>
  <c r="AY114" i="59"/>
  <c r="AY118" i="59"/>
  <c r="AY122" i="59"/>
  <c r="AY126" i="59"/>
  <c r="AY106" i="59"/>
  <c r="AY109" i="59"/>
  <c r="AY113" i="59"/>
  <c r="AY117" i="59"/>
  <c r="AY121" i="59"/>
  <c r="AY125" i="59"/>
  <c r="AY116" i="59"/>
  <c r="AY124" i="59"/>
  <c r="AY112" i="59"/>
  <c r="AY120" i="59"/>
  <c r="AY127" i="59"/>
  <c r="AY108" i="59"/>
  <c r="AY115" i="59"/>
  <c r="AY123" i="59"/>
  <c r="AY104" i="59"/>
  <c r="AY128" i="59"/>
  <c r="AY111" i="59"/>
  <c r="AY119" i="59"/>
  <c r="AY51" i="59"/>
  <c r="AY55" i="59"/>
  <c r="AY50" i="59"/>
  <c r="AY54" i="59"/>
  <c r="AY49" i="59"/>
  <c r="AY53" i="59"/>
  <c r="AY57" i="59"/>
  <c r="AY59" i="59"/>
  <c r="AY63" i="59"/>
  <c r="AY67" i="59"/>
  <c r="AY71" i="59"/>
  <c r="AY75" i="59"/>
  <c r="AY56" i="59"/>
  <c r="AY58" i="59"/>
  <c r="AY62" i="59"/>
  <c r="AY66" i="59"/>
  <c r="AY70" i="59"/>
  <c r="AY74" i="59"/>
  <c r="AY64" i="59"/>
  <c r="AY68" i="59"/>
  <c r="AY72" i="59"/>
  <c r="AY52" i="59"/>
  <c r="AY61" i="59"/>
  <c r="AY65" i="59"/>
  <c r="AY69" i="59"/>
  <c r="AY73" i="59"/>
  <c r="AY60" i="59"/>
  <c r="BA109" i="61"/>
  <c r="BA104" i="61"/>
  <c r="BA107" i="61"/>
  <c r="BA105" i="61"/>
  <c r="BA106" i="61"/>
  <c r="BA108" i="61"/>
  <c r="BA103" i="61"/>
  <c r="Z30" i="1"/>
  <c r="AA28" i="1"/>
  <c r="AN4" i="56"/>
  <c r="AW27" i="1"/>
  <c r="AZ5" i="59"/>
  <c r="BJ2" i="56"/>
  <c r="AV18" i="1"/>
  <c r="AV11" i="1" s="1"/>
  <c r="BB2" i="61"/>
  <c r="AU3" i="42"/>
  <c r="AU6" i="42" s="1"/>
  <c r="AW33" i="1"/>
  <c r="AV34" i="1"/>
  <c r="BB3" i="61" s="1"/>
  <c r="AC22" i="69" l="1"/>
  <c r="AC22" i="59"/>
  <c r="AC371" i="67"/>
  <c r="BD388" i="67"/>
  <c r="AE150" i="61"/>
  <c r="AE150" i="67"/>
  <c r="AE133" i="61"/>
  <c r="AE136" i="61"/>
  <c r="AE142" i="67"/>
  <c r="AE132" i="67"/>
  <c r="AE135" i="67"/>
  <c r="AE149" i="61"/>
  <c r="AE144" i="61"/>
  <c r="AE140" i="61"/>
  <c r="AE137" i="61"/>
  <c r="AE162" i="61"/>
  <c r="AE151" i="67"/>
  <c r="AE145" i="61"/>
  <c r="AE160" i="67"/>
  <c r="AE152" i="61"/>
  <c r="AE163" i="61"/>
  <c r="AE146" i="67"/>
  <c r="BE34" i="67"/>
  <c r="BE376" i="67"/>
  <c r="BE377" i="67"/>
  <c r="BA388" i="61"/>
  <c r="BB31" i="61"/>
  <c r="BB84" i="61" s="1"/>
  <c r="BB376" i="61"/>
  <c r="BB377" i="61"/>
  <c r="BB382" i="61" s="1"/>
  <c r="AY48" i="59"/>
  <c r="BB53" i="61"/>
  <c r="BB55" i="61"/>
  <c r="BB56" i="61"/>
  <c r="BB52" i="61"/>
  <c r="BB51" i="61"/>
  <c r="BB54" i="61"/>
  <c r="BB50" i="61"/>
  <c r="BB103" i="61" s="1"/>
  <c r="BB49" i="61"/>
  <c r="BB102" i="61" s="1"/>
  <c r="BB48" i="61"/>
  <c r="BB101" i="61" s="1"/>
  <c r="BB47" i="61"/>
  <c r="BB100" i="61" s="1"/>
  <c r="BB46" i="61"/>
  <c r="BB99" i="61" s="1"/>
  <c r="BB45" i="61"/>
  <c r="BB98" i="61" s="1"/>
  <c r="BB44" i="61"/>
  <c r="BB97" i="61" s="1"/>
  <c r="BB43" i="61"/>
  <c r="BB96" i="61" s="1"/>
  <c r="BB42" i="61"/>
  <c r="BB95" i="61" s="1"/>
  <c r="BB41" i="61"/>
  <c r="BB94" i="61" s="1"/>
  <c r="BB40" i="61"/>
  <c r="BB93" i="61" s="1"/>
  <c r="BB39" i="61"/>
  <c r="BB92" i="61" s="1"/>
  <c r="BB38" i="61"/>
  <c r="BB91" i="61" s="1"/>
  <c r="BB37" i="61"/>
  <c r="BB90" i="61" s="1"/>
  <c r="BB36" i="61"/>
  <c r="BB89" i="61" s="1"/>
  <c r="BB35" i="61"/>
  <c r="BB88" i="61" s="1"/>
  <c r="BB34" i="61"/>
  <c r="BB87" i="61" s="1"/>
  <c r="BB33" i="61"/>
  <c r="BB86" i="61" s="1"/>
  <c r="BB32" i="61"/>
  <c r="BB85" i="61" s="1"/>
  <c r="AE135" i="61"/>
  <c r="AE145" i="67"/>
  <c r="AE151" i="61"/>
  <c r="AE160" i="61"/>
  <c r="AE146" i="61"/>
  <c r="AE149" i="67"/>
  <c r="AE137" i="67"/>
  <c r="AE142" i="61"/>
  <c r="AE136" i="67"/>
  <c r="AE152" i="67"/>
  <c r="AE132" i="61"/>
  <c r="AE140" i="67"/>
  <c r="AE163" i="67"/>
  <c r="AE144" i="67"/>
  <c r="AE133" i="67"/>
  <c r="AE162" i="67"/>
  <c r="AE158" i="67"/>
  <c r="AE158" i="61"/>
  <c r="AE155" i="67"/>
  <c r="AE155" i="61"/>
  <c r="AE143" i="61"/>
  <c r="AE143" i="67"/>
  <c r="AE139" i="67"/>
  <c r="AE139" i="61"/>
  <c r="AE138" i="61"/>
  <c r="AE138" i="67"/>
  <c r="AE156" i="61"/>
  <c r="AE156" i="67"/>
  <c r="AE147" i="61"/>
  <c r="AE147" i="67"/>
  <c r="AE157" i="67"/>
  <c r="AE157" i="61"/>
  <c r="AE159" i="67"/>
  <c r="AE159" i="61"/>
  <c r="BB218" i="61"/>
  <c r="BB270" i="61" s="1"/>
  <c r="AE141" i="67"/>
  <c r="AE141" i="61"/>
  <c r="AE148" i="67"/>
  <c r="AE148" i="61"/>
  <c r="AE154" i="61"/>
  <c r="AE154" i="67"/>
  <c r="AE134" i="67"/>
  <c r="AE134" i="61"/>
  <c r="AN139" i="56"/>
  <c r="AN111" i="56"/>
  <c r="AN69" i="56"/>
  <c r="AN73" i="56"/>
  <c r="AN108" i="56"/>
  <c r="AN94" i="56"/>
  <c r="AN96" i="56"/>
  <c r="AN66" i="56"/>
  <c r="AN114" i="56"/>
  <c r="AN144" i="56"/>
  <c r="AN87" i="56"/>
  <c r="AN127" i="56"/>
  <c r="AN136" i="56"/>
  <c r="AN60" i="56"/>
  <c r="AN148" i="56"/>
  <c r="AN117" i="56"/>
  <c r="AN100" i="56"/>
  <c r="AN64" i="56"/>
  <c r="AN120" i="56"/>
  <c r="AN75" i="56"/>
  <c r="AN88" i="56"/>
  <c r="AN123" i="56"/>
  <c r="AN81" i="56"/>
  <c r="AN76" i="56"/>
  <c r="AN126" i="56"/>
  <c r="AN106" i="56"/>
  <c r="AN118" i="56"/>
  <c r="AN82" i="56"/>
  <c r="AN78" i="56"/>
  <c r="AN132" i="56"/>
  <c r="AN105" i="56"/>
  <c r="AN133" i="56"/>
  <c r="AN102" i="56"/>
  <c r="AN121" i="56"/>
  <c r="AN124" i="56"/>
  <c r="AN112" i="56"/>
  <c r="AN63" i="56"/>
  <c r="AN147" i="56"/>
  <c r="AN90" i="56"/>
  <c r="AN67" i="56"/>
  <c r="AN145" i="56"/>
  <c r="AN99" i="56"/>
  <c r="AN151" i="56"/>
  <c r="AN84" i="56"/>
  <c r="AN79" i="56"/>
  <c r="AN138" i="56"/>
  <c r="AN109" i="56"/>
  <c r="AN130" i="56"/>
  <c r="AN141" i="56"/>
  <c r="AN70" i="56"/>
  <c r="AN85" i="56"/>
  <c r="AN129" i="56"/>
  <c r="AN142" i="56"/>
  <c r="AN97" i="56"/>
  <c r="AN91" i="56"/>
  <c r="AN61" i="56"/>
  <c r="AN103" i="56"/>
  <c r="AN115" i="56"/>
  <c r="AN93" i="56"/>
  <c r="AN150" i="56"/>
  <c r="AN135" i="56"/>
  <c r="AN72" i="56"/>
  <c r="AN154" i="56"/>
  <c r="AN153" i="56"/>
  <c r="BE54" i="67"/>
  <c r="BE55" i="67"/>
  <c r="BE56" i="67"/>
  <c r="BE52" i="67"/>
  <c r="BE53" i="67"/>
  <c r="BE51" i="67"/>
  <c r="BE50" i="67"/>
  <c r="BE49" i="67"/>
  <c r="BE48" i="67"/>
  <c r="BE47" i="67"/>
  <c r="BE46" i="67"/>
  <c r="BE45" i="67"/>
  <c r="BE44" i="67"/>
  <c r="BE43" i="67"/>
  <c r="BE42" i="67"/>
  <c r="BE41" i="67"/>
  <c r="BE40" i="67"/>
  <c r="BE39" i="67"/>
  <c r="BE38" i="67"/>
  <c r="BE37" i="67"/>
  <c r="BE36" i="67"/>
  <c r="BE35" i="67"/>
  <c r="AE161" i="61"/>
  <c r="AE161" i="67"/>
  <c r="AE153" i="67"/>
  <c r="AE153" i="61"/>
  <c r="AD57" i="67"/>
  <c r="AD387" i="67" s="1"/>
  <c r="AD389" i="67" s="1"/>
  <c r="AD390" i="67" s="1"/>
  <c r="AD232" i="67"/>
  <c r="AD284" i="67" s="1"/>
  <c r="AD176" i="67"/>
  <c r="AD228" i="67" s="1"/>
  <c r="AD280" i="67" s="1"/>
  <c r="AD181" i="67"/>
  <c r="AD233" i="67" s="1"/>
  <c r="AD285" i="67" s="1"/>
  <c r="AD167" i="67"/>
  <c r="AD219" i="67" s="1"/>
  <c r="AD271" i="67" s="1"/>
  <c r="AD202" i="67"/>
  <c r="AD254" i="67" s="1"/>
  <c r="AD306" i="67" s="1"/>
  <c r="AD187" i="67"/>
  <c r="AD239" i="67" s="1"/>
  <c r="AD291" i="67" s="1"/>
  <c r="AD204" i="67"/>
  <c r="AD256" i="67" s="1"/>
  <c r="AD308" i="67" s="1"/>
  <c r="AD185" i="67"/>
  <c r="AD237" i="67" s="1"/>
  <c r="AD289" i="67" s="1"/>
  <c r="AD213" i="67"/>
  <c r="AD265" i="67" s="1"/>
  <c r="AD317" i="67" s="1"/>
  <c r="AD203" i="67"/>
  <c r="AD255" i="67" s="1"/>
  <c r="AD307" i="67" s="1"/>
  <c r="AD205" i="67"/>
  <c r="AD257" i="67" s="1"/>
  <c r="AD309" i="67" s="1"/>
  <c r="AD190" i="67"/>
  <c r="AD242" i="67" s="1"/>
  <c r="AD294" i="67" s="1"/>
  <c r="AD192" i="67"/>
  <c r="AD244" i="67" s="1"/>
  <c r="AD296" i="67" s="1"/>
  <c r="AD188" i="67"/>
  <c r="AD240" i="67" s="1"/>
  <c r="AD292" i="67" s="1"/>
  <c r="AD201" i="67"/>
  <c r="AD253" i="67" s="1"/>
  <c r="AD305" i="67" s="1"/>
  <c r="AD195" i="67"/>
  <c r="AD247" i="67" s="1"/>
  <c r="AD299" i="67" s="1"/>
  <c r="AD194" i="67"/>
  <c r="AD246" i="67" s="1"/>
  <c r="AD298" i="67" s="1"/>
  <c r="AD197" i="67"/>
  <c r="AD249" i="67" s="1"/>
  <c r="AD301" i="67" s="1"/>
  <c r="AD214" i="67"/>
  <c r="AD266" i="67" s="1"/>
  <c r="AD318" i="67" s="1"/>
  <c r="AD198" i="67"/>
  <c r="AD250" i="67" s="1"/>
  <c r="AD302" i="67" s="1"/>
  <c r="AD215" i="67"/>
  <c r="AD267" i="67" s="1"/>
  <c r="AD319" i="67" s="1"/>
  <c r="AD186" i="67"/>
  <c r="AD238" i="67" s="1"/>
  <c r="AD290" i="67" s="1"/>
  <c r="AD210" i="67"/>
  <c r="AD262" i="67" s="1"/>
  <c r="AD314" i="67" s="1"/>
  <c r="AD208" i="67"/>
  <c r="AD260" i="67" s="1"/>
  <c r="AD312" i="67" s="1"/>
  <c r="AD200" i="67"/>
  <c r="AD252" i="67" s="1"/>
  <c r="AD304" i="67" s="1"/>
  <c r="AD191" i="67"/>
  <c r="AD243" i="67" s="1"/>
  <c r="AD295" i="67" s="1"/>
  <c r="AD199" i="67"/>
  <c r="AD251" i="67" s="1"/>
  <c r="AD303" i="67" s="1"/>
  <c r="AD207" i="67"/>
  <c r="AD259" i="67" s="1"/>
  <c r="AD311" i="67" s="1"/>
  <c r="AD209" i="67"/>
  <c r="AD261" i="67" s="1"/>
  <c r="AD313" i="67" s="1"/>
  <c r="AD211" i="67"/>
  <c r="AD263" i="67" s="1"/>
  <c r="AD315" i="67" s="1"/>
  <c r="AD193" i="67"/>
  <c r="AD245" i="67" s="1"/>
  <c r="AD297" i="67" s="1"/>
  <c r="AD206" i="67"/>
  <c r="AD258" i="67" s="1"/>
  <c r="AD310" i="67" s="1"/>
  <c r="AD212" i="67"/>
  <c r="AD264" i="67" s="1"/>
  <c r="AD316" i="67" s="1"/>
  <c r="AD196" i="67"/>
  <c r="AD248" i="67" s="1"/>
  <c r="AD300" i="67" s="1"/>
  <c r="AD189" i="67"/>
  <c r="AD241" i="67" s="1"/>
  <c r="AD293" i="67" s="1"/>
  <c r="AD216" i="67"/>
  <c r="AD268" i="67" s="1"/>
  <c r="AD320" i="67" s="1"/>
  <c r="AD172" i="67"/>
  <c r="AD224" i="67" s="1"/>
  <c r="AD276" i="67" s="1"/>
  <c r="AD169" i="67"/>
  <c r="AD221" i="67" s="1"/>
  <c r="AD273" i="67" s="1"/>
  <c r="AD173" i="67"/>
  <c r="AD171" i="67"/>
  <c r="AD223" i="67" s="1"/>
  <c r="AD275" i="67" s="1"/>
  <c r="AD178" i="67"/>
  <c r="AD230" i="67" s="1"/>
  <c r="AD282" i="67" s="1"/>
  <c r="AD175" i="67"/>
  <c r="AD227" i="67" s="1"/>
  <c r="AD279" i="67" s="1"/>
  <c r="AD184" i="67"/>
  <c r="AD236" i="67" s="1"/>
  <c r="AD288" i="67" s="1"/>
  <c r="AD174" i="67"/>
  <c r="AD170" i="67"/>
  <c r="AD222" i="67" s="1"/>
  <c r="AD274" i="67" s="1"/>
  <c r="AD168" i="67"/>
  <c r="AD220" i="67" s="1"/>
  <c r="AD272" i="67" s="1"/>
  <c r="AD177" i="67"/>
  <c r="AD229" i="67" s="1"/>
  <c r="AD281" i="67" s="1"/>
  <c r="AD179" i="67"/>
  <c r="AD183" i="67"/>
  <c r="AD235" i="67" s="1"/>
  <c r="AD287" i="67" s="1"/>
  <c r="AD182" i="67"/>
  <c r="AD234" i="67" s="1"/>
  <c r="AD286" i="67" s="1"/>
  <c r="AE114" i="61"/>
  <c r="AE114" i="67"/>
  <c r="AE117" i="61"/>
  <c r="AE117" i="67"/>
  <c r="AE127" i="61"/>
  <c r="AE127" i="67"/>
  <c r="AE115" i="61"/>
  <c r="AE115" i="67"/>
  <c r="AE116" i="61"/>
  <c r="AE116" i="67"/>
  <c r="AE125" i="61"/>
  <c r="AE125" i="67"/>
  <c r="AE124" i="61"/>
  <c r="AE124" i="67"/>
  <c r="AE121" i="61"/>
  <c r="AE121" i="67"/>
  <c r="AE120" i="61"/>
  <c r="AE330" i="61" s="1"/>
  <c r="AE120" i="67"/>
  <c r="AE330" i="67" s="1"/>
  <c r="AE131" i="61"/>
  <c r="AE131" i="67"/>
  <c r="AE119" i="61"/>
  <c r="AE119" i="67"/>
  <c r="AE126" i="61"/>
  <c r="AE126" i="67"/>
  <c r="AE123" i="61"/>
  <c r="AE123" i="67"/>
  <c r="AE129" i="61"/>
  <c r="AE129" i="67"/>
  <c r="AE122" i="61"/>
  <c r="AE122" i="67"/>
  <c r="AE128" i="61"/>
  <c r="AE128" i="67"/>
  <c r="AE118" i="61"/>
  <c r="AE118" i="67"/>
  <c r="AE130" i="61"/>
  <c r="AE130" i="67"/>
  <c r="AD60" i="67"/>
  <c r="AZ82" i="67"/>
  <c r="AD324" i="67"/>
  <c r="AD335" i="67" s="1"/>
  <c r="AD177" i="61"/>
  <c r="AD229" i="61" s="1"/>
  <c r="AD281" i="61" s="1"/>
  <c r="AD197" i="61"/>
  <c r="AD249" i="61" s="1"/>
  <c r="AD301" i="61" s="1"/>
  <c r="AD187" i="61"/>
  <c r="AD239" i="61" s="1"/>
  <c r="AD291" i="61" s="1"/>
  <c r="AD213" i="61"/>
  <c r="AD265" i="61" s="1"/>
  <c r="AD317" i="61" s="1"/>
  <c r="AD203" i="61"/>
  <c r="AD255" i="61" s="1"/>
  <c r="AD307" i="61" s="1"/>
  <c r="AD209" i="61"/>
  <c r="AD261" i="61" s="1"/>
  <c r="AD313" i="61" s="1"/>
  <c r="AD199" i="61"/>
  <c r="AD251" i="61" s="1"/>
  <c r="AD303" i="61" s="1"/>
  <c r="AD207" i="61"/>
  <c r="AD196" i="61"/>
  <c r="AD248" i="61" s="1"/>
  <c r="AD300" i="61" s="1"/>
  <c r="AD178" i="61"/>
  <c r="AD230" i="61" s="1"/>
  <c r="AD282" i="61" s="1"/>
  <c r="AD184" i="61"/>
  <c r="AD236" i="61" s="1"/>
  <c r="AD288" i="61" s="1"/>
  <c r="AD173" i="61"/>
  <c r="AD225" i="61" s="1"/>
  <c r="AD277" i="61" s="1"/>
  <c r="AD168" i="61"/>
  <c r="AD220" i="61" s="1"/>
  <c r="AD272" i="61" s="1"/>
  <c r="AD174" i="61"/>
  <c r="AD226" i="61" s="1"/>
  <c r="AD278" i="61" s="1"/>
  <c r="AD195" i="61"/>
  <c r="AD247" i="61" s="1"/>
  <c r="AD299" i="61" s="1"/>
  <c r="AD190" i="61"/>
  <c r="AD242" i="61" s="1"/>
  <c r="AD294" i="61" s="1"/>
  <c r="AD192" i="61"/>
  <c r="AD244" i="61" s="1"/>
  <c r="AD296" i="61" s="1"/>
  <c r="AD201" i="61"/>
  <c r="AD253" i="61" s="1"/>
  <c r="AD305" i="61" s="1"/>
  <c r="AD206" i="61"/>
  <c r="AD258" i="61" s="1"/>
  <c r="AD310" i="61" s="1"/>
  <c r="AD212" i="61"/>
  <c r="AD264" i="61" s="1"/>
  <c r="AD316" i="61" s="1"/>
  <c r="AD198" i="61"/>
  <c r="AD250" i="61" s="1"/>
  <c r="AD302" i="61" s="1"/>
  <c r="AD214" i="61"/>
  <c r="AD266" i="61" s="1"/>
  <c r="AD318" i="61" s="1"/>
  <c r="AD170" i="61"/>
  <c r="AD222" i="61" s="1"/>
  <c r="AD274" i="61" s="1"/>
  <c r="AD175" i="61"/>
  <c r="AD227" i="61" s="1"/>
  <c r="AD279" i="61" s="1"/>
  <c r="AD179" i="61"/>
  <c r="AD231" i="61" s="1"/>
  <c r="AD283" i="61" s="1"/>
  <c r="AD171" i="61"/>
  <c r="AD223" i="61" s="1"/>
  <c r="AD275" i="61" s="1"/>
  <c r="AD180" i="61"/>
  <c r="AD232" i="61" s="1"/>
  <c r="AD284" i="61" s="1"/>
  <c r="AD205" i="61"/>
  <c r="AD257" i="61" s="1"/>
  <c r="AD309" i="61" s="1"/>
  <c r="AD194" i="61"/>
  <c r="AD246" i="61" s="1"/>
  <c r="AD298" i="61" s="1"/>
  <c r="AD185" i="61"/>
  <c r="AD237" i="61" s="1"/>
  <c r="AD289" i="61" s="1"/>
  <c r="AD204" i="61"/>
  <c r="AD256" i="61" s="1"/>
  <c r="AD308" i="61" s="1"/>
  <c r="AD200" i="61"/>
  <c r="AD252" i="61" s="1"/>
  <c r="AD304" i="61" s="1"/>
  <c r="AD208" i="61"/>
  <c r="AD260" i="61" s="1"/>
  <c r="AD312" i="61" s="1"/>
  <c r="AD189" i="61"/>
  <c r="AD241" i="61" s="1"/>
  <c r="AD293" i="61" s="1"/>
  <c r="AD211" i="61"/>
  <c r="AD263" i="61" s="1"/>
  <c r="AD315" i="61" s="1"/>
  <c r="AD172" i="61"/>
  <c r="AD224" i="61" s="1"/>
  <c r="AD276" i="61" s="1"/>
  <c r="AD167" i="61"/>
  <c r="AD219" i="61" s="1"/>
  <c r="AD271" i="61" s="1"/>
  <c r="AD181" i="61"/>
  <c r="AD233" i="61" s="1"/>
  <c r="AD285" i="61" s="1"/>
  <c r="AD182" i="61"/>
  <c r="AD234" i="61" s="1"/>
  <c r="AD286" i="61" s="1"/>
  <c r="AD186" i="61"/>
  <c r="AD238" i="61" s="1"/>
  <c r="AD290" i="61" s="1"/>
  <c r="AD188" i="61"/>
  <c r="AD240" i="61" s="1"/>
  <c r="AD292" i="61" s="1"/>
  <c r="AD202" i="61"/>
  <c r="AD254" i="61" s="1"/>
  <c r="AD306" i="61" s="1"/>
  <c r="AD215" i="61"/>
  <c r="AD267" i="61" s="1"/>
  <c r="AD319" i="61" s="1"/>
  <c r="AD191" i="61"/>
  <c r="AD243" i="61" s="1"/>
  <c r="AD295" i="61" s="1"/>
  <c r="AD193" i="61"/>
  <c r="AD245" i="61" s="1"/>
  <c r="AD297" i="61" s="1"/>
  <c r="AD210" i="61"/>
  <c r="AD262" i="61" s="1"/>
  <c r="AD314" i="61" s="1"/>
  <c r="AD216" i="61"/>
  <c r="AD268" i="61" s="1"/>
  <c r="AD320" i="61" s="1"/>
  <c r="AD169" i="61"/>
  <c r="AD221" i="61" s="1"/>
  <c r="AD273" i="61" s="1"/>
  <c r="AD176" i="61"/>
  <c r="AD228" i="61" s="1"/>
  <c r="AD280" i="61" s="1"/>
  <c r="AD183" i="61"/>
  <c r="AD235" i="61" s="1"/>
  <c r="AD287" i="61" s="1"/>
  <c r="AD60" i="61"/>
  <c r="AD259" i="61"/>
  <c r="AD311" i="61" s="1"/>
  <c r="AN57" i="56"/>
  <c r="AN55" i="56"/>
  <c r="AN54" i="56"/>
  <c r="AN58" i="56"/>
  <c r="AN51" i="56"/>
  <c r="AN52" i="56"/>
  <c r="AV33" i="66"/>
  <c r="AU34" i="66"/>
  <c r="BA3" i="67" s="1"/>
  <c r="AW19" i="66"/>
  <c r="AZ99" i="67"/>
  <c r="AZ88" i="67"/>
  <c r="AZ100" i="67"/>
  <c r="AZ85" i="67"/>
  <c r="AZ87" i="67"/>
  <c r="AZ98" i="67"/>
  <c r="AZ84" i="67"/>
  <c r="AZ86" i="67"/>
  <c r="AZ101" i="67"/>
  <c r="AZ96" i="67"/>
  <c r="AZ95" i="67"/>
  <c r="AZ97" i="67"/>
  <c r="AZ90" i="67"/>
  <c r="AZ91" i="67"/>
  <c r="AZ94" i="67"/>
  <c r="AZ92" i="67"/>
  <c r="AZ89" i="67"/>
  <c r="AZ382" i="67"/>
  <c r="AZ93" i="67"/>
  <c r="AZ381" i="67"/>
  <c r="AZ83" i="67"/>
  <c r="AC363" i="67"/>
  <c r="AB129" i="59"/>
  <c r="AB16" i="59" s="1"/>
  <c r="AC366" i="61"/>
  <c r="AC368" i="61"/>
  <c r="AC363" i="61"/>
  <c r="AC362" i="61"/>
  <c r="AN10" i="56"/>
  <c r="AN48" i="56"/>
  <c r="AN16" i="56"/>
  <c r="AN34" i="56"/>
  <c r="AN12" i="56"/>
  <c r="AN37" i="56"/>
  <c r="AN21" i="56"/>
  <c r="AN46" i="56"/>
  <c r="AN49" i="56"/>
  <c r="AN39" i="56"/>
  <c r="AN19" i="56"/>
  <c r="AN42" i="56"/>
  <c r="AN43" i="56"/>
  <c r="AN27" i="56"/>
  <c r="AN33" i="56"/>
  <c r="AN9" i="56"/>
  <c r="AN24" i="56"/>
  <c r="AN28" i="56"/>
  <c r="AN22" i="56"/>
  <c r="AN18" i="56"/>
  <c r="AN45" i="56"/>
  <c r="AN30" i="56"/>
  <c r="AN36" i="56"/>
  <c r="AN25" i="56"/>
  <c r="AN15" i="56"/>
  <c r="AN31" i="56"/>
  <c r="AN40" i="56"/>
  <c r="AN13" i="56"/>
  <c r="AC365" i="67"/>
  <c r="AC371" i="61"/>
  <c r="AC370" i="61"/>
  <c r="AC364" i="67"/>
  <c r="AC369" i="67"/>
  <c r="AC369" i="61"/>
  <c r="AC370" i="67"/>
  <c r="AD324" i="61"/>
  <c r="AD335" i="61" s="1"/>
  <c r="AC366" i="67"/>
  <c r="AC367" i="67"/>
  <c r="AC365" i="61"/>
  <c r="AC362" i="67"/>
  <c r="AC364" i="61"/>
  <c r="AC367" i="61"/>
  <c r="AC356" i="67"/>
  <c r="AC368" i="67"/>
  <c r="AD57" i="61"/>
  <c r="AD387" i="61" s="1"/>
  <c r="BC176" i="69"/>
  <c r="BC181" i="69"/>
  <c r="BC165" i="69"/>
  <c r="BC178" i="69"/>
  <c r="BC126" i="69"/>
  <c r="BC123" i="69"/>
  <c r="BC114" i="69"/>
  <c r="BC65" i="69"/>
  <c r="BC119" i="69"/>
  <c r="BC74" i="69"/>
  <c r="BC58" i="69"/>
  <c r="BC166" i="69"/>
  <c r="BC75" i="69"/>
  <c r="BC59" i="69"/>
  <c r="BC72" i="69"/>
  <c r="BC57" i="69"/>
  <c r="BC55" i="69"/>
  <c r="BC170" i="69"/>
  <c r="BC115" i="69"/>
  <c r="BC117" i="69"/>
  <c r="BC54" i="69"/>
  <c r="BC125" i="69"/>
  <c r="BC180" i="69"/>
  <c r="BC164" i="69"/>
  <c r="BC169" i="69"/>
  <c r="BC163" i="69"/>
  <c r="BC161" i="69"/>
  <c r="BC127" i="69"/>
  <c r="BC118" i="69"/>
  <c r="BC69" i="69"/>
  <c r="BC121" i="69"/>
  <c r="BC107" i="69"/>
  <c r="BC62" i="69"/>
  <c r="BC108" i="69"/>
  <c r="BC162" i="69"/>
  <c r="BC63" i="69"/>
  <c r="BC112" i="69"/>
  <c r="BC60" i="69"/>
  <c r="BC56" i="69"/>
  <c r="BC168" i="69"/>
  <c r="BC173" i="69"/>
  <c r="BC171" i="69"/>
  <c r="BC175" i="69"/>
  <c r="BC174" i="69"/>
  <c r="BC124" i="69"/>
  <c r="BC73" i="69"/>
  <c r="BC182" i="69"/>
  <c r="BC111" i="69"/>
  <c r="BC66" i="69"/>
  <c r="BC116" i="69"/>
  <c r="BC109" i="69"/>
  <c r="BC67" i="69"/>
  <c r="BC128" i="69"/>
  <c r="BC64" i="69"/>
  <c r="BC113" i="69"/>
  <c r="BC172" i="69"/>
  <c r="BC177" i="69"/>
  <c r="BC179" i="69"/>
  <c r="BC122" i="69"/>
  <c r="BC167" i="69"/>
  <c r="BC110" i="69"/>
  <c r="BC61" i="69"/>
  <c r="BC70" i="69"/>
  <c r="BC120" i="69"/>
  <c r="BC71" i="69"/>
  <c r="BC68" i="69"/>
  <c r="BC160" i="69"/>
  <c r="BC106" i="69"/>
  <c r="BC53" i="69"/>
  <c r="BE107" i="67"/>
  <c r="BE108" i="67"/>
  <c r="BE218" i="67"/>
  <c r="BE270" i="67" s="1"/>
  <c r="BE109" i="67"/>
  <c r="BD378" i="67"/>
  <c r="BF2" i="67"/>
  <c r="AZ18" i="66"/>
  <c r="AZ11" i="66" s="1"/>
  <c r="BA27" i="66"/>
  <c r="BD5" i="69"/>
  <c r="BD160" i="69" s="1"/>
  <c r="AC26" i="69"/>
  <c r="AD27" i="69"/>
  <c r="AE28" i="69"/>
  <c r="AF29" i="69"/>
  <c r="AG30" i="69"/>
  <c r="AH31" i="69"/>
  <c r="AI32" i="69"/>
  <c r="AJ33" i="69"/>
  <c r="AK34" i="69"/>
  <c r="AL35" i="69"/>
  <c r="AM36" i="69"/>
  <c r="AN37" i="69"/>
  <c r="AO38" i="69"/>
  <c r="AP39" i="69"/>
  <c r="AQ40" i="69"/>
  <c r="AR41" i="69"/>
  <c r="AS42" i="69"/>
  <c r="AT43" i="69"/>
  <c r="AU44" i="69"/>
  <c r="AV45" i="69"/>
  <c r="AW46" i="69"/>
  <c r="AX47" i="69"/>
  <c r="AY48" i="69"/>
  <c r="AZ49" i="69"/>
  <c r="BA50" i="69"/>
  <c r="BB51" i="69"/>
  <c r="BC52" i="69"/>
  <c r="AC133" i="69"/>
  <c r="AD134" i="69"/>
  <c r="AE135" i="69"/>
  <c r="AF136" i="69"/>
  <c r="AG137" i="69"/>
  <c r="AH138" i="69"/>
  <c r="AI139" i="69"/>
  <c r="AJ140" i="69"/>
  <c r="AK141" i="69"/>
  <c r="AL142" i="69"/>
  <c r="AM143" i="69"/>
  <c r="AN144" i="69"/>
  <c r="AO145" i="69"/>
  <c r="AP146" i="69"/>
  <c r="AQ147" i="69"/>
  <c r="AR148" i="69"/>
  <c r="AS149" i="69"/>
  <c r="AT150" i="69"/>
  <c r="AU151" i="69"/>
  <c r="AV152" i="69"/>
  <c r="AW153" i="69"/>
  <c r="AX154" i="69"/>
  <c r="AY155" i="69"/>
  <c r="AZ156" i="69"/>
  <c r="BA157" i="69"/>
  <c r="BB158" i="69"/>
  <c r="BC159" i="69"/>
  <c r="BA30" i="66"/>
  <c r="BB28" i="66"/>
  <c r="BB29" i="66" s="1"/>
  <c r="BB30" i="66" s="1"/>
  <c r="BA381" i="61"/>
  <c r="AC389" i="61"/>
  <c r="AC390" i="61" s="1"/>
  <c r="D81" i="42"/>
  <c r="E81" i="42" s="1"/>
  <c r="E80" i="42"/>
  <c r="AC133" i="59"/>
  <c r="AD134" i="59"/>
  <c r="AE135" i="59"/>
  <c r="AF136" i="59"/>
  <c r="AG137" i="59"/>
  <c r="AH138" i="59"/>
  <c r="AI139" i="59"/>
  <c r="AJ140" i="59"/>
  <c r="AK141" i="59"/>
  <c r="AL142" i="59"/>
  <c r="AM143" i="59"/>
  <c r="AN144" i="59"/>
  <c r="AO145" i="59"/>
  <c r="AP146" i="59"/>
  <c r="AQ147" i="59"/>
  <c r="AR148" i="59"/>
  <c r="AS149" i="59"/>
  <c r="AT150" i="59"/>
  <c r="AU151" i="59"/>
  <c r="AV152" i="59"/>
  <c r="AW153" i="59"/>
  <c r="AX154" i="59"/>
  <c r="AY155" i="59"/>
  <c r="AC26" i="59"/>
  <c r="AD27" i="59"/>
  <c r="AE28" i="59"/>
  <c r="AF29" i="59"/>
  <c r="AG30" i="59"/>
  <c r="AH31" i="59"/>
  <c r="AI32" i="59"/>
  <c r="AJ33" i="59"/>
  <c r="AK34" i="59"/>
  <c r="AL35" i="59"/>
  <c r="AM36" i="59"/>
  <c r="AN37" i="59"/>
  <c r="AO38" i="59"/>
  <c r="AP39" i="59"/>
  <c r="AQ40" i="59"/>
  <c r="AR41" i="59"/>
  <c r="AS42" i="59"/>
  <c r="AT43" i="59"/>
  <c r="AU44" i="59"/>
  <c r="AV45" i="59"/>
  <c r="AW46" i="59"/>
  <c r="AX47" i="59"/>
  <c r="AZ157" i="59"/>
  <c r="AZ156" i="59"/>
  <c r="AZ159" i="59"/>
  <c r="AZ163" i="59"/>
  <c r="AZ167" i="59"/>
  <c r="AZ171" i="59"/>
  <c r="AZ158" i="59"/>
  <c r="AZ162" i="59"/>
  <c r="AZ166" i="59"/>
  <c r="AZ170" i="59"/>
  <c r="AZ161" i="59"/>
  <c r="AZ165" i="59"/>
  <c r="AZ169" i="59"/>
  <c r="AZ173" i="59"/>
  <c r="AZ160" i="59"/>
  <c r="AZ164" i="59"/>
  <c r="AZ168" i="59"/>
  <c r="AZ172" i="59"/>
  <c r="AZ174" i="59"/>
  <c r="AZ178" i="59"/>
  <c r="AZ182" i="59"/>
  <c r="AZ177" i="59"/>
  <c r="AZ181" i="59"/>
  <c r="AZ176" i="59"/>
  <c r="AZ180" i="59"/>
  <c r="AZ175" i="59"/>
  <c r="AZ179" i="59"/>
  <c r="AZ104" i="59"/>
  <c r="AZ108" i="59"/>
  <c r="AZ106" i="59"/>
  <c r="AZ109" i="59"/>
  <c r="AZ113" i="59"/>
  <c r="AZ117" i="59"/>
  <c r="AZ121" i="59"/>
  <c r="AZ125" i="59"/>
  <c r="AZ105" i="59"/>
  <c r="AZ112" i="59"/>
  <c r="AZ116" i="59"/>
  <c r="AZ120" i="59"/>
  <c r="AZ124" i="59"/>
  <c r="AZ128" i="59"/>
  <c r="AZ115" i="59"/>
  <c r="AZ123" i="59"/>
  <c r="AZ119" i="59"/>
  <c r="AZ103" i="59"/>
  <c r="AZ107" i="59"/>
  <c r="AZ126" i="59"/>
  <c r="AZ114" i="59"/>
  <c r="AZ122" i="59"/>
  <c r="AZ111" i="59"/>
  <c r="AZ127" i="59"/>
  <c r="AZ110" i="59"/>
  <c r="AZ118" i="59"/>
  <c r="BA378" i="61"/>
  <c r="AZ50" i="59"/>
  <c r="AZ54" i="59"/>
  <c r="AZ49" i="59"/>
  <c r="AZ53" i="59"/>
  <c r="AZ57" i="59"/>
  <c r="AZ52" i="59"/>
  <c r="AZ56" i="59"/>
  <c r="AZ58" i="59"/>
  <c r="AZ62" i="59"/>
  <c r="AZ66" i="59"/>
  <c r="AZ70" i="59"/>
  <c r="AZ74" i="59"/>
  <c r="AZ63" i="59"/>
  <c r="AZ75" i="59"/>
  <c r="AZ55" i="59"/>
  <c r="AZ61" i="59"/>
  <c r="AZ65" i="59"/>
  <c r="AZ69" i="59"/>
  <c r="AZ73" i="59"/>
  <c r="AZ59" i="59"/>
  <c r="AZ67" i="59"/>
  <c r="AZ51" i="59"/>
  <c r="AZ60" i="59"/>
  <c r="AZ64" i="59"/>
  <c r="AZ68" i="59"/>
  <c r="AZ72" i="59"/>
  <c r="AZ71" i="59"/>
  <c r="BB104" i="61"/>
  <c r="BB107" i="61"/>
  <c r="BB105" i="61"/>
  <c r="BB106" i="61"/>
  <c r="BB108" i="61"/>
  <c r="BB109" i="61"/>
  <c r="AN7" i="56"/>
  <c r="AN6" i="56"/>
  <c r="AO3" i="56"/>
  <c r="AA29" i="1"/>
  <c r="AV3" i="42"/>
  <c r="AV6" i="42" s="1"/>
  <c r="AX27" i="1"/>
  <c r="BC2" i="61"/>
  <c r="BA5" i="59"/>
  <c r="BK2" i="56"/>
  <c r="AW18" i="1"/>
  <c r="AW11" i="1" s="1"/>
  <c r="AX33" i="1"/>
  <c r="AW34" i="1"/>
  <c r="BC3" i="61" s="1"/>
  <c r="AE328" i="61" l="1"/>
  <c r="AE325" i="67"/>
  <c r="AE325" i="61"/>
  <c r="AD23" i="69"/>
  <c r="AD21" i="69"/>
  <c r="AD21" i="59"/>
  <c r="AD23" i="59"/>
  <c r="AD341" i="67"/>
  <c r="AD353" i="67" s="1"/>
  <c r="AE328" i="67"/>
  <c r="AN80" i="56"/>
  <c r="AN104" i="56"/>
  <c r="AN23" i="56"/>
  <c r="AN92" i="56"/>
  <c r="AN143" i="56"/>
  <c r="BF376" i="67"/>
  <c r="BF377" i="67"/>
  <c r="BE388" i="67"/>
  <c r="BC377" i="61"/>
  <c r="BC376" i="61"/>
  <c r="BB388" i="61"/>
  <c r="AF82" i="69"/>
  <c r="AY101" i="59"/>
  <c r="BC52" i="61"/>
  <c r="BC53" i="61"/>
  <c r="BC55" i="61"/>
  <c r="BC56" i="61"/>
  <c r="BC54" i="61"/>
  <c r="BC50" i="61"/>
  <c r="BC103" i="61" s="1"/>
  <c r="BC51" i="61"/>
  <c r="BC104" i="61" s="1"/>
  <c r="BC49" i="61"/>
  <c r="BC102" i="61" s="1"/>
  <c r="BC48" i="61"/>
  <c r="BC101" i="61" s="1"/>
  <c r="BC47" i="61"/>
  <c r="BC100" i="61" s="1"/>
  <c r="BC46" i="61"/>
  <c r="BC99" i="61" s="1"/>
  <c r="BC45" i="61"/>
  <c r="BC98" i="61" s="1"/>
  <c r="BC44" i="61"/>
  <c r="BC97" i="61" s="1"/>
  <c r="BC43" i="61"/>
  <c r="BC96" i="61" s="1"/>
  <c r="BC42" i="61"/>
  <c r="BC95" i="61" s="1"/>
  <c r="BC41" i="61"/>
  <c r="BC94" i="61" s="1"/>
  <c r="BC40" i="61"/>
  <c r="BC93" i="61" s="1"/>
  <c r="BC39" i="61"/>
  <c r="BC92" i="61" s="1"/>
  <c r="BC38" i="61"/>
  <c r="BC91" i="61" s="1"/>
  <c r="BC37" i="61"/>
  <c r="BC90" i="61" s="1"/>
  <c r="BC36" i="61"/>
  <c r="BC89" i="61" s="1"/>
  <c r="BC35" i="61"/>
  <c r="BC88" i="61" s="1"/>
  <c r="BC34" i="61"/>
  <c r="BC87" i="61" s="1"/>
  <c r="BC33" i="61"/>
  <c r="BC86" i="61" s="1"/>
  <c r="BC32" i="61"/>
  <c r="BC85" i="61" s="1"/>
  <c r="AG9" i="61"/>
  <c r="AG62" i="61" s="1"/>
  <c r="AK13" i="61"/>
  <c r="AK66" i="61" s="1"/>
  <c r="AF8" i="61"/>
  <c r="AF61" i="61" s="1"/>
  <c r="AJ12" i="61"/>
  <c r="AJ65" i="61" s="1"/>
  <c r="AI11" i="61"/>
  <c r="AI64" i="61" s="1"/>
  <c r="AM15" i="61"/>
  <c r="AM68" i="61" s="1"/>
  <c r="AN16" i="61"/>
  <c r="AN69" i="61" s="1"/>
  <c r="AR20" i="61"/>
  <c r="AR73" i="61" s="1"/>
  <c r="AQ19" i="61"/>
  <c r="AQ72" i="61" s="1"/>
  <c r="AP18" i="61"/>
  <c r="AP71" i="61" s="1"/>
  <c r="AW25" i="61"/>
  <c r="AW78" i="61" s="1"/>
  <c r="BA29" i="61"/>
  <c r="BA82" i="61" s="1"/>
  <c r="AH10" i="61"/>
  <c r="AH63" i="61" s="1"/>
  <c r="AO17" i="61"/>
  <c r="AO70" i="61" s="1"/>
  <c r="AS21" i="61"/>
  <c r="AS74" i="61" s="1"/>
  <c r="AV24" i="61"/>
  <c r="AV77" i="61" s="1"/>
  <c r="AZ28" i="61"/>
  <c r="AZ81" i="61" s="1"/>
  <c r="AL14" i="61"/>
  <c r="AL67" i="61" s="1"/>
  <c r="AU23" i="61"/>
  <c r="AU76" i="61" s="1"/>
  <c r="AY27" i="61"/>
  <c r="AY80" i="61" s="1"/>
  <c r="AT22" i="61"/>
  <c r="AT75" i="61" s="1"/>
  <c r="AX26" i="61"/>
  <c r="AX79" i="61" s="1"/>
  <c r="BB30" i="61"/>
  <c r="BB83" i="61" s="1"/>
  <c r="BC31" i="61"/>
  <c r="BC84" i="61" s="1"/>
  <c r="AE7" i="61"/>
  <c r="AE326" i="61"/>
  <c r="AN68" i="56"/>
  <c r="AN77" i="56"/>
  <c r="AE327" i="61"/>
  <c r="AE327" i="67"/>
  <c r="AN125" i="56"/>
  <c r="AN119" i="56"/>
  <c r="AN155" i="56"/>
  <c r="AN86" i="56"/>
  <c r="AN110" i="56"/>
  <c r="AN152" i="56"/>
  <c r="AN149" i="56"/>
  <c r="AN116" i="56"/>
  <c r="AN146" i="56"/>
  <c r="AN62" i="56"/>
  <c r="AN113" i="56"/>
  <c r="AN134" i="56"/>
  <c r="BC218" i="61"/>
  <c r="BC270" i="61" s="1"/>
  <c r="AN98" i="56"/>
  <c r="AN71" i="56"/>
  <c r="AN122" i="56"/>
  <c r="AN107" i="56"/>
  <c r="AN65" i="56"/>
  <c r="AN95" i="56"/>
  <c r="AN89" i="56"/>
  <c r="AN101" i="56"/>
  <c r="AN137" i="56"/>
  <c r="AN140" i="56"/>
  <c r="BF55" i="67"/>
  <c r="BF56" i="67"/>
  <c r="BF53" i="67"/>
  <c r="BF54" i="67"/>
  <c r="BF52" i="67"/>
  <c r="BF51" i="67"/>
  <c r="BF50" i="67"/>
  <c r="BF49" i="67"/>
  <c r="BF48" i="67"/>
  <c r="BF47" i="67"/>
  <c r="BF46" i="67"/>
  <c r="BF45" i="67"/>
  <c r="BF44" i="67"/>
  <c r="BF43" i="67"/>
  <c r="BF42" i="67"/>
  <c r="BF41" i="67"/>
  <c r="BF40" i="67"/>
  <c r="BF39" i="67"/>
  <c r="BF38" i="67"/>
  <c r="BF37" i="67"/>
  <c r="BF36" i="67"/>
  <c r="BF35" i="67"/>
  <c r="AN131" i="56"/>
  <c r="AN83" i="56"/>
  <c r="AN128" i="56"/>
  <c r="AN74" i="56"/>
  <c r="AD345" i="67"/>
  <c r="AD357" i="67" s="1"/>
  <c r="AD343" i="67"/>
  <c r="AD355" i="67" s="1"/>
  <c r="AD342" i="67"/>
  <c r="AD354" i="67" s="1"/>
  <c r="AD226" i="67"/>
  <c r="AD278" i="67" s="1"/>
  <c r="AD231" i="67"/>
  <c r="AD283" i="67" s="1"/>
  <c r="AD225" i="67"/>
  <c r="AD277" i="67" s="1"/>
  <c r="AE164" i="61"/>
  <c r="AE175" i="61" s="1"/>
  <c r="AD340" i="67"/>
  <c r="AD352" i="67" s="1"/>
  <c r="AD347" i="67"/>
  <c r="AD359" i="67" s="1"/>
  <c r="AD339" i="67"/>
  <c r="AD351" i="67" s="1"/>
  <c r="AD338" i="67"/>
  <c r="AD350" i="67" s="1"/>
  <c r="AD346" i="67"/>
  <c r="AD358" i="67" s="1"/>
  <c r="AD344" i="67"/>
  <c r="AD356" i="67" s="1"/>
  <c r="AE332" i="67"/>
  <c r="AG9" i="67"/>
  <c r="AG62" i="67" s="1"/>
  <c r="AK13" i="67"/>
  <c r="AK66" i="67" s="1"/>
  <c r="AF8" i="67"/>
  <c r="AF61" i="67" s="1"/>
  <c r="AJ12" i="67"/>
  <c r="AJ65" i="67" s="1"/>
  <c r="AN16" i="67"/>
  <c r="AN69" i="67" s="1"/>
  <c r="AI11" i="67"/>
  <c r="AI64" i="67" s="1"/>
  <c r="AM15" i="67"/>
  <c r="AM68" i="67" s="1"/>
  <c r="AL14" i="67"/>
  <c r="AL67" i="67" s="1"/>
  <c r="AQ19" i="67"/>
  <c r="AQ72" i="67" s="1"/>
  <c r="AU23" i="67"/>
  <c r="AU76" i="67" s="1"/>
  <c r="AH10" i="67"/>
  <c r="AH63" i="67" s="1"/>
  <c r="AP18" i="67"/>
  <c r="AP71" i="67" s="1"/>
  <c r="AT22" i="67"/>
  <c r="AT75" i="67" s="1"/>
  <c r="AO17" i="67"/>
  <c r="AO70" i="67" s="1"/>
  <c r="AS21" i="67"/>
  <c r="AS74" i="67" s="1"/>
  <c r="AR20" i="67"/>
  <c r="AR73" i="67" s="1"/>
  <c r="AV24" i="67"/>
  <c r="AV77" i="67" s="1"/>
  <c r="AZ28" i="67"/>
  <c r="AZ81" i="67" s="1"/>
  <c r="AY27" i="67"/>
  <c r="AY80" i="67" s="1"/>
  <c r="BC31" i="67"/>
  <c r="AX26" i="67"/>
  <c r="AX79" i="67" s="1"/>
  <c r="BB30" i="67"/>
  <c r="BF34" i="67"/>
  <c r="AW25" i="67"/>
  <c r="AW78" i="67" s="1"/>
  <c r="BA29" i="67"/>
  <c r="BA82" i="67" s="1"/>
  <c r="BE33" i="67"/>
  <c r="BD32" i="67"/>
  <c r="AE7" i="67"/>
  <c r="AE334" i="61"/>
  <c r="AE332" i="61"/>
  <c r="AN59" i="56"/>
  <c r="AN53" i="56"/>
  <c r="AN56" i="56"/>
  <c r="AE326" i="67"/>
  <c r="AV34" i="66"/>
  <c r="BB3" i="67" s="1"/>
  <c r="AW33" i="66"/>
  <c r="AX19" i="66"/>
  <c r="BA96" i="67"/>
  <c r="BA87" i="67"/>
  <c r="BA100" i="67"/>
  <c r="BA99" i="67"/>
  <c r="BA91" i="67"/>
  <c r="BA381" i="67"/>
  <c r="BA98" i="67"/>
  <c r="BA85" i="67"/>
  <c r="BA86" i="67"/>
  <c r="BA102" i="67"/>
  <c r="BA90" i="67"/>
  <c r="BA92" i="67"/>
  <c r="BA88" i="67"/>
  <c r="BA89" i="67"/>
  <c r="BA95" i="67"/>
  <c r="BA382" i="67"/>
  <c r="BA93" i="67"/>
  <c r="BA97" i="67"/>
  <c r="BA101" i="67"/>
  <c r="BA94" i="67"/>
  <c r="BA84" i="67"/>
  <c r="BA83" i="67"/>
  <c r="BD53" i="69"/>
  <c r="AE334" i="67"/>
  <c r="AC183" i="69"/>
  <c r="AC18" i="69" s="1"/>
  <c r="AC76" i="69"/>
  <c r="AC14" i="69" s="1"/>
  <c r="AC183" i="59"/>
  <c r="AC18" i="59" s="1"/>
  <c r="AC76" i="59"/>
  <c r="AC14" i="59" s="1"/>
  <c r="AN29" i="56"/>
  <c r="AN32" i="56"/>
  <c r="AN20" i="56"/>
  <c r="AN41" i="56"/>
  <c r="AN17" i="56"/>
  <c r="AN44" i="56"/>
  <c r="AN50" i="56"/>
  <c r="AN38" i="56"/>
  <c r="AN14" i="56"/>
  <c r="AN26" i="56"/>
  <c r="AN11" i="56"/>
  <c r="AN47" i="56"/>
  <c r="AN35" i="56"/>
  <c r="AD340" i="61"/>
  <c r="AD352" i="61" s="1"/>
  <c r="AD347" i="61"/>
  <c r="AD359" i="61" s="1"/>
  <c r="AD345" i="61"/>
  <c r="AD357" i="61" s="1"/>
  <c r="AD339" i="61"/>
  <c r="AD351" i="61" s="1"/>
  <c r="AD338" i="61"/>
  <c r="AD350" i="61" s="1"/>
  <c r="AD346" i="61"/>
  <c r="AD358" i="61" s="1"/>
  <c r="AD342" i="61"/>
  <c r="AD354" i="61" s="1"/>
  <c r="AD341" i="61"/>
  <c r="AD353" i="61" s="1"/>
  <c r="AD343" i="61"/>
  <c r="AD355" i="61" s="1"/>
  <c r="AD344" i="61"/>
  <c r="AD356" i="61" s="1"/>
  <c r="AO91" i="59"/>
  <c r="AC79" i="59"/>
  <c r="AS95" i="59"/>
  <c r="AC79" i="69"/>
  <c r="AS95" i="69"/>
  <c r="AW99" i="69"/>
  <c r="AG83" i="69"/>
  <c r="BA103" i="69"/>
  <c r="AK87" i="69"/>
  <c r="AO91" i="69"/>
  <c r="AX100" i="69"/>
  <c r="AP92" i="69"/>
  <c r="AH84" i="69"/>
  <c r="AW99" i="59"/>
  <c r="AG83" i="59"/>
  <c r="BC105" i="69"/>
  <c r="AY101" i="69"/>
  <c r="AU97" i="69"/>
  <c r="AQ93" i="69"/>
  <c r="AM89" i="69"/>
  <c r="AI85" i="69"/>
  <c r="AE81" i="69"/>
  <c r="BB104" i="69"/>
  <c r="AT96" i="69"/>
  <c r="AL88" i="69"/>
  <c r="AD80" i="69"/>
  <c r="AK87" i="59"/>
  <c r="BD106" i="69"/>
  <c r="AZ102" i="69"/>
  <c r="AV98" i="69"/>
  <c r="AR94" i="69"/>
  <c r="AN90" i="69"/>
  <c r="AJ86" i="69"/>
  <c r="AV98" i="59"/>
  <c r="AR94" i="59"/>
  <c r="AN90" i="59"/>
  <c r="AJ86" i="59"/>
  <c r="AF82" i="59"/>
  <c r="AZ102" i="59"/>
  <c r="AX100" i="59"/>
  <c r="AT96" i="59"/>
  <c r="AP92" i="59"/>
  <c r="AL88" i="59"/>
  <c r="AH84" i="59"/>
  <c r="AD80" i="59"/>
  <c r="AU97" i="59"/>
  <c r="AQ93" i="59"/>
  <c r="AM89" i="59"/>
  <c r="AI85" i="59"/>
  <c r="AE81" i="59"/>
  <c r="AE165" i="67"/>
  <c r="AE181" i="67" s="1"/>
  <c r="AN8" i="56"/>
  <c r="BB27" i="66"/>
  <c r="BF5" i="69" s="1"/>
  <c r="BF108" i="69" s="1"/>
  <c r="BE5" i="69"/>
  <c r="BG2" i="67"/>
  <c r="BA18" i="66"/>
  <c r="BA11" i="66" s="1"/>
  <c r="BD177" i="69"/>
  <c r="BD182" i="69"/>
  <c r="BD166" i="69"/>
  <c r="BD167" i="69"/>
  <c r="BD123" i="69"/>
  <c r="BD124" i="69"/>
  <c r="BD119" i="69"/>
  <c r="BD70" i="69"/>
  <c r="BD126" i="69"/>
  <c r="BD75" i="69"/>
  <c r="BD59" i="69"/>
  <c r="BD171" i="69"/>
  <c r="BD55" i="69"/>
  <c r="BD65" i="69"/>
  <c r="BD60" i="69"/>
  <c r="BD69" i="69"/>
  <c r="BD181" i="69"/>
  <c r="BD165" i="69"/>
  <c r="BD170" i="69"/>
  <c r="BD175" i="69"/>
  <c r="BD127" i="69"/>
  <c r="BD128" i="69"/>
  <c r="BD121" i="69"/>
  <c r="BD74" i="69"/>
  <c r="BD58" i="69"/>
  <c r="BD108" i="69"/>
  <c r="BD63" i="69"/>
  <c r="BD113" i="69"/>
  <c r="BD110" i="69"/>
  <c r="BD73" i="69"/>
  <c r="BD68" i="69"/>
  <c r="BD72" i="69"/>
  <c r="BD169" i="69"/>
  <c r="BD174" i="69"/>
  <c r="BD168" i="69"/>
  <c r="BD164" i="69"/>
  <c r="BD163" i="69"/>
  <c r="BD172" i="69"/>
  <c r="BD111" i="69"/>
  <c r="BD62" i="69"/>
  <c r="BD112" i="69"/>
  <c r="BD67" i="69"/>
  <c r="BD125" i="69"/>
  <c r="BD114" i="69"/>
  <c r="BD109" i="69"/>
  <c r="BD118" i="69"/>
  <c r="BD61" i="69"/>
  <c r="BD173" i="69"/>
  <c r="BD178" i="69"/>
  <c r="BD176" i="69"/>
  <c r="BD180" i="69"/>
  <c r="BD179" i="69"/>
  <c r="BD120" i="69"/>
  <c r="BD115" i="69"/>
  <c r="BD66" i="69"/>
  <c r="BD116" i="69"/>
  <c r="BD71" i="69"/>
  <c r="BD162" i="69"/>
  <c r="BD122" i="69"/>
  <c r="BD117" i="69"/>
  <c r="BD56" i="69"/>
  <c r="BD57" i="69"/>
  <c r="BD64" i="69"/>
  <c r="BD54" i="69"/>
  <c r="BD161" i="69"/>
  <c r="BD107" i="69"/>
  <c r="BF218" i="67"/>
  <c r="BF270" i="67" s="1"/>
  <c r="BF109" i="67"/>
  <c r="BF108" i="67"/>
  <c r="BE378" i="67"/>
  <c r="BB381" i="61"/>
  <c r="BA158" i="59"/>
  <c r="BA162" i="59"/>
  <c r="BA166" i="59"/>
  <c r="BA170" i="59"/>
  <c r="BA161" i="59"/>
  <c r="BA165" i="59"/>
  <c r="BA169" i="59"/>
  <c r="BA160" i="59"/>
  <c r="BA164" i="59"/>
  <c r="BA168" i="59"/>
  <c r="BA172" i="59"/>
  <c r="BA157" i="59"/>
  <c r="BA159" i="59"/>
  <c r="BA163" i="59"/>
  <c r="BA167" i="59"/>
  <c r="BA171" i="59"/>
  <c r="BA177" i="59"/>
  <c r="BA181" i="59"/>
  <c r="BA176" i="59"/>
  <c r="BA180" i="59"/>
  <c r="BA175" i="59"/>
  <c r="BA179" i="59"/>
  <c r="BA173" i="59"/>
  <c r="BA174" i="59"/>
  <c r="BA178" i="59"/>
  <c r="BA182" i="59"/>
  <c r="BA103" i="59"/>
  <c r="BA107" i="59"/>
  <c r="BA105" i="59"/>
  <c r="BA112" i="59"/>
  <c r="BA116" i="59"/>
  <c r="BA120" i="59"/>
  <c r="BA124" i="59"/>
  <c r="BA128" i="59"/>
  <c r="BA104" i="59"/>
  <c r="BA111" i="59"/>
  <c r="BA115" i="59"/>
  <c r="BA119" i="59"/>
  <c r="BA123" i="59"/>
  <c r="BA127" i="59"/>
  <c r="BA108" i="59"/>
  <c r="BA114" i="59"/>
  <c r="BA122" i="59"/>
  <c r="BA118" i="59"/>
  <c r="BA125" i="59"/>
  <c r="BA106" i="59"/>
  <c r="BA113" i="59"/>
  <c r="BA121" i="59"/>
  <c r="BA110" i="59"/>
  <c r="BA126" i="59"/>
  <c r="BA109" i="59"/>
  <c r="BA117" i="59"/>
  <c r="BB378" i="61"/>
  <c r="BC382" i="61"/>
  <c r="BA53" i="59"/>
  <c r="BA57" i="59"/>
  <c r="BA52" i="59"/>
  <c r="BA56" i="59"/>
  <c r="BA51" i="59"/>
  <c r="BA55" i="59"/>
  <c r="BA61" i="59"/>
  <c r="BA65" i="59"/>
  <c r="BA69" i="59"/>
  <c r="BA73" i="59"/>
  <c r="BA58" i="59"/>
  <c r="BA62" i="59"/>
  <c r="BA66" i="59"/>
  <c r="BA54" i="59"/>
  <c r="BA60" i="59"/>
  <c r="BA64" i="59"/>
  <c r="BA68" i="59"/>
  <c r="BA72" i="59"/>
  <c r="BA50" i="59"/>
  <c r="BA59" i="59"/>
  <c r="BA63" i="59"/>
  <c r="BA67" i="59"/>
  <c r="BA71" i="59"/>
  <c r="BA75" i="59"/>
  <c r="BA70" i="59"/>
  <c r="BA74" i="59"/>
  <c r="BC105" i="61"/>
  <c r="BC106" i="61"/>
  <c r="BC108" i="61"/>
  <c r="BC109" i="61"/>
  <c r="BC107" i="61"/>
  <c r="AA30" i="1"/>
  <c r="AB28" i="1"/>
  <c r="AO4" i="56"/>
  <c r="BD2" i="61"/>
  <c r="AY27" i="1"/>
  <c r="AX18" i="1"/>
  <c r="AX11" i="1" s="1"/>
  <c r="BL2" i="56"/>
  <c r="AW3" i="42"/>
  <c r="AW6" i="42" s="1"/>
  <c r="BB5" i="59"/>
  <c r="AY33" i="1"/>
  <c r="AX34" i="1"/>
  <c r="BD3" i="61" s="1"/>
  <c r="AD365" i="67" l="1"/>
  <c r="BF388" i="67"/>
  <c r="AD22" i="69"/>
  <c r="AD22" i="59"/>
  <c r="AF142" i="61"/>
  <c r="BF54" i="69"/>
  <c r="BF161" i="69"/>
  <c r="AF146" i="67"/>
  <c r="AE207" i="61"/>
  <c r="AE259" i="61" s="1"/>
  <c r="AE311" i="61" s="1"/>
  <c r="AF146" i="61"/>
  <c r="AF142" i="67"/>
  <c r="AF119" i="67"/>
  <c r="AF138" i="61"/>
  <c r="AF119" i="61"/>
  <c r="AF159" i="61"/>
  <c r="AF159" i="67"/>
  <c r="AF138" i="67"/>
  <c r="AF160" i="61"/>
  <c r="AF148" i="67"/>
  <c r="AF153" i="61"/>
  <c r="AF134" i="67"/>
  <c r="AF156" i="61"/>
  <c r="AF150" i="67"/>
  <c r="AF140" i="67"/>
  <c r="AF149" i="61"/>
  <c r="AF161" i="61"/>
  <c r="AF163" i="61"/>
  <c r="AF132" i="61"/>
  <c r="AF162" i="67"/>
  <c r="AF151" i="67"/>
  <c r="AF137" i="67"/>
  <c r="BG35" i="67"/>
  <c r="BG377" i="67"/>
  <c r="BG376" i="67"/>
  <c r="BF75" i="69"/>
  <c r="BF74" i="69"/>
  <c r="BF182" i="69"/>
  <c r="BF181" i="69"/>
  <c r="BF180" i="69"/>
  <c r="BF73" i="69"/>
  <c r="BF128" i="69"/>
  <c r="BF127" i="69"/>
  <c r="BF126" i="69"/>
  <c r="BF179" i="69"/>
  <c r="BF72" i="69"/>
  <c r="BF125" i="69"/>
  <c r="BF178" i="69"/>
  <c r="BF71" i="69"/>
  <c r="BF124" i="69"/>
  <c r="BF177" i="69"/>
  <c r="BF70" i="69"/>
  <c r="BF123" i="69"/>
  <c r="BF176" i="69"/>
  <c r="BF69" i="69"/>
  <c r="BF122" i="69"/>
  <c r="BF68" i="69"/>
  <c r="BF175" i="69"/>
  <c r="BF121" i="69"/>
  <c r="BF174" i="69"/>
  <c r="BF67" i="69"/>
  <c r="BF120" i="69"/>
  <c r="BF66" i="69"/>
  <c r="BF173" i="69"/>
  <c r="BF119" i="69"/>
  <c r="BF65" i="69"/>
  <c r="BF172" i="69"/>
  <c r="BF118" i="69"/>
  <c r="BF64" i="69"/>
  <c r="BF171" i="69"/>
  <c r="BF117" i="69"/>
  <c r="BF63" i="69"/>
  <c r="BF170" i="69"/>
  <c r="BF116" i="69"/>
  <c r="BF169" i="69"/>
  <c r="BF62" i="69"/>
  <c r="BF115" i="69"/>
  <c r="BF168" i="69"/>
  <c r="BF61" i="69"/>
  <c r="BF114" i="69"/>
  <c r="BF167" i="69"/>
  <c r="BF60" i="69"/>
  <c r="BF113" i="69"/>
  <c r="BF59" i="69"/>
  <c r="BF166" i="69"/>
  <c r="BF112" i="69"/>
  <c r="BF165" i="69"/>
  <c r="BF58" i="69"/>
  <c r="BF111" i="69"/>
  <c r="BF57" i="69"/>
  <c r="BF164" i="69"/>
  <c r="BF110" i="69"/>
  <c r="BF163" i="69"/>
  <c r="BF56" i="69"/>
  <c r="BF109" i="69"/>
  <c r="BF162" i="69"/>
  <c r="BF55" i="69"/>
  <c r="BD376" i="61"/>
  <c r="BD377" i="61"/>
  <c r="BC388" i="61"/>
  <c r="AF134" i="61"/>
  <c r="BD54" i="61"/>
  <c r="BD53" i="61"/>
  <c r="BD56" i="61"/>
  <c r="BD55" i="61"/>
  <c r="BD52" i="61"/>
  <c r="BD105" i="61" s="1"/>
  <c r="BD51" i="61"/>
  <c r="BD104" i="61" s="1"/>
  <c r="BD50" i="61"/>
  <c r="BD103" i="61" s="1"/>
  <c r="BD49" i="61"/>
  <c r="BD102" i="61" s="1"/>
  <c r="BD48" i="61"/>
  <c r="BD101" i="61" s="1"/>
  <c r="BD47" i="61"/>
  <c r="BD100" i="61" s="1"/>
  <c r="BD46" i="61"/>
  <c r="BD99" i="61" s="1"/>
  <c r="BD45" i="61"/>
  <c r="BD98" i="61" s="1"/>
  <c r="BD44" i="61"/>
  <c r="BD97" i="61" s="1"/>
  <c r="BD43" i="61"/>
  <c r="BD96" i="61" s="1"/>
  <c r="BD42" i="61"/>
  <c r="BD95" i="61" s="1"/>
  <c r="BD41" i="61"/>
  <c r="BD94" i="61" s="1"/>
  <c r="BD40" i="61"/>
  <c r="BD93" i="61" s="1"/>
  <c r="BD39" i="61"/>
  <c r="BD92" i="61" s="1"/>
  <c r="BD38" i="61"/>
  <c r="BD91" i="61" s="1"/>
  <c r="BD37" i="61"/>
  <c r="BD90" i="61" s="1"/>
  <c r="BD36" i="61"/>
  <c r="BD89" i="61" s="1"/>
  <c r="BD35" i="61"/>
  <c r="BD88" i="61" s="1"/>
  <c r="BD34" i="61"/>
  <c r="BD87" i="61" s="1"/>
  <c r="BD33" i="61"/>
  <c r="BD86" i="61" s="1"/>
  <c r="BD32" i="61"/>
  <c r="BD85" i="61" s="1"/>
  <c r="AF137" i="61"/>
  <c r="AF132" i="67"/>
  <c r="AF153" i="67"/>
  <c r="AF149" i="67"/>
  <c r="AF161" i="67"/>
  <c r="AF151" i="61"/>
  <c r="AF162" i="61"/>
  <c r="AF140" i="61"/>
  <c r="AF150" i="61"/>
  <c r="AF148" i="61"/>
  <c r="AD366" i="67"/>
  <c r="AF163" i="67"/>
  <c r="AF160" i="67"/>
  <c r="AF156" i="67"/>
  <c r="AF141" i="67"/>
  <c r="AF141" i="61"/>
  <c r="AD369" i="67"/>
  <c r="AF136" i="67"/>
  <c r="AF136" i="61"/>
  <c r="AF139" i="61"/>
  <c r="AF139" i="67"/>
  <c r="AF158" i="67"/>
  <c r="AF158" i="61"/>
  <c r="AF143" i="67"/>
  <c r="AF143" i="61"/>
  <c r="AF135" i="61"/>
  <c r="AF135" i="67"/>
  <c r="BG56" i="67"/>
  <c r="BG54" i="67"/>
  <c r="BG55" i="67"/>
  <c r="BG53" i="67"/>
  <c r="BG52" i="67"/>
  <c r="BG51" i="67"/>
  <c r="BG50" i="67"/>
  <c r="BG49" i="67"/>
  <c r="BG48" i="67"/>
  <c r="BG47" i="67"/>
  <c r="BG46" i="67"/>
  <c r="BG45" i="67"/>
  <c r="BG44" i="67"/>
  <c r="BG43" i="67"/>
  <c r="BG42" i="67"/>
  <c r="BG41" i="67"/>
  <c r="BG40" i="67"/>
  <c r="BG39" i="67"/>
  <c r="BG38" i="67"/>
  <c r="BG37" i="67"/>
  <c r="BG36" i="67"/>
  <c r="AF155" i="67"/>
  <c r="AF155" i="61"/>
  <c r="AF152" i="61"/>
  <c r="AF152" i="67"/>
  <c r="AO120" i="56"/>
  <c r="AO127" i="56"/>
  <c r="AO136" i="56"/>
  <c r="AO111" i="56"/>
  <c r="AO94" i="56"/>
  <c r="AO108" i="56"/>
  <c r="AO139" i="56"/>
  <c r="AO144" i="56"/>
  <c r="AO114" i="56"/>
  <c r="AO69" i="56"/>
  <c r="AO66" i="56"/>
  <c r="AO64" i="56"/>
  <c r="AO148" i="56"/>
  <c r="AO96" i="56"/>
  <c r="AO87" i="56"/>
  <c r="AO100" i="56"/>
  <c r="AO73" i="56"/>
  <c r="AO60" i="56"/>
  <c r="AO117" i="56"/>
  <c r="AO75" i="56"/>
  <c r="AO81" i="56"/>
  <c r="AO126" i="56"/>
  <c r="AO88" i="56"/>
  <c r="AO78" i="56"/>
  <c r="AO118" i="56"/>
  <c r="AO132" i="56"/>
  <c r="AO84" i="56"/>
  <c r="AO90" i="56"/>
  <c r="AO123" i="56"/>
  <c r="AO63" i="56"/>
  <c r="AO82" i="56"/>
  <c r="AO72" i="56"/>
  <c r="AO103" i="56"/>
  <c r="AO93" i="56"/>
  <c r="AO79" i="56"/>
  <c r="AO67" i="56"/>
  <c r="AO102" i="56"/>
  <c r="AO138" i="56"/>
  <c r="AO121" i="56"/>
  <c r="AO109" i="56"/>
  <c r="AO133" i="56"/>
  <c r="AO97" i="56"/>
  <c r="AO91" i="56"/>
  <c r="AO105" i="56"/>
  <c r="AO76" i="56"/>
  <c r="AO70" i="56"/>
  <c r="AO145" i="56"/>
  <c r="AO99" i="56"/>
  <c r="AO147" i="56"/>
  <c r="AO112" i="56"/>
  <c r="AO124" i="56"/>
  <c r="AO130" i="56"/>
  <c r="AO106" i="56"/>
  <c r="AO129" i="56"/>
  <c r="AO135" i="56"/>
  <c r="AO85" i="56"/>
  <c r="AO61" i="56"/>
  <c r="AO115" i="56"/>
  <c r="AO142" i="56"/>
  <c r="AO151" i="56"/>
  <c r="AO141" i="56"/>
  <c r="AO150" i="56"/>
  <c r="AO154" i="56"/>
  <c r="AO153" i="56"/>
  <c r="AF154" i="61"/>
  <c r="AF154" i="67"/>
  <c r="AF157" i="61"/>
  <c r="AF157" i="67"/>
  <c r="AF133" i="61"/>
  <c r="AF133" i="67"/>
  <c r="AF144" i="67"/>
  <c r="AF144" i="61"/>
  <c r="BD218" i="61"/>
  <c r="BD270" i="61" s="1"/>
  <c r="AF145" i="67"/>
  <c r="AF145" i="61"/>
  <c r="AF147" i="61"/>
  <c r="AF147" i="67"/>
  <c r="AE194" i="61"/>
  <c r="AE246" i="61" s="1"/>
  <c r="AE298" i="61" s="1"/>
  <c r="AE210" i="61"/>
  <c r="AE262" i="61" s="1"/>
  <c r="AE314" i="61" s="1"/>
  <c r="AD364" i="67"/>
  <c r="AE182" i="61"/>
  <c r="AE234" i="61" s="1"/>
  <c r="AE286" i="61" s="1"/>
  <c r="AE196" i="61"/>
  <c r="AE248" i="61" s="1"/>
  <c r="AE300" i="61" s="1"/>
  <c r="AE187" i="61"/>
  <c r="AE239" i="61" s="1"/>
  <c r="AE291" i="61" s="1"/>
  <c r="AE169" i="61"/>
  <c r="AE221" i="61" s="1"/>
  <c r="AE273" i="61" s="1"/>
  <c r="AE191" i="61"/>
  <c r="AE243" i="61" s="1"/>
  <c r="AE295" i="61" s="1"/>
  <c r="AE179" i="61"/>
  <c r="AE231" i="61" s="1"/>
  <c r="AE283" i="61" s="1"/>
  <c r="AE216" i="61"/>
  <c r="AE268" i="61" s="1"/>
  <c r="AE320" i="61" s="1"/>
  <c r="AE186" i="61"/>
  <c r="AE238" i="61" s="1"/>
  <c r="AE290" i="61" s="1"/>
  <c r="AD367" i="67"/>
  <c r="AD371" i="67"/>
  <c r="AD370" i="67"/>
  <c r="AE60" i="67"/>
  <c r="AE233" i="67"/>
  <c r="AE285" i="67" s="1"/>
  <c r="AD368" i="67"/>
  <c r="AD363" i="67"/>
  <c r="AE169" i="67"/>
  <c r="AE221" i="67" s="1"/>
  <c r="AE273" i="67" s="1"/>
  <c r="AE176" i="67"/>
  <c r="AE228" i="67" s="1"/>
  <c r="AE280" i="67" s="1"/>
  <c r="AE168" i="67"/>
  <c r="AE220" i="67" s="1"/>
  <c r="AE272" i="67" s="1"/>
  <c r="AE179" i="67"/>
  <c r="AE231" i="67" s="1"/>
  <c r="AE283" i="67" s="1"/>
  <c r="AE177" i="67"/>
  <c r="AE175" i="67"/>
  <c r="AE227" i="67" s="1"/>
  <c r="AE279" i="67" s="1"/>
  <c r="AE178" i="67"/>
  <c r="AE230" i="67" s="1"/>
  <c r="AE282" i="67" s="1"/>
  <c r="AE182" i="67"/>
  <c r="AE234" i="67" s="1"/>
  <c r="AE286" i="67" s="1"/>
  <c r="AE167" i="67"/>
  <c r="AE173" i="67"/>
  <c r="AE225" i="67" s="1"/>
  <c r="AE277" i="67" s="1"/>
  <c r="AE171" i="67"/>
  <c r="AE223" i="67" s="1"/>
  <c r="AE275" i="67" s="1"/>
  <c r="AE174" i="67"/>
  <c r="AE226" i="67" s="1"/>
  <c r="AE278" i="67" s="1"/>
  <c r="AE190" i="67"/>
  <c r="AE242" i="67" s="1"/>
  <c r="AE294" i="67" s="1"/>
  <c r="AE197" i="67"/>
  <c r="AE249" i="67" s="1"/>
  <c r="AE301" i="67" s="1"/>
  <c r="AE213" i="67"/>
  <c r="AE265" i="67" s="1"/>
  <c r="AE317" i="67" s="1"/>
  <c r="AE194" i="67"/>
  <c r="AE246" i="67" s="1"/>
  <c r="AE298" i="67" s="1"/>
  <c r="AE203" i="67"/>
  <c r="AE255" i="67" s="1"/>
  <c r="AE307" i="67" s="1"/>
  <c r="AE188" i="67"/>
  <c r="AE240" i="67" s="1"/>
  <c r="AE292" i="67" s="1"/>
  <c r="AE201" i="67"/>
  <c r="AE253" i="67" s="1"/>
  <c r="AE305" i="67" s="1"/>
  <c r="AE187" i="67"/>
  <c r="AE239" i="67" s="1"/>
  <c r="AE291" i="67" s="1"/>
  <c r="AE204" i="67"/>
  <c r="AE256" i="67" s="1"/>
  <c r="AE308" i="67" s="1"/>
  <c r="AE205" i="67"/>
  <c r="AE257" i="67" s="1"/>
  <c r="AE309" i="67" s="1"/>
  <c r="AE185" i="67"/>
  <c r="AE237" i="67" s="1"/>
  <c r="AE289" i="67" s="1"/>
  <c r="AE202" i="67"/>
  <c r="AE254" i="67" s="1"/>
  <c r="AE306" i="67" s="1"/>
  <c r="AE215" i="67"/>
  <c r="AE267" i="67" s="1"/>
  <c r="AE319" i="67" s="1"/>
  <c r="AE211" i="67"/>
  <c r="AE263" i="67" s="1"/>
  <c r="AE315" i="67" s="1"/>
  <c r="AE212" i="67"/>
  <c r="AE264" i="67" s="1"/>
  <c r="AE316" i="67" s="1"/>
  <c r="AE189" i="67"/>
  <c r="AE241" i="67" s="1"/>
  <c r="AE293" i="67" s="1"/>
  <c r="AE210" i="67"/>
  <c r="AE262" i="67" s="1"/>
  <c r="AE314" i="67" s="1"/>
  <c r="AE191" i="67"/>
  <c r="AE243" i="67" s="1"/>
  <c r="AE295" i="67" s="1"/>
  <c r="AE192" i="67"/>
  <c r="AE244" i="67" s="1"/>
  <c r="AE296" i="67" s="1"/>
  <c r="AE209" i="67"/>
  <c r="AE261" i="67" s="1"/>
  <c r="AE313" i="67" s="1"/>
  <c r="AE207" i="67"/>
  <c r="AE259" i="67" s="1"/>
  <c r="AE311" i="67" s="1"/>
  <c r="AE199" i="67"/>
  <c r="AE251" i="67" s="1"/>
  <c r="AE303" i="67" s="1"/>
  <c r="AE186" i="67"/>
  <c r="AE238" i="67" s="1"/>
  <c r="AE290" i="67" s="1"/>
  <c r="AE198" i="67"/>
  <c r="AE250" i="67" s="1"/>
  <c r="AE302" i="67" s="1"/>
  <c r="AE208" i="67"/>
  <c r="AE260" i="67" s="1"/>
  <c r="AE312" i="67" s="1"/>
  <c r="AE200" i="67"/>
  <c r="AE252" i="67" s="1"/>
  <c r="AE304" i="67" s="1"/>
  <c r="AE214" i="67"/>
  <c r="AE266" i="67" s="1"/>
  <c r="AE318" i="67" s="1"/>
  <c r="AE206" i="67"/>
  <c r="AE258" i="67" s="1"/>
  <c r="AE310" i="67" s="1"/>
  <c r="AE193" i="67"/>
  <c r="AE245" i="67" s="1"/>
  <c r="AE297" i="67" s="1"/>
  <c r="AE195" i="67"/>
  <c r="AE247" i="67" s="1"/>
  <c r="AE299" i="67" s="1"/>
  <c r="AE196" i="67"/>
  <c r="AE248" i="67" s="1"/>
  <c r="AE300" i="67" s="1"/>
  <c r="AE216" i="67"/>
  <c r="AE268" i="67" s="1"/>
  <c r="AE320" i="67" s="1"/>
  <c r="AE180" i="67"/>
  <c r="AE172" i="67"/>
  <c r="AE224" i="67" s="1"/>
  <c r="AE276" i="67" s="1"/>
  <c r="AE170" i="67"/>
  <c r="AE222" i="67" s="1"/>
  <c r="AE274" i="67" s="1"/>
  <c r="AE184" i="67"/>
  <c r="AE236" i="67" s="1"/>
  <c r="AE288" i="67" s="1"/>
  <c r="AE183" i="67"/>
  <c r="AE235" i="67" s="1"/>
  <c r="AE287" i="67" s="1"/>
  <c r="AD362" i="67"/>
  <c r="AF115" i="61"/>
  <c r="AF115" i="67"/>
  <c r="AF130" i="61"/>
  <c r="AF130" i="67"/>
  <c r="AF114" i="61"/>
  <c r="AF114" i="67"/>
  <c r="AF120" i="61"/>
  <c r="AF120" i="67"/>
  <c r="AF118" i="61"/>
  <c r="AF118" i="67"/>
  <c r="AF122" i="61"/>
  <c r="AF122" i="67"/>
  <c r="AF129" i="61"/>
  <c r="AF129" i="67"/>
  <c r="AF123" i="61"/>
  <c r="AF123" i="67"/>
  <c r="AF116" i="61"/>
  <c r="AF116" i="67"/>
  <c r="AF128" i="61"/>
  <c r="AF128" i="67"/>
  <c r="AF117" i="61"/>
  <c r="AF117" i="67"/>
  <c r="AF121" i="61"/>
  <c r="AF121" i="67"/>
  <c r="AF131" i="61"/>
  <c r="AF131" i="67"/>
  <c r="AF127" i="61"/>
  <c r="AF127" i="67"/>
  <c r="AF124" i="61"/>
  <c r="AF124" i="67"/>
  <c r="AF126" i="61"/>
  <c r="AF126" i="67"/>
  <c r="AF125" i="61"/>
  <c r="AF125" i="67"/>
  <c r="AE168" i="61"/>
  <c r="AE220" i="61" s="1"/>
  <c r="AE272" i="61" s="1"/>
  <c r="AE189" i="61"/>
  <c r="AE241" i="61" s="1"/>
  <c r="AE293" i="61" s="1"/>
  <c r="AE203" i="61"/>
  <c r="AE255" i="61" s="1"/>
  <c r="AE307" i="61" s="1"/>
  <c r="AE176" i="61"/>
  <c r="AE228" i="61" s="1"/>
  <c r="AE280" i="61" s="1"/>
  <c r="AE198" i="61"/>
  <c r="AE250" i="61" s="1"/>
  <c r="AE302" i="61" s="1"/>
  <c r="AE195" i="61"/>
  <c r="AE247" i="61" s="1"/>
  <c r="AE299" i="61" s="1"/>
  <c r="AE173" i="61"/>
  <c r="AE225" i="61" s="1"/>
  <c r="AE277" i="61" s="1"/>
  <c r="AE211" i="61"/>
  <c r="AE263" i="61" s="1"/>
  <c r="AE315" i="61" s="1"/>
  <c r="AE205" i="61"/>
  <c r="AE257" i="61" s="1"/>
  <c r="AE309" i="61" s="1"/>
  <c r="AE183" i="61"/>
  <c r="AE235" i="61" s="1"/>
  <c r="AE287" i="61" s="1"/>
  <c r="AE209" i="61"/>
  <c r="AE261" i="61" s="1"/>
  <c r="AE313" i="61" s="1"/>
  <c r="AE202" i="61"/>
  <c r="AE254" i="61" s="1"/>
  <c r="AE306" i="61" s="1"/>
  <c r="AE174" i="61"/>
  <c r="AE226" i="61" s="1"/>
  <c r="AE278" i="61" s="1"/>
  <c r="AE170" i="61"/>
  <c r="AE222" i="61" s="1"/>
  <c r="AE274" i="61" s="1"/>
  <c r="AE192" i="61"/>
  <c r="AE244" i="61" s="1"/>
  <c r="AE296" i="61" s="1"/>
  <c r="AE201" i="61"/>
  <c r="AE253" i="61" s="1"/>
  <c r="AE305" i="61" s="1"/>
  <c r="AE178" i="61"/>
  <c r="AE230" i="61" s="1"/>
  <c r="AE282" i="61" s="1"/>
  <c r="AE212" i="61"/>
  <c r="AE264" i="61" s="1"/>
  <c r="AE316" i="61" s="1"/>
  <c r="AE204" i="61"/>
  <c r="AE256" i="61" s="1"/>
  <c r="AE308" i="61" s="1"/>
  <c r="AE167" i="61"/>
  <c r="AE219" i="61" s="1"/>
  <c r="AE271" i="61" s="1"/>
  <c r="AE206" i="61"/>
  <c r="AE258" i="61" s="1"/>
  <c r="AE310" i="61" s="1"/>
  <c r="AE190" i="61"/>
  <c r="AE242" i="61" s="1"/>
  <c r="AE294" i="61" s="1"/>
  <c r="AE180" i="61"/>
  <c r="AE232" i="61" s="1"/>
  <c r="AE284" i="61" s="1"/>
  <c r="AE200" i="61"/>
  <c r="AE252" i="61" s="1"/>
  <c r="AE304" i="61" s="1"/>
  <c r="AE188" i="61"/>
  <c r="AE240" i="61" s="1"/>
  <c r="AE292" i="61" s="1"/>
  <c r="AE181" i="61"/>
  <c r="AE233" i="61" s="1"/>
  <c r="AE285" i="61" s="1"/>
  <c r="AE184" i="61"/>
  <c r="AE236" i="61" s="1"/>
  <c r="AE288" i="61" s="1"/>
  <c r="AE199" i="61"/>
  <c r="AE251" i="61" s="1"/>
  <c r="AE303" i="61" s="1"/>
  <c r="AE213" i="61"/>
  <c r="AE265" i="61" s="1"/>
  <c r="AE317" i="61" s="1"/>
  <c r="AE172" i="61"/>
  <c r="AE224" i="61" s="1"/>
  <c r="AE276" i="61" s="1"/>
  <c r="AE215" i="61"/>
  <c r="AE267" i="61" s="1"/>
  <c r="AE319" i="61" s="1"/>
  <c r="AE197" i="61"/>
  <c r="AE249" i="61" s="1"/>
  <c r="AE301" i="61" s="1"/>
  <c r="AE177" i="61"/>
  <c r="AE229" i="61" s="1"/>
  <c r="AE281" i="61" s="1"/>
  <c r="AE208" i="61"/>
  <c r="AE260" i="61" s="1"/>
  <c r="AE312" i="61" s="1"/>
  <c r="AE185" i="61"/>
  <c r="AE237" i="61" s="1"/>
  <c r="AE289" i="61" s="1"/>
  <c r="AE214" i="61"/>
  <c r="AE266" i="61" s="1"/>
  <c r="AE318" i="61" s="1"/>
  <c r="AE193" i="61"/>
  <c r="AE245" i="61" s="1"/>
  <c r="AE297" i="61" s="1"/>
  <c r="AE171" i="61"/>
  <c r="AE223" i="61" s="1"/>
  <c r="AE275" i="61" s="1"/>
  <c r="AE57" i="61"/>
  <c r="AE387" i="61" s="1"/>
  <c r="AE227" i="61"/>
  <c r="AE279" i="61" s="1"/>
  <c r="AO58" i="56"/>
  <c r="AO57" i="56"/>
  <c r="AO55" i="56"/>
  <c r="AO54" i="56"/>
  <c r="AO51" i="56"/>
  <c r="AO52" i="56"/>
  <c r="BB83" i="67"/>
  <c r="AY19" i="66"/>
  <c r="AW34" i="66"/>
  <c r="BC3" i="67" s="1"/>
  <c r="AX33" i="66"/>
  <c r="BB94" i="67"/>
  <c r="BB93" i="67"/>
  <c r="BB98" i="67"/>
  <c r="BB92" i="67"/>
  <c r="BB96" i="67"/>
  <c r="BB91" i="67"/>
  <c r="BB101" i="67"/>
  <c r="BB381" i="67"/>
  <c r="BB89" i="67"/>
  <c r="BB103" i="67"/>
  <c r="BB90" i="67"/>
  <c r="BB382" i="67"/>
  <c r="BB85" i="67"/>
  <c r="BB100" i="67"/>
  <c r="BB99" i="67"/>
  <c r="BB97" i="67"/>
  <c r="BB86" i="67"/>
  <c r="BB102" i="67"/>
  <c r="BB88" i="67"/>
  <c r="BB87" i="67"/>
  <c r="BB95" i="67"/>
  <c r="BB84" i="67"/>
  <c r="AC129" i="69"/>
  <c r="AC16" i="69" s="1"/>
  <c r="AC129" i="59"/>
  <c r="AC16" i="59" s="1"/>
  <c r="AD364" i="61"/>
  <c r="AD371" i="61"/>
  <c r="AE324" i="61"/>
  <c r="AE335" i="61" s="1"/>
  <c r="AE60" i="61"/>
  <c r="AO10" i="56"/>
  <c r="AO19" i="56"/>
  <c r="AO42" i="56"/>
  <c r="AO48" i="56"/>
  <c r="AO34" i="56"/>
  <c r="AO27" i="56"/>
  <c r="AO37" i="56"/>
  <c r="AO9" i="56"/>
  <c r="AO25" i="56"/>
  <c r="AO39" i="56"/>
  <c r="AO43" i="56"/>
  <c r="AO22" i="56"/>
  <c r="AO18" i="56"/>
  <c r="AO24" i="56"/>
  <c r="AO16" i="56"/>
  <c r="AO12" i="56"/>
  <c r="AO46" i="56"/>
  <c r="AO33" i="56"/>
  <c r="AO15" i="56"/>
  <c r="AO13" i="56"/>
  <c r="AO30" i="56"/>
  <c r="AO21" i="56"/>
  <c r="AO31" i="56"/>
  <c r="AO36" i="56"/>
  <c r="AO49" i="56"/>
  <c r="AO45" i="56"/>
  <c r="AO28" i="56"/>
  <c r="AO40" i="56"/>
  <c r="AD369" i="61"/>
  <c r="AD367" i="61"/>
  <c r="AD362" i="61"/>
  <c r="AD366" i="61"/>
  <c r="AD365" i="61"/>
  <c r="AD363" i="61"/>
  <c r="AD368" i="61"/>
  <c r="AD370" i="61"/>
  <c r="AE57" i="67"/>
  <c r="AE387" i="67" s="1"/>
  <c r="AE389" i="67" s="1"/>
  <c r="AE390" i="67" s="1"/>
  <c r="AE324" i="67"/>
  <c r="AE335" i="67" s="1"/>
  <c r="BB18" i="66"/>
  <c r="BB11" i="66" s="1"/>
  <c r="BH2" i="67"/>
  <c r="BE170" i="69"/>
  <c r="BE171" i="69"/>
  <c r="BE165" i="69"/>
  <c r="BE162" i="69"/>
  <c r="BE124" i="69"/>
  <c r="BE121" i="69"/>
  <c r="BE112" i="69"/>
  <c r="BE67" i="69"/>
  <c r="BE117" i="69"/>
  <c r="BE68" i="69"/>
  <c r="BE110" i="69"/>
  <c r="BE111" i="69"/>
  <c r="BE65" i="69"/>
  <c r="BE122" i="69"/>
  <c r="BE66" i="69"/>
  <c r="BE166" i="69"/>
  <c r="BE120" i="69"/>
  <c r="BE108" i="69"/>
  <c r="BE176" i="69"/>
  <c r="BE114" i="69"/>
  <c r="BE174" i="69"/>
  <c r="BE175" i="69"/>
  <c r="BE173" i="69"/>
  <c r="BE164" i="69"/>
  <c r="BE128" i="69"/>
  <c r="BE125" i="69"/>
  <c r="BE116" i="69"/>
  <c r="BE71" i="69"/>
  <c r="BE123" i="69"/>
  <c r="BE72" i="69"/>
  <c r="BE118" i="69"/>
  <c r="BE119" i="69"/>
  <c r="BE69" i="69"/>
  <c r="BE55" i="69"/>
  <c r="BE62" i="69"/>
  <c r="BE58" i="69"/>
  <c r="BE180" i="69"/>
  <c r="BE113" i="69"/>
  <c r="BE61" i="69"/>
  <c r="BE178" i="69"/>
  <c r="BE179" i="69"/>
  <c r="BE181" i="69"/>
  <c r="BE172" i="69"/>
  <c r="BE163" i="69"/>
  <c r="BE168" i="69"/>
  <c r="BE126" i="69"/>
  <c r="BE75" i="69"/>
  <c r="BE59" i="69"/>
  <c r="BE109" i="69"/>
  <c r="BE60" i="69"/>
  <c r="BE127" i="69"/>
  <c r="BE73" i="69"/>
  <c r="BE56" i="69"/>
  <c r="BE70" i="69"/>
  <c r="BE57" i="69"/>
  <c r="BE182" i="69"/>
  <c r="BE167" i="69"/>
  <c r="BE169" i="69"/>
  <c r="BE177" i="69"/>
  <c r="BE63" i="69"/>
  <c r="BE64" i="69"/>
  <c r="BE115" i="69"/>
  <c r="BE74" i="69"/>
  <c r="BE161" i="69"/>
  <c r="BE54" i="69"/>
  <c r="BE107" i="69"/>
  <c r="BG218" i="67"/>
  <c r="BG270" i="67" s="1"/>
  <c r="BG109" i="67"/>
  <c r="BF378" i="67"/>
  <c r="AD133" i="69"/>
  <c r="AE134" i="69"/>
  <c r="AF135" i="69"/>
  <c r="AG136" i="69"/>
  <c r="AH137" i="69"/>
  <c r="AI138" i="69"/>
  <c r="AJ139" i="69"/>
  <c r="AK140" i="69"/>
  <c r="AL141" i="69"/>
  <c r="AM142" i="69"/>
  <c r="AN143" i="69"/>
  <c r="AO144" i="69"/>
  <c r="AP145" i="69"/>
  <c r="AQ146" i="69"/>
  <c r="AR147" i="69"/>
  <c r="AS148" i="69"/>
  <c r="AT149" i="69"/>
  <c r="AU150" i="69"/>
  <c r="AV151" i="69"/>
  <c r="AW152" i="69"/>
  <c r="AX153" i="69"/>
  <c r="AY154" i="69"/>
  <c r="AZ155" i="69"/>
  <c r="BA156" i="69"/>
  <c r="BB157" i="69"/>
  <c r="BC158" i="69"/>
  <c r="BD159" i="69"/>
  <c r="BE160" i="69"/>
  <c r="AD26" i="69"/>
  <c r="AE27" i="69"/>
  <c r="AF28" i="69"/>
  <c r="AG29" i="69"/>
  <c r="AH30" i="69"/>
  <c r="AI31" i="69"/>
  <c r="AJ32" i="69"/>
  <c r="AK33" i="69"/>
  <c r="AL34" i="69"/>
  <c r="AM35" i="69"/>
  <c r="AN36" i="69"/>
  <c r="AO37" i="69"/>
  <c r="AP38" i="69"/>
  <c r="AQ39" i="69"/>
  <c r="AR40" i="69"/>
  <c r="AS41" i="69"/>
  <c r="AT42" i="69"/>
  <c r="AU43" i="69"/>
  <c r="AV44" i="69"/>
  <c r="AW45" i="69"/>
  <c r="AX46" i="69"/>
  <c r="AY47" i="69"/>
  <c r="AZ48" i="69"/>
  <c r="BA49" i="69"/>
  <c r="BB50" i="69"/>
  <c r="BC51" i="69"/>
  <c r="BD52" i="69"/>
  <c r="BE53" i="69"/>
  <c r="BC381" i="61"/>
  <c r="AD389" i="61"/>
  <c r="AD390" i="61" s="1"/>
  <c r="AD133" i="59"/>
  <c r="AE134" i="59"/>
  <c r="AF135" i="59"/>
  <c r="AG136" i="59"/>
  <c r="AH137" i="59"/>
  <c r="AI138" i="59"/>
  <c r="AJ139" i="59"/>
  <c r="AK140" i="59"/>
  <c r="AL141" i="59"/>
  <c r="AM142" i="59"/>
  <c r="AN143" i="59"/>
  <c r="AO144" i="59"/>
  <c r="AP145" i="59"/>
  <c r="AQ146" i="59"/>
  <c r="AR147" i="59"/>
  <c r="AS148" i="59"/>
  <c r="AT149" i="59"/>
  <c r="AU150" i="59"/>
  <c r="AV151" i="59"/>
  <c r="AW152" i="59"/>
  <c r="AX153" i="59"/>
  <c r="AY154" i="59"/>
  <c r="AZ155" i="59"/>
  <c r="AD26" i="59"/>
  <c r="AE27" i="59"/>
  <c r="AF28" i="59"/>
  <c r="AG29" i="59"/>
  <c r="AH30" i="59"/>
  <c r="AI31" i="59"/>
  <c r="AJ32" i="59"/>
  <c r="AK33" i="59"/>
  <c r="AL34" i="59"/>
  <c r="AM35" i="59"/>
  <c r="AN36" i="59"/>
  <c r="AO37" i="59"/>
  <c r="AP38" i="59"/>
  <c r="AQ39" i="59"/>
  <c r="AR40" i="59"/>
  <c r="AS41" i="59"/>
  <c r="AT42" i="59"/>
  <c r="AU43" i="59"/>
  <c r="AV44" i="59"/>
  <c r="AW45" i="59"/>
  <c r="AX46" i="59"/>
  <c r="AY47" i="59"/>
  <c r="AZ48" i="59"/>
  <c r="BA49" i="59"/>
  <c r="BA156" i="59"/>
  <c r="BB157" i="59"/>
  <c r="BB161" i="59"/>
  <c r="BB165" i="59"/>
  <c r="BB169" i="59"/>
  <c r="BB173" i="59"/>
  <c r="BB160" i="59"/>
  <c r="BB164" i="59"/>
  <c r="BB168" i="59"/>
  <c r="BB172" i="59"/>
  <c r="BB159" i="59"/>
  <c r="BB163" i="59"/>
  <c r="BB167" i="59"/>
  <c r="BB171" i="59"/>
  <c r="BB158" i="59"/>
  <c r="BB162" i="59"/>
  <c r="BB166" i="59"/>
  <c r="BB170" i="59"/>
  <c r="BB176" i="59"/>
  <c r="BB180" i="59"/>
  <c r="BB175" i="59"/>
  <c r="BB179" i="59"/>
  <c r="BB174" i="59"/>
  <c r="BB178" i="59"/>
  <c r="BB182" i="59"/>
  <c r="BB177" i="59"/>
  <c r="BB181" i="59"/>
  <c r="BB106" i="59"/>
  <c r="BB104" i="59"/>
  <c r="BB111" i="59"/>
  <c r="BB115" i="59"/>
  <c r="BB119" i="59"/>
  <c r="BB123" i="59"/>
  <c r="BB127" i="59"/>
  <c r="BB108" i="59"/>
  <c r="BB110" i="59"/>
  <c r="BB114" i="59"/>
  <c r="BB118" i="59"/>
  <c r="BB122" i="59"/>
  <c r="BB126" i="59"/>
  <c r="BB113" i="59"/>
  <c r="BB121" i="59"/>
  <c r="BB117" i="59"/>
  <c r="BB124" i="59"/>
  <c r="BB112" i="59"/>
  <c r="BB120" i="59"/>
  <c r="BB128" i="59"/>
  <c r="BB107" i="59"/>
  <c r="BB109" i="59"/>
  <c r="BB125" i="59"/>
  <c r="BB105" i="59"/>
  <c r="BB116" i="59"/>
  <c r="BC378" i="61"/>
  <c r="BB52" i="59"/>
  <c r="BB56" i="59"/>
  <c r="BB51" i="59"/>
  <c r="BB55" i="59"/>
  <c r="BB50" i="59"/>
  <c r="BB54" i="59"/>
  <c r="BB57" i="59"/>
  <c r="BB60" i="59"/>
  <c r="BB64" i="59"/>
  <c r="BB68" i="59"/>
  <c r="BB72" i="59"/>
  <c r="BB69" i="59"/>
  <c r="BB53" i="59"/>
  <c r="BB59" i="59"/>
  <c r="BB63" i="59"/>
  <c r="BB67" i="59"/>
  <c r="BB71" i="59"/>
  <c r="BB75" i="59"/>
  <c r="BB61" i="59"/>
  <c r="BB65" i="59"/>
  <c r="BB58" i="59"/>
  <c r="BB62" i="59"/>
  <c r="BB66" i="59"/>
  <c r="BB70" i="59"/>
  <c r="BB74" i="59"/>
  <c r="BB73" i="59"/>
  <c r="BD108" i="61"/>
  <c r="BD109" i="61"/>
  <c r="BD107" i="61"/>
  <c r="BD106" i="61"/>
  <c r="AO7" i="56"/>
  <c r="AO6" i="56"/>
  <c r="AP3" i="56"/>
  <c r="AB29" i="1"/>
  <c r="AX3" i="42"/>
  <c r="AX6" i="42" s="1"/>
  <c r="BE2" i="61"/>
  <c r="BC5" i="59"/>
  <c r="BM2" i="56"/>
  <c r="AZ27" i="1"/>
  <c r="AY18" i="1"/>
  <c r="AY11" i="1" s="1"/>
  <c r="AZ33" i="1"/>
  <c r="AY34" i="1"/>
  <c r="BE3" i="61" s="1"/>
  <c r="BD382" i="61"/>
  <c r="AF325" i="67" l="1"/>
  <c r="AF325" i="61"/>
  <c r="BD388" i="61"/>
  <c r="AE21" i="69"/>
  <c r="BF53" i="69" s="1"/>
  <c r="AE23" i="69"/>
  <c r="BF160" i="69" s="1"/>
  <c r="AE23" i="59"/>
  <c r="AE21" i="59"/>
  <c r="AE347" i="67"/>
  <c r="AE359" i="67" s="1"/>
  <c r="AF328" i="67"/>
  <c r="AF326" i="67"/>
  <c r="AO44" i="56"/>
  <c r="AO71" i="56"/>
  <c r="BH377" i="67"/>
  <c r="BH376" i="67"/>
  <c r="BG388" i="67"/>
  <c r="BE377" i="61"/>
  <c r="BE382" i="61" s="1"/>
  <c r="BE376" i="61"/>
  <c r="AO98" i="56"/>
  <c r="AD79" i="69"/>
  <c r="AD129" i="69" s="1"/>
  <c r="AD16" i="69" s="1"/>
  <c r="BF107" i="69"/>
  <c r="AG82" i="59"/>
  <c r="BE55" i="61"/>
  <c r="BE56" i="61"/>
  <c r="BE54" i="61"/>
  <c r="BE53" i="61"/>
  <c r="BE106" i="61" s="1"/>
  <c r="BE52" i="61"/>
  <c r="BE105" i="61" s="1"/>
  <c r="BE51" i="61"/>
  <c r="BE104" i="61" s="1"/>
  <c r="BE50" i="61"/>
  <c r="BE103" i="61" s="1"/>
  <c r="BE49" i="61"/>
  <c r="BE102" i="61" s="1"/>
  <c r="BE48" i="61"/>
  <c r="BE101" i="61" s="1"/>
  <c r="BE47" i="61"/>
  <c r="BE100" i="61" s="1"/>
  <c r="BE46" i="61"/>
  <c r="BE99" i="61" s="1"/>
  <c r="BE45" i="61"/>
  <c r="BE98" i="61" s="1"/>
  <c r="BE44" i="61"/>
  <c r="BE97" i="61" s="1"/>
  <c r="BE43" i="61"/>
  <c r="BE96" i="61" s="1"/>
  <c r="BE42" i="61"/>
  <c r="BE95" i="61" s="1"/>
  <c r="BE41" i="61"/>
  <c r="BE94" i="61" s="1"/>
  <c r="BE40" i="61"/>
  <c r="BE93" i="61" s="1"/>
  <c r="BE39" i="61"/>
  <c r="BE92" i="61" s="1"/>
  <c r="BE38" i="61"/>
  <c r="BE91" i="61" s="1"/>
  <c r="BE37" i="61"/>
  <c r="BE90" i="61" s="1"/>
  <c r="BE36" i="61"/>
  <c r="BE89" i="61" s="1"/>
  <c r="BE35" i="61"/>
  <c r="BE88" i="61" s="1"/>
  <c r="BE34" i="61"/>
  <c r="BE87" i="61" s="1"/>
  <c r="BE33" i="61"/>
  <c r="BE86" i="61" s="1"/>
  <c r="AI10" i="61"/>
  <c r="AI63" i="61" s="1"/>
  <c r="AM14" i="61"/>
  <c r="AM67" i="61" s="1"/>
  <c r="AH9" i="61"/>
  <c r="AH62" i="61" s="1"/>
  <c r="AL13" i="61"/>
  <c r="AL66" i="61" s="1"/>
  <c r="AG8" i="61"/>
  <c r="AG61" i="61" s="1"/>
  <c r="AK12" i="61"/>
  <c r="AK65" i="61" s="1"/>
  <c r="AP17" i="61"/>
  <c r="AP70" i="61" s="1"/>
  <c r="AT21" i="61"/>
  <c r="AT74" i="61" s="1"/>
  <c r="AO16" i="61"/>
  <c r="AO69" i="61" s="1"/>
  <c r="AS20" i="61"/>
  <c r="AS73" i="61" s="1"/>
  <c r="AN15" i="61"/>
  <c r="AN68" i="61" s="1"/>
  <c r="AR19" i="61"/>
  <c r="AR72" i="61" s="1"/>
  <c r="AJ11" i="61"/>
  <c r="AJ64" i="61" s="1"/>
  <c r="AU22" i="61"/>
  <c r="AU75" i="61" s="1"/>
  <c r="AY26" i="61"/>
  <c r="AY79" i="61" s="1"/>
  <c r="AX25" i="61"/>
  <c r="AX78" i="61" s="1"/>
  <c r="AQ18" i="61"/>
  <c r="AQ71" i="61" s="1"/>
  <c r="AW24" i="61"/>
  <c r="AW77" i="61" s="1"/>
  <c r="BC30" i="61"/>
  <c r="BC83" i="61" s="1"/>
  <c r="BA28" i="61"/>
  <c r="BA81" i="61" s="1"/>
  <c r="AZ27" i="61"/>
  <c r="AZ80" i="61" s="1"/>
  <c r="BB29" i="61"/>
  <c r="BB82" i="61" s="1"/>
  <c r="AV23" i="61"/>
  <c r="AV76" i="61" s="1"/>
  <c r="BE32" i="61"/>
  <c r="BE85" i="61" s="1"/>
  <c r="BD31" i="61"/>
  <c r="BD84" i="61" s="1"/>
  <c r="AF7" i="61"/>
  <c r="AF326" i="61"/>
  <c r="AF328" i="61"/>
  <c r="AF327" i="61"/>
  <c r="AF330" i="61"/>
  <c r="AF327" i="67"/>
  <c r="AO89" i="56"/>
  <c r="AO119" i="56"/>
  <c r="AO86" i="56"/>
  <c r="AO68" i="56"/>
  <c r="AO107" i="56"/>
  <c r="AO77" i="56"/>
  <c r="AO155" i="56"/>
  <c r="AO143" i="56"/>
  <c r="AO125" i="56"/>
  <c r="AO146" i="56"/>
  <c r="AO92" i="56"/>
  <c r="AO122" i="56"/>
  <c r="AO80" i="56"/>
  <c r="AO83" i="56"/>
  <c r="AO116" i="56"/>
  <c r="AO113" i="56"/>
  <c r="AO62" i="56"/>
  <c r="AO134" i="56"/>
  <c r="AO104" i="56"/>
  <c r="AO74" i="56"/>
  <c r="AO149" i="56"/>
  <c r="AO95" i="56"/>
  <c r="AO128" i="56"/>
  <c r="BE218" i="61"/>
  <c r="BE270" i="61" s="1"/>
  <c r="AO152" i="56"/>
  <c r="AO131" i="56"/>
  <c r="AO110" i="56"/>
  <c r="AO101" i="56"/>
  <c r="AO65" i="56"/>
  <c r="BH56" i="67"/>
  <c r="BH55" i="67"/>
  <c r="BH54" i="67"/>
  <c r="BH53" i="67"/>
  <c r="BH52" i="67"/>
  <c r="BH51" i="67"/>
  <c r="BH50" i="67"/>
  <c r="BH49" i="67"/>
  <c r="BH48" i="67"/>
  <c r="BH47" i="67"/>
  <c r="BH46" i="67"/>
  <c r="BH45" i="67"/>
  <c r="BH44" i="67"/>
  <c r="BH43" i="67"/>
  <c r="BH42" i="67"/>
  <c r="BH41" i="67"/>
  <c r="BH40" i="67"/>
  <c r="BH39" i="67"/>
  <c r="BH38" i="67"/>
  <c r="BH37" i="67"/>
  <c r="BH36" i="67"/>
  <c r="AO140" i="56"/>
  <c r="AO137" i="56"/>
  <c r="AE219" i="67"/>
  <c r="AE271" i="67" s="1"/>
  <c r="AE229" i="67"/>
  <c r="AE281" i="67" s="1"/>
  <c r="AE232" i="67"/>
  <c r="AE284" i="67" s="1"/>
  <c r="AF330" i="67"/>
  <c r="AI10" i="67"/>
  <c r="AI63" i="67" s="1"/>
  <c r="AM14" i="67"/>
  <c r="AM67" i="67" s="1"/>
  <c r="AH9" i="67"/>
  <c r="AH62" i="67" s="1"/>
  <c r="AL13" i="67"/>
  <c r="AL66" i="67" s="1"/>
  <c r="AG8" i="67"/>
  <c r="AG61" i="67" s="1"/>
  <c r="AK12" i="67"/>
  <c r="AK65" i="67" s="1"/>
  <c r="AO16" i="67"/>
  <c r="AO69" i="67" s="1"/>
  <c r="AS20" i="67"/>
  <c r="AS73" i="67" s="1"/>
  <c r="AR19" i="67"/>
  <c r="AR72" i="67" s="1"/>
  <c r="AV23" i="67"/>
  <c r="AV76" i="67" s="1"/>
  <c r="AN15" i="67"/>
  <c r="AN68" i="67" s="1"/>
  <c r="AQ18" i="67"/>
  <c r="AQ71" i="67" s="1"/>
  <c r="AU22" i="67"/>
  <c r="AU75" i="67" s="1"/>
  <c r="AT21" i="67"/>
  <c r="AT74" i="67" s="1"/>
  <c r="AX25" i="67"/>
  <c r="AX78" i="67" s="1"/>
  <c r="BB29" i="67"/>
  <c r="BB82" i="67" s="1"/>
  <c r="AW24" i="67"/>
  <c r="AW77" i="67" s="1"/>
  <c r="BA28" i="67"/>
  <c r="BA81" i="67" s="1"/>
  <c r="AP17" i="67"/>
  <c r="AP70" i="67" s="1"/>
  <c r="AZ27" i="67"/>
  <c r="AZ80" i="67" s="1"/>
  <c r="BD31" i="67"/>
  <c r="AY26" i="67"/>
  <c r="AY79" i="67" s="1"/>
  <c r="BH35" i="67"/>
  <c r="AJ11" i="67"/>
  <c r="AJ64" i="67" s="1"/>
  <c r="BG34" i="67"/>
  <c r="BE32" i="67"/>
  <c r="BF33" i="67"/>
  <c r="BC30" i="67"/>
  <c r="BC83" i="67" s="1"/>
  <c r="AF164" i="61"/>
  <c r="AF7" i="67"/>
  <c r="AF57" i="67" s="1"/>
  <c r="AF387" i="67" s="1"/>
  <c r="AF389" i="67" s="1"/>
  <c r="AF390" i="67" s="1"/>
  <c r="AF334" i="67"/>
  <c r="AF332" i="67"/>
  <c r="AF165" i="67"/>
  <c r="AF332" i="61"/>
  <c r="AF334" i="61"/>
  <c r="AO53" i="56"/>
  <c r="AO56" i="56"/>
  <c r="AO59" i="56"/>
  <c r="AX34" i="66"/>
  <c r="BD3" i="67" s="1"/>
  <c r="AY33" i="66"/>
  <c r="BC104" i="67"/>
  <c r="BC86" i="67"/>
  <c r="BC95" i="67"/>
  <c r="BC90" i="67"/>
  <c r="BC97" i="67"/>
  <c r="BC87" i="67"/>
  <c r="BC100" i="67"/>
  <c r="BC88" i="67"/>
  <c r="BC93" i="67"/>
  <c r="BC92" i="67"/>
  <c r="BC102" i="67"/>
  <c r="BC94" i="67"/>
  <c r="BC91" i="67"/>
  <c r="BC85" i="67"/>
  <c r="BC103" i="67"/>
  <c r="BC99" i="67"/>
  <c r="BC96" i="67"/>
  <c r="BC89" i="67"/>
  <c r="BC382" i="67"/>
  <c r="BC101" i="67"/>
  <c r="BC98" i="67"/>
  <c r="BC381" i="67"/>
  <c r="BC84" i="67"/>
  <c r="AZ19" i="66"/>
  <c r="AO14" i="56"/>
  <c r="AD183" i="69"/>
  <c r="AD18" i="69" s="1"/>
  <c r="AD76" i="69"/>
  <c r="AD14" i="69" s="1"/>
  <c r="AD183" i="59"/>
  <c r="AD18" i="59" s="1"/>
  <c r="AD76" i="59"/>
  <c r="AD14" i="59" s="1"/>
  <c r="AE346" i="61"/>
  <c r="AE358" i="61" s="1"/>
  <c r="AE343" i="61"/>
  <c r="AE355" i="61" s="1"/>
  <c r="AE339" i="61"/>
  <c r="AE351" i="61" s="1"/>
  <c r="AE340" i="61"/>
  <c r="AE352" i="61" s="1"/>
  <c r="AO11" i="56"/>
  <c r="AE338" i="61"/>
  <c r="AE350" i="61" s="1"/>
  <c r="AE341" i="61"/>
  <c r="AE353" i="61" s="1"/>
  <c r="AE344" i="61"/>
  <c r="AE356" i="61" s="1"/>
  <c r="AE342" i="61"/>
  <c r="AE354" i="61" s="1"/>
  <c r="AE345" i="61"/>
  <c r="AE357" i="61" s="1"/>
  <c r="AE347" i="61"/>
  <c r="AE359" i="61" s="1"/>
  <c r="AO29" i="56"/>
  <c r="AO41" i="56"/>
  <c r="AO50" i="56"/>
  <c r="AO47" i="56"/>
  <c r="AO26" i="56"/>
  <c r="AO35" i="56"/>
  <c r="AO20" i="56"/>
  <c r="AO32" i="56"/>
  <c r="AO17" i="56"/>
  <c r="AO38" i="56"/>
  <c r="AO23" i="56"/>
  <c r="AD79" i="59"/>
  <c r="AU96" i="69"/>
  <c r="AI84" i="69"/>
  <c r="AQ92" i="69"/>
  <c r="AY100" i="69"/>
  <c r="AE80" i="69"/>
  <c r="BC104" i="69"/>
  <c r="AM88" i="69"/>
  <c r="AL87" i="59"/>
  <c r="AT95" i="59"/>
  <c r="BB103" i="59"/>
  <c r="AU96" i="59"/>
  <c r="AM88" i="59"/>
  <c r="AE80" i="59"/>
  <c r="AX99" i="59"/>
  <c r="AP91" i="59"/>
  <c r="AH83" i="59"/>
  <c r="AY100" i="59"/>
  <c r="AQ92" i="59"/>
  <c r="AI84" i="59"/>
  <c r="BD105" i="69"/>
  <c r="AV97" i="69"/>
  <c r="AN89" i="69"/>
  <c r="AF81" i="69"/>
  <c r="AZ101" i="59"/>
  <c r="AV97" i="59"/>
  <c r="AR93" i="59"/>
  <c r="AN89" i="59"/>
  <c r="AJ85" i="59"/>
  <c r="AF81" i="59"/>
  <c r="BE106" i="69"/>
  <c r="BA102" i="69"/>
  <c r="AW98" i="69"/>
  <c r="AS94" i="69"/>
  <c r="AO90" i="69"/>
  <c r="AK86" i="69"/>
  <c r="AG82" i="69"/>
  <c r="AZ101" i="69"/>
  <c r="AR93" i="69"/>
  <c r="AJ85" i="69"/>
  <c r="AE342" i="67"/>
  <c r="AE354" i="67" s="1"/>
  <c r="BA102" i="59"/>
  <c r="AW98" i="59"/>
  <c r="AS94" i="59"/>
  <c r="AO90" i="59"/>
  <c r="AK86" i="59"/>
  <c r="BB103" i="69"/>
  <c r="AX99" i="69"/>
  <c r="AT95" i="69"/>
  <c r="AP91" i="69"/>
  <c r="AL87" i="69"/>
  <c r="AH83" i="69"/>
  <c r="AE345" i="67"/>
  <c r="AE357" i="67" s="1"/>
  <c r="AE344" i="67"/>
  <c r="AE356" i="67" s="1"/>
  <c r="AE340" i="67"/>
  <c r="AE352" i="67" s="1"/>
  <c r="AO8" i="56"/>
  <c r="AE346" i="67"/>
  <c r="AE358" i="67" s="1"/>
  <c r="AE338" i="67"/>
  <c r="AE350" i="67" s="1"/>
  <c r="AE339" i="67"/>
  <c r="AE351" i="67" s="1"/>
  <c r="AE341" i="67"/>
  <c r="AE353" i="67" s="1"/>
  <c r="AE343" i="67"/>
  <c r="AE355" i="67" s="1"/>
  <c r="BH218" i="67"/>
  <c r="BH270" i="67" s="1"/>
  <c r="BG378" i="67"/>
  <c r="BD378" i="61"/>
  <c r="BD381" i="61"/>
  <c r="BC160" i="59"/>
  <c r="BC164" i="59"/>
  <c r="BC168" i="59"/>
  <c r="BC172" i="59"/>
  <c r="BC159" i="59"/>
  <c r="BC163" i="59"/>
  <c r="BC167" i="59"/>
  <c r="BC171" i="59"/>
  <c r="BC158" i="59"/>
  <c r="BC162" i="59"/>
  <c r="BC166" i="59"/>
  <c r="BC170" i="59"/>
  <c r="BC161" i="59"/>
  <c r="BC165" i="59"/>
  <c r="BC169" i="59"/>
  <c r="BC175" i="59"/>
  <c r="BC179" i="59"/>
  <c r="BC174" i="59"/>
  <c r="BC178" i="59"/>
  <c r="BC182" i="59"/>
  <c r="BC173" i="59"/>
  <c r="BC177" i="59"/>
  <c r="BC181" i="59"/>
  <c r="BC176" i="59"/>
  <c r="BC180" i="59"/>
  <c r="BC105" i="59"/>
  <c r="BC108" i="59"/>
  <c r="BC110" i="59"/>
  <c r="BC114" i="59"/>
  <c r="BC118" i="59"/>
  <c r="BC122" i="59"/>
  <c r="BC126" i="59"/>
  <c r="BC107" i="59"/>
  <c r="BC109" i="59"/>
  <c r="BC113" i="59"/>
  <c r="BC117" i="59"/>
  <c r="BC121" i="59"/>
  <c r="BC125" i="59"/>
  <c r="BC106" i="59"/>
  <c r="BC112" i="59"/>
  <c r="BC120" i="59"/>
  <c r="BC128" i="59"/>
  <c r="BC116" i="59"/>
  <c r="BC123" i="59"/>
  <c r="BC104" i="59"/>
  <c r="BC111" i="59"/>
  <c r="BC119" i="59"/>
  <c r="BC127" i="59"/>
  <c r="BC124" i="59"/>
  <c r="BC115" i="59"/>
  <c r="BC51" i="59"/>
  <c r="BC55" i="59"/>
  <c r="BC54" i="59"/>
  <c r="BC53" i="59"/>
  <c r="BC57" i="59"/>
  <c r="BC56" i="59"/>
  <c r="BC59" i="59"/>
  <c r="BC63" i="59"/>
  <c r="BC67" i="59"/>
  <c r="BC71" i="59"/>
  <c r="BC75" i="59"/>
  <c r="BC60" i="59"/>
  <c r="BC64" i="59"/>
  <c r="BC72" i="59"/>
  <c r="BC52" i="59"/>
  <c r="BC58" i="59"/>
  <c r="BC62" i="59"/>
  <c r="BC66" i="59"/>
  <c r="BC70" i="59"/>
  <c r="BC74" i="59"/>
  <c r="BC61" i="59"/>
  <c r="BC65" i="59"/>
  <c r="BC69" i="59"/>
  <c r="BC73" i="59"/>
  <c r="BC68" i="59"/>
  <c r="BE109" i="61"/>
  <c r="BE107" i="61"/>
  <c r="BE108" i="61"/>
  <c r="AB30" i="1"/>
  <c r="AP4" i="56"/>
  <c r="AC28" i="1"/>
  <c r="BA27" i="1"/>
  <c r="BD5" i="59"/>
  <c r="BN2" i="56"/>
  <c r="AZ18" i="1"/>
  <c r="AZ11" i="1" s="1"/>
  <c r="AY3" i="42"/>
  <c r="AY6" i="42" s="1"/>
  <c r="BF2" i="61"/>
  <c r="BA33" i="1"/>
  <c r="BB33" i="1" s="1"/>
  <c r="BB34" i="1" s="1"/>
  <c r="BH3" i="61" s="1"/>
  <c r="AZ34" i="1"/>
  <c r="BF3" i="61" s="1"/>
  <c r="AE22" i="69" l="1"/>
  <c r="AE22" i="59"/>
  <c r="AE371" i="67"/>
  <c r="AG126" i="61"/>
  <c r="AG126" i="67"/>
  <c r="BH388" i="67"/>
  <c r="AG135" i="67"/>
  <c r="AG135" i="61"/>
  <c r="AG139" i="61"/>
  <c r="AG160" i="67"/>
  <c r="AG137" i="67"/>
  <c r="AG151" i="61"/>
  <c r="AG144" i="61"/>
  <c r="AG138" i="61"/>
  <c r="AG153" i="61"/>
  <c r="AG147" i="61"/>
  <c r="AG141" i="67"/>
  <c r="AG149" i="67"/>
  <c r="AG152" i="61"/>
  <c r="AG159" i="67"/>
  <c r="AG134" i="67"/>
  <c r="AG150" i="67"/>
  <c r="AG142" i="61"/>
  <c r="AG163" i="61"/>
  <c r="AG140" i="61"/>
  <c r="AG144" i="67"/>
  <c r="BF376" i="61"/>
  <c r="BF377" i="61"/>
  <c r="BF382" i="61" s="1"/>
  <c r="BE388" i="61"/>
  <c r="BF55" i="61"/>
  <c r="BF56" i="61"/>
  <c r="BF53" i="61"/>
  <c r="BF106" i="61" s="1"/>
  <c r="BF54" i="61"/>
  <c r="BF107" i="61" s="1"/>
  <c r="BF52" i="61"/>
  <c r="BF105" i="61" s="1"/>
  <c r="BF51" i="61"/>
  <c r="BF104" i="61" s="1"/>
  <c r="BF50" i="61"/>
  <c r="BF103" i="61" s="1"/>
  <c r="BF49" i="61"/>
  <c r="BF102" i="61" s="1"/>
  <c r="BF48" i="61"/>
  <c r="BF101" i="61" s="1"/>
  <c r="BF47" i="61"/>
  <c r="BF100" i="61" s="1"/>
  <c r="BF46" i="61"/>
  <c r="BF99" i="61" s="1"/>
  <c r="BF45" i="61"/>
  <c r="BF98" i="61" s="1"/>
  <c r="BF44" i="61"/>
  <c r="BF97" i="61" s="1"/>
  <c r="BF43" i="61"/>
  <c r="BF96" i="61" s="1"/>
  <c r="BF42" i="61"/>
  <c r="BF95" i="61" s="1"/>
  <c r="BF41" i="61"/>
  <c r="BF94" i="61" s="1"/>
  <c r="BF40" i="61"/>
  <c r="BF93" i="61" s="1"/>
  <c r="BF39" i="61"/>
  <c r="BF92" i="61" s="1"/>
  <c r="BF38" i="61"/>
  <c r="BF91" i="61" s="1"/>
  <c r="BF37" i="61"/>
  <c r="BF90" i="61" s="1"/>
  <c r="BF36" i="61"/>
  <c r="BF89" i="61" s="1"/>
  <c r="BF35" i="61"/>
  <c r="BF88" i="61" s="1"/>
  <c r="BF34" i="61"/>
  <c r="BF87" i="61" s="1"/>
  <c r="BF33" i="61"/>
  <c r="BF86" i="61" s="1"/>
  <c r="AG141" i="61"/>
  <c r="AG142" i="67"/>
  <c r="AG140" i="67"/>
  <c r="AG163" i="67"/>
  <c r="AG150" i="61"/>
  <c r="AG134" i="61"/>
  <c r="AG151" i="67"/>
  <c r="AG137" i="61"/>
  <c r="AG147" i="67"/>
  <c r="AG152" i="67"/>
  <c r="AG159" i="61"/>
  <c r="AG149" i="61"/>
  <c r="AG139" i="67"/>
  <c r="AG160" i="61"/>
  <c r="AG138" i="67"/>
  <c r="AG153" i="67"/>
  <c r="AG145" i="61"/>
  <c r="AG145" i="67"/>
  <c r="AG155" i="61"/>
  <c r="AG155" i="67"/>
  <c r="AG143" i="61"/>
  <c r="AG143" i="67"/>
  <c r="BF218" i="61"/>
  <c r="BF270" i="61" s="1"/>
  <c r="AG161" i="67"/>
  <c r="AG161" i="61"/>
  <c r="AG146" i="67"/>
  <c r="AG146" i="61"/>
  <c r="AP144" i="56"/>
  <c r="AP73" i="56"/>
  <c r="AP136" i="56"/>
  <c r="AP148" i="56"/>
  <c r="AP87" i="56"/>
  <c r="AP64" i="56"/>
  <c r="AP117" i="56"/>
  <c r="AP139" i="56"/>
  <c r="AP127" i="56"/>
  <c r="AP108" i="56"/>
  <c r="AP69" i="56"/>
  <c r="AP100" i="56"/>
  <c r="AP94" i="56"/>
  <c r="AP111" i="56"/>
  <c r="AP66" i="56"/>
  <c r="AP60" i="56"/>
  <c r="AP114" i="56"/>
  <c r="AP75" i="56"/>
  <c r="AP96" i="56"/>
  <c r="AP120" i="56"/>
  <c r="AP93" i="56"/>
  <c r="AP130" i="56"/>
  <c r="AP63" i="56"/>
  <c r="AP76" i="56"/>
  <c r="AP123" i="56"/>
  <c r="AP78" i="56"/>
  <c r="AP118" i="56"/>
  <c r="AP88" i="56"/>
  <c r="AP82" i="56"/>
  <c r="AP81" i="56"/>
  <c r="AP85" i="56"/>
  <c r="AP84" i="56"/>
  <c r="AP106" i="56"/>
  <c r="AP145" i="56"/>
  <c r="AP147" i="56"/>
  <c r="AP99" i="56"/>
  <c r="AP109" i="56"/>
  <c r="AP102" i="56"/>
  <c r="AP124" i="56"/>
  <c r="AP91" i="56"/>
  <c r="AP72" i="56"/>
  <c r="AP79" i="56"/>
  <c r="AP97" i="56"/>
  <c r="AP129" i="56"/>
  <c r="AP70" i="56"/>
  <c r="AP141" i="56"/>
  <c r="AP90" i="56"/>
  <c r="AP133" i="56"/>
  <c r="AP105" i="56"/>
  <c r="AP121" i="56"/>
  <c r="AP67" i="56"/>
  <c r="AP126" i="56"/>
  <c r="AP151" i="56"/>
  <c r="AP112" i="56"/>
  <c r="AP135" i="56"/>
  <c r="AP142" i="56"/>
  <c r="AP115" i="56"/>
  <c r="AP132" i="56"/>
  <c r="AP138" i="56"/>
  <c r="AP103" i="56"/>
  <c r="AP61" i="56"/>
  <c r="AP150" i="56"/>
  <c r="AP154" i="56"/>
  <c r="AP153" i="56"/>
  <c r="AG157" i="61"/>
  <c r="AG157" i="67"/>
  <c r="AG136" i="61"/>
  <c r="AG136" i="67"/>
  <c r="AG156" i="61"/>
  <c r="AG156" i="67"/>
  <c r="AG158" i="61"/>
  <c r="AG158" i="67"/>
  <c r="AG133" i="67"/>
  <c r="AG133" i="61"/>
  <c r="AG148" i="67"/>
  <c r="AG148" i="61"/>
  <c r="AG162" i="61"/>
  <c r="AG162" i="67"/>
  <c r="AG154" i="67"/>
  <c r="AG154" i="61"/>
  <c r="AG132" i="67"/>
  <c r="AG132" i="61"/>
  <c r="AF60" i="67"/>
  <c r="AF204" i="67"/>
  <c r="AF256" i="67" s="1"/>
  <c r="AF308" i="67" s="1"/>
  <c r="AF194" i="67"/>
  <c r="AF246" i="67" s="1"/>
  <c r="AF298" i="67" s="1"/>
  <c r="AF213" i="67"/>
  <c r="AF265" i="67" s="1"/>
  <c r="AF317" i="67" s="1"/>
  <c r="AF202" i="67"/>
  <c r="AF254" i="67" s="1"/>
  <c r="AF306" i="67" s="1"/>
  <c r="AF190" i="67"/>
  <c r="AF242" i="67" s="1"/>
  <c r="AF294" i="67" s="1"/>
  <c r="AF201" i="67"/>
  <c r="AF253" i="67" s="1"/>
  <c r="AF305" i="67" s="1"/>
  <c r="AF188" i="67"/>
  <c r="AF240" i="67" s="1"/>
  <c r="AF292" i="67" s="1"/>
  <c r="AF205" i="67"/>
  <c r="AF257" i="67" s="1"/>
  <c r="AF309" i="67" s="1"/>
  <c r="AF187" i="67"/>
  <c r="AF239" i="67" s="1"/>
  <c r="AF291" i="67" s="1"/>
  <c r="AF185" i="67"/>
  <c r="AF237" i="67" s="1"/>
  <c r="AF289" i="67" s="1"/>
  <c r="AF197" i="67"/>
  <c r="AF249" i="67" s="1"/>
  <c r="AF301" i="67" s="1"/>
  <c r="AF189" i="67"/>
  <c r="AF241" i="67" s="1"/>
  <c r="AF293" i="67" s="1"/>
  <c r="AF203" i="67"/>
  <c r="AF255" i="67" s="1"/>
  <c r="AF307" i="67" s="1"/>
  <c r="AF195" i="67"/>
  <c r="AF247" i="67" s="1"/>
  <c r="AF299" i="67" s="1"/>
  <c r="AF186" i="67"/>
  <c r="AF238" i="67" s="1"/>
  <c r="AF290" i="67" s="1"/>
  <c r="AF191" i="67"/>
  <c r="AF243" i="67" s="1"/>
  <c r="AF295" i="67" s="1"/>
  <c r="AF198" i="67"/>
  <c r="AF250" i="67" s="1"/>
  <c r="AF302" i="67" s="1"/>
  <c r="AF208" i="67"/>
  <c r="AF260" i="67" s="1"/>
  <c r="AF312" i="67" s="1"/>
  <c r="AF206" i="67"/>
  <c r="AF258" i="67" s="1"/>
  <c r="AF310" i="67" s="1"/>
  <c r="AF209" i="67"/>
  <c r="AF261" i="67" s="1"/>
  <c r="AF313" i="67" s="1"/>
  <c r="AF199" i="67"/>
  <c r="AF251" i="67" s="1"/>
  <c r="AF303" i="67" s="1"/>
  <c r="AF211" i="67"/>
  <c r="AF263" i="67" s="1"/>
  <c r="AF315" i="67" s="1"/>
  <c r="AF200" i="67"/>
  <c r="AF252" i="67" s="1"/>
  <c r="AF304" i="67" s="1"/>
  <c r="AF193" i="67"/>
  <c r="AF245" i="67" s="1"/>
  <c r="AF297" i="67" s="1"/>
  <c r="AF196" i="67"/>
  <c r="AF248" i="67" s="1"/>
  <c r="AF300" i="67" s="1"/>
  <c r="AF212" i="67"/>
  <c r="AF264" i="67" s="1"/>
  <c r="AF316" i="67" s="1"/>
  <c r="AF215" i="67"/>
  <c r="AF267" i="67" s="1"/>
  <c r="AF319" i="67" s="1"/>
  <c r="AF192" i="67"/>
  <c r="AF244" i="67" s="1"/>
  <c r="AF296" i="67" s="1"/>
  <c r="AF210" i="67"/>
  <c r="AF262" i="67" s="1"/>
  <c r="AF314" i="67" s="1"/>
  <c r="AF214" i="67"/>
  <c r="AF266" i="67" s="1"/>
  <c r="AF318" i="67" s="1"/>
  <c r="AF207" i="67"/>
  <c r="AF259" i="67" s="1"/>
  <c r="AF311" i="67" s="1"/>
  <c r="AF216" i="67"/>
  <c r="AF268" i="67" s="1"/>
  <c r="AF320" i="67" s="1"/>
  <c r="AF172" i="67"/>
  <c r="AF224" i="67" s="1"/>
  <c r="AF276" i="67" s="1"/>
  <c r="AF171" i="67"/>
  <c r="AF223" i="67" s="1"/>
  <c r="AF275" i="67" s="1"/>
  <c r="AF184" i="67"/>
  <c r="AF236" i="67" s="1"/>
  <c r="AF288" i="67" s="1"/>
  <c r="AF173" i="67"/>
  <c r="AF181" i="67"/>
  <c r="AF233" i="67" s="1"/>
  <c r="AF285" i="67" s="1"/>
  <c r="AF182" i="67"/>
  <c r="AF234" i="67" s="1"/>
  <c r="AF286" i="67" s="1"/>
  <c r="AF177" i="67"/>
  <c r="AF229" i="67" s="1"/>
  <c r="AF281" i="67" s="1"/>
  <c r="AF174" i="67"/>
  <c r="AF168" i="67"/>
  <c r="AF220" i="67" s="1"/>
  <c r="AF272" i="67" s="1"/>
  <c r="AF169" i="67"/>
  <c r="AF221" i="67" s="1"/>
  <c r="AF273" i="67" s="1"/>
  <c r="AF178" i="67"/>
  <c r="AF230" i="67" s="1"/>
  <c r="AF282" i="67" s="1"/>
  <c r="AF175" i="67"/>
  <c r="AF227" i="67" s="1"/>
  <c r="AF279" i="67" s="1"/>
  <c r="AF180" i="67"/>
  <c r="AF232" i="67" s="1"/>
  <c r="AF284" i="67" s="1"/>
  <c r="AF167" i="67"/>
  <c r="AF219" i="67" s="1"/>
  <c r="AF271" i="67" s="1"/>
  <c r="AF170" i="67"/>
  <c r="AF222" i="67" s="1"/>
  <c r="AF274" i="67" s="1"/>
  <c r="AF183" i="67"/>
  <c r="AF235" i="67" s="1"/>
  <c r="AF287" i="67" s="1"/>
  <c r="AF176" i="67"/>
  <c r="AF228" i="67" s="1"/>
  <c r="AF280" i="67" s="1"/>
  <c r="AF179" i="67"/>
  <c r="AF231" i="67" s="1"/>
  <c r="AF283" i="67" s="1"/>
  <c r="AG117" i="61"/>
  <c r="AG117" i="67"/>
  <c r="AG120" i="61"/>
  <c r="AG120" i="67"/>
  <c r="AG125" i="61"/>
  <c r="AG125" i="67"/>
  <c r="AG114" i="61"/>
  <c r="AG114" i="67"/>
  <c r="AG122" i="61"/>
  <c r="AG122" i="67"/>
  <c r="AG127" i="61"/>
  <c r="AG127" i="67"/>
  <c r="AG128" i="61"/>
  <c r="AG128" i="67"/>
  <c r="AG121" i="61"/>
  <c r="AG121" i="67"/>
  <c r="AG131" i="61"/>
  <c r="AG131" i="67"/>
  <c r="AG119" i="61"/>
  <c r="AG119" i="67"/>
  <c r="AG118" i="61"/>
  <c r="AG118" i="67"/>
  <c r="AG115" i="61"/>
  <c r="AG115" i="67"/>
  <c r="AG116" i="61"/>
  <c r="AG116" i="67"/>
  <c r="AG130" i="61"/>
  <c r="AG130" i="67"/>
  <c r="AG124" i="61"/>
  <c r="AG124" i="67"/>
  <c r="AG123" i="61"/>
  <c r="AG123" i="67"/>
  <c r="AG129" i="61"/>
  <c r="AG129" i="67"/>
  <c r="AF324" i="67"/>
  <c r="AF335" i="67" s="1"/>
  <c r="AF178" i="61"/>
  <c r="AF230" i="61" s="1"/>
  <c r="AF282" i="61" s="1"/>
  <c r="AF184" i="61"/>
  <c r="AF236" i="61" s="1"/>
  <c r="AF288" i="61" s="1"/>
  <c r="AF182" i="61"/>
  <c r="AF234" i="61" s="1"/>
  <c r="AF286" i="61" s="1"/>
  <c r="AF189" i="61"/>
  <c r="AF241" i="61" s="1"/>
  <c r="AF293" i="61" s="1"/>
  <c r="AF205" i="61"/>
  <c r="AF257" i="61" s="1"/>
  <c r="AF309" i="61" s="1"/>
  <c r="AF202" i="61"/>
  <c r="AF254" i="61" s="1"/>
  <c r="AF306" i="61" s="1"/>
  <c r="AF208" i="61"/>
  <c r="AF260" i="61" s="1"/>
  <c r="AF312" i="61" s="1"/>
  <c r="AF209" i="61"/>
  <c r="AF261" i="61" s="1"/>
  <c r="AF313" i="61" s="1"/>
  <c r="AF191" i="61"/>
  <c r="AF243" i="61" s="1"/>
  <c r="AF295" i="61" s="1"/>
  <c r="AF212" i="61"/>
  <c r="AF264" i="61" s="1"/>
  <c r="AF316" i="61" s="1"/>
  <c r="AF214" i="61"/>
  <c r="AF266" i="61" s="1"/>
  <c r="AF318" i="61" s="1"/>
  <c r="AF174" i="61"/>
  <c r="AF226" i="61" s="1"/>
  <c r="AF278" i="61" s="1"/>
  <c r="AF183" i="61"/>
  <c r="AF235" i="61" s="1"/>
  <c r="AF287" i="61" s="1"/>
  <c r="AF179" i="61"/>
  <c r="AF231" i="61" s="1"/>
  <c r="AF283" i="61" s="1"/>
  <c r="AF173" i="61"/>
  <c r="AF225" i="61" s="1"/>
  <c r="AF277" i="61" s="1"/>
  <c r="AF167" i="61"/>
  <c r="AF219" i="61" s="1"/>
  <c r="AF271" i="61" s="1"/>
  <c r="AF194" i="61"/>
  <c r="AF246" i="61" s="1"/>
  <c r="AF298" i="61" s="1"/>
  <c r="AF190" i="61"/>
  <c r="AF242" i="61" s="1"/>
  <c r="AF294" i="61" s="1"/>
  <c r="AF188" i="61"/>
  <c r="AF240" i="61" s="1"/>
  <c r="AF292" i="61" s="1"/>
  <c r="AF193" i="61"/>
  <c r="AF245" i="61" s="1"/>
  <c r="AF297" i="61" s="1"/>
  <c r="AF195" i="61"/>
  <c r="AF247" i="61" s="1"/>
  <c r="AF299" i="61" s="1"/>
  <c r="AF206" i="61"/>
  <c r="AF258" i="61" s="1"/>
  <c r="AF310" i="61" s="1"/>
  <c r="AF196" i="61"/>
  <c r="AF248" i="61" s="1"/>
  <c r="AF300" i="61" s="1"/>
  <c r="AF210" i="61"/>
  <c r="AF262" i="61" s="1"/>
  <c r="AF314" i="61" s="1"/>
  <c r="AF177" i="61"/>
  <c r="AF229" i="61" s="1"/>
  <c r="AF281" i="61" s="1"/>
  <c r="AF175" i="61"/>
  <c r="AF227" i="61" s="1"/>
  <c r="AF279" i="61" s="1"/>
  <c r="AF176" i="61"/>
  <c r="AF228" i="61" s="1"/>
  <c r="AF280" i="61" s="1"/>
  <c r="AF181" i="61"/>
  <c r="AF233" i="61" s="1"/>
  <c r="AF285" i="61" s="1"/>
  <c r="AF180" i="61"/>
  <c r="AF232" i="61" s="1"/>
  <c r="AF284" i="61" s="1"/>
  <c r="AF203" i="61"/>
  <c r="AF255" i="61" s="1"/>
  <c r="AF307" i="61" s="1"/>
  <c r="AF213" i="61"/>
  <c r="AF265" i="61" s="1"/>
  <c r="AF317" i="61" s="1"/>
  <c r="AF197" i="61"/>
  <c r="AF249" i="61" s="1"/>
  <c r="AF301" i="61" s="1"/>
  <c r="AF200" i="61"/>
  <c r="AF252" i="61" s="1"/>
  <c r="AF304" i="61" s="1"/>
  <c r="AF207" i="61"/>
  <c r="AF259" i="61" s="1"/>
  <c r="AF311" i="61" s="1"/>
  <c r="AF199" i="61"/>
  <c r="AF251" i="61" s="1"/>
  <c r="AF303" i="61" s="1"/>
  <c r="AF198" i="61"/>
  <c r="AF250" i="61" s="1"/>
  <c r="AF302" i="61" s="1"/>
  <c r="AF216" i="61"/>
  <c r="AF268" i="61" s="1"/>
  <c r="AF320" i="61" s="1"/>
  <c r="AF168" i="61"/>
  <c r="AF220" i="61" s="1"/>
  <c r="AF272" i="61" s="1"/>
  <c r="AF171" i="61"/>
  <c r="AF223" i="61" s="1"/>
  <c r="AF275" i="61" s="1"/>
  <c r="AF172" i="61"/>
  <c r="AF224" i="61" s="1"/>
  <c r="AF276" i="61" s="1"/>
  <c r="AF204" i="61"/>
  <c r="AF256" i="61" s="1"/>
  <c r="AF308" i="61" s="1"/>
  <c r="AF185" i="61"/>
  <c r="AF237" i="61" s="1"/>
  <c r="AF289" i="61" s="1"/>
  <c r="AF187" i="61"/>
  <c r="AF239" i="61" s="1"/>
  <c r="AF291" i="61" s="1"/>
  <c r="AF201" i="61"/>
  <c r="AF253" i="61" s="1"/>
  <c r="AF305" i="61" s="1"/>
  <c r="AF186" i="61"/>
  <c r="AF238" i="61" s="1"/>
  <c r="AF290" i="61" s="1"/>
  <c r="AF215" i="61"/>
  <c r="AF267" i="61" s="1"/>
  <c r="AF319" i="61" s="1"/>
  <c r="AF192" i="61"/>
  <c r="AF244" i="61" s="1"/>
  <c r="AF296" i="61" s="1"/>
  <c r="AF211" i="61"/>
  <c r="AF263" i="61" s="1"/>
  <c r="AF315" i="61" s="1"/>
  <c r="AF170" i="61"/>
  <c r="AF222" i="61" s="1"/>
  <c r="AF274" i="61" s="1"/>
  <c r="AF169" i="61"/>
  <c r="AF221" i="61" s="1"/>
  <c r="AF273" i="61" s="1"/>
  <c r="AF60" i="61"/>
  <c r="AP54" i="56"/>
  <c r="AP55" i="56"/>
  <c r="AP57" i="56"/>
  <c r="AP58" i="56"/>
  <c r="AP51" i="56"/>
  <c r="AP52" i="56"/>
  <c r="BD92" i="67"/>
  <c r="BD98" i="67"/>
  <c r="BD97" i="67"/>
  <c r="BD89" i="67"/>
  <c r="BD95" i="67"/>
  <c r="BD381" i="67"/>
  <c r="BD99" i="67"/>
  <c r="BD87" i="67"/>
  <c r="BD102" i="67"/>
  <c r="BD86" i="67"/>
  <c r="BD91" i="67"/>
  <c r="BD100" i="67"/>
  <c r="BD104" i="67"/>
  <c r="BD382" i="67"/>
  <c r="BD90" i="67"/>
  <c r="BD105" i="67"/>
  <c r="BD96" i="67"/>
  <c r="BD93" i="67"/>
  <c r="BD88" i="67"/>
  <c r="BD94" i="67"/>
  <c r="BD103" i="67"/>
  <c r="BD101" i="67"/>
  <c r="BD85" i="67"/>
  <c r="BD84" i="67"/>
  <c r="BB19" i="66"/>
  <c r="BA19" i="66"/>
  <c r="AY34" i="66"/>
  <c r="BE3" i="67" s="1"/>
  <c r="AZ33" i="66"/>
  <c r="AZ3" i="42"/>
  <c r="AZ6" i="42" s="1"/>
  <c r="BB27" i="1"/>
  <c r="BF5" i="59" s="1"/>
  <c r="BF53" i="59" s="1"/>
  <c r="AE364" i="61"/>
  <c r="AD129" i="59"/>
  <c r="AD16" i="59" s="1"/>
  <c r="AE367" i="61"/>
  <c r="AE362" i="61"/>
  <c r="AE371" i="61"/>
  <c r="AE370" i="61"/>
  <c r="AE363" i="61"/>
  <c r="AE368" i="61"/>
  <c r="AE366" i="61"/>
  <c r="AF324" i="61"/>
  <c r="AF335" i="61" s="1"/>
  <c r="AE365" i="61"/>
  <c r="AF57" i="61"/>
  <c r="AF387" i="61" s="1"/>
  <c r="AE369" i="61"/>
  <c r="AE366" i="67"/>
  <c r="AP10" i="56"/>
  <c r="AP42" i="56"/>
  <c r="AP48" i="56"/>
  <c r="AP43" i="56"/>
  <c r="AP37" i="56"/>
  <c r="AP18" i="56"/>
  <c r="AP21" i="56"/>
  <c r="AP30" i="56"/>
  <c r="AP22" i="56"/>
  <c r="AP24" i="56"/>
  <c r="AP16" i="56"/>
  <c r="AP34" i="56"/>
  <c r="AP12" i="56"/>
  <c r="AP49" i="56"/>
  <c r="AP36" i="56"/>
  <c r="AP27" i="56"/>
  <c r="AP9" i="56"/>
  <c r="AP15" i="56"/>
  <c r="AP46" i="56"/>
  <c r="AP39" i="56"/>
  <c r="AP19" i="56"/>
  <c r="AP33" i="56"/>
  <c r="AP31" i="56"/>
  <c r="AP25" i="56"/>
  <c r="AP45" i="56"/>
  <c r="AP28" i="56"/>
  <c r="AP40" i="56"/>
  <c r="AP13" i="56"/>
  <c r="AE365" i="67"/>
  <c r="AE367" i="67"/>
  <c r="AE363" i="67"/>
  <c r="AE369" i="67"/>
  <c r="AE368" i="67"/>
  <c r="AE370" i="67"/>
  <c r="AE362" i="67"/>
  <c r="AE364" i="67"/>
  <c r="BH378" i="67"/>
  <c r="AE26" i="69"/>
  <c r="AF27" i="69"/>
  <c r="AG28" i="69"/>
  <c r="AH29" i="69"/>
  <c r="AI30" i="69"/>
  <c r="AJ31" i="69"/>
  <c r="AK32" i="69"/>
  <c r="AL33" i="69"/>
  <c r="AM34" i="69"/>
  <c r="AN35" i="69"/>
  <c r="AO36" i="69"/>
  <c r="AP37" i="69"/>
  <c r="AQ38" i="69"/>
  <c r="AR39" i="69"/>
  <c r="AS40" i="69"/>
  <c r="AT41" i="69"/>
  <c r="AU42" i="69"/>
  <c r="AV43" i="69"/>
  <c r="AW44" i="69"/>
  <c r="AX45" i="69"/>
  <c r="AY46" i="69"/>
  <c r="AZ47" i="69"/>
  <c r="BA48" i="69"/>
  <c r="BB49" i="69"/>
  <c r="BC50" i="69"/>
  <c r="BD51" i="69"/>
  <c r="BE52" i="69"/>
  <c r="AE133" i="69"/>
  <c r="AF134" i="69"/>
  <c r="AG135" i="69"/>
  <c r="AH136" i="69"/>
  <c r="AI137" i="69"/>
  <c r="AJ138" i="69"/>
  <c r="AK139" i="69"/>
  <c r="AL140" i="69"/>
  <c r="AM141" i="69"/>
  <c r="AN142" i="69"/>
  <c r="AO143" i="69"/>
  <c r="AP144" i="69"/>
  <c r="AQ145" i="69"/>
  <c r="AR146" i="69"/>
  <c r="AS147" i="69"/>
  <c r="AT148" i="69"/>
  <c r="AU149" i="69"/>
  <c r="AV150" i="69"/>
  <c r="AW151" i="69"/>
  <c r="AX152" i="69"/>
  <c r="AY153" i="69"/>
  <c r="AZ154" i="69"/>
  <c r="BA155" i="69"/>
  <c r="BB156" i="69"/>
  <c r="BC157" i="69"/>
  <c r="BD158" i="69"/>
  <c r="BE159" i="69"/>
  <c r="BE381" i="61"/>
  <c r="AE389" i="61"/>
  <c r="AE390" i="61" s="1"/>
  <c r="AE26" i="59"/>
  <c r="AF27" i="59"/>
  <c r="AG28" i="59"/>
  <c r="AH29" i="59"/>
  <c r="AI30" i="59"/>
  <c r="AJ31" i="59"/>
  <c r="AK32" i="59"/>
  <c r="AL33" i="59"/>
  <c r="AM34" i="59"/>
  <c r="AN35" i="59"/>
  <c r="AO36" i="59"/>
  <c r="AP37" i="59"/>
  <c r="AQ38" i="59"/>
  <c r="AR39" i="59"/>
  <c r="AS40" i="59"/>
  <c r="AT41" i="59"/>
  <c r="AU42" i="59"/>
  <c r="AV43" i="59"/>
  <c r="AW44" i="59"/>
  <c r="AX45" i="59"/>
  <c r="AY46" i="59"/>
  <c r="AZ47" i="59"/>
  <c r="BA48" i="59"/>
  <c r="BB49" i="59"/>
  <c r="AE133" i="59"/>
  <c r="AF134" i="59"/>
  <c r="AG135" i="59"/>
  <c r="AH136" i="59"/>
  <c r="AI137" i="59"/>
  <c r="AJ138" i="59"/>
  <c r="AK139" i="59"/>
  <c r="AL140" i="59"/>
  <c r="AM141" i="59"/>
  <c r="AN142" i="59"/>
  <c r="AO143" i="59"/>
  <c r="AP144" i="59"/>
  <c r="AQ145" i="59"/>
  <c r="AR146" i="59"/>
  <c r="AS147" i="59"/>
  <c r="AT148" i="59"/>
  <c r="AU149" i="59"/>
  <c r="AV150" i="59"/>
  <c r="AW151" i="59"/>
  <c r="AX152" i="59"/>
  <c r="AY153" i="59"/>
  <c r="AZ154" i="59"/>
  <c r="BA155" i="59"/>
  <c r="BB156" i="59"/>
  <c r="BC50" i="59"/>
  <c r="BC157" i="59"/>
  <c r="BD159" i="59"/>
  <c r="BD163" i="59"/>
  <c r="BD167" i="59"/>
  <c r="BD171" i="59"/>
  <c r="BD158" i="59"/>
  <c r="BD162" i="59"/>
  <c r="BD166" i="59"/>
  <c r="BD170" i="59"/>
  <c r="BD161" i="59"/>
  <c r="BD165" i="59"/>
  <c r="BD169" i="59"/>
  <c r="BD160" i="59"/>
  <c r="BD164" i="59"/>
  <c r="BD168" i="59"/>
  <c r="BD172" i="59"/>
  <c r="BD174" i="59"/>
  <c r="BD178" i="59"/>
  <c r="BD182" i="59"/>
  <c r="BD173" i="59"/>
  <c r="BD177" i="59"/>
  <c r="BD181" i="59"/>
  <c r="BD176" i="59"/>
  <c r="BD180" i="59"/>
  <c r="BD175" i="59"/>
  <c r="BD179" i="59"/>
  <c r="BD108" i="59"/>
  <c r="BD107" i="59"/>
  <c r="BD109" i="59"/>
  <c r="BD113" i="59"/>
  <c r="BD117" i="59"/>
  <c r="BD121" i="59"/>
  <c r="BD125" i="59"/>
  <c r="BD106" i="59"/>
  <c r="BD112" i="59"/>
  <c r="BD116" i="59"/>
  <c r="BD120" i="59"/>
  <c r="BD124" i="59"/>
  <c r="BD128" i="59"/>
  <c r="BD111" i="59"/>
  <c r="BD119" i="59"/>
  <c r="BD127" i="59"/>
  <c r="BD105" i="59"/>
  <c r="BD115" i="59"/>
  <c r="BD122" i="59"/>
  <c r="BD110" i="59"/>
  <c r="BD118" i="59"/>
  <c r="BD126" i="59"/>
  <c r="BD123" i="59"/>
  <c r="BD114" i="59"/>
  <c r="BE378" i="61"/>
  <c r="BD54" i="59"/>
  <c r="BD53" i="59"/>
  <c r="BD57" i="59"/>
  <c r="BD52" i="59"/>
  <c r="BD56" i="59"/>
  <c r="BD55" i="59"/>
  <c r="BD58" i="59"/>
  <c r="BD62" i="59"/>
  <c r="BD66" i="59"/>
  <c r="BD70" i="59"/>
  <c r="BD74" i="59"/>
  <c r="BD67" i="59"/>
  <c r="BD51" i="59"/>
  <c r="BD61" i="59"/>
  <c r="BD65" i="59"/>
  <c r="BD69" i="59"/>
  <c r="BD73" i="59"/>
  <c r="BD71" i="59"/>
  <c r="BD60" i="59"/>
  <c r="BD64" i="59"/>
  <c r="BD68" i="59"/>
  <c r="BD72" i="59"/>
  <c r="BD59" i="59"/>
  <c r="BD63" i="59"/>
  <c r="BD75" i="59"/>
  <c r="BF108" i="61"/>
  <c r="BF109" i="61"/>
  <c r="AP7" i="56"/>
  <c r="AP6" i="56"/>
  <c r="AC29" i="1"/>
  <c r="AQ3" i="56"/>
  <c r="BO2" i="56"/>
  <c r="BG2" i="61"/>
  <c r="BE5" i="59"/>
  <c r="BA18" i="1"/>
  <c r="BA11" i="1" s="1"/>
  <c r="BA34" i="1"/>
  <c r="BG3" i="61" s="1"/>
  <c r="AG325" i="67" l="1"/>
  <c r="AG325" i="61"/>
  <c r="AF23" i="69"/>
  <c r="BF159" i="69" s="1"/>
  <c r="AF21" i="69"/>
  <c r="AF23" i="59"/>
  <c r="BF159" i="59" s="1"/>
  <c r="AF21" i="59"/>
  <c r="BF52" i="59" s="1"/>
  <c r="AF338" i="67"/>
  <c r="AF350" i="67" s="1"/>
  <c r="AG328" i="67"/>
  <c r="AG326" i="61"/>
  <c r="BF388" i="61"/>
  <c r="AP68" i="56"/>
  <c r="AH134" i="67" s="1"/>
  <c r="AP98" i="56"/>
  <c r="AP80" i="56"/>
  <c r="AP116" i="56"/>
  <c r="BG377" i="61"/>
  <c r="BG376" i="61"/>
  <c r="BF181" i="59"/>
  <c r="BF74" i="59"/>
  <c r="BF182" i="59"/>
  <c r="BF75" i="59"/>
  <c r="BF73" i="59"/>
  <c r="BF127" i="59"/>
  <c r="BF128" i="59"/>
  <c r="BF180" i="59"/>
  <c r="BF126" i="59"/>
  <c r="BF179" i="59"/>
  <c r="BF72" i="59"/>
  <c r="BF125" i="59"/>
  <c r="BF71" i="59"/>
  <c r="BF178" i="59"/>
  <c r="BF124" i="59"/>
  <c r="BF177" i="59"/>
  <c r="BF70" i="59"/>
  <c r="BF123" i="59"/>
  <c r="BF69" i="59"/>
  <c r="BF176" i="59"/>
  <c r="BF122" i="59"/>
  <c r="BF68" i="59"/>
  <c r="BF175" i="59"/>
  <c r="BF121" i="59"/>
  <c r="BF67" i="59"/>
  <c r="BF174" i="59"/>
  <c r="BF120" i="59"/>
  <c r="BF173" i="59"/>
  <c r="BF66" i="59"/>
  <c r="BF119" i="59"/>
  <c r="BF172" i="59"/>
  <c r="BF65" i="59"/>
  <c r="BF118" i="59"/>
  <c r="BF64" i="59"/>
  <c r="BF171" i="59"/>
  <c r="BF117" i="59"/>
  <c r="BF63" i="59"/>
  <c r="BF170" i="59"/>
  <c r="BF116" i="59"/>
  <c r="BF169" i="59"/>
  <c r="BF62" i="59"/>
  <c r="BF115" i="59"/>
  <c r="BF168" i="59"/>
  <c r="BF61" i="59"/>
  <c r="BF114" i="59"/>
  <c r="BF167" i="59"/>
  <c r="BF60" i="59"/>
  <c r="BF113" i="59"/>
  <c r="BF166" i="59"/>
  <c r="BF59" i="59"/>
  <c r="BF112" i="59"/>
  <c r="BF58" i="59"/>
  <c r="BF165" i="59"/>
  <c r="BF111" i="59"/>
  <c r="BF164" i="59"/>
  <c r="BF57" i="59"/>
  <c r="BF110" i="59"/>
  <c r="BF163" i="59"/>
  <c r="BF56" i="59"/>
  <c r="BF109" i="59"/>
  <c r="BF162" i="59"/>
  <c r="BF55" i="59"/>
  <c r="BF108" i="59"/>
  <c r="BF54" i="59"/>
  <c r="BF161" i="59"/>
  <c r="BF107" i="59"/>
  <c r="BF160" i="59"/>
  <c r="AG81" i="69"/>
  <c r="BF106" i="69"/>
  <c r="AE79" i="59"/>
  <c r="AE129" i="59" s="1"/>
  <c r="AE16" i="59" s="1"/>
  <c r="BF106" i="59"/>
  <c r="BG56" i="61"/>
  <c r="BG55" i="61"/>
  <c r="BG108" i="61" s="1"/>
  <c r="BG54" i="61"/>
  <c r="BG107" i="61" s="1"/>
  <c r="BG53" i="61"/>
  <c r="BG106" i="61" s="1"/>
  <c r="BG52" i="61"/>
  <c r="BG105" i="61" s="1"/>
  <c r="BG51" i="61"/>
  <c r="BG104" i="61" s="1"/>
  <c r="BG50" i="61"/>
  <c r="BG103" i="61" s="1"/>
  <c r="BG49" i="61"/>
  <c r="BG102" i="61" s="1"/>
  <c r="BG48" i="61"/>
  <c r="BG101" i="61" s="1"/>
  <c r="BG47" i="61"/>
  <c r="BG100" i="61" s="1"/>
  <c r="BG46" i="61"/>
  <c r="BG99" i="61" s="1"/>
  <c r="BG45" i="61"/>
  <c r="BG98" i="61" s="1"/>
  <c r="BG44" i="61"/>
  <c r="BG97" i="61" s="1"/>
  <c r="BG43" i="61"/>
  <c r="BG96" i="61" s="1"/>
  <c r="BG42" i="61"/>
  <c r="BG95" i="61" s="1"/>
  <c r="BG41" i="61"/>
  <c r="BG94" i="61" s="1"/>
  <c r="BG40" i="61"/>
  <c r="BG93" i="61" s="1"/>
  <c r="BG39" i="61"/>
  <c r="BG92" i="61" s="1"/>
  <c r="BG38" i="61"/>
  <c r="BG91" i="61" s="1"/>
  <c r="BG37" i="61"/>
  <c r="BG90" i="61" s="1"/>
  <c r="BG36" i="61"/>
  <c r="BG89" i="61" s="1"/>
  <c r="BG35" i="61"/>
  <c r="BG88" i="61" s="1"/>
  <c r="BG34" i="61"/>
  <c r="BG87" i="61" s="1"/>
  <c r="AK11" i="61"/>
  <c r="AK64" i="61" s="1"/>
  <c r="AJ10" i="61"/>
  <c r="AJ63" i="61" s="1"/>
  <c r="AN14" i="61"/>
  <c r="AN67" i="61" s="1"/>
  <c r="AI9" i="61"/>
  <c r="AI62" i="61" s="1"/>
  <c r="AM13" i="61"/>
  <c r="AM66" i="61" s="1"/>
  <c r="AL12" i="61"/>
  <c r="AL65" i="61" s="1"/>
  <c r="AR18" i="61"/>
  <c r="AR71" i="61" s="1"/>
  <c r="AQ17" i="61"/>
  <c r="AQ70" i="61" s="1"/>
  <c r="AU21" i="61"/>
  <c r="AU74" i="61" s="1"/>
  <c r="AH8" i="61"/>
  <c r="AH61" i="61" s="1"/>
  <c r="AP16" i="61"/>
  <c r="AP69" i="61" s="1"/>
  <c r="AT20" i="61"/>
  <c r="AT73" i="61" s="1"/>
  <c r="AS19" i="61"/>
  <c r="AS72" i="61" s="1"/>
  <c r="AW23" i="61"/>
  <c r="AW76" i="61" s="1"/>
  <c r="BA27" i="61"/>
  <c r="BA80" i="61" s="1"/>
  <c r="AV22" i="61"/>
  <c r="AV75" i="61" s="1"/>
  <c r="AZ26" i="61"/>
  <c r="AZ79" i="61" s="1"/>
  <c r="AO15" i="61"/>
  <c r="AO68" i="61" s="1"/>
  <c r="AY25" i="61"/>
  <c r="AY78" i="61" s="1"/>
  <c r="AX24" i="61"/>
  <c r="AX77" i="61" s="1"/>
  <c r="BB28" i="61"/>
  <c r="BB81" i="61" s="1"/>
  <c r="BE31" i="61"/>
  <c r="BE84" i="61" s="1"/>
  <c r="BF32" i="61"/>
  <c r="BF85" i="61" s="1"/>
  <c r="BD30" i="61"/>
  <c r="BD83" i="61" s="1"/>
  <c r="BC29" i="61"/>
  <c r="BC82" i="61" s="1"/>
  <c r="BG33" i="61"/>
  <c r="BG86" i="61" s="1"/>
  <c r="AG7" i="61"/>
  <c r="AG328" i="61"/>
  <c r="AP119" i="56"/>
  <c r="AG330" i="61"/>
  <c r="AG327" i="61"/>
  <c r="AG327" i="67"/>
  <c r="AP113" i="56"/>
  <c r="AP122" i="56"/>
  <c r="AP62" i="56"/>
  <c r="AP86" i="56"/>
  <c r="AP155" i="56"/>
  <c r="AP110" i="56"/>
  <c r="AP104" i="56"/>
  <c r="AP89" i="56"/>
  <c r="AP125" i="56"/>
  <c r="AP146" i="56"/>
  <c r="AH138" i="67"/>
  <c r="AP131" i="56"/>
  <c r="AP65" i="56"/>
  <c r="AP74" i="56"/>
  <c r="AP137" i="56"/>
  <c r="BG218" i="61"/>
  <c r="BG270" i="61" s="1"/>
  <c r="AP152" i="56"/>
  <c r="AP71" i="56"/>
  <c r="AP107" i="56"/>
  <c r="AP83" i="56"/>
  <c r="AP95" i="56"/>
  <c r="AP128" i="56"/>
  <c r="AP143" i="56"/>
  <c r="AP134" i="56"/>
  <c r="AP92" i="56"/>
  <c r="AP77" i="56"/>
  <c r="AP101" i="56"/>
  <c r="AP140" i="56"/>
  <c r="AP149" i="56"/>
  <c r="AG164" i="61"/>
  <c r="AF225" i="67"/>
  <c r="AF277" i="67" s="1"/>
  <c r="AF226" i="67"/>
  <c r="AF278" i="67" s="1"/>
  <c r="AG330" i="67"/>
  <c r="AK11" i="67"/>
  <c r="AK64" i="67" s="1"/>
  <c r="AO15" i="67"/>
  <c r="AO68" i="67" s="1"/>
  <c r="AJ10" i="67"/>
  <c r="AJ63" i="67" s="1"/>
  <c r="AN14" i="67"/>
  <c r="AN67" i="67" s="1"/>
  <c r="AI9" i="67"/>
  <c r="AI62" i="67" s="1"/>
  <c r="AM13" i="67"/>
  <c r="AM66" i="67" s="1"/>
  <c r="AP16" i="67"/>
  <c r="AP69" i="67" s="1"/>
  <c r="AQ17" i="67"/>
  <c r="AQ70" i="67" s="1"/>
  <c r="AU21" i="67"/>
  <c r="AU74" i="67" s="1"/>
  <c r="AL12" i="67"/>
  <c r="AL65" i="67" s="1"/>
  <c r="AT20" i="67"/>
  <c r="AT73" i="67" s="1"/>
  <c r="AH8" i="67"/>
  <c r="AH61" i="67" s="1"/>
  <c r="AS19" i="67"/>
  <c r="AS72" i="67" s="1"/>
  <c r="AW23" i="67"/>
  <c r="AW76" i="67" s="1"/>
  <c r="AR18" i="67"/>
  <c r="AR71" i="67" s="1"/>
  <c r="AV22" i="67"/>
  <c r="AV75" i="67" s="1"/>
  <c r="AZ26" i="67"/>
  <c r="AZ79" i="67" s="1"/>
  <c r="BD30" i="67"/>
  <c r="BD83" i="67" s="1"/>
  <c r="AY25" i="67"/>
  <c r="AY78" i="67" s="1"/>
  <c r="BC29" i="67"/>
  <c r="BC82" i="67" s="1"/>
  <c r="AX24" i="67"/>
  <c r="AX77" i="67" s="1"/>
  <c r="BB28" i="67"/>
  <c r="BB81" i="67" s="1"/>
  <c r="BA27" i="67"/>
  <c r="BA80" i="67" s="1"/>
  <c r="BF32" i="67"/>
  <c r="BG33" i="67"/>
  <c r="BE31" i="67"/>
  <c r="BE84" i="67" s="1"/>
  <c r="BH34" i="67"/>
  <c r="AG7" i="67"/>
  <c r="AG60" i="67" s="1"/>
  <c r="AG332" i="67"/>
  <c r="AF344" i="67"/>
  <c r="AF356" i="67" s="1"/>
  <c r="AF347" i="67"/>
  <c r="AF359" i="67" s="1"/>
  <c r="AF340" i="67"/>
  <c r="AF352" i="67" s="1"/>
  <c r="AF342" i="67"/>
  <c r="AF354" i="67" s="1"/>
  <c r="AF345" i="67"/>
  <c r="AF357" i="67" s="1"/>
  <c r="AF341" i="67"/>
  <c r="AF353" i="67" s="1"/>
  <c r="AF343" i="67"/>
  <c r="AF355" i="67" s="1"/>
  <c r="AF339" i="67"/>
  <c r="AF351" i="67" s="1"/>
  <c r="AF346" i="67"/>
  <c r="AF358" i="67" s="1"/>
  <c r="AG334" i="61"/>
  <c r="AG332" i="61"/>
  <c r="AP11" i="56"/>
  <c r="AP53" i="56"/>
  <c r="AP56" i="56"/>
  <c r="AP59" i="56"/>
  <c r="AG326" i="67"/>
  <c r="AE79" i="69"/>
  <c r="AE129" i="69" s="1"/>
  <c r="AE16" i="69" s="1"/>
  <c r="BA33" i="66"/>
  <c r="AZ34" i="66"/>
  <c r="BF3" i="67" s="1"/>
  <c r="BE103" i="67"/>
  <c r="BE87" i="67"/>
  <c r="BE96" i="67"/>
  <c r="BE106" i="67"/>
  <c r="BE104" i="67"/>
  <c r="BE95" i="67"/>
  <c r="BE99" i="67"/>
  <c r="BE91" i="67"/>
  <c r="BE100" i="67"/>
  <c r="BE93" i="67"/>
  <c r="BE97" i="67"/>
  <c r="BE98" i="67"/>
  <c r="BE88" i="67"/>
  <c r="BE89" i="67"/>
  <c r="BE105" i="67"/>
  <c r="BE382" i="67"/>
  <c r="BE92" i="67"/>
  <c r="BE102" i="67"/>
  <c r="BE94" i="67"/>
  <c r="BE101" i="67"/>
  <c r="BE90" i="67"/>
  <c r="BE381" i="67"/>
  <c r="BE86" i="67"/>
  <c r="BE85" i="67"/>
  <c r="BP2" i="56"/>
  <c r="BA3" i="42"/>
  <c r="BA6" i="42" s="1"/>
  <c r="BH2" i="61"/>
  <c r="BB18" i="1"/>
  <c r="BB11" i="1" s="1"/>
  <c r="AG334" i="67"/>
  <c r="AE183" i="69"/>
  <c r="AE18" i="69" s="1"/>
  <c r="AE76" i="69"/>
  <c r="AE14" i="69" s="1"/>
  <c r="AE183" i="59"/>
  <c r="AE18" i="59" s="1"/>
  <c r="AE76" i="59"/>
  <c r="AE14" i="59" s="1"/>
  <c r="AF340" i="61"/>
  <c r="AF352" i="61" s="1"/>
  <c r="AF345" i="61"/>
  <c r="AF357" i="61" s="1"/>
  <c r="AF341" i="61"/>
  <c r="AF353" i="61" s="1"/>
  <c r="AF338" i="61"/>
  <c r="AF350" i="61" s="1"/>
  <c r="AF342" i="61"/>
  <c r="AF354" i="61" s="1"/>
  <c r="AF344" i="61"/>
  <c r="AF356" i="61" s="1"/>
  <c r="AF343" i="61"/>
  <c r="AF355" i="61" s="1"/>
  <c r="AF347" i="61"/>
  <c r="AF359" i="61" s="1"/>
  <c r="AF346" i="61"/>
  <c r="AF358" i="61" s="1"/>
  <c r="AF339" i="61"/>
  <c r="AF351" i="61" s="1"/>
  <c r="AP29" i="56"/>
  <c r="AP41" i="56"/>
  <c r="AP32" i="56"/>
  <c r="AP23" i="56"/>
  <c r="AP50" i="56"/>
  <c r="AP14" i="56"/>
  <c r="AP20" i="56"/>
  <c r="AP38" i="56"/>
  <c r="AP47" i="56"/>
  <c r="AP17" i="56"/>
  <c r="AP26" i="56"/>
  <c r="AP35" i="56"/>
  <c r="AP44" i="56"/>
  <c r="AN88" i="59"/>
  <c r="AR92" i="59"/>
  <c r="AV96" i="59"/>
  <c r="AF80" i="59"/>
  <c r="AZ100" i="59"/>
  <c r="AJ84" i="59"/>
  <c r="AU95" i="69"/>
  <c r="AG165" i="67"/>
  <c r="AG172" i="67" s="1"/>
  <c r="BC103" i="69"/>
  <c r="AM87" i="69"/>
  <c r="AQ91" i="69"/>
  <c r="AY99" i="69"/>
  <c r="AI83" i="69"/>
  <c r="BD104" i="59"/>
  <c r="BC103" i="59"/>
  <c r="BA101" i="59"/>
  <c r="AW97" i="59"/>
  <c r="AS93" i="59"/>
  <c r="AO89" i="59"/>
  <c r="AK85" i="59"/>
  <c r="AG81" i="59"/>
  <c r="BB102" i="59"/>
  <c r="AX98" i="59"/>
  <c r="AT94" i="59"/>
  <c r="AP90" i="59"/>
  <c r="AL86" i="59"/>
  <c r="AH82" i="59"/>
  <c r="AY99" i="59"/>
  <c r="AU95" i="59"/>
  <c r="AQ91" i="59"/>
  <c r="AM87" i="59"/>
  <c r="AI83" i="59"/>
  <c r="BB102" i="69"/>
  <c r="AX98" i="69"/>
  <c r="AT94" i="69"/>
  <c r="AP90" i="69"/>
  <c r="AL86" i="69"/>
  <c r="AH82" i="69"/>
  <c r="BD104" i="69"/>
  <c r="AZ100" i="69"/>
  <c r="AV96" i="69"/>
  <c r="AR92" i="69"/>
  <c r="AN88" i="69"/>
  <c r="AJ84" i="69"/>
  <c r="AF80" i="69"/>
  <c r="BE105" i="69"/>
  <c r="BA101" i="69"/>
  <c r="AW97" i="69"/>
  <c r="AS93" i="69"/>
  <c r="AO89" i="69"/>
  <c r="AK85" i="69"/>
  <c r="AP8" i="56"/>
  <c r="BF381" i="61"/>
  <c r="BE162" i="59"/>
  <c r="BE166" i="59"/>
  <c r="BE170" i="59"/>
  <c r="BE161" i="59"/>
  <c r="BE165" i="59"/>
  <c r="BE169" i="59"/>
  <c r="BE160" i="59"/>
  <c r="BE164" i="59"/>
  <c r="BE168" i="59"/>
  <c r="BE172" i="59"/>
  <c r="BE159" i="59"/>
  <c r="BE163" i="59"/>
  <c r="BE167" i="59"/>
  <c r="BE171" i="59"/>
  <c r="BE173" i="59"/>
  <c r="BE177" i="59"/>
  <c r="BE181" i="59"/>
  <c r="BE176" i="59"/>
  <c r="BE180" i="59"/>
  <c r="BE175" i="59"/>
  <c r="BE179" i="59"/>
  <c r="BE174" i="59"/>
  <c r="BE178" i="59"/>
  <c r="BE182" i="59"/>
  <c r="BE75" i="59"/>
  <c r="BE107" i="59"/>
  <c r="BE106" i="59"/>
  <c r="BE112" i="59"/>
  <c r="BE116" i="59"/>
  <c r="BE120" i="59"/>
  <c r="BE124" i="59"/>
  <c r="BE128" i="59"/>
  <c r="BE105" i="59"/>
  <c r="BE111" i="59"/>
  <c r="BE115" i="59"/>
  <c r="BE119" i="59"/>
  <c r="BE123" i="59"/>
  <c r="BE127" i="59"/>
  <c r="BE110" i="59"/>
  <c r="BE118" i="59"/>
  <c r="BE126" i="59"/>
  <c r="BE114" i="59"/>
  <c r="BE109" i="59"/>
  <c r="BE117" i="59"/>
  <c r="BE125" i="59"/>
  <c r="BE122" i="59"/>
  <c r="BE108" i="59"/>
  <c r="BE113" i="59"/>
  <c r="BE121" i="59"/>
  <c r="BF378" i="61"/>
  <c r="BG382" i="61"/>
  <c r="BE53" i="59"/>
  <c r="BE57" i="59"/>
  <c r="BE52" i="59"/>
  <c r="BE56" i="59"/>
  <c r="BE55" i="59"/>
  <c r="BE54" i="59"/>
  <c r="BE61" i="59"/>
  <c r="BE65" i="59"/>
  <c r="BE69" i="59"/>
  <c r="BE73" i="59"/>
  <c r="BE70" i="59"/>
  <c r="BE74" i="59"/>
  <c r="BE60" i="59"/>
  <c r="BE64" i="59"/>
  <c r="BE68" i="59"/>
  <c r="BE72" i="59"/>
  <c r="BE58" i="59"/>
  <c r="BE66" i="59"/>
  <c r="BE59" i="59"/>
  <c r="BE63" i="59"/>
  <c r="BE67" i="59"/>
  <c r="BE71" i="59"/>
  <c r="BE62" i="59"/>
  <c r="BG109" i="61"/>
  <c r="AC30" i="1"/>
  <c r="AQ4" i="56"/>
  <c r="AD28" i="1"/>
  <c r="AF362" i="67" l="1"/>
  <c r="AF22" i="69"/>
  <c r="AF22" i="59"/>
  <c r="AH134" i="61"/>
  <c r="AH138" i="61"/>
  <c r="AH150" i="67"/>
  <c r="AH144" i="61"/>
  <c r="AH150" i="61"/>
  <c r="AH144" i="67"/>
  <c r="AH160" i="61"/>
  <c r="AH148" i="67"/>
  <c r="AH152" i="61"/>
  <c r="AH153" i="67"/>
  <c r="AH163" i="67"/>
  <c r="AH149" i="67"/>
  <c r="AH151" i="67"/>
  <c r="AH141" i="61"/>
  <c r="AH140" i="67"/>
  <c r="AH146" i="67"/>
  <c r="AH132" i="61"/>
  <c r="BH34" i="61"/>
  <c r="BH87" i="61" s="1"/>
  <c r="J87" i="61" s="1"/>
  <c r="BH377" i="61"/>
  <c r="BH376" i="61"/>
  <c r="BG388" i="61"/>
  <c r="AG27" i="69"/>
  <c r="BF52" i="69"/>
  <c r="AH151" i="61"/>
  <c r="BH56" i="61"/>
  <c r="BH109" i="61" s="1"/>
  <c r="J109" i="61" s="1"/>
  <c r="BH55" i="61"/>
  <c r="BH108" i="61" s="1"/>
  <c r="J108" i="61" s="1"/>
  <c r="BH54" i="61"/>
  <c r="BH107" i="61" s="1"/>
  <c r="J107" i="61" s="1"/>
  <c r="BH53" i="61"/>
  <c r="BH106" i="61" s="1"/>
  <c r="J106" i="61" s="1"/>
  <c r="BH52" i="61"/>
  <c r="BH105" i="61" s="1"/>
  <c r="J105" i="61" s="1"/>
  <c r="BH51" i="61"/>
  <c r="BH104" i="61" s="1"/>
  <c r="J104" i="61" s="1"/>
  <c r="BH50" i="61"/>
  <c r="BH103" i="61" s="1"/>
  <c r="J103" i="61" s="1"/>
  <c r="BH49" i="61"/>
  <c r="BH102" i="61" s="1"/>
  <c r="J102" i="61" s="1"/>
  <c r="BH48" i="61"/>
  <c r="BH101" i="61" s="1"/>
  <c r="J101" i="61" s="1"/>
  <c r="BH47" i="61"/>
  <c r="BH100" i="61" s="1"/>
  <c r="J100" i="61" s="1"/>
  <c r="BH46" i="61"/>
  <c r="BH99" i="61" s="1"/>
  <c r="J99" i="61" s="1"/>
  <c r="BH45" i="61"/>
  <c r="BH98" i="61" s="1"/>
  <c r="J98" i="61" s="1"/>
  <c r="BH44" i="61"/>
  <c r="BH97" i="61" s="1"/>
  <c r="J97" i="61" s="1"/>
  <c r="BH43" i="61"/>
  <c r="BH96" i="61" s="1"/>
  <c r="J96" i="61" s="1"/>
  <c r="BH42" i="61"/>
  <c r="BH95" i="61" s="1"/>
  <c r="J95" i="61" s="1"/>
  <c r="BH41" i="61"/>
  <c r="BH94" i="61" s="1"/>
  <c r="J94" i="61" s="1"/>
  <c r="BH40" i="61"/>
  <c r="BH93" i="61" s="1"/>
  <c r="J93" i="61" s="1"/>
  <c r="BH39" i="61"/>
  <c r="BH92" i="61" s="1"/>
  <c r="J92" i="61" s="1"/>
  <c r="BH38" i="61"/>
  <c r="BH91" i="61" s="1"/>
  <c r="J91" i="61" s="1"/>
  <c r="BH37" i="61"/>
  <c r="BH90" i="61" s="1"/>
  <c r="J90" i="61" s="1"/>
  <c r="BH36" i="61"/>
  <c r="BH89" i="61" s="1"/>
  <c r="J89" i="61" s="1"/>
  <c r="BH35" i="61"/>
  <c r="BH88" i="61" s="1"/>
  <c r="J88" i="61" s="1"/>
  <c r="AH149" i="61"/>
  <c r="AH152" i="67"/>
  <c r="AH160" i="67"/>
  <c r="AH148" i="61"/>
  <c r="AH132" i="67"/>
  <c r="AH141" i="67"/>
  <c r="AH140" i="61"/>
  <c r="AH163" i="61"/>
  <c r="AH146" i="61"/>
  <c r="AH153" i="61"/>
  <c r="AH142" i="61"/>
  <c r="AH142" i="67"/>
  <c r="AH147" i="67"/>
  <c r="AH147" i="61"/>
  <c r="AH157" i="61"/>
  <c r="AH157" i="67"/>
  <c r="AH133" i="61"/>
  <c r="AH133" i="67"/>
  <c r="AH137" i="67"/>
  <c r="AH137" i="61"/>
  <c r="AH156" i="61"/>
  <c r="AH156" i="67"/>
  <c r="AH154" i="67"/>
  <c r="AH154" i="61"/>
  <c r="AH155" i="67"/>
  <c r="AH155" i="61"/>
  <c r="AH162" i="61"/>
  <c r="AH162" i="67"/>
  <c r="BH382" i="61"/>
  <c r="J382" i="61" s="1"/>
  <c r="F27" i="58" s="1"/>
  <c r="AH161" i="67"/>
  <c r="AH161" i="61"/>
  <c r="AH159" i="67"/>
  <c r="AH159" i="61"/>
  <c r="AH143" i="67"/>
  <c r="AH143" i="61"/>
  <c r="AH145" i="61"/>
  <c r="AH145" i="67"/>
  <c r="AQ75" i="56"/>
  <c r="AQ100" i="56"/>
  <c r="AQ87" i="56"/>
  <c r="AQ108" i="56"/>
  <c r="AQ127" i="56"/>
  <c r="AQ69" i="56"/>
  <c r="AQ144" i="56"/>
  <c r="AQ120" i="56"/>
  <c r="AQ136" i="56"/>
  <c r="AQ94" i="56"/>
  <c r="AQ111" i="56"/>
  <c r="AQ139" i="56"/>
  <c r="AQ148" i="56"/>
  <c r="AQ96" i="56"/>
  <c r="AQ73" i="56"/>
  <c r="AQ66" i="56"/>
  <c r="AQ60" i="56"/>
  <c r="AQ117" i="56"/>
  <c r="AQ114" i="56"/>
  <c r="AQ63" i="56"/>
  <c r="AQ123" i="56"/>
  <c r="AQ76" i="56"/>
  <c r="AQ118" i="56"/>
  <c r="AQ88" i="56"/>
  <c r="AQ82" i="56"/>
  <c r="AQ129" i="56"/>
  <c r="AQ84" i="56"/>
  <c r="AQ81" i="56"/>
  <c r="AQ132" i="56"/>
  <c r="AQ130" i="56"/>
  <c r="AQ133" i="56"/>
  <c r="AQ97" i="56"/>
  <c r="AQ90" i="56"/>
  <c r="AQ145" i="56"/>
  <c r="AQ78" i="56"/>
  <c r="AQ124" i="56"/>
  <c r="AQ67" i="56"/>
  <c r="AQ126" i="56"/>
  <c r="AQ147" i="56"/>
  <c r="AQ142" i="56"/>
  <c r="AQ105" i="56"/>
  <c r="AQ151" i="56"/>
  <c r="AQ141" i="56"/>
  <c r="AQ103" i="56"/>
  <c r="AQ79" i="56"/>
  <c r="AQ121" i="56"/>
  <c r="AQ109" i="56"/>
  <c r="AQ93" i="56"/>
  <c r="AQ112" i="56"/>
  <c r="AQ61" i="56"/>
  <c r="AQ106" i="56"/>
  <c r="AQ85" i="56"/>
  <c r="AQ72" i="56"/>
  <c r="AQ99" i="56"/>
  <c r="AQ138" i="56"/>
  <c r="AQ70" i="56"/>
  <c r="AQ91" i="56"/>
  <c r="AQ115" i="56"/>
  <c r="AQ135" i="56"/>
  <c r="AQ150" i="56"/>
  <c r="AQ102" i="56"/>
  <c r="AQ64" i="56"/>
  <c r="AQ153" i="56"/>
  <c r="AQ154" i="56"/>
  <c r="AH158" i="67"/>
  <c r="AH158" i="61"/>
  <c r="AH139" i="67"/>
  <c r="AH139" i="61"/>
  <c r="AH135" i="67"/>
  <c r="AH135" i="61"/>
  <c r="AH136" i="67"/>
  <c r="AH136" i="61"/>
  <c r="BF85" i="67"/>
  <c r="AG224" i="67"/>
  <c r="AG276" i="67" s="1"/>
  <c r="AG175" i="67"/>
  <c r="AG227" i="67" s="1"/>
  <c r="AG279" i="67" s="1"/>
  <c r="AG169" i="67"/>
  <c r="AG221" i="67" s="1"/>
  <c r="AG273" i="67" s="1"/>
  <c r="AG205" i="67"/>
  <c r="AG257" i="67" s="1"/>
  <c r="AG309" i="67" s="1"/>
  <c r="AG213" i="67"/>
  <c r="AG265" i="67" s="1"/>
  <c r="AG317" i="67" s="1"/>
  <c r="AG197" i="67"/>
  <c r="AG249" i="67" s="1"/>
  <c r="AG301" i="67" s="1"/>
  <c r="AG185" i="67"/>
  <c r="AG237" i="67" s="1"/>
  <c r="AG289" i="67" s="1"/>
  <c r="AG201" i="67"/>
  <c r="AG253" i="67" s="1"/>
  <c r="AG305" i="67" s="1"/>
  <c r="AG194" i="67"/>
  <c r="AG246" i="67" s="1"/>
  <c r="AG298" i="67" s="1"/>
  <c r="AG190" i="67"/>
  <c r="AG242" i="67" s="1"/>
  <c r="AG294" i="67" s="1"/>
  <c r="AG187" i="67"/>
  <c r="AG239" i="67" s="1"/>
  <c r="AG291" i="67" s="1"/>
  <c r="AG204" i="67"/>
  <c r="AG256" i="67" s="1"/>
  <c r="AG308" i="67" s="1"/>
  <c r="AG202" i="67"/>
  <c r="AG254" i="67" s="1"/>
  <c r="AG306" i="67" s="1"/>
  <c r="AG203" i="67"/>
  <c r="AG255" i="67" s="1"/>
  <c r="AG307" i="67" s="1"/>
  <c r="AG198" i="67"/>
  <c r="AG250" i="67" s="1"/>
  <c r="AG302" i="67" s="1"/>
  <c r="AG188" i="67"/>
  <c r="AG240" i="67" s="1"/>
  <c r="AG292" i="67" s="1"/>
  <c r="AG186" i="67"/>
  <c r="AG238" i="67" s="1"/>
  <c r="AG290" i="67" s="1"/>
  <c r="AG196" i="67"/>
  <c r="AG248" i="67" s="1"/>
  <c r="AG300" i="67" s="1"/>
  <c r="AG207" i="67"/>
  <c r="AG259" i="67" s="1"/>
  <c r="AG311" i="67" s="1"/>
  <c r="AG189" i="67"/>
  <c r="AG241" i="67" s="1"/>
  <c r="AG293" i="67" s="1"/>
  <c r="AG193" i="67"/>
  <c r="AG245" i="67" s="1"/>
  <c r="AG297" i="67" s="1"/>
  <c r="AG211" i="67"/>
  <c r="AG263" i="67" s="1"/>
  <c r="AG315" i="67" s="1"/>
  <c r="AG209" i="67"/>
  <c r="AG261" i="67" s="1"/>
  <c r="AG313" i="67" s="1"/>
  <c r="AG199" i="67"/>
  <c r="AG251" i="67" s="1"/>
  <c r="AG303" i="67" s="1"/>
  <c r="AG195" i="67"/>
  <c r="AG247" i="67" s="1"/>
  <c r="AG299" i="67" s="1"/>
  <c r="AG208" i="67"/>
  <c r="AG260" i="67" s="1"/>
  <c r="AG312" i="67" s="1"/>
  <c r="AG214" i="67"/>
  <c r="AG266" i="67" s="1"/>
  <c r="AG318" i="67" s="1"/>
  <c r="AG191" i="67"/>
  <c r="AG243" i="67" s="1"/>
  <c r="AG295" i="67" s="1"/>
  <c r="AG200" i="67"/>
  <c r="AG252" i="67" s="1"/>
  <c r="AG304" i="67" s="1"/>
  <c r="AG210" i="67"/>
  <c r="AG262" i="67" s="1"/>
  <c r="AG314" i="67" s="1"/>
  <c r="AG206" i="67"/>
  <c r="AG258" i="67" s="1"/>
  <c r="AG310" i="67" s="1"/>
  <c r="AG215" i="67"/>
  <c r="AG267" i="67" s="1"/>
  <c r="AG319" i="67" s="1"/>
  <c r="AG212" i="67"/>
  <c r="AG264" i="67" s="1"/>
  <c r="AG316" i="67" s="1"/>
  <c r="AG192" i="67"/>
  <c r="AG244" i="67" s="1"/>
  <c r="AG296" i="67" s="1"/>
  <c r="AG216" i="67"/>
  <c r="AG268" i="67" s="1"/>
  <c r="AG320" i="67" s="1"/>
  <c r="AG179" i="67"/>
  <c r="AG231" i="67" s="1"/>
  <c r="AG283" i="67" s="1"/>
  <c r="AG181" i="67"/>
  <c r="AG177" i="67"/>
  <c r="AG229" i="67" s="1"/>
  <c r="AG281" i="67" s="1"/>
  <c r="AG167" i="67"/>
  <c r="AG219" i="67" s="1"/>
  <c r="AG271" i="67" s="1"/>
  <c r="AG168" i="67"/>
  <c r="AG220" i="67" s="1"/>
  <c r="AG272" i="67" s="1"/>
  <c r="AG170" i="67"/>
  <c r="AG184" i="67"/>
  <c r="AG236" i="67" s="1"/>
  <c r="AG288" i="67" s="1"/>
  <c r="AG182" i="67"/>
  <c r="AG234" i="67" s="1"/>
  <c r="AG286" i="67" s="1"/>
  <c r="AG180" i="67"/>
  <c r="AG232" i="67" s="1"/>
  <c r="AG284" i="67" s="1"/>
  <c r="AG183" i="67"/>
  <c r="AG235" i="67" s="1"/>
  <c r="AG287" i="67" s="1"/>
  <c r="AG178" i="67"/>
  <c r="AG230" i="67" s="1"/>
  <c r="AG282" i="67" s="1"/>
  <c r="AG171" i="67"/>
  <c r="AG223" i="67" s="1"/>
  <c r="AG275" i="67" s="1"/>
  <c r="AG173" i="67"/>
  <c r="AG225" i="67" s="1"/>
  <c r="AG277" i="67" s="1"/>
  <c r="AG174" i="67"/>
  <c r="AG176" i="67"/>
  <c r="AG228" i="67" s="1"/>
  <c r="AG280" i="67" s="1"/>
  <c r="AH127" i="61"/>
  <c r="AH127" i="67"/>
  <c r="AH119" i="61"/>
  <c r="AH119" i="67"/>
  <c r="AH114" i="61"/>
  <c r="AH114" i="67"/>
  <c r="AH123" i="61"/>
  <c r="AH123" i="67"/>
  <c r="AH124" i="61"/>
  <c r="AH124" i="67"/>
  <c r="AH128" i="61"/>
  <c r="AH128" i="67"/>
  <c r="AH122" i="61"/>
  <c r="AH122" i="67"/>
  <c r="AH129" i="61"/>
  <c r="AH129" i="67"/>
  <c r="AH126" i="61"/>
  <c r="AH126" i="67"/>
  <c r="AH120" i="61"/>
  <c r="AH120" i="67"/>
  <c r="AH118" i="61"/>
  <c r="AH118" i="67"/>
  <c r="AH125" i="61"/>
  <c r="AH125" i="67"/>
  <c r="AH115" i="61"/>
  <c r="AH115" i="67"/>
  <c r="AH117" i="61"/>
  <c r="AH117" i="67"/>
  <c r="AH116" i="61"/>
  <c r="AH116" i="67"/>
  <c r="AH121" i="61"/>
  <c r="AH121" i="67"/>
  <c r="AH131" i="61"/>
  <c r="AH131" i="67"/>
  <c r="AH130" i="61"/>
  <c r="AH130" i="67"/>
  <c r="AF366" i="67"/>
  <c r="AF368" i="67"/>
  <c r="AF365" i="67"/>
  <c r="AF370" i="67"/>
  <c r="AF371" i="67"/>
  <c r="AF367" i="67"/>
  <c r="AF364" i="67"/>
  <c r="AF369" i="67"/>
  <c r="AF363" i="67"/>
  <c r="AG173" i="61"/>
  <c r="AG225" i="61" s="1"/>
  <c r="AG277" i="61" s="1"/>
  <c r="AG194" i="61"/>
  <c r="AG246" i="61" s="1"/>
  <c r="AG298" i="61" s="1"/>
  <c r="AG197" i="61"/>
  <c r="AG249" i="61" s="1"/>
  <c r="AG301" i="61" s="1"/>
  <c r="AG204" i="61"/>
  <c r="AG256" i="61" s="1"/>
  <c r="AG308" i="61" s="1"/>
  <c r="AG212" i="61"/>
  <c r="AG264" i="61" s="1"/>
  <c r="AG316" i="61" s="1"/>
  <c r="AG215" i="61"/>
  <c r="AG267" i="61" s="1"/>
  <c r="AG319" i="61" s="1"/>
  <c r="AG209" i="61"/>
  <c r="AG261" i="61" s="1"/>
  <c r="AG313" i="61" s="1"/>
  <c r="AG210" i="61"/>
  <c r="AG262" i="61" s="1"/>
  <c r="AG314" i="61" s="1"/>
  <c r="AG214" i="61"/>
  <c r="AG266" i="61" s="1"/>
  <c r="AG318" i="61" s="1"/>
  <c r="AG179" i="61"/>
  <c r="AG231" i="61" s="1"/>
  <c r="AG283" i="61" s="1"/>
  <c r="AG180" i="61"/>
  <c r="AG232" i="61" s="1"/>
  <c r="AG284" i="61" s="1"/>
  <c r="AG185" i="61"/>
  <c r="AG237" i="61" s="1"/>
  <c r="AG289" i="61" s="1"/>
  <c r="AG187" i="61"/>
  <c r="AG239" i="61" s="1"/>
  <c r="AG291" i="61" s="1"/>
  <c r="AG186" i="61"/>
  <c r="AG238" i="61" s="1"/>
  <c r="AG290" i="61" s="1"/>
  <c r="AG191" i="61"/>
  <c r="AG243" i="61" s="1"/>
  <c r="AG295" i="61" s="1"/>
  <c r="AG193" i="61"/>
  <c r="AG245" i="61" s="1"/>
  <c r="AG297" i="61" s="1"/>
  <c r="AG184" i="61"/>
  <c r="AG236" i="61" s="1"/>
  <c r="AG288" i="61" s="1"/>
  <c r="AG182" i="61"/>
  <c r="AG234" i="61" s="1"/>
  <c r="AG286" i="61" s="1"/>
  <c r="AG178" i="61"/>
  <c r="AG230" i="61" s="1"/>
  <c r="AG282" i="61" s="1"/>
  <c r="AG188" i="61"/>
  <c r="AG240" i="61" s="1"/>
  <c r="AG292" i="61" s="1"/>
  <c r="AG213" i="61"/>
  <c r="AG265" i="61" s="1"/>
  <c r="AG317" i="61" s="1"/>
  <c r="AG202" i="61"/>
  <c r="AG254" i="61" s="1"/>
  <c r="AG306" i="61" s="1"/>
  <c r="AG198" i="61"/>
  <c r="AG250" i="61" s="1"/>
  <c r="AG302" i="61" s="1"/>
  <c r="AG192" i="61"/>
  <c r="AG244" i="61" s="1"/>
  <c r="AG296" i="61" s="1"/>
  <c r="AG200" i="61"/>
  <c r="AG252" i="61" s="1"/>
  <c r="AG304" i="61" s="1"/>
  <c r="AG196" i="61"/>
  <c r="AG248" i="61" s="1"/>
  <c r="AG300" i="61" s="1"/>
  <c r="AG211" i="61"/>
  <c r="AG263" i="61" s="1"/>
  <c r="AG315" i="61" s="1"/>
  <c r="AG183" i="61"/>
  <c r="AG235" i="61" s="1"/>
  <c r="AG287" i="61" s="1"/>
  <c r="AG168" i="61"/>
  <c r="AG220" i="61" s="1"/>
  <c r="AG272" i="61" s="1"/>
  <c r="AG175" i="61"/>
  <c r="AG227" i="61" s="1"/>
  <c r="AG279" i="61" s="1"/>
  <c r="AG201" i="61"/>
  <c r="AG253" i="61" s="1"/>
  <c r="AG305" i="61" s="1"/>
  <c r="AG205" i="61"/>
  <c r="AG257" i="61" s="1"/>
  <c r="AG309" i="61" s="1"/>
  <c r="AG190" i="61"/>
  <c r="AG242" i="61" s="1"/>
  <c r="AG294" i="61" s="1"/>
  <c r="AG208" i="61"/>
  <c r="AG260" i="61" s="1"/>
  <c r="AG312" i="61" s="1"/>
  <c r="AG199" i="61"/>
  <c r="AG251" i="61" s="1"/>
  <c r="AG303" i="61" s="1"/>
  <c r="AG195" i="61"/>
  <c r="AG247" i="61" s="1"/>
  <c r="AG299" i="61" s="1"/>
  <c r="AG207" i="61"/>
  <c r="AG259" i="61" s="1"/>
  <c r="AG311" i="61" s="1"/>
  <c r="AG216" i="61"/>
  <c r="AG268" i="61" s="1"/>
  <c r="AG320" i="61" s="1"/>
  <c r="AG176" i="61"/>
  <c r="AG228" i="61" s="1"/>
  <c r="AG280" i="61" s="1"/>
  <c r="AG174" i="61"/>
  <c r="AG226" i="61" s="1"/>
  <c r="AG278" i="61" s="1"/>
  <c r="AG203" i="61"/>
  <c r="AG255" i="61" s="1"/>
  <c r="AG307" i="61" s="1"/>
  <c r="AG206" i="61"/>
  <c r="AG258" i="61" s="1"/>
  <c r="AG310" i="61" s="1"/>
  <c r="AG189" i="61"/>
  <c r="AG241" i="61" s="1"/>
  <c r="AG293" i="61" s="1"/>
  <c r="AG172" i="61"/>
  <c r="AG224" i="61" s="1"/>
  <c r="AG276" i="61" s="1"/>
  <c r="AG181" i="61"/>
  <c r="AG233" i="61" s="1"/>
  <c r="AG285" i="61" s="1"/>
  <c r="AG171" i="61"/>
  <c r="AG223" i="61" s="1"/>
  <c r="AG275" i="61" s="1"/>
  <c r="AG170" i="61"/>
  <c r="AG222" i="61" s="1"/>
  <c r="AG274" i="61" s="1"/>
  <c r="AG169" i="61"/>
  <c r="AG221" i="61" s="1"/>
  <c r="AG273" i="61" s="1"/>
  <c r="AH326" i="67"/>
  <c r="AG167" i="61"/>
  <c r="AG219" i="61" s="1"/>
  <c r="AG271" i="61" s="1"/>
  <c r="AG177" i="61"/>
  <c r="AG229" i="61" s="1"/>
  <c r="AG281" i="61" s="1"/>
  <c r="AQ55" i="56"/>
  <c r="AQ54" i="56"/>
  <c r="AQ58" i="56"/>
  <c r="AQ57" i="56"/>
  <c r="AQ51" i="56"/>
  <c r="AQ52" i="56"/>
  <c r="BF91" i="67"/>
  <c r="BF107" i="67"/>
  <c r="BF101" i="67"/>
  <c r="BF382" i="67"/>
  <c r="BF106" i="67"/>
  <c r="BF88" i="67"/>
  <c r="BF89" i="67"/>
  <c r="BF98" i="67"/>
  <c r="BF92" i="67"/>
  <c r="BF105" i="67"/>
  <c r="BF94" i="67"/>
  <c r="BF96" i="67"/>
  <c r="BF100" i="67"/>
  <c r="BF381" i="67"/>
  <c r="BF95" i="67"/>
  <c r="BF99" i="67"/>
  <c r="BF103" i="67"/>
  <c r="BF87" i="67"/>
  <c r="BF90" i="67"/>
  <c r="BF102" i="67"/>
  <c r="BF104" i="67"/>
  <c r="BF93" i="67"/>
  <c r="BF97" i="67"/>
  <c r="BF86" i="67"/>
  <c r="BB33" i="66"/>
  <c r="BB34" i="66" s="1"/>
  <c r="BH3" i="67" s="1"/>
  <c r="BA34" i="66"/>
  <c r="BG3" i="67" s="1"/>
  <c r="BH218" i="61"/>
  <c r="BH270" i="61" s="1"/>
  <c r="AF370" i="61"/>
  <c r="AF364" i="61"/>
  <c r="AF363" i="61"/>
  <c r="AG324" i="61"/>
  <c r="AG335" i="61" s="1"/>
  <c r="AF368" i="61"/>
  <c r="AF369" i="61"/>
  <c r="AG57" i="61"/>
  <c r="AG387" i="61" s="1"/>
  <c r="AF366" i="61"/>
  <c r="AF365" i="61"/>
  <c r="AF367" i="61"/>
  <c r="AF371" i="61"/>
  <c r="AF362" i="61"/>
  <c r="AG60" i="61"/>
  <c r="AQ10" i="56"/>
  <c r="AQ37" i="56"/>
  <c r="AQ39" i="56"/>
  <c r="AQ19" i="56"/>
  <c r="AQ48" i="56"/>
  <c r="AQ30" i="56"/>
  <c r="AQ16" i="56"/>
  <c r="AQ27" i="56"/>
  <c r="AQ12" i="56"/>
  <c r="AQ9" i="56"/>
  <c r="AQ25" i="56"/>
  <c r="AQ18" i="56"/>
  <c r="AQ42" i="56"/>
  <c r="AQ46" i="56"/>
  <c r="AQ43" i="56"/>
  <c r="AQ33" i="56"/>
  <c r="AQ34" i="56"/>
  <c r="AQ31" i="56"/>
  <c r="AQ49" i="56"/>
  <c r="AQ21" i="56"/>
  <c r="AQ24" i="56"/>
  <c r="AQ36" i="56"/>
  <c r="AQ22" i="56"/>
  <c r="AQ45" i="56"/>
  <c r="AQ28" i="56"/>
  <c r="AQ13" i="56"/>
  <c r="AQ40" i="56"/>
  <c r="AQ15" i="56"/>
  <c r="AF26" i="69"/>
  <c r="AG57" i="67"/>
  <c r="AG387" i="67" s="1"/>
  <c r="AG389" i="67" s="1"/>
  <c r="AG390" i="67" s="1"/>
  <c r="AG324" i="67"/>
  <c r="AG335" i="67" s="1"/>
  <c r="AV42" i="69"/>
  <c r="BD50" i="69"/>
  <c r="AN34" i="69"/>
  <c r="AR38" i="69"/>
  <c r="AZ46" i="69"/>
  <c r="AJ30" i="69"/>
  <c r="BB48" i="69"/>
  <c r="AX44" i="69"/>
  <c r="AT40" i="69"/>
  <c r="AP36" i="69"/>
  <c r="AL32" i="69"/>
  <c r="AH28" i="69"/>
  <c r="BC49" i="69"/>
  <c r="AY45" i="69"/>
  <c r="AU41" i="69"/>
  <c r="AQ37" i="69"/>
  <c r="AM33" i="69"/>
  <c r="AI29" i="69"/>
  <c r="BE51" i="69"/>
  <c r="BA47" i="69"/>
  <c r="AW43" i="69"/>
  <c r="AS39" i="69"/>
  <c r="AO35" i="69"/>
  <c r="AK31" i="69"/>
  <c r="AF133" i="69"/>
  <c r="AG134" i="69"/>
  <c r="AH135" i="69"/>
  <c r="AI136" i="69"/>
  <c r="AJ137" i="69"/>
  <c r="AK138" i="69"/>
  <c r="AL139" i="69"/>
  <c r="AM140" i="69"/>
  <c r="AN141" i="69"/>
  <c r="AO142" i="69"/>
  <c r="AP143" i="69"/>
  <c r="AQ144" i="69"/>
  <c r="AR145" i="69"/>
  <c r="AS146" i="69"/>
  <c r="AT147" i="69"/>
  <c r="AU148" i="69"/>
  <c r="AV149" i="69"/>
  <c r="AW150" i="69"/>
  <c r="AX151" i="69"/>
  <c r="AY152" i="69"/>
  <c r="AZ153" i="69"/>
  <c r="BA154" i="69"/>
  <c r="BB155" i="69"/>
  <c r="BC156" i="69"/>
  <c r="BD157" i="69"/>
  <c r="BE158" i="69"/>
  <c r="BG381" i="61"/>
  <c r="AF389" i="61"/>
  <c r="AF390" i="61" s="1"/>
  <c r="AF26" i="59"/>
  <c r="AG27" i="59"/>
  <c r="AH28" i="59"/>
  <c r="AI29" i="59"/>
  <c r="AJ30" i="59"/>
  <c r="AK31" i="59"/>
  <c r="AL32" i="59"/>
  <c r="AM33" i="59"/>
  <c r="AN34" i="59"/>
  <c r="AO35" i="59"/>
  <c r="AP36" i="59"/>
  <c r="AQ37" i="59"/>
  <c r="AR38" i="59"/>
  <c r="AS39" i="59"/>
  <c r="AT40" i="59"/>
  <c r="AU41" i="59"/>
  <c r="AV42" i="59"/>
  <c r="AW43" i="59"/>
  <c r="AX44" i="59"/>
  <c r="AY45" i="59"/>
  <c r="AZ46" i="59"/>
  <c r="BA47" i="59"/>
  <c r="BB48" i="59"/>
  <c r="BC49" i="59"/>
  <c r="BD50" i="59"/>
  <c r="AF133" i="59"/>
  <c r="AG134" i="59"/>
  <c r="AH135" i="59"/>
  <c r="AI136" i="59"/>
  <c r="AJ137" i="59"/>
  <c r="AK138" i="59"/>
  <c r="AL139" i="59"/>
  <c r="AM140" i="59"/>
  <c r="AN141" i="59"/>
  <c r="AO142" i="59"/>
  <c r="AP143" i="59"/>
  <c r="AQ144" i="59"/>
  <c r="AR145" i="59"/>
  <c r="AS146" i="59"/>
  <c r="AT147" i="59"/>
  <c r="AU148" i="59"/>
  <c r="AV149" i="59"/>
  <c r="AW150" i="59"/>
  <c r="AX151" i="59"/>
  <c r="AY152" i="59"/>
  <c r="AZ153" i="59"/>
  <c r="BA154" i="59"/>
  <c r="BB155" i="59"/>
  <c r="BC156" i="59"/>
  <c r="BD157" i="59"/>
  <c r="BE51" i="59"/>
  <c r="BE158" i="59"/>
  <c r="BG378" i="61"/>
  <c r="AD29" i="1"/>
  <c r="AR3" i="56"/>
  <c r="AQ7" i="56"/>
  <c r="AQ6" i="56"/>
  <c r="AH325" i="61" l="1"/>
  <c r="AH325" i="67"/>
  <c r="AG23" i="69"/>
  <c r="BF158" i="69" s="1"/>
  <c r="AG21" i="69"/>
  <c r="BF51" i="69" s="1"/>
  <c r="AG23" i="59"/>
  <c r="BF158" i="59" s="1"/>
  <c r="AG21" i="59"/>
  <c r="BF51" i="59" s="1"/>
  <c r="AH328" i="61"/>
  <c r="AH326" i="61"/>
  <c r="AQ41" i="56"/>
  <c r="AQ92" i="56"/>
  <c r="AQ32" i="56"/>
  <c r="AQ131" i="56"/>
  <c r="BH388" i="61"/>
  <c r="AF79" i="69"/>
  <c r="AF129" i="69" s="1"/>
  <c r="AF16" i="69" s="1"/>
  <c r="BF105" i="69"/>
  <c r="AG80" i="59"/>
  <c r="BF105" i="59"/>
  <c r="AI8" i="61"/>
  <c r="AI61" i="61" s="1"/>
  <c r="AM12" i="61"/>
  <c r="AM65" i="61" s="1"/>
  <c r="AL11" i="61"/>
  <c r="AL64" i="61" s="1"/>
  <c r="AK10" i="61"/>
  <c r="AK63" i="61" s="1"/>
  <c r="AO14" i="61"/>
  <c r="AO67" i="61" s="1"/>
  <c r="AJ9" i="61"/>
  <c r="AJ62" i="61" s="1"/>
  <c r="AP15" i="61"/>
  <c r="AP68" i="61" s="1"/>
  <c r="AT19" i="61"/>
  <c r="AT72" i="61" s="1"/>
  <c r="AN13" i="61"/>
  <c r="AN66" i="61" s="1"/>
  <c r="AS18" i="61"/>
  <c r="AS71" i="61" s="1"/>
  <c r="AR17" i="61"/>
  <c r="AR70" i="61" s="1"/>
  <c r="AV21" i="61"/>
  <c r="AV74" i="61" s="1"/>
  <c r="AY24" i="61"/>
  <c r="AY77" i="61" s="1"/>
  <c r="BC28" i="61"/>
  <c r="BC81" i="61" s="1"/>
  <c r="AQ16" i="61"/>
  <c r="AQ69" i="61" s="1"/>
  <c r="AX23" i="61"/>
  <c r="AX76" i="61" s="1"/>
  <c r="BB27" i="61"/>
  <c r="BB80" i="61" s="1"/>
  <c r="AU20" i="61"/>
  <c r="AU73" i="61" s="1"/>
  <c r="AW22" i="61"/>
  <c r="AW75" i="61" s="1"/>
  <c r="BA26" i="61"/>
  <c r="BA79" i="61" s="1"/>
  <c r="BG32" i="61"/>
  <c r="BG85" i="61" s="1"/>
  <c r="BF31" i="61"/>
  <c r="BF84" i="61" s="1"/>
  <c r="BD29" i="61"/>
  <c r="BD82" i="61" s="1"/>
  <c r="BH33" i="61"/>
  <c r="BH86" i="61" s="1"/>
  <c r="J86" i="61" s="1"/>
  <c r="AZ25" i="61"/>
  <c r="AZ78" i="61" s="1"/>
  <c r="BE30" i="61"/>
  <c r="BE83" i="61" s="1"/>
  <c r="AH7" i="61"/>
  <c r="AH330" i="61"/>
  <c r="AH327" i="67"/>
  <c r="AH327" i="61"/>
  <c r="AQ62" i="56"/>
  <c r="AQ77" i="56"/>
  <c r="AQ122" i="56"/>
  <c r="AQ68" i="56"/>
  <c r="AQ125" i="56"/>
  <c r="AQ83" i="56"/>
  <c r="AQ107" i="56"/>
  <c r="AQ110" i="56"/>
  <c r="AQ134" i="56"/>
  <c r="AQ119" i="56"/>
  <c r="AQ74" i="56"/>
  <c r="AQ71" i="56"/>
  <c r="AQ98" i="56"/>
  <c r="AQ116" i="56"/>
  <c r="AQ152" i="56"/>
  <c r="AQ146" i="56"/>
  <c r="AQ95" i="56"/>
  <c r="AQ101" i="56"/>
  <c r="AQ113" i="56"/>
  <c r="AQ80" i="56"/>
  <c r="AQ149" i="56"/>
  <c r="AQ137" i="56"/>
  <c r="AQ128" i="56"/>
  <c r="AQ155" i="56"/>
  <c r="AQ86" i="56"/>
  <c r="AQ104" i="56"/>
  <c r="AQ143" i="56"/>
  <c r="AQ89" i="56"/>
  <c r="AQ65" i="56"/>
  <c r="AQ140" i="56"/>
  <c r="AH334" i="61"/>
  <c r="AG233" i="67"/>
  <c r="AG285" i="67" s="1"/>
  <c r="AG226" i="67"/>
  <c r="AG278" i="67" s="1"/>
  <c r="AG222" i="67"/>
  <c r="AG274" i="67" s="1"/>
  <c r="AH164" i="61"/>
  <c r="AH168" i="61" s="1"/>
  <c r="AH332" i="61"/>
  <c r="AH330" i="67"/>
  <c r="AH328" i="67"/>
  <c r="AI8" i="67"/>
  <c r="AI61" i="67" s="1"/>
  <c r="AM12" i="67"/>
  <c r="AM65" i="67" s="1"/>
  <c r="AQ16" i="67"/>
  <c r="AQ69" i="67" s="1"/>
  <c r="AL11" i="67"/>
  <c r="AL64" i="67" s="1"/>
  <c r="AP15" i="67"/>
  <c r="AP68" i="67" s="1"/>
  <c r="AK10" i="67"/>
  <c r="AK63" i="67" s="1"/>
  <c r="AO14" i="67"/>
  <c r="AO67" i="67" s="1"/>
  <c r="AJ9" i="67"/>
  <c r="AJ62" i="67" s="1"/>
  <c r="AS18" i="67"/>
  <c r="AS71" i="67" s="1"/>
  <c r="AW22" i="67"/>
  <c r="AW75" i="67" s="1"/>
  <c r="AR17" i="67"/>
  <c r="AR70" i="67" s="1"/>
  <c r="AV21" i="67"/>
  <c r="AV74" i="67" s="1"/>
  <c r="AU20" i="67"/>
  <c r="AU73" i="67" s="1"/>
  <c r="AN13" i="67"/>
  <c r="AN66" i="67" s="1"/>
  <c r="BB27" i="67"/>
  <c r="BB80" i="67" s="1"/>
  <c r="BF31" i="67"/>
  <c r="BF84" i="67" s="1"/>
  <c r="AX23" i="67"/>
  <c r="AX76" i="67" s="1"/>
  <c r="BA26" i="67"/>
  <c r="BA79" i="67" s="1"/>
  <c r="BE30" i="67"/>
  <c r="BE83" i="67" s="1"/>
  <c r="AT19" i="67"/>
  <c r="AT72" i="67" s="1"/>
  <c r="AZ25" i="67"/>
  <c r="AZ78" i="67" s="1"/>
  <c r="BD29" i="67"/>
  <c r="BD82" i="67" s="1"/>
  <c r="BC28" i="67"/>
  <c r="BC81" i="67" s="1"/>
  <c r="BH33" i="67"/>
  <c r="BH86" i="67" s="1"/>
  <c r="BG32" i="67"/>
  <c r="BG85" i="67" s="1"/>
  <c r="AY24" i="67"/>
  <c r="AY77" i="67" s="1"/>
  <c r="AH7" i="67"/>
  <c r="AH334" i="67"/>
  <c r="AH165" i="67"/>
  <c r="AH168" i="67" s="1"/>
  <c r="AH332" i="67"/>
  <c r="AQ53" i="56"/>
  <c r="AQ59" i="56"/>
  <c r="AQ56" i="56"/>
  <c r="BG89" i="67"/>
  <c r="BG96" i="67"/>
  <c r="BG91" i="67"/>
  <c r="BG97" i="67"/>
  <c r="BG90" i="67"/>
  <c r="BG108" i="67"/>
  <c r="BG105" i="67"/>
  <c r="BG102" i="67"/>
  <c r="BG381" i="67"/>
  <c r="BG100" i="67"/>
  <c r="BG98" i="67"/>
  <c r="BG92" i="67"/>
  <c r="BG107" i="67"/>
  <c r="BG94" i="67"/>
  <c r="BG382" i="67"/>
  <c r="BG104" i="67"/>
  <c r="BG103" i="67"/>
  <c r="BG99" i="67"/>
  <c r="BG101" i="67"/>
  <c r="BG87" i="67"/>
  <c r="BG106" i="67"/>
  <c r="BG95" i="67"/>
  <c r="BG93" i="67"/>
  <c r="BG88" i="67"/>
  <c r="BH88" i="67"/>
  <c r="BH97" i="67"/>
  <c r="BH98" i="67"/>
  <c r="BH100" i="67"/>
  <c r="BH93" i="67"/>
  <c r="BH92" i="67"/>
  <c r="BH108" i="67"/>
  <c r="BH381" i="67"/>
  <c r="BH103" i="67"/>
  <c r="J103" i="67" s="1"/>
  <c r="BH89" i="67"/>
  <c r="BH95" i="67"/>
  <c r="BH382" i="67"/>
  <c r="BH96" i="67"/>
  <c r="BH91" i="67"/>
  <c r="BH107" i="67"/>
  <c r="BH102" i="67"/>
  <c r="J102" i="67" s="1"/>
  <c r="BH105" i="67"/>
  <c r="BH90" i="67"/>
  <c r="BH94" i="67"/>
  <c r="BH106" i="67"/>
  <c r="BH104" i="67"/>
  <c r="BH101" i="67"/>
  <c r="BH99" i="67"/>
  <c r="BH109" i="67"/>
  <c r="J109" i="67" s="1"/>
  <c r="BH87" i="67"/>
  <c r="BG86" i="67"/>
  <c r="BH378" i="61"/>
  <c r="BH381" i="61"/>
  <c r="J381" i="61" s="1"/>
  <c r="AF183" i="69"/>
  <c r="AF18" i="69" s="1"/>
  <c r="AF76" i="69"/>
  <c r="AF14" i="69" s="1"/>
  <c r="AF183" i="59"/>
  <c r="AF18" i="59" s="1"/>
  <c r="AF76" i="59"/>
  <c r="AF14" i="59" s="1"/>
  <c r="AG343" i="61"/>
  <c r="AG355" i="61" s="1"/>
  <c r="AG345" i="61"/>
  <c r="AG357" i="61" s="1"/>
  <c r="AG339" i="61"/>
  <c r="AG351" i="61" s="1"/>
  <c r="AG344" i="61"/>
  <c r="AG356" i="61" s="1"/>
  <c r="AG338" i="61"/>
  <c r="AG350" i="61" s="1"/>
  <c r="AG342" i="61"/>
  <c r="AG354" i="61" s="1"/>
  <c r="AG341" i="61"/>
  <c r="AG353" i="61" s="1"/>
  <c r="AG347" i="61"/>
  <c r="AG359" i="61" s="1"/>
  <c r="AG346" i="61"/>
  <c r="AG358" i="61" s="1"/>
  <c r="AG340" i="61"/>
  <c r="AG352" i="61" s="1"/>
  <c r="AQ29" i="56"/>
  <c r="AQ35" i="56"/>
  <c r="AQ23" i="56"/>
  <c r="AQ20" i="56"/>
  <c r="AQ14" i="56"/>
  <c r="AQ47" i="56"/>
  <c r="AQ11" i="56"/>
  <c r="AQ38" i="56"/>
  <c r="AQ50" i="56"/>
  <c r="AQ44" i="56"/>
  <c r="AQ26" i="56"/>
  <c r="AQ17" i="56"/>
  <c r="AG341" i="67"/>
  <c r="AG353" i="67" s="1"/>
  <c r="AG340" i="67"/>
  <c r="AG352" i="67" s="1"/>
  <c r="AG344" i="67"/>
  <c r="AG356" i="67" s="1"/>
  <c r="AG338" i="67"/>
  <c r="AG350" i="67" s="1"/>
  <c r="AG339" i="67"/>
  <c r="AG351" i="67" s="1"/>
  <c r="AG343" i="67"/>
  <c r="AG355" i="67" s="1"/>
  <c r="AG347" i="67"/>
  <c r="AG345" i="67"/>
  <c r="AG357" i="67" s="1"/>
  <c r="AG342" i="67"/>
  <c r="AG354" i="67" s="1"/>
  <c r="AG346" i="67"/>
  <c r="AG358" i="67" s="1"/>
  <c r="AP89" i="69"/>
  <c r="AF79" i="59"/>
  <c r="BB101" i="69"/>
  <c r="AL85" i="69"/>
  <c r="AT93" i="69"/>
  <c r="AX97" i="69"/>
  <c r="AH81" i="69"/>
  <c r="AV95" i="59"/>
  <c r="BD103" i="59"/>
  <c r="AN87" i="59"/>
  <c r="AZ99" i="59"/>
  <c r="AR91" i="59"/>
  <c r="AJ83" i="59"/>
  <c r="BC102" i="59"/>
  <c r="AU94" i="59"/>
  <c r="AM86" i="59"/>
  <c r="AY98" i="59"/>
  <c r="AQ90" i="59"/>
  <c r="AI82" i="59"/>
  <c r="AM86" i="69"/>
  <c r="BB101" i="59"/>
  <c r="AX97" i="59"/>
  <c r="AT93" i="59"/>
  <c r="AP89" i="59"/>
  <c r="AL85" i="59"/>
  <c r="AH81" i="59"/>
  <c r="BE104" i="69"/>
  <c r="BA100" i="69"/>
  <c r="AW96" i="69"/>
  <c r="AS92" i="69"/>
  <c r="AO88" i="69"/>
  <c r="AK84" i="69"/>
  <c r="AG80" i="69"/>
  <c r="BC102" i="69"/>
  <c r="AY98" i="69"/>
  <c r="AQ90" i="69"/>
  <c r="AI82" i="69"/>
  <c r="AU94" i="69"/>
  <c r="BE104" i="59"/>
  <c r="BA100" i="59"/>
  <c r="AW96" i="59"/>
  <c r="AS92" i="59"/>
  <c r="AO88" i="59"/>
  <c r="AK84" i="59"/>
  <c r="BD103" i="69"/>
  <c r="AZ99" i="69"/>
  <c r="AV95" i="69"/>
  <c r="AR91" i="69"/>
  <c r="AN87" i="69"/>
  <c r="AJ83" i="69"/>
  <c r="AQ8" i="56"/>
  <c r="AD30" i="1"/>
  <c r="AE28" i="1"/>
  <c r="AR4" i="56"/>
  <c r="AG22" i="69" l="1"/>
  <c r="AG22" i="59"/>
  <c r="AI125" i="61"/>
  <c r="AI125" i="67"/>
  <c r="AI122" i="67"/>
  <c r="AI122" i="61"/>
  <c r="AI142" i="67"/>
  <c r="AI155" i="61"/>
  <c r="AI142" i="61"/>
  <c r="AI155" i="67"/>
  <c r="AI151" i="61"/>
  <c r="AI139" i="67"/>
  <c r="AI137" i="67"/>
  <c r="AI136" i="61"/>
  <c r="AI152" i="67"/>
  <c r="AI144" i="61"/>
  <c r="AI156" i="61"/>
  <c r="AI153" i="67"/>
  <c r="AI132" i="61"/>
  <c r="AI147" i="61"/>
  <c r="AI135" i="67"/>
  <c r="AI148" i="67"/>
  <c r="AI134" i="67"/>
  <c r="AI137" i="61"/>
  <c r="AI132" i="67"/>
  <c r="AI152" i="61"/>
  <c r="AI134" i="61"/>
  <c r="AI153" i="61"/>
  <c r="AI139" i="61"/>
  <c r="AI148" i="61"/>
  <c r="AI135" i="61"/>
  <c r="AI136" i="67"/>
  <c r="AI147" i="67"/>
  <c r="AI144" i="67"/>
  <c r="AI151" i="67"/>
  <c r="AI156" i="67"/>
  <c r="AI159" i="61"/>
  <c r="AI159" i="67"/>
  <c r="AI161" i="61"/>
  <c r="AI161" i="67"/>
  <c r="AH175" i="61"/>
  <c r="AI158" i="67"/>
  <c r="AI158" i="61"/>
  <c r="AI146" i="61"/>
  <c r="AI146" i="67"/>
  <c r="AI163" i="61"/>
  <c r="AI163" i="67"/>
  <c r="AI138" i="61"/>
  <c r="AI138" i="67"/>
  <c r="AI160" i="61"/>
  <c r="AI160" i="67"/>
  <c r="AR94" i="56"/>
  <c r="AR111" i="56"/>
  <c r="AR87" i="56"/>
  <c r="AR136" i="56"/>
  <c r="AR60" i="56"/>
  <c r="AR73" i="56"/>
  <c r="AR108" i="56"/>
  <c r="AR69" i="56"/>
  <c r="AR139" i="56"/>
  <c r="AR66" i="56"/>
  <c r="AR127" i="56"/>
  <c r="AR148" i="56"/>
  <c r="AR100" i="56"/>
  <c r="AR75" i="56"/>
  <c r="AR64" i="56"/>
  <c r="AR117" i="56"/>
  <c r="AR114" i="56"/>
  <c r="AR144" i="56"/>
  <c r="AR96" i="56"/>
  <c r="AR120" i="56"/>
  <c r="AR133" i="56"/>
  <c r="AR90" i="56"/>
  <c r="AR126" i="56"/>
  <c r="AR88" i="56"/>
  <c r="AR76" i="56"/>
  <c r="AR84" i="56"/>
  <c r="AR63" i="56"/>
  <c r="AR81" i="56"/>
  <c r="AR118" i="56"/>
  <c r="AR138" i="56"/>
  <c r="AR124" i="56"/>
  <c r="AR103" i="56"/>
  <c r="AR112" i="56"/>
  <c r="AR141" i="56"/>
  <c r="AR91" i="56"/>
  <c r="AR132" i="56"/>
  <c r="AR147" i="56"/>
  <c r="AR67" i="56"/>
  <c r="AR151" i="56"/>
  <c r="AR109" i="56"/>
  <c r="AR85" i="56"/>
  <c r="AR78" i="56"/>
  <c r="AR142" i="56"/>
  <c r="AR102" i="56"/>
  <c r="AR105" i="56"/>
  <c r="AR99" i="56"/>
  <c r="AR79" i="56"/>
  <c r="AR130" i="56"/>
  <c r="AR106" i="56"/>
  <c r="AR135" i="56"/>
  <c r="AR97" i="56"/>
  <c r="AR121" i="56"/>
  <c r="AR61" i="56"/>
  <c r="AR72" i="56"/>
  <c r="AR145" i="56"/>
  <c r="AR70" i="56"/>
  <c r="AR129" i="56"/>
  <c r="AR115" i="56"/>
  <c r="AR123" i="56"/>
  <c r="AR93" i="56"/>
  <c r="AR150" i="56"/>
  <c r="AR82" i="56"/>
  <c r="AR154" i="56"/>
  <c r="AR153" i="56"/>
  <c r="AI143" i="61"/>
  <c r="AI143" i="67"/>
  <c r="AH193" i="61"/>
  <c r="AH245" i="61" s="1"/>
  <c r="AH297" i="61" s="1"/>
  <c r="AI133" i="61"/>
  <c r="AI133" i="67"/>
  <c r="AI140" i="67"/>
  <c r="AI140" i="61"/>
  <c r="AI154" i="61"/>
  <c r="AI154" i="67"/>
  <c r="AI149" i="67"/>
  <c r="AI149" i="61"/>
  <c r="AI162" i="61"/>
  <c r="AI162" i="67"/>
  <c r="AI141" i="61"/>
  <c r="AI141" i="67"/>
  <c r="AI157" i="67"/>
  <c r="AI157" i="61"/>
  <c r="AI145" i="67"/>
  <c r="AI145" i="61"/>
  <c r="AI150" i="67"/>
  <c r="AI150" i="61"/>
  <c r="AH187" i="61"/>
  <c r="AH239" i="61" s="1"/>
  <c r="AH291" i="61" s="1"/>
  <c r="AH174" i="61"/>
  <c r="AH226" i="61" s="1"/>
  <c r="AH278" i="61" s="1"/>
  <c r="AH195" i="61"/>
  <c r="AH247" i="61" s="1"/>
  <c r="AH299" i="61" s="1"/>
  <c r="AH178" i="61"/>
  <c r="AH230" i="61" s="1"/>
  <c r="AH282" i="61" s="1"/>
  <c r="AH189" i="61"/>
  <c r="AH241" i="61" s="1"/>
  <c r="AH293" i="61" s="1"/>
  <c r="AH186" i="61"/>
  <c r="AH238" i="61" s="1"/>
  <c r="AH290" i="61" s="1"/>
  <c r="AH177" i="61"/>
  <c r="AH229" i="61" s="1"/>
  <c r="AH281" i="61" s="1"/>
  <c r="AH205" i="61"/>
  <c r="AH257" i="61" s="1"/>
  <c r="AH309" i="61" s="1"/>
  <c r="AH167" i="61"/>
  <c r="AH219" i="61" s="1"/>
  <c r="AH271" i="61" s="1"/>
  <c r="AH211" i="61"/>
  <c r="AH263" i="61" s="1"/>
  <c r="AH315" i="61" s="1"/>
  <c r="AH201" i="61"/>
  <c r="AH182" i="61"/>
  <c r="AH234" i="61" s="1"/>
  <c r="AH286" i="61" s="1"/>
  <c r="AH169" i="61"/>
  <c r="AH221" i="61" s="1"/>
  <c r="AH273" i="61" s="1"/>
  <c r="AH180" i="61"/>
  <c r="AH232" i="61" s="1"/>
  <c r="AH284" i="61" s="1"/>
  <c r="AH183" i="61"/>
  <c r="AH235" i="61" s="1"/>
  <c r="AH287" i="61" s="1"/>
  <c r="AH216" i="61"/>
  <c r="AH214" i="61"/>
  <c r="AH266" i="61" s="1"/>
  <c r="AH318" i="61" s="1"/>
  <c r="AH206" i="61"/>
  <c r="AH258" i="61" s="1"/>
  <c r="AH310" i="61" s="1"/>
  <c r="AH212" i="61"/>
  <c r="AH264" i="61" s="1"/>
  <c r="AH316" i="61" s="1"/>
  <c r="AH215" i="61"/>
  <c r="AH267" i="61" s="1"/>
  <c r="AH319" i="61" s="1"/>
  <c r="AH194" i="61"/>
  <c r="AH246" i="61" s="1"/>
  <c r="AH298" i="61" s="1"/>
  <c r="AH188" i="61"/>
  <c r="AH240" i="61" s="1"/>
  <c r="AH292" i="61" s="1"/>
  <c r="AH190" i="61"/>
  <c r="AH242" i="61" s="1"/>
  <c r="AH294" i="61" s="1"/>
  <c r="AH171" i="61"/>
  <c r="AH223" i="61" s="1"/>
  <c r="AH275" i="61" s="1"/>
  <c r="AH173" i="61"/>
  <c r="AH225" i="61" s="1"/>
  <c r="AH277" i="61" s="1"/>
  <c r="AH170" i="61"/>
  <c r="AH222" i="61" s="1"/>
  <c r="AH274" i="61" s="1"/>
  <c r="AH179" i="61"/>
  <c r="AH231" i="61" s="1"/>
  <c r="AH283" i="61" s="1"/>
  <c r="AH198" i="61"/>
  <c r="AH250" i="61" s="1"/>
  <c r="AH302" i="61" s="1"/>
  <c r="AH210" i="61"/>
  <c r="AH262" i="61" s="1"/>
  <c r="AH314" i="61" s="1"/>
  <c r="AH209" i="61"/>
  <c r="AH261" i="61" s="1"/>
  <c r="AH313" i="61" s="1"/>
  <c r="AH191" i="61"/>
  <c r="AH243" i="61" s="1"/>
  <c r="AH295" i="61" s="1"/>
  <c r="AH199" i="61"/>
  <c r="AH251" i="61" s="1"/>
  <c r="AH303" i="61" s="1"/>
  <c r="AH204" i="61"/>
  <c r="AH256" i="61" s="1"/>
  <c r="AH308" i="61" s="1"/>
  <c r="AH197" i="61"/>
  <c r="AH249" i="61" s="1"/>
  <c r="AH301" i="61" s="1"/>
  <c r="AH185" i="61"/>
  <c r="AH237" i="61" s="1"/>
  <c r="AH289" i="61" s="1"/>
  <c r="AH184" i="61"/>
  <c r="AH236" i="61" s="1"/>
  <c r="AH288" i="61" s="1"/>
  <c r="AH181" i="61"/>
  <c r="AH233" i="61" s="1"/>
  <c r="AH285" i="61" s="1"/>
  <c r="AH172" i="61"/>
  <c r="AH224" i="61" s="1"/>
  <c r="AH276" i="61" s="1"/>
  <c r="AH176" i="61"/>
  <c r="AH228" i="61" s="1"/>
  <c r="AH280" i="61" s="1"/>
  <c r="AH207" i="61"/>
  <c r="AH259" i="61" s="1"/>
  <c r="AH311" i="61" s="1"/>
  <c r="AH196" i="61"/>
  <c r="AH248" i="61" s="1"/>
  <c r="AH300" i="61" s="1"/>
  <c r="AH200" i="61"/>
  <c r="AH252" i="61" s="1"/>
  <c r="AH304" i="61" s="1"/>
  <c r="AH192" i="61"/>
  <c r="AH244" i="61" s="1"/>
  <c r="AH296" i="61" s="1"/>
  <c r="AH208" i="61"/>
  <c r="AH260" i="61" s="1"/>
  <c r="AH312" i="61" s="1"/>
  <c r="AH202" i="61"/>
  <c r="AH254" i="61" s="1"/>
  <c r="AH306" i="61" s="1"/>
  <c r="AH213" i="61"/>
  <c r="AH265" i="61" s="1"/>
  <c r="AH317" i="61" s="1"/>
  <c r="AH203" i="61"/>
  <c r="AH255" i="61" s="1"/>
  <c r="AH307" i="61" s="1"/>
  <c r="AH57" i="67"/>
  <c r="AH387" i="67" s="1"/>
  <c r="AH389" i="67" s="1"/>
  <c r="AH390" i="67" s="1"/>
  <c r="AH220" i="67"/>
  <c r="AH272" i="67" s="1"/>
  <c r="AH172" i="67"/>
  <c r="AH224" i="67" s="1"/>
  <c r="AH276" i="67" s="1"/>
  <c r="AH182" i="67"/>
  <c r="AH234" i="67" s="1"/>
  <c r="AH286" i="67" s="1"/>
  <c r="AH170" i="67"/>
  <c r="AH222" i="67" s="1"/>
  <c r="AH274" i="67" s="1"/>
  <c r="AH167" i="67"/>
  <c r="AH219" i="67" s="1"/>
  <c r="AH271" i="67" s="1"/>
  <c r="AH171" i="67"/>
  <c r="AH223" i="67" s="1"/>
  <c r="AH275" i="67" s="1"/>
  <c r="AH173" i="67"/>
  <c r="AH225" i="67" s="1"/>
  <c r="AH277" i="67" s="1"/>
  <c r="AH174" i="67"/>
  <c r="AH226" i="67" s="1"/>
  <c r="AH278" i="67" s="1"/>
  <c r="AH177" i="67"/>
  <c r="AH229" i="67" s="1"/>
  <c r="AH281" i="67" s="1"/>
  <c r="AH202" i="67"/>
  <c r="AH254" i="67" s="1"/>
  <c r="AH306" i="67" s="1"/>
  <c r="AH201" i="67"/>
  <c r="AH253" i="67" s="1"/>
  <c r="AH305" i="67" s="1"/>
  <c r="AH197" i="67"/>
  <c r="AH249" i="67" s="1"/>
  <c r="AH301" i="67" s="1"/>
  <c r="AH213" i="67"/>
  <c r="AH265" i="67" s="1"/>
  <c r="AH317" i="67" s="1"/>
  <c r="AH185" i="67"/>
  <c r="AH237" i="67" s="1"/>
  <c r="AH289" i="67" s="1"/>
  <c r="AH187" i="67"/>
  <c r="AH239" i="67" s="1"/>
  <c r="AH291" i="67" s="1"/>
  <c r="AH194" i="67"/>
  <c r="AH246" i="67" s="1"/>
  <c r="AH298" i="67" s="1"/>
  <c r="AH205" i="67"/>
  <c r="AH257" i="67" s="1"/>
  <c r="AH309" i="67" s="1"/>
  <c r="AH204" i="67"/>
  <c r="AH256" i="67" s="1"/>
  <c r="AH308" i="67" s="1"/>
  <c r="AH190" i="67"/>
  <c r="AH242" i="67" s="1"/>
  <c r="AH294" i="67" s="1"/>
  <c r="AH188" i="67"/>
  <c r="AH240" i="67" s="1"/>
  <c r="AH292" i="67" s="1"/>
  <c r="AH203" i="67"/>
  <c r="AH255" i="67" s="1"/>
  <c r="AH307" i="67" s="1"/>
  <c r="AH214" i="67"/>
  <c r="AH266" i="67" s="1"/>
  <c r="AH318" i="67" s="1"/>
  <c r="AH200" i="67"/>
  <c r="AH252" i="67" s="1"/>
  <c r="AH304" i="67" s="1"/>
  <c r="AH210" i="67"/>
  <c r="AH262" i="67" s="1"/>
  <c r="AH314" i="67" s="1"/>
  <c r="AH193" i="67"/>
  <c r="AH245" i="67" s="1"/>
  <c r="AH297" i="67" s="1"/>
  <c r="AH215" i="67"/>
  <c r="AH267" i="67" s="1"/>
  <c r="AH319" i="67" s="1"/>
  <c r="AH211" i="67"/>
  <c r="AH263" i="67" s="1"/>
  <c r="AH315" i="67" s="1"/>
  <c r="AH189" i="67"/>
  <c r="AH241" i="67" s="1"/>
  <c r="AH293" i="67" s="1"/>
  <c r="AH208" i="67"/>
  <c r="AH260" i="67" s="1"/>
  <c r="AH312" i="67" s="1"/>
  <c r="AH196" i="67"/>
  <c r="AH248" i="67" s="1"/>
  <c r="AH300" i="67" s="1"/>
  <c r="AH199" i="67"/>
  <c r="AH251" i="67" s="1"/>
  <c r="AH303" i="67" s="1"/>
  <c r="AH195" i="67"/>
  <c r="AH247" i="67" s="1"/>
  <c r="AH299" i="67" s="1"/>
  <c r="AH212" i="67"/>
  <c r="AH264" i="67" s="1"/>
  <c r="AH316" i="67" s="1"/>
  <c r="AH198" i="67"/>
  <c r="AH250" i="67" s="1"/>
  <c r="AH302" i="67" s="1"/>
  <c r="AH192" i="67"/>
  <c r="AH244" i="67" s="1"/>
  <c r="AH296" i="67" s="1"/>
  <c r="AH186" i="67"/>
  <c r="AH238" i="67" s="1"/>
  <c r="AH290" i="67" s="1"/>
  <c r="AH207" i="67"/>
  <c r="AH259" i="67" s="1"/>
  <c r="AH311" i="67" s="1"/>
  <c r="AH206" i="67"/>
  <c r="AH258" i="67" s="1"/>
  <c r="AH310" i="67" s="1"/>
  <c r="AH191" i="67"/>
  <c r="AH243" i="67" s="1"/>
  <c r="AH295" i="67" s="1"/>
  <c r="AH209" i="67"/>
  <c r="AH261" i="67" s="1"/>
  <c r="AH313" i="67" s="1"/>
  <c r="AH216" i="67"/>
  <c r="AH268" i="67" s="1"/>
  <c r="AH320" i="67" s="1"/>
  <c r="AH176" i="67"/>
  <c r="AH228" i="67" s="1"/>
  <c r="AH280" i="67" s="1"/>
  <c r="AH183" i="67"/>
  <c r="AH235" i="67" s="1"/>
  <c r="AH287" i="67" s="1"/>
  <c r="AH175" i="67"/>
  <c r="AH227" i="67" s="1"/>
  <c r="AH279" i="67" s="1"/>
  <c r="AH169" i="67"/>
  <c r="AH221" i="67" s="1"/>
  <c r="AH273" i="67" s="1"/>
  <c r="AH181" i="67"/>
  <c r="AH233" i="67" s="1"/>
  <c r="AH285" i="67" s="1"/>
  <c r="AH178" i="67"/>
  <c r="AH230" i="67" s="1"/>
  <c r="AH282" i="67" s="1"/>
  <c r="AH180" i="67"/>
  <c r="AH232" i="67" s="1"/>
  <c r="AH284" i="67" s="1"/>
  <c r="AH179" i="67"/>
  <c r="AH231" i="67" s="1"/>
  <c r="AH283" i="67" s="1"/>
  <c r="AH184" i="67"/>
  <c r="AH236" i="67" s="1"/>
  <c r="AH288" i="67" s="1"/>
  <c r="AH324" i="67"/>
  <c r="AH335" i="67" s="1"/>
  <c r="AI128" i="61"/>
  <c r="AI128" i="67"/>
  <c r="AI127" i="61"/>
  <c r="AI127" i="67"/>
  <c r="AI123" i="61"/>
  <c r="AI123" i="67"/>
  <c r="AI129" i="61"/>
  <c r="AI129" i="67"/>
  <c r="AI117" i="61"/>
  <c r="AI117" i="67"/>
  <c r="AI116" i="61"/>
  <c r="AI116" i="67"/>
  <c r="AI121" i="61"/>
  <c r="AI121" i="67"/>
  <c r="AI120" i="61"/>
  <c r="AI120" i="67"/>
  <c r="AI330" i="67" s="1"/>
  <c r="AI124" i="61"/>
  <c r="AI124" i="67"/>
  <c r="AI118" i="61"/>
  <c r="AI118" i="67"/>
  <c r="AI130" i="61"/>
  <c r="AI130" i="67"/>
  <c r="AI114" i="61"/>
  <c r="AI114" i="67"/>
  <c r="AI126" i="61"/>
  <c r="AI126" i="67"/>
  <c r="AI115" i="61"/>
  <c r="AI115" i="67"/>
  <c r="AI119" i="61"/>
  <c r="AI119" i="67"/>
  <c r="AI131" i="61"/>
  <c r="AI131" i="67"/>
  <c r="J86" i="67"/>
  <c r="J381" i="67"/>
  <c r="F26" i="68" s="1"/>
  <c r="AH60" i="67"/>
  <c r="J382" i="67"/>
  <c r="F27" i="68" s="1"/>
  <c r="AH57" i="61"/>
  <c r="AH387" i="61" s="1"/>
  <c r="AH227" i="61"/>
  <c r="AH279" i="61" s="1"/>
  <c r="AH220" i="61"/>
  <c r="AH272" i="61" s="1"/>
  <c r="AH253" i="61"/>
  <c r="AH305" i="61" s="1"/>
  <c r="AH268" i="61"/>
  <c r="AH320" i="61" s="1"/>
  <c r="J98" i="67"/>
  <c r="AR57" i="56"/>
  <c r="AR55" i="56"/>
  <c r="AR54" i="56"/>
  <c r="AR58" i="56"/>
  <c r="AR51" i="56"/>
  <c r="AR52" i="56"/>
  <c r="J100" i="67"/>
  <c r="J99" i="67"/>
  <c r="J94" i="67"/>
  <c r="J95" i="67"/>
  <c r="J108" i="67"/>
  <c r="J106" i="67"/>
  <c r="J107" i="67"/>
  <c r="J90" i="67"/>
  <c r="J89" i="67"/>
  <c r="J96" i="67"/>
  <c r="J101" i="67"/>
  <c r="J91" i="67"/>
  <c r="J105" i="67"/>
  <c r="J88" i="67"/>
  <c r="J92" i="67"/>
  <c r="J97" i="67"/>
  <c r="J87" i="67"/>
  <c r="J104" i="67"/>
  <c r="J93" i="67"/>
  <c r="F26" i="58"/>
  <c r="F28" i="58" s="1"/>
  <c r="V7" i="58" s="1"/>
  <c r="J383" i="61"/>
  <c r="AG365" i="61"/>
  <c r="AF129" i="59"/>
  <c r="AF16" i="59" s="1"/>
  <c r="AG364" i="61"/>
  <c r="AG362" i="61"/>
  <c r="AG367" i="61"/>
  <c r="AG370" i="61"/>
  <c r="AG371" i="61"/>
  <c r="AG366" i="61"/>
  <c r="AG369" i="61"/>
  <c r="AG363" i="61"/>
  <c r="AG368" i="61"/>
  <c r="AG367" i="67"/>
  <c r="AG365" i="67"/>
  <c r="AR10" i="56"/>
  <c r="AR49" i="56"/>
  <c r="AR39" i="56"/>
  <c r="AR21" i="56"/>
  <c r="AR19" i="56"/>
  <c r="AR33" i="56"/>
  <c r="AR22" i="56"/>
  <c r="AR27" i="56"/>
  <c r="AR31" i="56"/>
  <c r="AR18" i="56"/>
  <c r="AR24" i="56"/>
  <c r="AR30" i="56"/>
  <c r="AR16" i="56"/>
  <c r="AR34" i="56"/>
  <c r="AR12" i="56"/>
  <c r="AR37" i="56"/>
  <c r="AR9" i="56"/>
  <c r="AR25" i="56"/>
  <c r="AR46" i="56"/>
  <c r="AR45" i="56"/>
  <c r="AR40" i="56"/>
  <c r="AR42" i="56"/>
  <c r="AR48" i="56"/>
  <c r="AR36" i="56"/>
  <c r="AR28" i="56"/>
  <c r="AR15" i="56"/>
  <c r="AR43" i="56"/>
  <c r="AR13" i="56"/>
  <c r="AG363" i="67"/>
  <c r="AG364" i="67"/>
  <c r="AG369" i="67"/>
  <c r="AG362" i="67"/>
  <c r="AH324" i="61"/>
  <c r="AH335" i="61" s="1"/>
  <c r="AG368" i="67"/>
  <c r="AH60" i="61"/>
  <c r="AG359" i="67"/>
  <c r="AG371" i="67"/>
  <c r="AG370" i="67"/>
  <c r="AG366" i="67"/>
  <c r="AG26" i="69"/>
  <c r="AH27" i="69"/>
  <c r="AI28" i="69"/>
  <c r="AJ29" i="69"/>
  <c r="AK30" i="69"/>
  <c r="AL31" i="69"/>
  <c r="AM32" i="69"/>
  <c r="AN33" i="69"/>
  <c r="AO34" i="69"/>
  <c r="AP35" i="69"/>
  <c r="AQ36" i="69"/>
  <c r="AR37" i="69"/>
  <c r="AS38" i="69"/>
  <c r="AT39" i="69"/>
  <c r="AU40" i="69"/>
  <c r="AV41" i="69"/>
  <c r="AW42" i="69"/>
  <c r="AX43" i="69"/>
  <c r="AY44" i="69"/>
  <c r="AZ45" i="69"/>
  <c r="BA46" i="69"/>
  <c r="BB47" i="69"/>
  <c r="BC48" i="69"/>
  <c r="BD49" i="69"/>
  <c r="BE50" i="69"/>
  <c r="AG133" i="69"/>
  <c r="AH134" i="69"/>
  <c r="AI135" i="69"/>
  <c r="AJ136" i="69"/>
  <c r="AK137" i="69"/>
  <c r="AL138" i="69"/>
  <c r="AM139" i="69"/>
  <c r="AN140" i="69"/>
  <c r="AO141" i="69"/>
  <c r="AP142" i="69"/>
  <c r="AQ143" i="69"/>
  <c r="AR144" i="69"/>
  <c r="AS145" i="69"/>
  <c r="AT146" i="69"/>
  <c r="AU147" i="69"/>
  <c r="AV148" i="69"/>
  <c r="AW149" i="69"/>
  <c r="AX150" i="69"/>
  <c r="AY151" i="69"/>
  <c r="AZ152" i="69"/>
  <c r="BA153" i="69"/>
  <c r="BB154" i="69"/>
  <c r="BC155" i="69"/>
  <c r="BD156" i="69"/>
  <c r="BE157" i="69"/>
  <c r="AG389" i="61"/>
  <c r="AG390" i="61" s="1"/>
  <c r="AG133" i="59"/>
  <c r="AH134" i="59"/>
  <c r="AI135" i="59"/>
  <c r="AJ136" i="59"/>
  <c r="AK137" i="59"/>
  <c r="AL138" i="59"/>
  <c r="AM139" i="59"/>
  <c r="AN140" i="59"/>
  <c r="AO141" i="59"/>
  <c r="AP142" i="59"/>
  <c r="AQ143" i="59"/>
  <c r="AR144" i="59"/>
  <c r="AS145" i="59"/>
  <c r="AT146" i="59"/>
  <c r="AU147" i="59"/>
  <c r="AV148" i="59"/>
  <c r="AW149" i="59"/>
  <c r="AX150" i="59"/>
  <c r="AY151" i="59"/>
  <c r="AZ152" i="59"/>
  <c r="BA153" i="59"/>
  <c r="BB154" i="59"/>
  <c r="BC155" i="59"/>
  <c r="BD156" i="59"/>
  <c r="BE157" i="59"/>
  <c r="AG26" i="59"/>
  <c r="AH27" i="59"/>
  <c r="AI28" i="59"/>
  <c r="AJ29" i="59"/>
  <c r="AK30" i="59"/>
  <c r="AL31" i="59"/>
  <c r="AM32" i="59"/>
  <c r="AN33" i="59"/>
  <c r="AO34" i="59"/>
  <c r="AP35" i="59"/>
  <c r="AQ36" i="59"/>
  <c r="AR37" i="59"/>
  <c r="AS38" i="59"/>
  <c r="AT39" i="59"/>
  <c r="AU40" i="59"/>
  <c r="AV41" i="59"/>
  <c r="AW42" i="59"/>
  <c r="AX43" i="59"/>
  <c r="AY44" i="59"/>
  <c r="AZ45" i="59"/>
  <c r="BA46" i="59"/>
  <c r="BB47" i="59"/>
  <c r="BC48" i="59"/>
  <c r="BD49" i="59"/>
  <c r="BE50" i="59"/>
  <c r="AR6" i="56"/>
  <c r="AR7" i="56"/>
  <c r="AS3" i="56"/>
  <c r="AE29" i="1"/>
  <c r="AI328" i="67" l="1"/>
  <c r="AI325" i="61"/>
  <c r="AI325" i="67"/>
  <c r="AH23" i="69"/>
  <c r="BF157" i="69" s="1"/>
  <c r="AH21" i="69"/>
  <c r="BF50" i="69" s="1"/>
  <c r="AH21" i="59"/>
  <c r="BF50" i="59" s="1"/>
  <c r="AH23" i="59"/>
  <c r="BF157" i="59" s="1"/>
  <c r="AH347" i="67"/>
  <c r="AH359" i="67" s="1"/>
  <c r="AR98" i="56"/>
  <c r="AR68" i="56"/>
  <c r="AR62" i="56"/>
  <c r="AR71" i="56"/>
  <c r="AR122" i="56"/>
  <c r="AR107" i="56"/>
  <c r="AJ82" i="69"/>
  <c r="BF104" i="69"/>
  <c r="AG79" i="59"/>
  <c r="AG129" i="59" s="1"/>
  <c r="AG16" i="59" s="1"/>
  <c r="BF104" i="59"/>
  <c r="AK9" i="61"/>
  <c r="AK62" i="61" s="1"/>
  <c r="AO13" i="61"/>
  <c r="AO66" i="61" s="1"/>
  <c r="AJ8" i="61"/>
  <c r="AJ61" i="61" s="1"/>
  <c r="AN12" i="61"/>
  <c r="AN65" i="61" s="1"/>
  <c r="AM11" i="61"/>
  <c r="AM64" i="61" s="1"/>
  <c r="AL10" i="61"/>
  <c r="AL63" i="61" s="1"/>
  <c r="AP14" i="61"/>
  <c r="AP67" i="61" s="1"/>
  <c r="AR16" i="61"/>
  <c r="AR69" i="61" s="1"/>
  <c r="AV20" i="61"/>
  <c r="AV73" i="61" s="1"/>
  <c r="AQ15" i="61"/>
  <c r="AQ68" i="61" s="1"/>
  <c r="AU19" i="61"/>
  <c r="AU72" i="61" s="1"/>
  <c r="AT18" i="61"/>
  <c r="AT71" i="61" s="1"/>
  <c r="BA25" i="61"/>
  <c r="BA78" i="61" s="1"/>
  <c r="AZ24" i="61"/>
  <c r="AZ77" i="61" s="1"/>
  <c r="BD28" i="61"/>
  <c r="BD81" i="61" s="1"/>
  <c r="AS17" i="61"/>
  <c r="AS70" i="61" s="1"/>
  <c r="AW21" i="61"/>
  <c r="AW74" i="61" s="1"/>
  <c r="AY23" i="61"/>
  <c r="AY76" i="61" s="1"/>
  <c r="BC27" i="61"/>
  <c r="BC80" i="61" s="1"/>
  <c r="BE29" i="61"/>
  <c r="BE82" i="61" s="1"/>
  <c r="BF30" i="61"/>
  <c r="BF83" i="61" s="1"/>
  <c r="BH32" i="61"/>
  <c r="BH85" i="61" s="1"/>
  <c r="J85" i="61" s="1"/>
  <c r="AX22" i="61"/>
  <c r="AX75" i="61" s="1"/>
  <c r="BB26" i="61"/>
  <c r="BB79" i="61" s="1"/>
  <c r="BG31" i="61"/>
  <c r="BG84" i="61" s="1"/>
  <c r="AI7" i="61"/>
  <c r="AI330" i="61"/>
  <c r="AI328" i="61"/>
  <c r="AI326" i="61"/>
  <c r="F16" i="58"/>
  <c r="AI327" i="67"/>
  <c r="AI327" i="61"/>
  <c r="AR86" i="56"/>
  <c r="AR113" i="56"/>
  <c r="AR146" i="56"/>
  <c r="AR80" i="56"/>
  <c r="AR143" i="56"/>
  <c r="AR92" i="56"/>
  <c r="AR77" i="56"/>
  <c r="AR83" i="56"/>
  <c r="AR119" i="56"/>
  <c r="AR134" i="56"/>
  <c r="AR101" i="56"/>
  <c r="AR140" i="56"/>
  <c r="AR95" i="56"/>
  <c r="AR110" i="56"/>
  <c r="AR89" i="56"/>
  <c r="AR155" i="56"/>
  <c r="AR131" i="56"/>
  <c r="AR104" i="56"/>
  <c r="AR149" i="56"/>
  <c r="AR137" i="56"/>
  <c r="AR152" i="56"/>
  <c r="AR125" i="56"/>
  <c r="AR65" i="56"/>
  <c r="AR128" i="56"/>
  <c r="AR116" i="56"/>
  <c r="AR74" i="56"/>
  <c r="AH340" i="67"/>
  <c r="AH352" i="67" s="1"/>
  <c r="AH338" i="67"/>
  <c r="AH350" i="67" s="1"/>
  <c r="AI164" i="61"/>
  <c r="AH342" i="67"/>
  <c r="AH354" i="67" s="1"/>
  <c r="AH344" i="67"/>
  <c r="AH356" i="67" s="1"/>
  <c r="AH345" i="67"/>
  <c r="AH357" i="67" s="1"/>
  <c r="AH341" i="67"/>
  <c r="AH353" i="67" s="1"/>
  <c r="AH346" i="67"/>
  <c r="AH358" i="67" s="1"/>
  <c r="AH339" i="67"/>
  <c r="AH351" i="67" s="1"/>
  <c r="AH343" i="67"/>
  <c r="AH355" i="67" s="1"/>
  <c r="AI326" i="67"/>
  <c r="AK9" i="67"/>
  <c r="AK62" i="67" s="1"/>
  <c r="AO13" i="67"/>
  <c r="AO66" i="67" s="1"/>
  <c r="AJ8" i="67"/>
  <c r="AJ61" i="67" s="1"/>
  <c r="AN12" i="67"/>
  <c r="AN65" i="67" s="1"/>
  <c r="AR16" i="67"/>
  <c r="AR69" i="67" s="1"/>
  <c r="AM11" i="67"/>
  <c r="AM64" i="67" s="1"/>
  <c r="AQ15" i="67"/>
  <c r="AQ68" i="67" s="1"/>
  <c r="AU19" i="67"/>
  <c r="AU72" i="67" s="1"/>
  <c r="AY23" i="67"/>
  <c r="AY76" i="67" s="1"/>
  <c r="AP14" i="67"/>
  <c r="AP67" i="67" s="1"/>
  <c r="AT18" i="67"/>
  <c r="AT71" i="67" s="1"/>
  <c r="AX22" i="67"/>
  <c r="AX75" i="67" s="1"/>
  <c r="AL10" i="67"/>
  <c r="AL63" i="67" s="1"/>
  <c r="AS17" i="67"/>
  <c r="AS70" i="67" s="1"/>
  <c r="AW21" i="67"/>
  <c r="AW74" i="67" s="1"/>
  <c r="AZ24" i="67"/>
  <c r="AZ77" i="67" s="1"/>
  <c r="BD28" i="67"/>
  <c r="BD81" i="67" s="1"/>
  <c r="AV20" i="67"/>
  <c r="AV73" i="67" s="1"/>
  <c r="BC27" i="67"/>
  <c r="BC80" i="67" s="1"/>
  <c r="BG31" i="67"/>
  <c r="BG84" i="67" s="1"/>
  <c r="BB26" i="67"/>
  <c r="BB79" i="67" s="1"/>
  <c r="BF30" i="67"/>
  <c r="BF83" i="67" s="1"/>
  <c r="BA25" i="67"/>
  <c r="BA78" i="67" s="1"/>
  <c r="BE29" i="67"/>
  <c r="BE82" i="67" s="1"/>
  <c r="BH32" i="67"/>
  <c r="BH85" i="67" s="1"/>
  <c r="J85" i="67" s="1"/>
  <c r="AI7" i="67"/>
  <c r="F28" i="68"/>
  <c r="V7" i="68" s="1"/>
  <c r="J383" i="67"/>
  <c r="F16" i="68" s="1"/>
  <c r="AI332" i="67"/>
  <c r="AI165" i="67"/>
  <c r="AI168" i="67" s="1"/>
  <c r="AI334" i="67"/>
  <c r="AI332" i="61"/>
  <c r="AI334" i="61"/>
  <c r="AR11" i="56"/>
  <c r="AR53" i="56"/>
  <c r="AR56" i="56"/>
  <c r="AR59" i="56"/>
  <c r="AR35" i="56"/>
  <c r="AG79" i="69"/>
  <c r="AG129" i="69" s="1"/>
  <c r="AG16" i="69" s="1"/>
  <c r="AG183" i="69"/>
  <c r="AG18" i="69" s="1"/>
  <c r="AG76" i="69"/>
  <c r="AG14" i="69" s="1"/>
  <c r="AG183" i="59"/>
  <c r="AG18" i="59" s="1"/>
  <c r="AG76" i="59"/>
  <c r="AG14" i="59" s="1"/>
  <c r="AH346" i="61"/>
  <c r="AH358" i="61" s="1"/>
  <c r="AR44" i="56"/>
  <c r="AO87" i="69"/>
  <c r="AH339" i="61"/>
  <c r="AH351" i="61" s="1"/>
  <c r="AH345" i="61"/>
  <c r="AH357" i="61" s="1"/>
  <c r="AW95" i="69"/>
  <c r="AH342" i="61"/>
  <c r="AH354" i="61" s="1"/>
  <c r="BE103" i="69"/>
  <c r="AH341" i="61"/>
  <c r="AH353" i="61" s="1"/>
  <c r="AH340" i="61"/>
  <c r="AH352" i="61" s="1"/>
  <c r="AY97" i="69"/>
  <c r="AQ89" i="69"/>
  <c r="AI81" i="69"/>
  <c r="AL84" i="59"/>
  <c r="BA99" i="69"/>
  <c r="AS91" i="69"/>
  <c r="AK83" i="69"/>
  <c r="AR29" i="56"/>
  <c r="AH344" i="61"/>
  <c r="AH356" i="61" s="1"/>
  <c r="AH347" i="61"/>
  <c r="AH359" i="61" s="1"/>
  <c r="BC101" i="69"/>
  <c r="AU93" i="69"/>
  <c r="AM85" i="69"/>
  <c r="AH343" i="61"/>
  <c r="AH355" i="61" s="1"/>
  <c r="AH338" i="61"/>
  <c r="AH350" i="61" s="1"/>
  <c r="BB100" i="69"/>
  <c r="AX96" i="69"/>
  <c r="AT92" i="69"/>
  <c r="AP88" i="69"/>
  <c r="AL84" i="69"/>
  <c r="AH80" i="69"/>
  <c r="AR14" i="56"/>
  <c r="AR41" i="56"/>
  <c r="AR17" i="56"/>
  <c r="AR32" i="56"/>
  <c r="AR20" i="56"/>
  <c r="BB100" i="59"/>
  <c r="BD102" i="69"/>
  <c r="AZ98" i="69"/>
  <c r="AV94" i="69"/>
  <c r="AR90" i="69"/>
  <c r="AN86" i="69"/>
  <c r="AR26" i="56"/>
  <c r="AR38" i="56"/>
  <c r="AR50" i="56"/>
  <c r="AR47" i="56"/>
  <c r="AR23" i="56"/>
  <c r="AX96" i="59"/>
  <c r="AH80" i="59"/>
  <c r="AP88" i="59"/>
  <c r="AT92" i="59"/>
  <c r="BC101" i="59"/>
  <c r="AY97" i="59"/>
  <c r="AU93" i="59"/>
  <c r="AQ89" i="59"/>
  <c r="AM85" i="59"/>
  <c r="AI81" i="59"/>
  <c r="BD102" i="59"/>
  <c r="AZ98" i="59"/>
  <c r="AV94" i="59"/>
  <c r="AR90" i="59"/>
  <c r="AN86" i="59"/>
  <c r="AJ82" i="59"/>
  <c r="BE103" i="59"/>
  <c r="BA99" i="59"/>
  <c r="AW95" i="59"/>
  <c r="AS91" i="59"/>
  <c r="AO87" i="59"/>
  <c r="AK83" i="59"/>
  <c r="AR8" i="56"/>
  <c r="AE30" i="1"/>
  <c r="AS4" i="56"/>
  <c r="AF28" i="1"/>
  <c r="AH371" i="67" l="1"/>
  <c r="AH22" i="69"/>
  <c r="AH22" i="59"/>
  <c r="AJ132" i="61"/>
  <c r="AJ152" i="67"/>
  <c r="AJ132" i="67"/>
  <c r="AJ144" i="61"/>
  <c r="AJ152" i="61"/>
  <c r="AJ134" i="67"/>
  <c r="AJ144" i="67"/>
  <c r="AJ134" i="61"/>
  <c r="AJ135" i="61"/>
  <c r="AJ135" i="67"/>
  <c r="J384" i="61"/>
  <c r="G384" i="61" s="1"/>
  <c r="AJ141" i="61"/>
  <c r="AJ145" i="61"/>
  <c r="AJ137" i="67"/>
  <c r="AJ160" i="67"/>
  <c r="AJ148" i="61"/>
  <c r="AJ156" i="61"/>
  <c r="AJ142" i="61"/>
  <c r="AJ149" i="61"/>
  <c r="AJ143" i="67"/>
  <c r="AJ151" i="61"/>
  <c r="AJ159" i="61"/>
  <c r="AJ140" i="61"/>
  <c r="AJ163" i="67"/>
  <c r="AJ158" i="61"/>
  <c r="AJ139" i="61"/>
  <c r="AJ138" i="61"/>
  <c r="AJ147" i="61"/>
  <c r="AJ159" i="67"/>
  <c r="AJ147" i="67"/>
  <c r="G1" i="42"/>
  <c r="J384" i="67"/>
  <c r="G384" i="67" s="1"/>
  <c r="AJ151" i="67"/>
  <c r="AJ140" i="67"/>
  <c r="AJ137" i="61"/>
  <c r="AJ163" i="61"/>
  <c r="AJ142" i="67"/>
  <c r="AJ149" i="67"/>
  <c r="AJ160" i="61"/>
  <c r="AJ139" i="67"/>
  <c r="AJ138" i="67"/>
  <c r="AJ158" i="67"/>
  <c r="AJ143" i="61"/>
  <c r="AJ148" i="67"/>
  <c r="AJ156" i="67"/>
  <c r="AJ141" i="67"/>
  <c r="AJ145" i="67"/>
  <c r="AH364" i="67"/>
  <c r="AS96" i="56"/>
  <c r="AS127" i="56"/>
  <c r="AS114" i="56"/>
  <c r="AS139" i="56"/>
  <c r="AS100" i="56"/>
  <c r="AS136" i="56"/>
  <c r="AS108" i="56"/>
  <c r="AS111" i="56"/>
  <c r="AS148" i="56"/>
  <c r="AS60" i="56"/>
  <c r="AS117" i="56"/>
  <c r="AS73" i="56"/>
  <c r="AS69" i="56"/>
  <c r="AS66" i="56"/>
  <c r="AS64" i="56"/>
  <c r="AS94" i="56"/>
  <c r="AS75" i="56"/>
  <c r="AS120" i="56"/>
  <c r="AS87" i="56"/>
  <c r="AS144" i="56"/>
  <c r="AS126" i="56"/>
  <c r="AS82" i="56"/>
  <c r="AS76" i="56"/>
  <c r="AS70" i="56"/>
  <c r="AS90" i="56"/>
  <c r="AS63" i="56"/>
  <c r="AS123" i="56"/>
  <c r="AS81" i="56"/>
  <c r="AS72" i="56"/>
  <c r="AS78" i="56"/>
  <c r="AS93" i="56"/>
  <c r="AS142" i="56"/>
  <c r="AS84" i="56"/>
  <c r="AS118" i="56"/>
  <c r="AS103" i="56"/>
  <c r="AS132" i="56"/>
  <c r="AS105" i="56"/>
  <c r="AS79" i="56"/>
  <c r="AS121" i="56"/>
  <c r="AS85" i="56"/>
  <c r="AS97" i="56"/>
  <c r="AS129" i="56"/>
  <c r="AS106" i="56"/>
  <c r="AS151" i="56"/>
  <c r="AS67" i="56"/>
  <c r="AS147" i="56"/>
  <c r="AS112" i="56"/>
  <c r="AS145" i="56"/>
  <c r="AS124" i="56"/>
  <c r="AS130" i="56"/>
  <c r="AS133" i="56"/>
  <c r="AS141" i="56"/>
  <c r="AS102" i="56"/>
  <c r="AS138" i="56"/>
  <c r="AS109" i="56"/>
  <c r="AS150" i="56"/>
  <c r="AS88" i="56"/>
  <c r="AS115" i="56"/>
  <c r="AS135" i="56"/>
  <c r="AS99" i="56"/>
  <c r="AS61" i="56"/>
  <c r="AS91" i="56"/>
  <c r="AS154" i="56"/>
  <c r="AS153" i="56"/>
  <c r="AJ150" i="61"/>
  <c r="AJ150" i="67"/>
  <c r="AJ155" i="67"/>
  <c r="AJ155" i="61"/>
  <c r="AJ153" i="61"/>
  <c r="AJ153" i="67"/>
  <c r="AJ136" i="61"/>
  <c r="AJ136" i="67"/>
  <c r="AJ154" i="61"/>
  <c r="AJ154" i="67"/>
  <c r="AJ157" i="61"/>
  <c r="AJ157" i="67"/>
  <c r="AJ146" i="67"/>
  <c r="AJ146" i="61"/>
  <c r="AH368" i="67"/>
  <c r="AJ133" i="61"/>
  <c r="AJ133" i="67"/>
  <c r="AJ162" i="67"/>
  <c r="AJ162" i="61"/>
  <c r="AJ161" i="61"/>
  <c r="AJ161" i="67"/>
  <c r="AH362" i="67"/>
  <c r="AH369" i="67"/>
  <c r="AH365" i="67"/>
  <c r="AH363" i="67"/>
  <c r="AH366" i="67"/>
  <c r="AH370" i="67"/>
  <c r="AH367" i="67"/>
  <c r="AI57" i="67"/>
  <c r="AI387" i="67" s="1"/>
  <c r="AI389" i="67" s="1"/>
  <c r="AI390" i="67" s="1"/>
  <c r="AI220" i="67"/>
  <c r="AI272" i="67" s="1"/>
  <c r="AI176" i="67"/>
  <c r="AI228" i="67" s="1"/>
  <c r="AI280" i="67" s="1"/>
  <c r="AI183" i="67"/>
  <c r="AI235" i="67" s="1"/>
  <c r="AI287" i="67" s="1"/>
  <c r="AI182" i="67"/>
  <c r="AI234" i="67" s="1"/>
  <c r="AI286" i="67" s="1"/>
  <c r="AI170" i="67"/>
  <c r="AI222" i="67" s="1"/>
  <c r="AI274" i="67" s="1"/>
  <c r="AI179" i="67"/>
  <c r="AI231" i="67" s="1"/>
  <c r="AI283" i="67" s="1"/>
  <c r="AI169" i="67"/>
  <c r="AI221" i="67" s="1"/>
  <c r="AI273" i="67" s="1"/>
  <c r="AI167" i="67"/>
  <c r="AI219" i="67" s="1"/>
  <c r="AI271" i="67" s="1"/>
  <c r="AI174" i="67"/>
  <c r="AI226" i="67" s="1"/>
  <c r="AI278" i="67" s="1"/>
  <c r="AI172" i="67"/>
  <c r="AI224" i="67" s="1"/>
  <c r="AI276" i="67" s="1"/>
  <c r="AI173" i="67"/>
  <c r="AI203" i="67"/>
  <c r="AI255" i="67" s="1"/>
  <c r="AI307" i="67" s="1"/>
  <c r="AI185" i="67"/>
  <c r="AI237" i="67" s="1"/>
  <c r="AI289" i="67" s="1"/>
  <c r="AI204" i="67"/>
  <c r="AI256" i="67" s="1"/>
  <c r="AI308" i="67" s="1"/>
  <c r="AI188" i="67"/>
  <c r="AI240" i="67" s="1"/>
  <c r="AI292" i="67" s="1"/>
  <c r="AI190" i="67"/>
  <c r="AI242" i="67" s="1"/>
  <c r="AI294" i="67" s="1"/>
  <c r="AI205" i="67"/>
  <c r="AI257" i="67" s="1"/>
  <c r="AI309" i="67" s="1"/>
  <c r="AI213" i="67"/>
  <c r="AI265" i="67" s="1"/>
  <c r="AI317" i="67" s="1"/>
  <c r="AI187" i="67"/>
  <c r="AI239" i="67" s="1"/>
  <c r="AI291" i="67" s="1"/>
  <c r="AI186" i="67"/>
  <c r="AI238" i="67" s="1"/>
  <c r="AI290" i="67" s="1"/>
  <c r="AI194" i="67"/>
  <c r="AI246" i="67" s="1"/>
  <c r="AI298" i="67" s="1"/>
  <c r="AI202" i="67"/>
  <c r="AI254" i="67" s="1"/>
  <c r="AI306" i="67" s="1"/>
  <c r="AI201" i="67"/>
  <c r="AI253" i="67" s="1"/>
  <c r="AI305" i="67" s="1"/>
  <c r="AI197" i="67"/>
  <c r="AI249" i="67" s="1"/>
  <c r="AI301" i="67" s="1"/>
  <c r="AI199" i="67"/>
  <c r="AI251" i="67" s="1"/>
  <c r="AI303" i="67" s="1"/>
  <c r="AI210" i="67"/>
  <c r="AI262" i="67" s="1"/>
  <c r="AI314" i="67" s="1"/>
  <c r="AI200" i="67"/>
  <c r="AI252" i="67" s="1"/>
  <c r="AI304" i="67" s="1"/>
  <c r="AI189" i="67"/>
  <c r="AI241" i="67" s="1"/>
  <c r="AI293" i="67" s="1"/>
  <c r="AI209" i="67"/>
  <c r="AI261" i="67" s="1"/>
  <c r="AI313" i="67" s="1"/>
  <c r="AI196" i="67"/>
  <c r="AI248" i="67" s="1"/>
  <c r="AI300" i="67" s="1"/>
  <c r="AI208" i="67"/>
  <c r="AI260" i="67" s="1"/>
  <c r="AI312" i="67" s="1"/>
  <c r="AI198" i="67"/>
  <c r="AI250" i="67" s="1"/>
  <c r="AI302" i="67" s="1"/>
  <c r="AI212" i="67"/>
  <c r="AI264" i="67" s="1"/>
  <c r="AI316" i="67" s="1"/>
  <c r="AI193" i="67"/>
  <c r="AI245" i="67" s="1"/>
  <c r="AI297" i="67" s="1"/>
  <c r="AI207" i="67"/>
  <c r="AI259" i="67" s="1"/>
  <c r="AI311" i="67" s="1"/>
  <c r="AI211" i="67"/>
  <c r="AI263" i="67" s="1"/>
  <c r="AI315" i="67" s="1"/>
  <c r="AI206" i="67"/>
  <c r="AI258" i="67" s="1"/>
  <c r="AI310" i="67" s="1"/>
  <c r="AI195" i="67"/>
  <c r="AI247" i="67" s="1"/>
  <c r="AI299" i="67" s="1"/>
  <c r="AI191" i="67"/>
  <c r="AI243" i="67" s="1"/>
  <c r="AI295" i="67" s="1"/>
  <c r="AI214" i="67"/>
  <c r="AI266" i="67" s="1"/>
  <c r="AI318" i="67" s="1"/>
  <c r="AI215" i="67"/>
  <c r="AI267" i="67" s="1"/>
  <c r="AI319" i="67" s="1"/>
  <c r="AI192" i="67"/>
  <c r="AI244" i="67" s="1"/>
  <c r="AI296" i="67" s="1"/>
  <c r="AI216" i="67"/>
  <c r="AI268" i="67" s="1"/>
  <c r="AI320" i="67" s="1"/>
  <c r="AI178" i="67"/>
  <c r="AI230" i="67" s="1"/>
  <c r="AI282" i="67" s="1"/>
  <c r="AI175" i="67"/>
  <c r="AI227" i="67" s="1"/>
  <c r="AI279" i="67" s="1"/>
  <c r="AI181" i="67"/>
  <c r="AI233" i="67" s="1"/>
  <c r="AI285" i="67" s="1"/>
  <c r="AI177" i="67"/>
  <c r="AI229" i="67" s="1"/>
  <c r="AI281" i="67" s="1"/>
  <c r="AI180" i="67"/>
  <c r="AI232" i="67" s="1"/>
  <c r="AI284" i="67" s="1"/>
  <c r="AI171" i="67"/>
  <c r="AI223" i="67" s="1"/>
  <c r="AI275" i="67" s="1"/>
  <c r="AI184" i="67"/>
  <c r="AI236" i="67" s="1"/>
  <c r="AI288" i="67" s="1"/>
  <c r="AJ128" i="61"/>
  <c r="AJ128" i="67"/>
  <c r="AJ117" i="61"/>
  <c r="AJ117" i="67"/>
  <c r="AJ126" i="61"/>
  <c r="AJ126" i="67"/>
  <c r="AJ130" i="61"/>
  <c r="AJ130" i="67"/>
  <c r="AJ114" i="61"/>
  <c r="AJ114" i="67"/>
  <c r="AJ124" i="61"/>
  <c r="AJ124" i="67"/>
  <c r="AJ125" i="61"/>
  <c r="AJ125" i="67"/>
  <c r="AJ129" i="61"/>
  <c r="AJ129" i="67"/>
  <c r="AJ119" i="61"/>
  <c r="AJ119" i="67"/>
  <c r="AJ120" i="61"/>
  <c r="AJ120" i="67"/>
  <c r="AJ118" i="61"/>
  <c r="AJ118" i="67"/>
  <c r="AJ116" i="61"/>
  <c r="AJ116" i="67"/>
  <c r="AJ121" i="61"/>
  <c r="AJ121" i="67"/>
  <c r="AJ123" i="61"/>
  <c r="AJ123" i="67"/>
  <c r="AJ115" i="61"/>
  <c r="AJ115" i="67"/>
  <c r="AJ127" i="61"/>
  <c r="AJ127" i="67"/>
  <c r="AJ122" i="61"/>
  <c r="AJ122" i="67"/>
  <c r="AJ131" i="61"/>
  <c r="AJ131" i="67"/>
  <c r="AI60" i="67"/>
  <c r="AI324" i="67"/>
  <c r="AI335" i="67" s="1"/>
  <c r="AI168" i="61"/>
  <c r="AI220" i="61" s="1"/>
  <c r="AI272" i="61" s="1"/>
  <c r="AI178" i="61"/>
  <c r="AI230" i="61" s="1"/>
  <c r="AI282" i="61" s="1"/>
  <c r="AI183" i="61"/>
  <c r="AI235" i="61" s="1"/>
  <c r="AI287" i="61" s="1"/>
  <c r="AI167" i="61"/>
  <c r="AI219" i="61" s="1"/>
  <c r="AI271" i="61" s="1"/>
  <c r="AI187" i="61"/>
  <c r="AI239" i="61" s="1"/>
  <c r="AI291" i="61" s="1"/>
  <c r="AI197" i="61"/>
  <c r="AI249" i="61" s="1"/>
  <c r="AI301" i="61" s="1"/>
  <c r="AI201" i="61"/>
  <c r="AI253" i="61" s="1"/>
  <c r="AI305" i="61" s="1"/>
  <c r="AI191" i="61"/>
  <c r="AI243" i="61" s="1"/>
  <c r="AI295" i="61" s="1"/>
  <c r="AI209" i="61"/>
  <c r="AI261" i="61" s="1"/>
  <c r="AI313" i="61" s="1"/>
  <c r="AI186" i="61"/>
  <c r="AI238" i="61" s="1"/>
  <c r="AI290" i="61" s="1"/>
  <c r="AI210" i="61"/>
  <c r="AI262" i="61" s="1"/>
  <c r="AI314" i="61" s="1"/>
  <c r="AI189" i="61"/>
  <c r="AI241" i="61" s="1"/>
  <c r="AI293" i="61" s="1"/>
  <c r="AI176" i="61"/>
  <c r="AI228" i="61" s="1"/>
  <c r="AI280" i="61" s="1"/>
  <c r="AI172" i="61"/>
  <c r="AI224" i="61" s="1"/>
  <c r="AI276" i="61" s="1"/>
  <c r="AI180" i="61"/>
  <c r="AI232" i="61" s="1"/>
  <c r="AI284" i="61" s="1"/>
  <c r="AI171" i="61"/>
  <c r="AI223" i="61" s="1"/>
  <c r="AI275" i="61" s="1"/>
  <c r="AI204" i="61"/>
  <c r="AI256" i="61" s="1"/>
  <c r="AI308" i="61" s="1"/>
  <c r="AI202" i="61"/>
  <c r="AI254" i="61" s="1"/>
  <c r="AI306" i="61" s="1"/>
  <c r="AI205" i="61"/>
  <c r="AI257" i="61" s="1"/>
  <c r="AI309" i="61" s="1"/>
  <c r="AI206" i="61"/>
  <c r="AI258" i="61" s="1"/>
  <c r="AI310" i="61" s="1"/>
  <c r="AI192" i="61"/>
  <c r="AI244" i="61" s="1"/>
  <c r="AI296" i="61" s="1"/>
  <c r="AI200" i="61"/>
  <c r="AI252" i="61" s="1"/>
  <c r="AI304" i="61" s="1"/>
  <c r="AI211" i="61"/>
  <c r="AI263" i="61" s="1"/>
  <c r="AI315" i="61" s="1"/>
  <c r="AI207" i="61"/>
  <c r="AI259" i="61" s="1"/>
  <c r="AI311" i="61" s="1"/>
  <c r="AI182" i="61"/>
  <c r="AI234" i="61" s="1"/>
  <c r="AI286" i="61" s="1"/>
  <c r="AI181" i="61"/>
  <c r="AI233" i="61" s="1"/>
  <c r="AI285" i="61" s="1"/>
  <c r="AI169" i="61"/>
  <c r="AI221" i="61" s="1"/>
  <c r="AI273" i="61" s="1"/>
  <c r="AI170" i="61"/>
  <c r="AI222" i="61" s="1"/>
  <c r="AI274" i="61" s="1"/>
  <c r="AI194" i="61"/>
  <c r="AI246" i="61" s="1"/>
  <c r="AI298" i="61" s="1"/>
  <c r="AI185" i="61"/>
  <c r="AI237" i="61" s="1"/>
  <c r="AI289" i="61" s="1"/>
  <c r="AI203" i="61"/>
  <c r="AI255" i="61" s="1"/>
  <c r="AI307" i="61" s="1"/>
  <c r="AI193" i="61"/>
  <c r="AI245" i="61" s="1"/>
  <c r="AI297" i="61" s="1"/>
  <c r="AI208" i="61"/>
  <c r="AI260" i="61" s="1"/>
  <c r="AI312" i="61" s="1"/>
  <c r="AI195" i="61"/>
  <c r="AI247" i="61" s="1"/>
  <c r="AI299" i="61" s="1"/>
  <c r="AI198" i="61"/>
  <c r="AI250" i="61" s="1"/>
  <c r="AI302" i="61" s="1"/>
  <c r="AI196" i="61"/>
  <c r="AI248" i="61" s="1"/>
  <c r="AI300" i="61" s="1"/>
  <c r="AI173" i="61"/>
  <c r="AI225" i="61" s="1"/>
  <c r="AI277" i="61" s="1"/>
  <c r="AI174" i="61"/>
  <c r="AI226" i="61" s="1"/>
  <c r="AI278" i="61" s="1"/>
  <c r="AI184" i="61"/>
  <c r="AI236" i="61" s="1"/>
  <c r="AI288" i="61" s="1"/>
  <c r="AI175" i="61"/>
  <c r="AI227" i="61" s="1"/>
  <c r="AI279" i="61" s="1"/>
  <c r="AI179" i="61"/>
  <c r="AI231" i="61" s="1"/>
  <c r="AI283" i="61" s="1"/>
  <c r="AI190" i="61"/>
  <c r="AI242" i="61" s="1"/>
  <c r="AI294" i="61" s="1"/>
  <c r="AI188" i="61"/>
  <c r="AI240" i="61" s="1"/>
  <c r="AI292" i="61" s="1"/>
  <c r="AI213" i="61"/>
  <c r="AI265" i="61" s="1"/>
  <c r="AI317" i="61" s="1"/>
  <c r="AI212" i="61"/>
  <c r="AI264" i="61" s="1"/>
  <c r="AI316" i="61" s="1"/>
  <c r="AI199" i="61"/>
  <c r="AI251" i="61" s="1"/>
  <c r="AI303" i="61" s="1"/>
  <c r="AI215" i="61"/>
  <c r="AI267" i="61" s="1"/>
  <c r="AI319" i="61" s="1"/>
  <c r="AI214" i="61"/>
  <c r="AI266" i="61" s="1"/>
  <c r="AI318" i="61" s="1"/>
  <c r="AI216" i="61"/>
  <c r="AI268" i="61" s="1"/>
  <c r="AI320" i="61" s="1"/>
  <c r="AI177" i="61"/>
  <c r="AI229" i="61" s="1"/>
  <c r="AI281" i="61" s="1"/>
  <c r="AI57" i="61"/>
  <c r="AI387" i="61" s="1"/>
  <c r="AS54" i="56"/>
  <c r="AS57" i="56"/>
  <c r="AS55" i="56"/>
  <c r="AS58" i="56"/>
  <c r="AS51" i="56"/>
  <c r="AS52" i="56"/>
  <c r="AH363" i="61"/>
  <c r="AH370" i="61"/>
  <c r="AH369" i="61"/>
  <c r="AH367" i="61"/>
  <c r="AH362" i="61"/>
  <c r="AH366" i="61"/>
  <c r="AH364" i="61"/>
  <c r="AH371" i="61"/>
  <c r="AH368" i="61"/>
  <c r="AH365" i="61"/>
  <c r="AI324" i="61"/>
  <c r="AI335" i="61" s="1"/>
  <c r="AS10" i="56"/>
  <c r="AS43" i="56"/>
  <c r="AS22" i="56"/>
  <c r="AS18" i="56"/>
  <c r="AS24" i="56"/>
  <c r="AS46" i="56"/>
  <c r="AS33" i="56"/>
  <c r="AS34" i="56"/>
  <c r="AS31" i="56"/>
  <c r="AS9" i="56"/>
  <c r="AS49" i="56"/>
  <c r="AS25" i="56"/>
  <c r="AS39" i="56"/>
  <c r="AS19" i="56"/>
  <c r="AS42" i="56"/>
  <c r="AS48" i="56"/>
  <c r="AS30" i="56"/>
  <c r="AS27" i="56"/>
  <c r="AS37" i="56"/>
  <c r="AS16" i="56"/>
  <c r="AS12" i="56"/>
  <c r="AS40" i="56"/>
  <c r="AS15" i="56"/>
  <c r="AS21" i="56"/>
  <c r="AS36" i="56"/>
  <c r="AS45" i="56"/>
  <c r="AS28" i="56"/>
  <c r="AS13" i="56"/>
  <c r="AI60" i="61"/>
  <c r="AH133" i="69"/>
  <c r="AI134" i="69"/>
  <c r="AJ135" i="69"/>
  <c r="AK136" i="69"/>
  <c r="AL137" i="69"/>
  <c r="AM138" i="69"/>
  <c r="AN139" i="69"/>
  <c r="AO140" i="69"/>
  <c r="AP141" i="69"/>
  <c r="AQ142" i="69"/>
  <c r="AR143" i="69"/>
  <c r="AS144" i="69"/>
  <c r="AT145" i="69"/>
  <c r="AU146" i="69"/>
  <c r="AV147" i="69"/>
  <c r="AW148" i="69"/>
  <c r="AX149" i="69"/>
  <c r="AY150" i="69"/>
  <c r="AZ151" i="69"/>
  <c r="BA152" i="69"/>
  <c r="BB153" i="69"/>
  <c r="BC154" i="69"/>
  <c r="BD155" i="69"/>
  <c r="BE156" i="69"/>
  <c r="AH26" i="69"/>
  <c r="AI27" i="69"/>
  <c r="AJ28" i="69"/>
  <c r="AK29" i="69"/>
  <c r="AL30" i="69"/>
  <c r="AM31" i="69"/>
  <c r="AN32" i="69"/>
  <c r="AO33" i="69"/>
  <c r="AP34" i="69"/>
  <c r="AQ35" i="69"/>
  <c r="AR36" i="69"/>
  <c r="AS37" i="69"/>
  <c r="AT38" i="69"/>
  <c r="AU39" i="69"/>
  <c r="AV40" i="69"/>
  <c r="AW41" i="69"/>
  <c r="AX42" i="69"/>
  <c r="AY43" i="69"/>
  <c r="AZ44" i="69"/>
  <c r="BA45" i="69"/>
  <c r="BB46" i="69"/>
  <c r="BC47" i="69"/>
  <c r="BD48" i="69"/>
  <c r="BE49" i="69"/>
  <c r="AH389" i="61"/>
  <c r="AH390" i="61" s="1"/>
  <c r="AH133" i="59"/>
  <c r="AI134" i="59"/>
  <c r="AJ135" i="59"/>
  <c r="AK136" i="59"/>
  <c r="AL137" i="59"/>
  <c r="AM138" i="59"/>
  <c r="AN139" i="59"/>
  <c r="AO140" i="59"/>
  <c r="AP141" i="59"/>
  <c r="AQ142" i="59"/>
  <c r="AR143" i="59"/>
  <c r="AS144" i="59"/>
  <c r="AT145" i="59"/>
  <c r="AU146" i="59"/>
  <c r="AV147" i="59"/>
  <c r="AW148" i="59"/>
  <c r="AX149" i="59"/>
  <c r="AY150" i="59"/>
  <c r="AZ151" i="59"/>
  <c r="BA152" i="59"/>
  <c r="BB153" i="59"/>
  <c r="BC154" i="59"/>
  <c r="BD155" i="59"/>
  <c r="BE156" i="59"/>
  <c r="AH26" i="59"/>
  <c r="AI27" i="59"/>
  <c r="AJ28" i="59"/>
  <c r="AK29" i="59"/>
  <c r="AL30" i="59"/>
  <c r="AM31" i="59"/>
  <c r="AN32" i="59"/>
  <c r="AO33" i="59"/>
  <c r="AP34" i="59"/>
  <c r="AQ35" i="59"/>
  <c r="AR36" i="59"/>
  <c r="AS37" i="59"/>
  <c r="AT38" i="59"/>
  <c r="AU39" i="59"/>
  <c r="AV40" i="59"/>
  <c r="AW41" i="59"/>
  <c r="AX42" i="59"/>
  <c r="AY43" i="59"/>
  <c r="AZ44" i="59"/>
  <c r="BA45" i="59"/>
  <c r="BB46" i="59"/>
  <c r="BC47" i="59"/>
  <c r="BD48" i="59"/>
  <c r="BE49" i="59"/>
  <c r="AT3" i="56"/>
  <c r="AF29" i="1"/>
  <c r="AS6" i="56"/>
  <c r="AS7" i="56"/>
  <c r="AJ325" i="67" l="1"/>
  <c r="AJ325" i="61"/>
  <c r="AI23" i="69"/>
  <c r="BF156" i="69" s="1"/>
  <c r="AI21" i="69"/>
  <c r="BF49" i="69" s="1"/>
  <c r="AI21" i="59"/>
  <c r="BF49" i="59" s="1"/>
  <c r="AI23" i="59"/>
  <c r="BF156" i="59" s="1"/>
  <c r="AI347" i="67"/>
  <c r="AI359" i="67" s="1"/>
  <c r="AJ328" i="61"/>
  <c r="AS110" i="56"/>
  <c r="AS146" i="56"/>
  <c r="AS80" i="56"/>
  <c r="AJ81" i="69"/>
  <c r="BF103" i="69"/>
  <c r="AH79" i="59"/>
  <c r="AH129" i="59" s="1"/>
  <c r="AH16" i="59" s="1"/>
  <c r="BF103" i="59"/>
  <c r="AM10" i="61"/>
  <c r="AM63" i="61" s="1"/>
  <c r="AQ14" i="61"/>
  <c r="AQ67" i="61" s="1"/>
  <c r="AL9" i="61"/>
  <c r="AL62" i="61" s="1"/>
  <c r="AP13" i="61"/>
  <c r="AP66" i="61" s="1"/>
  <c r="AK8" i="61"/>
  <c r="AK61" i="61" s="1"/>
  <c r="AO12" i="61"/>
  <c r="AO65" i="61" s="1"/>
  <c r="AN11" i="61"/>
  <c r="AN64" i="61" s="1"/>
  <c r="AT17" i="61"/>
  <c r="AT70" i="61" s="1"/>
  <c r="AX21" i="61"/>
  <c r="AX74" i="61" s="1"/>
  <c r="AS16" i="61"/>
  <c r="AS69" i="61" s="1"/>
  <c r="AW20" i="61"/>
  <c r="AW73" i="61" s="1"/>
  <c r="AR15" i="61"/>
  <c r="AR68" i="61" s="1"/>
  <c r="AV19" i="61"/>
  <c r="AV72" i="61" s="1"/>
  <c r="AY22" i="61"/>
  <c r="AY75" i="61" s="1"/>
  <c r="BC26" i="61"/>
  <c r="BC79" i="61" s="1"/>
  <c r="BB25" i="61"/>
  <c r="BB78" i="61" s="1"/>
  <c r="BA24" i="61"/>
  <c r="BA77" i="61" s="1"/>
  <c r="BG30" i="61"/>
  <c r="BG83" i="61" s="1"/>
  <c r="AZ23" i="61"/>
  <c r="AZ76" i="61" s="1"/>
  <c r="BH31" i="61"/>
  <c r="BH84" i="61" s="1"/>
  <c r="J84" i="61" s="1"/>
  <c r="AU18" i="61"/>
  <c r="AU71" i="61" s="1"/>
  <c r="BE28" i="61"/>
  <c r="BE81" i="61" s="1"/>
  <c r="BF29" i="61"/>
  <c r="BF82" i="61" s="1"/>
  <c r="BD27" i="61"/>
  <c r="BD80" i="61" s="1"/>
  <c r="AJ7" i="61"/>
  <c r="AJ326" i="61"/>
  <c r="C90" i="68"/>
  <c r="C90" i="58"/>
  <c r="AJ330" i="61"/>
  <c r="AJ327" i="67"/>
  <c r="AJ327" i="61"/>
  <c r="AS131" i="56"/>
  <c r="AS116" i="56"/>
  <c r="AS119" i="56"/>
  <c r="AS89" i="56"/>
  <c r="AS125" i="56"/>
  <c r="AS98" i="56"/>
  <c r="AS86" i="56"/>
  <c r="AS71" i="56"/>
  <c r="AS107" i="56"/>
  <c r="AS92" i="56"/>
  <c r="AS62" i="56"/>
  <c r="AS68" i="56"/>
  <c r="AS122" i="56"/>
  <c r="AS77" i="56"/>
  <c r="AS74" i="56"/>
  <c r="AS95" i="56"/>
  <c r="AS140" i="56"/>
  <c r="AS155" i="56"/>
  <c r="AS134" i="56"/>
  <c r="AS113" i="56"/>
  <c r="AS104" i="56"/>
  <c r="AS65" i="56"/>
  <c r="AS152" i="56"/>
  <c r="AS143" i="56"/>
  <c r="AS83" i="56"/>
  <c r="AS137" i="56"/>
  <c r="AS128" i="56"/>
  <c r="AS149" i="56"/>
  <c r="AS101" i="56"/>
  <c r="AI225" i="67"/>
  <c r="AI277" i="67" s="1"/>
  <c r="AJ164" i="61"/>
  <c r="AJ188" i="61" s="1"/>
  <c r="AJ334" i="61"/>
  <c r="AJ328" i="67"/>
  <c r="AJ330" i="67"/>
  <c r="AM10" i="67"/>
  <c r="AM63" i="67" s="1"/>
  <c r="AQ14" i="67"/>
  <c r="AQ67" i="67" s="1"/>
  <c r="AL9" i="67"/>
  <c r="AL62" i="67" s="1"/>
  <c r="AP13" i="67"/>
  <c r="AP66" i="67" s="1"/>
  <c r="AK8" i="67"/>
  <c r="AK61" i="67" s="1"/>
  <c r="AO12" i="67"/>
  <c r="AO65" i="67" s="1"/>
  <c r="AS16" i="67"/>
  <c r="AS69" i="67" s="1"/>
  <c r="AN11" i="67"/>
  <c r="AN64" i="67" s="1"/>
  <c r="AW20" i="67"/>
  <c r="AW73" i="67" s="1"/>
  <c r="AV19" i="67"/>
  <c r="AV72" i="67" s="1"/>
  <c r="AZ23" i="67"/>
  <c r="AZ76" i="67" s="1"/>
  <c r="AU18" i="67"/>
  <c r="AU71" i="67" s="1"/>
  <c r="AY22" i="67"/>
  <c r="AY75" i="67" s="1"/>
  <c r="BB25" i="67"/>
  <c r="BB78" i="67" s="1"/>
  <c r="BF29" i="67"/>
  <c r="BF82" i="67" s="1"/>
  <c r="AR15" i="67"/>
  <c r="AR68" i="67" s="1"/>
  <c r="AX21" i="67"/>
  <c r="AX74" i="67" s="1"/>
  <c r="BA24" i="67"/>
  <c r="BA77" i="67" s="1"/>
  <c r="BE28" i="67"/>
  <c r="BE81" i="67" s="1"/>
  <c r="BD27" i="67"/>
  <c r="BD80" i="67" s="1"/>
  <c r="BH31" i="67"/>
  <c r="BH84" i="67" s="1"/>
  <c r="J84" i="67" s="1"/>
  <c r="BG30" i="67"/>
  <c r="BG83" i="67" s="1"/>
  <c r="BC26" i="67"/>
  <c r="BC79" i="67" s="1"/>
  <c r="AT17" i="67"/>
  <c r="AT70" i="67" s="1"/>
  <c r="AJ7" i="67"/>
  <c r="AI344" i="67"/>
  <c r="AI356" i="67" s="1"/>
  <c r="AI345" i="67"/>
  <c r="AI357" i="67" s="1"/>
  <c r="AI343" i="67"/>
  <c r="AI355" i="67" s="1"/>
  <c r="AI342" i="67"/>
  <c r="AI354" i="67" s="1"/>
  <c r="AI341" i="67"/>
  <c r="AI353" i="67" s="1"/>
  <c r="AI346" i="67"/>
  <c r="AI358" i="67" s="1"/>
  <c r="AI339" i="67"/>
  <c r="AI351" i="67" s="1"/>
  <c r="AI338" i="67"/>
  <c r="AI350" i="67" s="1"/>
  <c r="AI340" i="67"/>
  <c r="AI352" i="67" s="1"/>
  <c r="AJ332" i="67"/>
  <c r="AJ332" i="61"/>
  <c r="AS56" i="56"/>
  <c r="AS53" i="56"/>
  <c r="AS59" i="56"/>
  <c r="AJ326" i="67"/>
  <c r="AH183" i="69"/>
  <c r="AH18" i="69" s="1"/>
  <c r="AH76" i="69"/>
  <c r="AH14" i="69" s="1"/>
  <c r="AI344" i="61"/>
  <c r="AI356" i="61" s="1"/>
  <c r="AJ334" i="67"/>
  <c r="AH183" i="59"/>
  <c r="AH18" i="59" s="1"/>
  <c r="AH76" i="59"/>
  <c r="AH14" i="59" s="1"/>
  <c r="AI341" i="61"/>
  <c r="AI353" i="61" s="1"/>
  <c r="AI339" i="61"/>
  <c r="AI351" i="61" s="1"/>
  <c r="AW94" i="69"/>
  <c r="AI347" i="61"/>
  <c r="AI359" i="61" s="1"/>
  <c r="AI340" i="61"/>
  <c r="AI352" i="61" s="1"/>
  <c r="AI343" i="61"/>
  <c r="AI355" i="61" s="1"/>
  <c r="AI342" i="61"/>
  <c r="AI354" i="61" s="1"/>
  <c r="AI338" i="61"/>
  <c r="AI350" i="61" s="1"/>
  <c r="AI346" i="61"/>
  <c r="AI358" i="61" s="1"/>
  <c r="AI345" i="61"/>
  <c r="AI357" i="61" s="1"/>
  <c r="AV93" i="59"/>
  <c r="BD101" i="59"/>
  <c r="AN85" i="59"/>
  <c r="AQ88" i="59"/>
  <c r="AY96" i="59"/>
  <c r="AI80" i="59"/>
  <c r="AS29" i="56"/>
  <c r="BA98" i="69"/>
  <c r="AK82" i="69"/>
  <c r="BE102" i="69"/>
  <c r="AO86" i="69"/>
  <c r="AS90" i="69"/>
  <c r="BB99" i="69"/>
  <c r="AX95" i="69"/>
  <c r="AT91" i="69"/>
  <c r="AP87" i="69"/>
  <c r="AL83" i="69"/>
  <c r="AH79" i="69"/>
  <c r="BC100" i="69"/>
  <c r="AY96" i="69"/>
  <c r="AU92" i="69"/>
  <c r="AQ88" i="69"/>
  <c r="AM84" i="69"/>
  <c r="AI80" i="69"/>
  <c r="AS20" i="56"/>
  <c r="BD101" i="69"/>
  <c r="AZ97" i="69"/>
  <c r="AV93" i="69"/>
  <c r="AR89" i="69"/>
  <c r="AN85" i="69"/>
  <c r="AS14" i="56"/>
  <c r="AS17" i="56"/>
  <c r="AS26" i="56"/>
  <c r="AS35" i="56"/>
  <c r="AS41" i="56"/>
  <c r="AS11" i="56"/>
  <c r="AS47" i="56"/>
  <c r="AS44" i="56"/>
  <c r="AS32" i="56"/>
  <c r="AS38" i="56"/>
  <c r="AS50" i="56"/>
  <c r="AS23" i="56"/>
  <c r="AZ97" i="59"/>
  <c r="AR89" i="59"/>
  <c r="AJ81" i="59"/>
  <c r="BC100" i="59"/>
  <c r="AU92" i="59"/>
  <c r="AM84" i="59"/>
  <c r="BE102" i="59"/>
  <c r="BA98" i="59"/>
  <c r="AW94" i="59"/>
  <c r="AS90" i="59"/>
  <c r="AO86" i="59"/>
  <c r="AK82" i="59"/>
  <c r="BB99" i="59"/>
  <c r="AX95" i="59"/>
  <c r="AT91" i="59"/>
  <c r="AP87" i="59"/>
  <c r="AL83" i="59"/>
  <c r="AJ165" i="67"/>
  <c r="AJ171" i="67" s="1"/>
  <c r="AS8" i="56"/>
  <c r="AF30" i="1"/>
  <c r="AT4" i="56"/>
  <c r="AG28" i="1"/>
  <c r="AI371" i="67" l="1"/>
  <c r="AI22" i="69"/>
  <c r="AI22" i="59"/>
  <c r="AK138" i="67"/>
  <c r="AK160" i="67"/>
  <c r="AK138" i="61"/>
  <c r="AK148" i="61"/>
  <c r="AK148" i="67"/>
  <c r="AK160" i="61"/>
  <c r="AK158" i="67"/>
  <c r="AK152" i="61"/>
  <c r="AK147" i="61"/>
  <c r="AK153" i="61"/>
  <c r="AK155" i="61"/>
  <c r="AK137" i="67"/>
  <c r="AK142" i="67"/>
  <c r="AK144" i="67"/>
  <c r="AK150" i="67"/>
  <c r="AK143" i="67"/>
  <c r="AK134" i="67"/>
  <c r="AK135" i="61"/>
  <c r="AK141" i="67"/>
  <c r="AK136" i="61"/>
  <c r="AK132" i="61"/>
  <c r="AK140" i="67"/>
  <c r="AK151" i="61"/>
  <c r="AJ194" i="61"/>
  <c r="AK142" i="61"/>
  <c r="AK144" i="61"/>
  <c r="AK150" i="61"/>
  <c r="AK155" i="67"/>
  <c r="AK140" i="61"/>
  <c r="AK151" i="67"/>
  <c r="AK136" i="67"/>
  <c r="AK132" i="67"/>
  <c r="AK134" i="61"/>
  <c r="AK141" i="61"/>
  <c r="AK153" i="67"/>
  <c r="AK143" i="61"/>
  <c r="AJ172" i="61"/>
  <c r="AJ224" i="61" s="1"/>
  <c r="AJ276" i="61" s="1"/>
  <c r="AK158" i="61"/>
  <c r="AJ215" i="61"/>
  <c r="AJ267" i="61" s="1"/>
  <c r="AJ319" i="61" s="1"/>
  <c r="AK135" i="67"/>
  <c r="AK152" i="67"/>
  <c r="AK147" i="67"/>
  <c r="AK137" i="61"/>
  <c r="AJ174" i="61"/>
  <c r="AJ226" i="61" s="1"/>
  <c r="AJ278" i="61" s="1"/>
  <c r="AJ167" i="61"/>
  <c r="AJ219" i="61" s="1"/>
  <c r="AJ271" i="61" s="1"/>
  <c r="AJ191" i="61"/>
  <c r="AJ243" i="61" s="1"/>
  <c r="AJ295" i="61" s="1"/>
  <c r="AJ175" i="61"/>
  <c r="AJ227" i="61" s="1"/>
  <c r="AJ279" i="61" s="1"/>
  <c r="AJ210" i="61"/>
  <c r="AJ262" i="61" s="1"/>
  <c r="AJ314" i="61" s="1"/>
  <c r="AJ197" i="61"/>
  <c r="AJ249" i="61" s="1"/>
  <c r="AJ301" i="61" s="1"/>
  <c r="AJ180" i="61"/>
  <c r="AJ232" i="61" s="1"/>
  <c r="AJ284" i="61" s="1"/>
  <c r="AJ198" i="61"/>
  <c r="AJ250" i="61" s="1"/>
  <c r="AJ302" i="61" s="1"/>
  <c r="AJ201" i="61"/>
  <c r="AJ253" i="61" s="1"/>
  <c r="AJ305" i="61" s="1"/>
  <c r="AK161" i="61"/>
  <c r="AK161" i="67"/>
  <c r="AK157" i="61"/>
  <c r="AK157" i="67"/>
  <c r="AK133" i="61"/>
  <c r="AK133" i="67"/>
  <c r="AK149" i="61"/>
  <c r="AK149" i="67"/>
  <c r="AK163" i="61"/>
  <c r="AK163" i="67"/>
  <c r="AK145" i="61"/>
  <c r="AK145" i="67"/>
  <c r="AK162" i="61"/>
  <c r="AK162" i="67"/>
  <c r="AK146" i="61"/>
  <c r="AK146" i="67"/>
  <c r="AT73" i="56"/>
  <c r="AT66" i="56"/>
  <c r="AT111" i="56"/>
  <c r="AT69" i="56"/>
  <c r="AT64" i="56"/>
  <c r="AT136" i="56"/>
  <c r="AT120" i="56"/>
  <c r="AT96" i="56"/>
  <c r="AT94" i="56"/>
  <c r="AT75" i="56"/>
  <c r="AT60" i="56"/>
  <c r="AT114" i="56"/>
  <c r="AT100" i="56"/>
  <c r="AT148" i="56"/>
  <c r="AT127" i="56"/>
  <c r="AT108" i="56"/>
  <c r="AT117" i="56"/>
  <c r="AT139" i="56"/>
  <c r="AT87" i="56"/>
  <c r="AT144" i="56"/>
  <c r="AT63" i="56"/>
  <c r="AT81" i="56"/>
  <c r="AT76" i="56"/>
  <c r="AT123" i="56"/>
  <c r="AT82" i="56"/>
  <c r="AT130" i="56"/>
  <c r="AT93" i="56"/>
  <c r="AT78" i="56"/>
  <c r="AT97" i="56"/>
  <c r="AT118" i="56"/>
  <c r="AT132" i="56"/>
  <c r="AT84" i="56"/>
  <c r="AT102" i="56"/>
  <c r="AT105" i="56"/>
  <c r="AT145" i="56"/>
  <c r="AT126" i="56"/>
  <c r="AT142" i="56"/>
  <c r="AT109" i="56"/>
  <c r="AT99" i="56"/>
  <c r="AT129" i="56"/>
  <c r="AT124" i="56"/>
  <c r="AT85" i="56"/>
  <c r="AT133" i="56"/>
  <c r="AT106" i="56"/>
  <c r="AT147" i="56"/>
  <c r="AT72" i="56"/>
  <c r="AT121" i="56"/>
  <c r="AT70" i="56"/>
  <c r="AT112" i="56"/>
  <c r="AT135" i="56"/>
  <c r="AT141" i="56"/>
  <c r="AT90" i="56"/>
  <c r="AT88" i="56"/>
  <c r="AT138" i="56"/>
  <c r="AT67" i="56"/>
  <c r="AT91" i="56"/>
  <c r="AT61" i="56"/>
  <c r="AT150" i="56"/>
  <c r="AT79" i="56"/>
  <c r="AT115" i="56"/>
  <c r="AT103" i="56"/>
  <c r="AT151" i="56"/>
  <c r="AT154" i="56"/>
  <c r="AT153" i="56"/>
  <c r="AK139" i="61"/>
  <c r="AK139" i="67"/>
  <c r="AK156" i="67"/>
  <c r="AK156" i="61"/>
  <c r="AK154" i="61"/>
  <c r="AK154" i="67"/>
  <c r="AK159" i="61"/>
  <c r="AK159" i="67"/>
  <c r="AI366" i="67"/>
  <c r="AJ183" i="61"/>
  <c r="AJ235" i="61" s="1"/>
  <c r="AJ287" i="61" s="1"/>
  <c r="AJ176" i="61"/>
  <c r="AJ228" i="61" s="1"/>
  <c r="AJ280" i="61" s="1"/>
  <c r="AJ171" i="61"/>
  <c r="AJ223" i="61" s="1"/>
  <c r="AJ275" i="61" s="1"/>
  <c r="AJ177" i="61"/>
  <c r="AJ229" i="61" s="1"/>
  <c r="AJ281" i="61" s="1"/>
  <c r="AJ216" i="61"/>
  <c r="AJ268" i="61" s="1"/>
  <c r="AJ320" i="61" s="1"/>
  <c r="AJ211" i="61"/>
  <c r="AJ263" i="61" s="1"/>
  <c r="AJ315" i="61" s="1"/>
  <c r="AJ192" i="61"/>
  <c r="AJ244" i="61" s="1"/>
  <c r="AJ296" i="61" s="1"/>
  <c r="AJ212" i="61"/>
  <c r="AJ264" i="61" s="1"/>
  <c r="AJ316" i="61" s="1"/>
  <c r="AJ209" i="61"/>
  <c r="AJ261" i="61" s="1"/>
  <c r="AJ313" i="61" s="1"/>
  <c r="AJ213" i="61"/>
  <c r="AJ265" i="61" s="1"/>
  <c r="AJ317" i="61" s="1"/>
  <c r="AJ185" i="61"/>
  <c r="AJ237" i="61" s="1"/>
  <c r="AJ289" i="61" s="1"/>
  <c r="AJ190" i="61"/>
  <c r="AJ242" i="61" s="1"/>
  <c r="AJ294" i="61" s="1"/>
  <c r="AJ168" i="61"/>
  <c r="AJ220" i="61" s="1"/>
  <c r="AJ272" i="61" s="1"/>
  <c r="AJ170" i="61"/>
  <c r="AJ222" i="61" s="1"/>
  <c r="AJ274" i="61" s="1"/>
  <c r="AJ184" i="61"/>
  <c r="AJ236" i="61" s="1"/>
  <c r="AJ288" i="61" s="1"/>
  <c r="AJ182" i="61"/>
  <c r="AJ234" i="61" s="1"/>
  <c r="AJ286" i="61" s="1"/>
  <c r="AJ179" i="61"/>
  <c r="AJ231" i="61" s="1"/>
  <c r="AJ283" i="61" s="1"/>
  <c r="AJ189" i="61"/>
  <c r="AJ241" i="61" s="1"/>
  <c r="AJ293" i="61" s="1"/>
  <c r="AJ196" i="61"/>
  <c r="AJ248" i="61" s="1"/>
  <c r="AJ300" i="61" s="1"/>
  <c r="AJ206" i="61"/>
  <c r="AJ258" i="61" s="1"/>
  <c r="AJ310" i="61" s="1"/>
  <c r="AJ208" i="61"/>
  <c r="AJ260" i="61" s="1"/>
  <c r="AJ312" i="61" s="1"/>
  <c r="AJ199" i="61"/>
  <c r="AJ251" i="61" s="1"/>
  <c r="AJ303" i="61" s="1"/>
  <c r="AJ203" i="61"/>
  <c r="AJ255" i="61" s="1"/>
  <c r="AJ307" i="61" s="1"/>
  <c r="AJ202" i="61"/>
  <c r="AJ254" i="61" s="1"/>
  <c r="AJ306" i="61" s="1"/>
  <c r="AJ186" i="61"/>
  <c r="AJ238" i="61" s="1"/>
  <c r="AJ290" i="61" s="1"/>
  <c r="AJ173" i="61"/>
  <c r="AJ225" i="61" s="1"/>
  <c r="AJ277" i="61" s="1"/>
  <c r="AJ169" i="61"/>
  <c r="AJ221" i="61" s="1"/>
  <c r="AJ273" i="61" s="1"/>
  <c r="AJ181" i="61"/>
  <c r="AJ233" i="61" s="1"/>
  <c r="AJ285" i="61" s="1"/>
  <c r="AJ178" i="61"/>
  <c r="AJ230" i="61" s="1"/>
  <c r="AJ282" i="61" s="1"/>
  <c r="AJ214" i="61"/>
  <c r="AJ266" i="61" s="1"/>
  <c r="AJ318" i="61" s="1"/>
  <c r="AJ207" i="61"/>
  <c r="AJ259" i="61" s="1"/>
  <c r="AJ311" i="61" s="1"/>
  <c r="AJ195" i="61"/>
  <c r="AJ247" i="61" s="1"/>
  <c r="AJ299" i="61" s="1"/>
  <c r="AJ193" i="61"/>
  <c r="AJ245" i="61" s="1"/>
  <c r="AJ297" i="61" s="1"/>
  <c r="AJ200" i="61"/>
  <c r="AJ252" i="61" s="1"/>
  <c r="AJ304" i="61" s="1"/>
  <c r="AJ204" i="61"/>
  <c r="AJ256" i="61" s="1"/>
  <c r="AJ308" i="61" s="1"/>
  <c r="AJ187" i="61"/>
  <c r="AJ239" i="61" s="1"/>
  <c r="AJ291" i="61" s="1"/>
  <c r="AJ60" i="67"/>
  <c r="AJ223" i="67"/>
  <c r="AJ275" i="67" s="1"/>
  <c r="AJ170" i="67"/>
  <c r="AJ222" i="67" s="1"/>
  <c r="AJ274" i="67" s="1"/>
  <c r="AJ173" i="67"/>
  <c r="AJ225" i="67" s="1"/>
  <c r="AJ277" i="67" s="1"/>
  <c r="AJ180" i="67"/>
  <c r="AJ232" i="67" s="1"/>
  <c r="AJ284" i="67" s="1"/>
  <c r="AJ167" i="67"/>
  <c r="AJ219" i="67" s="1"/>
  <c r="AJ271" i="67" s="1"/>
  <c r="AJ204" i="67"/>
  <c r="AJ256" i="67" s="1"/>
  <c r="AJ308" i="67" s="1"/>
  <c r="AJ205" i="67"/>
  <c r="AJ257" i="67" s="1"/>
  <c r="AJ309" i="67" s="1"/>
  <c r="AJ202" i="67"/>
  <c r="AJ254" i="67" s="1"/>
  <c r="AJ306" i="67" s="1"/>
  <c r="AJ213" i="67"/>
  <c r="AJ265" i="67" s="1"/>
  <c r="AJ317" i="67" s="1"/>
  <c r="AJ185" i="67"/>
  <c r="AJ237" i="67" s="1"/>
  <c r="AJ289" i="67" s="1"/>
  <c r="AJ203" i="67"/>
  <c r="AJ255" i="67" s="1"/>
  <c r="AJ307" i="67" s="1"/>
  <c r="AJ187" i="67"/>
  <c r="AJ239" i="67" s="1"/>
  <c r="AJ291" i="67" s="1"/>
  <c r="AJ188" i="67"/>
  <c r="AJ240" i="67" s="1"/>
  <c r="AJ292" i="67" s="1"/>
  <c r="AJ201" i="67"/>
  <c r="AJ253" i="67" s="1"/>
  <c r="AJ305" i="67" s="1"/>
  <c r="AJ197" i="67"/>
  <c r="AJ249" i="67" s="1"/>
  <c r="AJ301" i="67" s="1"/>
  <c r="AJ194" i="67"/>
  <c r="AJ246" i="67" s="1"/>
  <c r="AJ298" i="67" s="1"/>
  <c r="AJ190" i="67"/>
  <c r="AJ242" i="67" s="1"/>
  <c r="AJ294" i="67" s="1"/>
  <c r="AJ209" i="67"/>
  <c r="AJ261" i="67" s="1"/>
  <c r="AJ313" i="67" s="1"/>
  <c r="AJ191" i="67"/>
  <c r="AJ243" i="67" s="1"/>
  <c r="AJ295" i="67" s="1"/>
  <c r="AJ200" i="67"/>
  <c r="AJ252" i="67" s="1"/>
  <c r="AJ304" i="67" s="1"/>
  <c r="AJ211" i="67"/>
  <c r="AJ263" i="67" s="1"/>
  <c r="AJ315" i="67" s="1"/>
  <c r="AJ186" i="67"/>
  <c r="AJ238" i="67" s="1"/>
  <c r="AJ290" i="67" s="1"/>
  <c r="AJ214" i="67"/>
  <c r="AJ266" i="67" s="1"/>
  <c r="AJ318" i="67" s="1"/>
  <c r="AJ210" i="67"/>
  <c r="AJ262" i="67" s="1"/>
  <c r="AJ314" i="67" s="1"/>
  <c r="AJ199" i="67"/>
  <c r="AJ251" i="67" s="1"/>
  <c r="AJ303" i="67" s="1"/>
  <c r="AJ189" i="67"/>
  <c r="AJ241" i="67" s="1"/>
  <c r="AJ293" i="67" s="1"/>
  <c r="AJ207" i="67"/>
  <c r="AJ259" i="67" s="1"/>
  <c r="AJ311" i="67" s="1"/>
  <c r="AJ208" i="67"/>
  <c r="AJ260" i="67" s="1"/>
  <c r="AJ312" i="67" s="1"/>
  <c r="AJ198" i="67"/>
  <c r="AJ250" i="67" s="1"/>
  <c r="AJ302" i="67" s="1"/>
  <c r="AJ193" i="67"/>
  <c r="AJ245" i="67" s="1"/>
  <c r="AJ297" i="67" s="1"/>
  <c r="AJ195" i="67"/>
  <c r="AJ247" i="67" s="1"/>
  <c r="AJ299" i="67" s="1"/>
  <c r="AJ206" i="67"/>
  <c r="AJ258" i="67" s="1"/>
  <c r="AJ310" i="67" s="1"/>
  <c r="AJ196" i="67"/>
  <c r="AJ248" i="67" s="1"/>
  <c r="AJ300" i="67" s="1"/>
  <c r="AJ212" i="67"/>
  <c r="AJ264" i="67" s="1"/>
  <c r="AJ316" i="67" s="1"/>
  <c r="AJ215" i="67"/>
  <c r="AJ267" i="67" s="1"/>
  <c r="AJ319" i="67" s="1"/>
  <c r="AJ192" i="67"/>
  <c r="AJ244" i="67" s="1"/>
  <c r="AJ296" i="67" s="1"/>
  <c r="AJ216" i="67"/>
  <c r="AJ268" i="67" s="1"/>
  <c r="AJ320" i="67" s="1"/>
  <c r="AJ183" i="67"/>
  <c r="AJ235" i="67" s="1"/>
  <c r="AJ287" i="67" s="1"/>
  <c r="AJ184" i="67"/>
  <c r="AJ236" i="67" s="1"/>
  <c r="AJ288" i="67" s="1"/>
  <c r="AJ178" i="67"/>
  <c r="AJ230" i="67" s="1"/>
  <c r="AJ282" i="67" s="1"/>
  <c r="AJ174" i="67"/>
  <c r="AJ177" i="67"/>
  <c r="AJ229" i="67" s="1"/>
  <c r="AJ281" i="67" s="1"/>
  <c r="AJ169" i="67"/>
  <c r="AJ221" i="67" s="1"/>
  <c r="AJ273" i="67" s="1"/>
  <c r="AJ181" i="67"/>
  <c r="AJ233" i="67" s="1"/>
  <c r="AJ285" i="67" s="1"/>
  <c r="AJ172" i="67"/>
  <c r="AJ168" i="67"/>
  <c r="AJ220" i="67" s="1"/>
  <c r="AJ272" i="67" s="1"/>
  <c r="AJ182" i="67"/>
  <c r="AJ234" i="67" s="1"/>
  <c r="AJ286" i="67" s="1"/>
  <c r="AJ176" i="67"/>
  <c r="AJ228" i="67" s="1"/>
  <c r="AJ280" i="67" s="1"/>
  <c r="AJ179" i="67"/>
  <c r="AJ231" i="67" s="1"/>
  <c r="AJ283" i="67" s="1"/>
  <c r="AJ175" i="67"/>
  <c r="AJ227" i="67" s="1"/>
  <c r="AJ279" i="67" s="1"/>
  <c r="AI369" i="67"/>
  <c r="AI370" i="67"/>
  <c r="AI368" i="67"/>
  <c r="AI364" i="67"/>
  <c r="AK119" i="61"/>
  <c r="AK119" i="67"/>
  <c r="AK126" i="61"/>
  <c r="AK126" i="67"/>
  <c r="AK123" i="61"/>
  <c r="AK123" i="67"/>
  <c r="AK114" i="61"/>
  <c r="AK114" i="67"/>
  <c r="AK128" i="61"/>
  <c r="AK128" i="67"/>
  <c r="AK127" i="61"/>
  <c r="AK127" i="67"/>
  <c r="AK120" i="61"/>
  <c r="AK120" i="67"/>
  <c r="AK118" i="61"/>
  <c r="AK118" i="67"/>
  <c r="AK131" i="61"/>
  <c r="AK131" i="67"/>
  <c r="AK124" i="61"/>
  <c r="AK124" i="67"/>
  <c r="AK115" i="61"/>
  <c r="AK115" i="67"/>
  <c r="AK117" i="61"/>
  <c r="AK117" i="67"/>
  <c r="AK129" i="61"/>
  <c r="AK129" i="67"/>
  <c r="AK122" i="61"/>
  <c r="AK122" i="67"/>
  <c r="AK125" i="61"/>
  <c r="AK125" i="67"/>
  <c r="AK116" i="61"/>
  <c r="AK116" i="67"/>
  <c r="AK121" i="61"/>
  <c r="AK121" i="67"/>
  <c r="AK130" i="61"/>
  <c r="AK130" i="67"/>
  <c r="AI362" i="67"/>
  <c r="AI365" i="67"/>
  <c r="AI367" i="67"/>
  <c r="AI363" i="67"/>
  <c r="AJ205" i="61"/>
  <c r="AJ257" i="61" s="1"/>
  <c r="AJ309" i="61" s="1"/>
  <c r="AJ57" i="61"/>
  <c r="AJ387" i="61" s="1"/>
  <c r="AJ240" i="61"/>
  <c r="AJ292" i="61" s="1"/>
  <c r="AJ246" i="61"/>
  <c r="AJ298" i="61" s="1"/>
  <c r="AT58" i="56"/>
  <c r="AT54" i="56"/>
  <c r="AT57" i="56"/>
  <c r="AT55" i="56"/>
  <c r="AT51" i="56"/>
  <c r="AT52" i="56"/>
  <c r="AH129" i="69"/>
  <c r="AH16" i="69" s="1"/>
  <c r="AI368" i="61"/>
  <c r="AI365" i="61"/>
  <c r="AI367" i="61"/>
  <c r="AI362" i="61"/>
  <c r="AI363" i="61"/>
  <c r="AI369" i="61"/>
  <c r="AI370" i="61"/>
  <c r="AI366" i="61"/>
  <c r="AI371" i="61"/>
  <c r="AI364" i="61"/>
  <c r="AT10" i="56"/>
  <c r="AT30" i="56"/>
  <c r="AT43" i="56"/>
  <c r="AT31" i="56"/>
  <c r="AT19" i="56"/>
  <c r="AT46" i="56"/>
  <c r="AT33" i="56"/>
  <c r="AT16" i="56"/>
  <c r="AT22" i="56"/>
  <c r="AT27" i="56"/>
  <c r="AT37" i="56"/>
  <c r="AT9" i="56"/>
  <c r="AT25" i="56"/>
  <c r="AT18" i="56"/>
  <c r="AT24" i="56"/>
  <c r="AT42" i="56"/>
  <c r="AT48" i="56"/>
  <c r="AT12" i="56"/>
  <c r="AT39" i="56"/>
  <c r="AT21" i="56"/>
  <c r="AT49" i="56"/>
  <c r="AT40" i="56"/>
  <c r="AT13" i="56"/>
  <c r="AT36" i="56"/>
  <c r="AT34" i="56"/>
  <c r="AT28" i="56"/>
  <c r="AT15" i="56"/>
  <c r="AT45" i="56"/>
  <c r="AJ60" i="61"/>
  <c r="AJ57" i="67"/>
  <c r="AJ387" i="67" s="1"/>
  <c r="AJ389" i="67" s="1"/>
  <c r="AJ390" i="67" s="1"/>
  <c r="AJ324" i="61"/>
  <c r="AJ335" i="61" s="1"/>
  <c r="AJ324" i="67"/>
  <c r="AJ335" i="67" s="1"/>
  <c r="AI26" i="69"/>
  <c r="AJ27" i="69"/>
  <c r="AK28" i="69"/>
  <c r="AL29" i="69"/>
  <c r="AM30" i="69"/>
  <c r="AN31" i="69"/>
  <c r="AO32" i="69"/>
  <c r="AP33" i="69"/>
  <c r="AQ34" i="69"/>
  <c r="AR35" i="69"/>
  <c r="AS36" i="69"/>
  <c r="AT37" i="69"/>
  <c r="AU38" i="69"/>
  <c r="AV39" i="69"/>
  <c r="AW40" i="69"/>
  <c r="AX41" i="69"/>
  <c r="AY42" i="69"/>
  <c r="AZ43" i="69"/>
  <c r="BA44" i="69"/>
  <c r="BB45" i="69"/>
  <c r="BC46" i="69"/>
  <c r="BD47" i="69"/>
  <c r="BE48" i="69"/>
  <c r="AI133" i="69"/>
  <c r="AJ134" i="69"/>
  <c r="AK135" i="69"/>
  <c r="AL136" i="69"/>
  <c r="AM137" i="69"/>
  <c r="AN138" i="69"/>
  <c r="AO139" i="69"/>
  <c r="AP140" i="69"/>
  <c r="AQ141" i="69"/>
  <c r="AR142" i="69"/>
  <c r="AS143" i="69"/>
  <c r="AT144" i="69"/>
  <c r="AU145" i="69"/>
  <c r="AV146" i="69"/>
  <c r="AW147" i="69"/>
  <c r="AX148" i="69"/>
  <c r="AY149" i="69"/>
  <c r="AZ150" i="69"/>
  <c r="BA151" i="69"/>
  <c r="BB152" i="69"/>
  <c r="BC153" i="69"/>
  <c r="BD154" i="69"/>
  <c r="BE155" i="69"/>
  <c r="AI389" i="61"/>
  <c r="AI390" i="61" s="1"/>
  <c r="AI133" i="59"/>
  <c r="AJ134" i="59"/>
  <c r="AK135" i="59"/>
  <c r="AL136" i="59"/>
  <c r="AM137" i="59"/>
  <c r="AN138" i="59"/>
  <c r="AO139" i="59"/>
  <c r="AP140" i="59"/>
  <c r="AQ141" i="59"/>
  <c r="AR142" i="59"/>
  <c r="AS143" i="59"/>
  <c r="AT144" i="59"/>
  <c r="AU145" i="59"/>
  <c r="AV146" i="59"/>
  <c r="AW147" i="59"/>
  <c r="AX148" i="59"/>
  <c r="AY149" i="59"/>
  <c r="AZ150" i="59"/>
  <c r="BA151" i="59"/>
  <c r="BB152" i="59"/>
  <c r="BC153" i="59"/>
  <c r="BD154" i="59"/>
  <c r="BE155" i="59"/>
  <c r="AI26" i="59"/>
  <c r="AJ27" i="59"/>
  <c r="AK28" i="59"/>
  <c r="AL29" i="59"/>
  <c r="AM30" i="59"/>
  <c r="AN31" i="59"/>
  <c r="AO32" i="59"/>
  <c r="AP33" i="59"/>
  <c r="AQ34" i="59"/>
  <c r="AR35" i="59"/>
  <c r="AS36" i="59"/>
  <c r="AT37" i="59"/>
  <c r="AU38" i="59"/>
  <c r="AV39" i="59"/>
  <c r="AW40" i="59"/>
  <c r="AX41" i="59"/>
  <c r="AY42" i="59"/>
  <c r="AZ43" i="59"/>
  <c r="BA44" i="59"/>
  <c r="BB45" i="59"/>
  <c r="BC46" i="59"/>
  <c r="BD47" i="59"/>
  <c r="BE48" i="59"/>
  <c r="AU3" i="56"/>
  <c r="AG29" i="1"/>
  <c r="AT7" i="56"/>
  <c r="AT6" i="56"/>
  <c r="AK325" i="67" l="1"/>
  <c r="AK325" i="61"/>
  <c r="AJ23" i="69"/>
  <c r="BF155" i="69" s="1"/>
  <c r="AJ21" i="69"/>
  <c r="AJ23" i="59"/>
  <c r="BF155" i="59" s="1"/>
  <c r="AJ21" i="59"/>
  <c r="BF48" i="59" s="1"/>
  <c r="AJ340" i="67"/>
  <c r="AJ352" i="67" s="1"/>
  <c r="AK326" i="61"/>
  <c r="AT152" i="56"/>
  <c r="AT104" i="56"/>
  <c r="AT71" i="56"/>
  <c r="AT122" i="56"/>
  <c r="AK81" i="69"/>
  <c r="BF102" i="69"/>
  <c r="AL82" i="59"/>
  <c r="BF102" i="59"/>
  <c r="AO11" i="61"/>
  <c r="AO64" i="61" s="1"/>
  <c r="AN10" i="61"/>
  <c r="AN63" i="61" s="1"/>
  <c r="AR14" i="61"/>
  <c r="AR67" i="61" s="1"/>
  <c r="AM9" i="61"/>
  <c r="AM62" i="61" s="1"/>
  <c r="AQ13" i="61"/>
  <c r="AQ66" i="61" s="1"/>
  <c r="AV18" i="61"/>
  <c r="AV71" i="61" s="1"/>
  <c r="AP12" i="61"/>
  <c r="AP65" i="61" s="1"/>
  <c r="AU17" i="61"/>
  <c r="AU70" i="61" s="1"/>
  <c r="AY21" i="61"/>
  <c r="AY74" i="61" s="1"/>
  <c r="AT16" i="61"/>
  <c r="AT69" i="61" s="1"/>
  <c r="AX20" i="61"/>
  <c r="AX73" i="61" s="1"/>
  <c r="BA23" i="61"/>
  <c r="BA76" i="61" s="1"/>
  <c r="BE27" i="61"/>
  <c r="BE80" i="61" s="1"/>
  <c r="AW19" i="61"/>
  <c r="AW72" i="61" s="1"/>
  <c r="AZ22" i="61"/>
  <c r="AZ75" i="61" s="1"/>
  <c r="BD26" i="61"/>
  <c r="BD79" i="61" s="1"/>
  <c r="AL8" i="61"/>
  <c r="AL61" i="61" s="1"/>
  <c r="BC25" i="61"/>
  <c r="BC78" i="61" s="1"/>
  <c r="AS15" i="61"/>
  <c r="AS68" i="61" s="1"/>
  <c r="BB24" i="61"/>
  <c r="BB77" i="61" s="1"/>
  <c r="BH30" i="61"/>
  <c r="BH83" i="61" s="1"/>
  <c r="J83" i="61" s="1"/>
  <c r="BF28" i="61"/>
  <c r="BF81" i="61" s="1"/>
  <c r="BG29" i="61"/>
  <c r="BG82" i="61" s="1"/>
  <c r="AK7" i="61"/>
  <c r="AK330" i="61"/>
  <c r="AK328" i="61"/>
  <c r="AT92" i="56"/>
  <c r="AT116" i="56"/>
  <c r="AT134" i="56"/>
  <c r="AK327" i="67"/>
  <c r="AK327" i="61"/>
  <c r="AT62" i="56"/>
  <c r="AT89" i="56"/>
  <c r="AT113" i="56"/>
  <c r="AT119" i="56"/>
  <c r="AT83" i="56"/>
  <c r="AT107" i="56"/>
  <c r="AT68" i="56"/>
  <c r="AT77" i="56"/>
  <c r="AT143" i="56"/>
  <c r="AT155" i="56"/>
  <c r="AT80" i="56"/>
  <c r="AT146" i="56"/>
  <c r="AT128" i="56"/>
  <c r="AT86" i="56"/>
  <c r="AT110" i="56"/>
  <c r="AT131" i="56"/>
  <c r="AT140" i="56"/>
  <c r="AT149" i="56"/>
  <c r="AT137" i="56"/>
  <c r="AT125" i="56"/>
  <c r="AT98" i="56"/>
  <c r="AT101" i="56"/>
  <c r="AT95" i="56"/>
  <c r="AT65" i="56"/>
  <c r="AT74" i="56"/>
  <c r="AJ224" i="67"/>
  <c r="AJ276" i="67" s="1"/>
  <c r="AJ226" i="67"/>
  <c r="AJ278" i="67" s="1"/>
  <c r="AK164" i="61"/>
  <c r="AK174" i="61" s="1"/>
  <c r="AK330" i="67"/>
  <c r="AK328" i="67"/>
  <c r="AO11" i="67"/>
  <c r="AO64" i="67" s="1"/>
  <c r="AS15" i="67"/>
  <c r="AS68" i="67" s="1"/>
  <c r="AN10" i="67"/>
  <c r="AN63" i="67" s="1"/>
  <c r="AR14" i="67"/>
  <c r="AR67" i="67" s="1"/>
  <c r="AM9" i="67"/>
  <c r="AM62" i="67" s="1"/>
  <c r="AQ13" i="67"/>
  <c r="AQ66" i="67" s="1"/>
  <c r="AU17" i="67"/>
  <c r="AU70" i="67" s="1"/>
  <c r="AY21" i="67"/>
  <c r="AY74" i="67" s="1"/>
  <c r="AT16" i="67"/>
  <c r="AT69" i="67" s="1"/>
  <c r="AX20" i="67"/>
  <c r="AX73" i="67" s="1"/>
  <c r="AP12" i="67"/>
  <c r="AP65" i="67" s="1"/>
  <c r="AW19" i="67"/>
  <c r="AW72" i="67" s="1"/>
  <c r="BA23" i="67"/>
  <c r="BA76" i="67" s="1"/>
  <c r="AL8" i="67"/>
  <c r="AL61" i="67" s="1"/>
  <c r="BD26" i="67"/>
  <c r="BD79" i="67" s="1"/>
  <c r="BH30" i="67"/>
  <c r="BH83" i="67" s="1"/>
  <c r="J83" i="67" s="1"/>
  <c r="AV18" i="67"/>
  <c r="AV71" i="67" s="1"/>
  <c r="AZ22" i="67"/>
  <c r="AZ75" i="67" s="1"/>
  <c r="BC25" i="67"/>
  <c r="BC78" i="67" s="1"/>
  <c r="BG29" i="67"/>
  <c r="BG82" i="67" s="1"/>
  <c r="BB24" i="67"/>
  <c r="BB77" i="67" s="1"/>
  <c r="BF28" i="67"/>
  <c r="BF81" i="67" s="1"/>
  <c r="BE27" i="67"/>
  <c r="BE80" i="67" s="1"/>
  <c r="AK7" i="67"/>
  <c r="AK332" i="67"/>
  <c r="AK334" i="61"/>
  <c r="AK332" i="61"/>
  <c r="AK165" i="67"/>
  <c r="AK182" i="67" s="1"/>
  <c r="AT56" i="56"/>
  <c r="AT53" i="56"/>
  <c r="AT59" i="56"/>
  <c r="AK326" i="67"/>
  <c r="AT50" i="56"/>
  <c r="AI183" i="69"/>
  <c r="AI18" i="69" s="1"/>
  <c r="AI76" i="69"/>
  <c r="AI14" i="69" s="1"/>
  <c r="AJ343" i="67"/>
  <c r="AJ355" i="67" s="1"/>
  <c r="AK334" i="67"/>
  <c r="AI183" i="59"/>
  <c r="AI18" i="59" s="1"/>
  <c r="AI76" i="59"/>
  <c r="AI14" i="59" s="1"/>
  <c r="BC99" i="69"/>
  <c r="AM83" i="69"/>
  <c r="AU91" i="69"/>
  <c r="AQ87" i="69"/>
  <c r="AY95" i="69"/>
  <c r="AI79" i="69"/>
  <c r="AT29" i="56"/>
  <c r="AJ338" i="61"/>
  <c r="AJ350" i="61" s="1"/>
  <c r="AT14" i="56"/>
  <c r="AT23" i="56"/>
  <c r="AT32" i="56"/>
  <c r="AT35" i="56"/>
  <c r="AT26" i="56"/>
  <c r="AT20" i="56"/>
  <c r="AT41" i="56"/>
  <c r="BB98" i="69"/>
  <c r="AX94" i="69"/>
  <c r="AT90" i="69"/>
  <c r="AP86" i="69"/>
  <c r="AL82" i="69"/>
  <c r="AT11" i="56"/>
  <c r="AT17" i="56"/>
  <c r="BD100" i="69"/>
  <c r="AZ96" i="69"/>
  <c r="AV92" i="69"/>
  <c r="AR88" i="69"/>
  <c r="AN84" i="69"/>
  <c r="AJ80" i="69"/>
  <c r="AT47" i="56"/>
  <c r="BE101" i="69"/>
  <c r="BA97" i="69"/>
  <c r="AW93" i="69"/>
  <c r="AS89" i="69"/>
  <c r="AO85" i="69"/>
  <c r="AT38" i="56"/>
  <c r="AT44" i="56"/>
  <c r="AJ345" i="61"/>
  <c r="AJ357" i="61" s="1"/>
  <c r="AJ339" i="61"/>
  <c r="AJ351" i="61" s="1"/>
  <c r="AJ341" i="61"/>
  <c r="AJ353" i="61" s="1"/>
  <c r="AJ342" i="61"/>
  <c r="AJ354" i="61" s="1"/>
  <c r="AJ342" i="67"/>
  <c r="AJ354" i="67" s="1"/>
  <c r="AJ346" i="61"/>
  <c r="AJ358" i="61" s="1"/>
  <c r="AJ340" i="61"/>
  <c r="AJ352" i="61" s="1"/>
  <c r="AJ347" i="67"/>
  <c r="AJ359" i="67" s="1"/>
  <c r="AJ339" i="67"/>
  <c r="AJ351" i="67" s="1"/>
  <c r="AJ338" i="67"/>
  <c r="AJ350" i="67" s="1"/>
  <c r="AJ343" i="61"/>
  <c r="AJ355" i="61" s="1"/>
  <c r="AJ344" i="61"/>
  <c r="AJ356" i="61" s="1"/>
  <c r="AJ347" i="61"/>
  <c r="AJ359" i="61" s="1"/>
  <c r="AJ346" i="67"/>
  <c r="AJ358" i="67" s="1"/>
  <c r="AJ341" i="67"/>
  <c r="AJ353" i="67" s="1"/>
  <c r="AJ344" i="67"/>
  <c r="AJ345" i="67"/>
  <c r="AJ357" i="67" s="1"/>
  <c r="AQ87" i="59"/>
  <c r="AU91" i="59"/>
  <c r="AY95" i="59"/>
  <c r="AI79" i="59"/>
  <c r="BC99" i="59"/>
  <c r="AM83" i="59"/>
  <c r="BD100" i="59"/>
  <c r="AZ96" i="59"/>
  <c r="AV92" i="59"/>
  <c r="AR88" i="59"/>
  <c r="AN84" i="59"/>
  <c r="AJ80" i="59"/>
  <c r="BE101" i="59"/>
  <c r="BA97" i="59"/>
  <c r="AW93" i="59"/>
  <c r="AS89" i="59"/>
  <c r="AO85" i="59"/>
  <c r="AK81" i="59"/>
  <c r="BB98" i="59"/>
  <c r="AX94" i="59"/>
  <c r="AT90" i="59"/>
  <c r="AP86" i="59"/>
  <c r="AT8" i="56"/>
  <c r="AG30" i="1"/>
  <c r="AU4" i="56"/>
  <c r="AH28" i="1"/>
  <c r="AJ364" i="67" l="1"/>
  <c r="AJ22" i="69"/>
  <c r="AJ22" i="59"/>
  <c r="AL152" i="67"/>
  <c r="AL135" i="67"/>
  <c r="AL162" i="67"/>
  <c r="AL135" i="61"/>
  <c r="AL162" i="61"/>
  <c r="AL146" i="61"/>
  <c r="AL146" i="67"/>
  <c r="AL152" i="61"/>
  <c r="AL134" i="67"/>
  <c r="AL149" i="67"/>
  <c r="AL147" i="61"/>
  <c r="AL141" i="67"/>
  <c r="AL156" i="61"/>
  <c r="AL159" i="67"/>
  <c r="AL139" i="61"/>
  <c r="AL132" i="67"/>
  <c r="AL150" i="67"/>
  <c r="AL137" i="61"/>
  <c r="AL151" i="61"/>
  <c r="AL142" i="61"/>
  <c r="AK27" i="69"/>
  <c r="BF48" i="69"/>
  <c r="AL142" i="67"/>
  <c r="AL156" i="67"/>
  <c r="AL150" i="61"/>
  <c r="AL139" i="67"/>
  <c r="AL132" i="61"/>
  <c r="AL159" i="61"/>
  <c r="AL141" i="61"/>
  <c r="AL147" i="67"/>
  <c r="AL149" i="61"/>
  <c r="AL151" i="67"/>
  <c r="AL137" i="67"/>
  <c r="AL134" i="61"/>
  <c r="AL133" i="61"/>
  <c r="AL133" i="67"/>
  <c r="AL153" i="61"/>
  <c r="AL153" i="67"/>
  <c r="AL155" i="61"/>
  <c r="AL155" i="67"/>
  <c r="AL140" i="67"/>
  <c r="AL140" i="61"/>
  <c r="AL158" i="67"/>
  <c r="AL158" i="61"/>
  <c r="AL148" i="61"/>
  <c r="AL148" i="67"/>
  <c r="AL154" i="61"/>
  <c r="AL154" i="67"/>
  <c r="AL143" i="61"/>
  <c r="AL143" i="67"/>
  <c r="AL144" i="67"/>
  <c r="AL144" i="61"/>
  <c r="AL157" i="61"/>
  <c r="AL157" i="67"/>
  <c r="AL138" i="61"/>
  <c r="AL138" i="67"/>
  <c r="AL136" i="61"/>
  <c r="AL136" i="67"/>
  <c r="AU87" i="56"/>
  <c r="AU144" i="56"/>
  <c r="AU69" i="56"/>
  <c r="AU66" i="56"/>
  <c r="AU136" i="56"/>
  <c r="AU60" i="56"/>
  <c r="AU75" i="56"/>
  <c r="AU120" i="56"/>
  <c r="AU139" i="56"/>
  <c r="AU148" i="56"/>
  <c r="AU100" i="56"/>
  <c r="AU96" i="56"/>
  <c r="AU73" i="56"/>
  <c r="AU64" i="56"/>
  <c r="AU94" i="56"/>
  <c r="AU117" i="56"/>
  <c r="AU108" i="56"/>
  <c r="AU127" i="56"/>
  <c r="AU111" i="56"/>
  <c r="AU114" i="56"/>
  <c r="AU106" i="56"/>
  <c r="AU81" i="56"/>
  <c r="AU105" i="56"/>
  <c r="AU78" i="56"/>
  <c r="AU84" i="56"/>
  <c r="AU63" i="56"/>
  <c r="AU126" i="56"/>
  <c r="AU118" i="56"/>
  <c r="AU112" i="56"/>
  <c r="AU82" i="56"/>
  <c r="AU88" i="56"/>
  <c r="AU72" i="56"/>
  <c r="AU90" i="56"/>
  <c r="AU93" i="56"/>
  <c r="AU67" i="56"/>
  <c r="AU91" i="56"/>
  <c r="AU76" i="56"/>
  <c r="AU123" i="56"/>
  <c r="AU145" i="56"/>
  <c r="AU151" i="56"/>
  <c r="AU109" i="56"/>
  <c r="AU124" i="56"/>
  <c r="AU133" i="56"/>
  <c r="AU130" i="56"/>
  <c r="AU147" i="56"/>
  <c r="AU141" i="56"/>
  <c r="AU79" i="56"/>
  <c r="AU102" i="56"/>
  <c r="AU97" i="56"/>
  <c r="AU121" i="56"/>
  <c r="AU70" i="56"/>
  <c r="AU138" i="56"/>
  <c r="AU129" i="56"/>
  <c r="AU132" i="56"/>
  <c r="AU142" i="56"/>
  <c r="AU103" i="56"/>
  <c r="AU61" i="56"/>
  <c r="AU99" i="56"/>
  <c r="AU115" i="56"/>
  <c r="AU135" i="56"/>
  <c r="AU150" i="56"/>
  <c r="AU85" i="56"/>
  <c r="AU154" i="56"/>
  <c r="AU153" i="56"/>
  <c r="AL145" i="67"/>
  <c r="AL145" i="61"/>
  <c r="AL161" i="61"/>
  <c r="AL161" i="67"/>
  <c r="AL160" i="67"/>
  <c r="AL160" i="61"/>
  <c r="AL163" i="61"/>
  <c r="AL163" i="67"/>
  <c r="AK60" i="67"/>
  <c r="AK234" i="67"/>
  <c r="AK286" i="67" s="1"/>
  <c r="AK179" i="67"/>
  <c r="AK231" i="67" s="1"/>
  <c r="AK283" i="67" s="1"/>
  <c r="AK177" i="67"/>
  <c r="AK229" i="67" s="1"/>
  <c r="AK281" i="67" s="1"/>
  <c r="AK183" i="67"/>
  <c r="AK235" i="67" s="1"/>
  <c r="AK287" i="67" s="1"/>
  <c r="AK181" i="67"/>
  <c r="AK233" i="67" s="1"/>
  <c r="AK285" i="67" s="1"/>
  <c r="AK168" i="67"/>
  <c r="AK220" i="67" s="1"/>
  <c r="AK272" i="67" s="1"/>
  <c r="AK167" i="67"/>
  <c r="AK219" i="67" s="1"/>
  <c r="AK271" i="67" s="1"/>
  <c r="AK170" i="67"/>
  <c r="AK222" i="67" s="1"/>
  <c r="AK274" i="67" s="1"/>
  <c r="AK172" i="67"/>
  <c r="AK173" i="67"/>
  <c r="AK225" i="67" s="1"/>
  <c r="AK277" i="67" s="1"/>
  <c r="AK213" i="67"/>
  <c r="AK265" i="67" s="1"/>
  <c r="AK317" i="67" s="1"/>
  <c r="AK204" i="67"/>
  <c r="AK256" i="67" s="1"/>
  <c r="AK308" i="67" s="1"/>
  <c r="AK201" i="67"/>
  <c r="AK253" i="67" s="1"/>
  <c r="AK305" i="67" s="1"/>
  <c r="AK194" i="67"/>
  <c r="AK246" i="67" s="1"/>
  <c r="AK298" i="67" s="1"/>
  <c r="AK190" i="67"/>
  <c r="AK242" i="67" s="1"/>
  <c r="AK294" i="67" s="1"/>
  <c r="AK203" i="67"/>
  <c r="AK255" i="67" s="1"/>
  <c r="AK307" i="67" s="1"/>
  <c r="AK202" i="67"/>
  <c r="AK254" i="67" s="1"/>
  <c r="AK306" i="67" s="1"/>
  <c r="AK185" i="67"/>
  <c r="AK237" i="67" s="1"/>
  <c r="AK289" i="67" s="1"/>
  <c r="AK188" i="67"/>
  <c r="AK240" i="67" s="1"/>
  <c r="AK292" i="67" s="1"/>
  <c r="AK187" i="67"/>
  <c r="AK239" i="67" s="1"/>
  <c r="AK291" i="67" s="1"/>
  <c r="AK205" i="67"/>
  <c r="AK257" i="67" s="1"/>
  <c r="AK309" i="67" s="1"/>
  <c r="AK197" i="67"/>
  <c r="AK249" i="67" s="1"/>
  <c r="AK301" i="67" s="1"/>
  <c r="AK186" i="67"/>
  <c r="AK238" i="67" s="1"/>
  <c r="AK290" i="67" s="1"/>
  <c r="AK192" i="67"/>
  <c r="AK244" i="67" s="1"/>
  <c r="AK296" i="67" s="1"/>
  <c r="AK195" i="67"/>
  <c r="AK247" i="67" s="1"/>
  <c r="AK299" i="67" s="1"/>
  <c r="AK209" i="67"/>
  <c r="AK261" i="67" s="1"/>
  <c r="AK313" i="67" s="1"/>
  <c r="AK206" i="67"/>
  <c r="AK258" i="67" s="1"/>
  <c r="AK310" i="67" s="1"/>
  <c r="AK198" i="67"/>
  <c r="AK250" i="67" s="1"/>
  <c r="AK302" i="67" s="1"/>
  <c r="AK200" i="67"/>
  <c r="AK252" i="67" s="1"/>
  <c r="AK304" i="67" s="1"/>
  <c r="AK210" i="67"/>
  <c r="AK262" i="67" s="1"/>
  <c r="AK314" i="67" s="1"/>
  <c r="AK199" i="67"/>
  <c r="AK251" i="67" s="1"/>
  <c r="AK303" i="67" s="1"/>
  <c r="AK215" i="67"/>
  <c r="AK267" i="67" s="1"/>
  <c r="AK319" i="67" s="1"/>
  <c r="AK207" i="67"/>
  <c r="AK259" i="67" s="1"/>
  <c r="AK311" i="67" s="1"/>
  <c r="AK211" i="67"/>
  <c r="AK263" i="67" s="1"/>
  <c r="AK315" i="67" s="1"/>
  <c r="AK191" i="67"/>
  <c r="AK243" i="67" s="1"/>
  <c r="AK295" i="67" s="1"/>
  <c r="AK189" i="67"/>
  <c r="AK241" i="67" s="1"/>
  <c r="AK293" i="67" s="1"/>
  <c r="AK214" i="67"/>
  <c r="AK266" i="67" s="1"/>
  <c r="AK318" i="67" s="1"/>
  <c r="AK196" i="67"/>
  <c r="AK248" i="67" s="1"/>
  <c r="AK300" i="67" s="1"/>
  <c r="AK208" i="67"/>
  <c r="AK260" i="67" s="1"/>
  <c r="AK312" i="67" s="1"/>
  <c r="AK212" i="67"/>
  <c r="AK264" i="67" s="1"/>
  <c r="AK316" i="67" s="1"/>
  <c r="AK193" i="67"/>
  <c r="AK245" i="67" s="1"/>
  <c r="AK297" i="67" s="1"/>
  <c r="AK216" i="67"/>
  <c r="AK268" i="67" s="1"/>
  <c r="AK320" i="67" s="1"/>
  <c r="AK180" i="67"/>
  <c r="AK232" i="67" s="1"/>
  <c r="AK284" i="67" s="1"/>
  <c r="AK175" i="67"/>
  <c r="AK178" i="67"/>
  <c r="AK230" i="67" s="1"/>
  <c r="AK282" i="67" s="1"/>
  <c r="AK171" i="67"/>
  <c r="AK223" i="67" s="1"/>
  <c r="AK275" i="67" s="1"/>
  <c r="AK169" i="67"/>
  <c r="AK221" i="67" s="1"/>
  <c r="AK273" i="67" s="1"/>
  <c r="AK176" i="67"/>
  <c r="AK184" i="67"/>
  <c r="AK236" i="67" s="1"/>
  <c r="AK288" i="67" s="1"/>
  <c r="AK174" i="67"/>
  <c r="AK226" i="67" s="1"/>
  <c r="AK278" i="67" s="1"/>
  <c r="AL117" i="61"/>
  <c r="AL117" i="67"/>
  <c r="AL118" i="61"/>
  <c r="AL118" i="67"/>
  <c r="AL119" i="61"/>
  <c r="AL119" i="67"/>
  <c r="AL121" i="61"/>
  <c r="AL121" i="67"/>
  <c r="AL129" i="61"/>
  <c r="AL129" i="67"/>
  <c r="AL127" i="61"/>
  <c r="AL127" i="67"/>
  <c r="AL115" i="61"/>
  <c r="AL115" i="67"/>
  <c r="AL120" i="61"/>
  <c r="AL120" i="67"/>
  <c r="AL116" i="61"/>
  <c r="AL116" i="67"/>
  <c r="AL128" i="61"/>
  <c r="AL128" i="67"/>
  <c r="AL130" i="61"/>
  <c r="AL130" i="67"/>
  <c r="AL126" i="61"/>
  <c r="AL126" i="67"/>
  <c r="AL123" i="61"/>
  <c r="AL123" i="67"/>
  <c r="AL114" i="61"/>
  <c r="AL114" i="67"/>
  <c r="AL124" i="61"/>
  <c r="AL124" i="67"/>
  <c r="AL125" i="61"/>
  <c r="AL125" i="67"/>
  <c r="AL122" i="61"/>
  <c r="AL122" i="67"/>
  <c r="AL131" i="61"/>
  <c r="AL131" i="67"/>
  <c r="AK57" i="67"/>
  <c r="AK387" i="67" s="1"/>
  <c r="AK389" i="67" s="1"/>
  <c r="AK390" i="67" s="1"/>
  <c r="AK179" i="61"/>
  <c r="AK231" i="61" s="1"/>
  <c r="AK283" i="61" s="1"/>
  <c r="AL330" i="61"/>
  <c r="AK188" i="61"/>
  <c r="AK240" i="61" s="1"/>
  <c r="AK292" i="61" s="1"/>
  <c r="AK187" i="61"/>
  <c r="AK239" i="61" s="1"/>
  <c r="AK291" i="61" s="1"/>
  <c r="AK207" i="61"/>
  <c r="AK259" i="61" s="1"/>
  <c r="AK311" i="61" s="1"/>
  <c r="AK212" i="61"/>
  <c r="AK264" i="61" s="1"/>
  <c r="AK316" i="61" s="1"/>
  <c r="AK195" i="61"/>
  <c r="AK247" i="61" s="1"/>
  <c r="AK299" i="61" s="1"/>
  <c r="AK186" i="61"/>
  <c r="AK238" i="61" s="1"/>
  <c r="AK290" i="61" s="1"/>
  <c r="AK214" i="61"/>
  <c r="AK266" i="61" s="1"/>
  <c r="AK318" i="61" s="1"/>
  <c r="AK210" i="61"/>
  <c r="AK262" i="61" s="1"/>
  <c r="AK314" i="61" s="1"/>
  <c r="AK182" i="61"/>
  <c r="AK234" i="61" s="1"/>
  <c r="AK286" i="61" s="1"/>
  <c r="AK167" i="61"/>
  <c r="AK219" i="61" s="1"/>
  <c r="AK271" i="61" s="1"/>
  <c r="AK203" i="61"/>
  <c r="AK255" i="61" s="1"/>
  <c r="AK307" i="61" s="1"/>
  <c r="AK213" i="61"/>
  <c r="AK265" i="61" s="1"/>
  <c r="AK317" i="61" s="1"/>
  <c r="AK201" i="61"/>
  <c r="AK253" i="61" s="1"/>
  <c r="AK305" i="61" s="1"/>
  <c r="AK206" i="61"/>
  <c r="AK258" i="61" s="1"/>
  <c r="AK310" i="61" s="1"/>
  <c r="AK200" i="61"/>
  <c r="AK252" i="61" s="1"/>
  <c r="AK304" i="61" s="1"/>
  <c r="AK199" i="61"/>
  <c r="AK251" i="61" s="1"/>
  <c r="AK303" i="61" s="1"/>
  <c r="AK198" i="61"/>
  <c r="AK250" i="61" s="1"/>
  <c r="AK302" i="61" s="1"/>
  <c r="AK211" i="61"/>
  <c r="AK263" i="61" s="1"/>
  <c r="AK315" i="61" s="1"/>
  <c r="AK169" i="61"/>
  <c r="AK221" i="61" s="1"/>
  <c r="AK273" i="61" s="1"/>
  <c r="AK177" i="61"/>
  <c r="AK229" i="61" s="1"/>
  <c r="AK281" i="61" s="1"/>
  <c r="AK178" i="61"/>
  <c r="AK230" i="61" s="1"/>
  <c r="AK282" i="61" s="1"/>
  <c r="AK181" i="61"/>
  <c r="AK233" i="61" s="1"/>
  <c r="AK285" i="61" s="1"/>
  <c r="AK170" i="61"/>
  <c r="AK222" i="61" s="1"/>
  <c r="AK274" i="61" s="1"/>
  <c r="AK190" i="61"/>
  <c r="AK242" i="61" s="1"/>
  <c r="AK294" i="61" s="1"/>
  <c r="AK205" i="61"/>
  <c r="AK257" i="61" s="1"/>
  <c r="AK309" i="61" s="1"/>
  <c r="AK204" i="61"/>
  <c r="AK256" i="61" s="1"/>
  <c r="AK308" i="61" s="1"/>
  <c r="AK192" i="61"/>
  <c r="AK244" i="61" s="1"/>
  <c r="AK296" i="61" s="1"/>
  <c r="AK208" i="61"/>
  <c r="AK260" i="61" s="1"/>
  <c r="AK312" i="61" s="1"/>
  <c r="AK193" i="61"/>
  <c r="AK245" i="61" s="1"/>
  <c r="AK297" i="61" s="1"/>
  <c r="AK196" i="61"/>
  <c r="AK248" i="61" s="1"/>
  <c r="AK300" i="61" s="1"/>
  <c r="AK216" i="61"/>
  <c r="AK268" i="61" s="1"/>
  <c r="AK320" i="61" s="1"/>
  <c r="AK184" i="61"/>
  <c r="AK236" i="61" s="1"/>
  <c r="AK288" i="61" s="1"/>
  <c r="AK176" i="61"/>
  <c r="AK228" i="61" s="1"/>
  <c r="AK280" i="61" s="1"/>
  <c r="AK183" i="61"/>
  <c r="AK235" i="61" s="1"/>
  <c r="AK287" i="61" s="1"/>
  <c r="AK202" i="61"/>
  <c r="AK254" i="61" s="1"/>
  <c r="AK306" i="61" s="1"/>
  <c r="AK197" i="61"/>
  <c r="AK249" i="61" s="1"/>
  <c r="AK301" i="61" s="1"/>
  <c r="AK194" i="61"/>
  <c r="AK246" i="61" s="1"/>
  <c r="AK298" i="61" s="1"/>
  <c r="AK185" i="61"/>
  <c r="AK237" i="61" s="1"/>
  <c r="AK289" i="61" s="1"/>
  <c r="AK215" i="61"/>
  <c r="AK267" i="61" s="1"/>
  <c r="AK319" i="61" s="1"/>
  <c r="AK191" i="61"/>
  <c r="AK243" i="61" s="1"/>
  <c r="AK295" i="61" s="1"/>
  <c r="AK209" i="61"/>
  <c r="AK261" i="61" s="1"/>
  <c r="AK313" i="61" s="1"/>
  <c r="AK189" i="61"/>
  <c r="AK241" i="61" s="1"/>
  <c r="AK293" i="61" s="1"/>
  <c r="AK172" i="61"/>
  <c r="AK224" i="61" s="1"/>
  <c r="AK276" i="61" s="1"/>
  <c r="AK171" i="61"/>
  <c r="AK223" i="61" s="1"/>
  <c r="AK275" i="61" s="1"/>
  <c r="AK180" i="61"/>
  <c r="AK232" i="61" s="1"/>
  <c r="AK284" i="61" s="1"/>
  <c r="AK168" i="61"/>
  <c r="AK220" i="61" s="1"/>
  <c r="AK272" i="61" s="1"/>
  <c r="AK173" i="61"/>
  <c r="AK225" i="61" s="1"/>
  <c r="AK277" i="61" s="1"/>
  <c r="AK175" i="61"/>
  <c r="AK227" i="61" s="1"/>
  <c r="AK279" i="61" s="1"/>
  <c r="AK324" i="67"/>
  <c r="AK335" i="67" s="1"/>
  <c r="AJ365" i="67"/>
  <c r="AK57" i="61"/>
  <c r="AK387" i="61" s="1"/>
  <c r="AK226" i="61"/>
  <c r="AK278" i="61" s="1"/>
  <c r="AU54" i="56"/>
  <c r="AU57" i="56"/>
  <c r="AU58" i="56"/>
  <c r="AU55" i="56"/>
  <c r="AU52" i="56"/>
  <c r="AU51" i="56"/>
  <c r="AJ370" i="67"/>
  <c r="AJ367" i="67"/>
  <c r="AI129" i="69"/>
  <c r="AI16" i="69" s="1"/>
  <c r="AI129" i="59"/>
  <c r="AI16" i="59" s="1"/>
  <c r="AJ364" i="61"/>
  <c r="AJ362" i="61"/>
  <c r="AK60" i="61"/>
  <c r="AJ363" i="61"/>
  <c r="AJ366" i="67"/>
  <c r="AJ368" i="61"/>
  <c r="AJ371" i="67"/>
  <c r="AU10" i="56"/>
  <c r="AU19" i="56"/>
  <c r="AU30" i="56"/>
  <c r="AU27" i="56"/>
  <c r="AU9" i="56"/>
  <c r="AU25" i="56"/>
  <c r="AU24" i="56"/>
  <c r="AU48" i="56"/>
  <c r="AU37" i="56"/>
  <c r="AU39" i="56"/>
  <c r="AU33" i="56"/>
  <c r="AU22" i="56"/>
  <c r="AU31" i="56"/>
  <c r="AU18" i="56"/>
  <c r="AU12" i="56"/>
  <c r="AU45" i="56"/>
  <c r="AU40" i="56"/>
  <c r="AU13" i="56"/>
  <c r="AU16" i="56"/>
  <c r="AU15" i="56"/>
  <c r="AU46" i="56"/>
  <c r="AU36" i="56"/>
  <c r="AU43" i="56"/>
  <c r="AU42" i="56"/>
  <c r="AU49" i="56"/>
  <c r="AU21" i="56"/>
  <c r="AU34" i="56"/>
  <c r="AU28" i="56"/>
  <c r="AJ369" i="61"/>
  <c r="AJ366" i="61"/>
  <c r="AJ370" i="61"/>
  <c r="AJ371" i="61"/>
  <c r="AJ362" i="67"/>
  <c r="AJ365" i="61"/>
  <c r="AJ363" i="67"/>
  <c r="AJ369" i="67"/>
  <c r="AJ367" i="61"/>
  <c r="AJ356" i="67"/>
  <c r="AJ368" i="67"/>
  <c r="AK324" i="61"/>
  <c r="AK335" i="61" s="1"/>
  <c r="AJ26" i="69"/>
  <c r="AZ42" i="69"/>
  <c r="AR34" i="69"/>
  <c r="AV38" i="69"/>
  <c r="BD46" i="69"/>
  <c r="AN30" i="69"/>
  <c r="BB44" i="69"/>
  <c r="AX40" i="69"/>
  <c r="AT36" i="69"/>
  <c r="AP32" i="69"/>
  <c r="AL28" i="69"/>
  <c r="BC45" i="69"/>
  <c r="AY41" i="69"/>
  <c r="AU37" i="69"/>
  <c r="AQ33" i="69"/>
  <c r="AM29" i="69"/>
  <c r="BE47" i="69"/>
  <c r="BA43" i="69"/>
  <c r="AW39" i="69"/>
  <c r="AS35" i="69"/>
  <c r="AO31" i="69"/>
  <c r="AJ133" i="69"/>
  <c r="AK134" i="69"/>
  <c r="AL135" i="69"/>
  <c r="AM136" i="69"/>
  <c r="AN137" i="69"/>
  <c r="AO138" i="69"/>
  <c r="AP139" i="69"/>
  <c r="AQ140" i="69"/>
  <c r="AR141" i="69"/>
  <c r="AS142" i="69"/>
  <c r="AT143" i="69"/>
  <c r="AU144" i="69"/>
  <c r="AV145" i="69"/>
  <c r="AW146" i="69"/>
  <c r="AX147" i="69"/>
  <c r="AY148" i="69"/>
  <c r="AZ149" i="69"/>
  <c r="BA150" i="69"/>
  <c r="BB151" i="69"/>
  <c r="BC152" i="69"/>
  <c r="BD153" i="69"/>
  <c r="BE154" i="69"/>
  <c r="AJ389" i="61"/>
  <c r="AJ390" i="61" s="1"/>
  <c r="AJ26" i="59"/>
  <c r="AK27" i="59"/>
  <c r="AL28" i="59"/>
  <c r="AM29" i="59"/>
  <c r="AN30" i="59"/>
  <c r="AO31" i="59"/>
  <c r="AP32" i="59"/>
  <c r="AQ33" i="59"/>
  <c r="AR34" i="59"/>
  <c r="AS35" i="59"/>
  <c r="AT36" i="59"/>
  <c r="AU37" i="59"/>
  <c r="AV38" i="59"/>
  <c r="AW39" i="59"/>
  <c r="AX40" i="59"/>
  <c r="AY41" i="59"/>
  <c r="AZ42" i="59"/>
  <c r="BA43" i="59"/>
  <c r="BB44" i="59"/>
  <c r="BC45" i="59"/>
  <c r="BD46" i="59"/>
  <c r="BE47" i="59"/>
  <c r="AJ133" i="59"/>
  <c r="AK134" i="59"/>
  <c r="AL135" i="59"/>
  <c r="AM136" i="59"/>
  <c r="AN137" i="59"/>
  <c r="AO138" i="59"/>
  <c r="AP139" i="59"/>
  <c r="AQ140" i="59"/>
  <c r="AR141" i="59"/>
  <c r="AS142" i="59"/>
  <c r="AT143" i="59"/>
  <c r="AU144" i="59"/>
  <c r="AV145" i="59"/>
  <c r="AW146" i="59"/>
  <c r="AX147" i="59"/>
  <c r="AY148" i="59"/>
  <c r="AZ149" i="59"/>
  <c r="BA150" i="59"/>
  <c r="BB151" i="59"/>
  <c r="BC152" i="59"/>
  <c r="BD153" i="59"/>
  <c r="BE154" i="59"/>
  <c r="AU6" i="56"/>
  <c r="AU7" i="56"/>
  <c r="AH29" i="1"/>
  <c r="AV3" i="56"/>
  <c r="AL328" i="61" l="1"/>
  <c r="AL325" i="61"/>
  <c r="AL325" i="67"/>
  <c r="AK21" i="69"/>
  <c r="BF47" i="69" s="1"/>
  <c r="AK23" i="69"/>
  <c r="BF154" i="69" s="1"/>
  <c r="AK21" i="59"/>
  <c r="BF47" i="59" s="1"/>
  <c r="AK23" i="59"/>
  <c r="BF154" i="59" s="1"/>
  <c r="AK347" i="67"/>
  <c r="AK359" i="67" s="1"/>
  <c r="AU35" i="56"/>
  <c r="AU29" i="56"/>
  <c r="AU125" i="56"/>
  <c r="AU83" i="56"/>
  <c r="AL81" i="69"/>
  <c r="BF101" i="69"/>
  <c r="AL81" i="59"/>
  <c r="BF101" i="59"/>
  <c r="AM8" i="61"/>
  <c r="AM61" i="61" s="1"/>
  <c r="AQ12" i="61"/>
  <c r="AQ65" i="61" s="1"/>
  <c r="AP11" i="61"/>
  <c r="AP64" i="61" s="1"/>
  <c r="AO10" i="61"/>
  <c r="AO63" i="61" s="1"/>
  <c r="AS14" i="61"/>
  <c r="AS67" i="61" s="1"/>
  <c r="AT15" i="61"/>
  <c r="AT68" i="61" s="1"/>
  <c r="AX19" i="61"/>
  <c r="AX72" i="61" s="1"/>
  <c r="AN9" i="61"/>
  <c r="AN62" i="61" s="1"/>
  <c r="AW18" i="61"/>
  <c r="AW71" i="61" s="1"/>
  <c r="AR13" i="61"/>
  <c r="AR66" i="61" s="1"/>
  <c r="AV17" i="61"/>
  <c r="AV70" i="61" s="1"/>
  <c r="AZ21" i="61"/>
  <c r="AZ74" i="61" s="1"/>
  <c r="BC24" i="61"/>
  <c r="BC77" i="61" s="1"/>
  <c r="BG28" i="61"/>
  <c r="BG81" i="61" s="1"/>
  <c r="BB23" i="61"/>
  <c r="BB76" i="61" s="1"/>
  <c r="BF27" i="61"/>
  <c r="BF80" i="61" s="1"/>
  <c r="AU16" i="61"/>
  <c r="AU69" i="61" s="1"/>
  <c r="BA22" i="61"/>
  <c r="BA75" i="61" s="1"/>
  <c r="BE26" i="61"/>
  <c r="BE79" i="61" s="1"/>
  <c r="AY20" i="61"/>
  <c r="AY73" i="61" s="1"/>
  <c r="BD25" i="61"/>
  <c r="BD78" i="61" s="1"/>
  <c r="BH29" i="61"/>
  <c r="BH82" i="61" s="1"/>
  <c r="J82" i="61" s="1"/>
  <c r="AL7" i="61"/>
  <c r="AU119" i="56"/>
  <c r="AL326" i="61"/>
  <c r="AU71" i="56"/>
  <c r="AU110" i="56"/>
  <c r="AL327" i="67"/>
  <c r="AL327" i="61"/>
  <c r="AU89" i="56"/>
  <c r="AU104" i="56"/>
  <c r="AU86" i="56"/>
  <c r="AU62" i="56"/>
  <c r="AU143" i="56"/>
  <c r="AU146" i="56"/>
  <c r="AU77" i="56"/>
  <c r="AU92" i="56"/>
  <c r="AU131" i="56"/>
  <c r="AU152" i="56"/>
  <c r="AU134" i="56"/>
  <c r="AU155" i="56"/>
  <c r="AU116" i="56"/>
  <c r="AU80" i="56"/>
  <c r="AU68" i="56"/>
  <c r="AU95" i="56"/>
  <c r="AU101" i="56"/>
  <c r="AU122" i="56"/>
  <c r="AU128" i="56"/>
  <c r="AU65" i="56"/>
  <c r="AU149" i="56"/>
  <c r="AU98" i="56"/>
  <c r="AU113" i="56"/>
  <c r="AU107" i="56"/>
  <c r="AU74" i="56"/>
  <c r="AU140" i="56"/>
  <c r="AU137" i="56"/>
  <c r="AK228" i="67"/>
  <c r="AK280" i="67" s="1"/>
  <c r="AK224" i="67"/>
  <c r="AK276" i="67" s="1"/>
  <c r="AK227" i="67"/>
  <c r="AK279" i="67" s="1"/>
  <c r="AL328" i="67"/>
  <c r="AL330" i="67"/>
  <c r="AM8" i="67"/>
  <c r="AM61" i="67" s="1"/>
  <c r="AQ12" i="67"/>
  <c r="AQ65" i="67" s="1"/>
  <c r="AU16" i="67"/>
  <c r="AU69" i="67" s="1"/>
  <c r="AP11" i="67"/>
  <c r="AP64" i="67" s="1"/>
  <c r="AT15" i="67"/>
  <c r="AT68" i="67" s="1"/>
  <c r="AO10" i="67"/>
  <c r="AO63" i="67" s="1"/>
  <c r="AS14" i="67"/>
  <c r="AS67" i="67" s="1"/>
  <c r="AR13" i="67"/>
  <c r="AR66" i="67" s="1"/>
  <c r="AW18" i="67"/>
  <c r="AW71" i="67" s="1"/>
  <c r="BA22" i="67"/>
  <c r="BA75" i="67" s="1"/>
  <c r="AN9" i="67"/>
  <c r="AN62" i="67" s="1"/>
  <c r="AV17" i="67"/>
  <c r="AV70" i="67" s="1"/>
  <c r="AZ21" i="67"/>
  <c r="AZ74" i="67" s="1"/>
  <c r="AY20" i="67"/>
  <c r="AY73" i="67" s="1"/>
  <c r="BF27" i="67"/>
  <c r="BF80" i="67" s="1"/>
  <c r="BE26" i="67"/>
  <c r="BE79" i="67" s="1"/>
  <c r="BB23" i="67"/>
  <c r="BB76" i="67" s="1"/>
  <c r="BD25" i="67"/>
  <c r="BD78" i="67" s="1"/>
  <c r="BH29" i="67"/>
  <c r="BH82" i="67" s="1"/>
  <c r="J82" i="67" s="1"/>
  <c r="BC24" i="67"/>
  <c r="BC77" i="67" s="1"/>
  <c r="BG28" i="67"/>
  <c r="BG81" i="67" s="1"/>
  <c r="AX19" i="67"/>
  <c r="AX72" i="67" s="1"/>
  <c r="AL7" i="67"/>
  <c r="AL164" i="61"/>
  <c r="AL167" i="61" s="1"/>
  <c r="AL332" i="67"/>
  <c r="AL332" i="61"/>
  <c r="AL334" i="61"/>
  <c r="AK339" i="67"/>
  <c r="AK351" i="67" s="1"/>
  <c r="AK342" i="67"/>
  <c r="AK354" i="67" s="1"/>
  <c r="AK344" i="67"/>
  <c r="AK356" i="67" s="1"/>
  <c r="AK345" i="67"/>
  <c r="AK357" i="67" s="1"/>
  <c r="AK343" i="67"/>
  <c r="AK355" i="67" s="1"/>
  <c r="AK346" i="67"/>
  <c r="AK358" i="67" s="1"/>
  <c r="AK338" i="67"/>
  <c r="AK350" i="67" s="1"/>
  <c r="AK341" i="67"/>
  <c r="AK353" i="67" s="1"/>
  <c r="AK340" i="67"/>
  <c r="AK352" i="67" s="1"/>
  <c r="AL165" i="67"/>
  <c r="AL183" i="67" s="1"/>
  <c r="AU56" i="56"/>
  <c r="AU53" i="56"/>
  <c r="AU59" i="56"/>
  <c r="AL326" i="67"/>
  <c r="AL334" i="67"/>
  <c r="AJ183" i="69"/>
  <c r="AJ18" i="69" s="1"/>
  <c r="AJ76" i="69"/>
  <c r="AJ14" i="69" s="1"/>
  <c r="AJ183" i="59"/>
  <c r="AJ18" i="59" s="1"/>
  <c r="AJ76" i="59"/>
  <c r="AJ14" i="59" s="1"/>
  <c r="AS88" i="69"/>
  <c r="BD99" i="69"/>
  <c r="AN83" i="69"/>
  <c r="AY94" i="69"/>
  <c r="AV91" i="69"/>
  <c r="AK80" i="69"/>
  <c r="BA96" i="69"/>
  <c r="AQ86" i="69"/>
  <c r="BE100" i="69"/>
  <c r="AZ95" i="69"/>
  <c r="AU90" i="69"/>
  <c r="AO84" i="69"/>
  <c r="AJ79" i="69"/>
  <c r="BC98" i="69"/>
  <c r="AW92" i="69"/>
  <c r="AR87" i="69"/>
  <c r="AM82" i="69"/>
  <c r="AU32" i="56"/>
  <c r="AU14" i="56"/>
  <c r="AU26" i="56"/>
  <c r="BB97" i="69"/>
  <c r="AX93" i="69"/>
  <c r="AT89" i="69"/>
  <c r="AP85" i="69"/>
  <c r="AU50" i="56"/>
  <c r="AU47" i="56"/>
  <c r="AU41" i="56"/>
  <c r="AU38" i="56"/>
  <c r="AU11" i="56"/>
  <c r="AU44" i="56"/>
  <c r="AU17" i="56"/>
  <c r="AU20" i="56"/>
  <c r="AU23" i="56"/>
  <c r="AK347" i="61"/>
  <c r="AK359" i="61" s="1"/>
  <c r="AK343" i="61"/>
  <c r="AK355" i="61" s="1"/>
  <c r="AK341" i="61"/>
  <c r="AK353" i="61" s="1"/>
  <c r="AK338" i="61"/>
  <c r="AK350" i="61" s="1"/>
  <c r="AK339" i="61"/>
  <c r="AK351" i="61" s="1"/>
  <c r="AY94" i="59"/>
  <c r="AK346" i="61"/>
  <c r="AK358" i="61" s="1"/>
  <c r="AK340" i="61"/>
  <c r="AK352" i="61" s="1"/>
  <c r="AK345" i="61"/>
  <c r="AK357" i="61" s="1"/>
  <c r="AK342" i="61"/>
  <c r="AK354" i="61" s="1"/>
  <c r="AK344" i="61"/>
  <c r="AK356" i="61" s="1"/>
  <c r="AU90" i="59"/>
  <c r="BC98" i="59"/>
  <c r="AM82" i="59"/>
  <c r="AQ86" i="59"/>
  <c r="BD99" i="59"/>
  <c r="AZ95" i="59"/>
  <c r="AV91" i="59"/>
  <c r="AR87" i="59"/>
  <c r="AN83" i="59"/>
  <c r="AJ79" i="59"/>
  <c r="BE100" i="59"/>
  <c r="BA96" i="59"/>
  <c r="AW92" i="59"/>
  <c r="AS88" i="59"/>
  <c r="AO84" i="59"/>
  <c r="AK80" i="59"/>
  <c r="BB97" i="59"/>
  <c r="AX93" i="59"/>
  <c r="AT89" i="59"/>
  <c r="AP85" i="59"/>
  <c r="AU8" i="56"/>
  <c r="AH30" i="1"/>
  <c r="AI28" i="1"/>
  <c r="AV4" i="56"/>
  <c r="AK371" i="67" l="1"/>
  <c r="AK22" i="69"/>
  <c r="AK22" i="59"/>
  <c r="AM123" i="67"/>
  <c r="AM121" i="67"/>
  <c r="AM121" i="61"/>
  <c r="AM123" i="61"/>
  <c r="AM156" i="61"/>
  <c r="AM137" i="61"/>
  <c r="AM140" i="61"/>
  <c r="AM151" i="67"/>
  <c r="AM139" i="67"/>
  <c r="AM162" i="67"/>
  <c r="AM160" i="67"/>
  <c r="AM146" i="67"/>
  <c r="AM148" i="67"/>
  <c r="AM153" i="61"/>
  <c r="AM155" i="61"/>
  <c r="AM159" i="61"/>
  <c r="AM141" i="61"/>
  <c r="AM135" i="67"/>
  <c r="AM142" i="67"/>
  <c r="AM132" i="67"/>
  <c r="AM153" i="67"/>
  <c r="AM139" i="61"/>
  <c r="AM151" i="61"/>
  <c r="AM135" i="61"/>
  <c r="AM148" i="61"/>
  <c r="AM141" i="67"/>
  <c r="AM146" i="61"/>
  <c r="AM137" i="67"/>
  <c r="AM140" i="67"/>
  <c r="AM132" i="61"/>
  <c r="AM142" i="61"/>
  <c r="AM159" i="67"/>
  <c r="AM160" i="61"/>
  <c r="AM155" i="67"/>
  <c r="AM162" i="61"/>
  <c r="AM156" i="67"/>
  <c r="AM149" i="61"/>
  <c r="AM149" i="67"/>
  <c r="AM158" i="61"/>
  <c r="AM158" i="67"/>
  <c r="AM144" i="67"/>
  <c r="AM144" i="61"/>
  <c r="AM152" i="67"/>
  <c r="AM152" i="61"/>
  <c r="AM163" i="67"/>
  <c r="AM163" i="61"/>
  <c r="AM157" i="61"/>
  <c r="AM157" i="67"/>
  <c r="AM154" i="67"/>
  <c r="AM154" i="61"/>
  <c r="AM150" i="67"/>
  <c r="AM150" i="61"/>
  <c r="AV94" i="56"/>
  <c r="AV73" i="56"/>
  <c r="AV96" i="56"/>
  <c r="AV87" i="56"/>
  <c r="AV111" i="56"/>
  <c r="AV127" i="56"/>
  <c r="AV108" i="56"/>
  <c r="AV120" i="56"/>
  <c r="AV136" i="56"/>
  <c r="AV60" i="56"/>
  <c r="AV139" i="56"/>
  <c r="AV69" i="56"/>
  <c r="AV66" i="56"/>
  <c r="AV100" i="56"/>
  <c r="AV75" i="56"/>
  <c r="AV64" i="56"/>
  <c r="AV114" i="56"/>
  <c r="AV144" i="56"/>
  <c r="AV148" i="56"/>
  <c r="AV117" i="56"/>
  <c r="AV88" i="56"/>
  <c r="AV106" i="56"/>
  <c r="AV81" i="56"/>
  <c r="AV126" i="56"/>
  <c r="AV72" i="56"/>
  <c r="AV118" i="56"/>
  <c r="AV84" i="56"/>
  <c r="AV63" i="56"/>
  <c r="AV82" i="56"/>
  <c r="AV99" i="56"/>
  <c r="AV76" i="56"/>
  <c r="AV90" i="56"/>
  <c r="AV112" i="56"/>
  <c r="AV70" i="56"/>
  <c r="AV105" i="56"/>
  <c r="AV151" i="56"/>
  <c r="AV102" i="56"/>
  <c r="AV121" i="56"/>
  <c r="AV85" i="56"/>
  <c r="AV141" i="56"/>
  <c r="AV142" i="56"/>
  <c r="AV67" i="56"/>
  <c r="AV78" i="56"/>
  <c r="AV124" i="56"/>
  <c r="AV103" i="56"/>
  <c r="AV132" i="56"/>
  <c r="AV147" i="56"/>
  <c r="AV150" i="56"/>
  <c r="AV93" i="56"/>
  <c r="AV79" i="56"/>
  <c r="AV109" i="56"/>
  <c r="AV91" i="56"/>
  <c r="AV135" i="56"/>
  <c r="AV133" i="56"/>
  <c r="AV145" i="56"/>
  <c r="AV123" i="56"/>
  <c r="AV129" i="56"/>
  <c r="AV61" i="56"/>
  <c r="AV138" i="56"/>
  <c r="AV130" i="56"/>
  <c r="AV97" i="56"/>
  <c r="AV115" i="56"/>
  <c r="AV153" i="56"/>
  <c r="AV154" i="56"/>
  <c r="AM136" i="61"/>
  <c r="AM136" i="67"/>
  <c r="AM161" i="67"/>
  <c r="AM161" i="61"/>
  <c r="AM145" i="61"/>
  <c r="AM145" i="67"/>
  <c r="AM134" i="61"/>
  <c r="AM134" i="67"/>
  <c r="AM147" i="67"/>
  <c r="AM147" i="61"/>
  <c r="AM133" i="67"/>
  <c r="AM133" i="61"/>
  <c r="AM143" i="61"/>
  <c r="AM143" i="67"/>
  <c r="AM138" i="67"/>
  <c r="AM138" i="61"/>
  <c r="AL57" i="67"/>
  <c r="AL387" i="67" s="1"/>
  <c r="AL389" i="67" s="1"/>
  <c r="AL390" i="67" s="1"/>
  <c r="AL235" i="67"/>
  <c r="AL287" i="67" s="1"/>
  <c r="AL171" i="67"/>
  <c r="AL223" i="67" s="1"/>
  <c r="AL275" i="67" s="1"/>
  <c r="AL178" i="67"/>
  <c r="AL230" i="67" s="1"/>
  <c r="AL282" i="67" s="1"/>
  <c r="AL201" i="67"/>
  <c r="AL253" i="67" s="1"/>
  <c r="AL305" i="67" s="1"/>
  <c r="AL204" i="67"/>
  <c r="AL256" i="67" s="1"/>
  <c r="AL308" i="67" s="1"/>
  <c r="AL187" i="67"/>
  <c r="AL239" i="67" s="1"/>
  <c r="AL291" i="67" s="1"/>
  <c r="AL190" i="67"/>
  <c r="AL242" i="67" s="1"/>
  <c r="AL294" i="67" s="1"/>
  <c r="AL192" i="67"/>
  <c r="AL244" i="67" s="1"/>
  <c r="AL296" i="67" s="1"/>
  <c r="AL202" i="67"/>
  <c r="AL254" i="67" s="1"/>
  <c r="AL306" i="67" s="1"/>
  <c r="AL194" i="67"/>
  <c r="AL246" i="67" s="1"/>
  <c r="AL298" i="67" s="1"/>
  <c r="AL213" i="67"/>
  <c r="AL265" i="67" s="1"/>
  <c r="AL317" i="67" s="1"/>
  <c r="AL185" i="67"/>
  <c r="AL237" i="67" s="1"/>
  <c r="AL289" i="67" s="1"/>
  <c r="AL197" i="67"/>
  <c r="AL249" i="67" s="1"/>
  <c r="AL301" i="67" s="1"/>
  <c r="AL203" i="67"/>
  <c r="AL255" i="67" s="1"/>
  <c r="AL307" i="67" s="1"/>
  <c r="AL205" i="67"/>
  <c r="AL257" i="67" s="1"/>
  <c r="AL309" i="67" s="1"/>
  <c r="AL188" i="67"/>
  <c r="AL240" i="67" s="1"/>
  <c r="AL292" i="67" s="1"/>
  <c r="AL207" i="67"/>
  <c r="AL259" i="67" s="1"/>
  <c r="AL311" i="67" s="1"/>
  <c r="AL191" i="67"/>
  <c r="AL243" i="67" s="1"/>
  <c r="AL295" i="67" s="1"/>
  <c r="AL186" i="67"/>
  <c r="AL238" i="67" s="1"/>
  <c r="AL290" i="67" s="1"/>
  <c r="AL200" i="67"/>
  <c r="AL252" i="67" s="1"/>
  <c r="AL304" i="67" s="1"/>
  <c r="AL212" i="67"/>
  <c r="AL264" i="67" s="1"/>
  <c r="AL316" i="67" s="1"/>
  <c r="AL209" i="67"/>
  <c r="AL261" i="67" s="1"/>
  <c r="AL313" i="67" s="1"/>
  <c r="AL214" i="67"/>
  <c r="AL266" i="67" s="1"/>
  <c r="AL318" i="67" s="1"/>
  <c r="AL189" i="67"/>
  <c r="AL241" i="67" s="1"/>
  <c r="AL293" i="67" s="1"/>
  <c r="AL210" i="67"/>
  <c r="AL262" i="67" s="1"/>
  <c r="AL314" i="67" s="1"/>
  <c r="AL196" i="67"/>
  <c r="AL248" i="67" s="1"/>
  <c r="AL300" i="67" s="1"/>
  <c r="AL208" i="67"/>
  <c r="AL260" i="67" s="1"/>
  <c r="AL312" i="67" s="1"/>
  <c r="AL193" i="67"/>
  <c r="AL245" i="67" s="1"/>
  <c r="AL297" i="67" s="1"/>
  <c r="AL195" i="67"/>
  <c r="AL247" i="67" s="1"/>
  <c r="AL299" i="67" s="1"/>
  <c r="AL211" i="67"/>
  <c r="AL263" i="67" s="1"/>
  <c r="AL315" i="67" s="1"/>
  <c r="AL215" i="67"/>
  <c r="AL267" i="67" s="1"/>
  <c r="AL319" i="67" s="1"/>
  <c r="AL198" i="67"/>
  <c r="AL250" i="67" s="1"/>
  <c r="AL302" i="67" s="1"/>
  <c r="AL206" i="67"/>
  <c r="AL258" i="67" s="1"/>
  <c r="AL310" i="67" s="1"/>
  <c r="AL199" i="67"/>
  <c r="AL251" i="67" s="1"/>
  <c r="AL303" i="67" s="1"/>
  <c r="AL216" i="67"/>
  <c r="AL268" i="67" s="1"/>
  <c r="AL320" i="67" s="1"/>
  <c r="AL174" i="67"/>
  <c r="AL226" i="67" s="1"/>
  <c r="AL278" i="67" s="1"/>
  <c r="AL181" i="67"/>
  <c r="AL233" i="67" s="1"/>
  <c r="AL285" i="67" s="1"/>
  <c r="AL184" i="67"/>
  <c r="AL236" i="67" s="1"/>
  <c r="AL288" i="67" s="1"/>
  <c r="AL182" i="67"/>
  <c r="AL234" i="67" s="1"/>
  <c r="AL286" i="67" s="1"/>
  <c r="AL176" i="67"/>
  <c r="AL228" i="67" s="1"/>
  <c r="AL280" i="67" s="1"/>
  <c r="AL180" i="67"/>
  <c r="AL232" i="67" s="1"/>
  <c r="AL284" i="67" s="1"/>
  <c r="AL179" i="67"/>
  <c r="AL231" i="67" s="1"/>
  <c r="AL283" i="67" s="1"/>
  <c r="AL170" i="67"/>
  <c r="AL222" i="67" s="1"/>
  <c r="AL274" i="67" s="1"/>
  <c r="AL168" i="67"/>
  <c r="AL220" i="67" s="1"/>
  <c r="AL272" i="67" s="1"/>
  <c r="AL177" i="67"/>
  <c r="AL229" i="67" s="1"/>
  <c r="AL281" i="67" s="1"/>
  <c r="AL173" i="67"/>
  <c r="AL225" i="67" s="1"/>
  <c r="AL277" i="67" s="1"/>
  <c r="AL167" i="67"/>
  <c r="AL219" i="67" s="1"/>
  <c r="AL271" i="67" s="1"/>
  <c r="AL172" i="67"/>
  <c r="AL224" i="67" s="1"/>
  <c r="AL276" i="67" s="1"/>
  <c r="AL169" i="67"/>
  <c r="AL221" i="67" s="1"/>
  <c r="AL273" i="67" s="1"/>
  <c r="AL175" i="67"/>
  <c r="AL227" i="67" s="1"/>
  <c r="AL279" i="67" s="1"/>
  <c r="AK366" i="67"/>
  <c r="AL171" i="61"/>
  <c r="AL223" i="61" s="1"/>
  <c r="AL275" i="61" s="1"/>
  <c r="AM117" i="61"/>
  <c r="AM117" i="67"/>
  <c r="AM125" i="61"/>
  <c r="AM125" i="67"/>
  <c r="AM131" i="61"/>
  <c r="AM131" i="67"/>
  <c r="AM126" i="61"/>
  <c r="AM126" i="67"/>
  <c r="AM127" i="61"/>
  <c r="AM127" i="67"/>
  <c r="AM120" i="61"/>
  <c r="AM120" i="67"/>
  <c r="AM129" i="61"/>
  <c r="AM129" i="67"/>
  <c r="AM119" i="61"/>
  <c r="AM119" i="67"/>
  <c r="AM115" i="61"/>
  <c r="AM115" i="67"/>
  <c r="AM128" i="61"/>
  <c r="AM128" i="67"/>
  <c r="AM116" i="61"/>
  <c r="AM116" i="67"/>
  <c r="AM130" i="61"/>
  <c r="AM130" i="67"/>
  <c r="AM114" i="61"/>
  <c r="AM114" i="67"/>
  <c r="AM118" i="61"/>
  <c r="AM118" i="67"/>
  <c r="AM124" i="61"/>
  <c r="AM124" i="67"/>
  <c r="AM122" i="61"/>
  <c r="AM122" i="67"/>
  <c r="AL169" i="61"/>
  <c r="AL221" i="61" s="1"/>
  <c r="AL273" i="61" s="1"/>
  <c r="AL177" i="61"/>
  <c r="AL229" i="61" s="1"/>
  <c r="AL281" i="61" s="1"/>
  <c r="AL182" i="61"/>
  <c r="AL234" i="61" s="1"/>
  <c r="AL286" i="61" s="1"/>
  <c r="AL213" i="61"/>
  <c r="AL265" i="61" s="1"/>
  <c r="AL317" i="61" s="1"/>
  <c r="AL187" i="61"/>
  <c r="AL239" i="61" s="1"/>
  <c r="AL291" i="61" s="1"/>
  <c r="AL205" i="61"/>
  <c r="AL257" i="61" s="1"/>
  <c r="AL309" i="61" s="1"/>
  <c r="AL195" i="61"/>
  <c r="AL247" i="61" s="1"/>
  <c r="AL299" i="61" s="1"/>
  <c r="AL206" i="61"/>
  <c r="AL258" i="61" s="1"/>
  <c r="AL310" i="61" s="1"/>
  <c r="AL209" i="61"/>
  <c r="AL261" i="61" s="1"/>
  <c r="AL313" i="61" s="1"/>
  <c r="AL196" i="61"/>
  <c r="AL248" i="61" s="1"/>
  <c r="AL300" i="61" s="1"/>
  <c r="AL216" i="61"/>
  <c r="AL268" i="61" s="1"/>
  <c r="AL320" i="61" s="1"/>
  <c r="AL173" i="61"/>
  <c r="AL225" i="61" s="1"/>
  <c r="AL277" i="61" s="1"/>
  <c r="AL201" i="61"/>
  <c r="AL253" i="61" s="1"/>
  <c r="AL305" i="61" s="1"/>
  <c r="AL185" i="61"/>
  <c r="AL237" i="61" s="1"/>
  <c r="AL289" i="61" s="1"/>
  <c r="AL194" i="61"/>
  <c r="AL246" i="61" s="1"/>
  <c r="AL298" i="61" s="1"/>
  <c r="AL208" i="61"/>
  <c r="AL260" i="61" s="1"/>
  <c r="AL312" i="61" s="1"/>
  <c r="AL210" i="61"/>
  <c r="AL262" i="61" s="1"/>
  <c r="AL314" i="61" s="1"/>
  <c r="AL212" i="61"/>
  <c r="AL264" i="61" s="1"/>
  <c r="AL316" i="61" s="1"/>
  <c r="AL211" i="61"/>
  <c r="AL263" i="61" s="1"/>
  <c r="AL315" i="61" s="1"/>
  <c r="AL215" i="61"/>
  <c r="AL267" i="61" s="1"/>
  <c r="AL319" i="61" s="1"/>
  <c r="AL168" i="61"/>
  <c r="AL220" i="61" s="1"/>
  <c r="AL272" i="61" s="1"/>
  <c r="AL170" i="61"/>
  <c r="AL222" i="61" s="1"/>
  <c r="AL274" i="61" s="1"/>
  <c r="AL176" i="61"/>
  <c r="AL228" i="61" s="1"/>
  <c r="AL280" i="61" s="1"/>
  <c r="AL203" i="61"/>
  <c r="AL255" i="61" s="1"/>
  <c r="AL307" i="61" s="1"/>
  <c r="AL202" i="61"/>
  <c r="AL254" i="61" s="1"/>
  <c r="AL306" i="61" s="1"/>
  <c r="AL204" i="61"/>
  <c r="AL256" i="61" s="1"/>
  <c r="AL308" i="61" s="1"/>
  <c r="AL192" i="61"/>
  <c r="AL244" i="61" s="1"/>
  <c r="AL296" i="61" s="1"/>
  <c r="AL199" i="61"/>
  <c r="AL251" i="61" s="1"/>
  <c r="AL303" i="61" s="1"/>
  <c r="AL200" i="61"/>
  <c r="AL252" i="61" s="1"/>
  <c r="AL304" i="61" s="1"/>
  <c r="AL189" i="61"/>
  <c r="AL241" i="61" s="1"/>
  <c r="AL293" i="61" s="1"/>
  <c r="AL198" i="61"/>
  <c r="AL250" i="61" s="1"/>
  <c r="AL302" i="61" s="1"/>
  <c r="AL184" i="61"/>
  <c r="AL236" i="61" s="1"/>
  <c r="AL288" i="61" s="1"/>
  <c r="AL183" i="61"/>
  <c r="AL235" i="61" s="1"/>
  <c r="AL287" i="61" s="1"/>
  <c r="AL172" i="61"/>
  <c r="AL224" i="61" s="1"/>
  <c r="AL276" i="61" s="1"/>
  <c r="AL197" i="61"/>
  <c r="AL249" i="61" s="1"/>
  <c r="AL301" i="61" s="1"/>
  <c r="AL190" i="61"/>
  <c r="AL242" i="61" s="1"/>
  <c r="AL294" i="61" s="1"/>
  <c r="AL188" i="61"/>
  <c r="AL240" i="61" s="1"/>
  <c r="AL292" i="61" s="1"/>
  <c r="AL207" i="61"/>
  <c r="AL259" i="61" s="1"/>
  <c r="AL311" i="61" s="1"/>
  <c r="AL193" i="61"/>
  <c r="AL245" i="61" s="1"/>
  <c r="AL297" i="61" s="1"/>
  <c r="AL191" i="61"/>
  <c r="AL243" i="61" s="1"/>
  <c r="AL295" i="61" s="1"/>
  <c r="AL214" i="61"/>
  <c r="AL266" i="61" s="1"/>
  <c r="AL318" i="61" s="1"/>
  <c r="AL186" i="61"/>
  <c r="AL238" i="61" s="1"/>
  <c r="AL290" i="61" s="1"/>
  <c r="AL175" i="61"/>
  <c r="AL227" i="61" s="1"/>
  <c r="AL279" i="61" s="1"/>
  <c r="AL181" i="61"/>
  <c r="AL233" i="61" s="1"/>
  <c r="AL285" i="61" s="1"/>
  <c r="AL179" i="61"/>
  <c r="AL231" i="61" s="1"/>
  <c r="AL283" i="61" s="1"/>
  <c r="AL174" i="61"/>
  <c r="AL226" i="61" s="1"/>
  <c r="AL278" i="61" s="1"/>
  <c r="AL180" i="61"/>
  <c r="AL232" i="61" s="1"/>
  <c r="AL284" i="61" s="1"/>
  <c r="AL178" i="61"/>
  <c r="AL230" i="61" s="1"/>
  <c r="AL282" i="61" s="1"/>
  <c r="AK362" i="67"/>
  <c r="AK363" i="67"/>
  <c r="AK367" i="67"/>
  <c r="AK370" i="67"/>
  <c r="AK368" i="67"/>
  <c r="AK369" i="67"/>
  <c r="AK364" i="67"/>
  <c r="AK365" i="67"/>
  <c r="AL324" i="67"/>
  <c r="AL335" i="67" s="1"/>
  <c r="AL57" i="61"/>
  <c r="AL387" i="61" s="1"/>
  <c r="AL219" i="61"/>
  <c r="AL271" i="61" s="1"/>
  <c r="AV54" i="56"/>
  <c r="AV55" i="56"/>
  <c r="AV57" i="56"/>
  <c r="AV58" i="56"/>
  <c r="AV51" i="56"/>
  <c r="AV52" i="56"/>
  <c r="AJ129" i="69"/>
  <c r="AJ16" i="69" s="1"/>
  <c r="AJ129" i="59"/>
  <c r="AJ16" i="59" s="1"/>
  <c r="AK367" i="61"/>
  <c r="AK362" i="61"/>
  <c r="AV10" i="56"/>
  <c r="AV46" i="56"/>
  <c r="AV33" i="56"/>
  <c r="AV22" i="56"/>
  <c r="AV31" i="56"/>
  <c r="AV18" i="56"/>
  <c r="AV24" i="56"/>
  <c r="AV19" i="56"/>
  <c r="AV48" i="56"/>
  <c r="AV30" i="56"/>
  <c r="AV43" i="56"/>
  <c r="AV27" i="56"/>
  <c r="AV9" i="56"/>
  <c r="AV25" i="56"/>
  <c r="AV34" i="56"/>
  <c r="AV49" i="56"/>
  <c r="AV39" i="56"/>
  <c r="AV21" i="56"/>
  <c r="AV16" i="56"/>
  <c r="AV12" i="56"/>
  <c r="AV36" i="56"/>
  <c r="AV13" i="56"/>
  <c r="AV42" i="56"/>
  <c r="AV37" i="56"/>
  <c r="AV45" i="56"/>
  <c r="AV40" i="56"/>
  <c r="AV15" i="56"/>
  <c r="AV28" i="56"/>
  <c r="AK371" i="61"/>
  <c r="AK366" i="61"/>
  <c r="AK368" i="61"/>
  <c r="AL60" i="61"/>
  <c r="AL324" i="61"/>
  <c r="AL335" i="61" s="1"/>
  <c r="AK365" i="61"/>
  <c r="AK364" i="61"/>
  <c r="AK363" i="61"/>
  <c r="AK369" i="61"/>
  <c r="AK370" i="61"/>
  <c r="AL60" i="67"/>
  <c r="AK26" i="69"/>
  <c r="AL27" i="69"/>
  <c r="AM28" i="69"/>
  <c r="AN29" i="69"/>
  <c r="AO30" i="69"/>
  <c r="AP31" i="69"/>
  <c r="AQ32" i="69"/>
  <c r="AR33" i="69"/>
  <c r="AS34" i="69"/>
  <c r="AT35" i="69"/>
  <c r="AU36" i="69"/>
  <c r="AV37" i="69"/>
  <c r="AW38" i="69"/>
  <c r="AX39" i="69"/>
  <c r="AY40" i="69"/>
  <c r="AZ41" i="69"/>
  <c r="BA42" i="69"/>
  <c r="BB43" i="69"/>
  <c r="BC44" i="69"/>
  <c r="BD45" i="69"/>
  <c r="BE46" i="69"/>
  <c r="AK133" i="69"/>
  <c r="AL134" i="69"/>
  <c r="AM135" i="69"/>
  <c r="AN136" i="69"/>
  <c r="AO137" i="69"/>
  <c r="AP138" i="69"/>
  <c r="AQ139" i="69"/>
  <c r="AR140" i="69"/>
  <c r="AS141" i="69"/>
  <c r="AT142" i="69"/>
  <c r="AU143" i="69"/>
  <c r="AV144" i="69"/>
  <c r="AW145" i="69"/>
  <c r="AX146" i="69"/>
  <c r="AY147" i="69"/>
  <c r="AZ148" i="69"/>
  <c r="BA149" i="69"/>
  <c r="BB150" i="69"/>
  <c r="BC151" i="69"/>
  <c r="BD152" i="69"/>
  <c r="BE153" i="69"/>
  <c r="AK389" i="61"/>
  <c r="AK390" i="61" s="1"/>
  <c r="AK26" i="59"/>
  <c r="AL27" i="59"/>
  <c r="AM28" i="59"/>
  <c r="AN29" i="59"/>
  <c r="AO30" i="59"/>
  <c r="AP31" i="59"/>
  <c r="AQ32" i="59"/>
  <c r="AR33" i="59"/>
  <c r="AS34" i="59"/>
  <c r="AT35" i="59"/>
  <c r="AU36" i="59"/>
  <c r="AV37" i="59"/>
  <c r="AW38" i="59"/>
  <c r="AX39" i="59"/>
  <c r="AY40" i="59"/>
  <c r="AZ41" i="59"/>
  <c r="BA42" i="59"/>
  <c r="BB43" i="59"/>
  <c r="BC44" i="59"/>
  <c r="BD45" i="59"/>
  <c r="BE46" i="59"/>
  <c r="AK133" i="59"/>
  <c r="AL134" i="59"/>
  <c r="AM135" i="59"/>
  <c r="AN136" i="59"/>
  <c r="AO137" i="59"/>
  <c r="AP138" i="59"/>
  <c r="AQ139" i="59"/>
  <c r="AR140" i="59"/>
  <c r="AS141" i="59"/>
  <c r="AT142" i="59"/>
  <c r="AU143" i="59"/>
  <c r="AV144" i="59"/>
  <c r="AW145" i="59"/>
  <c r="AX146" i="59"/>
  <c r="AY147" i="59"/>
  <c r="AZ148" i="59"/>
  <c r="BA149" i="59"/>
  <c r="BB150" i="59"/>
  <c r="BC151" i="59"/>
  <c r="BD152" i="59"/>
  <c r="BE153" i="59"/>
  <c r="AV7" i="56"/>
  <c r="AV6" i="56"/>
  <c r="AW3" i="56"/>
  <c r="AI29" i="1"/>
  <c r="AM325" i="67" l="1"/>
  <c r="AM325" i="61"/>
  <c r="AL23" i="69"/>
  <c r="AL21" i="69"/>
  <c r="AL21" i="59"/>
  <c r="BF46" i="59" s="1"/>
  <c r="AL23" i="59"/>
  <c r="BF153" i="59" s="1"/>
  <c r="AL343" i="67"/>
  <c r="AL355" i="67" s="1"/>
  <c r="AM332" i="67"/>
  <c r="AM332" i="61"/>
  <c r="AV113" i="56"/>
  <c r="AV104" i="56"/>
  <c r="AV110" i="56"/>
  <c r="AV86" i="56"/>
  <c r="AV29" i="56"/>
  <c r="AV62" i="56"/>
  <c r="AV134" i="56"/>
  <c r="AV92" i="56"/>
  <c r="AK79" i="69"/>
  <c r="AK129" i="69" s="1"/>
  <c r="AK16" i="69" s="1"/>
  <c r="BF100" i="69"/>
  <c r="AM81" i="59"/>
  <c r="BF100" i="59"/>
  <c r="AO9" i="61"/>
  <c r="AO62" i="61" s="1"/>
  <c r="AS13" i="61"/>
  <c r="AS66" i="61" s="1"/>
  <c r="AN8" i="61"/>
  <c r="AN61" i="61" s="1"/>
  <c r="AR12" i="61"/>
  <c r="AR65" i="61" s="1"/>
  <c r="AQ11" i="61"/>
  <c r="AQ64" i="61" s="1"/>
  <c r="AV16" i="61"/>
  <c r="AV69" i="61" s="1"/>
  <c r="AZ20" i="61"/>
  <c r="AZ73" i="61" s="1"/>
  <c r="AP10" i="61"/>
  <c r="AP63" i="61" s="1"/>
  <c r="AT14" i="61"/>
  <c r="AT67" i="61" s="1"/>
  <c r="AU15" i="61"/>
  <c r="AU68" i="61" s="1"/>
  <c r="AY19" i="61"/>
  <c r="AY72" i="61" s="1"/>
  <c r="AX18" i="61"/>
  <c r="AX71" i="61" s="1"/>
  <c r="BE25" i="61"/>
  <c r="BE78" i="61" s="1"/>
  <c r="BD24" i="61"/>
  <c r="BD77" i="61" s="1"/>
  <c r="BH28" i="61"/>
  <c r="BH81" i="61" s="1"/>
  <c r="J81" i="61" s="1"/>
  <c r="BC23" i="61"/>
  <c r="BC76" i="61" s="1"/>
  <c r="BG27" i="61"/>
  <c r="BG80" i="61" s="1"/>
  <c r="AW17" i="61"/>
  <c r="AW70" i="61" s="1"/>
  <c r="BB22" i="61"/>
  <c r="BB75" i="61" s="1"/>
  <c r="BA21" i="61"/>
  <c r="BA74" i="61" s="1"/>
  <c r="BF26" i="61"/>
  <c r="BF79" i="61" s="1"/>
  <c r="AM7" i="61"/>
  <c r="AM328" i="61"/>
  <c r="AM326" i="61"/>
  <c r="AV77" i="56"/>
  <c r="AM327" i="67"/>
  <c r="AM327" i="61"/>
  <c r="AM330" i="61"/>
  <c r="AV35" i="56"/>
  <c r="AV116" i="56"/>
  <c r="AV68" i="56"/>
  <c r="AV146" i="56"/>
  <c r="AV131" i="56"/>
  <c r="AV155" i="56"/>
  <c r="AV152" i="56"/>
  <c r="AV65" i="56"/>
  <c r="AV80" i="56"/>
  <c r="AV98" i="56"/>
  <c r="AV149" i="56"/>
  <c r="AV140" i="56"/>
  <c r="AV122" i="56"/>
  <c r="AV71" i="56"/>
  <c r="AV119" i="56"/>
  <c r="AV107" i="56"/>
  <c r="AV101" i="56"/>
  <c r="AV128" i="56"/>
  <c r="AV74" i="56"/>
  <c r="AV125" i="56"/>
  <c r="AV143" i="56"/>
  <c r="AV83" i="56"/>
  <c r="AV89" i="56"/>
  <c r="AV137" i="56"/>
  <c r="AV95" i="56"/>
  <c r="AM326" i="67"/>
  <c r="AM328" i="67"/>
  <c r="AM330" i="67"/>
  <c r="AO9" i="67"/>
  <c r="AO62" i="67" s="1"/>
  <c r="AS13" i="67"/>
  <c r="AS66" i="67" s="1"/>
  <c r="AN8" i="67"/>
  <c r="AN61" i="67" s="1"/>
  <c r="AR12" i="67"/>
  <c r="AR65" i="67" s="1"/>
  <c r="AV16" i="67"/>
  <c r="AV69" i="67" s="1"/>
  <c r="AQ11" i="67"/>
  <c r="AQ64" i="67" s="1"/>
  <c r="AU15" i="67"/>
  <c r="AU68" i="67" s="1"/>
  <c r="AY19" i="67"/>
  <c r="AY72" i="67" s="1"/>
  <c r="BC23" i="67"/>
  <c r="BC76" i="67" s="1"/>
  <c r="AX18" i="67"/>
  <c r="AX71" i="67" s="1"/>
  <c r="BB22" i="67"/>
  <c r="BB75" i="67" s="1"/>
  <c r="AT14" i="67"/>
  <c r="AT67" i="67" s="1"/>
  <c r="AW17" i="67"/>
  <c r="AW70" i="67" s="1"/>
  <c r="BA21" i="67"/>
  <c r="BA74" i="67" s="1"/>
  <c r="BD24" i="67"/>
  <c r="BD77" i="67" s="1"/>
  <c r="BH28" i="67"/>
  <c r="BH81" i="67" s="1"/>
  <c r="J81" i="67" s="1"/>
  <c r="AP10" i="67"/>
  <c r="AP63" i="67" s="1"/>
  <c r="BG27" i="67"/>
  <c r="BG80" i="67" s="1"/>
  <c r="AZ20" i="67"/>
  <c r="AZ73" i="67" s="1"/>
  <c r="BF26" i="67"/>
  <c r="BF79" i="67" s="1"/>
  <c r="BE25" i="67"/>
  <c r="BE78" i="67" s="1"/>
  <c r="AM7" i="67"/>
  <c r="AM164" i="61"/>
  <c r="AM334" i="67"/>
  <c r="AM165" i="67"/>
  <c r="AM167" i="67" s="1"/>
  <c r="AM334" i="61"/>
  <c r="AL338" i="67"/>
  <c r="AL350" i="67" s="1"/>
  <c r="AL347" i="67"/>
  <c r="AL359" i="67" s="1"/>
  <c r="AL346" i="67"/>
  <c r="AL358" i="67" s="1"/>
  <c r="AL345" i="67"/>
  <c r="AL357" i="67" s="1"/>
  <c r="AL342" i="67"/>
  <c r="AL354" i="67" s="1"/>
  <c r="AL340" i="67"/>
  <c r="AL352" i="67" s="1"/>
  <c r="AL344" i="67"/>
  <c r="AL356" i="67" s="1"/>
  <c r="AL339" i="67"/>
  <c r="AL351" i="67" s="1"/>
  <c r="AL341" i="67"/>
  <c r="AL353" i="67" s="1"/>
  <c r="AV53" i="56"/>
  <c r="AV56" i="56"/>
  <c r="AV59" i="56"/>
  <c r="AK183" i="69"/>
  <c r="AK18" i="69" s="1"/>
  <c r="AK76" i="69"/>
  <c r="AK14" i="69" s="1"/>
  <c r="AV11" i="56"/>
  <c r="AK183" i="59"/>
  <c r="AK18" i="59" s="1"/>
  <c r="AR86" i="69"/>
  <c r="AK76" i="59"/>
  <c r="AK14" i="59" s="1"/>
  <c r="AL345" i="61"/>
  <c r="AL357" i="61" s="1"/>
  <c r="AZ94" i="69"/>
  <c r="AV90" i="69"/>
  <c r="BD98" i="69"/>
  <c r="AN82" i="69"/>
  <c r="AV20" i="56"/>
  <c r="AX92" i="69"/>
  <c r="AP84" i="69"/>
  <c r="AL343" i="61"/>
  <c r="AL355" i="61" s="1"/>
  <c r="BB96" i="69"/>
  <c r="AT88" i="69"/>
  <c r="AL80" i="69"/>
  <c r="BC97" i="69"/>
  <c r="AY93" i="69"/>
  <c r="AU89" i="69"/>
  <c r="AQ85" i="69"/>
  <c r="AM81" i="69"/>
  <c r="AV32" i="56"/>
  <c r="BE99" i="69"/>
  <c r="BA95" i="69"/>
  <c r="AW91" i="69"/>
  <c r="AS87" i="69"/>
  <c r="AO83" i="69"/>
  <c r="AV14" i="56"/>
  <c r="AV26" i="56"/>
  <c r="AV41" i="56"/>
  <c r="AV47" i="56"/>
  <c r="AV17" i="56"/>
  <c r="AV44" i="56"/>
  <c r="AK79" i="59"/>
  <c r="AV38" i="56"/>
  <c r="AV50" i="56"/>
  <c r="AV23" i="56"/>
  <c r="AL346" i="61"/>
  <c r="AL358" i="61" s="1"/>
  <c r="AL342" i="61"/>
  <c r="AL354" i="61" s="1"/>
  <c r="AL338" i="61"/>
  <c r="AL350" i="61" s="1"/>
  <c r="AL344" i="61"/>
  <c r="AL356" i="61" s="1"/>
  <c r="AL340" i="61"/>
  <c r="AL352" i="61" s="1"/>
  <c r="AL347" i="61"/>
  <c r="AL359" i="61" s="1"/>
  <c r="AL339" i="61"/>
  <c r="AL351" i="61" s="1"/>
  <c r="AL341" i="61"/>
  <c r="AL353" i="61" s="1"/>
  <c r="AZ94" i="59"/>
  <c r="AS87" i="59"/>
  <c r="BA95" i="59"/>
  <c r="AV8" i="56"/>
  <c r="BD98" i="59"/>
  <c r="AV90" i="59"/>
  <c r="AN82" i="59"/>
  <c r="BE99" i="59"/>
  <c r="AW91" i="59"/>
  <c r="AO83" i="59"/>
  <c r="AR86" i="59"/>
  <c r="BB96" i="59"/>
  <c r="AX92" i="59"/>
  <c r="AT88" i="59"/>
  <c r="AP84" i="59"/>
  <c r="AL80" i="59"/>
  <c r="BC97" i="59"/>
  <c r="AY93" i="59"/>
  <c r="AU89" i="59"/>
  <c r="AQ85" i="59"/>
  <c r="BF153" i="69"/>
  <c r="AI30" i="1"/>
  <c r="AW4" i="56"/>
  <c r="AJ28" i="1"/>
  <c r="AL22" i="69" l="1"/>
  <c r="AL22" i="59"/>
  <c r="AL367" i="67"/>
  <c r="AN148" i="61"/>
  <c r="AN146" i="67"/>
  <c r="AN140" i="67"/>
  <c r="AN132" i="61"/>
  <c r="AN132" i="67"/>
  <c r="AN140" i="61"/>
  <c r="AN146" i="61"/>
  <c r="AN156" i="61"/>
  <c r="AN121" i="67"/>
  <c r="AN149" i="67"/>
  <c r="AN121" i="61"/>
  <c r="AN149" i="61"/>
  <c r="AN156" i="67"/>
  <c r="AN148" i="67"/>
  <c r="AN144" i="61"/>
  <c r="AN163" i="61"/>
  <c r="AN150" i="67"/>
  <c r="AN138" i="61"/>
  <c r="AN155" i="67"/>
  <c r="AN123" i="61"/>
  <c r="AN137" i="61"/>
  <c r="AN133" i="61"/>
  <c r="AN160" i="61"/>
  <c r="AN162" i="61"/>
  <c r="AN134" i="61"/>
  <c r="AN142" i="61"/>
  <c r="AN142" i="67"/>
  <c r="AN28" i="69"/>
  <c r="BF46" i="69"/>
  <c r="AN137" i="67"/>
  <c r="AN150" i="61"/>
  <c r="AN163" i="67"/>
  <c r="AN123" i="67"/>
  <c r="AN134" i="67"/>
  <c r="AN133" i="67"/>
  <c r="AN160" i="67"/>
  <c r="AN138" i="67"/>
  <c r="AN155" i="61"/>
  <c r="AN144" i="67"/>
  <c r="AN162" i="67"/>
  <c r="AN141" i="61"/>
  <c r="AN141" i="67"/>
  <c r="AN159" i="67"/>
  <c r="AN159" i="61"/>
  <c r="AN136" i="61"/>
  <c r="AN136" i="67"/>
  <c r="AN151" i="61"/>
  <c r="AN151" i="67"/>
  <c r="AN147" i="61"/>
  <c r="AN147" i="67"/>
  <c r="AN139" i="61"/>
  <c r="AN139" i="67"/>
  <c r="AN154" i="61"/>
  <c r="AN154" i="67"/>
  <c r="AN135" i="61"/>
  <c r="AN135" i="67"/>
  <c r="AN158" i="61"/>
  <c r="AN158" i="67"/>
  <c r="AW144" i="56"/>
  <c r="AW66" i="56"/>
  <c r="AW127" i="56"/>
  <c r="AW100" i="56"/>
  <c r="AW111" i="56"/>
  <c r="AW139" i="56"/>
  <c r="AW94" i="56"/>
  <c r="AW108" i="56"/>
  <c r="AW148" i="56"/>
  <c r="AW136" i="56"/>
  <c r="AW114" i="56"/>
  <c r="AW96" i="56"/>
  <c r="AW73" i="56"/>
  <c r="AW120" i="56"/>
  <c r="AW60" i="56"/>
  <c r="AW117" i="56"/>
  <c r="AW75" i="56"/>
  <c r="AW69" i="56"/>
  <c r="AW64" i="56"/>
  <c r="AW87" i="56"/>
  <c r="AW93" i="56"/>
  <c r="AW88" i="56"/>
  <c r="AW118" i="56"/>
  <c r="AW133" i="56"/>
  <c r="AW123" i="56"/>
  <c r="AW76" i="56"/>
  <c r="AW72" i="56"/>
  <c r="AW84" i="56"/>
  <c r="AW70" i="56"/>
  <c r="AW132" i="56"/>
  <c r="AW105" i="56"/>
  <c r="AW141" i="56"/>
  <c r="AW124" i="56"/>
  <c r="AW97" i="56"/>
  <c r="AW129" i="56"/>
  <c r="AW90" i="56"/>
  <c r="AW147" i="56"/>
  <c r="AW151" i="56"/>
  <c r="AW121" i="56"/>
  <c r="AW85" i="56"/>
  <c r="AW112" i="56"/>
  <c r="AW81" i="56"/>
  <c r="AW106" i="56"/>
  <c r="AW103" i="56"/>
  <c r="AW142" i="56"/>
  <c r="AW138" i="56"/>
  <c r="AW102" i="56"/>
  <c r="AW78" i="56"/>
  <c r="AW91" i="56"/>
  <c r="AW63" i="56"/>
  <c r="AW99" i="56"/>
  <c r="AW109" i="56"/>
  <c r="AW82" i="56"/>
  <c r="AW130" i="56"/>
  <c r="AW150" i="56"/>
  <c r="AW67" i="56"/>
  <c r="AW115" i="56"/>
  <c r="AW79" i="56"/>
  <c r="AW135" i="56"/>
  <c r="AW61" i="56"/>
  <c r="AW126" i="56"/>
  <c r="AW145" i="56"/>
  <c r="AW154" i="56"/>
  <c r="AW153" i="56"/>
  <c r="AN157" i="61"/>
  <c r="AN157" i="67"/>
  <c r="AN153" i="61"/>
  <c r="AN153" i="67"/>
  <c r="AN143" i="61"/>
  <c r="AN143" i="67"/>
  <c r="AN145" i="67"/>
  <c r="AN145" i="61"/>
  <c r="AN152" i="61"/>
  <c r="AN152" i="67"/>
  <c r="AN161" i="67"/>
  <c r="AN161" i="61"/>
  <c r="AM60" i="67"/>
  <c r="AM219" i="67"/>
  <c r="AM271" i="67" s="1"/>
  <c r="AM183" i="67"/>
  <c r="AM235" i="67" s="1"/>
  <c r="AM287" i="67" s="1"/>
  <c r="AM170" i="67"/>
  <c r="AM222" i="67" s="1"/>
  <c r="AM274" i="67" s="1"/>
  <c r="AM168" i="67"/>
  <c r="AM220" i="67" s="1"/>
  <c r="AM272" i="67" s="1"/>
  <c r="AM178" i="67"/>
  <c r="AM172" i="67"/>
  <c r="AM224" i="67" s="1"/>
  <c r="AM276" i="67" s="1"/>
  <c r="AM171" i="67"/>
  <c r="AM223" i="67" s="1"/>
  <c r="AM275" i="67" s="1"/>
  <c r="AM184" i="67"/>
  <c r="AM236" i="67" s="1"/>
  <c r="AM288" i="67" s="1"/>
  <c r="AM169" i="67"/>
  <c r="AM221" i="67" s="1"/>
  <c r="AM273" i="67" s="1"/>
  <c r="AM179" i="67"/>
  <c r="AM231" i="67" s="1"/>
  <c r="AM283" i="67" s="1"/>
  <c r="AM180" i="67"/>
  <c r="AM232" i="67" s="1"/>
  <c r="AM284" i="67" s="1"/>
  <c r="AM205" i="67"/>
  <c r="AM257" i="67" s="1"/>
  <c r="AM309" i="67" s="1"/>
  <c r="AM185" i="67"/>
  <c r="AM237" i="67" s="1"/>
  <c r="AM289" i="67" s="1"/>
  <c r="AM187" i="67"/>
  <c r="AM239" i="67" s="1"/>
  <c r="AM291" i="67" s="1"/>
  <c r="AM202" i="67"/>
  <c r="AM254" i="67" s="1"/>
  <c r="AM306" i="67" s="1"/>
  <c r="AM197" i="67"/>
  <c r="AM249" i="67" s="1"/>
  <c r="AM301" i="67" s="1"/>
  <c r="AM204" i="67"/>
  <c r="AM256" i="67" s="1"/>
  <c r="AM308" i="67" s="1"/>
  <c r="AM188" i="67"/>
  <c r="AM240" i="67" s="1"/>
  <c r="AM292" i="67" s="1"/>
  <c r="AM203" i="67"/>
  <c r="AM255" i="67" s="1"/>
  <c r="AM307" i="67" s="1"/>
  <c r="AM213" i="67"/>
  <c r="AM265" i="67" s="1"/>
  <c r="AM317" i="67" s="1"/>
  <c r="AM201" i="67"/>
  <c r="AM253" i="67" s="1"/>
  <c r="AM305" i="67" s="1"/>
  <c r="AM194" i="67"/>
  <c r="AM246" i="67" s="1"/>
  <c r="AM298" i="67" s="1"/>
  <c r="AM190" i="67"/>
  <c r="AM242" i="67" s="1"/>
  <c r="AM294" i="67" s="1"/>
  <c r="AM200" i="67"/>
  <c r="AM252" i="67" s="1"/>
  <c r="AM304" i="67" s="1"/>
  <c r="AM186" i="67"/>
  <c r="AM238" i="67" s="1"/>
  <c r="AM290" i="67" s="1"/>
  <c r="AM211" i="67"/>
  <c r="AM263" i="67" s="1"/>
  <c r="AM315" i="67" s="1"/>
  <c r="AM196" i="67"/>
  <c r="AM248" i="67" s="1"/>
  <c r="AM300" i="67" s="1"/>
  <c r="AM192" i="67"/>
  <c r="AM244" i="67" s="1"/>
  <c r="AM296" i="67" s="1"/>
  <c r="AM189" i="67"/>
  <c r="AM241" i="67" s="1"/>
  <c r="AM293" i="67" s="1"/>
  <c r="AM206" i="67"/>
  <c r="AM258" i="67" s="1"/>
  <c r="AM310" i="67" s="1"/>
  <c r="AM208" i="67"/>
  <c r="AM260" i="67" s="1"/>
  <c r="AM312" i="67" s="1"/>
  <c r="AM210" i="67"/>
  <c r="AM262" i="67" s="1"/>
  <c r="AM314" i="67" s="1"/>
  <c r="AM193" i="67"/>
  <c r="AM245" i="67" s="1"/>
  <c r="AM297" i="67" s="1"/>
  <c r="AM209" i="67"/>
  <c r="AM261" i="67" s="1"/>
  <c r="AM313" i="67" s="1"/>
  <c r="AM214" i="67"/>
  <c r="AM266" i="67" s="1"/>
  <c r="AM318" i="67" s="1"/>
  <c r="AM207" i="67"/>
  <c r="AM259" i="67" s="1"/>
  <c r="AM311" i="67" s="1"/>
  <c r="AM212" i="67"/>
  <c r="AM264" i="67" s="1"/>
  <c r="AM316" i="67" s="1"/>
  <c r="AM198" i="67"/>
  <c r="AM250" i="67" s="1"/>
  <c r="AM302" i="67" s="1"/>
  <c r="AM199" i="67"/>
  <c r="AM251" i="67" s="1"/>
  <c r="AM303" i="67" s="1"/>
  <c r="AM191" i="67"/>
  <c r="AM243" i="67" s="1"/>
  <c r="AM295" i="67" s="1"/>
  <c r="AM195" i="67"/>
  <c r="AM247" i="67" s="1"/>
  <c r="AM299" i="67" s="1"/>
  <c r="AM215" i="67"/>
  <c r="AM267" i="67" s="1"/>
  <c r="AM319" i="67" s="1"/>
  <c r="AM216" i="67"/>
  <c r="AM268" i="67" s="1"/>
  <c r="AM320" i="67" s="1"/>
  <c r="AM176" i="67"/>
  <c r="AM228" i="67" s="1"/>
  <c r="AM280" i="67" s="1"/>
  <c r="AM174" i="67"/>
  <c r="AM173" i="67"/>
  <c r="AM225" i="67" s="1"/>
  <c r="AM277" i="67" s="1"/>
  <c r="AM181" i="67"/>
  <c r="AM233" i="67" s="1"/>
  <c r="AM285" i="67" s="1"/>
  <c r="AM175" i="67"/>
  <c r="AM227" i="67" s="1"/>
  <c r="AM279" i="67" s="1"/>
  <c r="AM182" i="67"/>
  <c r="AM234" i="67" s="1"/>
  <c r="AM286" i="67" s="1"/>
  <c r="AM177" i="67"/>
  <c r="AM229" i="67" s="1"/>
  <c r="AM281" i="67" s="1"/>
  <c r="AN114" i="61"/>
  <c r="AN114" i="67"/>
  <c r="AN124" i="61"/>
  <c r="AN124" i="67"/>
  <c r="AN127" i="61"/>
  <c r="AN127" i="67"/>
  <c r="AN122" i="61"/>
  <c r="AN122" i="67"/>
  <c r="AN129" i="61"/>
  <c r="AN129" i="67"/>
  <c r="AN125" i="61"/>
  <c r="AN125" i="67"/>
  <c r="AN120" i="61"/>
  <c r="AN120" i="67"/>
  <c r="AN118" i="61"/>
  <c r="AN118" i="67"/>
  <c r="AN119" i="61"/>
  <c r="AN119" i="67"/>
  <c r="AN126" i="61"/>
  <c r="AN126" i="67"/>
  <c r="AN116" i="61"/>
  <c r="AN116" i="67"/>
  <c r="AN115" i="61"/>
  <c r="AN115" i="67"/>
  <c r="AN131" i="61"/>
  <c r="AN131" i="67"/>
  <c r="AN128" i="61"/>
  <c r="AN128" i="67"/>
  <c r="AN117" i="61"/>
  <c r="AN117" i="67"/>
  <c r="AN130" i="61"/>
  <c r="AN130" i="67"/>
  <c r="AM57" i="67"/>
  <c r="AM387" i="67" s="1"/>
  <c r="AM389" i="67" s="1"/>
  <c r="AM390" i="67" s="1"/>
  <c r="AM324" i="67"/>
  <c r="AM335" i="67" s="1"/>
  <c r="AL371" i="67"/>
  <c r="AM170" i="61"/>
  <c r="AM222" i="61" s="1"/>
  <c r="AM274" i="61" s="1"/>
  <c r="AM173" i="61"/>
  <c r="AM225" i="61" s="1"/>
  <c r="AM277" i="61" s="1"/>
  <c r="AM188" i="61"/>
  <c r="AM240" i="61" s="1"/>
  <c r="AM292" i="61" s="1"/>
  <c r="AM190" i="61"/>
  <c r="AM242" i="61" s="1"/>
  <c r="AM294" i="61" s="1"/>
  <c r="AM202" i="61"/>
  <c r="AM254" i="61" s="1"/>
  <c r="AM306" i="61" s="1"/>
  <c r="AM186" i="61"/>
  <c r="AM238" i="61" s="1"/>
  <c r="AM290" i="61" s="1"/>
  <c r="AM209" i="61"/>
  <c r="AM261" i="61" s="1"/>
  <c r="AM313" i="61" s="1"/>
  <c r="AM195" i="61"/>
  <c r="AM247" i="61" s="1"/>
  <c r="AM299" i="61" s="1"/>
  <c r="AM214" i="61"/>
  <c r="AM266" i="61" s="1"/>
  <c r="AM318" i="61" s="1"/>
  <c r="AM189" i="61"/>
  <c r="AM241" i="61" s="1"/>
  <c r="AM293" i="61" s="1"/>
  <c r="AM174" i="61"/>
  <c r="AM226" i="61" s="1"/>
  <c r="AM278" i="61" s="1"/>
  <c r="AM169" i="61"/>
  <c r="AM221" i="61" s="1"/>
  <c r="AM273" i="61" s="1"/>
  <c r="AM175" i="61"/>
  <c r="AM227" i="61" s="1"/>
  <c r="AM279" i="61" s="1"/>
  <c r="AM182" i="61"/>
  <c r="AM234" i="61" s="1"/>
  <c r="AM286" i="61" s="1"/>
  <c r="AM201" i="61"/>
  <c r="AM253" i="61" s="1"/>
  <c r="AM305" i="61" s="1"/>
  <c r="AM185" i="61"/>
  <c r="AM237" i="61" s="1"/>
  <c r="AM289" i="61" s="1"/>
  <c r="AM187" i="61"/>
  <c r="AM239" i="61" s="1"/>
  <c r="AM291" i="61" s="1"/>
  <c r="AM207" i="61"/>
  <c r="AM259" i="61" s="1"/>
  <c r="AM311" i="61" s="1"/>
  <c r="AM208" i="61"/>
  <c r="AM260" i="61" s="1"/>
  <c r="AM312" i="61" s="1"/>
  <c r="AM200" i="61"/>
  <c r="AM252" i="61" s="1"/>
  <c r="AM304" i="61" s="1"/>
  <c r="AM198" i="61"/>
  <c r="AM250" i="61" s="1"/>
  <c r="AM302" i="61" s="1"/>
  <c r="AM216" i="61"/>
  <c r="AM268" i="61" s="1"/>
  <c r="AM320" i="61" s="1"/>
  <c r="AM179" i="61"/>
  <c r="AM231" i="61" s="1"/>
  <c r="AM283" i="61" s="1"/>
  <c r="AM181" i="61"/>
  <c r="AM233" i="61" s="1"/>
  <c r="AM285" i="61" s="1"/>
  <c r="AM184" i="61"/>
  <c r="AM236" i="61" s="1"/>
  <c r="AM288" i="61" s="1"/>
  <c r="AM204" i="61"/>
  <c r="AM256" i="61" s="1"/>
  <c r="AM308" i="61" s="1"/>
  <c r="AM203" i="61"/>
  <c r="AM255" i="61" s="1"/>
  <c r="AM307" i="61" s="1"/>
  <c r="AM197" i="61"/>
  <c r="AM249" i="61" s="1"/>
  <c r="AM301" i="61" s="1"/>
  <c r="AM199" i="61"/>
  <c r="AM251" i="61" s="1"/>
  <c r="AM303" i="61" s="1"/>
  <c r="AM215" i="61"/>
  <c r="AM267" i="61" s="1"/>
  <c r="AM319" i="61" s="1"/>
  <c r="AM191" i="61"/>
  <c r="AM243" i="61" s="1"/>
  <c r="AM295" i="61" s="1"/>
  <c r="AM193" i="61"/>
  <c r="AM245" i="61" s="1"/>
  <c r="AM297" i="61" s="1"/>
  <c r="AM196" i="61"/>
  <c r="AM248" i="61" s="1"/>
  <c r="AM300" i="61" s="1"/>
  <c r="AM172" i="61"/>
  <c r="AM224" i="61" s="1"/>
  <c r="AM276" i="61" s="1"/>
  <c r="AM178" i="61"/>
  <c r="AM230" i="61" s="1"/>
  <c r="AM282" i="61" s="1"/>
  <c r="AM168" i="61"/>
  <c r="AM220" i="61" s="1"/>
  <c r="AM272" i="61" s="1"/>
  <c r="AM180" i="61"/>
  <c r="AM232" i="61" s="1"/>
  <c r="AM284" i="61" s="1"/>
  <c r="AM177" i="61"/>
  <c r="AM229" i="61" s="1"/>
  <c r="AM281" i="61" s="1"/>
  <c r="AM213" i="61"/>
  <c r="AM265" i="61" s="1"/>
  <c r="AM317" i="61" s="1"/>
  <c r="AM205" i="61"/>
  <c r="AM257" i="61" s="1"/>
  <c r="AM309" i="61" s="1"/>
  <c r="AM194" i="61"/>
  <c r="AM246" i="61" s="1"/>
  <c r="AM298" i="61" s="1"/>
  <c r="AM192" i="61"/>
  <c r="AM244" i="61" s="1"/>
  <c r="AM296" i="61" s="1"/>
  <c r="AM212" i="61"/>
  <c r="AM264" i="61" s="1"/>
  <c r="AM316" i="61" s="1"/>
  <c r="AM206" i="61"/>
  <c r="AM258" i="61" s="1"/>
  <c r="AM310" i="61" s="1"/>
  <c r="AM210" i="61"/>
  <c r="AM262" i="61" s="1"/>
  <c r="AM314" i="61" s="1"/>
  <c r="AM211" i="61"/>
  <c r="AM263" i="61" s="1"/>
  <c r="AM315" i="61" s="1"/>
  <c r="AM176" i="61"/>
  <c r="AM228" i="61" s="1"/>
  <c r="AM280" i="61" s="1"/>
  <c r="AM183" i="61"/>
  <c r="AM235" i="61" s="1"/>
  <c r="AM287" i="61" s="1"/>
  <c r="AM171" i="61"/>
  <c r="AM223" i="61" s="1"/>
  <c r="AM275" i="61" s="1"/>
  <c r="AM167" i="61"/>
  <c r="AM219" i="61" s="1"/>
  <c r="AM271" i="61" s="1"/>
  <c r="AL362" i="67"/>
  <c r="AL369" i="67"/>
  <c r="AL363" i="67"/>
  <c r="AL368" i="67"/>
  <c r="AL370" i="67"/>
  <c r="AL366" i="67"/>
  <c r="AL364" i="67"/>
  <c r="AL365" i="67"/>
  <c r="AM57" i="61"/>
  <c r="AM387" i="61" s="1"/>
  <c r="AW57" i="56"/>
  <c r="AW58" i="56"/>
  <c r="AW55" i="56"/>
  <c r="AW54" i="56"/>
  <c r="AW52" i="56"/>
  <c r="AW51" i="56"/>
  <c r="AL369" i="61"/>
  <c r="AK129" i="59"/>
  <c r="AK16" i="59" s="1"/>
  <c r="AM60" i="61"/>
  <c r="AL368" i="61"/>
  <c r="AL370" i="61"/>
  <c r="AL365" i="61"/>
  <c r="AL364" i="61"/>
  <c r="AL367" i="61"/>
  <c r="AL371" i="61"/>
  <c r="AL366" i="61"/>
  <c r="AM324" i="61"/>
  <c r="AM335" i="61" s="1"/>
  <c r="AW10" i="56"/>
  <c r="AW19" i="56"/>
  <c r="AW46" i="56"/>
  <c r="AW33" i="56"/>
  <c r="AW34" i="56"/>
  <c r="AW31" i="56"/>
  <c r="AW39" i="56"/>
  <c r="AW30" i="56"/>
  <c r="AW43" i="56"/>
  <c r="AW16" i="56"/>
  <c r="AW12" i="56"/>
  <c r="AW49" i="56"/>
  <c r="AW21" i="56"/>
  <c r="AW22" i="56"/>
  <c r="AW9" i="56"/>
  <c r="AW25" i="56"/>
  <c r="AW18" i="56"/>
  <c r="AW24" i="56"/>
  <c r="AW40" i="56"/>
  <c r="AW45" i="56"/>
  <c r="AW48" i="56"/>
  <c r="AW36" i="56"/>
  <c r="AW28" i="56"/>
  <c r="AW15" i="56"/>
  <c r="AW42" i="56"/>
  <c r="AW27" i="56"/>
  <c r="AW37" i="56"/>
  <c r="AW13" i="56"/>
  <c r="AL362" i="61"/>
  <c r="AL363" i="61"/>
  <c r="AX38" i="69"/>
  <c r="BB42" i="69"/>
  <c r="AL26" i="69"/>
  <c r="AP30" i="69"/>
  <c r="AT34" i="69"/>
  <c r="AY39" i="69"/>
  <c r="BE45" i="69"/>
  <c r="BA41" i="69"/>
  <c r="AW37" i="69"/>
  <c r="AS33" i="69"/>
  <c r="AO29" i="69"/>
  <c r="BC43" i="69"/>
  <c r="AU35" i="69"/>
  <c r="AQ31" i="69"/>
  <c r="AM27" i="69"/>
  <c r="BD44" i="69"/>
  <c r="AZ40" i="69"/>
  <c r="AV36" i="69"/>
  <c r="AR32" i="69"/>
  <c r="AL133" i="69"/>
  <c r="AM134" i="69"/>
  <c r="AN135" i="69"/>
  <c r="AO136" i="69"/>
  <c r="AP137" i="69"/>
  <c r="AQ138" i="69"/>
  <c r="AR139" i="69"/>
  <c r="AS140" i="69"/>
  <c r="AT141" i="69"/>
  <c r="AU142" i="69"/>
  <c r="AV143" i="69"/>
  <c r="AW144" i="69"/>
  <c r="AX145" i="69"/>
  <c r="AY146" i="69"/>
  <c r="AZ147" i="69"/>
  <c r="BA148" i="69"/>
  <c r="BB149" i="69"/>
  <c r="BC150" i="69"/>
  <c r="BD151" i="69"/>
  <c r="BE152" i="69"/>
  <c r="AL389" i="61"/>
  <c r="AL390" i="61" s="1"/>
  <c r="AL26" i="59"/>
  <c r="AM27" i="59"/>
  <c r="AN28" i="59"/>
  <c r="AO29" i="59"/>
  <c r="AP30" i="59"/>
  <c r="AQ31" i="59"/>
  <c r="AR32" i="59"/>
  <c r="AS33" i="59"/>
  <c r="AT34" i="59"/>
  <c r="AU35" i="59"/>
  <c r="AV36" i="59"/>
  <c r="AW37" i="59"/>
  <c r="AX38" i="59"/>
  <c r="AY39" i="59"/>
  <c r="AZ40" i="59"/>
  <c r="BA41" i="59"/>
  <c r="BB42" i="59"/>
  <c r="BC43" i="59"/>
  <c r="BD44" i="59"/>
  <c r="BE45" i="59"/>
  <c r="AL133" i="59"/>
  <c r="AM134" i="59"/>
  <c r="AN135" i="59"/>
  <c r="AO136" i="59"/>
  <c r="AP137" i="59"/>
  <c r="AQ138" i="59"/>
  <c r="AR139" i="59"/>
  <c r="AS140" i="59"/>
  <c r="AT141" i="59"/>
  <c r="AU142" i="59"/>
  <c r="AV143" i="59"/>
  <c r="AW144" i="59"/>
  <c r="AX145" i="59"/>
  <c r="AY146" i="59"/>
  <c r="AZ147" i="59"/>
  <c r="BA148" i="59"/>
  <c r="BB149" i="59"/>
  <c r="BC150" i="59"/>
  <c r="BD151" i="59"/>
  <c r="BE152" i="59"/>
  <c r="AJ29" i="1"/>
  <c r="AX3" i="56"/>
  <c r="AW6" i="56"/>
  <c r="AW7" i="56"/>
  <c r="AN325" i="61" l="1"/>
  <c r="AN325" i="67"/>
  <c r="AM21" i="69"/>
  <c r="AM23" i="69"/>
  <c r="AM21" i="59"/>
  <c r="BF45" i="59" s="1"/>
  <c r="AM23" i="59"/>
  <c r="BF152" i="59" s="1"/>
  <c r="AM347" i="67"/>
  <c r="AM371" i="67" s="1"/>
  <c r="AN328" i="67"/>
  <c r="AW110" i="56"/>
  <c r="AO148" i="67" s="1"/>
  <c r="AW125" i="56"/>
  <c r="AW107" i="56"/>
  <c r="AW113" i="56"/>
  <c r="AN81" i="69"/>
  <c r="BF99" i="69"/>
  <c r="AN81" i="59"/>
  <c r="BF99" i="59"/>
  <c r="AQ10" i="61"/>
  <c r="AQ63" i="61" s="1"/>
  <c r="AU14" i="61"/>
  <c r="AU67" i="61" s="1"/>
  <c r="AP9" i="61"/>
  <c r="AP62" i="61" s="1"/>
  <c r="AT13" i="61"/>
  <c r="AT66" i="61" s="1"/>
  <c r="AO8" i="61"/>
  <c r="AO61" i="61" s="1"/>
  <c r="AS12" i="61"/>
  <c r="AS65" i="61" s="1"/>
  <c r="AX17" i="61"/>
  <c r="AX70" i="61" s="1"/>
  <c r="BB21" i="61"/>
  <c r="BB74" i="61" s="1"/>
  <c r="AR11" i="61"/>
  <c r="AR64" i="61" s="1"/>
  <c r="AW16" i="61"/>
  <c r="AW69" i="61" s="1"/>
  <c r="BA20" i="61"/>
  <c r="BA73" i="61" s="1"/>
  <c r="AV15" i="61"/>
  <c r="AV68" i="61" s="1"/>
  <c r="AZ19" i="61"/>
  <c r="AZ72" i="61" s="1"/>
  <c r="AY18" i="61"/>
  <c r="AY71" i="61" s="1"/>
  <c r="BC22" i="61"/>
  <c r="BC75" i="61" s="1"/>
  <c r="BG26" i="61"/>
  <c r="BG79" i="61" s="1"/>
  <c r="BF25" i="61"/>
  <c r="BF78" i="61" s="1"/>
  <c r="BE24" i="61"/>
  <c r="BE77" i="61" s="1"/>
  <c r="BD23" i="61"/>
  <c r="BD76" i="61" s="1"/>
  <c r="BH27" i="61"/>
  <c r="BH80" i="61" s="1"/>
  <c r="J80" i="61" s="1"/>
  <c r="AN7" i="61"/>
  <c r="AN328" i="61"/>
  <c r="AN326" i="61"/>
  <c r="AN327" i="67"/>
  <c r="AN330" i="61"/>
  <c r="AN327" i="61"/>
  <c r="AW62" i="56"/>
  <c r="AW86" i="56"/>
  <c r="AW131" i="56"/>
  <c r="AW116" i="56"/>
  <c r="AW92" i="56"/>
  <c r="AW143" i="56"/>
  <c r="AW80" i="56"/>
  <c r="AW98" i="56"/>
  <c r="AW119" i="56"/>
  <c r="AW146" i="56"/>
  <c r="AW77" i="56"/>
  <c r="AW89" i="56"/>
  <c r="AW152" i="56"/>
  <c r="AW137" i="56"/>
  <c r="AW74" i="56"/>
  <c r="AW104" i="56"/>
  <c r="AW140" i="56"/>
  <c r="AW83" i="56"/>
  <c r="AW71" i="56"/>
  <c r="AW149" i="56"/>
  <c r="AW68" i="56"/>
  <c r="AW134" i="56"/>
  <c r="AW101" i="56"/>
  <c r="AW155" i="56"/>
  <c r="AO147" i="67"/>
  <c r="AW122" i="56"/>
  <c r="AW65" i="56"/>
  <c r="AW95" i="56"/>
  <c r="AW128" i="56"/>
  <c r="AN332" i="61"/>
  <c r="AM226" i="67"/>
  <c r="AM278" i="67" s="1"/>
  <c r="AM230" i="67"/>
  <c r="AM282" i="67" s="1"/>
  <c r="AN330" i="67"/>
  <c r="AQ10" i="67"/>
  <c r="AQ63" i="67" s="1"/>
  <c r="AU14" i="67"/>
  <c r="AU67" i="67" s="1"/>
  <c r="AP9" i="67"/>
  <c r="AP62" i="67" s="1"/>
  <c r="AT13" i="67"/>
  <c r="AT66" i="67" s="1"/>
  <c r="AO8" i="67"/>
  <c r="AS12" i="67"/>
  <c r="AS65" i="67" s="1"/>
  <c r="AW16" i="67"/>
  <c r="AW69" i="67" s="1"/>
  <c r="AV15" i="67"/>
  <c r="AV68" i="67" s="1"/>
  <c r="BA20" i="67"/>
  <c r="BA73" i="67" s="1"/>
  <c r="AR11" i="67"/>
  <c r="AR64" i="67" s="1"/>
  <c r="AZ19" i="67"/>
  <c r="AZ72" i="67" s="1"/>
  <c r="BD23" i="67"/>
  <c r="BD76" i="67" s="1"/>
  <c r="AY18" i="67"/>
  <c r="AY71" i="67" s="1"/>
  <c r="BC22" i="67"/>
  <c r="BC75" i="67" s="1"/>
  <c r="AX17" i="67"/>
  <c r="AX70" i="67" s="1"/>
  <c r="BF25" i="67"/>
  <c r="BF78" i="67" s="1"/>
  <c r="BE24" i="67"/>
  <c r="BE77" i="67" s="1"/>
  <c r="BB21" i="67"/>
  <c r="BB74" i="67" s="1"/>
  <c r="BH27" i="67"/>
  <c r="BH80" i="67" s="1"/>
  <c r="J80" i="67" s="1"/>
  <c r="BG26" i="67"/>
  <c r="BG79" i="67" s="1"/>
  <c r="AO61" i="67"/>
  <c r="AN164" i="61"/>
  <c r="AN177" i="61" s="1"/>
  <c r="AN7" i="67"/>
  <c r="AN57" i="67" s="1"/>
  <c r="AN387" i="67" s="1"/>
  <c r="AN389" i="67" s="1"/>
  <c r="AN390" i="67" s="1"/>
  <c r="AM344" i="67"/>
  <c r="AM356" i="67" s="1"/>
  <c r="AM343" i="67"/>
  <c r="AM355" i="67" s="1"/>
  <c r="AM345" i="67"/>
  <c r="AM357" i="67" s="1"/>
  <c r="AM338" i="67"/>
  <c r="AM350" i="67" s="1"/>
  <c r="AM346" i="67"/>
  <c r="AM358" i="67" s="1"/>
  <c r="AM341" i="67"/>
  <c r="AM353" i="67" s="1"/>
  <c r="AM339" i="67"/>
  <c r="AM351" i="67" s="1"/>
  <c r="AM340" i="67"/>
  <c r="AM352" i="67" s="1"/>
  <c r="AM342" i="67"/>
  <c r="AM354" i="67" s="1"/>
  <c r="AN332" i="67"/>
  <c r="AN165" i="67"/>
  <c r="AN181" i="67" s="1"/>
  <c r="AN334" i="61"/>
  <c r="AW59" i="56"/>
  <c r="AW53" i="56"/>
  <c r="AW56" i="56"/>
  <c r="AN326" i="67"/>
  <c r="AL79" i="69"/>
  <c r="AL129" i="69" s="1"/>
  <c r="AL16" i="69" s="1"/>
  <c r="AW41" i="56"/>
  <c r="AN334" i="67"/>
  <c r="AL183" i="69"/>
  <c r="AL18" i="69" s="1"/>
  <c r="AL76" i="69"/>
  <c r="AL14" i="69" s="1"/>
  <c r="AL183" i="59"/>
  <c r="AL18" i="59" s="1"/>
  <c r="AL76" i="59"/>
  <c r="AL14" i="59" s="1"/>
  <c r="BB95" i="69"/>
  <c r="AS86" i="69"/>
  <c r="AT87" i="69"/>
  <c r="BA94" i="69"/>
  <c r="AM344" i="61"/>
  <c r="AM356" i="61" s="1"/>
  <c r="BE98" i="69"/>
  <c r="AW90" i="69"/>
  <c r="AO82" i="69"/>
  <c r="AX91" i="69"/>
  <c r="AP83" i="69"/>
  <c r="AM345" i="61"/>
  <c r="AM357" i="61" s="1"/>
  <c r="BC96" i="69"/>
  <c r="AY92" i="69"/>
  <c r="AU88" i="69"/>
  <c r="AQ84" i="69"/>
  <c r="AM80" i="69"/>
  <c r="BD97" i="69"/>
  <c r="AZ93" i="69"/>
  <c r="AV89" i="69"/>
  <c r="AR85" i="69"/>
  <c r="AM347" i="61"/>
  <c r="AM359" i="61" s="1"/>
  <c r="AM346" i="61"/>
  <c r="AM358" i="61" s="1"/>
  <c r="AM342" i="61"/>
  <c r="AM354" i="61" s="1"/>
  <c r="AM343" i="61"/>
  <c r="AM355" i="61" s="1"/>
  <c r="AM340" i="61"/>
  <c r="AM352" i="61" s="1"/>
  <c r="AM338" i="61"/>
  <c r="AM350" i="61" s="1"/>
  <c r="AW14" i="56"/>
  <c r="AW38" i="56"/>
  <c r="AW29" i="56"/>
  <c r="AM341" i="61"/>
  <c r="AM353" i="61" s="1"/>
  <c r="AM339" i="61"/>
  <c r="AM351" i="61" s="1"/>
  <c r="AW35" i="56"/>
  <c r="AW32" i="56"/>
  <c r="AW23" i="56"/>
  <c r="AW17" i="56"/>
  <c r="AW20" i="56"/>
  <c r="AW44" i="56"/>
  <c r="AW11" i="56"/>
  <c r="AW47" i="56"/>
  <c r="AW26" i="56"/>
  <c r="AW50" i="56"/>
  <c r="BA94" i="59"/>
  <c r="BE98" i="59"/>
  <c r="AO82" i="59"/>
  <c r="AS86" i="59"/>
  <c r="AW90" i="59"/>
  <c r="AX91" i="59"/>
  <c r="AL79" i="59"/>
  <c r="BC96" i="59"/>
  <c r="AY92" i="59"/>
  <c r="AU88" i="59"/>
  <c r="AQ84" i="59"/>
  <c r="AM80" i="59"/>
  <c r="BB95" i="59"/>
  <c r="AT87" i="59"/>
  <c r="AP83" i="59"/>
  <c r="BD97" i="59"/>
  <c r="AZ93" i="59"/>
  <c r="AV89" i="59"/>
  <c r="AR85" i="59"/>
  <c r="AW8" i="56"/>
  <c r="BF45" i="69"/>
  <c r="AJ30" i="1"/>
  <c r="AX4" i="56"/>
  <c r="AK28" i="1"/>
  <c r="AM359" i="67" l="1"/>
  <c r="AM22" i="69"/>
  <c r="AM22" i="59"/>
  <c r="AO147" i="61"/>
  <c r="AO148" i="61"/>
  <c r="AO153" i="61"/>
  <c r="AO153" i="67"/>
  <c r="AO162" i="61"/>
  <c r="AO142" i="67"/>
  <c r="AO132" i="67"/>
  <c r="AO146" i="61"/>
  <c r="AO141" i="61"/>
  <c r="AO144" i="61"/>
  <c r="AO150" i="67"/>
  <c r="AO136" i="61"/>
  <c r="AO137" i="67"/>
  <c r="AO138" i="61"/>
  <c r="AO155" i="67"/>
  <c r="AO151" i="61"/>
  <c r="AO157" i="61"/>
  <c r="AO160" i="61"/>
  <c r="AO159" i="67"/>
  <c r="AO140" i="67"/>
  <c r="AO149" i="61"/>
  <c r="AO132" i="61"/>
  <c r="AO149" i="67"/>
  <c r="AN134" i="69"/>
  <c r="BF152" i="69"/>
  <c r="AN175" i="61"/>
  <c r="AN227" i="61" s="1"/>
  <c r="AN279" i="61" s="1"/>
  <c r="AO140" i="61"/>
  <c r="AO155" i="61"/>
  <c r="AO150" i="61"/>
  <c r="AO138" i="67"/>
  <c r="AO137" i="61"/>
  <c r="AO157" i="67"/>
  <c r="AO159" i="61"/>
  <c r="AO162" i="67"/>
  <c r="AO142" i="61"/>
  <c r="AO144" i="67"/>
  <c r="AO136" i="67"/>
  <c r="AO160" i="67"/>
  <c r="AO151" i="67"/>
  <c r="AO141" i="67"/>
  <c r="AO146" i="67"/>
  <c r="AX73" i="56"/>
  <c r="AX117" i="56"/>
  <c r="AX148" i="56"/>
  <c r="AX69" i="56"/>
  <c r="AX111" i="56"/>
  <c r="AX136" i="56"/>
  <c r="AX60" i="56"/>
  <c r="AX64" i="56"/>
  <c r="AX87" i="56"/>
  <c r="AX120" i="56"/>
  <c r="AX96" i="56"/>
  <c r="AX75" i="56"/>
  <c r="AX100" i="56"/>
  <c r="AX66" i="56"/>
  <c r="AX144" i="56"/>
  <c r="AX139" i="56"/>
  <c r="AX127" i="56"/>
  <c r="AX108" i="56"/>
  <c r="AX114" i="56"/>
  <c r="AX94" i="56"/>
  <c r="AX126" i="56"/>
  <c r="AX123" i="56"/>
  <c r="AX133" i="56"/>
  <c r="AX93" i="56"/>
  <c r="AX84" i="56"/>
  <c r="AX106" i="56"/>
  <c r="AX130" i="56"/>
  <c r="AX63" i="56"/>
  <c r="AX82" i="56"/>
  <c r="AX118" i="56"/>
  <c r="AX88" i="56"/>
  <c r="AX78" i="56"/>
  <c r="AX76" i="56"/>
  <c r="AX81" i="56"/>
  <c r="AX72" i="56"/>
  <c r="AX141" i="56"/>
  <c r="AX142" i="56"/>
  <c r="AX85" i="56"/>
  <c r="AX147" i="56"/>
  <c r="AX145" i="56"/>
  <c r="AX79" i="56"/>
  <c r="AX138" i="56"/>
  <c r="AX124" i="56"/>
  <c r="AX129" i="56"/>
  <c r="AX103" i="56"/>
  <c r="AX112" i="56"/>
  <c r="AX70" i="56"/>
  <c r="AX90" i="56"/>
  <c r="AX105" i="56"/>
  <c r="AX97" i="56"/>
  <c r="AX91" i="56"/>
  <c r="AX61" i="56"/>
  <c r="AX115" i="56"/>
  <c r="AX150" i="56"/>
  <c r="AX132" i="56"/>
  <c r="AX151" i="56"/>
  <c r="AX121" i="56"/>
  <c r="AX67" i="56"/>
  <c r="AX135" i="56"/>
  <c r="AX99" i="56"/>
  <c r="AX102" i="56"/>
  <c r="AX109" i="56"/>
  <c r="AX154" i="56"/>
  <c r="AX153" i="56"/>
  <c r="AO154" i="61"/>
  <c r="AO154" i="67"/>
  <c r="AO163" i="61"/>
  <c r="AO163" i="67"/>
  <c r="AO161" i="67"/>
  <c r="AO161" i="61"/>
  <c r="AO139" i="61"/>
  <c r="AO139" i="67"/>
  <c r="AO143" i="67"/>
  <c r="AO143" i="61"/>
  <c r="AO152" i="67"/>
  <c r="AO152" i="61"/>
  <c r="AO145" i="61"/>
  <c r="AO145" i="67"/>
  <c r="AO134" i="67"/>
  <c r="AO134" i="61"/>
  <c r="AO133" i="67"/>
  <c r="AO133" i="61"/>
  <c r="AO156" i="61"/>
  <c r="AO156" i="67"/>
  <c r="AO135" i="61"/>
  <c r="AO135" i="67"/>
  <c r="AO158" i="61"/>
  <c r="AO158" i="67"/>
  <c r="AN198" i="61"/>
  <c r="AN250" i="61" s="1"/>
  <c r="AN302" i="61" s="1"/>
  <c r="AN215" i="61"/>
  <c r="AN267" i="61" s="1"/>
  <c r="AN319" i="61" s="1"/>
  <c r="AN169" i="61"/>
  <c r="AN221" i="61" s="1"/>
  <c r="AN273" i="61" s="1"/>
  <c r="AN176" i="61"/>
  <c r="AN228" i="61" s="1"/>
  <c r="AN280" i="61" s="1"/>
  <c r="AN170" i="61"/>
  <c r="AN222" i="61" s="1"/>
  <c r="AN274" i="61" s="1"/>
  <c r="AN194" i="61"/>
  <c r="AN246" i="61" s="1"/>
  <c r="AN298" i="61" s="1"/>
  <c r="AN207" i="61"/>
  <c r="AN259" i="61" s="1"/>
  <c r="AN311" i="61" s="1"/>
  <c r="AN197" i="61"/>
  <c r="AN249" i="61" s="1"/>
  <c r="AN301" i="61" s="1"/>
  <c r="AN181" i="61"/>
  <c r="AN201" i="61"/>
  <c r="AN253" i="61" s="1"/>
  <c r="AN305" i="61" s="1"/>
  <c r="AN180" i="61"/>
  <c r="AN206" i="61"/>
  <c r="AN258" i="61" s="1"/>
  <c r="AN310" i="61" s="1"/>
  <c r="AN233" i="67"/>
  <c r="AN285" i="67" s="1"/>
  <c r="AN180" i="67"/>
  <c r="AN232" i="67" s="1"/>
  <c r="AN284" i="67" s="1"/>
  <c r="AN172" i="67"/>
  <c r="AN224" i="67" s="1"/>
  <c r="AN276" i="67" s="1"/>
  <c r="AN177" i="67"/>
  <c r="AN229" i="67" s="1"/>
  <c r="AN281" i="67" s="1"/>
  <c r="AN179" i="67"/>
  <c r="AN231" i="67" s="1"/>
  <c r="AN283" i="67" s="1"/>
  <c r="AN182" i="67"/>
  <c r="AN234" i="67" s="1"/>
  <c r="AN286" i="67" s="1"/>
  <c r="AN169" i="67"/>
  <c r="AN221" i="67" s="1"/>
  <c r="AN273" i="67" s="1"/>
  <c r="AN175" i="67"/>
  <c r="AN227" i="67" s="1"/>
  <c r="AN279" i="67" s="1"/>
  <c r="AN168" i="67"/>
  <c r="AN220" i="67" s="1"/>
  <c r="AN272" i="67" s="1"/>
  <c r="AN173" i="67"/>
  <c r="AN225" i="67" s="1"/>
  <c r="AN277" i="67" s="1"/>
  <c r="AN184" i="67"/>
  <c r="AN236" i="67" s="1"/>
  <c r="AN288" i="67" s="1"/>
  <c r="AN178" i="67"/>
  <c r="AN230" i="67" s="1"/>
  <c r="AN282" i="67" s="1"/>
  <c r="AN324" i="67"/>
  <c r="AN335" i="67" s="1"/>
  <c r="AN190" i="67"/>
  <c r="AN242" i="67" s="1"/>
  <c r="AN294" i="67" s="1"/>
  <c r="AN187" i="67"/>
  <c r="AN239" i="67" s="1"/>
  <c r="AN291" i="67" s="1"/>
  <c r="AN197" i="67"/>
  <c r="AN249" i="67" s="1"/>
  <c r="AN301" i="67" s="1"/>
  <c r="AN188" i="67"/>
  <c r="AN240" i="67" s="1"/>
  <c r="AN292" i="67" s="1"/>
  <c r="AN185" i="67"/>
  <c r="AN237" i="67" s="1"/>
  <c r="AN289" i="67" s="1"/>
  <c r="AN201" i="67"/>
  <c r="AN253" i="67" s="1"/>
  <c r="AN305" i="67" s="1"/>
  <c r="AN203" i="67"/>
  <c r="AN255" i="67" s="1"/>
  <c r="AN307" i="67" s="1"/>
  <c r="AN204" i="67"/>
  <c r="AN256" i="67" s="1"/>
  <c r="AN308" i="67" s="1"/>
  <c r="AN213" i="67"/>
  <c r="AN265" i="67" s="1"/>
  <c r="AN317" i="67" s="1"/>
  <c r="AN202" i="67"/>
  <c r="AN254" i="67" s="1"/>
  <c r="AN306" i="67" s="1"/>
  <c r="AN194" i="67"/>
  <c r="AN246" i="67" s="1"/>
  <c r="AN298" i="67" s="1"/>
  <c r="AN205" i="67"/>
  <c r="AN257" i="67" s="1"/>
  <c r="AN309" i="67" s="1"/>
  <c r="AN193" i="67"/>
  <c r="AN245" i="67" s="1"/>
  <c r="AN297" i="67" s="1"/>
  <c r="AN192" i="67"/>
  <c r="AN244" i="67" s="1"/>
  <c r="AN296" i="67" s="1"/>
  <c r="AN200" i="67"/>
  <c r="AN252" i="67" s="1"/>
  <c r="AN304" i="67" s="1"/>
  <c r="AN191" i="67"/>
  <c r="AN243" i="67" s="1"/>
  <c r="AN295" i="67" s="1"/>
  <c r="AN206" i="67"/>
  <c r="AN258" i="67" s="1"/>
  <c r="AN310" i="67" s="1"/>
  <c r="AN186" i="67"/>
  <c r="AN238" i="67" s="1"/>
  <c r="AN290" i="67" s="1"/>
  <c r="AN210" i="67"/>
  <c r="AN262" i="67" s="1"/>
  <c r="AN314" i="67" s="1"/>
  <c r="AN198" i="67"/>
  <c r="AN250" i="67" s="1"/>
  <c r="AN302" i="67" s="1"/>
  <c r="AN195" i="67"/>
  <c r="AN247" i="67" s="1"/>
  <c r="AN299" i="67" s="1"/>
  <c r="AN208" i="67"/>
  <c r="AN260" i="67" s="1"/>
  <c r="AN312" i="67" s="1"/>
  <c r="AN199" i="67"/>
  <c r="AN251" i="67" s="1"/>
  <c r="AN303" i="67" s="1"/>
  <c r="AN212" i="67"/>
  <c r="AN264" i="67" s="1"/>
  <c r="AN316" i="67" s="1"/>
  <c r="AN196" i="67"/>
  <c r="AN248" i="67" s="1"/>
  <c r="AN300" i="67" s="1"/>
  <c r="AN207" i="67"/>
  <c r="AN259" i="67" s="1"/>
  <c r="AN311" i="67" s="1"/>
  <c r="AN214" i="67"/>
  <c r="AN266" i="67" s="1"/>
  <c r="AN318" i="67" s="1"/>
  <c r="AN209" i="67"/>
  <c r="AN261" i="67" s="1"/>
  <c r="AN313" i="67" s="1"/>
  <c r="AN211" i="67"/>
  <c r="AN263" i="67" s="1"/>
  <c r="AN315" i="67" s="1"/>
  <c r="AN189" i="67"/>
  <c r="AN241" i="67" s="1"/>
  <c r="AN293" i="67" s="1"/>
  <c r="AN215" i="67"/>
  <c r="AN267" i="67" s="1"/>
  <c r="AN319" i="67" s="1"/>
  <c r="AN216" i="67"/>
  <c r="AN268" i="67" s="1"/>
  <c r="AN320" i="67" s="1"/>
  <c r="AN174" i="67"/>
  <c r="AN226" i="67" s="1"/>
  <c r="AN278" i="67" s="1"/>
  <c r="AN176" i="67"/>
  <c r="AN228" i="67" s="1"/>
  <c r="AN280" i="67" s="1"/>
  <c r="AN167" i="67"/>
  <c r="AN219" i="67" s="1"/>
  <c r="AN271" i="67" s="1"/>
  <c r="AN170" i="67"/>
  <c r="AN222" i="67" s="1"/>
  <c r="AN274" i="67" s="1"/>
  <c r="AN171" i="67"/>
  <c r="AN223" i="67" s="1"/>
  <c r="AN275" i="67" s="1"/>
  <c r="AN183" i="67"/>
  <c r="AN235" i="67" s="1"/>
  <c r="AN287" i="67" s="1"/>
  <c r="AM369" i="67"/>
  <c r="AM367" i="67"/>
  <c r="AN182" i="61"/>
  <c r="AN234" i="61" s="1"/>
  <c r="AN286" i="61" s="1"/>
  <c r="AN192" i="61"/>
  <c r="AN244" i="61" s="1"/>
  <c r="AN296" i="61" s="1"/>
  <c r="AN205" i="61"/>
  <c r="AN257" i="61" s="1"/>
  <c r="AN309" i="61" s="1"/>
  <c r="AN184" i="61"/>
  <c r="AN236" i="61" s="1"/>
  <c r="AN288" i="61" s="1"/>
  <c r="AN195" i="61"/>
  <c r="AN247" i="61" s="1"/>
  <c r="AN299" i="61" s="1"/>
  <c r="AN204" i="61"/>
  <c r="AN256" i="61" s="1"/>
  <c r="AN308" i="61" s="1"/>
  <c r="AN183" i="61"/>
  <c r="AN235" i="61" s="1"/>
  <c r="AN287" i="61" s="1"/>
  <c r="AN202" i="61"/>
  <c r="AN254" i="61" s="1"/>
  <c r="AN306" i="61" s="1"/>
  <c r="AN173" i="61"/>
  <c r="AN225" i="61" s="1"/>
  <c r="AN277" i="61" s="1"/>
  <c r="AN216" i="61"/>
  <c r="AN268" i="61" s="1"/>
  <c r="AN320" i="61" s="1"/>
  <c r="AN193" i="61"/>
  <c r="AN245" i="61" s="1"/>
  <c r="AN297" i="61" s="1"/>
  <c r="AN167" i="61"/>
  <c r="AN219" i="61" s="1"/>
  <c r="AN271" i="61" s="1"/>
  <c r="AN179" i="61"/>
  <c r="AN231" i="61" s="1"/>
  <c r="AN283" i="61" s="1"/>
  <c r="AN212" i="61"/>
  <c r="AN264" i="61" s="1"/>
  <c r="AN316" i="61" s="1"/>
  <c r="AN213" i="61"/>
  <c r="AN265" i="61" s="1"/>
  <c r="AN317" i="61" s="1"/>
  <c r="AN178" i="61"/>
  <c r="AN230" i="61" s="1"/>
  <c r="AN282" i="61" s="1"/>
  <c r="AN208" i="61"/>
  <c r="AN260" i="61" s="1"/>
  <c r="AN312" i="61" s="1"/>
  <c r="AN203" i="61"/>
  <c r="AN255" i="61" s="1"/>
  <c r="AN307" i="61" s="1"/>
  <c r="AN196" i="61"/>
  <c r="AN248" i="61" s="1"/>
  <c r="AN300" i="61" s="1"/>
  <c r="AN188" i="61"/>
  <c r="AN240" i="61" s="1"/>
  <c r="AN292" i="61" s="1"/>
  <c r="AN214" i="61"/>
  <c r="AN266" i="61" s="1"/>
  <c r="AN318" i="61" s="1"/>
  <c r="AN211" i="61"/>
  <c r="AN263" i="61" s="1"/>
  <c r="AN315" i="61" s="1"/>
  <c r="AN187" i="61"/>
  <c r="AN239" i="61" s="1"/>
  <c r="AN291" i="61" s="1"/>
  <c r="AN168" i="61"/>
  <c r="AN220" i="61" s="1"/>
  <c r="AN272" i="61" s="1"/>
  <c r="AN172" i="61"/>
  <c r="AN210" i="61"/>
  <c r="AN262" i="61" s="1"/>
  <c r="AN314" i="61" s="1"/>
  <c r="AN191" i="61"/>
  <c r="AN243" i="61" s="1"/>
  <c r="AN295" i="61" s="1"/>
  <c r="AN171" i="61"/>
  <c r="AN223" i="61" s="1"/>
  <c r="AN275" i="61" s="1"/>
  <c r="AN189" i="61"/>
  <c r="AN241" i="61" s="1"/>
  <c r="AN293" i="61" s="1"/>
  <c r="AN200" i="61"/>
  <c r="AN252" i="61" s="1"/>
  <c r="AN304" i="61" s="1"/>
  <c r="AN174" i="61"/>
  <c r="AN226" i="61" s="1"/>
  <c r="AN278" i="61" s="1"/>
  <c r="AN186" i="61"/>
  <c r="AN238" i="61" s="1"/>
  <c r="AN290" i="61" s="1"/>
  <c r="AN190" i="61"/>
  <c r="AN242" i="61" s="1"/>
  <c r="AN294" i="61" s="1"/>
  <c r="AN209" i="61"/>
  <c r="AN261" i="61" s="1"/>
  <c r="AN313" i="61" s="1"/>
  <c r="AN199" i="61"/>
  <c r="AN251" i="61" s="1"/>
  <c r="AN303" i="61" s="1"/>
  <c r="AN185" i="61"/>
  <c r="AN237" i="61" s="1"/>
  <c r="AN289" i="61" s="1"/>
  <c r="AM368" i="67"/>
  <c r="AO114" i="61"/>
  <c r="AO114" i="67"/>
  <c r="AO115" i="61"/>
  <c r="AO115" i="67"/>
  <c r="AO119" i="61"/>
  <c r="AO119" i="67"/>
  <c r="AO123" i="61"/>
  <c r="AO123" i="67"/>
  <c r="AO121" i="61"/>
  <c r="AO121" i="67"/>
  <c r="AO128" i="61"/>
  <c r="AO128" i="67"/>
  <c r="AO126" i="61"/>
  <c r="AO126" i="67"/>
  <c r="AO124" i="61"/>
  <c r="AO124" i="67"/>
  <c r="AO130" i="61"/>
  <c r="AO130" i="67"/>
  <c r="AO120" i="61"/>
  <c r="AO120" i="67"/>
  <c r="AO118" i="61"/>
  <c r="AO118" i="67"/>
  <c r="AO122" i="61"/>
  <c r="AO122" i="67"/>
  <c r="AO116" i="61"/>
  <c r="AO116" i="67"/>
  <c r="AO125" i="61"/>
  <c r="AO125" i="67"/>
  <c r="AO129" i="61"/>
  <c r="AO129" i="67"/>
  <c r="AO127" i="61"/>
  <c r="AO127" i="67"/>
  <c r="AO117" i="61"/>
  <c r="AO117" i="67"/>
  <c r="AO131" i="61"/>
  <c r="AO131" i="67"/>
  <c r="AM363" i="67"/>
  <c r="AM366" i="67"/>
  <c r="AM365" i="67"/>
  <c r="AM370" i="67"/>
  <c r="AM364" i="67"/>
  <c r="AM362" i="67"/>
  <c r="AN57" i="61"/>
  <c r="AN387" i="61" s="1"/>
  <c r="AN224" i="61"/>
  <c r="AN276" i="61" s="1"/>
  <c r="AN232" i="61"/>
  <c r="AN284" i="61" s="1"/>
  <c r="AN229" i="61"/>
  <c r="AN281" i="61" s="1"/>
  <c r="AN233" i="61"/>
  <c r="AN285" i="61" s="1"/>
  <c r="AX55" i="56"/>
  <c r="AX54" i="56"/>
  <c r="AX58" i="56"/>
  <c r="AX57" i="56"/>
  <c r="AX51" i="56"/>
  <c r="AX52" i="56"/>
  <c r="AM364" i="61"/>
  <c r="AL129" i="59"/>
  <c r="AL16" i="59" s="1"/>
  <c r="AM369" i="61"/>
  <c r="AM370" i="61"/>
  <c r="AM365" i="61"/>
  <c r="AM368" i="61"/>
  <c r="AM362" i="61"/>
  <c r="AM367" i="61"/>
  <c r="AN60" i="61"/>
  <c r="AM366" i="61"/>
  <c r="AM363" i="61"/>
  <c r="AM371" i="61"/>
  <c r="AX10" i="56"/>
  <c r="AX19" i="56"/>
  <c r="AX46" i="56"/>
  <c r="AX43" i="56"/>
  <c r="AX27" i="56"/>
  <c r="AX31" i="56"/>
  <c r="AX9" i="56"/>
  <c r="AX25" i="56"/>
  <c r="AX39" i="56"/>
  <c r="AX24" i="56"/>
  <c r="AX33" i="56"/>
  <c r="AX34" i="56"/>
  <c r="AX30" i="56"/>
  <c r="AX22" i="56"/>
  <c r="AX37" i="56"/>
  <c r="AX42" i="56"/>
  <c r="AX40" i="56"/>
  <c r="AX13" i="56"/>
  <c r="AX15" i="56"/>
  <c r="AX36" i="56"/>
  <c r="AX49" i="56"/>
  <c r="AX45" i="56"/>
  <c r="AX28" i="56"/>
  <c r="AX16" i="56"/>
  <c r="AX12" i="56"/>
  <c r="AX18" i="56"/>
  <c r="AX21" i="56"/>
  <c r="AX48" i="56"/>
  <c r="AN324" i="61"/>
  <c r="AN335" i="61" s="1"/>
  <c r="AN60" i="67"/>
  <c r="BA147" i="69"/>
  <c r="BE151" i="69"/>
  <c r="AO135" i="69"/>
  <c r="AS139" i="69"/>
  <c r="AW143" i="69"/>
  <c r="BB148" i="69"/>
  <c r="AX144" i="69"/>
  <c r="AT140" i="69"/>
  <c r="AP136" i="69"/>
  <c r="BC149" i="69"/>
  <c r="AY145" i="69"/>
  <c r="AU141" i="69"/>
  <c r="AQ137" i="69"/>
  <c r="AM133" i="69"/>
  <c r="BD150" i="69"/>
  <c r="AZ146" i="69"/>
  <c r="AV142" i="69"/>
  <c r="AR138" i="69"/>
  <c r="AM26" i="69"/>
  <c r="AN27" i="69"/>
  <c r="AO28" i="69"/>
  <c r="AP29" i="69"/>
  <c r="AQ30" i="69"/>
  <c r="AR31" i="69"/>
  <c r="AS32" i="69"/>
  <c r="AT33" i="69"/>
  <c r="AU34" i="69"/>
  <c r="AV35" i="69"/>
  <c r="AW36" i="69"/>
  <c r="AX37" i="69"/>
  <c r="AY38" i="69"/>
  <c r="AZ39" i="69"/>
  <c r="BA40" i="69"/>
  <c r="BB41" i="69"/>
  <c r="BC42" i="69"/>
  <c r="BD43" i="69"/>
  <c r="BE44" i="69"/>
  <c r="AM389" i="61"/>
  <c r="AM390" i="61" s="1"/>
  <c r="AM26" i="59"/>
  <c r="AN27" i="59"/>
  <c r="AO28" i="59"/>
  <c r="AP29" i="59"/>
  <c r="AQ30" i="59"/>
  <c r="AR31" i="59"/>
  <c r="AS32" i="59"/>
  <c r="AT33" i="59"/>
  <c r="AU34" i="59"/>
  <c r="AV35" i="59"/>
  <c r="AW36" i="59"/>
  <c r="AX37" i="59"/>
  <c r="AY38" i="59"/>
  <c r="AZ39" i="59"/>
  <c r="BA40" i="59"/>
  <c r="BB41" i="59"/>
  <c r="BC42" i="59"/>
  <c r="BD43" i="59"/>
  <c r="BE44" i="59"/>
  <c r="AM133" i="59"/>
  <c r="AN134" i="59"/>
  <c r="AO135" i="59"/>
  <c r="AP136" i="59"/>
  <c r="AQ137" i="59"/>
  <c r="AR138" i="59"/>
  <c r="AS139" i="59"/>
  <c r="AT140" i="59"/>
  <c r="AU141" i="59"/>
  <c r="AV142" i="59"/>
  <c r="AW143" i="59"/>
  <c r="AX144" i="59"/>
  <c r="AY145" i="59"/>
  <c r="AZ146" i="59"/>
  <c r="BA147" i="59"/>
  <c r="BB148" i="59"/>
  <c r="BC149" i="59"/>
  <c r="BD150" i="59"/>
  <c r="BE151" i="59"/>
  <c r="AY3" i="56"/>
  <c r="AK29" i="1"/>
  <c r="AX6" i="56"/>
  <c r="AX7" i="56"/>
  <c r="AO325" i="67" l="1"/>
  <c r="AO325" i="61"/>
  <c r="AN23" i="69"/>
  <c r="BF151" i="69" s="1"/>
  <c r="AN21" i="69"/>
  <c r="BF44" i="69" s="1"/>
  <c r="AN23" i="59"/>
  <c r="BF151" i="59" s="1"/>
  <c r="AN21" i="59"/>
  <c r="BF44" i="59" s="1"/>
  <c r="AN343" i="67"/>
  <c r="AN355" i="67" s="1"/>
  <c r="AO328" i="61"/>
  <c r="AO326" i="61"/>
  <c r="AX68" i="56"/>
  <c r="AX119" i="56"/>
  <c r="AO81" i="69"/>
  <c r="BF98" i="69"/>
  <c r="AP82" i="59"/>
  <c r="BF98" i="59"/>
  <c r="AX110" i="56"/>
  <c r="AS11" i="61"/>
  <c r="AS64" i="61" s="1"/>
  <c r="AR10" i="61"/>
  <c r="AR63" i="61" s="1"/>
  <c r="AV14" i="61"/>
  <c r="AV67" i="61" s="1"/>
  <c r="AQ9" i="61"/>
  <c r="AQ62" i="61" s="1"/>
  <c r="AU13" i="61"/>
  <c r="AU66" i="61" s="1"/>
  <c r="AP8" i="61"/>
  <c r="AP61" i="61" s="1"/>
  <c r="AZ18" i="61"/>
  <c r="AZ71" i="61" s="1"/>
  <c r="AY17" i="61"/>
  <c r="AY70" i="61" s="1"/>
  <c r="AT12" i="61"/>
  <c r="AT65" i="61" s="1"/>
  <c r="AX16" i="61"/>
  <c r="AX69" i="61" s="1"/>
  <c r="BB20" i="61"/>
  <c r="BB73" i="61" s="1"/>
  <c r="AW15" i="61"/>
  <c r="AW68" i="61" s="1"/>
  <c r="BC21" i="61"/>
  <c r="BC74" i="61" s="1"/>
  <c r="BE23" i="61"/>
  <c r="BE76" i="61" s="1"/>
  <c r="BD22" i="61"/>
  <c r="BD75" i="61" s="1"/>
  <c r="BH26" i="61"/>
  <c r="BH79" i="61" s="1"/>
  <c r="J79" i="61" s="1"/>
  <c r="BA19" i="61"/>
  <c r="BA72" i="61" s="1"/>
  <c r="BG25" i="61"/>
  <c r="BG78" i="61" s="1"/>
  <c r="BF24" i="61"/>
  <c r="BF77" i="61" s="1"/>
  <c r="AO7" i="61"/>
  <c r="AO330" i="61"/>
  <c r="AO327" i="67"/>
  <c r="AO327" i="61"/>
  <c r="AX113" i="56"/>
  <c r="AX86" i="56"/>
  <c r="AX89" i="56"/>
  <c r="AX122" i="56"/>
  <c r="AX125" i="56"/>
  <c r="AX98" i="56"/>
  <c r="AX116" i="56"/>
  <c r="AX62" i="56"/>
  <c r="AX146" i="56"/>
  <c r="AX155" i="56"/>
  <c r="AX92" i="56"/>
  <c r="AX71" i="56"/>
  <c r="AX80" i="56"/>
  <c r="AX143" i="56"/>
  <c r="AX77" i="56"/>
  <c r="AX152" i="56"/>
  <c r="AX95" i="56"/>
  <c r="AX140" i="56"/>
  <c r="AX65" i="56"/>
  <c r="AX131" i="56"/>
  <c r="AX134" i="56"/>
  <c r="AX149" i="56"/>
  <c r="AP134" i="67"/>
  <c r="AX107" i="56"/>
  <c r="AX137" i="56"/>
  <c r="AX104" i="56"/>
  <c r="AX83" i="56"/>
  <c r="AX128" i="56"/>
  <c r="AX101" i="56"/>
  <c r="AX74" i="56"/>
  <c r="AN340" i="67"/>
  <c r="AN352" i="67" s="1"/>
  <c r="AN347" i="67"/>
  <c r="AN359" i="67" s="1"/>
  <c r="AN346" i="67"/>
  <c r="AN358" i="67" s="1"/>
  <c r="AN344" i="67"/>
  <c r="AN356" i="67" s="1"/>
  <c r="AN341" i="67"/>
  <c r="AN353" i="67" s="1"/>
  <c r="AN345" i="67"/>
  <c r="AN357" i="67" s="1"/>
  <c r="AN342" i="67"/>
  <c r="AN354" i="67" s="1"/>
  <c r="AN338" i="67"/>
  <c r="AN350" i="67" s="1"/>
  <c r="AN339" i="67"/>
  <c r="AN351" i="67" s="1"/>
  <c r="AO326" i="67"/>
  <c r="AO328" i="67"/>
  <c r="AO330" i="67"/>
  <c r="AO332" i="61"/>
  <c r="AO332" i="67"/>
  <c r="AS11" i="67"/>
  <c r="AW15" i="67"/>
  <c r="AW68" i="67" s="1"/>
  <c r="AR10" i="67"/>
  <c r="AR63" i="67" s="1"/>
  <c r="AV14" i="67"/>
  <c r="AV67" i="67" s="1"/>
  <c r="AQ9" i="67"/>
  <c r="AU13" i="67"/>
  <c r="AU66" i="67" s="1"/>
  <c r="AP8" i="67"/>
  <c r="AP61" i="67" s="1"/>
  <c r="AY17" i="67"/>
  <c r="AY70" i="67" s="1"/>
  <c r="BC21" i="67"/>
  <c r="BC74" i="67" s="1"/>
  <c r="BB20" i="67"/>
  <c r="BB73" i="67" s="1"/>
  <c r="AX16" i="67"/>
  <c r="AX69" i="67" s="1"/>
  <c r="BA19" i="67"/>
  <c r="BA72" i="67" s="1"/>
  <c r="BH26" i="67"/>
  <c r="BH79" i="67" s="1"/>
  <c r="J79" i="67" s="1"/>
  <c r="BG25" i="67"/>
  <c r="BG78" i="67" s="1"/>
  <c r="AT12" i="67"/>
  <c r="AT65" i="67" s="1"/>
  <c r="AZ18" i="67"/>
  <c r="AZ71" i="67" s="1"/>
  <c r="BD22" i="67"/>
  <c r="BD75" i="67" s="1"/>
  <c r="BF24" i="67"/>
  <c r="BF77" i="67" s="1"/>
  <c r="BE23" i="67"/>
  <c r="BE76" i="67" s="1"/>
  <c r="AO164" i="61"/>
  <c r="AS64" i="67"/>
  <c r="AO7" i="67"/>
  <c r="AO334" i="67"/>
  <c r="AO165" i="67"/>
  <c r="AO182" i="67" s="1"/>
  <c r="AQ62" i="67"/>
  <c r="AO334" i="61"/>
  <c r="AX41" i="56"/>
  <c r="AX53" i="56"/>
  <c r="AX56" i="56"/>
  <c r="AX59" i="56"/>
  <c r="AM183" i="69"/>
  <c r="AM18" i="69" s="1"/>
  <c r="AM76" i="69"/>
  <c r="AM14" i="69" s="1"/>
  <c r="AM183" i="59"/>
  <c r="AM18" i="59" s="1"/>
  <c r="AM76" i="59"/>
  <c r="AM14" i="59" s="1"/>
  <c r="BC95" i="69"/>
  <c r="AN347" i="61"/>
  <c r="AN359" i="61" s="1"/>
  <c r="AX29" i="56"/>
  <c r="AX11" i="56"/>
  <c r="AX14" i="56"/>
  <c r="AX32" i="56"/>
  <c r="AX50" i="56"/>
  <c r="AX23" i="56"/>
  <c r="AX38" i="56"/>
  <c r="AX47" i="56"/>
  <c r="AX20" i="56"/>
  <c r="AX17" i="56"/>
  <c r="AX35" i="56"/>
  <c r="AX26" i="56"/>
  <c r="AX44" i="56"/>
  <c r="AN341" i="61"/>
  <c r="AN353" i="61" s="1"/>
  <c r="AN346" i="61"/>
  <c r="AN358" i="61" s="1"/>
  <c r="AN338" i="61"/>
  <c r="AN350" i="61" s="1"/>
  <c r="AN343" i="61"/>
  <c r="AN355" i="61" s="1"/>
  <c r="AN340" i="61"/>
  <c r="AN352" i="61" s="1"/>
  <c r="AN339" i="61"/>
  <c r="AN351" i="61" s="1"/>
  <c r="AN344" i="61"/>
  <c r="AN356" i="61" s="1"/>
  <c r="AN342" i="61"/>
  <c r="AN354" i="61" s="1"/>
  <c r="AN345" i="61"/>
  <c r="AN357" i="61" s="1"/>
  <c r="AY91" i="59"/>
  <c r="AM79" i="59"/>
  <c r="BC95" i="59"/>
  <c r="AQ83" i="59"/>
  <c r="AU87" i="59"/>
  <c r="AY91" i="69"/>
  <c r="AM79" i="69"/>
  <c r="AQ83" i="69"/>
  <c r="AU87" i="69"/>
  <c r="BD96" i="59"/>
  <c r="AZ92" i="59"/>
  <c r="AV88" i="59"/>
  <c r="AR84" i="59"/>
  <c r="AN80" i="59"/>
  <c r="BE97" i="59"/>
  <c r="BA93" i="59"/>
  <c r="AW89" i="59"/>
  <c r="AS85" i="59"/>
  <c r="AO81" i="59"/>
  <c r="BB94" i="59"/>
  <c r="AX90" i="59"/>
  <c r="AT86" i="59"/>
  <c r="BB94" i="69"/>
  <c r="AX90" i="69"/>
  <c r="AT86" i="69"/>
  <c r="AP82" i="69"/>
  <c r="BD96" i="69"/>
  <c r="AZ92" i="69"/>
  <c r="AV88" i="69"/>
  <c r="AR84" i="69"/>
  <c r="AN80" i="69"/>
  <c r="AX8" i="56"/>
  <c r="BE97" i="69"/>
  <c r="BA93" i="69"/>
  <c r="AW89" i="69"/>
  <c r="AS85" i="69"/>
  <c r="AK30" i="1"/>
  <c r="AY4" i="56"/>
  <c r="AY142" i="56" s="1"/>
  <c r="AL28" i="1"/>
  <c r="AN367" i="67" l="1"/>
  <c r="AN22" i="69"/>
  <c r="AN22" i="59"/>
  <c r="AP134" i="61"/>
  <c r="AP151" i="61"/>
  <c r="AP151" i="67"/>
  <c r="AP159" i="61"/>
  <c r="AP163" i="61"/>
  <c r="AP144" i="61"/>
  <c r="AP140" i="67"/>
  <c r="AP138" i="67"/>
  <c r="AP160" i="67"/>
  <c r="AP153" i="67"/>
  <c r="AP149" i="61"/>
  <c r="AP148" i="61"/>
  <c r="AP135" i="67"/>
  <c r="AP132" i="61"/>
  <c r="AP152" i="61"/>
  <c r="AP137" i="67"/>
  <c r="AP142" i="67"/>
  <c r="AP150" i="61"/>
  <c r="AP141" i="61"/>
  <c r="AP148" i="67"/>
  <c r="AP149" i="67"/>
  <c r="AP140" i="61"/>
  <c r="AP153" i="61"/>
  <c r="AN364" i="67"/>
  <c r="AP159" i="67"/>
  <c r="AP152" i="67"/>
  <c r="AP132" i="67"/>
  <c r="AP135" i="61"/>
  <c r="AP141" i="67"/>
  <c r="AN365" i="67"/>
  <c r="AN363" i="67"/>
  <c r="AN371" i="67"/>
  <c r="AP163" i="67"/>
  <c r="AP144" i="67"/>
  <c r="AP137" i="61"/>
  <c r="AP150" i="67"/>
  <c r="AP142" i="61"/>
  <c r="AP138" i="61"/>
  <c r="AP160" i="61"/>
  <c r="AP154" i="67"/>
  <c r="AP154" i="61"/>
  <c r="AP146" i="61"/>
  <c r="AP146" i="67"/>
  <c r="AP156" i="61"/>
  <c r="AP156" i="67"/>
  <c r="AP133" i="61"/>
  <c r="AP133" i="67"/>
  <c r="AP139" i="61"/>
  <c r="AP139" i="67"/>
  <c r="AP157" i="61"/>
  <c r="AP157" i="67"/>
  <c r="AP155" i="61"/>
  <c r="AP155" i="67"/>
  <c r="AP158" i="61"/>
  <c r="AP158" i="67"/>
  <c r="AP136" i="61"/>
  <c r="AP136" i="67"/>
  <c r="AP147" i="61"/>
  <c r="AP147" i="67"/>
  <c r="AP143" i="61"/>
  <c r="AP143" i="67"/>
  <c r="AY64" i="56"/>
  <c r="AY94" i="56"/>
  <c r="AY69" i="56"/>
  <c r="AY60" i="56"/>
  <c r="AY66" i="56"/>
  <c r="AY108" i="56"/>
  <c r="AY136" i="56"/>
  <c r="AY117" i="56"/>
  <c r="AY100" i="56"/>
  <c r="AY139" i="56"/>
  <c r="AY120" i="56"/>
  <c r="AY75" i="56"/>
  <c r="AY144" i="56"/>
  <c r="AY114" i="56"/>
  <c r="AY111" i="56"/>
  <c r="AY87" i="56"/>
  <c r="AY148" i="56"/>
  <c r="AY96" i="56"/>
  <c r="AY73" i="56"/>
  <c r="AY126" i="56"/>
  <c r="AY81" i="56"/>
  <c r="AY118" i="56"/>
  <c r="AY88" i="56"/>
  <c r="AY63" i="56"/>
  <c r="AY123" i="56"/>
  <c r="AY76" i="56"/>
  <c r="AY78" i="56"/>
  <c r="AY82" i="56"/>
  <c r="AY99" i="56"/>
  <c r="AY93" i="56"/>
  <c r="AY72" i="56"/>
  <c r="AY90" i="56"/>
  <c r="AY106" i="56"/>
  <c r="AY109" i="56"/>
  <c r="AY67" i="56"/>
  <c r="AY130" i="56"/>
  <c r="AY103" i="56"/>
  <c r="AY132" i="56"/>
  <c r="AY133" i="56"/>
  <c r="AY121" i="56"/>
  <c r="AY85" i="56"/>
  <c r="AY145" i="56"/>
  <c r="AY147" i="56"/>
  <c r="AY151" i="56"/>
  <c r="AY79" i="56"/>
  <c r="AY97" i="56"/>
  <c r="AY129" i="56"/>
  <c r="AY124" i="56"/>
  <c r="AY112" i="56"/>
  <c r="AY84" i="56"/>
  <c r="AY150" i="56"/>
  <c r="AY70" i="56"/>
  <c r="AY115" i="56"/>
  <c r="AY141" i="56"/>
  <c r="AY138" i="56"/>
  <c r="AY61" i="56"/>
  <c r="AY102" i="56"/>
  <c r="AY91" i="56"/>
  <c r="AY135" i="56"/>
  <c r="AY127" i="56"/>
  <c r="AY105" i="56"/>
  <c r="AY153" i="56"/>
  <c r="AY154" i="56"/>
  <c r="AP145" i="67"/>
  <c r="AP145" i="61"/>
  <c r="AP161" i="61"/>
  <c r="AP161" i="67"/>
  <c r="AP162" i="61"/>
  <c r="AP162" i="67"/>
  <c r="AN370" i="67"/>
  <c r="AN362" i="67"/>
  <c r="AN368" i="67"/>
  <c r="AN369" i="67"/>
  <c r="AN366" i="67"/>
  <c r="AO57" i="67"/>
  <c r="AO387" i="67" s="1"/>
  <c r="AO389" i="67" s="1"/>
  <c r="AO390" i="67" s="1"/>
  <c r="AO234" i="67"/>
  <c r="AO286" i="67" s="1"/>
  <c r="AO176" i="67"/>
  <c r="AO228" i="67" s="1"/>
  <c r="AO280" i="67" s="1"/>
  <c r="AO184" i="67"/>
  <c r="AO236" i="67" s="1"/>
  <c r="AO288" i="67" s="1"/>
  <c r="AO174" i="67"/>
  <c r="AO226" i="67" s="1"/>
  <c r="AO278" i="67" s="1"/>
  <c r="AO181" i="67"/>
  <c r="AO233" i="67" s="1"/>
  <c r="AO285" i="67" s="1"/>
  <c r="AO175" i="67"/>
  <c r="AO227" i="67" s="1"/>
  <c r="AO279" i="67" s="1"/>
  <c r="AO167" i="67"/>
  <c r="AO219" i="67" s="1"/>
  <c r="AO271" i="67" s="1"/>
  <c r="AO179" i="67"/>
  <c r="AO231" i="67" s="1"/>
  <c r="AO283" i="67" s="1"/>
  <c r="AO169" i="67"/>
  <c r="AO221" i="67" s="1"/>
  <c r="AO273" i="67" s="1"/>
  <c r="AO177" i="67"/>
  <c r="AO229" i="67" s="1"/>
  <c r="AO281" i="67" s="1"/>
  <c r="AO178" i="67"/>
  <c r="AO230" i="67" s="1"/>
  <c r="AO282" i="67" s="1"/>
  <c r="AO172" i="67"/>
  <c r="AO224" i="67" s="1"/>
  <c r="AO276" i="67" s="1"/>
  <c r="AO183" i="67"/>
  <c r="AO235" i="67" s="1"/>
  <c r="AO287" i="67" s="1"/>
  <c r="AO194" i="67"/>
  <c r="AO246" i="67" s="1"/>
  <c r="AO298" i="67" s="1"/>
  <c r="AO203" i="67"/>
  <c r="AO255" i="67" s="1"/>
  <c r="AO307" i="67" s="1"/>
  <c r="AO207" i="67"/>
  <c r="AO259" i="67" s="1"/>
  <c r="AO311" i="67" s="1"/>
  <c r="AO202" i="67"/>
  <c r="AO254" i="67" s="1"/>
  <c r="AO306" i="67" s="1"/>
  <c r="AO188" i="67"/>
  <c r="AO240" i="67" s="1"/>
  <c r="AO292" i="67" s="1"/>
  <c r="AO187" i="67"/>
  <c r="AO239" i="67" s="1"/>
  <c r="AO291" i="67" s="1"/>
  <c r="AO197" i="67"/>
  <c r="AO249" i="67" s="1"/>
  <c r="AO301" i="67" s="1"/>
  <c r="AO204" i="67"/>
  <c r="AO256" i="67" s="1"/>
  <c r="AO308" i="67" s="1"/>
  <c r="AO190" i="67"/>
  <c r="AO242" i="67" s="1"/>
  <c r="AO294" i="67" s="1"/>
  <c r="AO201" i="67"/>
  <c r="AO253" i="67" s="1"/>
  <c r="AO305" i="67" s="1"/>
  <c r="AO205" i="67"/>
  <c r="AO257" i="67" s="1"/>
  <c r="AO309" i="67" s="1"/>
  <c r="AO213" i="67"/>
  <c r="AO265" i="67" s="1"/>
  <c r="AO317" i="67" s="1"/>
  <c r="AO185" i="67"/>
  <c r="AO237" i="67" s="1"/>
  <c r="AO289" i="67" s="1"/>
  <c r="AO196" i="67"/>
  <c r="AO248" i="67" s="1"/>
  <c r="AO300" i="67" s="1"/>
  <c r="AO206" i="67"/>
  <c r="AO258" i="67" s="1"/>
  <c r="AO310" i="67" s="1"/>
  <c r="AO186" i="67"/>
  <c r="AO238" i="67" s="1"/>
  <c r="AO290" i="67" s="1"/>
  <c r="AO214" i="67"/>
  <c r="AO266" i="67" s="1"/>
  <c r="AO318" i="67" s="1"/>
  <c r="AO189" i="67"/>
  <c r="AO241" i="67" s="1"/>
  <c r="AO293" i="67" s="1"/>
  <c r="AO192" i="67"/>
  <c r="AO244" i="67" s="1"/>
  <c r="AO296" i="67" s="1"/>
  <c r="AO210" i="67"/>
  <c r="AO262" i="67" s="1"/>
  <c r="AO314" i="67" s="1"/>
  <c r="AO215" i="67"/>
  <c r="AO267" i="67" s="1"/>
  <c r="AO319" i="67" s="1"/>
  <c r="AO212" i="67"/>
  <c r="AO264" i="67" s="1"/>
  <c r="AO316" i="67" s="1"/>
  <c r="AO209" i="67"/>
  <c r="AO261" i="67" s="1"/>
  <c r="AO313" i="67" s="1"/>
  <c r="AO198" i="67"/>
  <c r="AO250" i="67" s="1"/>
  <c r="AO302" i="67" s="1"/>
  <c r="AO208" i="67"/>
  <c r="AO260" i="67" s="1"/>
  <c r="AO312" i="67" s="1"/>
  <c r="AO195" i="67"/>
  <c r="AO247" i="67" s="1"/>
  <c r="AO299" i="67" s="1"/>
  <c r="AO211" i="67"/>
  <c r="AO263" i="67" s="1"/>
  <c r="AO315" i="67" s="1"/>
  <c r="AO191" i="67"/>
  <c r="AO243" i="67" s="1"/>
  <c r="AO295" i="67" s="1"/>
  <c r="AO193" i="67"/>
  <c r="AO245" i="67" s="1"/>
  <c r="AO297" i="67" s="1"/>
  <c r="AO199" i="67"/>
  <c r="AO251" i="67" s="1"/>
  <c r="AO303" i="67" s="1"/>
  <c r="AO200" i="67"/>
  <c r="AO252" i="67" s="1"/>
  <c r="AO304" i="67" s="1"/>
  <c r="AO216" i="67"/>
  <c r="AO268" i="67" s="1"/>
  <c r="AO320" i="67" s="1"/>
  <c r="AO168" i="67"/>
  <c r="AO220" i="67" s="1"/>
  <c r="AO272" i="67" s="1"/>
  <c r="AO173" i="67"/>
  <c r="AO225" i="67" s="1"/>
  <c r="AO277" i="67" s="1"/>
  <c r="AO180" i="67"/>
  <c r="AO232" i="67" s="1"/>
  <c r="AO284" i="67" s="1"/>
  <c r="AO171" i="67"/>
  <c r="AO223" i="67" s="1"/>
  <c r="AO275" i="67" s="1"/>
  <c r="AO170" i="67"/>
  <c r="AO222" i="67" s="1"/>
  <c r="AO274" i="67" s="1"/>
  <c r="AP114" i="61"/>
  <c r="AP114" i="67"/>
  <c r="AP117" i="61"/>
  <c r="AP117" i="67"/>
  <c r="AP119" i="61"/>
  <c r="AP119" i="67"/>
  <c r="AP116" i="61"/>
  <c r="AP116" i="67"/>
  <c r="AP125" i="61"/>
  <c r="AP125" i="67"/>
  <c r="AP126" i="61"/>
  <c r="AP126" i="67"/>
  <c r="AP118" i="61"/>
  <c r="AP118" i="67"/>
  <c r="AP115" i="61"/>
  <c r="AP115" i="67"/>
  <c r="AP131" i="61"/>
  <c r="AP131" i="67"/>
  <c r="AP120" i="61"/>
  <c r="AP330" i="61" s="1"/>
  <c r="AP120" i="67"/>
  <c r="AP127" i="61"/>
  <c r="AP127" i="67"/>
  <c r="AP128" i="61"/>
  <c r="AP128" i="67"/>
  <c r="AP121" i="61"/>
  <c r="AP121" i="67"/>
  <c r="AP130" i="61"/>
  <c r="AP130" i="67"/>
  <c r="AP123" i="61"/>
  <c r="AP123" i="67"/>
  <c r="AP124" i="61"/>
  <c r="AP124" i="67"/>
  <c r="AP122" i="61"/>
  <c r="AP122" i="67"/>
  <c r="AP129" i="61"/>
  <c r="AP129" i="67"/>
  <c r="AO60" i="67"/>
  <c r="AO324" i="67"/>
  <c r="AO335" i="67" s="1"/>
  <c r="AO167" i="61"/>
  <c r="AO219" i="61" s="1"/>
  <c r="AO271" i="61" s="1"/>
  <c r="AO180" i="61"/>
  <c r="AO232" i="61" s="1"/>
  <c r="AO284" i="61" s="1"/>
  <c r="AO173" i="61"/>
  <c r="AO225" i="61" s="1"/>
  <c r="AO277" i="61" s="1"/>
  <c r="AO169" i="61"/>
  <c r="AO221" i="61" s="1"/>
  <c r="AO273" i="61" s="1"/>
  <c r="AO182" i="61"/>
  <c r="AO234" i="61" s="1"/>
  <c r="AO286" i="61" s="1"/>
  <c r="AO213" i="61"/>
  <c r="AO265" i="61" s="1"/>
  <c r="AO317" i="61" s="1"/>
  <c r="AO202" i="61"/>
  <c r="AO254" i="61" s="1"/>
  <c r="AO306" i="61" s="1"/>
  <c r="AO205" i="61"/>
  <c r="AO257" i="61" s="1"/>
  <c r="AO309" i="61" s="1"/>
  <c r="AO208" i="61"/>
  <c r="AO260" i="61" s="1"/>
  <c r="AO312" i="61" s="1"/>
  <c r="AO195" i="61"/>
  <c r="AO247" i="61" s="1"/>
  <c r="AO299" i="61" s="1"/>
  <c r="AO191" i="61"/>
  <c r="AO243" i="61" s="1"/>
  <c r="AO295" i="61" s="1"/>
  <c r="AO189" i="61"/>
  <c r="AO241" i="61" s="1"/>
  <c r="AO293" i="61" s="1"/>
  <c r="AO210" i="61"/>
  <c r="AO262" i="61" s="1"/>
  <c r="AO314" i="61" s="1"/>
  <c r="AO183" i="61"/>
  <c r="AO235" i="61" s="1"/>
  <c r="AO287" i="61" s="1"/>
  <c r="AO172" i="61"/>
  <c r="AO224" i="61" s="1"/>
  <c r="AO276" i="61" s="1"/>
  <c r="AO168" i="61"/>
  <c r="AO220" i="61" s="1"/>
  <c r="AO272" i="61" s="1"/>
  <c r="AO175" i="61"/>
  <c r="AO227" i="61" s="1"/>
  <c r="AO279" i="61" s="1"/>
  <c r="AO179" i="61"/>
  <c r="AO231" i="61" s="1"/>
  <c r="AO283" i="61" s="1"/>
  <c r="AO204" i="61"/>
  <c r="AO256" i="61" s="1"/>
  <c r="AO308" i="61" s="1"/>
  <c r="AO188" i="61"/>
  <c r="AO240" i="61" s="1"/>
  <c r="AO292" i="61" s="1"/>
  <c r="AO197" i="61"/>
  <c r="AO249" i="61" s="1"/>
  <c r="AO301" i="61" s="1"/>
  <c r="AO192" i="61"/>
  <c r="AO244" i="61" s="1"/>
  <c r="AO296" i="61" s="1"/>
  <c r="AO215" i="61"/>
  <c r="AO267" i="61" s="1"/>
  <c r="AO319" i="61" s="1"/>
  <c r="AO199" i="61"/>
  <c r="AO251" i="61" s="1"/>
  <c r="AO303" i="61" s="1"/>
  <c r="AO214" i="61"/>
  <c r="AO266" i="61" s="1"/>
  <c r="AO318" i="61" s="1"/>
  <c r="AO216" i="61"/>
  <c r="AO268" i="61" s="1"/>
  <c r="AO320" i="61" s="1"/>
  <c r="AO178" i="61"/>
  <c r="AO230" i="61" s="1"/>
  <c r="AO282" i="61" s="1"/>
  <c r="AO184" i="61"/>
  <c r="AO170" i="61"/>
  <c r="AO222" i="61" s="1"/>
  <c r="AO274" i="61" s="1"/>
  <c r="AO171" i="61"/>
  <c r="AO223" i="61" s="1"/>
  <c r="AO275" i="61" s="1"/>
  <c r="AO201" i="61"/>
  <c r="AO253" i="61" s="1"/>
  <c r="AO305" i="61" s="1"/>
  <c r="AO185" i="61"/>
  <c r="AO237" i="61" s="1"/>
  <c r="AO289" i="61" s="1"/>
  <c r="AO190" i="61"/>
  <c r="AO242" i="61" s="1"/>
  <c r="AO294" i="61" s="1"/>
  <c r="AO207" i="61"/>
  <c r="AO259" i="61" s="1"/>
  <c r="AO311" i="61" s="1"/>
  <c r="AO209" i="61"/>
  <c r="AO261" i="61" s="1"/>
  <c r="AO313" i="61" s="1"/>
  <c r="AO212" i="61"/>
  <c r="AO264" i="61" s="1"/>
  <c r="AO316" i="61" s="1"/>
  <c r="AO186" i="61"/>
  <c r="AO238" i="61" s="1"/>
  <c r="AO290" i="61" s="1"/>
  <c r="AO196" i="61"/>
  <c r="AO248" i="61" s="1"/>
  <c r="AO300" i="61" s="1"/>
  <c r="AO176" i="61"/>
  <c r="AO228" i="61" s="1"/>
  <c r="AO280" i="61" s="1"/>
  <c r="AO181" i="61"/>
  <c r="AO233" i="61" s="1"/>
  <c r="AO285" i="61" s="1"/>
  <c r="AO177" i="61"/>
  <c r="AO229" i="61" s="1"/>
  <c r="AO281" i="61" s="1"/>
  <c r="AO174" i="61"/>
  <c r="AO226" i="61" s="1"/>
  <c r="AO278" i="61" s="1"/>
  <c r="AO194" i="61"/>
  <c r="AO246" i="61" s="1"/>
  <c r="AO298" i="61" s="1"/>
  <c r="AO187" i="61"/>
  <c r="AO239" i="61" s="1"/>
  <c r="AO291" i="61" s="1"/>
  <c r="AO203" i="61"/>
  <c r="AO255" i="61" s="1"/>
  <c r="AO307" i="61" s="1"/>
  <c r="AO200" i="61"/>
  <c r="AO252" i="61" s="1"/>
  <c r="AO304" i="61" s="1"/>
  <c r="AO193" i="61"/>
  <c r="AO245" i="61" s="1"/>
  <c r="AO297" i="61" s="1"/>
  <c r="AO206" i="61"/>
  <c r="AO258" i="61" s="1"/>
  <c r="AO310" i="61" s="1"/>
  <c r="AO198" i="61"/>
  <c r="AO250" i="61" s="1"/>
  <c r="AO302" i="61" s="1"/>
  <c r="AO211" i="61"/>
  <c r="AO263" i="61" s="1"/>
  <c r="AO315" i="61" s="1"/>
  <c r="AO60" i="61"/>
  <c r="AO236" i="61"/>
  <c r="AO288" i="61" s="1"/>
  <c r="AY54" i="56"/>
  <c r="AY57" i="56"/>
  <c r="AY55" i="56"/>
  <c r="AY58" i="56"/>
  <c r="AY51" i="56"/>
  <c r="AY52" i="56"/>
  <c r="AN368" i="61"/>
  <c r="AM129" i="69"/>
  <c r="AM16" i="69" s="1"/>
  <c r="AM129" i="59"/>
  <c r="AM16" i="59" s="1"/>
  <c r="AN370" i="61"/>
  <c r="AN363" i="61"/>
  <c r="AN369" i="61"/>
  <c r="AN365" i="61"/>
  <c r="AN371" i="61"/>
  <c r="AN362" i="61"/>
  <c r="AY10" i="56"/>
  <c r="AY48" i="56"/>
  <c r="AY16" i="56"/>
  <c r="AY22" i="56"/>
  <c r="AY12" i="56"/>
  <c r="AY42" i="56"/>
  <c r="AY43" i="56"/>
  <c r="AY33" i="56"/>
  <c r="AY34" i="56"/>
  <c r="AY49" i="56"/>
  <c r="AY21" i="56"/>
  <c r="AY36" i="56"/>
  <c r="AY19" i="56"/>
  <c r="AY46" i="56"/>
  <c r="AY30" i="56"/>
  <c r="AY27" i="56"/>
  <c r="AY37" i="56"/>
  <c r="AY9" i="56"/>
  <c r="AY25" i="56"/>
  <c r="AY28" i="56"/>
  <c r="AY40" i="56"/>
  <c r="AY39" i="56"/>
  <c r="AY24" i="56"/>
  <c r="AY15" i="56"/>
  <c r="AY31" i="56"/>
  <c r="AY45" i="56"/>
  <c r="AY13" i="56"/>
  <c r="AY18" i="56"/>
  <c r="AN364" i="61"/>
  <c r="AN367" i="61"/>
  <c r="AN366" i="61"/>
  <c r="AO57" i="61"/>
  <c r="AO387" i="61" s="1"/>
  <c r="AO324" i="61"/>
  <c r="AO335" i="61" s="1"/>
  <c r="AN26" i="69"/>
  <c r="AO27" i="69"/>
  <c r="AP28" i="69"/>
  <c r="AQ29" i="69"/>
  <c r="AR30" i="69"/>
  <c r="AS31" i="69"/>
  <c r="AT32" i="69"/>
  <c r="AU33" i="69"/>
  <c r="AV34" i="69"/>
  <c r="AW35" i="69"/>
  <c r="AX36" i="69"/>
  <c r="AY37" i="69"/>
  <c r="AZ38" i="69"/>
  <c r="BA39" i="69"/>
  <c r="BB40" i="69"/>
  <c r="BC41" i="69"/>
  <c r="BD42" i="69"/>
  <c r="BE43" i="69"/>
  <c r="AN133" i="69"/>
  <c r="AO134" i="69"/>
  <c r="AP135" i="69"/>
  <c r="AQ136" i="69"/>
  <c r="AR137" i="69"/>
  <c r="AS138" i="69"/>
  <c r="AT139" i="69"/>
  <c r="AU140" i="69"/>
  <c r="AV141" i="69"/>
  <c r="AW142" i="69"/>
  <c r="AX143" i="69"/>
  <c r="AY144" i="69"/>
  <c r="AZ145" i="69"/>
  <c r="BA146" i="69"/>
  <c r="BB147" i="69"/>
  <c r="BC148" i="69"/>
  <c r="BD149" i="69"/>
  <c r="BE150" i="69"/>
  <c r="AN389" i="61"/>
  <c r="AN390" i="61" s="1"/>
  <c r="AN26" i="59"/>
  <c r="AO27" i="59"/>
  <c r="AP28" i="59"/>
  <c r="AQ29" i="59"/>
  <c r="AR30" i="59"/>
  <c r="AS31" i="59"/>
  <c r="AT32" i="59"/>
  <c r="AU33" i="59"/>
  <c r="AV34" i="59"/>
  <c r="AW35" i="59"/>
  <c r="AX36" i="59"/>
  <c r="AY37" i="59"/>
  <c r="AZ38" i="59"/>
  <c r="BA39" i="59"/>
  <c r="BB40" i="59"/>
  <c r="BC41" i="59"/>
  <c r="BD42" i="59"/>
  <c r="BE43" i="59"/>
  <c r="AN133" i="59"/>
  <c r="AO134" i="59"/>
  <c r="AP135" i="59"/>
  <c r="AQ136" i="59"/>
  <c r="AR137" i="59"/>
  <c r="AS138" i="59"/>
  <c r="AT139" i="59"/>
  <c r="AU140" i="59"/>
  <c r="AV141" i="59"/>
  <c r="AW142" i="59"/>
  <c r="AX143" i="59"/>
  <c r="AY144" i="59"/>
  <c r="AZ145" i="59"/>
  <c r="BA146" i="59"/>
  <c r="BB147" i="59"/>
  <c r="BC148" i="59"/>
  <c r="BD149" i="59"/>
  <c r="BE150" i="59"/>
  <c r="AL29" i="1"/>
  <c r="AZ3" i="56"/>
  <c r="AY6" i="56"/>
  <c r="AY7" i="56"/>
  <c r="AP325" i="61" l="1"/>
  <c r="AP325" i="67"/>
  <c r="AO21" i="69"/>
  <c r="BF43" i="69" s="1"/>
  <c r="AO23" i="69"/>
  <c r="BF150" i="69" s="1"/>
  <c r="AO23" i="59"/>
  <c r="BF150" i="59" s="1"/>
  <c r="AO21" i="59"/>
  <c r="BF43" i="59" s="1"/>
  <c r="AP328" i="61"/>
  <c r="AP326" i="61"/>
  <c r="AY83" i="56"/>
  <c r="AY50" i="56"/>
  <c r="AY116" i="56"/>
  <c r="AO80" i="69"/>
  <c r="BF97" i="69"/>
  <c r="AO80" i="59"/>
  <c r="BF97" i="59"/>
  <c r="AQ8" i="61"/>
  <c r="AQ61" i="61" s="1"/>
  <c r="AU12" i="61"/>
  <c r="AU65" i="61" s="1"/>
  <c r="AT11" i="61"/>
  <c r="AT64" i="61" s="1"/>
  <c r="AS10" i="61"/>
  <c r="AS63" i="61" s="1"/>
  <c r="AW14" i="61"/>
  <c r="AW67" i="61" s="1"/>
  <c r="AX15" i="61"/>
  <c r="AX68" i="61" s="1"/>
  <c r="BB19" i="61"/>
  <c r="BB72" i="61" s="1"/>
  <c r="BA18" i="61"/>
  <c r="BA71" i="61" s="1"/>
  <c r="AR9" i="61"/>
  <c r="AR62" i="61" s="1"/>
  <c r="AZ17" i="61"/>
  <c r="AZ70" i="61" s="1"/>
  <c r="BD21" i="61"/>
  <c r="BD74" i="61" s="1"/>
  <c r="BC20" i="61"/>
  <c r="BC73" i="61" s="1"/>
  <c r="BG24" i="61"/>
  <c r="BG77" i="61" s="1"/>
  <c r="AV13" i="61"/>
  <c r="AV66" i="61" s="1"/>
  <c r="BF23" i="61"/>
  <c r="BF76" i="61" s="1"/>
  <c r="BE22" i="61"/>
  <c r="BE75" i="61" s="1"/>
  <c r="AY16" i="61"/>
  <c r="AY69" i="61" s="1"/>
  <c r="BH25" i="61"/>
  <c r="BH78" i="61" s="1"/>
  <c r="J78" i="61" s="1"/>
  <c r="AP7" i="61"/>
  <c r="AP332" i="61"/>
  <c r="AP327" i="67"/>
  <c r="AP327" i="61"/>
  <c r="AY92" i="56"/>
  <c r="AY146" i="56"/>
  <c r="AY68" i="56"/>
  <c r="AY113" i="56"/>
  <c r="AY71" i="56"/>
  <c r="AY122" i="56"/>
  <c r="AY134" i="56"/>
  <c r="AY77" i="56"/>
  <c r="AY89" i="56"/>
  <c r="AY80" i="56"/>
  <c r="AY86" i="56"/>
  <c r="AY119" i="56"/>
  <c r="AY128" i="56"/>
  <c r="AY62" i="56"/>
  <c r="AY125" i="56"/>
  <c r="AY155" i="56"/>
  <c r="AY98" i="56"/>
  <c r="AY110" i="56"/>
  <c r="AY104" i="56"/>
  <c r="AY107" i="56"/>
  <c r="AY140" i="56"/>
  <c r="AY95" i="56"/>
  <c r="AY152" i="56"/>
  <c r="AY131" i="56"/>
  <c r="AY149" i="56"/>
  <c r="AY101" i="56"/>
  <c r="AY65" i="56"/>
  <c r="AY143" i="56"/>
  <c r="AY74" i="56"/>
  <c r="AY137" i="56"/>
  <c r="AP164" i="61"/>
  <c r="AP175" i="61" s="1"/>
  <c r="AP328" i="67"/>
  <c r="AP330" i="67"/>
  <c r="AQ8" i="67"/>
  <c r="AQ61" i="67" s="1"/>
  <c r="AU12" i="67"/>
  <c r="AU65" i="67" s="1"/>
  <c r="AY16" i="67"/>
  <c r="AY69" i="67" s="1"/>
  <c r="AT11" i="67"/>
  <c r="AT64" i="67" s="1"/>
  <c r="AX15" i="67"/>
  <c r="AX68" i="67" s="1"/>
  <c r="AS10" i="67"/>
  <c r="AS63" i="67" s="1"/>
  <c r="AW14" i="67"/>
  <c r="AW67" i="67" s="1"/>
  <c r="BA18" i="67"/>
  <c r="BA71" i="67" s="1"/>
  <c r="BE22" i="67"/>
  <c r="BE75" i="67" s="1"/>
  <c r="AV13" i="67"/>
  <c r="AV66" i="67" s="1"/>
  <c r="AZ17" i="67"/>
  <c r="AZ70" i="67" s="1"/>
  <c r="BD21" i="67"/>
  <c r="BD74" i="67" s="1"/>
  <c r="AR9" i="67"/>
  <c r="AR62" i="67" s="1"/>
  <c r="BC20" i="67"/>
  <c r="BC73" i="67" s="1"/>
  <c r="BB19" i="67"/>
  <c r="BB72" i="67" s="1"/>
  <c r="BF23" i="67"/>
  <c r="BF76" i="67" s="1"/>
  <c r="BH25" i="67"/>
  <c r="BH78" i="67" s="1"/>
  <c r="J78" i="67" s="1"/>
  <c r="BG24" i="67"/>
  <c r="BG77" i="67" s="1"/>
  <c r="AP7" i="67"/>
  <c r="AO340" i="67"/>
  <c r="AO352" i="67" s="1"/>
  <c r="AO342" i="67"/>
  <c r="AO354" i="67" s="1"/>
  <c r="AO339" i="67"/>
  <c r="AO351" i="67" s="1"/>
  <c r="AO341" i="67"/>
  <c r="AO353" i="67" s="1"/>
  <c r="AO345" i="67"/>
  <c r="AO357" i="67" s="1"/>
  <c r="AO347" i="67"/>
  <c r="AO359" i="67" s="1"/>
  <c r="AP332" i="67"/>
  <c r="AO343" i="67"/>
  <c r="AO355" i="67" s="1"/>
  <c r="AO344" i="67"/>
  <c r="AO356" i="67" s="1"/>
  <c r="AO338" i="67"/>
  <c r="AO350" i="67" s="1"/>
  <c r="AO346" i="67"/>
  <c r="AO358" i="67" s="1"/>
  <c r="AP165" i="67"/>
  <c r="AP174" i="67" s="1"/>
  <c r="AP334" i="61"/>
  <c r="AY59" i="56"/>
  <c r="AY56" i="56"/>
  <c r="AY53" i="56"/>
  <c r="AP326" i="67"/>
  <c r="AP334" i="67"/>
  <c r="AN183" i="69"/>
  <c r="AN18" i="69" s="1"/>
  <c r="AN76" i="69"/>
  <c r="AN14" i="69" s="1"/>
  <c r="AN183" i="59"/>
  <c r="AN18" i="59" s="1"/>
  <c r="AN76" i="59"/>
  <c r="AN14" i="59" s="1"/>
  <c r="AY29" i="56"/>
  <c r="BC94" i="69"/>
  <c r="AU86" i="69"/>
  <c r="AZ91" i="59"/>
  <c r="AP81" i="59"/>
  <c r="AT85" i="59"/>
  <c r="AU86" i="59"/>
  <c r="BD95" i="59"/>
  <c r="AY90" i="59"/>
  <c r="AN79" i="59"/>
  <c r="AX89" i="69"/>
  <c r="BB93" i="69"/>
  <c r="AT85" i="69"/>
  <c r="AP81" i="69"/>
  <c r="AY90" i="69"/>
  <c r="AQ82" i="69"/>
  <c r="BD95" i="69"/>
  <c r="AZ91" i="69"/>
  <c r="AV87" i="69"/>
  <c r="AR83" i="69"/>
  <c r="AN79" i="69"/>
  <c r="AY38" i="56"/>
  <c r="AY35" i="56"/>
  <c r="BE96" i="69"/>
  <c r="BA92" i="69"/>
  <c r="AW88" i="69"/>
  <c r="AS84" i="69"/>
  <c r="AY14" i="56"/>
  <c r="AY32" i="56"/>
  <c r="AY8" i="56"/>
  <c r="AY11" i="56"/>
  <c r="AY41" i="56"/>
  <c r="AY20" i="56"/>
  <c r="AY47" i="56"/>
  <c r="BB93" i="59"/>
  <c r="AV87" i="59"/>
  <c r="AQ82" i="59"/>
  <c r="AY26" i="56"/>
  <c r="AY44" i="56"/>
  <c r="AY17" i="56"/>
  <c r="BC94" i="59"/>
  <c r="AX89" i="59"/>
  <c r="AR83" i="59"/>
  <c r="AY23" i="56"/>
  <c r="BE96" i="59"/>
  <c r="BA92" i="59"/>
  <c r="AW88" i="59"/>
  <c r="AS84" i="59"/>
  <c r="AO341" i="61"/>
  <c r="AO353" i="61" s="1"/>
  <c r="AO343" i="61"/>
  <c r="AO355" i="61" s="1"/>
  <c r="AO347" i="61"/>
  <c r="AO359" i="61" s="1"/>
  <c r="AO339" i="61"/>
  <c r="AO351" i="61" s="1"/>
  <c r="AO344" i="61"/>
  <c r="AO356" i="61" s="1"/>
  <c r="AO342" i="61"/>
  <c r="AO354" i="61" s="1"/>
  <c r="AO340" i="61"/>
  <c r="AO352" i="61" s="1"/>
  <c r="AO338" i="61"/>
  <c r="AO350" i="61" s="1"/>
  <c r="AO345" i="61"/>
  <c r="AO357" i="61" s="1"/>
  <c r="AO346" i="61"/>
  <c r="AO358" i="61" s="1"/>
  <c r="AL30" i="1"/>
  <c r="AZ4" i="56"/>
  <c r="AM28" i="1"/>
  <c r="AO371" i="67" l="1"/>
  <c r="AQ128" i="61"/>
  <c r="AO22" i="69"/>
  <c r="AO22" i="59"/>
  <c r="AQ139" i="61"/>
  <c r="AQ139" i="67"/>
  <c r="AQ128" i="67"/>
  <c r="AQ153" i="67"/>
  <c r="AQ140" i="61"/>
  <c r="AQ156" i="67"/>
  <c r="AQ134" i="61"/>
  <c r="AQ148" i="67"/>
  <c r="AQ132" i="61"/>
  <c r="AQ138" i="61"/>
  <c r="AQ152" i="61"/>
  <c r="AQ160" i="67"/>
  <c r="AQ150" i="61"/>
  <c r="AQ144" i="61"/>
  <c r="AQ154" i="67"/>
  <c r="AQ141" i="67"/>
  <c r="AQ135" i="61"/>
  <c r="AQ142" i="61"/>
  <c r="AQ163" i="61"/>
  <c r="AQ151" i="67"/>
  <c r="AQ137" i="61"/>
  <c r="AQ149" i="61"/>
  <c r="AQ160" i="61"/>
  <c r="AQ135" i="67"/>
  <c r="AQ150" i="67"/>
  <c r="AQ142" i="67"/>
  <c r="AQ134" i="67"/>
  <c r="AQ137" i="67"/>
  <c r="AQ163" i="67"/>
  <c r="AQ149" i="67"/>
  <c r="AO366" i="67"/>
  <c r="AQ141" i="61"/>
  <c r="AQ151" i="61"/>
  <c r="AP180" i="61"/>
  <c r="AP232" i="61" s="1"/>
  <c r="AP284" i="61" s="1"/>
  <c r="AQ152" i="67"/>
  <c r="AP179" i="61"/>
  <c r="AP231" i="61" s="1"/>
  <c r="AP283" i="61" s="1"/>
  <c r="AP209" i="61"/>
  <c r="AP261" i="61" s="1"/>
  <c r="AP313" i="61" s="1"/>
  <c r="AP194" i="61"/>
  <c r="AP246" i="61" s="1"/>
  <c r="AP298" i="61" s="1"/>
  <c r="AP200" i="61"/>
  <c r="AP252" i="61" s="1"/>
  <c r="AP304" i="61" s="1"/>
  <c r="AP181" i="61"/>
  <c r="AP233" i="61" s="1"/>
  <c r="AP285" i="61" s="1"/>
  <c r="AP215" i="61"/>
  <c r="AP267" i="61" s="1"/>
  <c r="AP319" i="61" s="1"/>
  <c r="AP214" i="61"/>
  <c r="AP266" i="61" s="1"/>
  <c r="AP318" i="61" s="1"/>
  <c r="AP208" i="61"/>
  <c r="AP260" i="61" s="1"/>
  <c r="AP312" i="61" s="1"/>
  <c r="AP191" i="61"/>
  <c r="AP243" i="61" s="1"/>
  <c r="AP295" i="61" s="1"/>
  <c r="AP207" i="61"/>
  <c r="AP259" i="61" s="1"/>
  <c r="AP311" i="61" s="1"/>
  <c r="AP212" i="61"/>
  <c r="AP264" i="61" s="1"/>
  <c r="AP316" i="61" s="1"/>
  <c r="AP210" i="61"/>
  <c r="AP262" i="61" s="1"/>
  <c r="AP314" i="61" s="1"/>
  <c r="AP168" i="61"/>
  <c r="AP220" i="61" s="1"/>
  <c r="AP272" i="61" s="1"/>
  <c r="AP174" i="61"/>
  <c r="AP226" i="61" s="1"/>
  <c r="AP278" i="61" s="1"/>
  <c r="AP211" i="61"/>
  <c r="AP263" i="61" s="1"/>
  <c r="AP315" i="61" s="1"/>
  <c r="AP182" i="61"/>
  <c r="AP234" i="61" s="1"/>
  <c r="AP286" i="61" s="1"/>
  <c r="AP203" i="61"/>
  <c r="AP255" i="61" s="1"/>
  <c r="AP307" i="61" s="1"/>
  <c r="AP183" i="61"/>
  <c r="AP235" i="61" s="1"/>
  <c r="AP287" i="61" s="1"/>
  <c r="AP201" i="61"/>
  <c r="AP253" i="61" s="1"/>
  <c r="AP305" i="61" s="1"/>
  <c r="AP188" i="61"/>
  <c r="AP240" i="61" s="1"/>
  <c r="AP292" i="61" s="1"/>
  <c r="AP205" i="61"/>
  <c r="AP257" i="61" s="1"/>
  <c r="AP309" i="61" s="1"/>
  <c r="AP176" i="61"/>
  <c r="AP228" i="61" s="1"/>
  <c r="AP280" i="61" s="1"/>
  <c r="AP186" i="61"/>
  <c r="AP238" i="61" s="1"/>
  <c r="AP290" i="61" s="1"/>
  <c r="AQ156" i="61"/>
  <c r="AQ132" i="67"/>
  <c r="AP171" i="61"/>
  <c r="AP223" i="61" s="1"/>
  <c r="AP275" i="61" s="1"/>
  <c r="AP184" i="61"/>
  <c r="AP236" i="61" s="1"/>
  <c r="AP288" i="61" s="1"/>
  <c r="AP195" i="61"/>
  <c r="AP247" i="61" s="1"/>
  <c r="AP299" i="61" s="1"/>
  <c r="AP198" i="61"/>
  <c r="AP250" i="61" s="1"/>
  <c r="AP302" i="61" s="1"/>
  <c r="AP206" i="61"/>
  <c r="AP258" i="61" s="1"/>
  <c r="AP310" i="61" s="1"/>
  <c r="AP167" i="61"/>
  <c r="AP219" i="61" s="1"/>
  <c r="AP271" i="61" s="1"/>
  <c r="AP192" i="61"/>
  <c r="AP244" i="61" s="1"/>
  <c r="AP296" i="61" s="1"/>
  <c r="AP177" i="61"/>
  <c r="AP229" i="61" s="1"/>
  <c r="AP281" i="61" s="1"/>
  <c r="AP204" i="61"/>
  <c r="AP256" i="61" s="1"/>
  <c r="AP308" i="61" s="1"/>
  <c r="AP197" i="61"/>
  <c r="AP249" i="61" s="1"/>
  <c r="AP301" i="61" s="1"/>
  <c r="AP196" i="61"/>
  <c r="AP248" i="61" s="1"/>
  <c r="AP300" i="61" s="1"/>
  <c r="AP190" i="61"/>
  <c r="AP242" i="61" s="1"/>
  <c r="AP294" i="61" s="1"/>
  <c r="AP170" i="61"/>
  <c r="AP222" i="61" s="1"/>
  <c r="AP274" i="61" s="1"/>
  <c r="AQ144" i="67"/>
  <c r="AQ154" i="61"/>
  <c r="AQ138" i="67"/>
  <c r="AP173" i="61"/>
  <c r="AP225" i="61" s="1"/>
  <c r="AP277" i="61" s="1"/>
  <c r="AP189" i="61"/>
  <c r="AP241" i="61" s="1"/>
  <c r="AP293" i="61" s="1"/>
  <c r="AP185" i="61"/>
  <c r="AP237" i="61" s="1"/>
  <c r="AP289" i="61" s="1"/>
  <c r="AP172" i="61"/>
  <c r="AP199" i="61"/>
  <c r="AP251" i="61" s="1"/>
  <c r="AP303" i="61" s="1"/>
  <c r="AP216" i="61"/>
  <c r="AP268" i="61" s="1"/>
  <c r="AP320" i="61" s="1"/>
  <c r="AP187" i="61"/>
  <c r="AP239" i="61" s="1"/>
  <c r="AP291" i="61" s="1"/>
  <c r="AP169" i="61"/>
  <c r="AP221" i="61" s="1"/>
  <c r="AP273" i="61" s="1"/>
  <c r="AP213" i="61"/>
  <c r="AP265" i="61" s="1"/>
  <c r="AP317" i="61" s="1"/>
  <c r="AP178" i="61"/>
  <c r="AP230" i="61" s="1"/>
  <c r="AP282" i="61" s="1"/>
  <c r="AP193" i="61"/>
  <c r="AP245" i="61" s="1"/>
  <c r="AP297" i="61" s="1"/>
  <c r="AP202" i="61"/>
  <c r="AP254" i="61" s="1"/>
  <c r="AP306" i="61" s="1"/>
  <c r="AQ153" i="61"/>
  <c r="AQ140" i="67"/>
  <c r="AQ148" i="61"/>
  <c r="AQ157" i="67"/>
  <c r="AQ157" i="61"/>
  <c r="AZ94" i="56"/>
  <c r="AZ108" i="56"/>
  <c r="AZ139" i="56"/>
  <c r="AZ69" i="56"/>
  <c r="AZ127" i="56"/>
  <c r="AZ136" i="56"/>
  <c r="AZ60" i="56"/>
  <c r="AZ111" i="56"/>
  <c r="AZ73" i="56"/>
  <c r="AZ96" i="56"/>
  <c r="AZ87" i="56"/>
  <c r="AZ148" i="56"/>
  <c r="AZ117" i="56"/>
  <c r="AZ100" i="56"/>
  <c r="AZ75" i="56"/>
  <c r="AZ64" i="56"/>
  <c r="AZ114" i="56"/>
  <c r="AZ66" i="56"/>
  <c r="AZ144" i="56"/>
  <c r="AZ63" i="56"/>
  <c r="AZ76" i="56"/>
  <c r="AZ90" i="56"/>
  <c r="AZ82" i="56"/>
  <c r="AZ123" i="56"/>
  <c r="AZ126" i="56"/>
  <c r="AZ81" i="56"/>
  <c r="AZ118" i="56"/>
  <c r="AZ85" i="56"/>
  <c r="AZ99" i="56"/>
  <c r="AZ67" i="56"/>
  <c r="AZ97" i="56"/>
  <c r="AZ121" i="56"/>
  <c r="AZ129" i="56"/>
  <c r="AZ84" i="56"/>
  <c r="AZ132" i="56"/>
  <c r="AZ142" i="56"/>
  <c r="AZ133" i="56"/>
  <c r="AZ93" i="56"/>
  <c r="AZ79" i="56"/>
  <c r="AZ138" i="56"/>
  <c r="AZ103" i="56"/>
  <c r="AZ88" i="56"/>
  <c r="AZ106" i="56"/>
  <c r="AZ72" i="56"/>
  <c r="AZ102" i="56"/>
  <c r="AZ109" i="56"/>
  <c r="AZ124" i="56"/>
  <c r="AZ91" i="56"/>
  <c r="AZ105" i="56"/>
  <c r="AZ70" i="56"/>
  <c r="AZ115" i="56"/>
  <c r="AZ78" i="56"/>
  <c r="AZ141" i="56"/>
  <c r="AZ145" i="56"/>
  <c r="AZ150" i="56"/>
  <c r="AZ147" i="56"/>
  <c r="AZ151" i="56"/>
  <c r="AZ130" i="56"/>
  <c r="AZ112" i="56"/>
  <c r="AZ135" i="56"/>
  <c r="AZ61" i="56"/>
  <c r="AZ120" i="56"/>
  <c r="AZ153" i="56"/>
  <c r="AZ154" i="56"/>
  <c r="AQ136" i="67"/>
  <c r="AQ136" i="61"/>
  <c r="AQ133" i="61"/>
  <c r="AQ133" i="67"/>
  <c r="AQ162" i="67"/>
  <c r="AQ162" i="61"/>
  <c r="AQ159" i="61"/>
  <c r="AQ159" i="67"/>
  <c r="AQ145" i="61"/>
  <c r="AQ145" i="67"/>
  <c r="AQ155" i="61"/>
  <c r="AQ155" i="67"/>
  <c r="AQ143" i="61"/>
  <c r="AQ143" i="67"/>
  <c r="AQ147" i="67"/>
  <c r="AQ147" i="61"/>
  <c r="AQ161" i="61"/>
  <c r="AQ161" i="67"/>
  <c r="AQ158" i="61"/>
  <c r="AQ158" i="67"/>
  <c r="AQ146" i="61"/>
  <c r="AQ146" i="67"/>
  <c r="AP226" i="67"/>
  <c r="AP278" i="67" s="1"/>
  <c r="AP170" i="67"/>
  <c r="AP222" i="67" s="1"/>
  <c r="AP274" i="67" s="1"/>
  <c r="AP173" i="67"/>
  <c r="AP225" i="67" s="1"/>
  <c r="AP277" i="67" s="1"/>
  <c r="AP177" i="67"/>
  <c r="AP229" i="67" s="1"/>
  <c r="AP281" i="67" s="1"/>
  <c r="AP180" i="67"/>
  <c r="AP232" i="67" s="1"/>
  <c r="AP284" i="67" s="1"/>
  <c r="AP169" i="67"/>
  <c r="AP221" i="67" s="1"/>
  <c r="AP273" i="67" s="1"/>
  <c r="AP182" i="67"/>
  <c r="AP234" i="67" s="1"/>
  <c r="AP286" i="67" s="1"/>
  <c r="AP178" i="67"/>
  <c r="AP230" i="67" s="1"/>
  <c r="AP282" i="67" s="1"/>
  <c r="AP205" i="67"/>
  <c r="AP257" i="67" s="1"/>
  <c r="AP309" i="67" s="1"/>
  <c r="AP188" i="67"/>
  <c r="AP240" i="67" s="1"/>
  <c r="AP292" i="67" s="1"/>
  <c r="AP198" i="67"/>
  <c r="AP250" i="67" s="1"/>
  <c r="AP302" i="67" s="1"/>
  <c r="AP194" i="67"/>
  <c r="AP246" i="67" s="1"/>
  <c r="AP298" i="67" s="1"/>
  <c r="AP185" i="67"/>
  <c r="AP237" i="67" s="1"/>
  <c r="AP289" i="67" s="1"/>
  <c r="AP213" i="67"/>
  <c r="AP265" i="67" s="1"/>
  <c r="AP317" i="67" s="1"/>
  <c r="AP202" i="67"/>
  <c r="AP254" i="67" s="1"/>
  <c r="AP306" i="67" s="1"/>
  <c r="AP203" i="67"/>
  <c r="AP255" i="67" s="1"/>
  <c r="AP307" i="67" s="1"/>
  <c r="AP204" i="67"/>
  <c r="AP256" i="67" s="1"/>
  <c r="AP308" i="67" s="1"/>
  <c r="AP197" i="67"/>
  <c r="AP249" i="67" s="1"/>
  <c r="AP301" i="67" s="1"/>
  <c r="AP201" i="67"/>
  <c r="AP253" i="67" s="1"/>
  <c r="AP305" i="67" s="1"/>
  <c r="AP187" i="67"/>
  <c r="AP239" i="67" s="1"/>
  <c r="AP291" i="67" s="1"/>
  <c r="AP199" i="67"/>
  <c r="AP251" i="67" s="1"/>
  <c r="AP303" i="67" s="1"/>
  <c r="AP190" i="67"/>
  <c r="AP242" i="67" s="1"/>
  <c r="AP294" i="67" s="1"/>
  <c r="AP212" i="67"/>
  <c r="AP264" i="67" s="1"/>
  <c r="AP316" i="67" s="1"/>
  <c r="AP209" i="67"/>
  <c r="AP261" i="67" s="1"/>
  <c r="AP313" i="67" s="1"/>
  <c r="AP211" i="67"/>
  <c r="AP263" i="67" s="1"/>
  <c r="AP315" i="67" s="1"/>
  <c r="AP215" i="67"/>
  <c r="AP267" i="67" s="1"/>
  <c r="AP319" i="67" s="1"/>
  <c r="AP192" i="67"/>
  <c r="AP244" i="67" s="1"/>
  <c r="AP296" i="67" s="1"/>
  <c r="AP206" i="67"/>
  <c r="AP258" i="67" s="1"/>
  <c r="AP310" i="67" s="1"/>
  <c r="AP191" i="67"/>
  <c r="AP243" i="67" s="1"/>
  <c r="AP295" i="67" s="1"/>
  <c r="AP207" i="67"/>
  <c r="AP259" i="67" s="1"/>
  <c r="AP311" i="67" s="1"/>
  <c r="AP196" i="67"/>
  <c r="AP248" i="67" s="1"/>
  <c r="AP300" i="67" s="1"/>
  <c r="AP186" i="67"/>
  <c r="AP238" i="67" s="1"/>
  <c r="AP290" i="67" s="1"/>
  <c r="AP189" i="67"/>
  <c r="AP241" i="67" s="1"/>
  <c r="AP293" i="67" s="1"/>
  <c r="AP195" i="67"/>
  <c r="AP247" i="67" s="1"/>
  <c r="AP299" i="67" s="1"/>
  <c r="AP208" i="67"/>
  <c r="AP260" i="67" s="1"/>
  <c r="AP312" i="67" s="1"/>
  <c r="AP200" i="67"/>
  <c r="AP252" i="67" s="1"/>
  <c r="AP304" i="67" s="1"/>
  <c r="AP214" i="67"/>
  <c r="AP266" i="67" s="1"/>
  <c r="AP318" i="67" s="1"/>
  <c r="AP193" i="67"/>
  <c r="AP245" i="67" s="1"/>
  <c r="AP297" i="67" s="1"/>
  <c r="AP210" i="67"/>
  <c r="AP262" i="67" s="1"/>
  <c r="AP314" i="67" s="1"/>
  <c r="AP216" i="67"/>
  <c r="AP268" i="67" s="1"/>
  <c r="AP320" i="67" s="1"/>
  <c r="AP179" i="67"/>
  <c r="AP231" i="67" s="1"/>
  <c r="AP283" i="67" s="1"/>
  <c r="AP181" i="67"/>
  <c r="AP233" i="67" s="1"/>
  <c r="AP285" i="67" s="1"/>
  <c r="AP167" i="67"/>
  <c r="AP219" i="67" s="1"/>
  <c r="AP271" i="67" s="1"/>
  <c r="AP171" i="67"/>
  <c r="AP223" i="67" s="1"/>
  <c r="AP275" i="67" s="1"/>
  <c r="AP176" i="67"/>
  <c r="AP228" i="67" s="1"/>
  <c r="AP280" i="67" s="1"/>
  <c r="AP168" i="67"/>
  <c r="AP220" i="67" s="1"/>
  <c r="AP272" i="67" s="1"/>
  <c r="AP183" i="67"/>
  <c r="AP235" i="67" s="1"/>
  <c r="AP287" i="67" s="1"/>
  <c r="AP172" i="67"/>
  <c r="AP224" i="67" s="1"/>
  <c r="AP276" i="67" s="1"/>
  <c r="AP184" i="67"/>
  <c r="AP236" i="67" s="1"/>
  <c r="AP288" i="67" s="1"/>
  <c r="AP175" i="67"/>
  <c r="AP227" i="67" s="1"/>
  <c r="AP279" i="67" s="1"/>
  <c r="AO363" i="67"/>
  <c r="AO362" i="67"/>
  <c r="AO364" i="67"/>
  <c r="AQ126" i="61"/>
  <c r="AQ126" i="67"/>
  <c r="AQ115" i="61"/>
  <c r="AQ115" i="67"/>
  <c r="AQ116" i="61"/>
  <c r="AQ116" i="67"/>
  <c r="AQ124" i="61"/>
  <c r="AQ124" i="67"/>
  <c r="AQ121" i="61"/>
  <c r="AQ121" i="67"/>
  <c r="AQ130" i="61"/>
  <c r="AQ130" i="67"/>
  <c r="AQ120" i="61"/>
  <c r="AQ120" i="67"/>
  <c r="AQ127" i="61"/>
  <c r="AQ127" i="67"/>
  <c r="AQ114" i="61"/>
  <c r="AQ114" i="67"/>
  <c r="AQ131" i="61"/>
  <c r="AQ131" i="67"/>
  <c r="AQ118" i="61"/>
  <c r="AQ118" i="67"/>
  <c r="AQ326" i="67" s="1"/>
  <c r="AQ122" i="61"/>
  <c r="AQ122" i="67"/>
  <c r="AQ119" i="61"/>
  <c r="AQ119" i="67"/>
  <c r="AQ117" i="61"/>
  <c r="AQ117" i="67"/>
  <c r="AQ125" i="61"/>
  <c r="AQ125" i="67"/>
  <c r="AQ123" i="61"/>
  <c r="AQ123" i="67"/>
  <c r="AQ129" i="61"/>
  <c r="AQ129" i="67"/>
  <c r="AO367" i="67"/>
  <c r="AO365" i="67"/>
  <c r="AO370" i="67"/>
  <c r="AO369" i="67"/>
  <c r="AO368" i="67"/>
  <c r="AP324" i="67"/>
  <c r="AP335" i="67" s="1"/>
  <c r="AQ330" i="61"/>
  <c r="AP57" i="61"/>
  <c r="AP387" i="61" s="1"/>
  <c r="AP227" i="61"/>
  <c r="AP279" i="61" s="1"/>
  <c r="AP224" i="61"/>
  <c r="AP276" i="61" s="1"/>
  <c r="AP57" i="67"/>
  <c r="AP387" i="67" s="1"/>
  <c r="AP389" i="67" s="1"/>
  <c r="AP390" i="67" s="1"/>
  <c r="AZ58" i="56"/>
  <c r="AZ54" i="56"/>
  <c r="AZ57" i="56"/>
  <c r="AZ55" i="56"/>
  <c r="AZ52" i="56"/>
  <c r="AZ51" i="56"/>
  <c r="AN129" i="69"/>
  <c r="AN16" i="69" s="1"/>
  <c r="AN129" i="59"/>
  <c r="AN16" i="59" s="1"/>
  <c r="AO367" i="61"/>
  <c r="AZ10" i="56"/>
  <c r="AZ19" i="56"/>
  <c r="AZ30" i="56"/>
  <c r="AZ43" i="56"/>
  <c r="AZ34" i="56"/>
  <c r="AZ27" i="56"/>
  <c r="AZ42" i="56"/>
  <c r="AZ48" i="56"/>
  <c r="AZ16" i="56"/>
  <c r="AZ12" i="56"/>
  <c r="AZ37" i="56"/>
  <c r="AZ9" i="56"/>
  <c r="AZ25" i="56"/>
  <c r="AZ21" i="56"/>
  <c r="AZ46" i="56"/>
  <c r="AZ33" i="56"/>
  <c r="AZ22" i="56"/>
  <c r="AZ31" i="56"/>
  <c r="AZ18" i="56"/>
  <c r="AZ24" i="56"/>
  <c r="AZ49" i="56"/>
  <c r="AZ28" i="56"/>
  <c r="AZ45" i="56"/>
  <c r="AZ40" i="56"/>
  <c r="AZ13" i="56"/>
  <c r="AZ39" i="56"/>
  <c r="AZ36" i="56"/>
  <c r="AZ15" i="56"/>
  <c r="AO365" i="61"/>
  <c r="AP60" i="67"/>
  <c r="AP324" i="61"/>
  <c r="AP335" i="61" s="1"/>
  <c r="AO366" i="61"/>
  <c r="AO370" i="61"/>
  <c r="AO371" i="61"/>
  <c r="AO364" i="61"/>
  <c r="AP60" i="61"/>
  <c r="AO363" i="61"/>
  <c r="AO362" i="61"/>
  <c r="AO368" i="61"/>
  <c r="AO369" i="61"/>
  <c r="AO26" i="69"/>
  <c r="AP27" i="69"/>
  <c r="AQ28" i="69"/>
  <c r="AR29" i="69"/>
  <c r="AS30" i="69"/>
  <c r="AT31" i="69"/>
  <c r="AU32" i="69"/>
  <c r="AV33" i="69"/>
  <c r="AW34" i="69"/>
  <c r="AX35" i="69"/>
  <c r="AY36" i="69"/>
  <c r="AZ37" i="69"/>
  <c r="BA38" i="69"/>
  <c r="BB39" i="69"/>
  <c r="BC40" i="69"/>
  <c r="BD41" i="69"/>
  <c r="BE42" i="69"/>
  <c r="AO133" i="69"/>
  <c r="AP134" i="69"/>
  <c r="AQ135" i="69"/>
  <c r="AR136" i="69"/>
  <c r="AS137" i="69"/>
  <c r="AT138" i="69"/>
  <c r="AU139" i="69"/>
  <c r="AV140" i="69"/>
  <c r="AW141" i="69"/>
  <c r="AX142" i="69"/>
  <c r="AY143" i="69"/>
  <c r="AZ144" i="69"/>
  <c r="BA145" i="69"/>
  <c r="BB146" i="69"/>
  <c r="BC147" i="69"/>
  <c r="BD148" i="69"/>
  <c r="BE149" i="69"/>
  <c r="AO389" i="61"/>
  <c r="AO390" i="61" s="1"/>
  <c r="AO133" i="59"/>
  <c r="AP134" i="59"/>
  <c r="AQ135" i="59"/>
  <c r="AR136" i="59"/>
  <c r="AS137" i="59"/>
  <c r="AT138" i="59"/>
  <c r="AU139" i="59"/>
  <c r="AV140" i="59"/>
  <c r="AW141" i="59"/>
  <c r="AX142" i="59"/>
  <c r="AY143" i="59"/>
  <c r="AZ144" i="59"/>
  <c r="BA145" i="59"/>
  <c r="BB146" i="59"/>
  <c r="BC147" i="59"/>
  <c r="BD148" i="59"/>
  <c r="BE149" i="59"/>
  <c r="AO26" i="59"/>
  <c r="AP27" i="59"/>
  <c r="AQ28" i="59"/>
  <c r="AR29" i="59"/>
  <c r="AS30" i="59"/>
  <c r="AT31" i="59"/>
  <c r="AU32" i="59"/>
  <c r="AV33" i="59"/>
  <c r="AW34" i="59"/>
  <c r="AX35" i="59"/>
  <c r="AY36" i="59"/>
  <c r="AZ37" i="59"/>
  <c r="BA38" i="59"/>
  <c r="BB39" i="59"/>
  <c r="BC40" i="59"/>
  <c r="BD41" i="59"/>
  <c r="BE42" i="59"/>
  <c r="AM29" i="1"/>
  <c r="BA3" i="56"/>
  <c r="AZ6" i="56"/>
  <c r="AZ7" i="56"/>
  <c r="AQ325" i="67" l="1"/>
  <c r="AQ325" i="61"/>
  <c r="AP23" i="69"/>
  <c r="BF149" i="69" s="1"/>
  <c r="AP21" i="69"/>
  <c r="BF42" i="69" s="1"/>
  <c r="AP23" i="59"/>
  <c r="BF149" i="59" s="1"/>
  <c r="AP21" i="59"/>
  <c r="BF42" i="59" s="1"/>
  <c r="AP338" i="67"/>
  <c r="AP350" i="67" s="1"/>
  <c r="AQ328" i="61"/>
  <c r="AQ326" i="61"/>
  <c r="AZ29" i="56"/>
  <c r="AZ110" i="56"/>
  <c r="AZ68" i="56"/>
  <c r="AR82" i="69"/>
  <c r="BF96" i="69"/>
  <c r="AR82" i="59"/>
  <c r="BF96" i="59"/>
  <c r="AS9" i="61"/>
  <c r="AS62" i="61" s="1"/>
  <c r="AW13" i="61"/>
  <c r="AW66" i="61" s="1"/>
  <c r="AR8" i="61"/>
  <c r="AR61" i="61" s="1"/>
  <c r="AV12" i="61"/>
  <c r="AV65" i="61" s="1"/>
  <c r="AU11" i="61"/>
  <c r="AU64" i="61" s="1"/>
  <c r="AZ16" i="61"/>
  <c r="AZ69" i="61" s="1"/>
  <c r="BD20" i="61"/>
  <c r="BD73" i="61" s="1"/>
  <c r="AY15" i="61"/>
  <c r="AY68" i="61" s="1"/>
  <c r="BC19" i="61"/>
  <c r="BC72" i="61" s="1"/>
  <c r="AT10" i="61"/>
  <c r="AT63" i="61" s="1"/>
  <c r="AX14" i="61"/>
  <c r="AX67" i="61" s="1"/>
  <c r="BB18" i="61"/>
  <c r="BB71" i="61" s="1"/>
  <c r="BA17" i="61"/>
  <c r="BA70" i="61" s="1"/>
  <c r="BE21" i="61"/>
  <c r="BE74" i="61" s="1"/>
  <c r="BH24" i="61"/>
  <c r="BH77" i="61" s="1"/>
  <c r="J77" i="61" s="1"/>
  <c r="BG23" i="61"/>
  <c r="BG76" i="61" s="1"/>
  <c r="BF22" i="61"/>
  <c r="BF75" i="61" s="1"/>
  <c r="AQ7" i="61"/>
  <c r="AQ327" i="61"/>
  <c r="AQ327" i="67"/>
  <c r="AZ92" i="56"/>
  <c r="AZ98" i="56"/>
  <c r="AZ113" i="56"/>
  <c r="AZ125" i="56"/>
  <c r="AZ71" i="56"/>
  <c r="AP342" i="67"/>
  <c r="AP354" i="67" s="1"/>
  <c r="AZ146" i="56"/>
  <c r="AZ89" i="56"/>
  <c r="AZ62" i="56"/>
  <c r="AZ152" i="56"/>
  <c r="AZ77" i="56"/>
  <c r="AZ134" i="56"/>
  <c r="AZ116" i="56"/>
  <c r="AZ119" i="56"/>
  <c r="AZ131" i="56"/>
  <c r="AZ101" i="56"/>
  <c r="AZ137" i="56"/>
  <c r="AZ104" i="56"/>
  <c r="AZ74" i="56"/>
  <c r="AZ128" i="56"/>
  <c r="AZ95" i="56"/>
  <c r="AZ155" i="56"/>
  <c r="AZ143" i="56"/>
  <c r="AZ122" i="56"/>
  <c r="AZ86" i="56"/>
  <c r="AZ65" i="56"/>
  <c r="AZ149" i="56"/>
  <c r="AZ107" i="56"/>
  <c r="AZ80" i="56"/>
  <c r="AZ83" i="56"/>
  <c r="AZ140" i="56"/>
  <c r="AQ328" i="67"/>
  <c r="AQ330" i="67"/>
  <c r="AS9" i="67"/>
  <c r="AS62" i="67" s="1"/>
  <c r="AW13" i="67"/>
  <c r="AW66" i="67" s="1"/>
  <c r="AR8" i="67"/>
  <c r="AR61" i="67" s="1"/>
  <c r="AV12" i="67"/>
  <c r="AV65" i="67" s="1"/>
  <c r="AZ16" i="67"/>
  <c r="AZ69" i="67" s="1"/>
  <c r="AU11" i="67"/>
  <c r="AU64" i="67" s="1"/>
  <c r="AY15" i="67"/>
  <c r="AY68" i="67" s="1"/>
  <c r="AT10" i="67"/>
  <c r="AT63" i="67" s="1"/>
  <c r="BC19" i="67"/>
  <c r="BC72" i="67" s="1"/>
  <c r="BB18" i="67"/>
  <c r="BB71" i="67" s="1"/>
  <c r="BF22" i="67"/>
  <c r="BF75" i="67" s="1"/>
  <c r="BA17" i="67"/>
  <c r="BA70" i="67" s="1"/>
  <c r="BE21" i="67"/>
  <c r="BE74" i="67" s="1"/>
  <c r="BH24" i="67"/>
  <c r="BH77" i="67" s="1"/>
  <c r="J77" i="67" s="1"/>
  <c r="BG23" i="67"/>
  <c r="BG76" i="67" s="1"/>
  <c r="AX14" i="67"/>
  <c r="AX67" i="67" s="1"/>
  <c r="BD20" i="67"/>
  <c r="BD73" i="67" s="1"/>
  <c r="AQ164" i="61"/>
  <c r="AP341" i="67"/>
  <c r="AP353" i="67" s="1"/>
  <c r="AP343" i="67"/>
  <c r="AP355" i="67" s="1"/>
  <c r="AP339" i="67"/>
  <c r="AP351" i="67" s="1"/>
  <c r="AP347" i="67"/>
  <c r="AP359" i="67" s="1"/>
  <c r="AQ7" i="67"/>
  <c r="AQ60" i="67" s="1"/>
  <c r="AQ334" i="67"/>
  <c r="AP346" i="67"/>
  <c r="AP358" i="67" s="1"/>
  <c r="AP344" i="67"/>
  <c r="AP356" i="67" s="1"/>
  <c r="AP345" i="67"/>
  <c r="AP357" i="67" s="1"/>
  <c r="AP340" i="67"/>
  <c r="AP352" i="67" s="1"/>
  <c r="AQ165" i="67"/>
  <c r="AQ172" i="67" s="1"/>
  <c r="AQ332" i="67"/>
  <c r="AQ332" i="61"/>
  <c r="AQ334" i="61"/>
  <c r="AZ59" i="56"/>
  <c r="AZ53" i="56"/>
  <c r="AZ56" i="56"/>
  <c r="AO183" i="69"/>
  <c r="AO18" i="69" s="1"/>
  <c r="AO76" i="69"/>
  <c r="AO14" i="69" s="1"/>
  <c r="AO183" i="59"/>
  <c r="AO18" i="59" s="1"/>
  <c r="AO76" i="59"/>
  <c r="AO14" i="59" s="1"/>
  <c r="AS83" i="59"/>
  <c r="BC93" i="59"/>
  <c r="AQ81" i="59"/>
  <c r="BB92" i="59"/>
  <c r="AX88" i="59"/>
  <c r="AW87" i="59"/>
  <c r="AT84" i="69"/>
  <c r="AP80" i="69"/>
  <c r="AX88" i="69"/>
  <c r="BB92" i="69"/>
  <c r="BE95" i="59"/>
  <c r="AY89" i="59"/>
  <c r="AT84" i="59"/>
  <c r="AO79" i="59"/>
  <c r="BA91" i="59"/>
  <c r="AU85" i="59"/>
  <c r="AP80" i="59"/>
  <c r="AZ41" i="56"/>
  <c r="BD94" i="59"/>
  <c r="AZ90" i="59"/>
  <c r="AV86" i="59"/>
  <c r="AZ11" i="56"/>
  <c r="BE95" i="69"/>
  <c r="BA91" i="69"/>
  <c r="AW87" i="69"/>
  <c r="AS83" i="69"/>
  <c r="AO79" i="69"/>
  <c r="AZ32" i="56"/>
  <c r="BC93" i="69"/>
  <c r="AY89" i="69"/>
  <c r="AU85" i="69"/>
  <c r="AQ81" i="69"/>
  <c r="AZ44" i="56"/>
  <c r="BD94" i="69"/>
  <c r="AZ90" i="69"/>
  <c r="AV86" i="69"/>
  <c r="AP345" i="61"/>
  <c r="AP357" i="61" s="1"/>
  <c r="AZ14" i="56"/>
  <c r="AZ23" i="56"/>
  <c r="AP346" i="61"/>
  <c r="AP358" i="61" s="1"/>
  <c r="AZ50" i="56"/>
  <c r="AZ26" i="56"/>
  <c r="AZ17" i="56"/>
  <c r="AZ35" i="56"/>
  <c r="AP338" i="61"/>
  <c r="AP350" i="61" s="1"/>
  <c r="AZ20" i="56"/>
  <c r="AP347" i="61"/>
  <c r="AP359" i="61" s="1"/>
  <c r="AZ47" i="56"/>
  <c r="AZ38" i="56"/>
  <c r="AP344" i="61"/>
  <c r="AP356" i="61" s="1"/>
  <c r="AP341" i="61"/>
  <c r="AP353" i="61" s="1"/>
  <c r="AP340" i="61"/>
  <c r="AP352" i="61" s="1"/>
  <c r="AP339" i="61"/>
  <c r="AP351" i="61" s="1"/>
  <c r="AP342" i="61"/>
  <c r="AP354" i="61" s="1"/>
  <c r="AP343" i="61"/>
  <c r="AP355" i="61" s="1"/>
  <c r="AZ8" i="56"/>
  <c r="AM30" i="1"/>
  <c r="BA4" i="56"/>
  <c r="AN28" i="1"/>
  <c r="AP362" i="67" l="1"/>
  <c r="AP22" i="69"/>
  <c r="AP22" i="59"/>
  <c r="AR134" i="61"/>
  <c r="AR134" i="67"/>
  <c r="AR121" i="67"/>
  <c r="AR121" i="61"/>
  <c r="AR148" i="67"/>
  <c r="AR148" i="61"/>
  <c r="AR155" i="67"/>
  <c r="AR137" i="67"/>
  <c r="AR160" i="67"/>
  <c r="AR149" i="61"/>
  <c r="AR151" i="61"/>
  <c r="AR162" i="67"/>
  <c r="AR144" i="61"/>
  <c r="AR150" i="67"/>
  <c r="AR132" i="67"/>
  <c r="AR135" i="61"/>
  <c r="AR142" i="61"/>
  <c r="AR156" i="61"/>
  <c r="AR141" i="67"/>
  <c r="AR153" i="61"/>
  <c r="AP367" i="67"/>
  <c r="AP366" i="67"/>
  <c r="AR144" i="67"/>
  <c r="AR142" i="67"/>
  <c r="AR149" i="67"/>
  <c r="AR135" i="67"/>
  <c r="AR137" i="61"/>
  <c r="AP364" i="67"/>
  <c r="AP365" i="67"/>
  <c r="AR153" i="67"/>
  <c r="AR160" i="61"/>
  <c r="AR141" i="61"/>
  <c r="AR150" i="61"/>
  <c r="AR132" i="61"/>
  <c r="AR151" i="67"/>
  <c r="AR162" i="61"/>
  <c r="AR155" i="61"/>
  <c r="AR156" i="67"/>
  <c r="AR158" i="67"/>
  <c r="AR158" i="61"/>
  <c r="AR140" i="61"/>
  <c r="AR140" i="67"/>
  <c r="AR136" i="61"/>
  <c r="AR136" i="67"/>
  <c r="AR139" i="61"/>
  <c r="AR139" i="67"/>
  <c r="AR152" i="61"/>
  <c r="AR152" i="67"/>
  <c r="AR163" i="67"/>
  <c r="AR163" i="61"/>
  <c r="AR146" i="67"/>
  <c r="AR146" i="61"/>
  <c r="AR138" i="61"/>
  <c r="AR138" i="67"/>
  <c r="AR161" i="61"/>
  <c r="AR161" i="67"/>
  <c r="AR159" i="61"/>
  <c r="AR159" i="67"/>
  <c r="AR143" i="67"/>
  <c r="AR143" i="61"/>
  <c r="AR157" i="61"/>
  <c r="AR157" i="67"/>
  <c r="BA108" i="56"/>
  <c r="BA96" i="56"/>
  <c r="BA94" i="56"/>
  <c r="BA144" i="56"/>
  <c r="BA75" i="56"/>
  <c r="BA111" i="56"/>
  <c r="BA139" i="56"/>
  <c r="BA148" i="56"/>
  <c r="BA66" i="56"/>
  <c r="BA120" i="56"/>
  <c r="BA114" i="56"/>
  <c r="BA87" i="56"/>
  <c r="BA127" i="56"/>
  <c r="BA136" i="56"/>
  <c r="BA60" i="56"/>
  <c r="BA117" i="56"/>
  <c r="BA69" i="56"/>
  <c r="BA64" i="56"/>
  <c r="BA73" i="56"/>
  <c r="BA100" i="56"/>
  <c r="BA123" i="56"/>
  <c r="BA126" i="56"/>
  <c r="BA81" i="56"/>
  <c r="BA145" i="56"/>
  <c r="BA72" i="56"/>
  <c r="BA99" i="56"/>
  <c r="BA88" i="56"/>
  <c r="BA118" i="56"/>
  <c r="BA82" i="56"/>
  <c r="BA76" i="56"/>
  <c r="BA106" i="56"/>
  <c r="BA103" i="56"/>
  <c r="BA84" i="56"/>
  <c r="BA70" i="56"/>
  <c r="BA142" i="56"/>
  <c r="BA93" i="56"/>
  <c r="BA102" i="56"/>
  <c r="BA147" i="56"/>
  <c r="BA78" i="56"/>
  <c r="BA109" i="56"/>
  <c r="BA133" i="56"/>
  <c r="BA90" i="56"/>
  <c r="BA67" i="56"/>
  <c r="BA151" i="56"/>
  <c r="BA112" i="56"/>
  <c r="BA97" i="56"/>
  <c r="BA63" i="56"/>
  <c r="BA132" i="56"/>
  <c r="BA85" i="56"/>
  <c r="BA141" i="56"/>
  <c r="BA124" i="56"/>
  <c r="BA105" i="56"/>
  <c r="BA138" i="56"/>
  <c r="BA91" i="56"/>
  <c r="BA61" i="56"/>
  <c r="BA79" i="56"/>
  <c r="BA135" i="56"/>
  <c r="BA130" i="56"/>
  <c r="BA121" i="56"/>
  <c r="BA150" i="56"/>
  <c r="BA129" i="56"/>
  <c r="BA115" i="56"/>
  <c r="BA154" i="56"/>
  <c r="BA153" i="56"/>
  <c r="AR147" i="67"/>
  <c r="AR147" i="61"/>
  <c r="AR133" i="61"/>
  <c r="AR133" i="67"/>
  <c r="AR154" i="61"/>
  <c r="AR154" i="67"/>
  <c r="AR145" i="61"/>
  <c r="AR145" i="67"/>
  <c r="AQ224" i="67"/>
  <c r="AQ276" i="67" s="1"/>
  <c r="AQ180" i="67"/>
  <c r="AQ232" i="67" s="1"/>
  <c r="AQ284" i="67" s="1"/>
  <c r="AQ176" i="67"/>
  <c r="AQ228" i="67" s="1"/>
  <c r="AQ280" i="67" s="1"/>
  <c r="AQ173" i="67"/>
  <c r="AQ225" i="67" s="1"/>
  <c r="AQ277" i="67" s="1"/>
  <c r="AQ197" i="67"/>
  <c r="AQ249" i="67" s="1"/>
  <c r="AQ301" i="67" s="1"/>
  <c r="AQ202" i="67"/>
  <c r="AQ254" i="67" s="1"/>
  <c r="AQ306" i="67" s="1"/>
  <c r="AQ194" i="67"/>
  <c r="AQ246" i="67" s="1"/>
  <c r="AQ298" i="67" s="1"/>
  <c r="AQ204" i="67"/>
  <c r="AQ256" i="67" s="1"/>
  <c r="AQ308" i="67" s="1"/>
  <c r="AQ205" i="67"/>
  <c r="AQ257" i="67" s="1"/>
  <c r="AQ309" i="67" s="1"/>
  <c r="AQ188" i="67"/>
  <c r="AQ240" i="67" s="1"/>
  <c r="AQ292" i="67" s="1"/>
  <c r="AQ213" i="67"/>
  <c r="AQ265" i="67" s="1"/>
  <c r="AQ317" i="67" s="1"/>
  <c r="AQ201" i="67"/>
  <c r="AQ253" i="67" s="1"/>
  <c r="AQ305" i="67" s="1"/>
  <c r="AQ190" i="67"/>
  <c r="AQ242" i="67" s="1"/>
  <c r="AQ294" i="67" s="1"/>
  <c r="AQ200" i="67"/>
  <c r="AQ252" i="67" s="1"/>
  <c r="AQ304" i="67" s="1"/>
  <c r="AQ203" i="67"/>
  <c r="AQ255" i="67" s="1"/>
  <c r="AQ307" i="67" s="1"/>
  <c r="AQ187" i="67"/>
  <c r="AQ239" i="67" s="1"/>
  <c r="AQ291" i="67" s="1"/>
  <c r="AQ185" i="67"/>
  <c r="AQ237" i="67" s="1"/>
  <c r="AQ289" i="67" s="1"/>
  <c r="AQ191" i="67"/>
  <c r="AQ243" i="67" s="1"/>
  <c r="AQ295" i="67" s="1"/>
  <c r="AQ208" i="67"/>
  <c r="AQ260" i="67" s="1"/>
  <c r="AQ312" i="67" s="1"/>
  <c r="AQ210" i="67"/>
  <c r="AQ262" i="67" s="1"/>
  <c r="AQ314" i="67" s="1"/>
  <c r="AQ199" i="67"/>
  <c r="AQ251" i="67" s="1"/>
  <c r="AQ303" i="67" s="1"/>
  <c r="AQ207" i="67"/>
  <c r="AQ259" i="67" s="1"/>
  <c r="AQ311" i="67" s="1"/>
  <c r="AQ211" i="67"/>
  <c r="AQ263" i="67" s="1"/>
  <c r="AQ315" i="67" s="1"/>
  <c r="AQ214" i="67"/>
  <c r="AQ266" i="67" s="1"/>
  <c r="AQ318" i="67" s="1"/>
  <c r="AQ212" i="67"/>
  <c r="AQ264" i="67" s="1"/>
  <c r="AQ316" i="67" s="1"/>
  <c r="AQ192" i="67"/>
  <c r="AQ244" i="67" s="1"/>
  <c r="AQ296" i="67" s="1"/>
  <c r="AQ189" i="67"/>
  <c r="AQ241" i="67" s="1"/>
  <c r="AQ293" i="67" s="1"/>
  <c r="AQ215" i="67"/>
  <c r="AQ267" i="67" s="1"/>
  <c r="AQ319" i="67" s="1"/>
  <c r="AQ196" i="67"/>
  <c r="AQ248" i="67" s="1"/>
  <c r="AQ300" i="67" s="1"/>
  <c r="AQ206" i="67"/>
  <c r="AQ258" i="67" s="1"/>
  <c r="AQ310" i="67" s="1"/>
  <c r="AQ193" i="67"/>
  <c r="AQ245" i="67" s="1"/>
  <c r="AQ297" i="67" s="1"/>
  <c r="AQ195" i="67"/>
  <c r="AQ247" i="67" s="1"/>
  <c r="AQ299" i="67" s="1"/>
  <c r="AQ198" i="67"/>
  <c r="AQ250" i="67" s="1"/>
  <c r="AQ302" i="67" s="1"/>
  <c r="AQ209" i="67"/>
  <c r="AQ261" i="67" s="1"/>
  <c r="AQ313" i="67" s="1"/>
  <c r="AQ186" i="67"/>
  <c r="AQ238" i="67" s="1"/>
  <c r="AQ290" i="67" s="1"/>
  <c r="AQ216" i="67"/>
  <c r="AQ268" i="67" s="1"/>
  <c r="AQ320" i="67" s="1"/>
  <c r="AQ181" i="67"/>
  <c r="AQ233" i="67" s="1"/>
  <c r="AQ285" i="67" s="1"/>
  <c r="AQ168" i="67"/>
  <c r="AQ220" i="67" s="1"/>
  <c r="AQ272" i="67" s="1"/>
  <c r="AQ184" i="67"/>
  <c r="AQ236" i="67" s="1"/>
  <c r="AQ288" i="67" s="1"/>
  <c r="AQ179" i="67"/>
  <c r="AQ231" i="67" s="1"/>
  <c r="AQ283" i="67" s="1"/>
  <c r="AQ177" i="67"/>
  <c r="AQ229" i="67" s="1"/>
  <c r="AQ281" i="67" s="1"/>
  <c r="AQ175" i="67"/>
  <c r="AQ227" i="67" s="1"/>
  <c r="AQ279" i="67" s="1"/>
  <c r="AQ169" i="67"/>
  <c r="AQ221" i="67" s="1"/>
  <c r="AQ273" i="67" s="1"/>
  <c r="AQ167" i="67"/>
  <c r="AQ219" i="67" s="1"/>
  <c r="AQ271" i="67" s="1"/>
  <c r="AQ178" i="67"/>
  <c r="AQ230" i="67" s="1"/>
  <c r="AQ282" i="67" s="1"/>
  <c r="AQ183" i="67"/>
  <c r="AQ235" i="67" s="1"/>
  <c r="AQ287" i="67" s="1"/>
  <c r="AQ170" i="67"/>
  <c r="AQ222" i="67" s="1"/>
  <c r="AQ274" i="67" s="1"/>
  <c r="AQ174" i="67"/>
  <c r="AQ226" i="67" s="1"/>
  <c r="AQ278" i="67" s="1"/>
  <c r="AQ171" i="67"/>
  <c r="AQ223" i="67" s="1"/>
  <c r="AQ275" i="67" s="1"/>
  <c r="AQ182" i="67"/>
  <c r="AQ234" i="67" s="1"/>
  <c r="AQ286" i="67" s="1"/>
  <c r="AP370" i="67"/>
  <c r="AP368" i="67"/>
  <c r="AP363" i="67"/>
  <c r="AP371" i="67"/>
  <c r="AR114" i="61"/>
  <c r="AR114" i="67"/>
  <c r="AR127" i="61"/>
  <c r="AR127" i="67"/>
  <c r="AR128" i="61"/>
  <c r="AR128" i="67"/>
  <c r="AR126" i="61"/>
  <c r="AR126" i="67"/>
  <c r="AR129" i="61"/>
  <c r="AR129" i="67"/>
  <c r="AR123" i="61"/>
  <c r="AR123" i="67"/>
  <c r="AR122" i="61"/>
  <c r="AR122" i="67"/>
  <c r="AR131" i="61"/>
  <c r="AR131" i="67"/>
  <c r="AR117" i="61"/>
  <c r="AR117" i="67"/>
  <c r="AR119" i="61"/>
  <c r="AR119" i="67"/>
  <c r="AR124" i="61"/>
  <c r="AR124" i="67"/>
  <c r="AR118" i="61"/>
  <c r="AR118" i="67"/>
  <c r="AR120" i="61"/>
  <c r="AR120" i="67"/>
  <c r="AR116" i="61"/>
  <c r="AR116" i="67"/>
  <c r="AR115" i="61"/>
  <c r="AR115" i="67"/>
  <c r="AR125" i="61"/>
  <c r="AR125" i="67"/>
  <c r="AR130" i="61"/>
  <c r="AR130" i="67"/>
  <c r="AP369" i="67"/>
  <c r="AQ324" i="67"/>
  <c r="AQ335" i="67" s="1"/>
  <c r="AQ57" i="67"/>
  <c r="AQ387" i="67" s="1"/>
  <c r="AQ389" i="67" s="1"/>
  <c r="AQ390" i="67" s="1"/>
  <c r="AQ180" i="61"/>
  <c r="AQ232" i="61" s="1"/>
  <c r="AQ284" i="61" s="1"/>
  <c r="AQ181" i="61"/>
  <c r="AQ233" i="61" s="1"/>
  <c r="AQ285" i="61" s="1"/>
  <c r="AQ205" i="61"/>
  <c r="AQ257" i="61" s="1"/>
  <c r="AQ309" i="61" s="1"/>
  <c r="AQ213" i="61"/>
  <c r="AQ265" i="61" s="1"/>
  <c r="AQ317" i="61" s="1"/>
  <c r="AQ200" i="61"/>
  <c r="AQ252" i="61" s="1"/>
  <c r="AQ304" i="61" s="1"/>
  <c r="AQ212" i="61"/>
  <c r="AQ264" i="61" s="1"/>
  <c r="AQ316" i="61" s="1"/>
  <c r="AQ206" i="61"/>
  <c r="AQ258" i="61" s="1"/>
  <c r="AQ310" i="61" s="1"/>
  <c r="AQ195" i="61"/>
  <c r="AQ247" i="61" s="1"/>
  <c r="AQ299" i="61" s="1"/>
  <c r="AQ198" i="61"/>
  <c r="AQ250" i="61" s="1"/>
  <c r="AQ302" i="61" s="1"/>
  <c r="AQ216" i="61"/>
  <c r="AQ268" i="61" s="1"/>
  <c r="AQ320" i="61" s="1"/>
  <c r="AQ172" i="61"/>
  <c r="AQ224" i="61" s="1"/>
  <c r="AQ276" i="61" s="1"/>
  <c r="AQ168" i="61"/>
  <c r="AQ167" i="61"/>
  <c r="AQ219" i="61" s="1"/>
  <c r="AQ271" i="61" s="1"/>
  <c r="AQ202" i="61"/>
  <c r="AQ254" i="61" s="1"/>
  <c r="AQ306" i="61" s="1"/>
  <c r="AQ204" i="61"/>
  <c r="AQ256" i="61" s="1"/>
  <c r="AQ308" i="61" s="1"/>
  <c r="AQ187" i="61"/>
  <c r="AQ239" i="61" s="1"/>
  <c r="AQ291" i="61" s="1"/>
  <c r="AQ194" i="61"/>
  <c r="AQ246" i="61" s="1"/>
  <c r="AQ298" i="61" s="1"/>
  <c r="AQ193" i="61"/>
  <c r="AQ245" i="61" s="1"/>
  <c r="AQ297" i="61" s="1"/>
  <c r="AQ209" i="61"/>
  <c r="AQ261" i="61" s="1"/>
  <c r="AQ313" i="61" s="1"/>
  <c r="AQ210" i="61"/>
  <c r="AQ262" i="61" s="1"/>
  <c r="AQ314" i="61" s="1"/>
  <c r="AQ207" i="61"/>
  <c r="AQ259" i="61" s="1"/>
  <c r="AQ311" i="61" s="1"/>
  <c r="AQ177" i="61"/>
  <c r="AQ229" i="61" s="1"/>
  <c r="AQ281" i="61" s="1"/>
  <c r="AQ183" i="61"/>
  <c r="AQ235" i="61" s="1"/>
  <c r="AQ287" i="61" s="1"/>
  <c r="AQ175" i="61"/>
  <c r="AQ227" i="61" s="1"/>
  <c r="AQ279" i="61" s="1"/>
  <c r="AQ178" i="61"/>
  <c r="AQ230" i="61" s="1"/>
  <c r="AQ282" i="61" s="1"/>
  <c r="AQ176" i="61"/>
  <c r="AQ228" i="61" s="1"/>
  <c r="AQ280" i="61" s="1"/>
  <c r="AQ190" i="61"/>
  <c r="AQ242" i="61" s="1"/>
  <c r="AQ294" i="61" s="1"/>
  <c r="AQ185" i="61"/>
  <c r="AQ237" i="61" s="1"/>
  <c r="AQ289" i="61" s="1"/>
  <c r="AQ188" i="61"/>
  <c r="AQ240" i="61" s="1"/>
  <c r="AQ292" i="61" s="1"/>
  <c r="AQ215" i="61"/>
  <c r="AQ267" i="61" s="1"/>
  <c r="AQ319" i="61" s="1"/>
  <c r="AQ192" i="61"/>
  <c r="AQ244" i="61" s="1"/>
  <c r="AQ296" i="61" s="1"/>
  <c r="AQ191" i="61"/>
  <c r="AQ243" i="61" s="1"/>
  <c r="AQ295" i="61" s="1"/>
  <c r="AQ214" i="61"/>
  <c r="AQ266" i="61" s="1"/>
  <c r="AQ318" i="61" s="1"/>
  <c r="AQ196" i="61"/>
  <c r="AQ248" i="61" s="1"/>
  <c r="AQ300" i="61" s="1"/>
  <c r="AQ184" i="61"/>
  <c r="AQ236" i="61" s="1"/>
  <c r="AQ288" i="61" s="1"/>
  <c r="AQ174" i="61"/>
  <c r="AQ226" i="61" s="1"/>
  <c r="AQ278" i="61" s="1"/>
  <c r="AQ182" i="61"/>
  <c r="AQ234" i="61" s="1"/>
  <c r="AQ286" i="61" s="1"/>
  <c r="AQ173" i="61"/>
  <c r="AQ225" i="61" s="1"/>
  <c r="AQ277" i="61" s="1"/>
  <c r="AQ171" i="61"/>
  <c r="AQ223" i="61" s="1"/>
  <c r="AQ275" i="61" s="1"/>
  <c r="AQ197" i="61"/>
  <c r="AQ249" i="61" s="1"/>
  <c r="AQ301" i="61" s="1"/>
  <c r="AQ203" i="61"/>
  <c r="AQ255" i="61" s="1"/>
  <c r="AQ307" i="61" s="1"/>
  <c r="AQ201" i="61"/>
  <c r="AQ253" i="61" s="1"/>
  <c r="AQ305" i="61" s="1"/>
  <c r="AQ208" i="61"/>
  <c r="AQ260" i="61" s="1"/>
  <c r="AQ312" i="61" s="1"/>
  <c r="AQ199" i="61"/>
  <c r="AQ251" i="61" s="1"/>
  <c r="AQ303" i="61" s="1"/>
  <c r="AQ186" i="61"/>
  <c r="AQ238" i="61" s="1"/>
  <c r="AQ290" i="61" s="1"/>
  <c r="AQ189" i="61"/>
  <c r="AQ241" i="61" s="1"/>
  <c r="AQ293" i="61" s="1"/>
  <c r="AQ211" i="61"/>
  <c r="AQ263" i="61" s="1"/>
  <c r="AQ315" i="61" s="1"/>
  <c r="AQ179" i="61"/>
  <c r="AQ231" i="61" s="1"/>
  <c r="AQ283" i="61" s="1"/>
  <c r="AQ169" i="61"/>
  <c r="AQ221" i="61" s="1"/>
  <c r="AQ273" i="61" s="1"/>
  <c r="AQ170" i="61"/>
  <c r="AQ222" i="61" s="1"/>
  <c r="AQ274" i="61" s="1"/>
  <c r="AQ57" i="61"/>
  <c r="AQ387" i="61" s="1"/>
  <c r="AQ220" i="61"/>
  <c r="AQ272" i="61" s="1"/>
  <c r="BA57" i="56"/>
  <c r="BA55" i="56"/>
  <c r="BA54" i="56"/>
  <c r="BA58" i="56"/>
  <c r="BA51" i="56"/>
  <c r="BA52" i="56"/>
  <c r="AO129" i="69"/>
  <c r="AO16" i="69" s="1"/>
  <c r="AO129" i="59"/>
  <c r="AO16" i="59" s="1"/>
  <c r="AQ60" i="61"/>
  <c r="AQ324" i="61"/>
  <c r="AQ335" i="61" s="1"/>
  <c r="AP371" i="61"/>
  <c r="AP362" i="61"/>
  <c r="AP368" i="61"/>
  <c r="AP369" i="61"/>
  <c r="AP370" i="61"/>
  <c r="AP367" i="61"/>
  <c r="BA10" i="56"/>
  <c r="BA16" i="56"/>
  <c r="BA34" i="56"/>
  <c r="BA12" i="56"/>
  <c r="BA42" i="56"/>
  <c r="BA48" i="56"/>
  <c r="BA37" i="56"/>
  <c r="BA25" i="56"/>
  <c r="BA39" i="56"/>
  <c r="BA46" i="56"/>
  <c r="BA43" i="56"/>
  <c r="BA33" i="56"/>
  <c r="BA31" i="56"/>
  <c r="BA22" i="56"/>
  <c r="BA49" i="56"/>
  <c r="BA18" i="56"/>
  <c r="BA36" i="56"/>
  <c r="BA28" i="56"/>
  <c r="BA15" i="56"/>
  <c r="BA13" i="56"/>
  <c r="BA21" i="56"/>
  <c r="BA27" i="56"/>
  <c r="BA45" i="56"/>
  <c r="BA19" i="56"/>
  <c r="BA30" i="56"/>
  <c r="BA24" i="56"/>
  <c r="BA40" i="56"/>
  <c r="BA9" i="56"/>
  <c r="AP363" i="61"/>
  <c r="AP364" i="61"/>
  <c r="AP365" i="61"/>
  <c r="AP366" i="61"/>
  <c r="AP133" i="69"/>
  <c r="AQ134" i="69"/>
  <c r="AR135" i="69"/>
  <c r="AS136" i="69"/>
  <c r="AT137" i="69"/>
  <c r="AU138" i="69"/>
  <c r="AV139" i="69"/>
  <c r="AW140" i="69"/>
  <c r="AX141" i="69"/>
  <c r="AY142" i="69"/>
  <c r="AZ143" i="69"/>
  <c r="BA144" i="69"/>
  <c r="BB145" i="69"/>
  <c r="BC146" i="69"/>
  <c r="BD147" i="69"/>
  <c r="BE148" i="69"/>
  <c r="AP26" i="69"/>
  <c r="AQ27" i="69"/>
  <c r="AR28" i="69"/>
  <c r="AS29" i="69"/>
  <c r="AT30" i="69"/>
  <c r="AU31" i="69"/>
  <c r="AV32" i="69"/>
  <c r="AW33" i="69"/>
  <c r="AX34" i="69"/>
  <c r="AY35" i="69"/>
  <c r="AZ36" i="69"/>
  <c r="BA37" i="69"/>
  <c r="BB38" i="69"/>
  <c r="BC39" i="69"/>
  <c r="BD40" i="69"/>
  <c r="BE41" i="69"/>
  <c r="AP389" i="61"/>
  <c r="AP390" i="61" s="1"/>
  <c r="AP26" i="59"/>
  <c r="AQ27" i="59"/>
  <c r="AR28" i="59"/>
  <c r="AS29" i="59"/>
  <c r="AT30" i="59"/>
  <c r="AU31" i="59"/>
  <c r="AV32" i="59"/>
  <c r="AW33" i="59"/>
  <c r="AX34" i="59"/>
  <c r="AY35" i="59"/>
  <c r="AZ36" i="59"/>
  <c r="BA37" i="59"/>
  <c r="BB38" i="59"/>
  <c r="BC39" i="59"/>
  <c r="BD40" i="59"/>
  <c r="BE41" i="59"/>
  <c r="AP133" i="59"/>
  <c r="AQ134" i="59"/>
  <c r="AR135" i="59"/>
  <c r="AS136" i="59"/>
  <c r="AT137" i="59"/>
  <c r="AU138" i="59"/>
  <c r="AV139" i="59"/>
  <c r="AW140" i="59"/>
  <c r="AX141" i="59"/>
  <c r="AY142" i="59"/>
  <c r="AZ143" i="59"/>
  <c r="BA144" i="59"/>
  <c r="BB145" i="59"/>
  <c r="BC146" i="59"/>
  <c r="BD147" i="59"/>
  <c r="BE148" i="59"/>
  <c r="BA7" i="56"/>
  <c r="BA6" i="56"/>
  <c r="BB3" i="56"/>
  <c r="AN29" i="1"/>
  <c r="AR328" i="67" l="1"/>
  <c r="AR325" i="61"/>
  <c r="AR325" i="67"/>
  <c r="AQ338" i="67"/>
  <c r="AQ350" i="67" s="1"/>
  <c r="AQ21" i="69"/>
  <c r="BF41" i="69" s="1"/>
  <c r="AQ23" i="69"/>
  <c r="BF148" i="69" s="1"/>
  <c r="AQ23" i="59"/>
  <c r="BF148" i="59" s="1"/>
  <c r="AQ21" i="59"/>
  <c r="BF41" i="59" s="1"/>
  <c r="AQ347" i="67"/>
  <c r="AQ359" i="67" s="1"/>
  <c r="BA98" i="56"/>
  <c r="BA86" i="56"/>
  <c r="BA20" i="56"/>
  <c r="BA14" i="56"/>
  <c r="BA119" i="56"/>
  <c r="BA146" i="56"/>
  <c r="BA92" i="56"/>
  <c r="AR81" i="69"/>
  <c r="BF95" i="69"/>
  <c r="AS82" i="59"/>
  <c r="BF95" i="59"/>
  <c r="AU10" i="61"/>
  <c r="AU63" i="61" s="1"/>
  <c r="AY14" i="61"/>
  <c r="AY67" i="61" s="1"/>
  <c r="AT9" i="61"/>
  <c r="AT62" i="61" s="1"/>
  <c r="AX13" i="61"/>
  <c r="AX66" i="61" s="1"/>
  <c r="AS8" i="61"/>
  <c r="AS61" i="61" s="1"/>
  <c r="AW12" i="61"/>
  <c r="AW65" i="61" s="1"/>
  <c r="BB17" i="61"/>
  <c r="BB70" i="61" s="1"/>
  <c r="BF21" i="61"/>
  <c r="BF74" i="61" s="1"/>
  <c r="BA16" i="61"/>
  <c r="BA69" i="61" s="1"/>
  <c r="BE20" i="61"/>
  <c r="BE73" i="61" s="1"/>
  <c r="AV11" i="61"/>
  <c r="AV64" i="61" s="1"/>
  <c r="AZ15" i="61"/>
  <c r="AZ68" i="61" s="1"/>
  <c r="BD19" i="61"/>
  <c r="BD72" i="61" s="1"/>
  <c r="BG22" i="61"/>
  <c r="BG75" i="61" s="1"/>
  <c r="BC18" i="61"/>
  <c r="BC71" i="61" s="1"/>
  <c r="BH23" i="61"/>
  <c r="BH76" i="61" s="1"/>
  <c r="J76" i="61" s="1"/>
  <c r="AR7" i="61"/>
  <c r="AR328" i="61"/>
  <c r="BA62" i="56"/>
  <c r="AR326" i="61"/>
  <c r="AR330" i="67"/>
  <c r="AR327" i="67"/>
  <c r="AR330" i="61"/>
  <c r="AR327" i="61"/>
  <c r="BA71" i="56"/>
  <c r="BA77" i="56"/>
  <c r="BA110" i="56"/>
  <c r="BA125" i="56"/>
  <c r="BA68" i="56"/>
  <c r="BA80" i="56"/>
  <c r="BA116" i="56"/>
  <c r="BA113" i="56"/>
  <c r="BA122" i="56"/>
  <c r="BA131" i="56"/>
  <c r="BA104" i="56"/>
  <c r="BA89" i="56"/>
  <c r="BA83" i="56"/>
  <c r="BA152" i="56"/>
  <c r="BA101" i="56"/>
  <c r="BA149" i="56"/>
  <c r="BA155" i="56"/>
  <c r="BA143" i="56"/>
  <c r="BA107" i="56"/>
  <c r="BA74" i="56"/>
  <c r="BA140" i="56"/>
  <c r="BA95" i="56"/>
  <c r="BA65" i="56"/>
  <c r="BA137" i="56"/>
  <c r="BA134" i="56"/>
  <c r="BA128" i="56"/>
  <c r="AR334" i="67"/>
  <c r="AR326" i="67"/>
  <c r="AU10" i="67"/>
  <c r="AU63" i="67" s="1"/>
  <c r="AY14" i="67"/>
  <c r="AY67" i="67" s="1"/>
  <c r="AT9" i="67"/>
  <c r="AT62" i="67" s="1"/>
  <c r="AX13" i="67"/>
  <c r="AX66" i="67" s="1"/>
  <c r="AS8" i="67"/>
  <c r="AS61" i="67" s="1"/>
  <c r="AW12" i="67"/>
  <c r="AW65" i="67" s="1"/>
  <c r="BA16" i="67"/>
  <c r="BA69" i="67" s="1"/>
  <c r="BE20" i="67"/>
  <c r="BE73" i="67" s="1"/>
  <c r="AZ15" i="67"/>
  <c r="AZ68" i="67" s="1"/>
  <c r="BD19" i="67"/>
  <c r="BD72" i="67" s="1"/>
  <c r="AV11" i="67"/>
  <c r="AV64" i="67" s="1"/>
  <c r="BC18" i="67"/>
  <c r="BC71" i="67" s="1"/>
  <c r="BG22" i="67"/>
  <c r="BG75" i="67" s="1"/>
  <c r="BB17" i="67"/>
  <c r="BB70" i="67" s="1"/>
  <c r="BH23" i="67"/>
  <c r="BH76" i="67" s="1"/>
  <c r="J76" i="67" s="1"/>
  <c r="BF21" i="67"/>
  <c r="BF74" i="67" s="1"/>
  <c r="AR164" i="61"/>
  <c r="AQ343" i="67"/>
  <c r="AQ355" i="67" s="1"/>
  <c r="AQ345" i="67"/>
  <c r="AQ357" i="67" s="1"/>
  <c r="AR7" i="67"/>
  <c r="AR332" i="67"/>
  <c r="AQ346" i="67"/>
  <c r="AQ358" i="67" s="1"/>
  <c r="AQ342" i="67"/>
  <c r="AQ354" i="67" s="1"/>
  <c r="AQ340" i="67"/>
  <c r="AQ352" i="67" s="1"/>
  <c r="AQ339" i="67"/>
  <c r="AQ351" i="67" s="1"/>
  <c r="AQ341" i="67"/>
  <c r="AQ353" i="67" s="1"/>
  <c r="AQ344" i="67"/>
  <c r="AQ356" i="67" s="1"/>
  <c r="AR165" i="67"/>
  <c r="AR332" i="61"/>
  <c r="AR334" i="61"/>
  <c r="BA59" i="56"/>
  <c r="BA53" i="56"/>
  <c r="BA56" i="56"/>
  <c r="AP183" i="69"/>
  <c r="AP18" i="69" s="1"/>
  <c r="AP76" i="69"/>
  <c r="AP14" i="69" s="1"/>
  <c r="AP183" i="59"/>
  <c r="AP18" i="59" s="1"/>
  <c r="AP76" i="59"/>
  <c r="AP14" i="59" s="1"/>
  <c r="AQ342" i="61"/>
  <c r="AQ354" i="61" s="1"/>
  <c r="AQ338" i="61"/>
  <c r="AQ350" i="61" s="1"/>
  <c r="AQ339" i="61"/>
  <c r="AQ351" i="61" s="1"/>
  <c r="AQ340" i="61"/>
  <c r="AQ352" i="61" s="1"/>
  <c r="AQ341" i="61"/>
  <c r="AQ353" i="61" s="1"/>
  <c r="AU84" i="69"/>
  <c r="AQ344" i="61"/>
  <c r="AQ356" i="61" s="1"/>
  <c r="AQ347" i="61"/>
  <c r="AQ359" i="61" s="1"/>
  <c r="AQ346" i="61"/>
  <c r="AQ358" i="61" s="1"/>
  <c r="AQ343" i="61"/>
  <c r="AQ355" i="61" s="1"/>
  <c r="AQ345" i="61"/>
  <c r="AQ357" i="61" s="1"/>
  <c r="BC92" i="69"/>
  <c r="AQ80" i="69"/>
  <c r="AY88" i="69"/>
  <c r="BE94" i="69"/>
  <c r="BA90" i="69"/>
  <c r="AW86" i="69"/>
  <c r="AS82" i="69"/>
  <c r="BB91" i="69"/>
  <c r="AX87" i="69"/>
  <c r="AT83" i="69"/>
  <c r="AP79" i="69"/>
  <c r="BD93" i="69"/>
  <c r="AZ89" i="69"/>
  <c r="AV85" i="69"/>
  <c r="BA23" i="56"/>
  <c r="BA47" i="56"/>
  <c r="BA17" i="56"/>
  <c r="BA41" i="56"/>
  <c r="BA44" i="56"/>
  <c r="BA11" i="56"/>
  <c r="BA32" i="56"/>
  <c r="BA29" i="56"/>
  <c r="BA50" i="56"/>
  <c r="BA38" i="56"/>
  <c r="BA35" i="56"/>
  <c r="BA26" i="56"/>
  <c r="AU84" i="59"/>
  <c r="AQ80" i="59"/>
  <c r="AY88" i="59"/>
  <c r="BC92" i="59"/>
  <c r="BB91" i="59"/>
  <c r="AX87" i="59"/>
  <c r="AT83" i="59"/>
  <c r="AP79" i="59"/>
  <c r="BD93" i="59"/>
  <c r="AZ89" i="59"/>
  <c r="AV85" i="59"/>
  <c r="AR81" i="59"/>
  <c r="BE94" i="59"/>
  <c r="BA90" i="59"/>
  <c r="AW86" i="59"/>
  <c r="BA8" i="56"/>
  <c r="AN30" i="1"/>
  <c r="BB4" i="56"/>
  <c r="AO28" i="1"/>
  <c r="AQ362" i="67" l="1"/>
  <c r="AQ22" i="69"/>
  <c r="AQ22" i="59"/>
  <c r="AQ371" i="67"/>
  <c r="AS116" i="67"/>
  <c r="AS116" i="61"/>
  <c r="AS160" i="67"/>
  <c r="AS140" i="67"/>
  <c r="AS118" i="67"/>
  <c r="AS118" i="61"/>
  <c r="AS151" i="61"/>
  <c r="AS144" i="61"/>
  <c r="AS144" i="67"/>
  <c r="AS151" i="67"/>
  <c r="AS140" i="61"/>
  <c r="AS160" i="61"/>
  <c r="AS141" i="61"/>
  <c r="AS149" i="67"/>
  <c r="AS153" i="67"/>
  <c r="AS142" i="61"/>
  <c r="AS146" i="67"/>
  <c r="AS150" i="61"/>
  <c r="AS148" i="67"/>
  <c r="AS132" i="67"/>
  <c r="AS139" i="61"/>
  <c r="AS152" i="67"/>
  <c r="AS134" i="61"/>
  <c r="AS135" i="61"/>
  <c r="AS155" i="61"/>
  <c r="AS138" i="67"/>
  <c r="AS137" i="61"/>
  <c r="AS142" i="67"/>
  <c r="AS132" i="61"/>
  <c r="AS134" i="67"/>
  <c r="AS138" i="61"/>
  <c r="AS135" i="67"/>
  <c r="AS139" i="67"/>
  <c r="AS137" i="67"/>
  <c r="AS149" i="61"/>
  <c r="AS153" i="61"/>
  <c r="AS150" i="67"/>
  <c r="AS148" i="61"/>
  <c r="AS146" i="61"/>
  <c r="AS141" i="67"/>
  <c r="AS155" i="67"/>
  <c r="AS152" i="61"/>
  <c r="AS156" i="67"/>
  <c r="AS156" i="61"/>
  <c r="AS158" i="61"/>
  <c r="AS158" i="67"/>
  <c r="AS147" i="67"/>
  <c r="AS147" i="61"/>
  <c r="AS145" i="67"/>
  <c r="AS145" i="61"/>
  <c r="AS154" i="61"/>
  <c r="AS154" i="67"/>
  <c r="AS159" i="61"/>
  <c r="AS159" i="67"/>
  <c r="AS162" i="67"/>
  <c r="AS162" i="61"/>
  <c r="AS133" i="67"/>
  <c r="AS133" i="61"/>
  <c r="AS163" i="61"/>
  <c r="AS163" i="67"/>
  <c r="AS157" i="61"/>
  <c r="AS157" i="67"/>
  <c r="AS136" i="61"/>
  <c r="AS136" i="67"/>
  <c r="BB87" i="56"/>
  <c r="BB64" i="56"/>
  <c r="BB66" i="56"/>
  <c r="BB73" i="56"/>
  <c r="BB111" i="56"/>
  <c r="BB148" i="56"/>
  <c r="BB60" i="56"/>
  <c r="BB117" i="56"/>
  <c r="BB136" i="56"/>
  <c r="BB100" i="56"/>
  <c r="BB114" i="56"/>
  <c r="BB139" i="56"/>
  <c r="BB127" i="56"/>
  <c r="BB108" i="56"/>
  <c r="BB69" i="56"/>
  <c r="BB120" i="56"/>
  <c r="BB96" i="56"/>
  <c r="BB94" i="56"/>
  <c r="BB75" i="56"/>
  <c r="BB144" i="56"/>
  <c r="BB81" i="56"/>
  <c r="BB126" i="56"/>
  <c r="BB88" i="56"/>
  <c r="BB76" i="56"/>
  <c r="BB78" i="56"/>
  <c r="BB84" i="56"/>
  <c r="BB93" i="56"/>
  <c r="BB63" i="56"/>
  <c r="BB90" i="56"/>
  <c r="BB130" i="56"/>
  <c r="BB132" i="56"/>
  <c r="BB72" i="56"/>
  <c r="BB147" i="56"/>
  <c r="BB97" i="56"/>
  <c r="BB103" i="56"/>
  <c r="BB85" i="56"/>
  <c r="BB124" i="56"/>
  <c r="BB142" i="56"/>
  <c r="BB105" i="56"/>
  <c r="BB133" i="56"/>
  <c r="BB102" i="56"/>
  <c r="BB67" i="56"/>
  <c r="BB70" i="56"/>
  <c r="BB141" i="56"/>
  <c r="BB118" i="56"/>
  <c r="BB145" i="56"/>
  <c r="BB109" i="56"/>
  <c r="BB79" i="56"/>
  <c r="BB138" i="56"/>
  <c r="BB106" i="56"/>
  <c r="BB151" i="56"/>
  <c r="BB121" i="56"/>
  <c r="BB112" i="56"/>
  <c r="BB61" i="56"/>
  <c r="BB115" i="56"/>
  <c r="BB150" i="56"/>
  <c r="BB99" i="56"/>
  <c r="BB135" i="56"/>
  <c r="BB82" i="56"/>
  <c r="BB129" i="56"/>
  <c r="BB91" i="56"/>
  <c r="BB123" i="56"/>
  <c r="BB153" i="56"/>
  <c r="BB154" i="56"/>
  <c r="AS143" i="67"/>
  <c r="AS143" i="61"/>
  <c r="AS161" i="61"/>
  <c r="AS161" i="67"/>
  <c r="AQ367" i="67"/>
  <c r="AR57" i="67"/>
  <c r="AR387" i="67" s="1"/>
  <c r="AR389" i="67" s="1"/>
  <c r="AR390" i="67" s="1"/>
  <c r="AR203" i="67"/>
  <c r="AR255" i="67" s="1"/>
  <c r="AR307" i="67" s="1"/>
  <c r="AR188" i="67"/>
  <c r="AR240" i="67" s="1"/>
  <c r="AR292" i="67" s="1"/>
  <c r="AR201" i="67"/>
  <c r="AR253" i="67" s="1"/>
  <c r="AR305" i="67" s="1"/>
  <c r="AR190" i="67"/>
  <c r="AR242" i="67" s="1"/>
  <c r="AR294" i="67" s="1"/>
  <c r="AR204" i="67"/>
  <c r="AR256" i="67" s="1"/>
  <c r="AR308" i="67" s="1"/>
  <c r="AR187" i="67"/>
  <c r="AR239" i="67" s="1"/>
  <c r="AR291" i="67" s="1"/>
  <c r="AR202" i="67"/>
  <c r="AR254" i="67" s="1"/>
  <c r="AR306" i="67" s="1"/>
  <c r="AR185" i="67"/>
  <c r="AR237" i="67" s="1"/>
  <c r="AR289" i="67" s="1"/>
  <c r="AR213" i="67"/>
  <c r="AR265" i="67" s="1"/>
  <c r="AR317" i="67" s="1"/>
  <c r="AR205" i="67"/>
  <c r="AR257" i="67" s="1"/>
  <c r="AR309" i="67" s="1"/>
  <c r="AR194" i="67"/>
  <c r="AR246" i="67" s="1"/>
  <c r="AR298" i="67" s="1"/>
  <c r="AR197" i="67"/>
  <c r="AR249" i="67" s="1"/>
  <c r="AR301" i="67" s="1"/>
  <c r="AR191" i="67"/>
  <c r="AR243" i="67" s="1"/>
  <c r="AR295" i="67" s="1"/>
  <c r="AR198" i="67"/>
  <c r="AR250" i="67" s="1"/>
  <c r="AR302" i="67" s="1"/>
  <c r="AR215" i="67"/>
  <c r="AR267" i="67" s="1"/>
  <c r="AR319" i="67" s="1"/>
  <c r="AR206" i="67"/>
  <c r="AR258" i="67" s="1"/>
  <c r="AR310" i="67" s="1"/>
  <c r="AR207" i="67"/>
  <c r="AR259" i="67" s="1"/>
  <c r="AR311" i="67" s="1"/>
  <c r="AR193" i="67"/>
  <c r="AR245" i="67" s="1"/>
  <c r="AR297" i="67" s="1"/>
  <c r="AR189" i="67"/>
  <c r="AR241" i="67" s="1"/>
  <c r="AR293" i="67" s="1"/>
  <c r="AR199" i="67"/>
  <c r="AR251" i="67" s="1"/>
  <c r="AR303" i="67" s="1"/>
  <c r="AR211" i="67"/>
  <c r="AR263" i="67" s="1"/>
  <c r="AR315" i="67" s="1"/>
  <c r="AR192" i="67"/>
  <c r="AR244" i="67" s="1"/>
  <c r="AR296" i="67" s="1"/>
  <c r="AR208" i="67"/>
  <c r="AR260" i="67" s="1"/>
  <c r="AR312" i="67" s="1"/>
  <c r="AR210" i="67"/>
  <c r="AR262" i="67" s="1"/>
  <c r="AR314" i="67" s="1"/>
  <c r="AR212" i="67"/>
  <c r="AR264" i="67" s="1"/>
  <c r="AR316" i="67" s="1"/>
  <c r="AR186" i="67"/>
  <c r="AR238" i="67" s="1"/>
  <c r="AR290" i="67" s="1"/>
  <c r="AR209" i="67"/>
  <c r="AR261" i="67" s="1"/>
  <c r="AR313" i="67" s="1"/>
  <c r="AR196" i="67"/>
  <c r="AR248" i="67" s="1"/>
  <c r="AR300" i="67" s="1"/>
  <c r="AR214" i="67"/>
  <c r="AR266" i="67" s="1"/>
  <c r="AR318" i="67" s="1"/>
  <c r="AR200" i="67"/>
  <c r="AR252" i="67" s="1"/>
  <c r="AR304" i="67" s="1"/>
  <c r="AR195" i="67"/>
  <c r="AR247" i="67" s="1"/>
  <c r="AR299" i="67" s="1"/>
  <c r="AR216" i="67"/>
  <c r="AR268" i="67" s="1"/>
  <c r="AR320" i="67" s="1"/>
  <c r="AR174" i="67"/>
  <c r="AR226" i="67" s="1"/>
  <c r="AR278" i="67" s="1"/>
  <c r="AR176" i="67"/>
  <c r="AR181" i="67"/>
  <c r="AR233" i="67" s="1"/>
  <c r="AR285" i="67" s="1"/>
  <c r="AR177" i="67"/>
  <c r="AR229" i="67" s="1"/>
  <c r="AR281" i="67" s="1"/>
  <c r="AR184" i="67"/>
  <c r="AR236" i="67" s="1"/>
  <c r="AR288" i="67" s="1"/>
  <c r="AR169" i="67"/>
  <c r="AR221" i="67" s="1"/>
  <c r="AR273" i="67" s="1"/>
  <c r="AR182" i="67"/>
  <c r="AR234" i="67" s="1"/>
  <c r="AR286" i="67" s="1"/>
  <c r="AR173" i="67"/>
  <c r="AR225" i="67" s="1"/>
  <c r="AR277" i="67" s="1"/>
  <c r="AR180" i="67"/>
  <c r="AR232" i="67" s="1"/>
  <c r="AR284" i="67" s="1"/>
  <c r="AR172" i="67"/>
  <c r="AR224" i="67" s="1"/>
  <c r="AR276" i="67" s="1"/>
  <c r="AR178" i="67"/>
  <c r="AR230" i="67" s="1"/>
  <c r="AR282" i="67" s="1"/>
  <c r="AR175" i="67"/>
  <c r="AR227" i="67" s="1"/>
  <c r="AR279" i="67" s="1"/>
  <c r="AR168" i="67"/>
  <c r="AR220" i="67" s="1"/>
  <c r="AR272" i="67" s="1"/>
  <c r="AR179" i="67"/>
  <c r="AR231" i="67" s="1"/>
  <c r="AR283" i="67" s="1"/>
  <c r="AR171" i="67"/>
  <c r="AR223" i="67" s="1"/>
  <c r="AR275" i="67" s="1"/>
  <c r="AR167" i="67"/>
  <c r="AR219" i="67" s="1"/>
  <c r="AR271" i="67" s="1"/>
  <c r="AR170" i="67"/>
  <c r="AR222" i="67" s="1"/>
  <c r="AR274" i="67" s="1"/>
  <c r="AR183" i="67"/>
  <c r="AR235" i="67" s="1"/>
  <c r="AR287" i="67" s="1"/>
  <c r="AQ370" i="67"/>
  <c r="AQ369" i="67"/>
  <c r="AS120" i="61"/>
  <c r="AS330" i="61" s="1"/>
  <c r="AS120" i="67"/>
  <c r="AS121" i="61"/>
  <c r="AS121" i="67"/>
  <c r="AS126" i="61"/>
  <c r="AS126" i="67"/>
  <c r="AS119" i="61"/>
  <c r="AS119" i="67"/>
  <c r="AS130" i="61"/>
  <c r="AS130" i="67"/>
  <c r="AS123" i="61"/>
  <c r="AS123" i="67"/>
  <c r="AS122" i="61"/>
  <c r="AS122" i="67"/>
  <c r="AS125" i="61"/>
  <c r="AS125" i="67"/>
  <c r="AS129" i="61"/>
  <c r="AS129" i="67"/>
  <c r="AS114" i="61"/>
  <c r="AS114" i="67"/>
  <c r="AS124" i="61"/>
  <c r="AS124" i="67"/>
  <c r="AS115" i="61"/>
  <c r="AS115" i="67"/>
  <c r="AS117" i="61"/>
  <c r="AS117" i="67"/>
  <c r="AS131" i="61"/>
  <c r="AS131" i="67"/>
  <c r="AS128" i="61"/>
  <c r="AS128" i="67"/>
  <c r="AS127" i="61"/>
  <c r="AS127" i="67"/>
  <c r="AQ368" i="67"/>
  <c r="AQ366" i="67"/>
  <c r="AQ364" i="67"/>
  <c r="AQ363" i="67"/>
  <c r="AR324" i="67"/>
  <c r="AR335" i="67" s="1"/>
  <c r="AQ365" i="67"/>
  <c r="AR60" i="67"/>
  <c r="AR179" i="61"/>
  <c r="AR231" i="61" s="1"/>
  <c r="AR283" i="61" s="1"/>
  <c r="AR183" i="61"/>
  <c r="AR235" i="61" s="1"/>
  <c r="AR287" i="61" s="1"/>
  <c r="AR190" i="61"/>
  <c r="AR242" i="61" s="1"/>
  <c r="AR294" i="61" s="1"/>
  <c r="AR203" i="61"/>
  <c r="AR255" i="61" s="1"/>
  <c r="AR307" i="61" s="1"/>
  <c r="AR201" i="61"/>
  <c r="AR253" i="61" s="1"/>
  <c r="AR305" i="61" s="1"/>
  <c r="AR199" i="61"/>
  <c r="AR251" i="61" s="1"/>
  <c r="AR303" i="61" s="1"/>
  <c r="AR212" i="61"/>
  <c r="AR264" i="61" s="1"/>
  <c r="AR316" i="61" s="1"/>
  <c r="AR186" i="61"/>
  <c r="AR238" i="61" s="1"/>
  <c r="AR290" i="61" s="1"/>
  <c r="AR211" i="61"/>
  <c r="AR263" i="61" s="1"/>
  <c r="AR315" i="61" s="1"/>
  <c r="AR189" i="61"/>
  <c r="AR241" i="61" s="1"/>
  <c r="AR293" i="61" s="1"/>
  <c r="AR178" i="61"/>
  <c r="AR230" i="61" s="1"/>
  <c r="AR282" i="61" s="1"/>
  <c r="AR174" i="61"/>
  <c r="AR226" i="61" s="1"/>
  <c r="AR278" i="61" s="1"/>
  <c r="AR167" i="61"/>
  <c r="AR219" i="61" s="1"/>
  <c r="AR271" i="61" s="1"/>
  <c r="AR172" i="61"/>
  <c r="AR224" i="61" s="1"/>
  <c r="AR276" i="61" s="1"/>
  <c r="AR185" i="61"/>
  <c r="AR237" i="61" s="1"/>
  <c r="AR289" i="61" s="1"/>
  <c r="AR188" i="61"/>
  <c r="AR240" i="61" s="1"/>
  <c r="AR292" i="61" s="1"/>
  <c r="AR213" i="61"/>
  <c r="AR265" i="61" s="1"/>
  <c r="AR317" i="61" s="1"/>
  <c r="AR193" i="61"/>
  <c r="AR245" i="61" s="1"/>
  <c r="AR297" i="61" s="1"/>
  <c r="AR215" i="61"/>
  <c r="AR267" i="61" s="1"/>
  <c r="AR319" i="61" s="1"/>
  <c r="AR206" i="61"/>
  <c r="AR258" i="61" s="1"/>
  <c r="AR310" i="61" s="1"/>
  <c r="AR214" i="61"/>
  <c r="AR266" i="61" s="1"/>
  <c r="AR318" i="61" s="1"/>
  <c r="AR216" i="61"/>
  <c r="AR268" i="61" s="1"/>
  <c r="AR320" i="61" s="1"/>
  <c r="AR171" i="61"/>
  <c r="AR223" i="61" s="1"/>
  <c r="AR275" i="61" s="1"/>
  <c r="AR184" i="61"/>
  <c r="AR236" i="61" s="1"/>
  <c r="AR288" i="61" s="1"/>
  <c r="AR169" i="61"/>
  <c r="AR221" i="61" s="1"/>
  <c r="AR273" i="61" s="1"/>
  <c r="AR205" i="61"/>
  <c r="AR257" i="61" s="1"/>
  <c r="AR309" i="61" s="1"/>
  <c r="AR197" i="61"/>
  <c r="AR249" i="61" s="1"/>
  <c r="AR301" i="61" s="1"/>
  <c r="AR187" i="61"/>
  <c r="AR239" i="61" s="1"/>
  <c r="AR291" i="61" s="1"/>
  <c r="AR200" i="61"/>
  <c r="AR252" i="61" s="1"/>
  <c r="AR304" i="61" s="1"/>
  <c r="AR208" i="61"/>
  <c r="AR260" i="61" s="1"/>
  <c r="AR312" i="61" s="1"/>
  <c r="AR192" i="61"/>
  <c r="AR244" i="61" s="1"/>
  <c r="AR296" i="61" s="1"/>
  <c r="AR191" i="61"/>
  <c r="AR243" i="61" s="1"/>
  <c r="AR295" i="61" s="1"/>
  <c r="AR198" i="61"/>
  <c r="AR250" i="61" s="1"/>
  <c r="AR302" i="61" s="1"/>
  <c r="AR173" i="61"/>
  <c r="AR225" i="61" s="1"/>
  <c r="AR277" i="61" s="1"/>
  <c r="AR181" i="61"/>
  <c r="AR233" i="61" s="1"/>
  <c r="AR285" i="61" s="1"/>
  <c r="AR180" i="61"/>
  <c r="AR175" i="61"/>
  <c r="AR227" i="61" s="1"/>
  <c r="AR279" i="61" s="1"/>
  <c r="AR176" i="61"/>
  <c r="AR228" i="61" s="1"/>
  <c r="AR280" i="61" s="1"/>
  <c r="AR202" i="61"/>
  <c r="AR254" i="61" s="1"/>
  <c r="AR306" i="61" s="1"/>
  <c r="AR194" i="61"/>
  <c r="AR246" i="61" s="1"/>
  <c r="AR298" i="61" s="1"/>
  <c r="AR204" i="61"/>
  <c r="AR256" i="61" s="1"/>
  <c r="AR308" i="61" s="1"/>
  <c r="AR195" i="61"/>
  <c r="AR247" i="61" s="1"/>
  <c r="AR299" i="61" s="1"/>
  <c r="AR209" i="61"/>
  <c r="AR261" i="61" s="1"/>
  <c r="AR313" i="61" s="1"/>
  <c r="AR207" i="61"/>
  <c r="AR259" i="61" s="1"/>
  <c r="AR311" i="61" s="1"/>
  <c r="AR196" i="61"/>
  <c r="AR248" i="61" s="1"/>
  <c r="AR300" i="61" s="1"/>
  <c r="AR210" i="61"/>
  <c r="AR262" i="61" s="1"/>
  <c r="AR314" i="61" s="1"/>
  <c r="AR182" i="61"/>
  <c r="AR234" i="61" s="1"/>
  <c r="AR286" i="61" s="1"/>
  <c r="AR170" i="61"/>
  <c r="AR222" i="61" s="1"/>
  <c r="AR274" i="61" s="1"/>
  <c r="AR168" i="61"/>
  <c r="AR220" i="61" s="1"/>
  <c r="AR272" i="61" s="1"/>
  <c r="AR177" i="61"/>
  <c r="AR229" i="61" s="1"/>
  <c r="AR281" i="61" s="1"/>
  <c r="AR60" i="61"/>
  <c r="AR232" i="61"/>
  <c r="AR284" i="61" s="1"/>
  <c r="BB55" i="56"/>
  <c r="BB58" i="56"/>
  <c r="BB54" i="56"/>
  <c r="BB57" i="56"/>
  <c r="BB52" i="56"/>
  <c r="BB51" i="56"/>
  <c r="AP129" i="69"/>
  <c r="AP16" i="69" s="1"/>
  <c r="AP129" i="59"/>
  <c r="AP16" i="59" s="1"/>
  <c r="AQ364" i="61"/>
  <c r="AQ363" i="61"/>
  <c r="AQ369" i="61"/>
  <c r="AQ366" i="61"/>
  <c r="AQ368" i="61"/>
  <c r="AQ362" i="61"/>
  <c r="AQ367" i="61"/>
  <c r="AQ365" i="61"/>
  <c r="AQ371" i="61"/>
  <c r="AQ370" i="61"/>
  <c r="BB10" i="56"/>
  <c r="BB33" i="56"/>
  <c r="BB22" i="56"/>
  <c r="BB34" i="56"/>
  <c r="BB12" i="56"/>
  <c r="BB49" i="56"/>
  <c r="BB18" i="56"/>
  <c r="BB24" i="56"/>
  <c r="BB42" i="56"/>
  <c r="BB48" i="56"/>
  <c r="BB21" i="56"/>
  <c r="BB19" i="56"/>
  <c r="BB46" i="56"/>
  <c r="BB43" i="56"/>
  <c r="BB27" i="56"/>
  <c r="BB31" i="56"/>
  <c r="BB9" i="56"/>
  <c r="BB25" i="56"/>
  <c r="BB39" i="56"/>
  <c r="BB36" i="56"/>
  <c r="BB28" i="56"/>
  <c r="BB30" i="56"/>
  <c r="BB16" i="56"/>
  <c r="BB37" i="56"/>
  <c r="BB45" i="56"/>
  <c r="BB15" i="56"/>
  <c r="BB40" i="56"/>
  <c r="BB13" i="56"/>
  <c r="AR324" i="61"/>
  <c r="AR335" i="61" s="1"/>
  <c r="AR57" i="61"/>
  <c r="AR387" i="61" s="1"/>
  <c r="AQ26" i="69"/>
  <c r="AR27" i="69"/>
  <c r="AS28" i="69"/>
  <c r="AT29" i="69"/>
  <c r="AU30" i="69"/>
  <c r="AV31" i="69"/>
  <c r="AW32" i="69"/>
  <c r="AX33" i="69"/>
  <c r="AY34" i="69"/>
  <c r="AZ35" i="69"/>
  <c r="BA36" i="69"/>
  <c r="BB37" i="69"/>
  <c r="BC38" i="69"/>
  <c r="BD39" i="69"/>
  <c r="BE40" i="69"/>
  <c r="AQ133" i="69"/>
  <c r="AR134" i="69"/>
  <c r="AS135" i="69"/>
  <c r="AT136" i="69"/>
  <c r="AU137" i="69"/>
  <c r="AV138" i="69"/>
  <c r="AW139" i="69"/>
  <c r="AX140" i="69"/>
  <c r="AY141" i="69"/>
  <c r="AZ142" i="69"/>
  <c r="BA143" i="69"/>
  <c r="BB144" i="69"/>
  <c r="BC145" i="69"/>
  <c r="BD146" i="69"/>
  <c r="BE147" i="69"/>
  <c r="AQ389" i="61"/>
  <c r="AQ390" i="61" s="1"/>
  <c r="AQ26" i="59"/>
  <c r="AR27" i="59"/>
  <c r="AS28" i="59"/>
  <c r="AT29" i="59"/>
  <c r="AU30" i="59"/>
  <c r="AV31" i="59"/>
  <c r="AW32" i="59"/>
  <c r="AX33" i="59"/>
  <c r="AY34" i="59"/>
  <c r="AZ35" i="59"/>
  <c r="BA36" i="59"/>
  <c r="BB37" i="59"/>
  <c r="BC38" i="59"/>
  <c r="BD39" i="59"/>
  <c r="BE40" i="59"/>
  <c r="AQ133" i="59"/>
  <c r="AR134" i="59"/>
  <c r="AS135" i="59"/>
  <c r="AT136" i="59"/>
  <c r="AU137" i="59"/>
  <c r="AV138" i="59"/>
  <c r="AW139" i="59"/>
  <c r="AX140" i="59"/>
  <c r="AY141" i="59"/>
  <c r="AZ142" i="59"/>
  <c r="BA143" i="59"/>
  <c r="BB144" i="59"/>
  <c r="BC145" i="59"/>
  <c r="BD146" i="59"/>
  <c r="BE147" i="59"/>
  <c r="BB6" i="56"/>
  <c r="BB7" i="56"/>
  <c r="AO29" i="1"/>
  <c r="BC3" i="56"/>
  <c r="AS328" i="67" l="1"/>
  <c r="AR23" i="69"/>
  <c r="BF147" i="69" s="1"/>
  <c r="AR21" i="69"/>
  <c r="AR21" i="59"/>
  <c r="BF40" i="59" s="1"/>
  <c r="AR23" i="59"/>
  <c r="BF147" i="59" s="1"/>
  <c r="AR347" i="67"/>
  <c r="AR359" i="67" s="1"/>
  <c r="AS326" i="67"/>
  <c r="BB92" i="56"/>
  <c r="BB113" i="56"/>
  <c r="BB122" i="56"/>
  <c r="BB116" i="56"/>
  <c r="BB71" i="56"/>
  <c r="AT82" i="69"/>
  <c r="BF94" i="69"/>
  <c r="AQ79" i="59"/>
  <c r="AQ129" i="59" s="1"/>
  <c r="AQ16" i="59" s="1"/>
  <c r="BF94" i="59"/>
  <c r="AW11" i="61"/>
  <c r="AW64" i="61" s="1"/>
  <c r="AV10" i="61"/>
  <c r="AV63" i="61" s="1"/>
  <c r="AZ14" i="61"/>
  <c r="AZ67" i="61" s="1"/>
  <c r="AU9" i="61"/>
  <c r="AU62" i="61" s="1"/>
  <c r="AY13" i="61"/>
  <c r="AY66" i="61" s="1"/>
  <c r="BD18" i="61"/>
  <c r="BD71" i="61" s="1"/>
  <c r="AT8" i="61"/>
  <c r="AT61" i="61" s="1"/>
  <c r="BC17" i="61"/>
  <c r="BC70" i="61" s="1"/>
  <c r="BB16" i="61"/>
  <c r="BB69" i="61" s="1"/>
  <c r="BF20" i="61"/>
  <c r="BF73" i="61" s="1"/>
  <c r="AX12" i="61"/>
  <c r="AX65" i="61" s="1"/>
  <c r="BA15" i="61"/>
  <c r="BA68" i="61" s="1"/>
  <c r="BH22" i="61"/>
  <c r="BH75" i="61" s="1"/>
  <c r="J75" i="61" s="1"/>
  <c r="BG21" i="61"/>
  <c r="BG74" i="61" s="1"/>
  <c r="BE19" i="61"/>
  <c r="BE72" i="61" s="1"/>
  <c r="AS326" i="61"/>
  <c r="AS7" i="61"/>
  <c r="AS327" i="67"/>
  <c r="AS327" i="61"/>
  <c r="AS328" i="61"/>
  <c r="AS332" i="67"/>
  <c r="AS325" i="67"/>
  <c r="AS332" i="61"/>
  <c r="AS325" i="61"/>
  <c r="BB98" i="56"/>
  <c r="BB62" i="56"/>
  <c r="BB107" i="56"/>
  <c r="BB68" i="56"/>
  <c r="BB134" i="56"/>
  <c r="BB77" i="56"/>
  <c r="BB95" i="56"/>
  <c r="BB146" i="56"/>
  <c r="BB119" i="56"/>
  <c r="BB155" i="56"/>
  <c r="BB80" i="56"/>
  <c r="BB86" i="56"/>
  <c r="BB83" i="56"/>
  <c r="BB110" i="56"/>
  <c r="BB89" i="56"/>
  <c r="BB143" i="56"/>
  <c r="AT144" i="67"/>
  <c r="BB131" i="56"/>
  <c r="BB101" i="56"/>
  <c r="BB149" i="56"/>
  <c r="BB65" i="56"/>
  <c r="BB125" i="56"/>
  <c r="BB128" i="56"/>
  <c r="BB137" i="56"/>
  <c r="BB140" i="56"/>
  <c r="BB74" i="56"/>
  <c r="BB152" i="56"/>
  <c r="BB104" i="56"/>
  <c r="AR228" i="67"/>
  <c r="AR280" i="67" s="1"/>
  <c r="AS330" i="67"/>
  <c r="AR345" i="67"/>
  <c r="AR357" i="67" s="1"/>
  <c r="AR338" i="67"/>
  <c r="AR350" i="67" s="1"/>
  <c r="AW11" i="67"/>
  <c r="AW64" i="67" s="1"/>
  <c r="BA15" i="67"/>
  <c r="BA68" i="67" s="1"/>
  <c r="AV10" i="67"/>
  <c r="AV63" i="67" s="1"/>
  <c r="AZ14" i="67"/>
  <c r="AZ67" i="67" s="1"/>
  <c r="AU9" i="67"/>
  <c r="AU62" i="67" s="1"/>
  <c r="AY13" i="67"/>
  <c r="AY66" i="67" s="1"/>
  <c r="AX12" i="67"/>
  <c r="AX65" i="67" s="1"/>
  <c r="BC17" i="67"/>
  <c r="BC70" i="67" s="1"/>
  <c r="BG21" i="67"/>
  <c r="BG74" i="67" s="1"/>
  <c r="AT8" i="67"/>
  <c r="AT61" i="67" s="1"/>
  <c r="BF20" i="67"/>
  <c r="BF73" i="67" s="1"/>
  <c r="BE19" i="67"/>
  <c r="BE72" i="67" s="1"/>
  <c r="BB16" i="67"/>
  <c r="BB69" i="67" s="1"/>
  <c r="BD18" i="67"/>
  <c r="BD71" i="67" s="1"/>
  <c r="BH22" i="67"/>
  <c r="BH75" i="67" s="1"/>
  <c r="J75" i="67" s="1"/>
  <c r="AS164" i="61"/>
  <c r="AS7" i="67"/>
  <c r="AS57" i="67" s="1"/>
  <c r="AS387" i="67" s="1"/>
  <c r="AS389" i="67" s="1"/>
  <c r="AS390" i="67" s="1"/>
  <c r="AR340" i="67"/>
  <c r="AR352" i="67" s="1"/>
  <c r="AR344" i="67"/>
  <c r="AR356" i="67" s="1"/>
  <c r="AR339" i="67"/>
  <c r="AR351" i="67" s="1"/>
  <c r="AR346" i="67"/>
  <c r="AR358" i="67" s="1"/>
  <c r="AR341" i="67"/>
  <c r="AR353" i="67" s="1"/>
  <c r="AR342" i="67"/>
  <c r="AR354" i="67" s="1"/>
  <c r="AR343" i="67"/>
  <c r="AR355" i="67" s="1"/>
  <c r="AS334" i="67"/>
  <c r="AS165" i="67"/>
  <c r="AS167" i="67" s="1"/>
  <c r="AS334" i="61"/>
  <c r="BB11" i="56"/>
  <c r="BB53" i="56"/>
  <c r="BB59" i="56"/>
  <c r="BB56" i="56"/>
  <c r="BB41" i="56"/>
  <c r="AQ79" i="69"/>
  <c r="AQ129" i="69" s="1"/>
  <c r="AQ16" i="69" s="1"/>
  <c r="AQ183" i="69"/>
  <c r="AQ18" i="69" s="1"/>
  <c r="AQ76" i="69"/>
  <c r="AQ14" i="69" s="1"/>
  <c r="BB38" i="56"/>
  <c r="AQ183" i="59"/>
  <c r="AQ18" i="59" s="1"/>
  <c r="AQ76" i="59"/>
  <c r="AQ14" i="59" s="1"/>
  <c r="AY87" i="69"/>
  <c r="BB14" i="56"/>
  <c r="BB44" i="56"/>
  <c r="BB20" i="56"/>
  <c r="BB29" i="56"/>
  <c r="BA89" i="69"/>
  <c r="AS81" i="69"/>
  <c r="BC91" i="69"/>
  <c r="AU83" i="69"/>
  <c r="BB26" i="56"/>
  <c r="BE93" i="69"/>
  <c r="AW85" i="69"/>
  <c r="BD92" i="69"/>
  <c r="AZ88" i="69"/>
  <c r="AV84" i="69"/>
  <c r="AR80" i="69"/>
  <c r="BB50" i="56"/>
  <c r="BB90" i="69"/>
  <c r="AX86" i="69"/>
  <c r="BB47" i="56"/>
  <c r="BB17" i="56"/>
  <c r="BB23" i="56"/>
  <c r="BB32" i="56"/>
  <c r="BB35" i="56"/>
  <c r="AR344" i="61"/>
  <c r="AR356" i="61" s="1"/>
  <c r="AR347" i="61"/>
  <c r="AR359" i="61" s="1"/>
  <c r="AR341" i="61"/>
  <c r="AR353" i="61" s="1"/>
  <c r="AR342" i="61"/>
  <c r="AR354" i="61" s="1"/>
  <c r="AR340" i="61"/>
  <c r="AR352" i="61" s="1"/>
  <c r="AR343" i="61"/>
  <c r="AR355" i="61" s="1"/>
  <c r="AR345" i="61"/>
  <c r="AR357" i="61" s="1"/>
  <c r="AR339" i="61"/>
  <c r="AR351" i="61" s="1"/>
  <c r="AR346" i="61"/>
  <c r="AR358" i="61" s="1"/>
  <c r="AR338" i="61"/>
  <c r="AR350" i="61" s="1"/>
  <c r="BA89" i="59"/>
  <c r="BE93" i="59"/>
  <c r="AS81" i="59"/>
  <c r="AW85" i="59"/>
  <c r="BD92" i="59"/>
  <c r="AZ88" i="59"/>
  <c r="AV84" i="59"/>
  <c r="AR80" i="59"/>
  <c r="BB90" i="59"/>
  <c r="AX86" i="59"/>
  <c r="AT82" i="59"/>
  <c r="BC91" i="59"/>
  <c r="AY87" i="59"/>
  <c r="AU83" i="59"/>
  <c r="BB8" i="56"/>
  <c r="BF40" i="69"/>
  <c r="AO30" i="1"/>
  <c r="BC4" i="56"/>
  <c r="AP28" i="1"/>
  <c r="AT142" i="61" l="1"/>
  <c r="AR22" i="69"/>
  <c r="AR371" i="67"/>
  <c r="AR22" i="59"/>
  <c r="AT149" i="61"/>
  <c r="AT152" i="67"/>
  <c r="AT142" i="67"/>
  <c r="AT152" i="61"/>
  <c r="AT135" i="61"/>
  <c r="AT135" i="67"/>
  <c r="AT150" i="61"/>
  <c r="AT149" i="67"/>
  <c r="AT150" i="67"/>
  <c r="AT140" i="61"/>
  <c r="AT160" i="61"/>
  <c r="AT134" i="67"/>
  <c r="AT151" i="61"/>
  <c r="AT144" i="61"/>
  <c r="AT141" i="61"/>
  <c r="AT138" i="61"/>
  <c r="AT143" i="67"/>
  <c r="AT147" i="61"/>
  <c r="AT139" i="67"/>
  <c r="AT156" i="61"/>
  <c r="AT148" i="61"/>
  <c r="AT163" i="67"/>
  <c r="AT137" i="61"/>
  <c r="AT132" i="67"/>
  <c r="AT137" i="67"/>
  <c r="AT163" i="61"/>
  <c r="AT132" i="61"/>
  <c r="AT143" i="61"/>
  <c r="AT138" i="67"/>
  <c r="AT147" i="67"/>
  <c r="AT151" i="67"/>
  <c r="AT160" i="67"/>
  <c r="AT140" i="67"/>
  <c r="AT156" i="67"/>
  <c r="AT134" i="61"/>
  <c r="AT141" i="67"/>
  <c r="AT148" i="67"/>
  <c r="AT139" i="61"/>
  <c r="AT136" i="61"/>
  <c r="AT136" i="67"/>
  <c r="AT153" i="67"/>
  <c r="AT153" i="61"/>
  <c r="AT161" i="61"/>
  <c r="AT161" i="67"/>
  <c r="AT155" i="67"/>
  <c r="AT155" i="61"/>
  <c r="AT158" i="61"/>
  <c r="AT158" i="67"/>
  <c r="AT145" i="67"/>
  <c r="AT145" i="61"/>
  <c r="BC75" i="56"/>
  <c r="BC127" i="56"/>
  <c r="BC87" i="56"/>
  <c r="BC114" i="56"/>
  <c r="BC100" i="56"/>
  <c r="BC66" i="56"/>
  <c r="BC136" i="56"/>
  <c r="BC94" i="56"/>
  <c r="BC139" i="56"/>
  <c r="BC120" i="56"/>
  <c r="BC69" i="56"/>
  <c r="BC60" i="56"/>
  <c r="BC117" i="56"/>
  <c r="BC144" i="56"/>
  <c r="BC111" i="56"/>
  <c r="BC108" i="56"/>
  <c r="BC148" i="56"/>
  <c r="BC96" i="56"/>
  <c r="BC73" i="56"/>
  <c r="BC64" i="56"/>
  <c r="BC126" i="56"/>
  <c r="BC123" i="56"/>
  <c r="BC82" i="56"/>
  <c r="BC130" i="56"/>
  <c r="BC84" i="56"/>
  <c r="BC90" i="56"/>
  <c r="BC93" i="56"/>
  <c r="BC106" i="56"/>
  <c r="BC63" i="56"/>
  <c r="BC81" i="56"/>
  <c r="BC145" i="56"/>
  <c r="BC99" i="56"/>
  <c r="BC105" i="56"/>
  <c r="BC109" i="56"/>
  <c r="BC103" i="56"/>
  <c r="BC70" i="56"/>
  <c r="BC76" i="56"/>
  <c r="BC138" i="56"/>
  <c r="BC78" i="56"/>
  <c r="BC97" i="56"/>
  <c r="BC85" i="56"/>
  <c r="BC67" i="56"/>
  <c r="BC132" i="56"/>
  <c r="BC133" i="56"/>
  <c r="BC102" i="56"/>
  <c r="BC121" i="56"/>
  <c r="BC91" i="56"/>
  <c r="BC79" i="56"/>
  <c r="BC141" i="56"/>
  <c r="BC72" i="56"/>
  <c r="BC151" i="56"/>
  <c r="BC115" i="56"/>
  <c r="BC150" i="56"/>
  <c r="BC112" i="56"/>
  <c r="BC124" i="56"/>
  <c r="BC142" i="56"/>
  <c r="BC147" i="56"/>
  <c r="BC61" i="56"/>
  <c r="BC135" i="56"/>
  <c r="BC88" i="56"/>
  <c r="BC129" i="56"/>
  <c r="BC118" i="56"/>
  <c r="BC154" i="56"/>
  <c r="BC153" i="56"/>
  <c r="AT146" i="67"/>
  <c r="AT146" i="61"/>
  <c r="AT157" i="67"/>
  <c r="AT157" i="61"/>
  <c r="AT162" i="67"/>
  <c r="AT162" i="61"/>
  <c r="AT154" i="61"/>
  <c r="AT154" i="67"/>
  <c r="AT133" i="61"/>
  <c r="AT133" i="67"/>
  <c r="AT159" i="61"/>
  <c r="AT159" i="67"/>
  <c r="AS60" i="67"/>
  <c r="AR369" i="67"/>
  <c r="AR364" i="67"/>
  <c r="AR362" i="67"/>
  <c r="AR365" i="67"/>
  <c r="AS219" i="67"/>
  <c r="AS271" i="67" s="1"/>
  <c r="AS182" i="67"/>
  <c r="AS234" i="67" s="1"/>
  <c r="AS286" i="67" s="1"/>
  <c r="AS174" i="67"/>
  <c r="AS226" i="67" s="1"/>
  <c r="AS278" i="67" s="1"/>
  <c r="AS205" i="67"/>
  <c r="AS257" i="67" s="1"/>
  <c r="AS309" i="67" s="1"/>
  <c r="AS188" i="67"/>
  <c r="AS240" i="67" s="1"/>
  <c r="AS292" i="67" s="1"/>
  <c r="AS190" i="67"/>
  <c r="AS242" i="67" s="1"/>
  <c r="AS294" i="67" s="1"/>
  <c r="AS185" i="67"/>
  <c r="AS237" i="67" s="1"/>
  <c r="AS289" i="67" s="1"/>
  <c r="AS204" i="67"/>
  <c r="AS256" i="67" s="1"/>
  <c r="AS308" i="67" s="1"/>
  <c r="AS201" i="67"/>
  <c r="AS253" i="67" s="1"/>
  <c r="AS305" i="67" s="1"/>
  <c r="AS197" i="67"/>
  <c r="AS249" i="67" s="1"/>
  <c r="AS301" i="67" s="1"/>
  <c r="AS213" i="67"/>
  <c r="AS265" i="67" s="1"/>
  <c r="AS317" i="67" s="1"/>
  <c r="AS194" i="67"/>
  <c r="AS246" i="67" s="1"/>
  <c r="AS298" i="67" s="1"/>
  <c r="AS187" i="67"/>
  <c r="AS239" i="67" s="1"/>
  <c r="AS291" i="67" s="1"/>
  <c r="AS203" i="67"/>
  <c r="AS255" i="67" s="1"/>
  <c r="AS307" i="67" s="1"/>
  <c r="AS202" i="67"/>
  <c r="AS254" i="67" s="1"/>
  <c r="AS306" i="67" s="1"/>
  <c r="AS198" i="67"/>
  <c r="AS250" i="67" s="1"/>
  <c r="AS302" i="67" s="1"/>
  <c r="AS193" i="67"/>
  <c r="AS245" i="67" s="1"/>
  <c r="AS297" i="67" s="1"/>
  <c r="AS207" i="67"/>
  <c r="AS259" i="67" s="1"/>
  <c r="AS311" i="67" s="1"/>
  <c r="AS186" i="67"/>
  <c r="AS238" i="67" s="1"/>
  <c r="AS290" i="67" s="1"/>
  <c r="AS210" i="67"/>
  <c r="AS262" i="67" s="1"/>
  <c r="AS314" i="67" s="1"/>
  <c r="AS195" i="67"/>
  <c r="AS247" i="67" s="1"/>
  <c r="AS299" i="67" s="1"/>
  <c r="AS200" i="67"/>
  <c r="AS252" i="67" s="1"/>
  <c r="AS304" i="67" s="1"/>
  <c r="AS215" i="67"/>
  <c r="AS267" i="67" s="1"/>
  <c r="AS319" i="67" s="1"/>
  <c r="AS199" i="67"/>
  <c r="AS251" i="67" s="1"/>
  <c r="AS303" i="67" s="1"/>
  <c r="AS196" i="67"/>
  <c r="AS248" i="67" s="1"/>
  <c r="AS300" i="67" s="1"/>
  <c r="AS214" i="67"/>
  <c r="AS266" i="67" s="1"/>
  <c r="AS318" i="67" s="1"/>
  <c r="AS209" i="67"/>
  <c r="AS261" i="67" s="1"/>
  <c r="AS313" i="67" s="1"/>
  <c r="AS211" i="67"/>
  <c r="AS263" i="67" s="1"/>
  <c r="AS315" i="67" s="1"/>
  <c r="AS206" i="67"/>
  <c r="AS258" i="67" s="1"/>
  <c r="AS310" i="67" s="1"/>
  <c r="AS212" i="67"/>
  <c r="AS264" i="67" s="1"/>
  <c r="AS316" i="67" s="1"/>
  <c r="AS191" i="67"/>
  <c r="AS243" i="67" s="1"/>
  <c r="AS295" i="67" s="1"/>
  <c r="AS192" i="67"/>
  <c r="AS244" i="67" s="1"/>
  <c r="AS296" i="67" s="1"/>
  <c r="AS208" i="67"/>
  <c r="AS260" i="67" s="1"/>
  <c r="AS312" i="67" s="1"/>
  <c r="AS189" i="67"/>
  <c r="AS241" i="67" s="1"/>
  <c r="AS293" i="67" s="1"/>
  <c r="AS216" i="67"/>
  <c r="AS268" i="67" s="1"/>
  <c r="AS320" i="67" s="1"/>
  <c r="AS169" i="67"/>
  <c r="AS221" i="67" s="1"/>
  <c r="AS273" i="67" s="1"/>
  <c r="AS171" i="67"/>
  <c r="AS223" i="67" s="1"/>
  <c r="AS275" i="67" s="1"/>
  <c r="AS179" i="67"/>
  <c r="AS231" i="67" s="1"/>
  <c r="AS283" i="67" s="1"/>
  <c r="AS177" i="67"/>
  <c r="AS229" i="67" s="1"/>
  <c r="AS281" i="67" s="1"/>
  <c r="AS172" i="67"/>
  <c r="AS224" i="67" s="1"/>
  <c r="AS276" i="67" s="1"/>
  <c r="AS168" i="67"/>
  <c r="AS220" i="67" s="1"/>
  <c r="AS272" i="67" s="1"/>
  <c r="AS183" i="67"/>
  <c r="AS235" i="67" s="1"/>
  <c r="AS287" i="67" s="1"/>
  <c r="AS170" i="67"/>
  <c r="AS222" i="67" s="1"/>
  <c r="AS274" i="67" s="1"/>
  <c r="AS176" i="67"/>
  <c r="AS228" i="67" s="1"/>
  <c r="AS280" i="67" s="1"/>
  <c r="AS184" i="67"/>
  <c r="AS236" i="67" s="1"/>
  <c r="AS288" i="67" s="1"/>
  <c r="AS173" i="67"/>
  <c r="AS225" i="67" s="1"/>
  <c r="AS277" i="67" s="1"/>
  <c r="AS175" i="67"/>
  <c r="AS227" i="67" s="1"/>
  <c r="AS279" i="67" s="1"/>
  <c r="AS181" i="67"/>
  <c r="AS233" i="67" s="1"/>
  <c r="AS285" i="67" s="1"/>
  <c r="AS178" i="67"/>
  <c r="AS180" i="67"/>
  <c r="AS232" i="67" s="1"/>
  <c r="AS284" i="67" s="1"/>
  <c r="AS324" i="67"/>
  <c r="AS335" i="67" s="1"/>
  <c r="AR363" i="67"/>
  <c r="AR368" i="67"/>
  <c r="AR366" i="67"/>
  <c r="AT123" i="61"/>
  <c r="AT123" i="67"/>
  <c r="AT127" i="61"/>
  <c r="AT127" i="67"/>
  <c r="AT118" i="61"/>
  <c r="AT118" i="67"/>
  <c r="AT116" i="61"/>
  <c r="AT116" i="67"/>
  <c r="AT129" i="61"/>
  <c r="AT129" i="67"/>
  <c r="AT114" i="61"/>
  <c r="AT114" i="67"/>
  <c r="AT122" i="61"/>
  <c r="AT122" i="67"/>
  <c r="AT126" i="61"/>
  <c r="AT126" i="67"/>
  <c r="AT124" i="61"/>
  <c r="AT124" i="67"/>
  <c r="AT125" i="61"/>
  <c r="AT125" i="67"/>
  <c r="AT115" i="61"/>
  <c r="AT115" i="67"/>
  <c r="AT119" i="61"/>
  <c r="AT119" i="67"/>
  <c r="AT120" i="61"/>
  <c r="AT120" i="67"/>
  <c r="AT130" i="61"/>
  <c r="AT130" i="67"/>
  <c r="AT117" i="61"/>
  <c r="AT117" i="67"/>
  <c r="AT128" i="61"/>
  <c r="AT128" i="67"/>
  <c r="AT121" i="61"/>
  <c r="AT121" i="67"/>
  <c r="AT131" i="61"/>
  <c r="AT131" i="67"/>
  <c r="AR370" i="67"/>
  <c r="AR367" i="67"/>
  <c r="AS183" i="61"/>
  <c r="AS235" i="61" s="1"/>
  <c r="AS287" i="61" s="1"/>
  <c r="AS171" i="61"/>
  <c r="AS223" i="61" s="1"/>
  <c r="AS275" i="61" s="1"/>
  <c r="AS188" i="61"/>
  <c r="AS240" i="61" s="1"/>
  <c r="AS292" i="61" s="1"/>
  <c r="AS205" i="61"/>
  <c r="AS257" i="61" s="1"/>
  <c r="AS309" i="61" s="1"/>
  <c r="AS202" i="61"/>
  <c r="AS254" i="61" s="1"/>
  <c r="AS306" i="61" s="1"/>
  <c r="AS200" i="61"/>
  <c r="AS252" i="61" s="1"/>
  <c r="AS304" i="61" s="1"/>
  <c r="AS215" i="61"/>
  <c r="AS267" i="61" s="1"/>
  <c r="AS319" i="61" s="1"/>
  <c r="AS195" i="61"/>
  <c r="AS247" i="61" s="1"/>
  <c r="AS299" i="61" s="1"/>
  <c r="AS210" i="61"/>
  <c r="AS262" i="61" s="1"/>
  <c r="AS314" i="61" s="1"/>
  <c r="AS207" i="61"/>
  <c r="AS259" i="61" s="1"/>
  <c r="AS311" i="61" s="1"/>
  <c r="AS172" i="61"/>
  <c r="AS224" i="61" s="1"/>
  <c r="AS276" i="61" s="1"/>
  <c r="AS179" i="61"/>
  <c r="AS231" i="61" s="1"/>
  <c r="AS283" i="61" s="1"/>
  <c r="AS176" i="61"/>
  <c r="AS228" i="61" s="1"/>
  <c r="AS280" i="61" s="1"/>
  <c r="AS177" i="61"/>
  <c r="AS229" i="61" s="1"/>
  <c r="AS281" i="61" s="1"/>
  <c r="AS213" i="61"/>
  <c r="AS265" i="61" s="1"/>
  <c r="AS317" i="61" s="1"/>
  <c r="AS194" i="61"/>
  <c r="AS246" i="61" s="1"/>
  <c r="AS298" i="61" s="1"/>
  <c r="AS190" i="61"/>
  <c r="AS242" i="61" s="1"/>
  <c r="AS294" i="61" s="1"/>
  <c r="AS208" i="61"/>
  <c r="AS260" i="61" s="1"/>
  <c r="AS312" i="61" s="1"/>
  <c r="AS209" i="61"/>
  <c r="AS261" i="61" s="1"/>
  <c r="AS313" i="61" s="1"/>
  <c r="AS199" i="61"/>
  <c r="AS251" i="61" s="1"/>
  <c r="AS303" i="61" s="1"/>
  <c r="AS198" i="61"/>
  <c r="AS250" i="61" s="1"/>
  <c r="AS302" i="61" s="1"/>
  <c r="AS216" i="61"/>
  <c r="AS268" i="61" s="1"/>
  <c r="AS320" i="61" s="1"/>
  <c r="AS181" i="61"/>
  <c r="AS233" i="61" s="1"/>
  <c r="AS285" i="61" s="1"/>
  <c r="AS175" i="61"/>
  <c r="AS227" i="61" s="1"/>
  <c r="AS279" i="61" s="1"/>
  <c r="AS178" i="61"/>
  <c r="AS230" i="61" s="1"/>
  <c r="AS282" i="61" s="1"/>
  <c r="AS203" i="61"/>
  <c r="AS255" i="61" s="1"/>
  <c r="AS307" i="61" s="1"/>
  <c r="AS204" i="61"/>
  <c r="AS256" i="61" s="1"/>
  <c r="AS308" i="61" s="1"/>
  <c r="AS201" i="61"/>
  <c r="AS253" i="61" s="1"/>
  <c r="AS305" i="61" s="1"/>
  <c r="AS186" i="61"/>
  <c r="AS238" i="61" s="1"/>
  <c r="AS290" i="61" s="1"/>
  <c r="AS212" i="61"/>
  <c r="AS264" i="61" s="1"/>
  <c r="AS316" i="61" s="1"/>
  <c r="AS193" i="61"/>
  <c r="AS245" i="61" s="1"/>
  <c r="AS297" i="61" s="1"/>
  <c r="AS214" i="61"/>
  <c r="AS266" i="61" s="1"/>
  <c r="AS318" i="61" s="1"/>
  <c r="AS196" i="61"/>
  <c r="AS248" i="61" s="1"/>
  <c r="AS300" i="61" s="1"/>
  <c r="AS182" i="61"/>
  <c r="AS234" i="61" s="1"/>
  <c r="AS286" i="61" s="1"/>
  <c r="AS170" i="61"/>
  <c r="AS222" i="61" s="1"/>
  <c r="AS274" i="61" s="1"/>
  <c r="AS174" i="61"/>
  <c r="AS226" i="61" s="1"/>
  <c r="AS278" i="61" s="1"/>
  <c r="AS167" i="61"/>
  <c r="AS219" i="61" s="1"/>
  <c r="AS271" i="61" s="1"/>
  <c r="AS184" i="61"/>
  <c r="AS236" i="61" s="1"/>
  <c r="AS288" i="61" s="1"/>
  <c r="AS197" i="61"/>
  <c r="AS249" i="61" s="1"/>
  <c r="AS301" i="61" s="1"/>
  <c r="AS185" i="61"/>
  <c r="AS237" i="61" s="1"/>
  <c r="AS289" i="61" s="1"/>
  <c r="AS187" i="61"/>
  <c r="AS239" i="61" s="1"/>
  <c r="AS291" i="61" s="1"/>
  <c r="AS191" i="61"/>
  <c r="AS243" i="61" s="1"/>
  <c r="AS295" i="61" s="1"/>
  <c r="AS192" i="61"/>
  <c r="AS244" i="61" s="1"/>
  <c r="AS296" i="61" s="1"/>
  <c r="AS206" i="61"/>
  <c r="AS258" i="61" s="1"/>
  <c r="AS310" i="61" s="1"/>
  <c r="AS211" i="61"/>
  <c r="AS263" i="61" s="1"/>
  <c r="AS315" i="61" s="1"/>
  <c r="AS189" i="61"/>
  <c r="AS241" i="61" s="1"/>
  <c r="AS293" i="61" s="1"/>
  <c r="AS168" i="61"/>
  <c r="AS220" i="61" s="1"/>
  <c r="AS272" i="61" s="1"/>
  <c r="AS169" i="61"/>
  <c r="AS221" i="61" s="1"/>
  <c r="AS273" i="61" s="1"/>
  <c r="AS180" i="61"/>
  <c r="AS232" i="61" s="1"/>
  <c r="AS284" i="61" s="1"/>
  <c r="AS173" i="61"/>
  <c r="AS225" i="61" s="1"/>
  <c r="AS277" i="61" s="1"/>
  <c r="AS60" i="61"/>
  <c r="BC54" i="56"/>
  <c r="BC57" i="56"/>
  <c r="BC55" i="56"/>
  <c r="BC58" i="56"/>
  <c r="BC52" i="56"/>
  <c r="BC51" i="56"/>
  <c r="AR371" i="61"/>
  <c r="AR367" i="61"/>
  <c r="AR368" i="61"/>
  <c r="AR366" i="61"/>
  <c r="AR363" i="61"/>
  <c r="AR369" i="61"/>
  <c r="AR365" i="61"/>
  <c r="BC10" i="56"/>
  <c r="BC43" i="56"/>
  <c r="BC34" i="56"/>
  <c r="BC37" i="56"/>
  <c r="BC49" i="56"/>
  <c r="BC21" i="56"/>
  <c r="BC36" i="56"/>
  <c r="BC42" i="56"/>
  <c r="BC46" i="56"/>
  <c r="BC48" i="56"/>
  <c r="BC12" i="56"/>
  <c r="BC39" i="56"/>
  <c r="BC30" i="56"/>
  <c r="BC33" i="56"/>
  <c r="BC16" i="56"/>
  <c r="BC24" i="56"/>
  <c r="BC15" i="56"/>
  <c r="BC18" i="56"/>
  <c r="BC40" i="56"/>
  <c r="BC19" i="56"/>
  <c r="BC31" i="56"/>
  <c r="BC28" i="56"/>
  <c r="BC45" i="56"/>
  <c r="BC13" i="56"/>
  <c r="BC27" i="56"/>
  <c r="BC9" i="56"/>
  <c r="BC22" i="56"/>
  <c r="BC25" i="56"/>
  <c r="AR364" i="61"/>
  <c r="AR370" i="61"/>
  <c r="AR362" i="61"/>
  <c r="AS324" i="61"/>
  <c r="AS335" i="61" s="1"/>
  <c r="AS57" i="61"/>
  <c r="AS387" i="61" s="1"/>
  <c r="AR133" i="69"/>
  <c r="AS134" i="69"/>
  <c r="AT135" i="69"/>
  <c r="AU136" i="69"/>
  <c r="AV137" i="69"/>
  <c r="AW138" i="69"/>
  <c r="AX139" i="69"/>
  <c r="AY140" i="69"/>
  <c r="AZ141" i="69"/>
  <c r="BA142" i="69"/>
  <c r="BB143" i="69"/>
  <c r="BC144" i="69"/>
  <c r="BD145" i="69"/>
  <c r="BE146" i="69"/>
  <c r="AR26" i="69"/>
  <c r="AS27" i="69"/>
  <c r="AT28" i="69"/>
  <c r="AU29" i="69"/>
  <c r="AV30" i="69"/>
  <c r="AW31" i="69"/>
  <c r="AX32" i="69"/>
  <c r="AY33" i="69"/>
  <c r="AZ34" i="69"/>
  <c r="BA35" i="69"/>
  <c r="BB36" i="69"/>
  <c r="BC37" i="69"/>
  <c r="BD38" i="69"/>
  <c r="BE39" i="69"/>
  <c r="AR389" i="61"/>
  <c r="AR390" i="61" s="1"/>
  <c r="AR26" i="59"/>
  <c r="AS27" i="59"/>
  <c r="AT28" i="59"/>
  <c r="AU29" i="59"/>
  <c r="AV30" i="59"/>
  <c r="AW31" i="59"/>
  <c r="AX32" i="59"/>
  <c r="AY33" i="59"/>
  <c r="AZ34" i="59"/>
  <c r="BA35" i="59"/>
  <c r="BB36" i="59"/>
  <c r="BC37" i="59"/>
  <c r="BD38" i="59"/>
  <c r="BE39" i="59"/>
  <c r="AR133" i="59"/>
  <c r="AS134" i="59"/>
  <c r="AT135" i="59"/>
  <c r="AU136" i="59"/>
  <c r="AV137" i="59"/>
  <c r="AW138" i="59"/>
  <c r="AX139" i="59"/>
  <c r="AY140" i="59"/>
  <c r="AZ141" i="59"/>
  <c r="BA142" i="59"/>
  <c r="BB143" i="59"/>
  <c r="BC144" i="59"/>
  <c r="BD145" i="59"/>
  <c r="BE146" i="59"/>
  <c r="BD3" i="56"/>
  <c r="AP29" i="1"/>
  <c r="BC6" i="56"/>
  <c r="BC7" i="56"/>
  <c r="AT325" i="67" l="1"/>
  <c r="AT325" i="61"/>
  <c r="AS21" i="69"/>
  <c r="BF39" i="69" s="1"/>
  <c r="AS23" i="69"/>
  <c r="AS23" i="59"/>
  <c r="BF146" i="59" s="1"/>
  <c r="AS21" i="59"/>
  <c r="BF39" i="59" s="1"/>
  <c r="AS347" i="67"/>
  <c r="AS371" i="67" s="1"/>
  <c r="AT328" i="61"/>
  <c r="BC86" i="56"/>
  <c r="BC77" i="56"/>
  <c r="BC116" i="56"/>
  <c r="BC26" i="56"/>
  <c r="BC68" i="56"/>
  <c r="AT81" i="69"/>
  <c r="BF93" i="69"/>
  <c r="AT81" i="59"/>
  <c r="BF93" i="59"/>
  <c r="AU8" i="61"/>
  <c r="AU61" i="61" s="1"/>
  <c r="AY12" i="61"/>
  <c r="AY65" i="61" s="1"/>
  <c r="AX11" i="61"/>
  <c r="AX64" i="61" s="1"/>
  <c r="AW10" i="61"/>
  <c r="AW63" i="61" s="1"/>
  <c r="BA14" i="61"/>
  <c r="BA67" i="61" s="1"/>
  <c r="AZ13" i="61"/>
  <c r="AZ66" i="61" s="1"/>
  <c r="BB15" i="61"/>
  <c r="BB68" i="61" s="1"/>
  <c r="BF19" i="61"/>
  <c r="BF72" i="61" s="1"/>
  <c r="BE18" i="61"/>
  <c r="BE71" i="61" s="1"/>
  <c r="BD17" i="61"/>
  <c r="BD70" i="61" s="1"/>
  <c r="AV9" i="61"/>
  <c r="AV62" i="61" s="1"/>
  <c r="BC16" i="61"/>
  <c r="BC69" i="61" s="1"/>
  <c r="BG20" i="61"/>
  <c r="BG73" i="61" s="1"/>
  <c r="BH21" i="61"/>
  <c r="BH74" i="61" s="1"/>
  <c r="J74" i="61" s="1"/>
  <c r="AT7" i="61"/>
  <c r="AT326" i="61"/>
  <c r="BC122" i="56"/>
  <c r="AT327" i="61"/>
  <c r="AT330" i="61"/>
  <c r="AT327" i="67"/>
  <c r="BC125" i="56"/>
  <c r="BC92" i="56"/>
  <c r="BC146" i="56"/>
  <c r="BC89" i="56"/>
  <c r="BC80" i="56"/>
  <c r="BC134" i="56"/>
  <c r="BC98" i="56"/>
  <c r="BC71" i="56"/>
  <c r="BC143" i="56"/>
  <c r="BC107" i="56"/>
  <c r="BC152" i="56"/>
  <c r="BC119" i="56"/>
  <c r="BC113" i="56"/>
  <c r="BC83" i="56"/>
  <c r="BC65" i="56"/>
  <c r="BC104" i="56"/>
  <c r="BC62" i="56"/>
  <c r="BC110" i="56"/>
  <c r="BC131" i="56"/>
  <c r="BC95" i="56"/>
  <c r="BC155" i="56"/>
  <c r="BC74" i="56"/>
  <c r="BC137" i="56"/>
  <c r="BC128" i="56"/>
  <c r="BC149" i="56"/>
  <c r="BC140" i="56"/>
  <c r="BC101" i="56"/>
  <c r="AS339" i="67"/>
  <c r="AS351" i="67" s="1"/>
  <c r="AS338" i="67"/>
  <c r="AS350" i="67" s="1"/>
  <c r="AS343" i="67"/>
  <c r="AS355" i="67" s="1"/>
  <c r="AS345" i="67"/>
  <c r="AS357" i="67" s="1"/>
  <c r="AS344" i="67"/>
  <c r="AS356" i="67" s="1"/>
  <c r="AS346" i="67"/>
  <c r="AS358" i="67" s="1"/>
  <c r="AS342" i="67"/>
  <c r="AS354" i="67" s="1"/>
  <c r="AS340" i="67"/>
  <c r="AS352" i="67" s="1"/>
  <c r="AS341" i="67"/>
  <c r="AS353" i="67" s="1"/>
  <c r="AS230" i="67"/>
  <c r="AS282" i="67" s="1"/>
  <c r="AT330" i="67"/>
  <c r="AT326" i="67"/>
  <c r="AT328" i="67"/>
  <c r="AT334" i="61"/>
  <c r="AU8" i="67"/>
  <c r="AU61" i="67" s="1"/>
  <c r="AY12" i="67"/>
  <c r="AY65" i="67" s="1"/>
  <c r="AX11" i="67"/>
  <c r="AX64" i="67" s="1"/>
  <c r="BB15" i="67"/>
  <c r="BB68" i="67" s="1"/>
  <c r="AW10" i="67"/>
  <c r="AW63" i="67" s="1"/>
  <c r="BA14" i="67"/>
  <c r="BA67" i="67" s="1"/>
  <c r="BC16" i="67"/>
  <c r="BC69" i="67" s="1"/>
  <c r="BE18" i="67"/>
  <c r="BE71" i="67" s="1"/>
  <c r="BD17" i="67"/>
  <c r="BD70" i="67" s="1"/>
  <c r="BH21" i="67"/>
  <c r="BH74" i="67" s="1"/>
  <c r="J74" i="67" s="1"/>
  <c r="AZ13" i="67"/>
  <c r="AZ66" i="67" s="1"/>
  <c r="BG20" i="67"/>
  <c r="BG73" i="67" s="1"/>
  <c r="BF19" i="67"/>
  <c r="BF72" i="67" s="1"/>
  <c r="AV9" i="67"/>
  <c r="AV62" i="67" s="1"/>
  <c r="AT164" i="61"/>
  <c r="AT168" i="61" s="1"/>
  <c r="AT7" i="67"/>
  <c r="AT334" i="67"/>
  <c r="AT332" i="67"/>
  <c r="AT165" i="67"/>
  <c r="AT170" i="67" s="1"/>
  <c r="AT332" i="61"/>
  <c r="BC56" i="56"/>
  <c r="BC53" i="56"/>
  <c r="BC59" i="56"/>
  <c r="BC32" i="56"/>
  <c r="AR183" i="69"/>
  <c r="AR18" i="69" s="1"/>
  <c r="AR76" i="69"/>
  <c r="AR14" i="69" s="1"/>
  <c r="AR183" i="59"/>
  <c r="AR18" i="59" s="1"/>
  <c r="AR76" i="59"/>
  <c r="AR14" i="59" s="1"/>
  <c r="AU82" i="59"/>
  <c r="AW84" i="69"/>
  <c r="AZ87" i="59"/>
  <c r="BC90" i="69"/>
  <c r="BE92" i="69"/>
  <c r="AU82" i="69"/>
  <c r="AY86" i="69"/>
  <c r="BA88" i="69"/>
  <c r="AS80" i="69"/>
  <c r="BE92" i="59"/>
  <c r="BD91" i="69"/>
  <c r="AZ87" i="69"/>
  <c r="AV83" i="69"/>
  <c r="AR79" i="69"/>
  <c r="BB89" i="69"/>
  <c r="AX85" i="69"/>
  <c r="AS342" i="61"/>
  <c r="AS354" i="61" s="1"/>
  <c r="AW84" i="59"/>
  <c r="BC90" i="59"/>
  <c r="AR79" i="59"/>
  <c r="AS341" i="61"/>
  <c r="AS353" i="61" s="1"/>
  <c r="BD91" i="59"/>
  <c r="AY86" i="59"/>
  <c r="AS80" i="59"/>
  <c r="BA88" i="59"/>
  <c r="AV83" i="59"/>
  <c r="BC41" i="56"/>
  <c r="BC44" i="56"/>
  <c r="BB89" i="59"/>
  <c r="AX85" i="59"/>
  <c r="BC14" i="56"/>
  <c r="BC11" i="56"/>
  <c r="BC29" i="56"/>
  <c r="BC47" i="56"/>
  <c r="BC50" i="56"/>
  <c r="BC23" i="56"/>
  <c r="BC17" i="56"/>
  <c r="BC35" i="56"/>
  <c r="BC20" i="56"/>
  <c r="BC38" i="56"/>
  <c r="AS339" i="61"/>
  <c r="AS351" i="61" s="1"/>
  <c r="AS345" i="61"/>
  <c r="AS357" i="61" s="1"/>
  <c r="AS344" i="61"/>
  <c r="AS356" i="61" s="1"/>
  <c r="AS347" i="61"/>
  <c r="AS359" i="61" s="1"/>
  <c r="AS346" i="61"/>
  <c r="AS358" i="61" s="1"/>
  <c r="AS340" i="61"/>
  <c r="AS352" i="61" s="1"/>
  <c r="AS343" i="61"/>
  <c r="AS355" i="61" s="1"/>
  <c r="AS338" i="61"/>
  <c r="AS350" i="61" s="1"/>
  <c r="BC8" i="56"/>
  <c r="BF146" i="69"/>
  <c r="AP30" i="1"/>
  <c r="AQ28" i="1"/>
  <c r="BD4" i="56"/>
  <c r="AS359" i="67" l="1"/>
  <c r="AS22" i="69"/>
  <c r="AS22" i="59"/>
  <c r="AU120" i="67"/>
  <c r="AU120" i="61"/>
  <c r="AU137" i="61"/>
  <c r="AU137" i="67"/>
  <c r="AU140" i="61"/>
  <c r="AU134" i="67"/>
  <c r="AU150" i="67"/>
  <c r="AU150" i="61"/>
  <c r="AU140" i="67"/>
  <c r="AU134" i="61"/>
  <c r="AU146" i="61"/>
  <c r="AU151" i="67"/>
  <c r="AU135" i="67"/>
  <c r="AU141" i="67"/>
  <c r="AU133" i="67"/>
  <c r="AU162" i="61"/>
  <c r="AU144" i="67"/>
  <c r="AU160" i="67"/>
  <c r="AU148" i="67"/>
  <c r="AU139" i="67"/>
  <c r="AU147" i="61"/>
  <c r="AU156" i="67"/>
  <c r="AU142" i="67"/>
  <c r="AU132" i="61"/>
  <c r="AU149" i="61"/>
  <c r="AU159" i="67"/>
  <c r="AU138" i="67"/>
  <c r="AU153" i="67"/>
  <c r="AU152" i="67"/>
  <c r="AU152" i="61"/>
  <c r="AU153" i="61"/>
  <c r="AU159" i="61"/>
  <c r="AU132" i="67"/>
  <c r="AU138" i="61"/>
  <c r="AS363" i="67"/>
  <c r="AU142" i="61"/>
  <c r="AS362" i="67"/>
  <c r="AU160" i="61"/>
  <c r="AU141" i="61"/>
  <c r="AU135" i="61"/>
  <c r="AU148" i="61"/>
  <c r="AU139" i="61"/>
  <c r="AU149" i="67"/>
  <c r="AU147" i="67"/>
  <c r="AU156" i="61"/>
  <c r="AU144" i="61"/>
  <c r="AU133" i="61"/>
  <c r="AU162" i="67"/>
  <c r="AU151" i="61"/>
  <c r="AU146" i="67"/>
  <c r="AU154" i="67"/>
  <c r="AU154" i="61"/>
  <c r="AU143" i="61"/>
  <c r="AU143" i="67"/>
  <c r="AU145" i="61"/>
  <c r="AU145" i="67"/>
  <c r="AU157" i="61"/>
  <c r="AU157" i="67"/>
  <c r="BD108" i="56"/>
  <c r="BD139" i="56"/>
  <c r="BD111" i="56"/>
  <c r="BD94" i="56"/>
  <c r="BD127" i="56"/>
  <c r="BD96" i="56"/>
  <c r="BD73" i="56"/>
  <c r="BD114" i="56"/>
  <c r="BD144" i="56"/>
  <c r="BD120" i="56"/>
  <c r="BD148" i="56"/>
  <c r="BD117" i="56"/>
  <c r="BD87" i="56"/>
  <c r="BD69" i="56"/>
  <c r="BD136" i="56"/>
  <c r="BD60" i="56"/>
  <c r="BD66" i="56"/>
  <c r="BD75" i="56"/>
  <c r="BD100" i="56"/>
  <c r="BD64" i="56"/>
  <c r="BD63" i="56"/>
  <c r="BD123" i="56"/>
  <c r="BD126" i="56"/>
  <c r="BD118" i="56"/>
  <c r="BD78" i="56"/>
  <c r="BD76" i="56"/>
  <c r="BD105" i="56"/>
  <c r="BD82" i="56"/>
  <c r="BD88" i="56"/>
  <c r="BD67" i="56"/>
  <c r="BD93" i="56"/>
  <c r="BD72" i="56"/>
  <c r="BD90" i="56"/>
  <c r="BD147" i="56"/>
  <c r="BD99" i="56"/>
  <c r="BD79" i="56"/>
  <c r="BD138" i="56"/>
  <c r="BD102" i="56"/>
  <c r="BD141" i="56"/>
  <c r="BD130" i="56"/>
  <c r="BD129" i="56"/>
  <c r="BD106" i="56"/>
  <c r="BD84" i="56"/>
  <c r="BD142" i="56"/>
  <c r="BD132" i="56"/>
  <c r="BD109" i="56"/>
  <c r="BD85" i="56"/>
  <c r="BD124" i="56"/>
  <c r="BD97" i="56"/>
  <c r="BD145" i="56"/>
  <c r="BD151" i="56"/>
  <c r="BD61" i="56"/>
  <c r="BD135" i="56"/>
  <c r="BD133" i="56"/>
  <c r="BD112" i="56"/>
  <c r="BD115" i="56"/>
  <c r="BD70" i="56"/>
  <c r="BD81" i="56"/>
  <c r="BD91" i="56"/>
  <c r="BD150" i="56"/>
  <c r="BD103" i="56"/>
  <c r="BD121" i="56"/>
  <c r="BD154" i="56"/>
  <c r="BD153" i="56"/>
  <c r="AU158" i="67"/>
  <c r="AU158" i="61"/>
  <c r="AU136" i="61"/>
  <c r="AU136" i="67"/>
  <c r="AU161" i="61"/>
  <c r="AU161" i="67"/>
  <c r="AU163" i="61"/>
  <c r="AU163" i="67"/>
  <c r="AU155" i="61"/>
  <c r="AU155" i="67"/>
  <c r="AT195" i="61"/>
  <c r="AT247" i="61" s="1"/>
  <c r="AT299" i="61" s="1"/>
  <c r="AS365" i="67"/>
  <c r="AS366" i="67"/>
  <c r="AS367" i="67"/>
  <c r="AS369" i="67"/>
  <c r="AS370" i="67"/>
  <c r="AS364" i="67"/>
  <c r="AS368" i="67"/>
  <c r="AT60" i="67"/>
  <c r="AT222" i="67"/>
  <c r="AT274" i="67" s="1"/>
  <c r="AT169" i="67"/>
  <c r="AT221" i="67" s="1"/>
  <c r="AT273" i="67" s="1"/>
  <c r="AT172" i="67"/>
  <c r="AT224" i="67" s="1"/>
  <c r="AT276" i="67" s="1"/>
  <c r="AT182" i="67"/>
  <c r="AT234" i="67" s="1"/>
  <c r="AT286" i="67" s="1"/>
  <c r="AT173" i="67"/>
  <c r="AT184" i="67"/>
  <c r="AT236" i="67" s="1"/>
  <c r="AT288" i="67" s="1"/>
  <c r="AT167" i="67"/>
  <c r="AT219" i="67" s="1"/>
  <c r="AT271" i="67" s="1"/>
  <c r="AT176" i="67"/>
  <c r="AT175" i="67"/>
  <c r="AT227" i="67" s="1"/>
  <c r="AT279" i="67" s="1"/>
  <c r="AT179" i="67"/>
  <c r="AT231" i="67" s="1"/>
  <c r="AT283" i="67" s="1"/>
  <c r="AT183" i="67"/>
  <c r="AT235" i="67" s="1"/>
  <c r="AT287" i="67" s="1"/>
  <c r="AT171" i="67"/>
  <c r="AT223" i="67" s="1"/>
  <c r="AT275" i="67" s="1"/>
  <c r="AT177" i="67"/>
  <c r="AT229" i="67" s="1"/>
  <c r="AT281" i="67" s="1"/>
  <c r="AT197" i="67"/>
  <c r="AT249" i="67" s="1"/>
  <c r="AT301" i="67" s="1"/>
  <c r="AT205" i="67"/>
  <c r="AT257" i="67" s="1"/>
  <c r="AT309" i="67" s="1"/>
  <c r="AT204" i="67"/>
  <c r="AT256" i="67" s="1"/>
  <c r="AT308" i="67" s="1"/>
  <c r="AT187" i="67"/>
  <c r="AT239" i="67" s="1"/>
  <c r="AT291" i="67" s="1"/>
  <c r="AT202" i="67"/>
  <c r="AT254" i="67" s="1"/>
  <c r="AT306" i="67" s="1"/>
  <c r="AT185" i="67"/>
  <c r="AT237" i="67" s="1"/>
  <c r="AT289" i="67" s="1"/>
  <c r="AT203" i="67"/>
  <c r="AT255" i="67" s="1"/>
  <c r="AT307" i="67" s="1"/>
  <c r="AT190" i="67"/>
  <c r="AT242" i="67" s="1"/>
  <c r="AT294" i="67" s="1"/>
  <c r="AT188" i="67"/>
  <c r="AT240" i="67" s="1"/>
  <c r="AT292" i="67" s="1"/>
  <c r="AT206" i="67"/>
  <c r="AT258" i="67" s="1"/>
  <c r="AT310" i="67" s="1"/>
  <c r="AT213" i="67"/>
  <c r="AT265" i="67" s="1"/>
  <c r="AT317" i="67" s="1"/>
  <c r="AT201" i="67"/>
  <c r="AT253" i="67" s="1"/>
  <c r="AT305" i="67" s="1"/>
  <c r="AT194" i="67"/>
  <c r="AT246" i="67" s="1"/>
  <c r="AT298" i="67" s="1"/>
  <c r="AT207" i="67"/>
  <c r="AT259" i="67" s="1"/>
  <c r="AT311" i="67" s="1"/>
  <c r="AT189" i="67"/>
  <c r="AT241" i="67" s="1"/>
  <c r="AT293" i="67" s="1"/>
  <c r="AT186" i="67"/>
  <c r="AT238" i="67" s="1"/>
  <c r="AT290" i="67" s="1"/>
  <c r="AT211" i="67"/>
  <c r="AT263" i="67" s="1"/>
  <c r="AT315" i="67" s="1"/>
  <c r="AT193" i="67"/>
  <c r="AT245" i="67" s="1"/>
  <c r="AT297" i="67" s="1"/>
  <c r="AT192" i="67"/>
  <c r="AT244" i="67" s="1"/>
  <c r="AT296" i="67" s="1"/>
  <c r="AT208" i="67"/>
  <c r="AT260" i="67" s="1"/>
  <c r="AT312" i="67" s="1"/>
  <c r="AT212" i="67"/>
  <c r="AT264" i="67" s="1"/>
  <c r="AT316" i="67" s="1"/>
  <c r="AT210" i="67"/>
  <c r="AT262" i="67" s="1"/>
  <c r="AT314" i="67" s="1"/>
  <c r="AT200" i="67"/>
  <c r="AT252" i="67" s="1"/>
  <c r="AT304" i="67" s="1"/>
  <c r="AT191" i="67"/>
  <c r="AT243" i="67" s="1"/>
  <c r="AT295" i="67" s="1"/>
  <c r="AT209" i="67"/>
  <c r="AT261" i="67" s="1"/>
  <c r="AT313" i="67" s="1"/>
  <c r="AT215" i="67"/>
  <c r="AT267" i="67" s="1"/>
  <c r="AT319" i="67" s="1"/>
  <c r="AT199" i="67"/>
  <c r="AT251" i="67" s="1"/>
  <c r="AT303" i="67" s="1"/>
  <c r="AT214" i="67"/>
  <c r="AT266" i="67" s="1"/>
  <c r="AT318" i="67" s="1"/>
  <c r="AT198" i="67"/>
  <c r="AT250" i="67" s="1"/>
  <c r="AT302" i="67" s="1"/>
  <c r="AT195" i="67"/>
  <c r="AT247" i="67" s="1"/>
  <c r="AT299" i="67" s="1"/>
  <c r="AT196" i="67"/>
  <c r="AT248" i="67" s="1"/>
  <c r="AT300" i="67" s="1"/>
  <c r="AT216" i="67"/>
  <c r="AT268" i="67" s="1"/>
  <c r="AT320" i="67" s="1"/>
  <c r="AT180" i="67"/>
  <c r="AT232" i="67" s="1"/>
  <c r="AT284" i="67" s="1"/>
  <c r="AT178" i="67"/>
  <c r="AT230" i="67" s="1"/>
  <c r="AT282" i="67" s="1"/>
  <c r="AT181" i="67"/>
  <c r="AT168" i="67"/>
  <c r="AT220" i="67" s="1"/>
  <c r="AT272" i="67" s="1"/>
  <c r="AT174" i="67"/>
  <c r="AT226" i="67" s="1"/>
  <c r="AT278" i="67" s="1"/>
  <c r="AT184" i="61"/>
  <c r="AT236" i="61" s="1"/>
  <c r="AT288" i="61" s="1"/>
  <c r="AT196" i="61"/>
  <c r="AT248" i="61" s="1"/>
  <c r="AT300" i="61" s="1"/>
  <c r="AT167" i="61"/>
  <c r="AT219" i="61" s="1"/>
  <c r="AT271" i="61" s="1"/>
  <c r="AT198" i="61"/>
  <c r="AT250" i="61" s="1"/>
  <c r="AT302" i="61" s="1"/>
  <c r="AT201" i="61"/>
  <c r="AT253" i="61" s="1"/>
  <c r="AT305" i="61" s="1"/>
  <c r="AT173" i="61"/>
  <c r="AT225" i="61" s="1"/>
  <c r="AT277" i="61" s="1"/>
  <c r="AT192" i="61"/>
  <c r="AT244" i="61" s="1"/>
  <c r="AT296" i="61" s="1"/>
  <c r="AT205" i="61"/>
  <c r="AT257" i="61" s="1"/>
  <c r="AT309" i="61" s="1"/>
  <c r="AT179" i="61"/>
  <c r="AT231" i="61" s="1"/>
  <c r="AT283" i="61" s="1"/>
  <c r="AT212" i="61"/>
  <c r="AT264" i="61" s="1"/>
  <c r="AT316" i="61" s="1"/>
  <c r="AT202" i="61"/>
  <c r="AT254" i="61" s="1"/>
  <c r="AT306" i="61" s="1"/>
  <c r="AT174" i="61"/>
  <c r="AT226" i="61" s="1"/>
  <c r="AT278" i="61" s="1"/>
  <c r="AT169" i="61"/>
  <c r="AT221" i="61" s="1"/>
  <c r="AT273" i="61" s="1"/>
  <c r="AT175" i="61"/>
  <c r="AT227" i="61" s="1"/>
  <c r="AT279" i="61" s="1"/>
  <c r="AT181" i="61"/>
  <c r="AT233" i="61" s="1"/>
  <c r="AT285" i="61" s="1"/>
  <c r="AT211" i="61"/>
  <c r="AT263" i="61" s="1"/>
  <c r="AT315" i="61" s="1"/>
  <c r="AT189" i="61"/>
  <c r="AT241" i="61" s="1"/>
  <c r="AT293" i="61" s="1"/>
  <c r="AT215" i="61"/>
  <c r="AT267" i="61" s="1"/>
  <c r="AT319" i="61" s="1"/>
  <c r="AT209" i="61"/>
  <c r="AT261" i="61" s="1"/>
  <c r="AT313" i="61" s="1"/>
  <c r="AT193" i="61"/>
  <c r="AT245" i="61" s="1"/>
  <c r="AT297" i="61" s="1"/>
  <c r="AT197" i="61"/>
  <c r="AT249" i="61" s="1"/>
  <c r="AT301" i="61" s="1"/>
  <c r="AT194" i="61"/>
  <c r="AT246" i="61" s="1"/>
  <c r="AT298" i="61" s="1"/>
  <c r="AT187" i="61"/>
  <c r="AT239" i="61" s="1"/>
  <c r="AT291" i="61" s="1"/>
  <c r="AT178" i="61"/>
  <c r="AT230" i="61" s="1"/>
  <c r="AT282" i="61" s="1"/>
  <c r="AT170" i="61"/>
  <c r="AT222" i="61" s="1"/>
  <c r="AT274" i="61" s="1"/>
  <c r="AT176" i="61"/>
  <c r="AT228" i="61" s="1"/>
  <c r="AT280" i="61" s="1"/>
  <c r="AT183" i="61"/>
  <c r="AT235" i="61" s="1"/>
  <c r="AT287" i="61" s="1"/>
  <c r="AT171" i="61"/>
  <c r="AT223" i="61" s="1"/>
  <c r="AT275" i="61" s="1"/>
  <c r="AT214" i="61"/>
  <c r="AT266" i="61" s="1"/>
  <c r="AT318" i="61" s="1"/>
  <c r="AT207" i="61"/>
  <c r="AT259" i="61" s="1"/>
  <c r="AT311" i="61" s="1"/>
  <c r="AT199" i="61"/>
  <c r="AT251" i="61" s="1"/>
  <c r="AT303" i="61" s="1"/>
  <c r="AT186" i="61"/>
  <c r="AT238" i="61" s="1"/>
  <c r="AT290" i="61" s="1"/>
  <c r="AT204" i="61"/>
  <c r="AT256" i="61" s="1"/>
  <c r="AT308" i="61" s="1"/>
  <c r="AT206" i="61"/>
  <c r="AT258" i="61" s="1"/>
  <c r="AT310" i="61" s="1"/>
  <c r="AT185" i="61"/>
  <c r="AT237" i="61" s="1"/>
  <c r="AT289" i="61" s="1"/>
  <c r="AT213" i="61"/>
  <c r="AT265" i="61" s="1"/>
  <c r="AT317" i="61" s="1"/>
  <c r="AT177" i="61"/>
  <c r="AT229" i="61" s="1"/>
  <c r="AT281" i="61" s="1"/>
  <c r="AT180" i="61"/>
  <c r="AT232" i="61" s="1"/>
  <c r="AT284" i="61" s="1"/>
  <c r="AT182" i="61"/>
  <c r="AT234" i="61" s="1"/>
  <c r="AT286" i="61" s="1"/>
  <c r="AT172" i="61"/>
  <c r="AT224" i="61" s="1"/>
  <c r="AT276" i="61" s="1"/>
  <c r="AT216" i="61"/>
  <c r="AT268" i="61" s="1"/>
  <c r="AT320" i="61" s="1"/>
  <c r="AT210" i="61"/>
  <c r="AT262" i="61" s="1"/>
  <c r="AT314" i="61" s="1"/>
  <c r="AT200" i="61"/>
  <c r="AT252" i="61" s="1"/>
  <c r="AT304" i="61" s="1"/>
  <c r="AT208" i="61"/>
  <c r="AT260" i="61" s="1"/>
  <c r="AT312" i="61" s="1"/>
  <c r="AT191" i="61"/>
  <c r="AT243" i="61" s="1"/>
  <c r="AT295" i="61" s="1"/>
  <c r="AT203" i="61"/>
  <c r="AT255" i="61" s="1"/>
  <c r="AT307" i="61" s="1"/>
  <c r="AT188" i="61"/>
  <c r="AT240" i="61" s="1"/>
  <c r="AT292" i="61" s="1"/>
  <c r="AT190" i="61"/>
  <c r="AT242" i="61" s="1"/>
  <c r="AT294" i="61" s="1"/>
  <c r="AU117" i="61"/>
  <c r="AU117" i="67"/>
  <c r="AU121" i="61"/>
  <c r="AU121" i="67"/>
  <c r="AU125" i="61"/>
  <c r="AU125" i="67"/>
  <c r="AU131" i="61"/>
  <c r="AU131" i="67"/>
  <c r="AU124" i="61"/>
  <c r="AU124" i="67"/>
  <c r="AU119" i="61"/>
  <c r="AU119" i="67"/>
  <c r="AU115" i="61"/>
  <c r="AU115" i="67"/>
  <c r="AU129" i="61"/>
  <c r="AU129" i="67"/>
  <c r="AU118" i="61"/>
  <c r="AU118" i="67"/>
  <c r="AU128" i="61"/>
  <c r="AU128" i="67"/>
  <c r="AU116" i="61"/>
  <c r="AU116" i="67"/>
  <c r="AU126" i="61"/>
  <c r="AU126" i="67"/>
  <c r="AU130" i="61"/>
  <c r="AU130" i="67"/>
  <c r="AU114" i="61"/>
  <c r="AU114" i="67"/>
  <c r="AU123" i="61"/>
  <c r="AU123" i="67"/>
  <c r="AU127" i="61"/>
  <c r="AU127" i="67"/>
  <c r="AU122" i="61"/>
  <c r="AU122" i="67"/>
  <c r="AT324" i="67"/>
  <c r="AT335" i="67" s="1"/>
  <c r="AT57" i="67"/>
  <c r="AT387" i="67" s="1"/>
  <c r="AT389" i="67" s="1"/>
  <c r="AT390" i="67" s="1"/>
  <c r="AT220" i="61"/>
  <c r="AT272" i="61" s="1"/>
  <c r="BD55" i="56"/>
  <c r="BD57" i="56"/>
  <c r="BD58" i="56"/>
  <c r="BD54" i="56"/>
  <c r="BD51" i="56"/>
  <c r="BD52" i="56"/>
  <c r="AR129" i="69"/>
  <c r="AR16" i="69" s="1"/>
  <c r="AR129" i="59"/>
  <c r="AR16" i="59" s="1"/>
  <c r="AS369" i="61"/>
  <c r="AS364" i="61"/>
  <c r="AS365" i="61"/>
  <c r="AS366" i="61"/>
  <c r="BD10" i="56"/>
  <c r="BD30" i="56"/>
  <c r="BD16" i="56"/>
  <c r="BD12" i="56"/>
  <c r="BD37" i="56"/>
  <c r="BD9" i="56"/>
  <c r="BD25" i="56"/>
  <c r="BD42" i="56"/>
  <c r="BD49" i="56"/>
  <c r="BD39" i="56"/>
  <c r="BD46" i="56"/>
  <c r="BD48" i="56"/>
  <c r="BD43" i="56"/>
  <c r="BD22" i="56"/>
  <c r="BD27" i="56"/>
  <c r="BD18" i="56"/>
  <c r="BD28" i="56"/>
  <c r="BD13" i="56"/>
  <c r="BD31" i="56"/>
  <c r="BD36" i="56"/>
  <c r="BD45" i="56"/>
  <c r="BD40" i="56"/>
  <c r="BD33" i="56"/>
  <c r="BD34" i="56"/>
  <c r="BD21" i="56"/>
  <c r="BD24" i="56"/>
  <c r="BD19" i="56"/>
  <c r="BD15" i="56"/>
  <c r="AT60" i="61"/>
  <c r="AS363" i="61"/>
  <c r="AS370" i="61"/>
  <c r="AT324" i="61"/>
  <c r="AT335" i="61" s="1"/>
  <c r="AT57" i="61"/>
  <c r="AT387" i="61" s="1"/>
  <c r="AS371" i="61"/>
  <c r="AS362" i="61"/>
  <c r="AS368" i="61"/>
  <c r="AS367" i="61"/>
  <c r="AS133" i="69"/>
  <c r="AT134" i="69"/>
  <c r="AU135" i="69"/>
  <c r="AV136" i="69"/>
  <c r="AW137" i="69"/>
  <c r="AX138" i="69"/>
  <c r="AY139" i="69"/>
  <c r="AZ140" i="69"/>
  <c r="BA141" i="69"/>
  <c r="BB142" i="69"/>
  <c r="BC143" i="69"/>
  <c r="BD144" i="69"/>
  <c r="BE145" i="69"/>
  <c r="AS26" i="69"/>
  <c r="AT27" i="69"/>
  <c r="AU28" i="69"/>
  <c r="AV29" i="69"/>
  <c r="AW30" i="69"/>
  <c r="AX31" i="69"/>
  <c r="AY32" i="69"/>
  <c r="AZ33" i="69"/>
  <c r="BA34" i="69"/>
  <c r="BB35" i="69"/>
  <c r="BC36" i="69"/>
  <c r="BD37" i="69"/>
  <c r="BE38" i="69"/>
  <c r="AS389" i="61"/>
  <c r="AS390" i="61" s="1"/>
  <c r="AS26" i="59"/>
  <c r="AT27" i="59"/>
  <c r="AU28" i="59"/>
  <c r="AV29" i="59"/>
  <c r="AW30" i="59"/>
  <c r="AX31" i="59"/>
  <c r="AY32" i="59"/>
  <c r="AZ33" i="59"/>
  <c r="BA34" i="59"/>
  <c r="BB35" i="59"/>
  <c r="BC36" i="59"/>
  <c r="BD37" i="59"/>
  <c r="BE38" i="59"/>
  <c r="AS133" i="59"/>
  <c r="AT134" i="59"/>
  <c r="AU135" i="59"/>
  <c r="AV136" i="59"/>
  <c r="AW137" i="59"/>
  <c r="AX138" i="59"/>
  <c r="AY139" i="59"/>
  <c r="AZ140" i="59"/>
  <c r="BA141" i="59"/>
  <c r="BB142" i="59"/>
  <c r="BC143" i="59"/>
  <c r="BD144" i="59"/>
  <c r="BE145" i="59"/>
  <c r="BD6" i="56"/>
  <c r="BD7" i="56"/>
  <c r="AQ29" i="1"/>
  <c r="BE3" i="56"/>
  <c r="AU328" i="67" l="1"/>
  <c r="AU325" i="61"/>
  <c r="AU325" i="67"/>
  <c r="AT21" i="69"/>
  <c r="BF38" i="69" s="1"/>
  <c r="AT23" i="69"/>
  <c r="BF145" i="69" s="1"/>
  <c r="AT21" i="59"/>
  <c r="BF38" i="59" s="1"/>
  <c r="AT23" i="59"/>
  <c r="BF145" i="59" s="1"/>
  <c r="AT346" i="67"/>
  <c r="AT370" i="67" s="1"/>
  <c r="AU332" i="67"/>
  <c r="BD122" i="56"/>
  <c r="BD77" i="56"/>
  <c r="BD89" i="56"/>
  <c r="BD116" i="56"/>
  <c r="BD62" i="56"/>
  <c r="AV132" i="61" s="1"/>
  <c r="BD119" i="56"/>
  <c r="BD113" i="56"/>
  <c r="BD86" i="56"/>
  <c r="AV140" i="67" s="1"/>
  <c r="AV82" i="69"/>
  <c r="BF92" i="69"/>
  <c r="AU81" i="59"/>
  <c r="BF92" i="59"/>
  <c r="AU328" i="61"/>
  <c r="AW9" i="61"/>
  <c r="AW62" i="61" s="1"/>
  <c r="BA13" i="61"/>
  <c r="BA66" i="61" s="1"/>
  <c r="AV8" i="61"/>
  <c r="AV61" i="61" s="1"/>
  <c r="AZ12" i="61"/>
  <c r="AZ65" i="61" s="1"/>
  <c r="AY11" i="61"/>
  <c r="AY64" i="61" s="1"/>
  <c r="BD16" i="61"/>
  <c r="BD69" i="61" s="1"/>
  <c r="BH20" i="61"/>
  <c r="BH73" i="61" s="1"/>
  <c r="J73" i="61" s="1"/>
  <c r="BC15" i="61"/>
  <c r="BC68" i="61" s="1"/>
  <c r="BG19" i="61"/>
  <c r="BG72" i="61" s="1"/>
  <c r="BF18" i="61"/>
  <c r="BF71" i="61" s="1"/>
  <c r="BE17" i="61"/>
  <c r="BE70" i="61" s="1"/>
  <c r="AX10" i="61"/>
  <c r="AX63" i="61" s="1"/>
  <c r="BB14" i="61"/>
  <c r="BB67" i="61" s="1"/>
  <c r="AU7" i="61"/>
  <c r="AU332" i="61"/>
  <c r="AU326" i="61"/>
  <c r="AU327" i="67"/>
  <c r="AU330" i="67"/>
  <c r="AU327" i="61"/>
  <c r="AU330" i="61"/>
  <c r="BD143" i="56"/>
  <c r="BD92" i="56"/>
  <c r="BD134" i="56"/>
  <c r="BD146" i="56"/>
  <c r="BD110" i="56"/>
  <c r="BD68" i="56"/>
  <c r="BD131" i="56"/>
  <c r="BD80" i="56"/>
  <c r="BD104" i="56"/>
  <c r="BD71" i="56"/>
  <c r="BD98" i="56"/>
  <c r="BD125" i="56"/>
  <c r="BD65" i="56"/>
  <c r="BD107" i="56"/>
  <c r="BD83" i="56"/>
  <c r="BD95" i="56"/>
  <c r="BD155" i="56"/>
  <c r="BD152" i="56"/>
  <c r="BD101" i="56"/>
  <c r="BD137" i="56"/>
  <c r="BD149" i="56"/>
  <c r="BD74" i="56"/>
  <c r="BD140" i="56"/>
  <c r="BD128" i="56"/>
  <c r="AT233" i="67"/>
  <c r="AT285" i="67" s="1"/>
  <c r="AT228" i="67"/>
  <c r="AT280" i="67" s="1"/>
  <c r="AT225" i="67"/>
  <c r="AT277" i="67" s="1"/>
  <c r="AU164" i="61"/>
  <c r="AW9" i="67"/>
  <c r="AW62" i="67" s="1"/>
  <c r="BA13" i="67"/>
  <c r="BA66" i="67" s="1"/>
  <c r="AV8" i="67"/>
  <c r="AV61" i="67" s="1"/>
  <c r="AZ12" i="67"/>
  <c r="AZ65" i="67" s="1"/>
  <c r="BD16" i="67"/>
  <c r="BD69" i="67" s="1"/>
  <c r="AY11" i="67"/>
  <c r="AY64" i="67" s="1"/>
  <c r="BC15" i="67"/>
  <c r="BC68" i="67" s="1"/>
  <c r="BB14" i="67"/>
  <c r="BB67" i="67" s="1"/>
  <c r="BG19" i="67"/>
  <c r="BG72" i="67" s="1"/>
  <c r="AX10" i="67"/>
  <c r="AX63" i="67" s="1"/>
  <c r="BF18" i="67"/>
  <c r="BF71" i="67" s="1"/>
  <c r="BE17" i="67"/>
  <c r="BE70" i="67" s="1"/>
  <c r="BH20" i="67"/>
  <c r="BH73" i="67" s="1"/>
  <c r="J73" i="67" s="1"/>
  <c r="AU7" i="67"/>
  <c r="BD41" i="56"/>
  <c r="AT345" i="67"/>
  <c r="AT357" i="67" s="1"/>
  <c r="AT344" i="67"/>
  <c r="AT356" i="67" s="1"/>
  <c r="AT342" i="67"/>
  <c r="AT354" i="67" s="1"/>
  <c r="AT347" i="67"/>
  <c r="AT359" i="67" s="1"/>
  <c r="AU334" i="67"/>
  <c r="AT341" i="67"/>
  <c r="AT353" i="67" s="1"/>
  <c r="AT340" i="67"/>
  <c r="AT352" i="67" s="1"/>
  <c r="AT339" i="67"/>
  <c r="AT351" i="67" s="1"/>
  <c r="AT338" i="67"/>
  <c r="AT350" i="67" s="1"/>
  <c r="AT343" i="67"/>
  <c r="AT355" i="67" s="1"/>
  <c r="AU326" i="67"/>
  <c r="AU165" i="67"/>
  <c r="AU167" i="67" s="1"/>
  <c r="AU334" i="61"/>
  <c r="BD53" i="56"/>
  <c r="BD56" i="56"/>
  <c r="BD59" i="56"/>
  <c r="AS183" i="69"/>
  <c r="AS18" i="69" s="1"/>
  <c r="AS76" i="69"/>
  <c r="AS14" i="69" s="1"/>
  <c r="AS183" i="59"/>
  <c r="AS18" i="59" s="1"/>
  <c r="AS76" i="59"/>
  <c r="AS14" i="59" s="1"/>
  <c r="AT340" i="61"/>
  <c r="AT352" i="61" s="1"/>
  <c r="AT345" i="61"/>
  <c r="AT357" i="61" s="1"/>
  <c r="BD35" i="56"/>
  <c r="AT347" i="61"/>
  <c r="AT359" i="61" s="1"/>
  <c r="BD8" i="56"/>
  <c r="BD32" i="56"/>
  <c r="BD29" i="56"/>
  <c r="BD44" i="56"/>
  <c r="BD50" i="56"/>
  <c r="BD38" i="56"/>
  <c r="BD14" i="56"/>
  <c r="BD23" i="56"/>
  <c r="BD11" i="56"/>
  <c r="BD20" i="56"/>
  <c r="BD47" i="56"/>
  <c r="BD26" i="56"/>
  <c r="BD17" i="56"/>
  <c r="AT346" i="61"/>
  <c r="AT358" i="61" s="1"/>
  <c r="AT344" i="61"/>
  <c r="AT356" i="61" s="1"/>
  <c r="AT341" i="61"/>
  <c r="AT353" i="61" s="1"/>
  <c r="AT343" i="61"/>
  <c r="AT355" i="61" s="1"/>
  <c r="AT338" i="61"/>
  <c r="AT350" i="61" s="1"/>
  <c r="AT339" i="61"/>
  <c r="AT351" i="61" s="1"/>
  <c r="AT342" i="61"/>
  <c r="AT354" i="61" s="1"/>
  <c r="AX84" i="69"/>
  <c r="BD90" i="59"/>
  <c r="AV82" i="59"/>
  <c r="AZ86" i="59"/>
  <c r="AT80" i="69"/>
  <c r="BB88" i="69"/>
  <c r="BE91" i="69"/>
  <c r="BA87" i="69"/>
  <c r="AW83" i="69"/>
  <c r="AS79" i="69"/>
  <c r="BC89" i="69"/>
  <c r="AY85" i="69"/>
  <c r="AU81" i="69"/>
  <c r="BD90" i="69"/>
  <c r="AZ86" i="69"/>
  <c r="BE91" i="59"/>
  <c r="BA87" i="59"/>
  <c r="AW83" i="59"/>
  <c r="AS79" i="59"/>
  <c r="BB88" i="59"/>
  <c r="AX84" i="59"/>
  <c r="AT80" i="59"/>
  <c r="BC89" i="59"/>
  <c r="AY85" i="59"/>
  <c r="AQ30" i="1"/>
  <c r="AR28" i="1"/>
  <c r="BE4" i="56"/>
  <c r="AT358" i="67" l="1"/>
  <c r="AT22" i="69"/>
  <c r="AT22" i="59"/>
  <c r="AV141" i="61"/>
  <c r="AV152" i="61"/>
  <c r="AV149" i="67"/>
  <c r="AV141" i="67"/>
  <c r="AV152" i="67"/>
  <c r="AV149" i="61"/>
  <c r="AV132" i="67"/>
  <c r="AV151" i="61"/>
  <c r="AV137" i="67"/>
  <c r="AV151" i="67"/>
  <c r="AV150" i="67"/>
  <c r="AV137" i="61"/>
  <c r="AV150" i="61"/>
  <c r="AV133" i="61"/>
  <c r="AV146" i="61"/>
  <c r="AV148" i="61"/>
  <c r="AV159" i="61"/>
  <c r="AV147" i="67"/>
  <c r="AV135" i="61"/>
  <c r="AV134" i="67"/>
  <c r="AV142" i="61"/>
  <c r="AV153" i="61"/>
  <c r="AV138" i="61"/>
  <c r="AV160" i="67"/>
  <c r="AV144" i="67"/>
  <c r="AV155" i="67"/>
  <c r="AV156" i="61"/>
  <c r="AV140" i="61"/>
  <c r="AT369" i="67"/>
  <c r="AV134" i="61"/>
  <c r="AV142" i="67"/>
  <c r="AV144" i="61"/>
  <c r="AV138" i="67"/>
  <c r="AV160" i="61"/>
  <c r="AV148" i="67"/>
  <c r="AV159" i="67"/>
  <c r="AV146" i="67"/>
  <c r="AV133" i="67"/>
  <c r="AV156" i="67"/>
  <c r="AV155" i="61"/>
  <c r="AV135" i="67"/>
  <c r="AV147" i="61"/>
  <c r="AV153" i="67"/>
  <c r="BE120" i="56"/>
  <c r="BE66" i="56"/>
  <c r="BE111" i="56"/>
  <c r="BE139" i="56"/>
  <c r="BE136" i="56"/>
  <c r="BE94" i="56"/>
  <c r="BE108" i="56"/>
  <c r="BE148" i="56"/>
  <c r="BE127" i="56"/>
  <c r="BE69" i="56"/>
  <c r="BE64" i="56"/>
  <c r="BE144" i="56"/>
  <c r="BE87" i="56"/>
  <c r="BE75" i="56"/>
  <c r="BE73" i="56"/>
  <c r="BE114" i="56"/>
  <c r="BE96" i="56"/>
  <c r="BE60" i="56"/>
  <c r="BE117" i="56"/>
  <c r="BE100" i="56"/>
  <c r="BE84" i="56"/>
  <c r="BE118" i="56"/>
  <c r="BE88" i="56"/>
  <c r="BE90" i="56"/>
  <c r="BE142" i="56"/>
  <c r="BE123" i="56"/>
  <c r="BE78" i="56"/>
  <c r="BE82" i="56"/>
  <c r="BE76" i="56"/>
  <c r="BE70" i="56"/>
  <c r="BE151" i="56"/>
  <c r="BE85" i="56"/>
  <c r="BE141" i="56"/>
  <c r="BE130" i="56"/>
  <c r="BE67" i="56"/>
  <c r="BE133" i="56"/>
  <c r="BE91" i="56"/>
  <c r="BE63" i="56"/>
  <c r="BE81" i="56"/>
  <c r="BE72" i="56"/>
  <c r="BE93" i="56"/>
  <c r="BE138" i="56"/>
  <c r="BE124" i="56"/>
  <c r="BE132" i="56"/>
  <c r="BE99" i="56"/>
  <c r="BE112" i="56"/>
  <c r="BE97" i="56"/>
  <c r="BE103" i="56"/>
  <c r="BE145" i="56"/>
  <c r="BE129" i="56"/>
  <c r="BE135" i="56"/>
  <c r="BE150" i="56"/>
  <c r="BE61" i="56"/>
  <c r="BE115" i="56"/>
  <c r="BE105" i="56"/>
  <c r="BE106" i="56"/>
  <c r="BE102" i="56"/>
  <c r="BE147" i="56"/>
  <c r="BE121" i="56"/>
  <c r="BE126" i="56"/>
  <c r="BE109" i="56"/>
  <c r="BE79" i="56"/>
  <c r="BE154" i="56"/>
  <c r="BE153" i="56"/>
  <c r="AV157" i="61"/>
  <c r="AV157" i="67"/>
  <c r="AV162" i="67"/>
  <c r="AV162" i="61"/>
  <c r="AV145" i="67"/>
  <c r="AV145" i="61"/>
  <c r="AV163" i="61"/>
  <c r="AV163" i="67"/>
  <c r="AV154" i="61"/>
  <c r="AV154" i="67"/>
  <c r="AV136" i="61"/>
  <c r="AV136" i="67"/>
  <c r="AV143" i="61"/>
  <c r="AV143" i="67"/>
  <c r="AV158" i="61"/>
  <c r="AV158" i="67"/>
  <c r="AV161" i="67"/>
  <c r="AV161" i="61"/>
  <c r="AV139" i="61"/>
  <c r="AV139" i="67"/>
  <c r="AT364" i="67"/>
  <c r="AU57" i="67"/>
  <c r="AU387" i="67" s="1"/>
  <c r="AU389" i="67" s="1"/>
  <c r="AU390" i="67" s="1"/>
  <c r="AU219" i="67"/>
  <c r="AU271" i="67" s="1"/>
  <c r="AU178" i="67"/>
  <c r="AU230" i="67" s="1"/>
  <c r="AU282" i="67" s="1"/>
  <c r="AU169" i="67"/>
  <c r="AU221" i="67" s="1"/>
  <c r="AU273" i="67" s="1"/>
  <c r="AU174" i="67"/>
  <c r="AU226" i="67" s="1"/>
  <c r="AU278" i="67" s="1"/>
  <c r="AU181" i="67"/>
  <c r="AU177" i="67"/>
  <c r="AU229" i="67" s="1"/>
  <c r="AU281" i="67" s="1"/>
  <c r="AU183" i="67"/>
  <c r="AU235" i="67" s="1"/>
  <c r="AU287" i="67" s="1"/>
  <c r="AU184" i="67"/>
  <c r="AU236" i="67" s="1"/>
  <c r="AU288" i="67" s="1"/>
  <c r="AU179" i="67"/>
  <c r="AU168" i="67"/>
  <c r="AU220" i="67" s="1"/>
  <c r="AU272" i="67" s="1"/>
  <c r="AU176" i="67"/>
  <c r="AU228" i="67" s="1"/>
  <c r="AU280" i="67" s="1"/>
  <c r="AU172" i="67"/>
  <c r="AU224" i="67" s="1"/>
  <c r="AU276" i="67" s="1"/>
  <c r="AU197" i="67"/>
  <c r="AU249" i="67" s="1"/>
  <c r="AU301" i="67" s="1"/>
  <c r="AU186" i="67"/>
  <c r="AU238" i="67" s="1"/>
  <c r="AU290" i="67" s="1"/>
  <c r="AU187" i="67"/>
  <c r="AU239" i="67" s="1"/>
  <c r="AU291" i="67" s="1"/>
  <c r="AU185" i="67"/>
  <c r="AU237" i="67" s="1"/>
  <c r="AU289" i="67" s="1"/>
  <c r="AU190" i="67"/>
  <c r="AU242" i="67" s="1"/>
  <c r="AU294" i="67" s="1"/>
  <c r="AU213" i="67"/>
  <c r="AU265" i="67" s="1"/>
  <c r="AU317" i="67" s="1"/>
  <c r="AU203" i="67"/>
  <c r="AU255" i="67" s="1"/>
  <c r="AU307" i="67" s="1"/>
  <c r="AU188" i="67"/>
  <c r="AU240" i="67" s="1"/>
  <c r="AU292" i="67" s="1"/>
  <c r="AU194" i="67"/>
  <c r="AU246" i="67" s="1"/>
  <c r="AU298" i="67" s="1"/>
  <c r="AU201" i="67"/>
  <c r="AU253" i="67" s="1"/>
  <c r="AU305" i="67" s="1"/>
  <c r="AU202" i="67"/>
  <c r="AU254" i="67" s="1"/>
  <c r="AU306" i="67" s="1"/>
  <c r="AU205" i="67"/>
  <c r="AU257" i="67" s="1"/>
  <c r="AU309" i="67" s="1"/>
  <c r="AU204" i="67"/>
  <c r="AU256" i="67" s="1"/>
  <c r="AU308" i="67" s="1"/>
  <c r="AU208" i="67"/>
  <c r="AU260" i="67" s="1"/>
  <c r="AU312" i="67" s="1"/>
  <c r="AU193" i="67"/>
  <c r="AU245" i="67" s="1"/>
  <c r="AU297" i="67" s="1"/>
  <c r="AU195" i="67"/>
  <c r="AU247" i="67" s="1"/>
  <c r="AU299" i="67" s="1"/>
  <c r="AU210" i="67"/>
  <c r="AU262" i="67" s="1"/>
  <c r="AU314" i="67" s="1"/>
  <c r="AU211" i="67"/>
  <c r="AU263" i="67" s="1"/>
  <c r="AU315" i="67" s="1"/>
  <c r="AU207" i="67"/>
  <c r="AU259" i="67" s="1"/>
  <c r="AU311" i="67" s="1"/>
  <c r="AU206" i="67"/>
  <c r="AU258" i="67" s="1"/>
  <c r="AU310" i="67" s="1"/>
  <c r="AU192" i="67"/>
  <c r="AU244" i="67" s="1"/>
  <c r="AU296" i="67" s="1"/>
  <c r="AU215" i="67"/>
  <c r="AU267" i="67" s="1"/>
  <c r="AU319" i="67" s="1"/>
  <c r="AU212" i="67"/>
  <c r="AU264" i="67" s="1"/>
  <c r="AU316" i="67" s="1"/>
  <c r="AU196" i="67"/>
  <c r="AU248" i="67" s="1"/>
  <c r="AU300" i="67" s="1"/>
  <c r="AU214" i="67"/>
  <c r="AU266" i="67" s="1"/>
  <c r="AU318" i="67" s="1"/>
  <c r="AU200" i="67"/>
  <c r="AU252" i="67" s="1"/>
  <c r="AU304" i="67" s="1"/>
  <c r="AU189" i="67"/>
  <c r="AU241" i="67" s="1"/>
  <c r="AU293" i="67" s="1"/>
  <c r="AU198" i="67"/>
  <c r="AU250" i="67" s="1"/>
  <c r="AU302" i="67" s="1"/>
  <c r="AU191" i="67"/>
  <c r="AU243" i="67" s="1"/>
  <c r="AU295" i="67" s="1"/>
  <c r="AU209" i="67"/>
  <c r="AU261" i="67" s="1"/>
  <c r="AU313" i="67" s="1"/>
  <c r="AU199" i="67"/>
  <c r="AU251" i="67" s="1"/>
  <c r="AU303" i="67" s="1"/>
  <c r="AU216" i="67"/>
  <c r="AU268" i="67" s="1"/>
  <c r="AU320" i="67" s="1"/>
  <c r="AU173" i="67"/>
  <c r="AU170" i="67"/>
  <c r="AU222" i="67" s="1"/>
  <c r="AU274" i="67" s="1"/>
  <c r="AU171" i="67"/>
  <c r="AU223" i="67" s="1"/>
  <c r="AU275" i="67" s="1"/>
  <c r="AU175" i="67"/>
  <c r="AU227" i="67" s="1"/>
  <c r="AU279" i="67" s="1"/>
  <c r="AU182" i="67"/>
  <c r="AU234" i="67" s="1"/>
  <c r="AU286" i="67" s="1"/>
  <c r="AU180" i="67"/>
  <c r="AU232" i="67" s="1"/>
  <c r="AU284" i="67" s="1"/>
  <c r="AT362" i="67"/>
  <c r="AT363" i="67"/>
  <c r="AV127" i="61"/>
  <c r="AV127" i="67"/>
  <c r="AV116" i="61"/>
  <c r="AV116" i="67"/>
  <c r="AV121" i="61"/>
  <c r="AV121" i="67"/>
  <c r="AV131" i="61"/>
  <c r="AV131" i="67"/>
  <c r="AV120" i="61"/>
  <c r="AV120" i="67"/>
  <c r="AV119" i="61"/>
  <c r="AV119" i="67"/>
  <c r="AV126" i="61"/>
  <c r="AV126" i="67"/>
  <c r="AV114" i="61"/>
  <c r="AV114" i="67"/>
  <c r="AV118" i="61"/>
  <c r="AV118" i="67"/>
  <c r="AV124" i="61"/>
  <c r="AV124" i="67"/>
  <c r="AV122" i="61"/>
  <c r="AV122" i="67"/>
  <c r="AV123" i="61"/>
  <c r="AV123" i="67"/>
  <c r="AV130" i="61"/>
  <c r="AV130" i="67"/>
  <c r="AV117" i="61"/>
  <c r="AV325" i="61" s="1"/>
  <c r="AV117" i="67"/>
  <c r="AV115" i="61"/>
  <c r="AV115" i="67"/>
  <c r="AV128" i="61"/>
  <c r="AV128" i="67"/>
  <c r="AV129" i="61"/>
  <c r="AV129" i="67"/>
  <c r="AV125" i="61"/>
  <c r="AV125" i="67"/>
  <c r="AT368" i="67"/>
  <c r="AU60" i="67"/>
  <c r="AT366" i="67"/>
  <c r="AU324" i="67"/>
  <c r="AU335" i="67" s="1"/>
  <c r="AT371" i="67"/>
  <c r="AT367" i="67"/>
  <c r="AT365" i="67"/>
  <c r="AU208" i="61"/>
  <c r="AU260" i="61" s="1"/>
  <c r="AU312" i="61" s="1"/>
  <c r="AU194" i="61"/>
  <c r="AU246" i="61" s="1"/>
  <c r="AU298" i="61" s="1"/>
  <c r="AU213" i="61"/>
  <c r="AU265" i="61" s="1"/>
  <c r="AU317" i="61" s="1"/>
  <c r="AU185" i="61"/>
  <c r="AU237" i="61" s="1"/>
  <c r="AU289" i="61" s="1"/>
  <c r="AU195" i="61"/>
  <c r="AU247" i="61" s="1"/>
  <c r="AU299" i="61" s="1"/>
  <c r="AU206" i="61"/>
  <c r="AU258" i="61" s="1"/>
  <c r="AU310" i="61" s="1"/>
  <c r="AU207" i="61"/>
  <c r="AU259" i="61" s="1"/>
  <c r="AU311" i="61" s="1"/>
  <c r="AU198" i="61"/>
  <c r="AU250" i="61" s="1"/>
  <c r="AU302" i="61" s="1"/>
  <c r="AU176" i="61"/>
  <c r="AU228" i="61" s="1"/>
  <c r="AU280" i="61" s="1"/>
  <c r="AU171" i="61"/>
  <c r="AU223" i="61" s="1"/>
  <c r="AU275" i="61" s="1"/>
  <c r="AU172" i="61"/>
  <c r="AU224" i="61" s="1"/>
  <c r="AU276" i="61" s="1"/>
  <c r="AU174" i="61"/>
  <c r="AU226" i="61" s="1"/>
  <c r="AU278" i="61" s="1"/>
  <c r="AU173" i="61"/>
  <c r="AU225" i="61" s="1"/>
  <c r="AU277" i="61" s="1"/>
  <c r="AU190" i="61"/>
  <c r="AU242" i="61" s="1"/>
  <c r="AU294" i="61" s="1"/>
  <c r="AU186" i="61"/>
  <c r="AU238" i="61" s="1"/>
  <c r="AU290" i="61" s="1"/>
  <c r="AU203" i="61"/>
  <c r="AU255" i="61" s="1"/>
  <c r="AU307" i="61" s="1"/>
  <c r="AU205" i="61"/>
  <c r="AU257" i="61" s="1"/>
  <c r="AU309" i="61" s="1"/>
  <c r="AU212" i="61"/>
  <c r="AU264" i="61" s="1"/>
  <c r="AU316" i="61" s="1"/>
  <c r="AU209" i="61"/>
  <c r="AU261" i="61" s="1"/>
  <c r="AU313" i="61" s="1"/>
  <c r="AU196" i="61"/>
  <c r="AU248" i="61" s="1"/>
  <c r="AU300" i="61" s="1"/>
  <c r="AU210" i="61"/>
  <c r="AU262" i="61" s="1"/>
  <c r="AU314" i="61" s="1"/>
  <c r="AU177" i="61"/>
  <c r="AU229" i="61" s="1"/>
  <c r="AU281" i="61" s="1"/>
  <c r="AU169" i="61"/>
  <c r="AU221" i="61" s="1"/>
  <c r="AU273" i="61" s="1"/>
  <c r="AU168" i="61"/>
  <c r="AU181" i="61"/>
  <c r="AU233" i="61" s="1"/>
  <c r="AU285" i="61" s="1"/>
  <c r="AU167" i="61"/>
  <c r="AU219" i="61" s="1"/>
  <c r="AU271" i="61" s="1"/>
  <c r="AU204" i="61"/>
  <c r="AU256" i="61" s="1"/>
  <c r="AU308" i="61" s="1"/>
  <c r="AU197" i="61"/>
  <c r="AU249" i="61" s="1"/>
  <c r="AU301" i="61" s="1"/>
  <c r="AU187" i="61"/>
  <c r="AU239" i="61" s="1"/>
  <c r="AU291" i="61" s="1"/>
  <c r="AU193" i="61"/>
  <c r="AU245" i="61" s="1"/>
  <c r="AU297" i="61" s="1"/>
  <c r="AU199" i="61"/>
  <c r="AU251" i="61" s="1"/>
  <c r="AU303" i="61" s="1"/>
  <c r="AU191" i="61"/>
  <c r="AU243" i="61" s="1"/>
  <c r="AU295" i="61" s="1"/>
  <c r="AU211" i="61"/>
  <c r="AU263" i="61" s="1"/>
  <c r="AU315" i="61" s="1"/>
  <c r="AU189" i="61"/>
  <c r="AU241" i="61" s="1"/>
  <c r="AU293" i="61" s="1"/>
  <c r="AU183" i="61"/>
  <c r="AU235" i="61" s="1"/>
  <c r="AU287" i="61" s="1"/>
  <c r="AU179" i="61"/>
  <c r="AU231" i="61" s="1"/>
  <c r="AU283" i="61" s="1"/>
  <c r="AU180" i="61"/>
  <c r="AU232" i="61" s="1"/>
  <c r="AU284" i="61" s="1"/>
  <c r="AU170" i="61"/>
  <c r="AU222" i="61" s="1"/>
  <c r="AU274" i="61" s="1"/>
  <c r="AU201" i="61"/>
  <c r="AU253" i="61" s="1"/>
  <c r="AU305" i="61" s="1"/>
  <c r="AU202" i="61"/>
  <c r="AU254" i="61" s="1"/>
  <c r="AU306" i="61" s="1"/>
  <c r="AU188" i="61"/>
  <c r="AU240" i="61" s="1"/>
  <c r="AU292" i="61" s="1"/>
  <c r="AU200" i="61"/>
  <c r="AU252" i="61" s="1"/>
  <c r="AU304" i="61" s="1"/>
  <c r="AU215" i="61"/>
  <c r="AU267" i="61" s="1"/>
  <c r="AU319" i="61" s="1"/>
  <c r="AU192" i="61"/>
  <c r="AU244" i="61" s="1"/>
  <c r="AU296" i="61" s="1"/>
  <c r="AU214" i="61"/>
  <c r="AU266" i="61" s="1"/>
  <c r="AU318" i="61" s="1"/>
  <c r="AU216" i="61"/>
  <c r="AU268" i="61" s="1"/>
  <c r="AU320" i="61" s="1"/>
  <c r="AU182" i="61"/>
  <c r="AU234" i="61" s="1"/>
  <c r="AU286" i="61" s="1"/>
  <c r="AU175" i="61"/>
  <c r="AU227" i="61" s="1"/>
  <c r="AU279" i="61" s="1"/>
  <c r="AU178" i="61"/>
  <c r="AU230" i="61" s="1"/>
  <c r="AU282" i="61" s="1"/>
  <c r="AU184" i="61"/>
  <c r="AU236" i="61" s="1"/>
  <c r="AU288" i="61" s="1"/>
  <c r="AU60" i="61"/>
  <c r="AU220" i="61"/>
  <c r="AU272" i="61" s="1"/>
  <c r="BE57" i="56"/>
  <c r="BE58" i="56"/>
  <c r="BE55" i="56"/>
  <c r="BE54" i="56"/>
  <c r="BE52" i="56"/>
  <c r="BE51" i="56"/>
  <c r="AS129" i="69"/>
  <c r="AS16" i="69" s="1"/>
  <c r="AT371" i="61"/>
  <c r="AS129" i="59"/>
  <c r="AS16" i="59" s="1"/>
  <c r="AT369" i="61"/>
  <c r="AU57" i="61"/>
  <c r="AU387" i="61" s="1"/>
  <c r="AT364" i="61"/>
  <c r="AT366" i="61"/>
  <c r="BE10" i="56"/>
  <c r="BE42" i="56"/>
  <c r="BE48" i="56"/>
  <c r="BE43" i="56"/>
  <c r="BE37" i="56"/>
  <c r="BE49" i="56"/>
  <c r="BE39" i="56"/>
  <c r="BE21" i="56"/>
  <c r="BE22" i="56"/>
  <c r="BE18" i="56"/>
  <c r="BE24" i="56"/>
  <c r="BE19" i="56"/>
  <c r="BE30" i="56"/>
  <c r="BE16" i="56"/>
  <c r="BE34" i="56"/>
  <c r="BE27" i="56"/>
  <c r="BE12" i="56"/>
  <c r="BE25" i="56"/>
  <c r="BE36" i="56"/>
  <c r="BE31" i="56"/>
  <c r="BE9" i="56"/>
  <c r="BE45" i="56"/>
  <c r="BE15" i="56"/>
  <c r="BE40" i="56"/>
  <c r="BE13" i="56"/>
  <c r="BE46" i="56"/>
  <c r="BE33" i="56"/>
  <c r="BE28" i="56"/>
  <c r="AT365" i="61"/>
  <c r="AT367" i="61"/>
  <c r="AT370" i="61"/>
  <c r="AT368" i="61"/>
  <c r="AT363" i="61"/>
  <c r="AT362" i="61"/>
  <c r="AU324" i="61"/>
  <c r="AU335" i="61" s="1"/>
  <c r="AT133" i="69"/>
  <c r="AU134" i="69"/>
  <c r="AV135" i="69"/>
  <c r="AW136" i="69"/>
  <c r="AX137" i="69"/>
  <c r="AY138" i="69"/>
  <c r="AZ139" i="69"/>
  <c r="BA140" i="69"/>
  <c r="BB141" i="69"/>
  <c r="BC142" i="69"/>
  <c r="BD143" i="69"/>
  <c r="BE144" i="69"/>
  <c r="AT26" i="69"/>
  <c r="AU27" i="69"/>
  <c r="AV28" i="69"/>
  <c r="AW29" i="69"/>
  <c r="AX30" i="69"/>
  <c r="AY31" i="69"/>
  <c r="AZ32" i="69"/>
  <c r="BA33" i="69"/>
  <c r="BB34" i="69"/>
  <c r="BC35" i="69"/>
  <c r="BD36" i="69"/>
  <c r="BE37" i="69"/>
  <c r="AT389" i="61"/>
  <c r="AT390" i="61" s="1"/>
  <c r="AT133" i="59"/>
  <c r="AU134" i="59"/>
  <c r="AV135" i="59"/>
  <c r="AW136" i="59"/>
  <c r="AX137" i="59"/>
  <c r="AY138" i="59"/>
  <c r="AZ139" i="59"/>
  <c r="BA140" i="59"/>
  <c r="BB141" i="59"/>
  <c r="BC142" i="59"/>
  <c r="BD143" i="59"/>
  <c r="BE144" i="59"/>
  <c r="AT26" i="59"/>
  <c r="AU27" i="59"/>
  <c r="AV28" i="59"/>
  <c r="AW29" i="59"/>
  <c r="AX30" i="59"/>
  <c r="AY31" i="59"/>
  <c r="AZ32" i="59"/>
  <c r="BA33" i="59"/>
  <c r="BB34" i="59"/>
  <c r="BC35" i="59"/>
  <c r="BD36" i="59"/>
  <c r="BE37" i="59"/>
  <c r="BF3" i="56"/>
  <c r="AR29" i="1"/>
  <c r="BE7" i="56"/>
  <c r="BE6" i="56"/>
  <c r="AV325" i="67" l="1"/>
  <c r="AU21" i="69"/>
  <c r="AU23" i="69"/>
  <c r="BF144" i="69" s="1"/>
  <c r="AU21" i="59"/>
  <c r="BF37" i="59" s="1"/>
  <c r="AU23" i="59"/>
  <c r="BF144" i="59" s="1"/>
  <c r="AU340" i="67"/>
  <c r="AU352" i="67" s="1"/>
  <c r="AV328" i="67"/>
  <c r="AV328" i="61"/>
  <c r="BE71" i="56"/>
  <c r="AT79" i="69"/>
  <c r="AT129" i="69" s="1"/>
  <c r="AT16" i="69" s="1"/>
  <c r="BF91" i="69"/>
  <c r="AW82" i="59"/>
  <c r="BF91" i="59"/>
  <c r="AY10" i="61"/>
  <c r="AY63" i="61" s="1"/>
  <c r="BC14" i="61"/>
  <c r="BC67" i="61" s="1"/>
  <c r="AX9" i="61"/>
  <c r="AX62" i="61" s="1"/>
  <c r="BB13" i="61"/>
  <c r="BB66" i="61" s="1"/>
  <c r="AW8" i="61"/>
  <c r="AW61" i="61" s="1"/>
  <c r="BA12" i="61"/>
  <c r="BA65" i="61" s="1"/>
  <c r="BF17" i="61"/>
  <c r="BF70" i="61" s="1"/>
  <c r="BE16" i="61"/>
  <c r="BE69" i="61" s="1"/>
  <c r="BD15" i="61"/>
  <c r="BD68" i="61" s="1"/>
  <c r="BH19" i="61"/>
  <c r="BH72" i="61" s="1"/>
  <c r="J72" i="61" s="1"/>
  <c r="AZ11" i="61"/>
  <c r="AZ64" i="61" s="1"/>
  <c r="BG18" i="61"/>
  <c r="BG71" i="61" s="1"/>
  <c r="AV7" i="61"/>
  <c r="AV326" i="61"/>
  <c r="AV327" i="67"/>
  <c r="AV327" i="61"/>
  <c r="AV330" i="61"/>
  <c r="AU345" i="67"/>
  <c r="AU357" i="67" s="1"/>
  <c r="AU346" i="67"/>
  <c r="AU358" i="67" s="1"/>
  <c r="BE68" i="56"/>
  <c r="BE86" i="56"/>
  <c r="BE122" i="56"/>
  <c r="BE98" i="56"/>
  <c r="BE89" i="56"/>
  <c r="BE80" i="56"/>
  <c r="BE113" i="56"/>
  <c r="BE110" i="56"/>
  <c r="BE107" i="56"/>
  <c r="BE125" i="56"/>
  <c r="BE62" i="56"/>
  <c r="BE77" i="56"/>
  <c r="BE104" i="56"/>
  <c r="BE116" i="56"/>
  <c r="BE119" i="56"/>
  <c r="BE146" i="56"/>
  <c r="BE92" i="56"/>
  <c r="BE134" i="56"/>
  <c r="BE83" i="56"/>
  <c r="BE101" i="56"/>
  <c r="BE149" i="56"/>
  <c r="BE140" i="56"/>
  <c r="BE155" i="56"/>
  <c r="BE152" i="56"/>
  <c r="BE74" i="56"/>
  <c r="BE65" i="56"/>
  <c r="BE131" i="56"/>
  <c r="BE95" i="56"/>
  <c r="BE143" i="56"/>
  <c r="BE128" i="56"/>
  <c r="BE137" i="56"/>
  <c r="AU341" i="67"/>
  <c r="AU353" i="67" s="1"/>
  <c r="AU233" i="67"/>
  <c r="AU285" i="67" s="1"/>
  <c r="AU231" i="67"/>
  <c r="AU283" i="67" s="1"/>
  <c r="AU225" i="67"/>
  <c r="AU277" i="67" s="1"/>
  <c r="AV164" i="61"/>
  <c r="AU339" i="67"/>
  <c r="AU351" i="67" s="1"/>
  <c r="AU343" i="67"/>
  <c r="AU355" i="67" s="1"/>
  <c r="AU347" i="67"/>
  <c r="AU359" i="67" s="1"/>
  <c r="AU338" i="67"/>
  <c r="AU350" i="67" s="1"/>
  <c r="AU342" i="67"/>
  <c r="AU354" i="67" s="1"/>
  <c r="AU344" i="67"/>
  <c r="AU356" i="67" s="1"/>
  <c r="AV330" i="67"/>
  <c r="AY10" i="67"/>
  <c r="AY63" i="67" s="1"/>
  <c r="BC14" i="67"/>
  <c r="BC67" i="67" s="1"/>
  <c r="AX9" i="67"/>
  <c r="AX62" i="67" s="1"/>
  <c r="BB13" i="67"/>
  <c r="BB66" i="67" s="1"/>
  <c r="AW8" i="67"/>
  <c r="AW61" i="67" s="1"/>
  <c r="BA12" i="67"/>
  <c r="BA65" i="67" s="1"/>
  <c r="BE16" i="67"/>
  <c r="BE69" i="67" s="1"/>
  <c r="BH19" i="67"/>
  <c r="BH72" i="67" s="1"/>
  <c r="J72" i="67" s="1"/>
  <c r="BD15" i="67"/>
  <c r="BD68" i="67" s="1"/>
  <c r="BG18" i="67"/>
  <c r="BG71" i="67" s="1"/>
  <c r="AZ11" i="67"/>
  <c r="AZ64" i="67" s="1"/>
  <c r="BF17" i="67"/>
  <c r="BF70" i="67" s="1"/>
  <c r="AV7" i="67"/>
  <c r="AV57" i="67" s="1"/>
  <c r="AV387" i="67" s="1"/>
  <c r="AV389" i="67" s="1"/>
  <c r="AV390" i="67" s="1"/>
  <c r="AV332" i="67"/>
  <c r="AV334" i="67"/>
  <c r="AV165" i="67"/>
  <c r="AV324" i="67" s="1"/>
  <c r="AV326" i="67"/>
  <c r="AV332" i="61"/>
  <c r="AV334" i="61"/>
  <c r="BE11" i="56"/>
  <c r="BE59" i="56"/>
  <c r="BE53" i="56"/>
  <c r="BE56" i="56"/>
  <c r="BE47" i="56"/>
  <c r="BE14" i="56"/>
  <c r="BE29" i="56"/>
  <c r="AT183" i="69"/>
  <c r="AT18" i="69" s="1"/>
  <c r="AT76" i="69"/>
  <c r="AT14" i="69" s="1"/>
  <c r="AT183" i="59"/>
  <c r="AT18" i="59" s="1"/>
  <c r="AT76" i="59"/>
  <c r="AT14" i="59" s="1"/>
  <c r="AZ85" i="59"/>
  <c r="AV81" i="59"/>
  <c r="BD89" i="59"/>
  <c r="BA86" i="69"/>
  <c r="AW82" i="69"/>
  <c r="BE90" i="59"/>
  <c r="AX83" i="59"/>
  <c r="BA86" i="59"/>
  <c r="BB87" i="59"/>
  <c r="AT79" i="59"/>
  <c r="BC88" i="59"/>
  <c r="AY84" i="59"/>
  <c r="AU80" i="59"/>
  <c r="BE32" i="56"/>
  <c r="AU338" i="61"/>
  <c r="AU350" i="61" s="1"/>
  <c r="BE90" i="69"/>
  <c r="BE41" i="56"/>
  <c r="AU344" i="61"/>
  <c r="AU356" i="61" s="1"/>
  <c r="AY84" i="69"/>
  <c r="BC88" i="69"/>
  <c r="AU80" i="69"/>
  <c r="BD89" i="69"/>
  <c r="AZ85" i="69"/>
  <c r="AV81" i="69"/>
  <c r="BB87" i="69"/>
  <c r="AX83" i="69"/>
  <c r="BE26" i="56"/>
  <c r="BE50" i="56"/>
  <c r="BE23" i="56"/>
  <c r="BE17" i="56"/>
  <c r="BE38" i="56"/>
  <c r="BE35" i="56"/>
  <c r="BE20" i="56"/>
  <c r="BE44" i="56"/>
  <c r="AU342" i="61"/>
  <c r="AU354" i="61" s="1"/>
  <c r="AU341" i="61"/>
  <c r="AU353" i="61" s="1"/>
  <c r="AU339" i="61"/>
  <c r="AU351" i="61" s="1"/>
  <c r="AU347" i="61"/>
  <c r="AU359" i="61" s="1"/>
  <c r="AU345" i="61"/>
  <c r="AU357" i="61" s="1"/>
  <c r="AU346" i="61"/>
  <c r="AU358" i="61" s="1"/>
  <c r="AU340" i="61"/>
  <c r="AU352" i="61" s="1"/>
  <c r="AU343" i="61"/>
  <c r="AU355" i="61" s="1"/>
  <c r="BE8" i="56"/>
  <c r="AR30" i="1"/>
  <c r="BF4" i="56"/>
  <c r="AS28" i="1"/>
  <c r="AU22" i="69" l="1"/>
  <c r="AU364" i="67"/>
  <c r="AU22" i="59"/>
  <c r="AV335" i="67"/>
  <c r="AW135" i="61"/>
  <c r="AW135" i="67"/>
  <c r="AW142" i="67"/>
  <c r="AW146" i="61"/>
  <c r="AW147" i="61"/>
  <c r="AW141" i="67"/>
  <c r="AW134" i="67"/>
  <c r="AW160" i="67"/>
  <c r="AW137" i="61"/>
  <c r="AW148" i="61"/>
  <c r="AW144" i="61"/>
  <c r="AW151" i="67"/>
  <c r="AW132" i="67"/>
  <c r="AW149" i="67"/>
  <c r="AW152" i="61"/>
  <c r="AW150" i="61"/>
  <c r="AW153" i="67"/>
  <c r="AW138" i="61"/>
  <c r="AW140" i="67"/>
  <c r="AX29" i="69"/>
  <c r="BF37" i="69"/>
  <c r="AU370" i="67"/>
  <c r="AW134" i="61"/>
  <c r="AW138" i="67"/>
  <c r="AW153" i="61"/>
  <c r="AU369" i="67"/>
  <c r="AW150" i="67"/>
  <c r="AW140" i="61"/>
  <c r="AW132" i="61"/>
  <c r="AW149" i="61"/>
  <c r="AW152" i="67"/>
  <c r="AW144" i="67"/>
  <c r="AW151" i="61"/>
  <c r="AU367" i="67"/>
  <c r="AW137" i="67"/>
  <c r="AW160" i="61"/>
  <c r="AW148" i="67"/>
  <c r="AW141" i="61"/>
  <c r="AW147" i="67"/>
  <c r="AW142" i="61"/>
  <c r="AW146" i="67"/>
  <c r="AW159" i="61"/>
  <c r="AW159" i="67"/>
  <c r="AW155" i="67"/>
  <c r="AW155" i="61"/>
  <c r="AW136" i="67"/>
  <c r="AW136" i="61"/>
  <c r="AW163" i="61"/>
  <c r="AW163" i="67"/>
  <c r="AW139" i="61"/>
  <c r="AW139" i="67"/>
  <c r="AW158" i="61"/>
  <c r="AW158" i="67"/>
  <c r="BF144" i="56"/>
  <c r="BF148" i="56"/>
  <c r="BF111" i="56"/>
  <c r="BF69" i="56"/>
  <c r="BF66" i="56"/>
  <c r="BF87" i="56"/>
  <c r="BF64" i="56"/>
  <c r="BF139" i="56"/>
  <c r="BF127" i="56"/>
  <c r="BF108" i="56"/>
  <c r="BF114" i="56"/>
  <c r="BF94" i="56"/>
  <c r="BF136" i="56"/>
  <c r="BF73" i="56"/>
  <c r="BF100" i="56"/>
  <c r="BF117" i="56"/>
  <c r="BF120" i="56"/>
  <c r="BF60" i="56"/>
  <c r="BF75" i="56"/>
  <c r="BF96" i="56"/>
  <c r="BF126" i="56"/>
  <c r="BF81" i="56"/>
  <c r="BF123" i="56"/>
  <c r="BF76" i="56"/>
  <c r="BF82" i="56"/>
  <c r="BF88" i="56"/>
  <c r="BF105" i="56"/>
  <c r="BF93" i="56"/>
  <c r="BF130" i="56"/>
  <c r="BF63" i="56"/>
  <c r="BF78" i="56"/>
  <c r="BF84" i="56"/>
  <c r="BF138" i="56"/>
  <c r="BF97" i="56"/>
  <c r="BF70" i="56"/>
  <c r="BF85" i="56"/>
  <c r="BF145" i="56"/>
  <c r="BF121" i="56"/>
  <c r="BF67" i="56"/>
  <c r="BF133" i="56"/>
  <c r="BF132" i="56"/>
  <c r="BF142" i="56"/>
  <c r="BF79" i="56"/>
  <c r="BF129" i="56"/>
  <c r="BF112" i="56"/>
  <c r="BF124" i="56"/>
  <c r="BF141" i="56"/>
  <c r="BF72" i="56"/>
  <c r="BF115" i="56"/>
  <c r="BF135" i="56"/>
  <c r="BF150" i="56"/>
  <c r="BF90" i="56"/>
  <c r="BF99" i="56"/>
  <c r="BF91" i="56"/>
  <c r="BF61" i="56"/>
  <c r="BF147" i="56"/>
  <c r="BF102" i="56"/>
  <c r="BF109" i="56"/>
  <c r="BF106" i="56"/>
  <c r="BF151" i="56"/>
  <c r="BF103" i="56"/>
  <c r="BF118" i="56"/>
  <c r="BF154" i="56"/>
  <c r="BF153" i="56"/>
  <c r="AW157" i="67"/>
  <c r="AW157" i="61"/>
  <c r="AW161" i="61"/>
  <c r="AW161" i="67"/>
  <c r="AW154" i="61"/>
  <c r="AW154" i="67"/>
  <c r="AW143" i="61"/>
  <c r="AW143" i="67"/>
  <c r="AW133" i="67"/>
  <c r="AW133" i="61"/>
  <c r="AW162" i="61"/>
  <c r="AW162" i="67"/>
  <c r="AW145" i="67"/>
  <c r="AW145" i="61"/>
  <c r="AW156" i="61"/>
  <c r="AW156" i="67"/>
  <c r="AU365" i="67"/>
  <c r="AU371" i="67"/>
  <c r="AU368" i="67"/>
  <c r="AU362" i="67"/>
  <c r="AU366" i="67"/>
  <c r="AU363" i="67"/>
  <c r="AV60" i="67"/>
  <c r="AV205" i="67"/>
  <c r="AV257" i="67" s="1"/>
  <c r="AV309" i="67" s="1"/>
  <c r="AV213" i="67"/>
  <c r="AV265" i="67" s="1"/>
  <c r="AV317" i="67" s="1"/>
  <c r="AV194" i="67"/>
  <c r="AV246" i="67" s="1"/>
  <c r="AV298" i="67" s="1"/>
  <c r="AV187" i="67"/>
  <c r="AV239" i="67" s="1"/>
  <c r="AV291" i="67" s="1"/>
  <c r="AV202" i="67"/>
  <c r="AV254" i="67" s="1"/>
  <c r="AV306" i="67" s="1"/>
  <c r="AV190" i="67"/>
  <c r="AV242" i="67" s="1"/>
  <c r="AV294" i="67" s="1"/>
  <c r="AV204" i="67"/>
  <c r="AV256" i="67" s="1"/>
  <c r="AV308" i="67" s="1"/>
  <c r="AV201" i="67"/>
  <c r="AV253" i="67" s="1"/>
  <c r="AV305" i="67" s="1"/>
  <c r="AV185" i="67"/>
  <c r="AV237" i="67" s="1"/>
  <c r="AV289" i="67" s="1"/>
  <c r="AV188" i="67"/>
  <c r="AV240" i="67" s="1"/>
  <c r="AV292" i="67" s="1"/>
  <c r="AV203" i="67"/>
  <c r="AV255" i="67" s="1"/>
  <c r="AV307" i="67" s="1"/>
  <c r="AV197" i="67"/>
  <c r="AV249" i="67" s="1"/>
  <c r="AV301" i="67" s="1"/>
  <c r="AV193" i="67"/>
  <c r="AV245" i="67" s="1"/>
  <c r="AV297" i="67" s="1"/>
  <c r="AV208" i="67"/>
  <c r="AV260" i="67" s="1"/>
  <c r="AV312" i="67" s="1"/>
  <c r="AV207" i="67"/>
  <c r="AV259" i="67" s="1"/>
  <c r="AV311" i="67" s="1"/>
  <c r="AV212" i="67"/>
  <c r="AV264" i="67" s="1"/>
  <c r="AV316" i="67" s="1"/>
  <c r="AV215" i="67"/>
  <c r="AV267" i="67" s="1"/>
  <c r="AV319" i="67" s="1"/>
  <c r="AV210" i="67"/>
  <c r="AV262" i="67" s="1"/>
  <c r="AV314" i="67" s="1"/>
  <c r="AV211" i="67"/>
  <c r="AV263" i="67" s="1"/>
  <c r="AV315" i="67" s="1"/>
  <c r="AV189" i="67"/>
  <c r="AV241" i="67" s="1"/>
  <c r="AV293" i="67" s="1"/>
  <c r="AV199" i="67"/>
  <c r="AV251" i="67" s="1"/>
  <c r="AV303" i="67" s="1"/>
  <c r="AV198" i="67"/>
  <c r="AV250" i="67" s="1"/>
  <c r="AV302" i="67" s="1"/>
  <c r="AV191" i="67"/>
  <c r="AV243" i="67" s="1"/>
  <c r="AV295" i="67" s="1"/>
  <c r="AV214" i="67"/>
  <c r="AV266" i="67" s="1"/>
  <c r="AV318" i="67" s="1"/>
  <c r="AV195" i="67"/>
  <c r="AV247" i="67" s="1"/>
  <c r="AV299" i="67" s="1"/>
  <c r="AV200" i="67"/>
  <c r="AV252" i="67" s="1"/>
  <c r="AV304" i="67" s="1"/>
  <c r="AV186" i="67"/>
  <c r="AV238" i="67" s="1"/>
  <c r="AV290" i="67" s="1"/>
  <c r="AV209" i="67"/>
  <c r="AV261" i="67" s="1"/>
  <c r="AV313" i="67" s="1"/>
  <c r="AV206" i="67"/>
  <c r="AV258" i="67" s="1"/>
  <c r="AV310" i="67" s="1"/>
  <c r="AV192" i="67"/>
  <c r="AV244" i="67" s="1"/>
  <c r="AV296" i="67" s="1"/>
  <c r="AV196" i="67"/>
  <c r="AV248" i="67" s="1"/>
  <c r="AV300" i="67" s="1"/>
  <c r="AV216" i="67"/>
  <c r="AV268" i="67" s="1"/>
  <c r="AV320" i="67" s="1"/>
  <c r="AV183" i="67"/>
  <c r="AV235" i="67" s="1"/>
  <c r="AV287" i="67" s="1"/>
  <c r="AV184" i="67"/>
  <c r="AV236" i="67" s="1"/>
  <c r="AV288" i="67" s="1"/>
  <c r="AV176" i="67"/>
  <c r="AV228" i="67" s="1"/>
  <c r="AV280" i="67" s="1"/>
  <c r="AV180" i="67"/>
  <c r="AV232" i="67" s="1"/>
  <c r="AV284" i="67" s="1"/>
  <c r="AV179" i="67"/>
  <c r="AV231" i="67" s="1"/>
  <c r="AV283" i="67" s="1"/>
  <c r="AV168" i="67"/>
  <c r="AV220" i="67" s="1"/>
  <c r="AV272" i="67" s="1"/>
  <c r="AV172" i="67"/>
  <c r="AV224" i="67" s="1"/>
  <c r="AV276" i="67" s="1"/>
  <c r="AV170" i="67"/>
  <c r="AV222" i="67" s="1"/>
  <c r="AV274" i="67" s="1"/>
  <c r="AV174" i="67"/>
  <c r="AV226" i="67" s="1"/>
  <c r="AV278" i="67" s="1"/>
  <c r="AV171" i="67"/>
  <c r="AV223" i="67" s="1"/>
  <c r="AV275" i="67" s="1"/>
  <c r="AV182" i="67"/>
  <c r="AV234" i="67" s="1"/>
  <c r="AV286" i="67" s="1"/>
  <c r="AV167" i="67"/>
  <c r="AV219" i="67" s="1"/>
  <c r="AV271" i="67" s="1"/>
  <c r="AV181" i="67"/>
  <c r="AV233" i="67" s="1"/>
  <c r="AV285" i="67" s="1"/>
  <c r="AV173" i="67"/>
  <c r="AV225" i="67" s="1"/>
  <c r="AV277" i="67" s="1"/>
  <c r="AV175" i="67"/>
  <c r="AV227" i="67" s="1"/>
  <c r="AV279" i="67" s="1"/>
  <c r="AV169" i="67"/>
  <c r="AV221" i="67" s="1"/>
  <c r="AV273" i="67" s="1"/>
  <c r="AV177" i="67"/>
  <c r="AV229" i="67" s="1"/>
  <c r="AV281" i="67" s="1"/>
  <c r="AV178" i="67"/>
  <c r="AV230" i="67" s="1"/>
  <c r="AV282" i="67" s="1"/>
  <c r="AW124" i="61"/>
  <c r="AW124" i="67"/>
  <c r="AW120" i="61"/>
  <c r="AW120" i="67"/>
  <c r="AW127" i="61"/>
  <c r="AW127" i="67"/>
  <c r="AW115" i="61"/>
  <c r="AW115" i="67"/>
  <c r="AW126" i="61"/>
  <c r="AW126" i="67"/>
  <c r="AW117" i="61"/>
  <c r="AW117" i="67"/>
  <c r="AW125" i="61"/>
  <c r="AW125" i="67"/>
  <c r="AW130" i="61"/>
  <c r="AW130" i="67"/>
  <c r="AW118" i="61"/>
  <c r="AW118" i="67"/>
  <c r="AW119" i="61"/>
  <c r="AW119" i="67"/>
  <c r="AW122" i="61"/>
  <c r="AW122" i="67"/>
  <c r="AW121" i="61"/>
  <c r="AW121" i="67"/>
  <c r="AW129" i="61"/>
  <c r="AW129" i="67"/>
  <c r="AW114" i="61"/>
  <c r="AW114" i="67"/>
  <c r="AW123" i="61"/>
  <c r="AW123" i="67"/>
  <c r="AW128" i="61"/>
  <c r="AW128" i="67"/>
  <c r="AW116" i="61"/>
  <c r="AW116" i="67"/>
  <c r="AW131" i="61"/>
  <c r="AW131" i="67"/>
  <c r="AV178" i="61"/>
  <c r="AV230" i="61" s="1"/>
  <c r="AV282" i="61" s="1"/>
  <c r="AV169" i="61"/>
  <c r="AV221" i="61" s="1"/>
  <c r="AV273" i="61" s="1"/>
  <c r="AV176" i="61"/>
  <c r="AV228" i="61" s="1"/>
  <c r="AV280" i="61" s="1"/>
  <c r="AV179" i="61"/>
  <c r="AV231" i="61" s="1"/>
  <c r="AV283" i="61" s="1"/>
  <c r="AV167" i="61"/>
  <c r="AV219" i="61" s="1"/>
  <c r="AV271" i="61" s="1"/>
  <c r="AV190" i="61"/>
  <c r="AV242" i="61" s="1"/>
  <c r="AV294" i="61" s="1"/>
  <c r="AV201" i="61"/>
  <c r="AV253" i="61" s="1"/>
  <c r="AV305" i="61" s="1"/>
  <c r="AV194" i="61"/>
  <c r="AV246" i="61" s="1"/>
  <c r="AV298" i="61" s="1"/>
  <c r="AV212" i="61"/>
  <c r="AV264" i="61" s="1"/>
  <c r="AV316" i="61" s="1"/>
  <c r="AV191" i="61"/>
  <c r="AV243" i="61" s="1"/>
  <c r="AV295" i="61" s="1"/>
  <c r="AV200" i="61"/>
  <c r="AV252" i="61" s="1"/>
  <c r="AV304" i="61" s="1"/>
  <c r="AV196" i="61"/>
  <c r="AV248" i="61" s="1"/>
  <c r="AV300" i="61" s="1"/>
  <c r="AV207" i="61"/>
  <c r="AV259" i="61" s="1"/>
  <c r="AV311" i="61" s="1"/>
  <c r="AV177" i="61"/>
  <c r="AV229" i="61" s="1"/>
  <c r="AV281" i="61" s="1"/>
  <c r="AV171" i="61"/>
  <c r="AV223" i="61" s="1"/>
  <c r="AV275" i="61" s="1"/>
  <c r="AV170" i="61"/>
  <c r="AV222" i="61" s="1"/>
  <c r="AV274" i="61" s="1"/>
  <c r="AV180" i="61"/>
  <c r="AV232" i="61" s="1"/>
  <c r="AV284" i="61" s="1"/>
  <c r="AV213" i="61"/>
  <c r="AV265" i="61" s="1"/>
  <c r="AV317" i="61" s="1"/>
  <c r="AV204" i="61"/>
  <c r="AV256" i="61" s="1"/>
  <c r="AV308" i="61" s="1"/>
  <c r="AV205" i="61"/>
  <c r="AV257" i="61" s="1"/>
  <c r="AV309" i="61" s="1"/>
  <c r="AV208" i="61"/>
  <c r="AV260" i="61" s="1"/>
  <c r="AV312" i="61" s="1"/>
  <c r="AV199" i="61"/>
  <c r="AV251" i="61" s="1"/>
  <c r="AV303" i="61" s="1"/>
  <c r="AV186" i="61"/>
  <c r="AV238" i="61" s="1"/>
  <c r="AV290" i="61" s="1"/>
  <c r="AV214" i="61"/>
  <c r="AV266" i="61" s="1"/>
  <c r="AV318" i="61" s="1"/>
  <c r="AV216" i="61"/>
  <c r="AV268" i="61" s="1"/>
  <c r="AV320" i="61" s="1"/>
  <c r="AV181" i="61"/>
  <c r="AV233" i="61" s="1"/>
  <c r="AV285" i="61" s="1"/>
  <c r="AV182" i="61"/>
  <c r="AV234" i="61" s="1"/>
  <c r="AV286" i="61" s="1"/>
  <c r="AV184" i="61"/>
  <c r="AV236" i="61" s="1"/>
  <c r="AV288" i="61" s="1"/>
  <c r="AV203" i="61"/>
  <c r="AV255" i="61" s="1"/>
  <c r="AV307" i="61" s="1"/>
  <c r="AV202" i="61"/>
  <c r="AV254" i="61" s="1"/>
  <c r="AV306" i="61" s="1"/>
  <c r="AV188" i="61"/>
  <c r="AV240" i="61" s="1"/>
  <c r="AV292" i="61" s="1"/>
  <c r="AV206" i="61"/>
  <c r="AV258" i="61" s="1"/>
  <c r="AV310" i="61" s="1"/>
  <c r="AV195" i="61"/>
  <c r="AV247" i="61" s="1"/>
  <c r="AV299" i="61" s="1"/>
  <c r="AV215" i="61"/>
  <c r="AV267" i="61" s="1"/>
  <c r="AV319" i="61" s="1"/>
  <c r="AV198" i="61"/>
  <c r="AV250" i="61" s="1"/>
  <c r="AV302" i="61" s="1"/>
  <c r="AV210" i="61"/>
  <c r="AV262" i="61" s="1"/>
  <c r="AV314" i="61" s="1"/>
  <c r="AV172" i="61"/>
  <c r="AV224" i="61" s="1"/>
  <c r="AV276" i="61" s="1"/>
  <c r="AV183" i="61"/>
  <c r="AV235" i="61" s="1"/>
  <c r="AV287" i="61" s="1"/>
  <c r="AV168" i="61"/>
  <c r="AV220" i="61" s="1"/>
  <c r="AV272" i="61" s="1"/>
  <c r="AV174" i="61"/>
  <c r="AV226" i="61" s="1"/>
  <c r="AV278" i="61" s="1"/>
  <c r="AV175" i="61"/>
  <c r="AV227" i="61" s="1"/>
  <c r="AV279" i="61" s="1"/>
  <c r="AV185" i="61"/>
  <c r="AV237" i="61" s="1"/>
  <c r="AV289" i="61" s="1"/>
  <c r="AV187" i="61"/>
  <c r="AV239" i="61" s="1"/>
  <c r="AV291" i="61" s="1"/>
  <c r="AV197" i="61"/>
  <c r="AV249" i="61" s="1"/>
  <c r="AV301" i="61" s="1"/>
  <c r="AV193" i="61"/>
  <c r="AV245" i="61" s="1"/>
  <c r="AV297" i="61" s="1"/>
  <c r="AV192" i="61"/>
  <c r="AV244" i="61" s="1"/>
  <c r="AV296" i="61" s="1"/>
  <c r="AV209" i="61"/>
  <c r="AV261" i="61" s="1"/>
  <c r="AV313" i="61" s="1"/>
  <c r="AV211" i="61"/>
  <c r="AV263" i="61" s="1"/>
  <c r="AV315" i="61" s="1"/>
  <c r="AV189" i="61"/>
  <c r="AV241" i="61" s="1"/>
  <c r="AV293" i="61" s="1"/>
  <c r="AV173" i="61"/>
  <c r="AV225" i="61" s="1"/>
  <c r="AV277" i="61" s="1"/>
  <c r="AV60" i="61"/>
  <c r="BF57" i="56"/>
  <c r="BF58" i="56"/>
  <c r="BF54" i="56"/>
  <c r="BF55" i="56"/>
  <c r="BF52" i="56"/>
  <c r="BF51" i="56"/>
  <c r="AT129" i="59"/>
  <c r="AT16" i="59" s="1"/>
  <c r="AV57" i="61"/>
  <c r="AV387" i="61" s="1"/>
  <c r="AU362" i="61"/>
  <c r="AU368" i="61"/>
  <c r="AV324" i="61"/>
  <c r="AV335" i="61" s="1"/>
  <c r="AU365" i="61"/>
  <c r="BF10" i="56"/>
  <c r="BF42" i="56"/>
  <c r="BF48" i="56"/>
  <c r="BF33" i="56"/>
  <c r="BF22" i="56"/>
  <c r="BF31" i="56"/>
  <c r="BF21" i="56"/>
  <c r="BF30" i="56"/>
  <c r="BF16" i="56"/>
  <c r="BF12" i="56"/>
  <c r="BF49" i="56"/>
  <c r="BF43" i="56"/>
  <c r="BF34" i="56"/>
  <c r="BF18" i="56"/>
  <c r="BF24" i="56"/>
  <c r="BF46" i="56"/>
  <c r="BF39" i="56"/>
  <c r="BF15" i="56"/>
  <c r="BF37" i="56"/>
  <c r="BF19" i="56"/>
  <c r="BF45" i="56"/>
  <c r="BF28" i="56"/>
  <c r="BF25" i="56"/>
  <c r="BF40" i="56"/>
  <c r="BF13" i="56"/>
  <c r="BF27" i="56"/>
  <c r="BF9" i="56"/>
  <c r="BF36" i="56"/>
  <c r="AU370" i="61"/>
  <c r="AU366" i="61"/>
  <c r="AU369" i="61"/>
  <c r="AU371" i="61"/>
  <c r="AU363" i="61"/>
  <c r="AU364" i="61"/>
  <c r="AU367" i="61"/>
  <c r="BE36" i="69"/>
  <c r="AW28" i="69"/>
  <c r="BA32" i="69"/>
  <c r="BC34" i="69"/>
  <c r="AY30" i="69"/>
  <c r="AU26" i="69"/>
  <c r="BD35" i="69"/>
  <c r="AZ31" i="69"/>
  <c r="AV27" i="69"/>
  <c r="BB33" i="69"/>
  <c r="AV347" i="67"/>
  <c r="AV359" i="67" s="1"/>
  <c r="AV341" i="67"/>
  <c r="AV353" i="67" s="1"/>
  <c r="AV342" i="67"/>
  <c r="AV354" i="67" s="1"/>
  <c r="AV346" i="67"/>
  <c r="AV358" i="67" s="1"/>
  <c r="AV338" i="67"/>
  <c r="AV350" i="67" s="1"/>
  <c r="AV340" i="67"/>
  <c r="AV352" i="67" s="1"/>
  <c r="AV343" i="67"/>
  <c r="AV355" i="67" s="1"/>
  <c r="AV344" i="67"/>
  <c r="AV356" i="67" s="1"/>
  <c r="AV345" i="67"/>
  <c r="AV357" i="67" s="1"/>
  <c r="AV339" i="67"/>
  <c r="AV351" i="67" s="1"/>
  <c r="AU133" i="69"/>
  <c r="AV134" i="69"/>
  <c r="AW135" i="69"/>
  <c r="AX136" i="69"/>
  <c r="AY137" i="69"/>
  <c r="AZ138" i="69"/>
  <c r="BA139" i="69"/>
  <c r="BB140" i="69"/>
  <c r="BC141" i="69"/>
  <c r="BD142" i="69"/>
  <c r="BE143" i="69"/>
  <c r="AU389" i="61"/>
  <c r="AU390" i="61" s="1"/>
  <c r="AU133" i="59"/>
  <c r="AV134" i="59"/>
  <c r="AW135" i="59"/>
  <c r="AX136" i="59"/>
  <c r="AY137" i="59"/>
  <c r="AZ138" i="59"/>
  <c r="BA139" i="59"/>
  <c r="BB140" i="59"/>
  <c r="BC141" i="59"/>
  <c r="BD142" i="59"/>
  <c r="BE143" i="59"/>
  <c r="AU26" i="59"/>
  <c r="AV27" i="59"/>
  <c r="AW28" i="59"/>
  <c r="AX29" i="59"/>
  <c r="AY30" i="59"/>
  <c r="AZ31" i="59"/>
  <c r="BA32" i="59"/>
  <c r="BB33" i="59"/>
  <c r="BC34" i="59"/>
  <c r="BD35" i="59"/>
  <c r="BE36" i="59"/>
  <c r="BF6" i="56"/>
  <c r="BF7" i="56"/>
  <c r="BG3" i="56"/>
  <c r="AS29" i="1"/>
  <c r="AW325" i="67" l="1"/>
  <c r="AW325" i="61"/>
  <c r="AV23" i="69"/>
  <c r="BF143" i="69" s="1"/>
  <c r="AV21" i="69"/>
  <c r="BF36" i="69" s="1"/>
  <c r="AV23" i="59"/>
  <c r="BF143" i="59" s="1"/>
  <c r="AV21" i="59"/>
  <c r="BF36" i="59" s="1"/>
  <c r="BF104" i="56"/>
  <c r="BF146" i="56"/>
  <c r="BF107" i="56"/>
  <c r="BF80" i="56"/>
  <c r="BF110" i="56"/>
  <c r="BF89" i="56"/>
  <c r="AV80" i="69"/>
  <c r="BF90" i="69"/>
  <c r="AW81" i="59"/>
  <c r="BF90" i="59"/>
  <c r="AW328" i="61"/>
  <c r="BA11" i="61"/>
  <c r="BA64" i="61" s="1"/>
  <c r="AZ10" i="61"/>
  <c r="AZ63" i="61" s="1"/>
  <c r="BD14" i="61"/>
  <c r="BD67" i="61" s="1"/>
  <c r="AY9" i="61"/>
  <c r="BC13" i="61"/>
  <c r="BC66" i="61" s="1"/>
  <c r="BB12" i="61"/>
  <c r="BB65" i="61" s="1"/>
  <c r="BH18" i="61"/>
  <c r="BH71" i="61" s="1"/>
  <c r="J71" i="61" s="1"/>
  <c r="BG17" i="61"/>
  <c r="BG70" i="61" s="1"/>
  <c r="AX8" i="61"/>
  <c r="AX61" i="61" s="1"/>
  <c r="BF16" i="61"/>
  <c r="BF69" i="61" s="1"/>
  <c r="BE15" i="61"/>
  <c r="BE68" i="61" s="1"/>
  <c r="AY62" i="61"/>
  <c r="AW7" i="61"/>
  <c r="AW326" i="67"/>
  <c r="AW326" i="61"/>
  <c r="BF86" i="56"/>
  <c r="AW327" i="67"/>
  <c r="AW330" i="61"/>
  <c r="AW334" i="61"/>
  <c r="AW327" i="61"/>
  <c r="BF152" i="56"/>
  <c r="BF77" i="56"/>
  <c r="BF125" i="56"/>
  <c r="BF116" i="56"/>
  <c r="BF113" i="56"/>
  <c r="BF68" i="56"/>
  <c r="BF122" i="56"/>
  <c r="BF62" i="56"/>
  <c r="BF134" i="56"/>
  <c r="BF155" i="56"/>
  <c r="BF71" i="56"/>
  <c r="BF119" i="56"/>
  <c r="BF92" i="56"/>
  <c r="BF143" i="56"/>
  <c r="BF98" i="56"/>
  <c r="AX140" i="67"/>
  <c r="BF95" i="56"/>
  <c r="BF140" i="56"/>
  <c r="BF101" i="56"/>
  <c r="BF65" i="56"/>
  <c r="BF74" i="56"/>
  <c r="BF149" i="56"/>
  <c r="BF131" i="56"/>
  <c r="BF83" i="56"/>
  <c r="BF137" i="56"/>
  <c r="BF128" i="56"/>
  <c r="AW164" i="61"/>
  <c r="AW168" i="61" s="1"/>
  <c r="AW328" i="67"/>
  <c r="AW330" i="67"/>
  <c r="AW334" i="67"/>
  <c r="BA11" i="67"/>
  <c r="BA64" i="67" s="1"/>
  <c r="BE15" i="67"/>
  <c r="BE68" i="67" s="1"/>
  <c r="AZ10" i="67"/>
  <c r="AZ63" i="67" s="1"/>
  <c r="BD14" i="67"/>
  <c r="BD67" i="67" s="1"/>
  <c r="AY9" i="67"/>
  <c r="AY62" i="67" s="1"/>
  <c r="BC13" i="67"/>
  <c r="BC66" i="67" s="1"/>
  <c r="BG17" i="67"/>
  <c r="BG70" i="67" s="1"/>
  <c r="BB12" i="67"/>
  <c r="BB65" i="67" s="1"/>
  <c r="BF16" i="67"/>
  <c r="BF69" i="67" s="1"/>
  <c r="AX8" i="67"/>
  <c r="AX61" i="67" s="1"/>
  <c r="BH18" i="67"/>
  <c r="BH71" i="67" s="1"/>
  <c r="J71" i="67" s="1"/>
  <c r="AW7" i="67"/>
  <c r="AW332" i="67"/>
  <c r="AW165" i="67"/>
  <c r="AW182" i="67" s="1"/>
  <c r="AW332" i="61"/>
  <c r="BF59" i="56"/>
  <c r="BF56" i="56"/>
  <c r="BF53" i="56"/>
  <c r="BF50" i="56"/>
  <c r="AU183" i="69"/>
  <c r="AU18" i="69" s="1"/>
  <c r="AU76" i="69"/>
  <c r="AU14" i="69" s="1"/>
  <c r="AU183" i="59"/>
  <c r="AU18" i="59" s="1"/>
  <c r="AU76" i="59"/>
  <c r="AU14" i="59" s="1"/>
  <c r="BF20" i="56"/>
  <c r="BF44" i="56"/>
  <c r="BF11" i="56"/>
  <c r="BF41" i="56"/>
  <c r="BF47" i="56"/>
  <c r="AV345" i="61"/>
  <c r="AV357" i="61" s="1"/>
  <c r="AV344" i="61"/>
  <c r="AV356" i="61" s="1"/>
  <c r="AV338" i="61"/>
  <c r="AV350" i="61" s="1"/>
  <c r="BF26" i="56"/>
  <c r="AV343" i="61"/>
  <c r="AV355" i="61" s="1"/>
  <c r="AV339" i="61"/>
  <c r="AV351" i="61" s="1"/>
  <c r="AV342" i="61"/>
  <c r="AV354" i="61" s="1"/>
  <c r="AV346" i="61"/>
  <c r="AV358" i="61" s="1"/>
  <c r="AV340" i="61"/>
  <c r="AV352" i="61" s="1"/>
  <c r="AV341" i="61"/>
  <c r="AV353" i="61" s="1"/>
  <c r="AV347" i="61"/>
  <c r="AV359" i="61" s="1"/>
  <c r="BF14" i="56"/>
  <c r="BF17" i="56"/>
  <c r="BF38" i="56"/>
  <c r="BF35" i="56"/>
  <c r="BF23" i="56"/>
  <c r="BF29" i="56"/>
  <c r="BF32" i="56"/>
  <c r="BE89" i="69"/>
  <c r="BA85" i="69"/>
  <c r="AW81" i="69"/>
  <c r="AX82" i="59"/>
  <c r="BB86" i="59"/>
  <c r="BC87" i="59"/>
  <c r="AY83" i="59"/>
  <c r="AU79" i="59"/>
  <c r="BF8" i="56"/>
  <c r="BD88" i="59"/>
  <c r="AZ84" i="59"/>
  <c r="AV80" i="59"/>
  <c r="BE89" i="59"/>
  <c r="BA85" i="59"/>
  <c r="BB86" i="69"/>
  <c r="AX82" i="69"/>
  <c r="BC87" i="69"/>
  <c r="AY83" i="69"/>
  <c r="AU79" i="69"/>
  <c r="BD88" i="69"/>
  <c r="AZ84" i="69"/>
  <c r="AV366" i="67"/>
  <c r="AV371" i="67"/>
  <c r="AV362" i="67"/>
  <c r="AV367" i="67"/>
  <c r="AV365" i="67"/>
  <c r="AV368" i="67"/>
  <c r="AV369" i="67"/>
  <c r="AV364" i="67"/>
  <c r="AV370" i="67"/>
  <c r="AV363" i="67"/>
  <c r="AS30" i="1"/>
  <c r="BG4" i="56"/>
  <c r="AT28" i="1"/>
  <c r="AV22" i="69" l="1"/>
  <c r="AV22" i="59"/>
  <c r="AX146" i="61"/>
  <c r="AX160" i="67"/>
  <c r="AX141" i="61"/>
  <c r="AX138" i="67"/>
  <c r="AX141" i="67"/>
  <c r="AX148" i="67"/>
  <c r="AX148" i="61"/>
  <c r="AX147" i="67"/>
  <c r="AX146" i="67"/>
  <c r="AX147" i="61"/>
  <c r="AX160" i="61"/>
  <c r="AX138" i="61"/>
  <c r="AX142" i="67"/>
  <c r="AX156" i="61"/>
  <c r="AX149" i="67"/>
  <c r="AX162" i="67"/>
  <c r="AX151" i="61"/>
  <c r="AX132" i="67"/>
  <c r="AX150" i="61"/>
  <c r="AX140" i="61"/>
  <c r="AX144" i="67"/>
  <c r="AX135" i="61"/>
  <c r="AX152" i="61"/>
  <c r="AX153" i="61"/>
  <c r="AX159" i="67"/>
  <c r="AX163" i="61"/>
  <c r="AX134" i="67"/>
  <c r="AX137" i="61"/>
  <c r="AW207" i="61"/>
  <c r="AW259" i="61" s="1"/>
  <c r="AW311" i="61" s="1"/>
  <c r="AX162" i="61"/>
  <c r="AX152" i="67"/>
  <c r="AX153" i="67"/>
  <c r="AX144" i="61"/>
  <c r="AX151" i="67"/>
  <c r="AX149" i="61"/>
  <c r="AX150" i="67"/>
  <c r="AX137" i="67"/>
  <c r="AX159" i="61"/>
  <c r="AX134" i="61"/>
  <c r="AX163" i="67"/>
  <c r="AX132" i="61"/>
  <c r="AX156" i="67"/>
  <c r="AX142" i="61"/>
  <c r="AX135" i="67"/>
  <c r="AX155" i="61"/>
  <c r="AX155" i="67"/>
  <c r="AX145" i="61"/>
  <c r="AX145" i="67"/>
  <c r="AX139" i="61"/>
  <c r="AX139" i="67"/>
  <c r="AX133" i="61"/>
  <c r="AX133" i="67"/>
  <c r="BG120" i="56"/>
  <c r="BG139" i="56"/>
  <c r="BG69" i="56"/>
  <c r="BG64" i="56"/>
  <c r="BG100" i="56"/>
  <c r="BG94" i="56"/>
  <c r="BG127" i="56"/>
  <c r="BG87" i="56"/>
  <c r="BG66" i="56"/>
  <c r="BG75" i="56"/>
  <c r="BG136" i="56"/>
  <c r="BG111" i="56"/>
  <c r="BG144" i="56"/>
  <c r="BG117" i="56"/>
  <c r="BG148" i="56"/>
  <c r="BG96" i="56"/>
  <c r="BG73" i="56"/>
  <c r="BG108" i="56"/>
  <c r="BG76" i="56"/>
  <c r="BG114" i="56"/>
  <c r="BG60" i="56"/>
  <c r="BG63" i="56"/>
  <c r="BG138" i="56"/>
  <c r="BG133" i="56"/>
  <c r="BG126" i="56"/>
  <c r="BG129" i="56"/>
  <c r="BG84" i="56"/>
  <c r="BG81" i="56"/>
  <c r="BG82" i="56"/>
  <c r="BG118" i="56"/>
  <c r="BG132" i="56"/>
  <c r="BG123" i="56"/>
  <c r="BG72" i="56"/>
  <c r="BG142" i="56"/>
  <c r="BG93" i="56"/>
  <c r="BG102" i="56"/>
  <c r="BG79" i="56"/>
  <c r="BG141" i="56"/>
  <c r="BG67" i="56"/>
  <c r="BG105" i="56"/>
  <c r="BG121" i="56"/>
  <c r="BG109" i="56"/>
  <c r="BG88" i="56"/>
  <c r="BG106" i="56"/>
  <c r="BG145" i="56"/>
  <c r="BG99" i="56"/>
  <c r="BG151" i="56"/>
  <c r="BG112" i="56"/>
  <c r="BG103" i="56"/>
  <c r="BG85" i="56"/>
  <c r="BG70" i="56"/>
  <c r="BG147" i="56"/>
  <c r="BG91" i="56"/>
  <c r="BG61" i="56"/>
  <c r="BG135" i="56"/>
  <c r="BG97" i="56"/>
  <c r="BG115" i="56"/>
  <c r="BG90" i="56"/>
  <c r="BG78" i="56"/>
  <c r="BG124" i="56"/>
  <c r="BG150" i="56"/>
  <c r="BG130" i="56"/>
  <c r="BG153" i="56"/>
  <c r="BG154" i="56"/>
  <c r="AX154" i="67"/>
  <c r="AX154" i="61"/>
  <c r="AX161" i="61"/>
  <c r="AX161" i="67"/>
  <c r="AX158" i="67"/>
  <c r="AX158" i="61"/>
  <c r="AX157" i="61"/>
  <c r="AX157" i="67"/>
  <c r="AX136" i="67"/>
  <c r="AX136" i="61"/>
  <c r="AX143" i="61"/>
  <c r="AX143" i="67"/>
  <c r="AW195" i="61"/>
  <c r="AW247" i="61" s="1"/>
  <c r="AW299" i="61" s="1"/>
  <c r="AW176" i="61"/>
  <c r="AW228" i="61" s="1"/>
  <c r="AW280" i="61" s="1"/>
  <c r="AW215" i="61"/>
  <c r="AW267" i="61" s="1"/>
  <c r="AW319" i="61" s="1"/>
  <c r="AW170" i="61"/>
  <c r="AW222" i="61" s="1"/>
  <c r="AW274" i="61" s="1"/>
  <c r="AW185" i="61"/>
  <c r="AW237" i="61" s="1"/>
  <c r="AW289" i="61" s="1"/>
  <c r="AW171" i="61"/>
  <c r="AW223" i="61" s="1"/>
  <c r="AW275" i="61" s="1"/>
  <c r="AW167" i="61"/>
  <c r="AW219" i="61" s="1"/>
  <c r="AW271" i="61" s="1"/>
  <c r="AW211" i="61"/>
  <c r="AW263" i="61" s="1"/>
  <c r="AW315" i="61" s="1"/>
  <c r="AW209" i="61"/>
  <c r="AW261" i="61" s="1"/>
  <c r="AW313" i="61" s="1"/>
  <c r="AW188" i="61"/>
  <c r="AW240" i="61" s="1"/>
  <c r="AW292" i="61" s="1"/>
  <c r="AW202" i="61"/>
  <c r="AW254" i="61" s="1"/>
  <c r="AW306" i="61" s="1"/>
  <c r="AW183" i="61"/>
  <c r="AW235" i="61" s="1"/>
  <c r="AW287" i="61" s="1"/>
  <c r="AW177" i="61"/>
  <c r="AW229" i="61" s="1"/>
  <c r="AW281" i="61" s="1"/>
  <c r="AW210" i="61"/>
  <c r="AW262" i="61" s="1"/>
  <c r="AW314" i="61" s="1"/>
  <c r="AW212" i="61"/>
  <c r="AW264" i="61" s="1"/>
  <c r="AW316" i="61" s="1"/>
  <c r="AW197" i="61"/>
  <c r="AW249" i="61" s="1"/>
  <c r="AW301" i="61" s="1"/>
  <c r="AW187" i="61"/>
  <c r="AW239" i="61" s="1"/>
  <c r="AW291" i="61" s="1"/>
  <c r="AW179" i="61"/>
  <c r="AW231" i="61" s="1"/>
  <c r="AW283" i="61" s="1"/>
  <c r="AW182" i="61"/>
  <c r="AW234" i="61" s="1"/>
  <c r="AW286" i="61" s="1"/>
  <c r="AW216" i="61"/>
  <c r="AW268" i="61" s="1"/>
  <c r="AW320" i="61" s="1"/>
  <c r="AW193" i="61"/>
  <c r="AW245" i="61" s="1"/>
  <c r="AW297" i="61" s="1"/>
  <c r="AW199" i="61"/>
  <c r="AW251" i="61" s="1"/>
  <c r="AW303" i="61" s="1"/>
  <c r="AW205" i="61"/>
  <c r="AW257" i="61" s="1"/>
  <c r="AW309" i="61" s="1"/>
  <c r="AW169" i="61"/>
  <c r="AW221" i="61" s="1"/>
  <c r="AW273" i="61" s="1"/>
  <c r="AW172" i="61"/>
  <c r="AW224" i="61" s="1"/>
  <c r="AW276" i="61" s="1"/>
  <c r="AW175" i="61"/>
  <c r="AW227" i="61" s="1"/>
  <c r="AW279" i="61" s="1"/>
  <c r="AW184" i="61"/>
  <c r="AW236" i="61" s="1"/>
  <c r="AW288" i="61" s="1"/>
  <c r="AW174" i="61"/>
  <c r="AW226" i="61" s="1"/>
  <c r="AW278" i="61" s="1"/>
  <c r="AW198" i="61"/>
  <c r="AW250" i="61" s="1"/>
  <c r="AW302" i="61" s="1"/>
  <c r="AW189" i="61"/>
  <c r="AW241" i="61" s="1"/>
  <c r="AW293" i="61" s="1"/>
  <c r="AW192" i="61"/>
  <c r="AW244" i="61" s="1"/>
  <c r="AW296" i="61" s="1"/>
  <c r="AW206" i="61"/>
  <c r="AW258" i="61" s="1"/>
  <c r="AW310" i="61" s="1"/>
  <c r="AW204" i="61"/>
  <c r="AW256" i="61" s="1"/>
  <c r="AW308" i="61" s="1"/>
  <c r="AW190" i="61"/>
  <c r="AW242" i="61" s="1"/>
  <c r="AW294" i="61" s="1"/>
  <c r="AW201" i="61"/>
  <c r="AW253" i="61" s="1"/>
  <c r="AW305" i="61" s="1"/>
  <c r="AW203" i="61"/>
  <c r="AW255" i="61" s="1"/>
  <c r="AW307" i="61" s="1"/>
  <c r="AW178" i="61"/>
  <c r="AW230" i="61" s="1"/>
  <c r="AW282" i="61" s="1"/>
  <c r="AW173" i="61"/>
  <c r="AW225" i="61" s="1"/>
  <c r="AW277" i="61" s="1"/>
  <c r="AW181" i="61"/>
  <c r="AW233" i="61" s="1"/>
  <c r="AW285" i="61" s="1"/>
  <c r="AW180" i="61"/>
  <c r="AW232" i="61" s="1"/>
  <c r="AW284" i="61" s="1"/>
  <c r="AW196" i="61"/>
  <c r="AW248" i="61" s="1"/>
  <c r="AW300" i="61" s="1"/>
  <c r="AW214" i="61"/>
  <c r="AW266" i="61" s="1"/>
  <c r="AW318" i="61" s="1"/>
  <c r="AW208" i="61"/>
  <c r="AW260" i="61" s="1"/>
  <c r="AW312" i="61" s="1"/>
  <c r="AW200" i="61"/>
  <c r="AW252" i="61" s="1"/>
  <c r="AW304" i="61" s="1"/>
  <c r="AW191" i="61"/>
  <c r="AW243" i="61" s="1"/>
  <c r="AW295" i="61" s="1"/>
  <c r="AW194" i="61"/>
  <c r="AW246" i="61" s="1"/>
  <c r="AW298" i="61" s="1"/>
  <c r="AW186" i="61"/>
  <c r="AW238" i="61" s="1"/>
  <c r="AW290" i="61" s="1"/>
  <c r="AW213" i="61"/>
  <c r="AW265" i="61" s="1"/>
  <c r="AW317" i="61" s="1"/>
  <c r="AW324" i="67"/>
  <c r="AW335" i="67" s="1"/>
  <c r="AW57" i="67"/>
  <c r="AW387" i="67" s="1"/>
  <c r="AW389" i="67" s="1"/>
  <c r="AW390" i="67" s="1"/>
  <c r="AW234" i="67"/>
  <c r="AW286" i="67" s="1"/>
  <c r="AW173" i="67"/>
  <c r="AW225" i="67" s="1"/>
  <c r="AW277" i="67" s="1"/>
  <c r="AW183" i="67"/>
  <c r="AW235" i="67" s="1"/>
  <c r="AW287" i="67" s="1"/>
  <c r="AW167" i="67"/>
  <c r="AW219" i="67" s="1"/>
  <c r="AW271" i="67" s="1"/>
  <c r="AW180" i="67"/>
  <c r="AW232" i="67" s="1"/>
  <c r="AW284" i="67" s="1"/>
  <c r="AW175" i="67"/>
  <c r="AW227" i="67" s="1"/>
  <c r="AW279" i="67" s="1"/>
  <c r="AW172" i="67"/>
  <c r="AW224" i="67" s="1"/>
  <c r="AW276" i="67" s="1"/>
  <c r="AW181" i="67"/>
  <c r="AW233" i="67" s="1"/>
  <c r="AW285" i="67" s="1"/>
  <c r="AW179" i="67"/>
  <c r="AW231" i="67" s="1"/>
  <c r="AW283" i="67" s="1"/>
  <c r="AW213" i="67"/>
  <c r="AW265" i="67" s="1"/>
  <c r="AW317" i="67" s="1"/>
  <c r="AW188" i="67"/>
  <c r="AW240" i="67" s="1"/>
  <c r="AW292" i="67" s="1"/>
  <c r="AW190" i="67"/>
  <c r="AW242" i="67" s="1"/>
  <c r="AW294" i="67" s="1"/>
  <c r="AW205" i="67"/>
  <c r="AW257" i="67" s="1"/>
  <c r="AW309" i="67" s="1"/>
  <c r="AW201" i="67"/>
  <c r="AW253" i="67" s="1"/>
  <c r="AW305" i="67" s="1"/>
  <c r="AW187" i="67"/>
  <c r="AW239" i="67" s="1"/>
  <c r="AW291" i="67" s="1"/>
  <c r="AW197" i="67"/>
  <c r="AW249" i="67" s="1"/>
  <c r="AW301" i="67" s="1"/>
  <c r="AW194" i="67"/>
  <c r="AW246" i="67" s="1"/>
  <c r="AW298" i="67" s="1"/>
  <c r="AW203" i="67"/>
  <c r="AW255" i="67" s="1"/>
  <c r="AW307" i="67" s="1"/>
  <c r="AW204" i="67"/>
  <c r="AW256" i="67" s="1"/>
  <c r="AW308" i="67" s="1"/>
  <c r="AW202" i="67"/>
  <c r="AW254" i="67" s="1"/>
  <c r="AW306" i="67" s="1"/>
  <c r="AW185" i="67"/>
  <c r="AW237" i="67" s="1"/>
  <c r="AW289" i="67" s="1"/>
  <c r="AW186" i="67"/>
  <c r="AW238" i="67" s="1"/>
  <c r="AW290" i="67" s="1"/>
  <c r="AW199" i="67"/>
  <c r="AW251" i="67" s="1"/>
  <c r="AW303" i="67" s="1"/>
  <c r="AW209" i="67"/>
  <c r="AW261" i="67" s="1"/>
  <c r="AW313" i="67" s="1"/>
  <c r="AW210" i="67"/>
  <c r="AW262" i="67" s="1"/>
  <c r="AW314" i="67" s="1"/>
  <c r="AW196" i="67"/>
  <c r="AW248" i="67" s="1"/>
  <c r="AW300" i="67" s="1"/>
  <c r="AW195" i="67"/>
  <c r="AW247" i="67" s="1"/>
  <c r="AW299" i="67" s="1"/>
  <c r="AW211" i="67"/>
  <c r="AW263" i="67" s="1"/>
  <c r="AW315" i="67" s="1"/>
  <c r="AW193" i="67"/>
  <c r="AW245" i="67" s="1"/>
  <c r="AW297" i="67" s="1"/>
  <c r="AW215" i="67"/>
  <c r="AW267" i="67" s="1"/>
  <c r="AW319" i="67" s="1"/>
  <c r="AW214" i="67"/>
  <c r="AW266" i="67" s="1"/>
  <c r="AW318" i="67" s="1"/>
  <c r="AW207" i="67"/>
  <c r="AW259" i="67" s="1"/>
  <c r="AW311" i="67" s="1"/>
  <c r="AW208" i="67"/>
  <c r="AW260" i="67" s="1"/>
  <c r="AW312" i="67" s="1"/>
  <c r="AW189" i="67"/>
  <c r="AW241" i="67" s="1"/>
  <c r="AW293" i="67" s="1"/>
  <c r="AW206" i="67"/>
  <c r="AW258" i="67" s="1"/>
  <c r="AW310" i="67" s="1"/>
  <c r="AW191" i="67"/>
  <c r="AW243" i="67" s="1"/>
  <c r="AW295" i="67" s="1"/>
  <c r="AW212" i="67"/>
  <c r="AW264" i="67" s="1"/>
  <c r="AW316" i="67" s="1"/>
  <c r="AW200" i="67"/>
  <c r="AW252" i="67" s="1"/>
  <c r="AW304" i="67" s="1"/>
  <c r="AW198" i="67"/>
  <c r="AW250" i="67" s="1"/>
  <c r="AW302" i="67" s="1"/>
  <c r="AW192" i="67"/>
  <c r="AW244" i="67" s="1"/>
  <c r="AW296" i="67" s="1"/>
  <c r="AW216" i="67"/>
  <c r="AW268" i="67" s="1"/>
  <c r="AW320" i="67" s="1"/>
  <c r="AW168" i="67"/>
  <c r="AW220" i="67" s="1"/>
  <c r="AW272" i="67" s="1"/>
  <c r="AW184" i="67"/>
  <c r="AW236" i="67" s="1"/>
  <c r="AW288" i="67" s="1"/>
  <c r="AW178" i="67"/>
  <c r="AW230" i="67" s="1"/>
  <c r="AW282" i="67" s="1"/>
  <c r="AW176" i="67"/>
  <c r="AW228" i="67" s="1"/>
  <c r="AW280" i="67" s="1"/>
  <c r="AW170" i="67"/>
  <c r="AW222" i="67" s="1"/>
  <c r="AW274" i="67" s="1"/>
  <c r="AW174" i="67"/>
  <c r="AW226" i="67" s="1"/>
  <c r="AW278" i="67" s="1"/>
  <c r="AW177" i="67"/>
  <c r="AW229" i="67" s="1"/>
  <c r="AW281" i="67" s="1"/>
  <c r="AW171" i="67"/>
  <c r="AW223" i="67" s="1"/>
  <c r="AW275" i="67" s="1"/>
  <c r="AW169" i="67"/>
  <c r="AW221" i="67" s="1"/>
  <c r="AW273" i="67" s="1"/>
  <c r="AX115" i="61"/>
  <c r="AX115" i="67"/>
  <c r="AX129" i="61"/>
  <c r="AX129" i="67"/>
  <c r="AX121" i="61"/>
  <c r="AX121" i="67"/>
  <c r="AX117" i="61"/>
  <c r="AX117" i="67"/>
  <c r="AX119" i="61"/>
  <c r="AX119" i="67"/>
  <c r="AX116" i="61"/>
  <c r="AX116" i="67"/>
  <c r="AX120" i="61"/>
  <c r="AX120" i="67"/>
  <c r="AX127" i="61"/>
  <c r="AX127" i="67"/>
  <c r="AX126" i="61"/>
  <c r="AX126" i="67"/>
  <c r="AX130" i="61"/>
  <c r="AX130" i="67"/>
  <c r="AX123" i="61"/>
  <c r="AX123" i="67"/>
  <c r="AX125" i="61"/>
  <c r="AX125" i="67"/>
  <c r="AX118" i="61"/>
  <c r="AX118" i="67"/>
  <c r="AX131" i="61"/>
  <c r="AX131" i="67"/>
  <c r="AX114" i="61"/>
  <c r="AX114" i="67"/>
  <c r="AX122" i="61"/>
  <c r="AX122" i="67"/>
  <c r="AX124" i="61"/>
  <c r="AX124" i="67"/>
  <c r="AX128" i="61"/>
  <c r="AX128" i="67"/>
  <c r="AW60" i="67"/>
  <c r="AW60" i="61"/>
  <c r="AW220" i="61"/>
  <c r="AW272" i="61" s="1"/>
  <c r="BG55" i="56"/>
  <c r="BG57" i="56"/>
  <c r="BG54" i="56"/>
  <c r="BG58" i="56"/>
  <c r="BG51" i="56"/>
  <c r="BG52" i="56"/>
  <c r="AU129" i="69"/>
  <c r="AU16" i="69" s="1"/>
  <c r="AU129" i="59"/>
  <c r="AU16" i="59" s="1"/>
  <c r="AV366" i="61"/>
  <c r="AV362" i="61"/>
  <c r="AV371" i="61"/>
  <c r="AV365" i="61"/>
  <c r="AV367" i="61"/>
  <c r="AV369" i="61"/>
  <c r="AV364" i="61"/>
  <c r="AW324" i="61"/>
  <c r="AW335" i="61" s="1"/>
  <c r="AV368" i="61"/>
  <c r="AV363" i="61"/>
  <c r="AV370" i="61"/>
  <c r="BG10" i="56"/>
  <c r="BG22" i="56"/>
  <c r="BG18" i="56"/>
  <c r="BG19" i="56"/>
  <c r="BG30" i="56"/>
  <c r="BG27" i="56"/>
  <c r="BG31" i="56"/>
  <c r="BG9" i="56"/>
  <c r="BG25" i="56"/>
  <c r="BG24" i="56"/>
  <c r="BG48" i="56"/>
  <c r="BG43" i="56"/>
  <c r="BG16" i="56"/>
  <c r="BG34" i="56"/>
  <c r="BG12" i="56"/>
  <c r="BG49" i="56"/>
  <c r="BG21" i="56"/>
  <c r="BG36" i="56"/>
  <c r="BG42" i="56"/>
  <c r="BG33" i="56"/>
  <c r="BG37" i="56"/>
  <c r="BG45" i="56"/>
  <c r="BG40" i="56"/>
  <c r="BG13" i="56"/>
  <c r="BG46" i="56"/>
  <c r="BG39" i="56"/>
  <c r="BG28" i="56"/>
  <c r="BG15" i="56"/>
  <c r="AW57" i="61"/>
  <c r="AW387" i="61" s="1"/>
  <c r="AV133" i="69"/>
  <c r="AW134" i="69"/>
  <c r="AX135" i="69"/>
  <c r="AY136" i="69"/>
  <c r="AZ137" i="69"/>
  <c r="BA138" i="69"/>
  <c r="BB139" i="69"/>
  <c r="BC140" i="69"/>
  <c r="BD141" i="69"/>
  <c r="BE142" i="69"/>
  <c r="AV26" i="69"/>
  <c r="AW27" i="69"/>
  <c r="AX28" i="69"/>
  <c r="AY29" i="69"/>
  <c r="AZ30" i="69"/>
  <c r="BA31" i="69"/>
  <c r="BB32" i="69"/>
  <c r="BC33" i="69"/>
  <c r="BD34" i="69"/>
  <c r="BE35" i="69"/>
  <c r="AV389" i="61"/>
  <c r="AV390" i="61" s="1"/>
  <c r="AV26" i="59"/>
  <c r="AW27" i="59"/>
  <c r="AX28" i="59"/>
  <c r="AY29" i="59"/>
  <c r="AZ30" i="59"/>
  <c r="BA31" i="59"/>
  <c r="BB32" i="59"/>
  <c r="BC33" i="59"/>
  <c r="BD34" i="59"/>
  <c r="BE35" i="59"/>
  <c r="AV133" i="59"/>
  <c r="AW134" i="59"/>
  <c r="AX135" i="59"/>
  <c r="AY136" i="59"/>
  <c r="AZ137" i="59"/>
  <c r="BA138" i="59"/>
  <c r="BB139" i="59"/>
  <c r="BC140" i="59"/>
  <c r="BD141" i="59"/>
  <c r="BE142" i="59"/>
  <c r="BG7" i="56"/>
  <c r="BG6" i="56"/>
  <c r="BH3" i="56"/>
  <c r="AT29" i="1"/>
  <c r="AX325" i="67" l="1"/>
  <c r="AX325" i="61"/>
  <c r="AW21" i="69"/>
  <c r="AW23" i="69"/>
  <c r="AW21" i="59"/>
  <c r="BF35" i="59" s="1"/>
  <c r="AW23" i="59"/>
  <c r="BF142" i="59" s="1"/>
  <c r="AW347" i="67"/>
  <c r="AW359" i="67" s="1"/>
  <c r="AX330" i="67"/>
  <c r="AX328" i="67"/>
  <c r="BG146" i="56"/>
  <c r="BG98" i="56"/>
  <c r="BG71" i="56"/>
  <c r="BG131" i="56"/>
  <c r="BG110" i="56"/>
  <c r="BG113" i="56"/>
  <c r="AX81" i="69"/>
  <c r="BF89" i="69"/>
  <c r="AV79" i="59"/>
  <c r="AV129" i="59" s="1"/>
  <c r="AV16" i="59" s="1"/>
  <c r="BF89" i="59"/>
  <c r="AY8" i="61"/>
  <c r="AY61" i="61" s="1"/>
  <c r="BC12" i="61"/>
  <c r="BC65" i="61" s="1"/>
  <c r="BB11" i="61"/>
  <c r="BB64" i="61" s="1"/>
  <c r="BA10" i="61"/>
  <c r="BA63" i="61" s="1"/>
  <c r="BE14" i="61"/>
  <c r="BE67" i="61" s="1"/>
  <c r="AZ9" i="61"/>
  <c r="AZ62" i="61" s="1"/>
  <c r="BF15" i="61"/>
  <c r="BF68" i="61" s="1"/>
  <c r="BD13" i="61"/>
  <c r="BD66" i="61" s="1"/>
  <c r="BH17" i="61"/>
  <c r="BH70" i="61" s="1"/>
  <c r="J70" i="61" s="1"/>
  <c r="BG16" i="61"/>
  <c r="BG69" i="61" s="1"/>
  <c r="AX7" i="61"/>
  <c r="AX326" i="67"/>
  <c r="AX326" i="61"/>
  <c r="BG125" i="56"/>
  <c r="BG107" i="56"/>
  <c r="BG119" i="56"/>
  <c r="BG122" i="56"/>
  <c r="AX327" i="61"/>
  <c r="AX330" i="61"/>
  <c r="AX328" i="61"/>
  <c r="AX334" i="67"/>
  <c r="AX327" i="67"/>
  <c r="BG77" i="56"/>
  <c r="AW342" i="67"/>
  <c r="AW354" i="67" s="1"/>
  <c r="AW343" i="67"/>
  <c r="AW355" i="67" s="1"/>
  <c r="AW344" i="67"/>
  <c r="AW356" i="67" s="1"/>
  <c r="AW338" i="67"/>
  <c r="AW350" i="67" s="1"/>
  <c r="AW345" i="67"/>
  <c r="AW357" i="67" s="1"/>
  <c r="AW346" i="67"/>
  <c r="AW358" i="67" s="1"/>
  <c r="BG68" i="56"/>
  <c r="BG62" i="56"/>
  <c r="BG86" i="56"/>
  <c r="BG89" i="56"/>
  <c r="BG116" i="56"/>
  <c r="BG92" i="56"/>
  <c r="BG104" i="56"/>
  <c r="BG155" i="56"/>
  <c r="BG134" i="56"/>
  <c r="BG65" i="56"/>
  <c r="BG152" i="56"/>
  <c r="BG149" i="56"/>
  <c r="BG137" i="56"/>
  <c r="BG128" i="56"/>
  <c r="BG143" i="56"/>
  <c r="BG95" i="56"/>
  <c r="BG140" i="56"/>
  <c r="BG80" i="56"/>
  <c r="BG83" i="56"/>
  <c r="BG74" i="56"/>
  <c r="BG101" i="56"/>
  <c r="AW339" i="67"/>
  <c r="AW351" i="67" s="1"/>
  <c r="AW341" i="67"/>
  <c r="AW353" i="67" s="1"/>
  <c r="AW340" i="67"/>
  <c r="AW352" i="67" s="1"/>
  <c r="AX164" i="61"/>
  <c r="AY8" i="67"/>
  <c r="AY61" i="67" s="1"/>
  <c r="BC12" i="67"/>
  <c r="BC65" i="67" s="1"/>
  <c r="BB11" i="67"/>
  <c r="BB64" i="67" s="1"/>
  <c r="BF15" i="67"/>
  <c r="BF68" i="67" s="1"/>
  <c r="BA10" i="67"/>
  <c r="BA63" i="67" s="1"/>
  <c r="BE14" i="67"/>
  <c r="BE67" i="67" s="1"/>
  <c r="AZ9" i="67"/>
  <c r="AZ62" i="67" s="1"/>
  <c r="BH17" i="67"/>
  <c r="BH70" i="67" s="1"/>
  <c r="J70" i="67" s="1"/>
  <c r="BG16" i="67"/>
  <c r="BG69" i="67" s="1"/>
  <c r="BD13" i="67"/>
  <c r="BD66" i="67" s="1"/>
  <c r="AX7" i="67"/>
  <c r="AX165" i="67"/>
  <c r="AX324" i="67" s="1"/>
  <c r="AX332" i="67"/>
  <c r="AX332" i="61"/>
  <c r="AX334" i="61"/>
  <c r="BG59" i="56"/>
  <c r="BG53" i="56"/>
  <c r="BG56" i="56"/>
  <c r="AV183" i="69"/>
  <c r="AV18" i="69" s="1"/>
  <c r="AV76" i="69"/>
  <c r="AV14" i="69" s="1"/>
  <c r="AV183" i="59"/>
  <c r="AV18" i="59" s="1"/>
  <c r="AV76" i="59"/>
  <c r="AV14" i="59" s="1"/>
  <c r="AW345" i="61"/>
  <c r="AW357" i="61" s="1"/>
  <c r="AW338" i="61"/>
  <c r="AW350" i="61" s="1"/>
  <c r="AW342" i="61"/>
  <c r="AW354" i="61" s="1"/>
  <c r="AW339" i="61"/>
  <c r="AW351" i="61" s="1"/>
  <c r="AW340" i="61"/>
  <c r="AW352" i="61" s="1"/>
  <c r="AW343" i="61"/>
  <c r="AW355" i="61" s="1"/>
  <c r="AW347" i="61"/>
  <c r="AW359" i="61" s="1"/>
  <c r="AW346" i="61"/>
  <c r="AW358" i="61" s="1"/>
  <c r="AW341" i="61"/>
  <c r="AW353" i="61" s="1"/>
  <c r="AW344" i="61"/>
  <c r="AW356" i="61" s="1"/>
  <c r="BG32" i="56"/>
  <c r="BG11" i="56"/>
  <c r="BG35" i="56"/>
  <c r="BG23" i="56"/>
  <c r="BG47" i="56"/>
  <c r="BG38" i="56"/>
  <c r="BG17" i="56"/>
  <c r="BG26" i="56"/>
  <c r="BG29" i="56"/>
  <c r="BG41" i="56"/>
  <c r="BG14" i="56"/>
  <c r="BG50" i="56"/>
  <c r="BG44" i="56"/>
  <c r="BG20" i="56"/>
  <c r="AY82" i="59"/>
  <c r="BA84" i="59"/>
  <c r="BC86" i="59"/>
  <c r="BC86" i="69"/>
  <c r="BE88" i="59"/>
  <c r="AW80" i="59"/>
  <c r="BB85" i="59"/>
  <c r="AX81" i="59"/>
  <c r="AY82" i="69"/>
  <c r="BD87" i="59"/>
  <c r="AZ83" i="59"/>
  <c r="BD87" i="69"/>
  <c r="AZ83" i="69"/>
  <c r="AV79" i="69"/>
  <c r="BE88" i="69"/>
  <c r="BA84" i="69"/>
  <c r="AW80" i="69"/>
  <c r="BB85" i="69"/>
  <c r="BG8" i="56"/>
  <c r="AT30" i="1"/>
  <c r="AU28" i="1"/>
  <c r="BH4" i="56"/>
  <c r="AW371" i="67" l="1"/>
  <c r="AW22" i="69"/>
  <c r="AW22" i="59"/>
  <c r="AX335" i="67"/>
  <c r="AY160" i="61"/>
  <c r="AY148" i="67"/>
  <c r="AY148" i="61"/>
  <c r="AY135" i="67"/>
  <c r="AY160" i="67"/>
  <c r="AY135" i="61"/>
  <c r="AY144" i="67"/>
  <c r="AY155" i="67"/>
  <c r="AY155" i="61"/>
  <c r="AY144" i="61"/>
  <c r="AY150" i="67"/>
  <c r="AY134" i="67"/>
  <c r="AY137" i="67"/>
  <c r="AY147" i="67"/>
  <c r="AY141" i="61"/>
  <c r="AY153" i="61"/>
  <c r="AY146" i="61"/>
  <c r="AY140" i="61"/>
  <c r="AY152" i="61"/>
  <c r="AY142" i="67"/>
  <c r="AY132" i="67"/>
  <c r="AY151" i="61"/>
  <c r="AY149" i="67"/>
  <c r="AY151" i="67"/>
  <c r="AY149" i="61"/>
  <c r="AX134" i="69"/>
  <c r="BF142" i="69"/>
  <c r="AY28" i="69"/>
  <c r="BF35" i="69"/>
  <c r="AY153" i="67"/>
  <c r="AY152" i="67"/>
  <c r="AY147" i="61"/>
  <c r="AY137" i="61"/>
  <c r="AX347" i="67"/>
  <c r="AW369" i="67"/>
  <c r="AW368" i="67"/>
  <c r="AW370" i="67"/>
  <c r="AW367" i="67"/>
  <c r="AW363" i="67"/>
  <c r="AW366" i="67"/>
  <c r="AW365" i="67"/>
  <c r="AW362" i="67"/>
  <c r="AW364" i="67"/>
  <c r="AY142" i="61"/>
  <c r="AY132" i="61"/>
  <c r="AY150" i="61"/>
  <c r="AY134" i="61"/>
  <c r="AY140" i="67"/>
  <c r="AY141" i="67"/>
  <c r="AY146" i="67"/>
  <c r="AY139" i="67"/>
  <c r="AY139" i="61"/>
  <c r="AY158" i="61"/>
  <c r="AY158" i="67"/>
  <c r="AY159" i="61"/>
  <c r="AY159" i="67"/>
  <c r="AY138" i="61"/>
  <c r="AY138" i="67"/>
  <c r="AY143" i="61"/>
  <c r="AY143" i="67"/>
  <c r="AY154" i="61"/>
  <c r="AY154" i="67"/>
  <c r="AY133" i="61"/>
  <c r="AY133" i="67"/>
  <c r="AY145" i="67"/>
  <c r="AY145" i="61"/>
  <c r="AY157" i="67"/>
  <c r="AY157" i="61"/>
  <c r="AY162" i="61"/>
  <c r="AY162" i="67"/>
  <c r="AY156" i="67"/>
  <c r="AY156" i="61"/>
  <c r="BH73" i="56"/>
  <c r="BH69" i="56"/>
  <c r="BH120" i="56"/>
  <c r="BH108" i="56"/>
  <c r="BH96" i="56"/>
  <c r="BH136" i="56"/>
  <c r="BH60" i="56"/>
  <c r="BH139" i="56"/>
  <c r="BH94" i="56"/>
  <c r="BH87" i="56"/>
  <c r="BH127" i="56"/>
  <c r="BH148" i="56"/>
  <c r="BH100" i="56"/>
  <c r="BH75" i="56"/>
  <c r="BH64" i="56"/>
  <c r="BH111" i="56"/>
  <c r="BH114" i="56"/>
  <c r="BH144" i="56"/>
  <c r="BH66" i="56"/>
  <c r="BH63" i="56"/>
  <c r="BH76" i="56"/>
  <c r="BH82" i="56"/>
  <c r="BH147" i="56"/>
  <c r="BH84" i="56"/>
  <c r="BH93" i="56"/>
  <c r="BH132" i="56"/>
  <c r="BH88" i="56"/>
  <c r="BH133" i="56"/>
  <c r="BH106" i="56"/>
  <c r="BH78" i="56"/>
  <c r="BH118" i="56"/>
  <c r="BH79" i="56"/>
  <c r="BH121" i="56"/>
  <c r="BH85" i="56"/>
  <c r="BH91" i="56"/>
  <c r="BH123" i="56"/>
  <c r="BH102" i="56"/>
  <c r="BH138" i="56"/>
  <c r="BH124" i="56"/>
  <c r="BH103" i="56"/>
  <c r="BH141" i="56"/>
  <c r="BH90" i="56"/>
  <c r="BH99" i="56"/>
  <c r="BH67" i="56"/>
  <c r="BH105" i="56"/>
  <c r="BH151" i="56"/>
  <c r="BH81" i="56"/>
  <c r="BH130" i="56"/>
  <c r="BH70" i="56"/>
  <c r="BH135" i="56"/>
  <c r="BH126" i="56"/>
  <c r="BH61" i="56"/>
  <c r="BH72" i="56"/>
  <c r="BH109" i="56"/>
  <c r="BH129" i="56"/>
  <c r="BH150" i="56"/>
  <c r="BH145" i="56"/>
  <c r="BH115" i="56"/>
  <c r="BH112" i="56"/>
  <c r="BH142" i="56"/>
  <c r="BH97" i="56"/>
  <c r="BH117" i="56"/>
  <c r="BH154" i="56"/>
  <c r="BH153" i="56"/>
  <c r="AY136" i="61"/>
  <c r="AY136" i="67"/>
  <c r="AY161" i="61"/>
  <c r="AY161" i="67"/>
  <c r="AY163" i="61"/>
  <c r="AY163" i="67"/>
  <c r="AX57" i="67"/>
  <c r="AX387" i="67" s="1"/>
  <c r="AX389" i="67" s="1"/>
  <c r="AX390" i="67" s="1"/>
  <c r="AX202" i="67"/>
  <c r="AX254" i="67" s="1"/>
  <c r="AX306" i="67" s="1"/>
  <c r="AX203" i="67"/>
  <c r="AX255" i="67" s="1"/>
  <c r="AX307" i="67" s="1"/>
  <c r="AX188" i="67"/>
  <c r="AX240" i="67" s="1"/>
  <c r="AX292" i="67" s="1"/>
  <c r="AX190" i="67"/>
  <c r="AX242" i="67" s="1"/>
  <c r="AX294" i="67" s="1"/>
  <c r="AX197" i="67"/>
  <c r="AX249" i="67" s="1"/>
  <c r="AX301" i="67" s="1"/>
  <c r="AX185" i="67"/>
  <c r="AX237" i="67" s="1"/>
  <c r="AX289" i="67" s="1"/>
  <c r="AX204" i="67"/>
  <c r="AX256" i="67" s="1"/>
  <c r="AX308" i="67" s="1"/>
  <c r="AX213" i="67"/>
  <c r="AX265" i="67" s="1"/>
  <c r="AX317" i="67" s="1"/>
  <c r="AX201" i="67"/>
  <c r="AX253" i="67" s="1"/>
  <c r="AX305" i="67" s="1"/>
  <c r="AX187" i="67"/>
  <c r="AX239" i="67" s="1"/>
  <c r="AX291" i="67" s="1"/>
  <c r="AX194" i="67"/>
  <c r="AX246" i="67" s="1"/>
  <c r="AX298" i="67" s="1"/>
  <c r="AX205" i="67"/>
  <c r="AX257" i="67" s="1"/>
  <c r="AX309" i="67" s="1"/>
  <c r="AX189" i="67"/>
  <c r="AX241" i="67" s="1"/>
  <c r="AX293" i="67" s="1"/>
  <c r="AX206" i="67"/>
  <c r="AX258" i="67" s="1"/>
  <c r="AX310" i="67" s="1"/>
  <c r="AX210" i="67"/>
  <c r="AX262" i="67" s="1"/>
  <c r="AX314" i="67" s="1"/>
  <c r="AX211" i="67"/>
  <c r="AX263" i="67" s="1"/>
  <c r="AX315" i="67" s="1"/>
  <c r="AX193" i="67"/>
  <c r="AX245" i="67" s="1"/>
  <c r="AX297" i="67" s="1"/>
  <c r="AX199" i="67"/>
  <c r="AX251" i="67" s="1"/>
  <c r="AX303" i="67" s="1"/>
  <c r="AX214" i="67"/>
  <c r="AX266" i="67" s="1"/>
  <c r="AX318" i="67" s="1"/>
  <c r="AX208" i="67"/>
  <c r="AX260" i="67" s="1"/>
  <c r="AX312" i="67" s="1"/>
  <c r="AX207" i="67"/>
  <c r="AX259" i="67" s="1"/>
  <c r="AX311" i="67" s="1"/>
  <c r="AX212" i="67"/>
  <c r="AX264" i="67" s="1"/>
  <c r="AX316" i="67" s="1"/>
  <c r="AX195" i="67"/>
  <c r="AX247" i="67" s="1"/>
  <c r="AX299" i="67" s="1"/>
  <c r="AX196" i="67"/>
  <c r="AX248" i="67" s="1"/>
  <c r="AX300" i="67" s="1"/>
  <c r="AX200" i="67"/>
  <c r="AX252" i="67" s="1"/>
  <c r="AX304" i="67" s="1"/>
  <c r="AX209" i="67"/>
  <c r="AX261" i="67" s="1"/>
  <c r="AX313" i="67" s="1"/>
  <c r="AX198" i="67"/>
  <c r="AX250" i="67" s="1"/>
  <c r="AX302" i="67" s="1"/>
  <c r="AX192" i="67"/>
  <c r="AX244" i="67" s="1"/>
  <c r="AX296" i="67" s="1"/>
  <c r="AX191" i="67"/>
  <c r="AX243" i="67" s="1"/>
  <c r="AX295" i="67" s="1"/>
  <c r="AX215" i="67"/>
  <c r="AX267" i="67" s="1"/>
  <c r="AX319" i="67" s="1"/>
  <c r="AX186" i="67"/>
  <c r="AX238" i="67" s="1"/>
  <c r="AX290" i="67" s="1"/>
  <c r="AX216" i="67"/>
  <c r="AX268" i="67" s="1"/>
  <c r="AX320" i="67" s="1"/>
  <c r="AX169" i="67"/>
  <c r="AX221" i="67" s="1"/>
  <c r="AX273" i="67" s="1"/>
  <c r="AX184" i="67"/>
  <c r="AX236" i="67" s="1"/>
  <c r="AX288" i="67" s="1"/>
  <c r="AX174" i="67"/>
  <c r="AX226" i="67" s="1"/>
  <c r="AX278" i="67" s="1"/>
  <c r="AX176" i="67"/>
  <c r="AX228" i="67" s="1"/>
  <c r="AX280" i="67" s="1"/>
  <c r="AX180" i="67"/>
  <c r="AX232" i="67" s="1"/>
  <c r="AX284" i="67" s="1"/>
  <c r="AX175" i="67"/>
  <c r="AX227" i="67" s="1"/>
  <c r="AX279" i="67" s="1"/>
  <c r="AX172" i="67"/>
  <c r="AX224" i="67" s="1"/>
  <c r="AX276" i="67" s="1"/>
  <c r="AX171" i="67"/>
  <c r="AX223" i="67" s="1"/>
  <c r="AX275" i="67" s="1"/>
  <c r="AX182" i="67"/>
  <c r="AX234" i="67" s="1"/>
  <c r="AX286" i="67" s="1"/>
  <c r="AX183" i="67"/>
  <c r="AX235" i="67" s="1"/>
  <c r="AX287" i="67" s="1"/>
  <c r="AX181" i="67"/>
  <c r="AX233" i="67" s="1"/>
  <c r="AX285" i="67" s="1"/>
  <c r="AX173" i="67"/>
  <c r="AX225" i="67" s="1"/>
  <c r="AX277" i="67" s="1"/>
  <c r="AX167" i="67"/>
  <c r="AX219" i="67" s="1"/>
  <c r="AX271" i="67" s="1"/>
  <c r="AX170" i="67"/>
  <c r="AX222" i="67" s="1"/>
  <c r="AX274" i="67" s="1"/>
  <c r="AX178" i="67"/>
  <c r="AX230" i="67" s="1"/>
  <c r="AX282" i="67" s="1"/>
  <c r="AX168" i="67"/>
  <c r="AX220" i="67" s="1"/>
  <c r="AX272" i="67" s="1"/>
  <c r="AX179" i="67"/>
  <c r="AX231" i="67" s="1"/>
  <c r="AX283" i="67" s="1"/>
  <c r="AX177" i="67"/>
  <c r="AX229" i="67" s="1"/>
  <c r="AX281" i="67" s="1"/>
  <c r="AY128" i="61"/>
  <c r="AY128" i="67"/>
  <c r="AY120" i="61"/>
  <c r="AY120" i="67"/>
  <c r="AY119" i="61"/>
  <c r="AY119" i="67"/>
  <c r="AY131" i="61"/>
  <c r="AY131" i="67"/>
  <c r="AY116" i="61"/>
  <c r="AY116" i="67"/>
  <c r="AY117" i="61"/>
  <c r="AY117" i="67"/>
  <c r="AY123" i="61"/>
  <c r="AY123" i="67"/>
  <c r="AY115" i="61"/>
  <c r="AY115" i="67"/>
  <c r="AY118" i="61"/>
  <c r="AY118" i="67"/>
  <c r="AY125" i="61"/>
  <c r="AY125" i="67"/>
  <c r="AY124" i="61"/>
  <c r="AY124" i="67"/>
  <c r="AY122" i="61"/>
  <c r="AY122" i="67"/>
  <c r="AY130" i="61"/>
  <c r="AY130" i="67"/>
  <c r="AY114" i="61"/>
  <c r="AY114" i="67"/>
  <c r="AY126" i="61"/>
  <c r="AY126" i="67"/>
  <c r="AY121" i="61"/>
  <c r="AY121" i="67"/>
  <c r="AY127" i="61"/>
  <c r="AY127" i="67"/>
  <c r="AY129" i="61"/>
  <c r="AY129" i="67"/>
  <c r="AX359" i="67"/>
  <c r="AX60" i="67"/>
  <c r="AX205" i="61"/>
  <c r="AX257" i="61" s="1"/>
  <c r="AX309" i="61" s="1"/>
  <c r="AX185" i="61"/>
  <c r="AX237" i="61" s="1"/>
  <c r="AX289" i="61" s="1"/>
  <c r="AX213" i="61"/>
  <c r="AX265" i="61" s="1"/>
  <c r="AX317" i="61" s="1"/>
  <c r="AX209" i="61"/>
  <c r="AX261" i="61" s="1"/>
  <c r="AX313" i="61" s="1"/>
  <c r="AX208" i="61"/>
  <c r="AX260" i="61" s="1"/>
  <c r="AX312" i="61" s="1"/>
  <c r="AX215" i="61"/>
  <c r="AX267" i="61" s="1"/>
  <c r="AX319" i="61" s="1"/>
  <c r="AX210" i="61"/>
  <c r="AX262" i="61" s="1"/>
  <c r="AX314" i="61" s="1"/>
  <c r="AX216" i="61"/>
  <c r="AX268" i="61" s="1"/>
  <c r="AX320" i="61" s="1"/>
  <c r="AX176" i="61"/>
  <c r="AX228" i="61" s="1"/>
  <c r="AX280" i="61" s="1"/>
  <c r="AX182" i="61"/>
  <c r="AX234" i="61" s="1"/>
  <c r="AX286" i="61" s="1"/>
  <c r="AX168" i="61"/>
  <c r="AX220" i="61" s="1"/>
  <c r="AX272" i="61" s="1"/>
  <c r="AX181" i="61"/>
  <c r="AX233" i="61" s="1"/>
  <c r="AX285" i="61" s="1"/>
  <c r="AX187" i="61"/>
  <c r="AX239" i="61" s="1"/>
  <c r="AX291" i="61" s="1"/>
  <c r="AX204" i="61"/>
  <c r="AX256" i="61" s="1"/>
  <c r="AX308" i="61" s="1"/>
  <c r="AX202" i="61"/>
  <c r="AX254" i="61" s="1"/>
  <c r="AX306" i="61" s="1"/>
  <c r="AX195" i="61"/>
  <c r="AX247" i="61" s="1"/>
  <c r="AX299" i="61" s="1"/>
  <c r="AX200" i="61"/>
  <c r="AX252" i="61" s="1"/>
  <c r="AX304" i="61" s="1"/>
  <c r="AX212" i="61"/>
  <c r="AX264" i="61" s="1"/>
  <c r="AX316" i="61" s="1"/>
  <c r="AX189" i="61"/>
  <c r="AX241" i="61" s="1"/>
  <c r="AX293" i="61" s="1"/>
  <c r="AX198" i="61"/>
  <c r="AX250" i="61" s="1"/>
  <c r="AX302" i="61" s="1"/>
  <c r="AX179" i="61"/>
  <c r="AX231" i="61" s="1"/>
  <c r="AX283" i="61" s="1"/>
  <c r="AX180" i="61"/>
  <c r="AX232" i="61" s="1"/>
  <c r="AX284" i="61" s="1"/>
  <c r="AX183" i="61"/>
  <c r="AX235" i="61" s="1"/>
  <c r="AX287" i="61" s="1"/>
  <c r="AX175" i="61"/>
  <c r="AX227" i="61" s="1"/>
  <c r="AX279" i="61" s="1"/>
  <c r="AX167" i="61"/>
  <c r="AX219" i="61" s="1"/>
  <c r="AX271" i="61" s="1"/>
  <c r="AX203" i="61"/>
  <c r="AX255" i="61" s="1"/>
  <c r="AX307" i="61" s="1"/>
  <c r="AX201" i="61"/>
  <c r="AX253" i="61" s="1"/>
  <c r="AX305" i="61" s="1"/>
  <c r="AX190" i="61"/>
  <c r="AX242" i="61" s="1"/>
  <c r="AX294" i="61" s="1"/>
  <c r="AX192" i="61"/>
  <c r="AX244" i="61" s="1"/>
  <c r="AX296" i="61" s="1"/>
  <c r="AX193" i="61"/>
  <c r="AX245" i="61" s="1"/>
  <c r="AX297" i="61" s="1"/>
  <c r="AX186" i="61"/>
  <c r="AX238" i="61" s="1"/>
  <c r="AX290" i="61" s="1"/>
  <c r="AX211" i="61"/>
  <c r="AX263" i="61" s="1"/>
  <c r="AX315" i="61" s="1"/>
  <c r="AX214" i="61"/>
  <c r="AX266" i="61" s="1"/>
  <c r="AX318" i="61" s="1"/>
  <c r="AX174" i="61"/>
  <c r="AX226" i="61" s="1"/>
  <c r="AX278" i="61" s="1"/>
  <c r="AX170" i="61"/>
  <c r="AX222" i="61" s="1"/>
  <c r="AX274" i="61" s="1"/>
  <c r="AX169" i="61"/>
  <c r="AX178" i="61"/>
  <c r="AX230" i="61" s="1"/>
  <c r="AX282" i="61" s="1"/>
  <c r="AX177" i="61"/>
  <c r="AX229" i="61" s="1"/>
  <c r="AX281" i="61" s="1"/>
  <c r="AX197" i="61"/>
  <c r="AX249" i="61" s="1"/>
  <c r="AX301" i="61" s="1"/>
  <c r="AX194" i="61"/>
  <c r="AX246" i="61" s="1"/>
  <c r="AX298" i="61" s="1"/>
  <c r="AX188" i="61"/>
  <c r="AX240" i="61" s="1"/>
  <c r="AX292" i="61" s="1"/>
  <c r="AX199" i="61"/>
  <c r="AX251" i="61" s="1"/>
  <c r="AX303" i="61" s="1"/>
  <c r="AX206" i="61"/>
  <c r="AX258" i="61" s="1"/>
  <c r="AX310" i="61" s="1"/>
  <c r="AX191" i="61"/>
  <c r="AX243" i="61" s="1"/>
  <c r="AX295" i="61" s="1"/>
  <c r="AX207" i="61"/>
  <c r="AX259" i="61" s="1"/>
  <c r="AX311" i="61" s="1"/>
  <c r="AX196" i="61"/>
  <c r="AX248" i="61" s="1"/>
  <c r="AX300" i="61" s="1"/>
  <c r="AX173" i="61"/>
  <c r="AX225" i="61" s="1"/>
  <c r="AX277" i="61" s="1"/>
  <c r="AX172" i="61"/>
  <c r="AX224" i="61" s="1"/>
  <c r="AX276" i="61" s="1"/>
  <c r="AX184" i="61"/>
  <c r="AX236" i="61" s="1"/>
  <c r="AX288" i="61" s="1"/>
  <c r="AX171" i="61"/>
  <c r="AX223" i="61" s="1"/>
  <c r="AX275" i="61" s="1"/>
  <c r="AX57" i="61"/>
  <c r="AX387" i="61" s="1"/>
  <c r="AX221" i="61"/>
  <c r="AX273" i="61" s="1"/>
  <c r="BH58" i="56"/>
  <c r="BH55" i="56"/>
  <c r="BH54" i="56"/>
  <c r="BH57" i="56"/>
  <c r="BH51" i="56"/>
  <c r="BH52" i="56"/>
  <c r="AV129" i="69"/>
  <c r="AV16" i="69" s="1"/>
  <c r="AW364" i="61"/>
  <c r="AX324" i="61"/>
  <c r="AX335" i="61" s="1"/>
  <c r="AW363" i="61"/>
  <c r="AW367" i="61"/>
  <c r="AW362" i="61"/>
  <c r="AW369" i="61"/>
  <c r="AW366" i="61"/>
  <c r="AW365" i="61"/>
  <c r="AW368" i="61"/>
  <c r="AW370" i="61"/>
  <c r="AW371" i="61"/>
  <c r="BH10" i="56"/>
  <c r="BH48" i="56"/>
  <c r="BH49" i="56"/>
  <c r="BH39" i="56"/>
  <c r="BH42" i="56"/>
  <c r="BH46" i="56"/>
  <c r="BH30" i="56"/>
  <c r="BH33" i="56"/>
  <c r="BH22" i="56"/>
  <c r="BH31" i="56"/>
  <c r="BH18" i="56"/>
  <c r="BH24" i="56"/>
  <c r="BH19" i="56"/>
  <c r="BH16" i="56"/>
  <c r="BH27" i="56"/>
  <c r="BH12" i="56"/>
  <c r="BH37" i="56"/>
  <c r="BH21" i="56"/>
  <c r="BH45" i="56"/>
  <c r="BH25" i="56"/>
  <c r="BH40" i="56"/>
  <c r="BH43" i="56"/>
  <c r="BH36" i="56"/>
  <c r="BH15" i="56"/>
  <c r="BH13" i="56"/>
  <c r="BH34" i="56"/>
  <c r="BH9" i="56"/>
  <c r="BH28" i="56"/>
  <c r="AX60" i="61"/>
  <c r="AX27" i="69"/>
  <c r="BA30" i="69"/>
  <c r="BB31" i="69"/>
  <c r="BE34" i="69"/>
  <c r="AW26" i="69"/>
  <c r="AY135" i="69"/>
  <c r="BC139" i="69"/>
  <c r="BD140" i="69"/>
  <c r="AZ136" i="69"/>
  <c r="BE141" i="69"/>
  <c r="BA137" i="69"/>
  <c r="AW133" i="69"/>
  <c r="BB138" i="69"/>
  <c r="BD33" i="69"/>
  <c r="AZ29" i="69"/>
  <c r="BC32" i="69"/>
  <c r="AX346" i="67"/>
  <c r="AX358" i="67" s="1"/>
  <c r="AX338" i="67"/>
  <c r="AX350" i="67" s="1"/>
  <c r="AX340" i="67"/>
  <c r="AX352" i="67" s="1"/>
  <c r="AX341" i="67"/>
  <c r="AX353" i="67" s="1"/>
  <c r="AX343" i="67"/>
  <c r="AX355" i="67" s="1"/>
  <c r="AX342" i="67"/>
  <c r="AX354" i="67" s="1"/>
  <c r="AX344" i="67"/>
  <c r="AX356" i="67" s="1"/>
  <c r="AX339" i="67"/>
  <c r="AX351" i="67" s="1"/>
  <c r="AX345" i="67"/>
  <c r="AX357" i="67" s="1"/>
  <c r="AW389" i="61"/>
  <c r="AW390" i="61" s="1"/>
  <c r="AW26" i="59"/>
  <c r="AX27" i="59"/>
  <c r="AY28" i="59"/>
  <c r="AZ29" i="59"/>
  <c r="BA30" i="59"/>
  <c r="BB31" i="59"/>
  <c r="BC32" i="59"/>
  <c r="BD33" i="59"/>
  <c r="BE34" i="59"/>
  <c r="AW133" i="59"/>
  <c r="AX134" i="59"/>
  <c r="AY135" i="59"/>
  <c r="AZ136" i="59"/>
  <c r="BA137" i="59"/>
  <c r="BB138" i="59"/>
  <c r="BC139" i="59"/>
  <c r="BD140" i="59"/>
  <c r="BE141" i="59"/>
  <c r="AU29" i="1"/>
  <c r="BI3" i="56"/>
  <c r="BH6" i="56"/>
  <c r="BH7" i="56"/>
  <c r="AY328" i="67" l="1"/>
  <c r="AY325" i="61"/>
  <c r="AY325" i="67"/>
  <c r="AX21" i="69"/>
  <c r="BF34" i="69" s="1"/>
  <c r="AX23" i="69"/>
  <c r="BF141" i="69" s="1"/>
  <c r="AX23" i="59"/>
  <c r="BF141" i="59" s="1"/>
  <c r="AX21" i="59"/>
  <c r="BF34" i="59" s="1"/>
  <c r="BH98" i="56"/>
  <c r="AW79" i="69"/>
  <c r="AW129" i="69" s="1"/>
  <c r="AW16" i="69" s="1"/>
  <c r="BF88" i="69"/>
  <c r="AY81" i="59"/>
  <c r="BF88" i="59"/>
  <c r="BA9" i="61"/>
  <c r="BA62" i="61" s="1"/>
  <c r="BE13" i="61"/>
  <c r="BE66" i="61" s="1"/>
  <c r="AZ8" i="61"/>
  <c r="AZ61" i="61" s="1"/>
  <c r="BD12" i="61"/>
  <c r="BD65" i="61" s="1"/>
  <c r="BC11" i="61"/>
  <c r="BC64" i="61" s="1"/>
  <c r="BB10" i="61"/>
  <c r="BB63" i="61" s="1"/>
  <c r="BF14" i="61"/>
  <c r="BF67" i="61" s="1"/>
  <c r="BH16" i="61"/>
  <c r="BH69" i="61" s="1"/>
  <c r="J69" i="61" s="1"/>
  <c r="BG15" i="61"/>
  <c r="BG68" i="61" s="1"/>
  <c r="AY7" i="61"/>
  <c r="AY328" i="61"/>
  <c r="AY326" i="61"/>
  <c r="AX371" i="67"/>
  <c r="AY327" i="67"/>
  <c r="AY327" i="61"/>
  <c r="AY330" i="61"/>
  <c r="BH146" i="56"/>
  <c r="BH71" i="56"/>
  <c r="BH89" i="56"/>
  <c r="BH122" i="56"/>
  <c r="BH77" i="56"/>
  <c r="BH62" i="56"/>
  <c r="BH68" i="56"/>
  <c r="BH113" i="56"/>
  <c r="BH125" i="56"/>
  <c r="BH110" i="56"/>
  <c r="BH86" i="56"/>
  <c r="BH155" i="56"/>
  <c r="BH143" i="56"/>
  <c r="BH116" i="56"/>
  <c r="BH152" i="56"/>
  <c r="BH83" i="56"/>
  <c r="BH137" i="56"/>
  <c r="BH107" i="56"/>
  <c r="BH101" i="56"/>
  <c r="BH95" i="56"/>
  <c r="BH74" i="56"/>
  <c r="BH131" i="56"/>
  <c r="BH104" i="56"/>
  <c r="BH80" i="56"/>
  <c r="BH134" i="56"/>
  <c r="BH149" i="56"/>
  <c r="BH140" i="56"/>
  <c r="BH92" i="56"/>
  <c r="BH119" i="56"/>
  <c r="BH65" i="56"/>
  <c r="BH128" i="56"/>
  <c r="AY332" i="61"/>
  <c r="AY330" i="67"/>
  <c r="BA9" i="67"/>
  <c r="BA62" i="67" s="1"/>
  <c r="BE13" i="67"/>
  <c r="BE66" i="67" s="1"/>
  <c r="AZ8" i="67"/>
  <c r="AZ61" i="67" s="1"/>
  <c r="BD12" i="67"/>
  <c r="BD65" i="67" s="1"/>
  <c r="BC11" i="67"/>
  <c r="BC64" i="67" s="1"/>
  <c r="BG15" i="67"/>
  <c r="BG68" i="67" s="1"/>
  <c r="BF14" i="67"/>
  <c r="BF67" i="67" s="1"/>
  <c r="BB10" i="67"/>
  <c r="BB63" i="67" s="1"/>
  <c r="BH16" i="67"/>
  <c r="BH69" i="67" s="1"/>
  <c r="J69" i="67" s="1"/>
  <c r="AY7" i="67"/>
  <c r="AY57" i="67" s="1"/>
  <c r="AY387" i="67" s="1"/>
  <c r="AY389" i="67" s="1"/>
  <c r="AY390" i="67" s="1"/>
  <c r="AY164" i="61"/>
  <c r="AY181" i="61" s="1"/>
  <c r="AY334" i="61"/>
  <c r="AY334" i="67"/>
  <c r="AY332" i="67"/>
  <c r="BH53" i="56"/>
  <c r="BH56" i="56"/>
  <c r="BH59" i="56"/>
  <c r="AY326" i="67"/>
  <c r="BH26" i="56"/>
  <c r="AW183" i="69"/>
  <c r="AW18" i="69" s="1"/>
  <c r="AW76" i="69"/>
  <c r="AW14" i="69" s="1"/>
  <c r="AX344" i="61"/>
  <c r="AX356" i="61" s="1"/>
  <c r="AW183" i="59"/>
  <c r="AW18" i="59" s="1"/>
  <c r="AW76" i="59"/>
  <c r="AW14" i="59" s="1"/>
  <c r="AX343" i="61"/>
  <c r="AX355" i="61" s="1"/>
  <c r="AX345" i="61"/>
  <c r="AX357" i="61" s="1"/>
  <c r="AX338" i="61"/>
  <c r="AX350" i="61" s="1"/>
  <c r="AX347" i="61"/>
  <c r="AX359" i="61" s="1"/>
  <c r="AX340" i="61"/>
  <c r="AX352" i="61" s="1"/>
  <c r="AX341" i="61"/>
  <c r="AX353" i="61" s="1"/>
  <c r="AX342" i="61"/>
  <c r="AX354" i="61" s="1"/>
  <c r="AX346" i="61"/>
  <c r="AX358" i="61" s="1"/>
  <c r="AX339" i="61"/>
  <c r="AX351" i="61" s="1"/>
  <c r="AY81" i="69"/>
  <c r="BC85" i="69"/>
  <c r="BH50" i="56"/>
  <c r="BB84" i="69"/>
  <c r="AX80" i="69"/>
  <c r="BD86" i="69"/>
  <c r="AZ82" i="69"/>
  <c r="BH41" i="56"/>
  <c r="BE87" i="69"/>
  <c r="BA83" i="69"/>
  <c r="BH29" i="56"/>
  <c r="BH14" i="56"/>
  <c r="BH38" i="56"/>
  <c r="BH20" i="56"/>
  <c r="BH23" i="56"/>
  <c r="BH32" i="56"/>
  <c r="BH11" i="56"/>
  <c r="BH35" i="56"/>
  <c r="BH44" i="56"/>
  <c r="BH17" i="56"/>
  <c r="BH47" i="56"/>
  <c r="BH8" i="56"/>
  <c r="AZ82" i="59"/>
  <c r="BD86" i="59"/>
  <c r="BE87" i="59"/>
  <c r="AW79" i="59"/>
  <c r="BB84" i="59"/>
  <c r="AX80" i="59"/>
  <c r="BA83" i="59"/>
  <c r="BC85" i="59"/>
  <c r="AY165" i="67"/>
  <c r="AY183" i="67" s="1"/>
  <c r="AX364" i="67"/>
  <c r="AX362" i="67"/>
  <c r="AX369" i="67"/>
  <c r="AX370" i="67"/>
  <c r="AX365" i="67"/>
  <c r="AX366" i="67"/>
  <c r="AX368" i="67"/>
  <c r="AX363" i="67"/>
  <c r="AX367" i="67"/>
  <c r="AU30" i="1"/>
  <c r="AV28" i="1"/>
  <c r="BI4" i="56"/>
  <c r="AX22" i="69" l="1"/>
  <c r="AX22" i="59"/>
  <c r="AZ144" i="67"/>
  <c r="AZ144" i="61"/>
  <c r="AZ159" i="61"/>
  <c r="AZ153" i="61"/>
  <c r="AZ137" i="61"/>
  <c r="AZ160" i="61"/>
  <c r="AZ150" i="61"/>
  <c r="AZ132" i="67"/>
  <c r="AZ163" i="61"/>
  <c r="AZ149" i="61"/>
  <c r="AZ152" i="67"/>
  <c r="AZ148" i="61"/>
  <c r="AZ135" i="61"/>
  <c r="AZ140" i="61"/>
  <c r="AZ134" i="61"/>
  <c r="AZ141" i="67"/>
  <c r="AZ135" i="67"/>
  <c r="AZ160" i="67"/>
  <c r="AZ152" i="61"/>
  <c r="AZ141" i="61"/>
  <c r="AZ163" i="67"/>
  <c r="AZ137" i="67"/>
  <c r="AZ159" i="67"/>
  <c r="AZ132" i="61"/>
  <c r="AZ150" i="67"/>
  <c r="AZ134" i="67"/>
  <c r="AZ153" i="67"/>
  <c r="AZ149" i="67"/>
  <c r="AZ140" i="67"/>
  <c r="AZ148" i="67"/>
  <c r="AZ138" i="61"/>
  <c r="AZ138" i="67"/>
  <c r="AZ155" i="61"/>
  <c r="AZ155" i="67"/>
  <c r="AZ139" i="67"/>
  <c r="AZ139" i="61"/>
  <c r="AZ154" i="67"/>
  <c r="AZ154" i="61"/>
  <c r="AZ151" i="67"/>
  <c r="AZ151" i="61"/>
  <c r="AZ158" i="61"/>
  <c r="AZ158" i="67"/>
  <c r="AZ146" i="61"/>
  <c r="AZ146" i="67"/>
  <c r="AZ136" i="61"/>
  <c r="AZ136" i="67"/>
  <c r="AZ133" i="67"/>
  <c r="AZ133" i="61"/>
  <c r="AZ142" i="61"/>
  <c r="AZ142" i="67"/>
  <c r="AZ161" i="61"/>
  <c r="AZ161" i="67"/>
  <c r="AZ143" i="61"/>
  <c r="AZ143" i="67"/>
  <c r="AZ147" i="61"/>
  <c r="AZ147" i="67"/>
  <c r="BI75" i="56"/>
  <c r="BI66" i="56"/>
  <c r="BI148" i="56"/>
  <c r="BI96" i="56"/>
  <c r="BI127" i="56"/>
  <c r="BI139" i="56"/>
  <c r="BI108" i="56"/>
  <c r="BI111" i="56"/>
  <c r="BI136" i="56"/>
  <c r="BI94" i="56"/>
  <c r="BI100" i="56"/>
  <c r="BI60" i="56"/>
  <c r="BI117" i="56"/>
  <c r="BI144" i="56"/>
  <c r="BI73" i="56"/>
  <c r="BI69" i="56"/>
  <c r="BI64" i="56"/>
  <c r="BI87" i="56"/>
  <c r="BI120" i="56"/>
  <c r="BI126" i="56"/>
  <c r="BI102" i="56"/>
  <c r="BI82" i="56"/>
  <c r="BI70" i="56"/>
  <c r="BI78" i="56"/>
  <c r="BI63" i="56"/>
  <c r="BI72" i="56"/>
  <c r="BI81" i="56"/>
  <c r="BI118" i="56"/>
  <c r="BI133" i="56"/>
  <c r="BI76" i="56"/>
  <c r="BI138" i="56"/>
  <c r="BI99" i="56"/>
  <c r="BI88" i="56"/>
  <c r="BI130" i="56"/>
  <c r="BI112" i="56"/>
  <c r="BI84" i="56"/>
  <c r="BI132" i="56"/>
  <c r="BI105" i="56"/>
  <c r="BI121" i="56"/>
  <c r="BI85" i="56"/>
  <c r="BI97" i="56"/>
  <c r="BI106" i="56"/>
  <c r="BI147" i="56"/>
  <c r="BI142" i="56"/>
  <c r="BI109" i="56"/>
  <c r="BI124" i="56"/>
  <c r="BI67" i="56"/>
  <c r="BI129" i="56"/>
  <c r="BI123" i="56"/>
  <c r="BI141" i="56"/>
  <c r="BI150" i="56"/>
  <c r="BI145" i="56"/>
  <c r="BI79" i="56"/>
  <c r="BI91" i="56"/>
  <c r="BI135" i="56"/>
  <c r="BI90" i="56"/>
  <c r="BI103" i="56"/>
  <c r="BI151" i="56"/>
  <c r="BI61" i="56"/>
  <c r="BI115" i="56"/>
  <c r="BI114" i="56"/>
  <c r="BI93" i="56"/>
  <c r="BI153" i="56"/>
  <c r="BI154" i="56"/>
  <c r="AZ156" i="67"/>
  <c r="AZ156" i="61"/>
  <c r="AZ145" i="61"/>
  <c r="AZ145" i="67"/>
  <c r="AZ157" i="61"/>
  <c r="AZ157" i="67"/>
  <c r="AZ162" i="61"/>
  <c r="AZ162" i="67"/>
  <c r="AY176" i="61"/>
  <c r="AY228" i="61" s="1"/>
  <c r="AY280" i="61" s="1"/>
  <c r="AY188" i="61"/>
  <c r="AY240" i="61" s="1"/>
  <c r="AY292" i="61" s="1"/>
  <c r="AY175" i="61"/>
  <c r="AY227" i="61" s="1"/>
  <c r="AY279" i="61" s="1"/>
  <c r="AY180" i="61"/>
  <c r="AY232" i="61" s="1"/>
  <c r="AY284" i="61" s="1"/>
  <c r="AY203" i="61"/>
  <c r="AY255" i="61" s="1"/>
  <c r="AY307" i="61" s="1"/>
  <c r="AY173" i="61"/>
  <c r="AY225" i="61" s="1"/>
  <c r="AY277" i="61" s="1"/>
  <c r="AY168" i="61"/>
  <c r="AY220" i="61" s="1"/>
  <c r="AY272" i="61" s="1"/>
  <c r="AY194" i="61"/>
  <c r="AY246" i="61" s="1"/>
  <c r="AY298" i="61" s="1"/>
  <c r="AY184" i="61"/>
  <c r="AY236" i="61" s="1"/>
  <c r="AY288" i="61" s="1"/>
  <c r="AY197" i="61"/>
  <c r="AY249" i="61" s="1"/>
  <c r="AY301" i="61" s="1"/>
  <c r="AY212" i="61"/>
  <c r="AY264" i="61" s="1"/>
  <c r="AY316" i="61" s="1"/>
  <c r="AY192" i="61"/>
  <c r="AY244" i="61" s="1"/>
  <c r="AY296" i="61" s="1"/>
  <c r="AY210" i="61"/>
  <c r="AY262" i="61" s="1"/>
  <c r="AY314" i="61" s="1"/>
  <c r="AY170" i="61"/>
  <c r="AY222" i="61" s="1"/>
  <c r="AY274" i="61" s="1"/>
  <c r="AY235" i="67"/>
  <c r="AY287" i="67" s="1"/>
  <c r="AY190" i="61"/>
  <c r="AY242" i="61" s="1"/>
  <c r="AY294" i="61" s="1"/>
  <c r="AY199" i="61"/>
  <c r="AY251" i="61" s="1"/>
  <c r="AY303" i="61" s="1"/>
  <c r="AY211" i="61"/>
  <c r="AY263" i="61" s="1"/>
  <c r="AY315" i="61" s="1"/>
  <c r="AY206" i="61"/>
  <c r="AY258" i="61" s="1"/>
  <c r="AY310" i="61" s="1"/>
  <c r="AY170" i="67"/>
  <c r="AY222" i="67" s="1"/>
  <c r="AY274" i="67" s="1"/>
  <c r="AY167" i="67"/>
  <c r="AY219" i="67" s="1"/>
  <c r="AY271" i="67" s="1"/>
  <c r="AY172" i="67"/>
  <c r="AY224" i="67" s="1"/>
  <c r="AY276" i="67" s="1"/>
  <c r="AY177" i="67"/>
  <c r="AY229" i="67" s="1"/>
  <c r="AY281" i="67" s="1"/>
  <c r="AY173" i="67"/>
  <c r="AY225" i="67" s="1"/>
  <c r="AY277" i="67" s="1"/>
  <c r="AY168" i="67"/>
  <c r="AY220" i="67" s="1"/>
  <c r="AY272" i="67" s="1"/>
  <c r="AY174" i="67"/>
  <c r="AY226" i="67" s="1"/>
  <c r="AY278" i="67" s="1"/>
  <c r="AY169" i="67"/>
  <c r="AY221" i="67" s="1"/>
  <c r="AY273" i="67" s="1"/>
  <c r="AY203" i="67"/>
  <c r="AY255" i="67" s="1"/>
  <c r="AY307" i="67" s="1"/>
  <c r="AY187" i="67"/>
  <c r="AY239" i="67" s="1"/>
  <c r="AY291" i="67" s="1"/>
  <c r="AY204" i="67"/>
  <c r="AY256" i="67" s="1"/>
  <c r="AY308" i="67" s="1"/>
  <c r="AY185" i="67"/>
  <c r="AY237" i="67" s="1"/>
  <c r="AY289" i="67" s="1"/>
  <c r="AY197" i="67"/>
  <c r="AY249" i="67" s="1"/>
  <c r="AY301" i="67" s="1"/>
  <c r="AY205" i="67"/>
  <c r="AY257" i="67" s="1"/>
  <c r="AY309" i="67" s="1"/>
  <c r="AY188" i="67"/>
  <c r="AY240" i="67" s="1"/>
  <c r="AY292" i="67" s="1"/>
  <c r="AY190" i="67"/>
  <c r="AY242" i="67" s="1"/>
  <c r="AY294" i="67" s="1"/>
  <c r="AY201" i="67"/>
  <c r="AY253" i="67" s="1"/>
  <c r="AY305" i="67" s="1"/>
  <c r="AY202" i="67"/>
  <c r="AY254" i="67" s="1"/>
  <c r="AY306" i="67" s="1"/>
  <c r="AY192" i="67"/>
  <c r="AY244" i="67" s="1"/>
  <c r="AY296" i="67" s="1"/>
  <c r="AY213" i="67"/>
  <c r="AY265" i="67" s="1"/>
  <c r="AY317" i="67" s="1"/>
  <c r="AY194" i="67"/>
  <c r="AY246" i="67" s="1"/>
  <c r="AY298" i="67" s="1"/>
  <c r="AY214" i="67"/>
  <c r="AY266" i="67" s="1"/>
  <c r="AY318" i="67" s="1"/>
  <c r="AY193" i="67"/>
  <c r="AY245" i="67" s="1"/>
  <c r="AY297" i="67" s="1"/>
  <c r="AY210" i="67"/>
  <c r="AY262" i="67" s="1"/>
  <c r="AY314" i="67" s="1"/>
  <c r="AY209" i="67"/>
  <c r="AY261" i="67" s="1"/>
  <c r="AY313" i="67" s="1"/>
  <c r="AY189" i="67"/>
  <c r="AY241" i="67" s="1"/>
  <c r="AY293" i="67" s="1"/>
  <c r="AY191" i="67"/>
  <c r="AY243" i="67" s="1"/>
  <c r="AY295" i="67" s="1"/>
  <c r="AY186" i="67"/>
  <c r="AY238" i="67" s="1"/>
  <c r="AY290" i="67" s="1"/>
  <c r="AY211" i="67"/>
  <c r="AY263" i="67" s="1"/>
  <c r="AY315" i="67" s="1"/>
  <c r="AY200" i="67"/>
  <c r="AY252" i="67" s="1"/>
  <c r="AY304" i="67" s="1"/>
  <c r="AY212" i="67"/>
  <c r="AY264" i="67" s="1"/>
  <c r="AY316" i="67" s="1"/>
  <c r="AY207" i="67"/>
  <c r="AY259" i="67" s="1"/>
  <c r="AY311" i="67" s="1"/>
  <c r="AY208" i="67"/>
  <c r="AY260" i="67" s="1"/>
  <c r="AY312" i="67" s="1"/>
  <c r="AY198" i="67"/>
  <c r="AY250" i="67" s="1"/>
  <c r="AY302" i="67" s="1"/>
  <c r="AY195" i="67"/>
  <c r="AY247" i="67" s="1"/>
  <c r="AY299" i="67" s="1"/>
  <c r="AY196" i="67"/>
  <c r="AY248" i="67" s="1"/>
  <c r="AY300" i="67" s="1"/>
  <c r="AY215" i="67"/>
  <c r="AY267" i="67" s="1"/>
  <c r="AY319" i="67" s="1"/>
  <c r="AY199" i="67"/>
  <c r="AY251" i="67" s="1"/>
  <c r="AY303" i="67" s="1"/>
  <c r="AY206" i="67"/>
  <c r="AY258" i="67" s="1"/>
  <c r="AY310" i="67" s="1"/>
  <c r="AY216" i="67"/>
  <c r="AY268" i="67" s="1"/>
  <c r="AY320" i="67" s="1"/>
  <c r="AY178" i="67"/>
  <c r="AY230" i="67" s="1"/>
  <c r="AY282" i="67" s="1"/>
  <c r="AY182" i="67"/>
  <c r="AY234" i="67" s="1"/>
  <c r="AY286" i="67" s="1"/>
  <c r="AY176" i="67"/>
  <c r="AY228" i="67" s="1"/>
  <c r="AY280" i="67" s="1"/>
  <c r="AY179" i="67"/>
  <c r="AY231" i="67" s="1"/>
  <c r="AY283" i="67" s="1"/>
  <c r="AY184" i="67"/>
  <c r="AY236" i="67" s="1"/>
  <c r="AY288" i="67" s="1"/>
  <c r="AY175" i="67"/>
  <c r="AY227" i="67" s="1"/>
  <c r="AY279" i="67" s="1"/>
  <c r="AY181" i="67"/>
  <c r="AY233" i="67" s="1"/>
  <c r="AY285" i="67" s="1"/>
  <c r="AY171" i="67"/>
  <c r="AY223" i="67" s="1"/>
  <c r="AY275" i="67" s="1"/>
  <c r="AY180" i="67"/>
  <c r="AY232" i="67" s="1"/>
  <c r="AY284" i="67" s="1"/>
  <c r="AY198" i="61"/>
  <c r="AY250" i="61" s="1"/>
  <c r="AY302" i="61" s="1"/>
  <c r="AY213" i="61"/>
  <c r="AY265" i="61" s="1"/>
  <c r="AY317" i="61" s="1"/>
  <c r="AY183" i="61"/>
  <c r="AY235" i="61" s="1"/>
  <c r="AY287" i="61" s="1"/>
  <c r="AY205" i="61"/>
  <c r="AY257" i="61" s="1"/>
  <c r="AY309" i="61" s="1"/>
  <c r="AY178" i="61"/>
  <c r="AY230" i="61" s="1"/>
  <c r="AY282" i="61" s="1"/>
  <c r="AY193" i="61"/>
  <c r="AY245" i="61" s="1"/>
  <c r="AY297" i="61" s="1"/>
  <c r="AY167" i="61"/>
  <c r="AY219" i="61" s="1"/>
  <c r="AY271" i="61" s="1"/>
  <c r="AY195" i="61"/>
  <c r="AY247" i="61" s="1"/>
  <c r="AY299" i="61" s="1"/>
  <c r="AY208" i="61"/>
  <c r="AY260" i="61" s="1"/>
  <c r="AY312" i="61" s="1"/>
  <c r="AY207" i="61"/>
  <c r="AY259" i="61" s="1"/>
  <c r="AY311" i="61" s="1"/>
  <c r="AY196" i="61"/>
  <c r="AY248" i="61" s="1"/>
  <c r="AY300" i="61" s="1"/>
  <c r="AY202" i="61"/>
  <c r="AY254" i="61" s="1"/>
  <c r="AY306" i="61" s="1"/>
  <c r="AY171" i="61"/>
  <c r="AY223" i="61" s="1"/>
  <c r="AY275" i="61" s="1"/>
  <c r="AY201" i="61"/>
  <c r="AY253" i="61" s="1"/>
  <c r="AY305" i="61" s="1"/>
  <c r="AY182" i="61"/>
  <c r="AY234" i="61" s="1"/>
  <c r="AY286" i="61" s="1"/>
  <c r="AY187" i="61"/>
  <c r="AY239" i="61" s="1"/>
  <c r="AY291" i="61" s="1"/>
  <c r="AY216" i="61"/>
  <c r="AY268" i="61" s="1"/>
  <c r="AY320" i="61" s="1"/>
  <c r="AY215" i="61"/>
  <c r="AY267" i="61" s="1"/>
  <c r="AY319" i="61" s="1"/>
  <c r="AY169" i="61"/>
  <c r="AY221" i="61" s="1"/>
  <c r="AY273" i="61" s="1"/>
  <c r="AY189" i="61"/>
  <c r="AY241" i="61" s="1"/>
  <c r="AY293" i="61" s="1"/>
  <c r="AY209" i="61"/>
  <c r="AY261" i="61" s="1"/>
  <c r="AY313" i="61" s="1"/>
  <c r="AY172" i="61"/>
  <c r="AY224" i="61" s="1"/>
  <c r="AY276" i="61" s="1"/>
  <c r="AY179" i="61"/>
  <c r="AY231" i="61" s="1"/>
  <c r="AY283" i="61" s="1"/>
  <c r="AY200" i="61"/>
  <c r="AY252" i="61" s="1"/>
  <c r="AY304" i="61" s="1"/>
  <c r="AY185" i="61"/>
  <c r="AY237" i="61" s="1"/>
  <c r="AY289" i="61" s="1"/>
  <c r="AY186" i="61"/>
  <c r="AY238" i="61" s="1"/>
  <c r="AY290" i="61" s="1"/>
  <c r="AY204" i="61"/>
  <c r="AY256" i="61" s="1"/>
  <c r="AY308" i="61" s="1"/>
  <c r="AZ114" i="61"/>
  <c r="AZ114" i="67"/>
  <c r="AZ123" i="61"/>
  <c r="AZ123" i="67"/>
  <c r="AZ119" i="61"/>
  <c r="AZ119" i="67"/>
  <c r="AZ121" i="61"/>
  <c r="AZ121" i="67"/>
  <c r="AZ128" i="61"/>
  <c r="AZ128" i="67"/>
  <c r="AZ127" i="61"/>
  <c r="AZ127" i="67"/>
  <c r="AZ115" i="61"/>
  <c r="AZ115" i="67"/>
  <c r="AZ118" i="61"/>
  <c r="AZ118" i="67"/>
  <c r="AZ131" i="61"/>
  <c r="AZ131" i="67"/>
  <c r="AZ117" i="61"/>
  <c r="AZ117" i="67"/>
  <c r="AZ124" i="61"/>
  <c r="AZ124" i="67"/>
  <c r="AZ120" i="61"/>
  <c r="AZ120" i="67"/>
  <c r="AZ130" i="61"/>
  <c r="AZ130" i="67"/>
  <c r="AZ126" i="61"/>
  <c r="AZ126" i="67"/>
  <c r="AZ122" i="61"/>
  <c r="AZ122" i="67"/>
  <c r="AZ116" i="61"/>
  <c r="AZ116" i="67"/>
  <c r="AZ125" i="61"/>
  <c r="AZ125" i="67"/>
  <c r="AZ129" i="61"/>
  <c r="AZ129" i="67"/>
  <c r="AY214" i="61"/>
  <c r="AY266" i="61" s="1"/>
  <c r="AY318" i="61" s="1"/>
  <c r="AY191" i="61"/>
  <c r="AY243" i="61" s="1"/>
  <c r="AY295" i="61" s="1"/>
  <c r="AY177" i="61"/>
  <c r="AY229" i="61" s="1"/>
  <c r="AY281" i="61" s="1"/>
  <c r="AY174" i="61"/>
  <c r="AY226" i="61" s="1"/>
  <c r="AY278" i="61" s="1"/>
  <c r="AY233" i="61"/>
  <c r="AY285" i="61" s="1"/>
  <c r="AY60" i="67"/>
  <c r="BI57" i="56"/>
  <c r="BI54" i="56"/>
  <c r="BI58" i="56"/>
  <c r="BI55" i="56"/>
  <c r="BI52" i="56"/>
  <c r="BI51" i="56"/>
  <c r="AX368" i="61"/>
  <c r="AX371" i="61"/>
  <c r="AX362" i="61"/>
  <c r="AX367" i="61"/>
  <c r="AW129" i="59"/>
  <c r="AW16" i="59" s="1"/>
  <c r="AX366" i="61"/>
  <c r="AX364" i="61"/>
  <c r="AX363" i="61"/>
  <c r="AX369" i="61"/>
  <c r="AX365" i="61"/>
  <c r="AX370" i="61"/>
  <c r="AY324" i="61"/>
  <c r="AY335" i="61" s="1"/>
  <c r="BI10" i="56"/>
  <c r="BI22" i="56"/>
  <c r="BI9" i="56"/>
  <c r="BI49" i="56"/>
  <c r="BI25" i="56"/>
  <c r="BI39" i="56"/>
  <c r="BI18" i="56"/>
  <c r="BI24" i="56"/>
  <c r="BI19" i="56"/>
  <c r="BI46" i="56"/>
  <c r="BI30" i="56"/>
  <c r="BI33" i="56"/>
  <c r="BI27" i="56"/>
  <c r="BI31" i="56"/>
  <c r="BI42" i="56"/>
  <c r="BI48" i="56"/>
  <c r="BI34" i="56"/>
  <c r="BI37" i="56"/>
  <c r="BI21" i="56"/>
  <c r="BI36" i="56"/>
  <c r="BI13" i="56"/>
  <c r="BI40" i="56"/>
  <c r="BI45" i="56"/>
  <c r="BI28" i="56"/>
  <c r="BI43" i="56"/>
  <c r="BI16" i="56"/>
  <c r="BI12" i="56"/>
  <c r="BI15" i="56"/>
  <c r="AY57" i="61"/>
  <c r="AY387" i="61" s="1"/>
  <c r="AY60" i="61"/>
  <c r="AY324" i="67"/>
  <c r="AY335" i="67" s="1"/>
  <c r="AX26" i="69"/>
  <c r="AY27" i="69"/>
  <c r="AZ28" i="69"/>
  <c r="BA29" i="69"/>
  <c r="BB30" i="69"/>
  <c r="BC31" i="69"/>
  <c r="BD32" i="69"/>
  <c r="BE33" i="69"/>
  <c r="AX133" i="69"/>
  <c r="AY134" i="69"/>
  <c r="AZ135" i="69"/>
  <c r="BA136" i="69"/>
  <c r="BB137" i="69"/>
  <c r="BC138" i="69"/>
  <c r="BD139" i="69"/>
  <c r="BE140" i="69"/>
  <c r="AX389" i="61"/>
  <c r="AX390" i="61" s="1"/>
  <c r="AX26" i="59"/>
  <c r="AY27" i="59"/>
  <c r="AZ28" i="59"/>
  <c r="BA29" i="59"/>
  <c r="BB30" i="59"/>
  <c r="BC31" i="59"/>
  <c r="BD32" i="59"/>
  <c r="BE33" i="59"/>
  <c r="AX133" i="59"/>
  <c r="AY134" i="59"/>
  <c r="AZ135" i="59"/>
  <c r="BA136" i="59"/>
  <c r="BB137" i="59"/>
  <c r="BC138" i="59"/>
  <c r="BD139" i="59"/>
  <c r="BE140" i="59"/>
  <c r="BI7" i="56"/>
  <c r="BI6" i="56"/>
  <c r="AV29" i="1"/>
  <c r="BJ3" i="56"/>
  <c r="AZ325" i="61" l="1"/>
  <c r="AZ325" i="67"/>
  <c r="AY21" i="69"/>
  <c r="AY23" i="69"/>
  <c r="BF140" i="69" s="1"/>
  <c r="AY23" i="59"/>
  <c r="BF140" i="59" s="1"/>
  <c r="AY21" i="59"/>
  <c r="BF33" i="59" s="1"/>
  <c r="AY347" i="67"/>
  <c r="AY359" i="67" s="1"/>
  <c r="AZ328" i="67"/>
  <c r="BI41" i="56"/>
  <c r="BA125" i="67" s="1"/>
  <c r="BI122" i="56"/>
  <c r="BI104" i="56"/>
  <c r="BI107" i="56"/>
  <c r="BA147" i="61" s="1"/>
  <c r="AZ81" i="69"/>
  <c r="BF87" i="69"/>
  <c r="AY80" i="59"/>
  <c r="BF87" i="59"/>
  <c r="BC10" i="61"/>
  <c r="BC63" i="61" s="1"/>
  <c r="BG14" i="61"/>
  <c r="BG67" i="61" s="1"/>
  <c r="BB9" i="61"/>
  <c r="BB62" i="61" s="1"/>
  <c r="BF13" i="61"/>
  <c r="BF66" i="61" s="1"/>
  <c r="BA8" i="61"/>
  <c r="BA61" i="61" s="1"/>
  <c r="BE12" i="61"/>
  <c r="BE65" i="61" s="1"/>
  <c r="BD11" i="61"/>
  <c r="BD64" i="61" s="1"/>
  <c r="BH15" i="61"/>
  <c r="BH68" i="61" s="1"/>
  <c r="J68" i="61" s="1"/>
  <c r="AZ7" i="61"/>
  <c r="AZ326" i="61"/>
  <c r="BI86" i="56"/>
  <c r="AZ328" i="61"/>
  <c r="AZ327" i="61"/>
  <c r="AZ330" i="61"/>
  <c r="AZ327" i="67"/>
  <c r="BI146" i="56"/>
  <c r="BI89" i="56"/>
  <c r="BI68" i="56"/>
  <c r="BI77" i="56"/>
  <c r="BI62" i="56"/>
  <c r="BI113" i="56"/>
  <c r="BI71" i="56"/>
  <c r="BI80" i="56"/>
  <c r="BI98" i="56"/>
  <c r="BI110" i="56"/>
  <c r="BI155" i="56"/>
  <c r="BI152" i="56"/>
  <c r="BI92" i="56"/>
  <c r="BI83" i="56"/>
  <c r="BI125" i="56"/>
  <c r="BI131" i="56"/>
  <c r="BI95" i="56"/>
  <c r="BI140" i="56"/>
  <c r="BI134" i="56"/>
  <c r="BI65" i="56"/>
  <c r="BI137" i="56"/>
  <c r="BI128" i="56"/>
  <c r="BI116" i="56"/>
  <c r="BI143" i="56"/>
  <c r="BI119" i="56"/>
  <c r="BI74" i="56"/>
  <c r="BI101" i="56"/>
  <c r="BI149" i="56"/>
  <c r="AZ330" i="67"/>
  <c r="BC10" i="67"/>
  <c r="BC63" i="67" s="1"/>
  <c r="BG14" i="67"/>
  <c r="BG67" i="67" s="1"/>
  <c r="BB9" i="67"/>
  <c r="BB62" i="67" s="1"/>
  <c r="BF13" i="67"/>
  <c r="BF66" i="67" s="1"/>
  <c r="BA8" i="67"/>
  <c r="BA61" i="67" s="1"/>
  <c r="BE12" i="67"/>
  <c r="BE65" i="67" s="1"/>
  <c r="BD11" i="67"/>
  <c r="BD64" i="67" s="1"/>
  <c r="BH15" i="67"/>
  <c r="BH68" i="67" s="1"/>
  <c r="J68" i="67" s="1"/>
  <c r="AZ334" i="61"/>
  <c r="AZ7" i="67"/>
  <c r="AZ57" i="67" s="1"/>
  <c r="AZ387" i="67" s="1"/>
  <c r="AZ389" i="67" s="1"/>
  <c r="AZ390" i="67" s="1"/>
  <c r="AZ164" i="61"/>
  <c r="AZ169" i="61" s="1"/>
  <c r="AZ332" i="67"/>
  <c r="AZ332" i="61"/>
  <c r="BI59" i="56"/>
  <c r="BI53" i="56"/>
  <c r="BI56" i="56"/>
  <c r="AZ326" i="67"/>
  <c r="BA82" i="69"/>
  <c r="AZ334" i="67"/>
  <c r="AX183" i="69"/>
  <c r="AX18" i="69" s="1"/>
  <c r="AX76" i="69"/>
  <c r="AX14" i="69" s="1"/>
  <c r="AX183" i="59"/>
  <c r="AX18" i="59" s="1"/>
  <c r="AX76" i="59"/>
  <c r="AX14" i="59" s="1"/>
  <c r="AY341" i="67"/>
  <c r="AY353" i="67" s="1"/>
  <c r="BD85" i="59"/>
  <c r="AY339" i="61"/>
  <c r="AY351" i="61" s="1"/>
  <c r="BE86" i="59"/>
  <c r="BE86" i="69"/>
  <c r="AZ81" i="59"/>
  <c r="AY338" i="61"/>
  <c r="AY350" i="61" s="1"/>
  <c r="BA82" i="59"/>
  <c r="AY347" i="61"/>
  <c r="AY359" i="61" s="1"/>
  <c r="AY343" i="61"/>
  <c r="AY355" i="61" s="1"/>
  <c r="AY342" i="61"/>
  <c r="AY354" i="61" s="1"/>
  <c r="AY340" i="61"/>
  <c r="AY352" i="61" s="1"/>
  <c r="AY344" i="61"/>
  <c r="AY356" i="61" s="1"/>
  <c r="AY345" i="61"/>
  <c r="AY357" i="61" s="1"/>
  <c r="AY346" i="61"/>
  <c r="AY358" i="61" s="1"/>
  <c r="AY341" i="61"/>
  <c r="AY353" i="61" s="1"/>
  <c r="AY339" i="67"/>
  <c r="AY351" i="67" s="1"/>
  <c r="BI44" i="56"/>
  <c r="BI14" i="56"/>
  <c r="BI20" i="56"/>
  <c r="BI32" i="56"/>
  <c r="AY343" i="67"/>
  <c r="AY355" i="67" s="1"/>
  <c r="AY346" i="67"/>
  <c r="AY358" i="67" s="1"/>
  <c r="BB83" i="59"/>
  <c r="AX79" i="59"/>
  <c r="BB83" i="69"/>
  <c r="AX79" i="69"/>
  <c r="BI35" i="56"/>
  <c r="BI26" i="56"/>
  <c r="BC84" i="59"/>
  <c r="BC84" i="69"/>
  <c r="AY80" i="69"/>
  <c r="BD85" i="69"/>
  <c r="BI29" i="56"/>
  <c r="BI50" i="56"/>
  <c r="BI17" i="56"/>
  <c r="BI38" i="56"/>
  <c r="BI47" i="56"/>
  <c r="BI23" i="56"/>
  <c r="BI11" i="56"/>
  <c r="AZ165" i="67"/>
  <c r="AZ179" i="67" s="1"/>
  <c r="AY342" i="67"/>
  <c r="AY354" i="67" s="1"/>
  <c r="AY340" i="67"/>
  <c r="AY352" i="67" s="1"/>
  <c r="AY345" i="67"/>
  <c r="AY357" i="67" s="1"/>
  <c r="AY344" i="67"/>
  <c r="AY356" i="67" s="1"/>
  <c r="AY338" i="67"/>
  <c r="AY350" i="67" s="1"/>
  <c r="BI8" i="56"/>
  <c r="AV30" i="1"/>
  <c r="AW28" i="1"/>
  <c r="BJ4" i="56"/>
  <c r="AY371" i="67" l="1"/>
  <c r="AY22" i="69"/>
  <c r="AY22" i="59"/>
  <c r="BA146" i="61"/>
  <c r="BA125" i="61"/>
  <c r="BA146" i="67"/>
  <c r="BA147" i="67"/>
  <c r="BA152" i="61"/>
  <c r="BA152" i="67"/>
  <c r="BA139" i="67"/>
  <c r="BA148" i="67"/>
  <c r="BA149" i="67"/>
  <c r="BA141" i="61"/>
  <c r="BA142" i="67"/>
  <c r="BA144" i="61"/>
  <c r="BA132" i="67"/>
  <c r="BA160" i="61"/>
  <c r="BA163" i="61"/>
  <c r="BA135" i="67"/>
  <c r="BA134" i="61"/>
  <c r="BA162" i="61"/>
  <c r="BA138" i="61"/>
  <c r="BA137" i="61"/>
  <c r="BA140" i="61"/>
  <c r="AY26" i="69"/>
  <c r="AY76" i="69" s="1"/>
  <c r="AY14" i="69" s="1"/>
  <c r="BF33" i="69"/>
  <c r="AY362" i="67"/>
  <c r="AY368" i="67"/>
  <c r="BA149" i="61"/>
  <c r="BA140" i="67"/>
  <c r="BA148" i="61"/>
  <c r="BA141" i="67"/>
  <c r="BA134" i="67"/>
  <c r="BA135" i="61"/>
  <c r="AZ60" i="67"/>
  <c r="BA139" i="61"/>
  <c r="BA132" i="61"/>
  <c r="BA144" i="67"/>
  <c r="BA137" i="67"/>
  <c r="BA160" i="67"/>
  <c r="BA142" i="61"/>
  <c r="BA163" i="67"/>
  <c r="BA162" i="67"/>
  <c r="BA138" i="67"/>
  <c r="BJ136" i="56"/>
  <c r="BJ73" i="56"/>
  <c r="BJ111" i="56"/>
  <c r="BJ148" i="56"/>
  <c r="BJ66" i="56"/>
  <c r="BJ69" i="56"/>
  <c r="BJ64" i="56"/>
  <c r="BJ144" i="56"/>
  <c r="BJ114" i="56"/>
  <c r="BJ120" i="56"/>
  <c r="BJ96" i="56"/>
  <c r="BJ94" i="56"/>
  <c r="BJ87" i="56"/>
  <c r="BJ75" i="56"/>
  <c r="BJ60" i="56"/>
  <c r="BJ117" i="56"/>
  <c r="BJ100" i="56"/>
  <c r="BJ139" i="56"/>
  <c r="BJ108" i="56"/>
  <c r="BJ127" i="56"/>
  <c r="BJ123" i="56"/>
  <c r="BJ147" i="56"/>
  <c r="BJ126" i="56"/>
  <c r="BJ106" i="56"/>
  <c r="BJ81" i="56"/>
  <c r="BJ118" i="56"/>
  <c r="BJ82" i="56"/>
  <c r="BJ93" i="56"/>
  <c r="BJ76" i="56"/>
  <c r="BJ130" i="56"/>
  <c r="BJ132" i="56"/>
  <c r="BJ84" i="56"/>
  <c r="BJ142" i="56"/>
  <c r="BJ145" i="56"/>
  <c r="BJ109" i="56"/>
  <c r="BJ85" i="56"/>
  <c r="BJ141" i="56"/>
  <c r="BJ70" i="56"/>
  <c r="BJ124" i="56"/>
  <c r="BJ63" i="56"/>
  <c r="BJ78" i="56"/>
  <c r="BJ105" i="56"/>
  <c r="BJ102" i="56"/>
  <c r="BJ121" i="56"/>
  <c r="BJ151" i="56"/>
  <c r="BJ67" i="56"/>
  <c r="BJ88" i="56"/>
  <c r="BJ97" i="56"/>
  <c r="BJ138" i="56"/>
  <c r="BJ99" i="56"/>
  <c r="BJ79" i="56"/>
  <c r="BJ129" i="56"/>
  <c r="BJ112" i="56"/>
  <c r="BJ133" i="56"/>
  <c r="BJ90" i="56"/>
  <c r="BJ115" i="56"/>
  <c r="BJ72" i="56"/>
  <c r="BJ150" i="56"/>
  <c r="BJ91" i="56"/>
  <c r="BJ61" i="56"/>
  <c r="BJ135" i="56"/>
  <c r="BJ103" i="56"/>
  <c r="BJ154" i="56"/>
  <c r="BJ153" i="56"/>
  <c r="BA136" i="61"/>
  <c r="BA136" i="67"/>
  <c r="BA154" i="67"/>
  <c r="BA154" i="61"/>
  <c r="BA155" i="61"/>
  <c r="BA155" i="67"/>
  <c r="BA150" i="61"/>
  <c r="BA150" i="67"/>
  <c r="BA157" i="67"/>
  <c r="BA157" i="61"/>
  <c r="BA161" i="61"/>
  <c r="BA161" i="67"/>
  <c r="BA159" i="67"/>
  <c r="BA159" i="61"/>
  <c r="BA133" i="67"/>
  <c r="BA133" i="61"/>
  <c r="BA158" i="61"/>
  <c r="BA158" i="67"/>
  <c r="BA145" i="67"/>
  <c r="BA145" i="61"/>
  <c r="BA151" i="61"/>
  <c r="BA151" i="67"/>
  <c r="BA156" i="61"/>
  <c r="BA156" i="67"/>
  <c r="BA143" i="67"/>
  <c r="BA143" i="61"/>
  <c r="BA153" i="61"/>
  <c r="BA153" i="67"/>
  <c r="AZ231" i="67"/>
  <c r="AZ283" i="67" s="1"/>
  <c r="AZ168" i="67"/>
  <c r="AZ220" i="67" s="1"/>
  <c r="AZ272" i="67" s="1"/>
  <c r="AZ175" i="67"/>
  <c r="AZ227" i="67" s="1"/>
  <c r="AZ279" i="67" s="1"/>
  <c r="AZ180" i="67"/>
  <c r="AZ232" i="67" s="1"/>
  <c r="AZ284" i="67" s="1"/>
  <c r="AZ167" i="67"/>
  <c r="AZ219" i="67" s="1"/>
  <c r="AZ271" i="67" s="1"/>
  <c r="AZ184" i="67"/>
  <c r="AZ236" i="67" s="1"/>
  <c r="AZ288" i="67" s="1"/>
  <c r="AZ178" i="67"/>
  <c r="AZ230" i="67" s="1"/>
  <c r="AZ282" i="67" s="1"/>
  <c r="AZ171" i="67"/>
  <c r="AZ223" i="67" s="1"/>
  <c r="AZ275" i="67" s="1"/>
  <c r="AZ194" i="67"/>
  <c r="AZ246" i="67" s="1"/>
  <c r="AZ298" i="67" s="1"/>
  <c r="AZ187" i="67"/>
  <c r="AZ239" i="67" s="1"/>
  <c r="AZ291" i="67" s="1"/>
  <c r="AZ213" i="67"/>
  <c r="AZ265" i="67" s="1"/>
  <c r="AZ317" i="67" s="1"/>
  <c r="AZ188" i="67"/>
  <c r="AZ240" i="67" s="1"/>
  <c r="AZ292" i="67" s="1"/>
  <c r="AZ185" i="67"/>
  <c r="AZ237" i="67" s="1"/>
  <c r="AZ289" i="67" s="1"/>
  <c r="AZ203" i="67"/>
  <c r="AZ255" i="67" s="1"/>
  <c r="AZ307" i="67" s="1"/>
  <c r="AZ205" i="67"/>
  <c r="AZ257" i="67" s="1"/>
  <c r="AZ309" i="67" s="1"/>
  <c r="AZ190" i="67"/>
  <c r="AZ242" i="67" s="1"/>
  <c r="AZ294" i="67" s="1"/>
  <c r="AZ204" i="67"/>
  <c r="AZ256" i="67" s="1"/>
  <c r="AZ308" i="67" s="1"/>
  <c r="AZ201" i="67"/>
  <c r="AZ253" i="67" s="1"/>
  <c r="AZ305" i="67" s="1"/>
  <c r="AZ202" i="67"/>
  <c r="AZ254" i="67" s="1"/>
  <c r="AZ306" i="67" s="1"/>
  <c r="AZ197" i="67"/>
  <c r="AZ249" i="67" s="1"/>
  <c r="AZ301" i="67" s="1"/>
  <c r="AZ215" i="67"/>
  <c r="AZ267" i="67" s="1"/>
  <c r="AZ319" i="67" s="1"/>
  <c r="AZ212" i="67"/>
  <c r="AZ264" i="67" s="1"/>
  <c r="AZ316" i="67" s="1"/>
  <c r="AZ209" i="67"/>
  <c r="AZ261" i="67" s="1"/>
  <c r="AZ313" i="67" s="1"/>
  <c r="AZ199" i="67"/>
  <c r="AZ251" i="67" s="1"/>
  <c r="AZ303" i="67" s="1"/>
  <c r="AZ189" i="67"/>
  <c r="AZ241" i="67" s="1"/>
  <c r="AZ293" i="67" s="1"/>
  <c r="AZ214" i="67"/>
  <c r="AZ266" i="67" s="1"/>
  <c r="AZ318" i="67" s="1"/>
  <c r="AZ207" i="67"/>
  <c r="AZ259" i="67" s="1"/>
  <c r="AZ311" i="67" s="1"/>
  <c r="AZ192" i="67"/>
  <c r="AZ244" i="67" s="1"/>
  <c r="AZ296" i="67" s="1"/>
  <c r="AZ210" i="67"/>
  <c r="AZ262" i="67" s="1"/>
  <c r="AZ314" i="67" s="1"/>
  <c r="AZ195" i="67"/>
  <c r="AZ247" i="67" s="1"/>
  <c r="AZ299" i="67" s="1"/>
  <c r="AZ193" i="67"/>
  <c r="AZ245" i="67" s="1"/>
  <c r="AZ297" i="67" s="1"/>
  <c r="AZ208" i="67"/>
  <c r="AZ260" i="67" s="1"/>
  <c r="AZ312" i="67" s="1"/>
  <c r="AZ211" i="67"/>
  <c r="AZ263" i="67" s="1"/>
  <c r="AZ315" i="67" s="1"/>
  <c r="AZ200" i="67"/>
  <c r="AZ252" i="67" s="1"/>
  <c r="AZ304" i="67" s="1"/>
  <c r="AZ198" i="67"/>
  <c r="AZ250" i="67" s="1"/>
  <c r="AZ302" i="67" s="1"/>
  <c r="AZ196" i="67"/>
  <c r="AZ248" i="67" s="1"/>
  <c r="AZ300" i="67" s="1"/>
  <c r="AZ206" i="67"/>
  <c r="AZ258" i="67" s="1"/>
  <c r="AZ310" i="67" s="1"/>
  <c r="AZ186" i="67"/>
  <c r="AZ238" i="67" s="1"/>
  <c r="AZ290" i="67" s="1"/>
  <c r="AZ191" i="67"/>
  <c r="AZ243" i="67" s="1"/>
  <c r="AZ295" i="67" s="1"/>
  <c r="AZ216" i="67"/>
  <c r="AZ268" i="67" s="1"/>
  <c r="AZ320" i="67" s="1"/>
  <c r="AZ172" i="67"/>
  <c r="AZ224" i="67" s="1"/>
  <c r="AZ276" i="67" s="1"/>
  <c r="AZ177" i="67"/>
  <c r="AZ229" i="67" s="1"/>
  <c r="AZ281" i="67" s="1"/>
  <c r="AZ176" i="67"/>
  <c r="AZ228" i="67" s="1"/>
  <c r="AZ280" i="67" s="1"/>
  <c r="AZ170" i="67"/>
  <c r="AZ222" i="67" s="1"/>
  <c r="AZ274" i="67" s="1"/>
  <c r="AZ169" i="67"/>
  <c r="AZ221" i="67" s="1"/>
  <c r="AZ273" i="67" s="1"/>
  <c r="AZ181" i="67"/>
  <c r="AZ233" i="67" s="1"/>
  <c r="AZ285" i="67" s="1"/>
  <c r="AZ183" i="67"/>
  <c r="AZ235" i="67" s="1"/>
  <c r="AZ287" i="67" s="1"/>
  <c r="AZ174" i="67"/>
  <c r="AZ226" i="67" s="1"/>
  <c r="AZ278" i="67" s="1"/>
  <c r="AZ173" i="67"/>
  <c r="AZ225" i="67" s="1"/>
  <c r="AZ277" i="67" s="1"/>
  <c r="AZ182" i="67"/>
  <c r="AZ234" i="67" s="1"/>
  <c r="AZ286" i="67" s="1"/>
  <c r="BA124" i="61"/>
  <c r="BA124" i="67"/>
  <c r="BA116" i="61"/>
  <c r="BA116" i="67"/>
  <c r="BA129" i="61"/>
  <c r="BA129" i="67"/>
  <c r="BA115" i="61"/>
  <c r="BA115" i="67"/>
  <c r="BA117" i="61"/>
  <c r="BA117" i="67"/>
  <c r="BA120" i="61"/>
  <c r="BA120" i="67"/>
  <c r="BA126" i="61"/>
  <c r="BA126" i="67"/>
  <c r="BA131" i="61"/>
  <c r="BA131" i="67"/>
  <c r="BA114" i="61"/>
  <c r="BA114" i="67"/>
  <c r="BA119" i="61"/>
  <c r="BA119" i="67"/>
  <c r="BA128" i="61"/>
  <c r="BA128" i="67"/>
  <c r="BA123" i="61"/>
  <c r="BA123" i="67"/>
  <c r="BA122" i="61"/>
  <c r="BA122" i="67"/>
  <c r="BA127" i="61"/>
  <c r="BA127" i="67"/>
  <c r="BA121" i="61"/>
  <c r="BA121" i="67"/>
  <c r="BA118" i="61"/>
  <c r="BA118" i="67"/>
  <c r="BA130" i="61"/>
  <c r="BA130" i="67"/>
  <c r="AZ171" i="61"/>
  <c r="AZ223" i="61" s="1"/>
  <c r="AZ275" i="61" s="1"/>
  <c r="AZ180" i="61"/>
  <c r="AZ232" i="61" s="1"/>
  <c r="AZ284" i="61" s="1"/>
  <c r="AZ204" i="61"/>
  <c r="AZ256" i="61" s="1"/>
  <c r="AZ308" i="61" s="1"/>
  <c r="AZ185" i="61"/>
  <c r="AZ237" i="61" s="1"/>
  <c r="AZ289" i="61" s="1"/>
  <c r="AZ197" i="61"/>
  <c r="AZ249" i="61" s="1"/>
  <c r="AZ301" i="61" s="1"/>
  <c r="AZ186" i="61"/>
  <c r="AZ238" i="61" s="1"/>
  <c r="AZ290" i="61" s="1"/>
  <c r="AZ193" i="61"/>
  <c r="AZ245" i="61" s="1"/>
  <c r="AZ297" i="61" s="1"/>
  <c r="AZ199" i="61"/>
  <c r="AZ251" i="61" s="1"/>
  <c r="AZ303" i="61" s="1"/>
  <c r="AZ189" i="61"/>
  <c r="AZ241" i="61" s="1"/>
  <c r="AZ293" i="61" s="1"/>
  <c r="AZ207" i="61"/>
  <c r="AZ259" i="61" s="1"/>
  <c r="AZ311" i="61" s="1"/>
  <c r="AZ173" i="61"/>
  <c r="AZ225" i="61" s="1"/>
  <c r="AZ277" i="61" s="1"/>
  <c r="AZ184" i="61"/>
  <c r="AZ236" i="61" s="1"/>
  <c r="AZ288" i="61" s="1"/>
  <c r="AZ181" i="61"/>
  <c r="AZ233" i="61" s="1"/>
  <c r="AZ285" i="61" s="1"/>
  <c r="AZ175" i="61"/>
  <c r="AZ227" i="61" s="1"/>
  <c r="AZ279" i="61" s="1"/>
  <c r="AZ177" i="61"/>
  <c r="AZ229" i="61" s="1"/>
  <c r="AZ281" i="61" s="1"/>
  <c r="AZ202" i="61"/>
  <c r="AZ254" i="61" s="1"/>
  <c r="AZ306" i="61" s="1"/>
  <c r="AZ203" i="61"/>
  <c r="AZ255" i="61" s="1"/>
  <c r="AZ307" i="61" s="1"/>
  <c r="AZ190" i="61"/>
  <c r="AZ242" i="61" s="1"/>
  <c r="AZ294" i="61" s="1"/>
  <c r="AZ215" i="61"/>
  <c r="AZ267" i="61" s="1"/>
  <c r="AZ319" i="61" s="1"/>
  <c r="AZ200" i="61"/>
  <c r="AZ252" i="61" s="1"/>
  <c r="AZ304" i="61" s="1"/>
  <c r="AZ212" i="61"/>
  <c r="AZ264" i="61" s="1"/>
  <c r="AZ316" i="61" s="1"/>
  <c r="AZ210" i="61"/>
  <c r="AZ262" i="61" s="1"/>
  <c r="AZ314" i="61" s="1"/>
  <c r="AZ216" i="61"/>
  <c r="AZ268" i="61" s="1"/>
  <c r="AZ320" i="61" s="1"/>
  <c r="AZ168" i="61"/>
  <c r="AZ220" i="61" s="1"/>
  <c r="AZ272" i="61" s="1"/>
  <c r="AZ179" i="61"/>
  <c r="AZ231" i="61" s="1"/>
  <c r="AZ283" i="61" s="1"/>
  <c r="AZ174" i="61"/>
  <c r="AZ226" i="61" s="1"/>
  <c r="AZ278" i="61" s="1"/>
  <c r="AZ201" i="61"/>
  <c r="AZ253" i="61" s="1"/>
  <c r="AZ305" i="61" s="1"/>
  <c r="AZ188" i="61"/>
  <c r="AZ240" i="61" s="1"/>
  <c r="AZ292" i="61" s="1"/>
  <c r="AZ205" i="61"/>
  <c r="AZ257" i="61" s="1"/>
  <c r="AZ309" i="61" s="1"/>
  <c r="AZ195" i="61"/>
  <c r="AZ247" i="61" s="1"/>
  <c r="AZ299" i="61" s="1"/>
  <c r="AZ206" i="61"/>
  <c r="AZ258" i="61" s="1"/>
  <c r="AZ310" i="61" s="1"/>
  <c r="AZ191" i="61"/>
  <c r="AZ243" i="61" s="1"/>
  <c r="AZ295" i="61" s="1"/>
  <c r="AZ214" i="61"/>
  <c r="AZ266" i="61" s="1"/>
  <c r="AZ318" i="61" s="1"/>
  <c r="AZ211" i="61"/>
  <c r="AZ263" i="61" s="1"/>
  <c r="AZ315" i="61" s="1"/>
  <c r="AZ183" i="61"/>
  <c r="AZ235" i="61" s="1"/>
  <c r="AZ287" i="61" s="1"/>
  <c r="AZ178" i="61"/>
  <c r="AZ230" i="61" s="1"/>
  <c r="AZ282" i="61" s="1"/>
  <c r="AZ172" i="61"/>
  <c r="AZ224" i="61" s="1"/>
  <c r="AZ276" i="61" s="1"/>
  <c r="AZ167" i="61"/>
  <c r="AZ219" i="61" s="1"/>
  <c r="AZ271" i="61" s="1"/>
  <c r="AZ187" i="61"/>
  <c r="AZ239" i="61" s="1"/>
  <c r="AZ291" i="61" s="1"/>
  <c r="AZ213" i="61"/>
  <c r="AZ265" i="61" s="1"/>
  <c r="AZ317" i="61" s="1"/>
  <c r="AZ194" i="61"/>
  <c r="AZ246" i="61" s="1"/>
  <c r="AZ298" i="61" s="1"/>
  <c r="AZ192" i="61"/>
  <c r="AZ244" i="61" s="1"/>
  <c r="AZ296" i="61" s="1"/>
  <c r="AZ208" i="61"/>
  <c r="AZ260" i="61" s="1"/>
  <c r="AZ312" i="61" s="1"/>
  <c r="AZ209" i="61"/>
  <c r="AZ261" i="61" s="1"/>
  <c r="AZ313" i="61" s="1"/>
  <c r="AZ198" i="61"/>
  <c r="AZ250" i="61" s="1"/>
  <c r="AZ302" i="61" s="1"/>
  <c r="AZ196" i="61"/>
  <c r="AZ248" i="61" s="1"/>
  <c r="AZ300" i="61" s="1"/>
  <c r="AZ182" i="61"/>
  <c r="AZ234" i="61" s="1"/>
  <c r="AZ286" i="61" s="1"/>
  <c r="AZ170" i="61"/>
  <c r="AZ222" i="61" s="1"/>
  <c r="AZ274" i="61" s="1"/>
  <c r="AZ176" i="61"/>
  <c r="AZ228" i="61" s="1"/>
  <c r="AZ280" i="61" s="1"/>
  <c r="AZ60" i="61"/>
  <c r="AZ221" i="61"/>
  <c r="AZ273" i="61" s="1"/>
  <c r="BJ58" i="56"/>
  <c r="BJ55" i="56"/>
  <c r="BJ54" i="56"/>
  <c r="BJ57" i="56"/>
  <c r="BJ51" i="56"/>
  <c r="BJ52" i="56"/>
  <c r="AX129" i="69"/>
  <c r="AX16" i="69" s="1"/>
  <c r="AY367" i="61"/>
  <c r="AY363" i="67"/>
  <c r="AY363" i="61"/>
  <c r="AY365" i="67"/>
  <c r="AX129" i="59"/>
  <c r="AX16" i="59" s="1"/>
  <c r="AY371" i="61"/>
  <c r="AY362" i="61"/>
  <c r="AY369" i="61"/>
  <c r="AY370" i="67"/>
  <c r="AY366" i="61"/>
  <c r="AY365" i="61"/>
  <c r="AY364" i="61"/>
  <c r="AY370" i="61"/>
  <c r="AY368" i="61"/>
  <c r="AY367" i="67"/>
  <c r="BJ10" i="56"/>
  <c r="BJ30" i="56"/>
  <c r="BJ33" i="56"/>
  <c r="BJ16" i="56"/>
  <c r="BJ37" i="56"/>
  <c r="BJ19" i="56"/>
  <c r="BJ46" i="56"/>
  <c r="BJ27" i="56"/>
  <c r="BJ9" i="56"/>
  <c r="BJ49" i="56"/>
  <c r="BJ25" i="56"/>
  <c r="BJ42" i="56"/>
  <c r="BJ48" i="56"/>
  <c r="BJ22" i="56"/>
  <c r="BJ18" i="56"/>
  <c r="BJ21" i="56"/>
  <c r="BJ31" i="56"/>
  <c r="BJ34" i="56"/>
  <c r="BJ36" i="56"/>
  <c r="BJ12" i="56"/>
  <c r="BJ24" i="56"/>
  <c r="BJ45" i="56"/>
  <c r="BJ40" i="56"/>
  <c r="BJ13" i="56"/>
  <c r="BJ43" i="56"/>
  <c r="BJ28" i="56"/>
  <c r="BJ39" i="56"/>
  <c r="BJ15" i="56"/>
  <c r="AY366" i="67"/>
  <c r="AY369" i="67"/>
  <c r="AZ324" i="67"/>
  <c r="AZ335" i="67" s="1"/>
  <c r="AZ324" i="61"/>
  <c r="AZ335" i="61" s="1"/>
  <c r="AZ57" i="61"/>
  <c r="AZ387" i="61" s="1"/>
  <c r="AY364" i="67"/>
  <c r="BD31" i="69"/>
  <c r="AZ27" i="69"/>
  <c r="BE32" i="69"/>
  <c r="BA28" i="69"/>
  <c r="BB29" i="69"/>
  <c r="BC30" i="69"/>
  <c r="AY133" i="69"/>
  <c r="AZ134" i="69"/>
  <c r="BA135" i="69"/>
  <c r="BB136" i="69"/>
  <c r="BC137" i="69"/>
  <c r="BD138" i="69"/>
  <c r="BE139" i="69"/>
  <c r="AY389" i="61"/>
  <c r="AY390" i="61" s="1"/>
  <c r="AY26" i="59"/>
  <c r="AZ27" i="59"/>
  <c r="BA28" i="59"/>
  <c r="BB29" i="59"/>
  <c r="BC30" i="59"/>
  <c r="BD31" i="59"/>
  <c r="BE32" i="59"/>
  <c r="AY133" i="59"/>
  <c r="AZ134" i="59"/>
  <c r="BA135" i="59"/>
  <c r="BB136" i="59"/>
  <c r="BC137" i="59"/>
  <c r="BD138" i="59"/>
  <c r="BE139" i="59"/>
  <c r="BJ7" i="56"/>
  <c r="BJ6" i="56"/>
  <c r="BK3" i="56"/>
  <c r="AW29" i="1"/>
  <c r="BA328" i="61" l="1"/>
  <c r="BA325" i="67"/>
  <c r="BA325" i="61"/>
  <c r="AZ21" i="69"/>
  <c r="BF32" i="69" s="1"/>
  <c r="AZ23" i="69"/>
  <c r="BF139" i="69" s="1"/>
  <c r="AZ21" i="59"/>
  <c r="BF32" i="59" s="1"/>
  <c r="AZ23" i="59"/>
  <c r="BF139" i="59" s="1"/>
  <c r="AZ347" i="67"/>
  <c r="AZ359" i="67" s="1"/>
  <c r="BJ110" i="56"/>
  <c r="BJ92" i="56"/>
  <c r="BJ86" i="56"/>
  <c r="BA81" i="69"/>
  <c r="BF86" i="69"/>
  <c r="AZ80" i="59"/>
  <c r="BF86" i="59"/>
  <c r="BE11" i="61"/>
  <c r="BE64" i="61" s="1"/>
  <c r="BD10" i="61"/>
  <c r="BD63" i="61" s="1"/>
  <c r="BH14" i="61"/>
  <c r="BH67" i="61" s="1"/>
  <c r="J67" i="61" s="1"/>
  <c r="BC9" i="61"/>
  <c r="BC62" i="61" s="1"/>
  <c r="BG13" i="61"/>
  <c r="BG66" i="61" s="1"/>
  <c r="BF12" i="61"/>
  <c r="BF65" i="61" s="1"/>
  <c r="BB8" i="61"/>
  <c r="BB61" i="61" s="1"/>
  <c r="BA7" i="61"/>
  <c r="BA330" i="61"/>
  <c r="BA326" i="61"/>
  <c r="BJ71" i="56"/>
  <c r="BA327" i="67"/>
  <c r="BA327" i="61"/>
  <c r="BJ68" i="56"/>
  <c r="BJ77" i="56"/>
  <c r="BJ116" i="56"/>
  <c r="BJ122" i="56"/>
  <c r="BJ80" i="56"/>
  <c r="BJ89" i="56"/>
  <c r="BJ125" i="56"/>
  <c r="BJ83" i="56"/>
  <c r="BJ104" i="56"/>
  <c r="BJ134" i="56"/>
  <c r="BJ113" i="56"/>
  <c r="BJ62" i="56"/>
  <c r="BJ98" i="56"/>
  <c r="BJ146" i="56"/>
  <c r="BJ155" i="56"/>
  <c r="BJ107" i="56"/>
  <c r="BJ128" i="56"/>
  <c r="BJ95" i="56"/>
  <c r="BJ149" i="56"/>
  <c r="BJ65" i="56"/>
  <c r="BJ131" i="56"/>
  <c r="BJ119" i="56"/>
  <c r="BJ140" i="56"/>
  <c r="BJ74" i="56"/>
  <c r="BJ152" i="56"/>
  <c r="BJ143" i="56"/>
  <c r="BJ101" i="56"/>
  <c r="BJ137" i="56"/>
  <c r="BA328" i="67"/>
  <c r="BA330" i="67"/>
  <c r="BA332" i="67"/>
  <c r="BE11" i="67"/>
  <c r="BE64" i="67" s="1"/>
  <c r="BD10" i="67"/>
  <c r="BD63" i="67" s="1"/>
  <c r="BH14" i="67"/>
  <c r="BH67" i="67" s="1"/>
  <c r="J67" i="67" s="1"/>
  <c r="BC9" i="67"/>
  <c r="BC62" i="67" s="1"/>
  <c r="BG13" i="67"/>
  <c r="BG66" i="67" s="1"/>
  <c r="BF12" i="67"/>
  <c r="BF65" i="67" s="1"/>
  <c r="BB8" i="67"/>
  <c r="BB61" i="67" s="1"/>
  <c r="BA164" i="61"/>
  <c r="BA172" i="61" s="1"/>
  <c r="BA7" i="67"/>
  <c r="BA60" i="67" s="1"/>
  <c r="BA334" i="61"/>
  <c r="BA332" i="61"/>
  <c r="AZ80" i="69"/>
  <c r="BJ53" i="56"/>
  <c r="BJ56" i="56"/>
  <c r="BJ59" i="56"/>
  <c r="BA326" i="67"/>
  <c r="BJ14" i="56"/>
  <c r="AY183" i="69"/>
  <c r="AY18" i="69" s="1"/>
  <c r="BA334" i="67"/>
  <c r="AY183" i="59"/>
  <c r="AY18" i="59" s="1"/>
  <c r="AY76" i="59"/>
  <c r="AY14" i="59" s="1"/>
  <c r="BB82" i="69"/>
  <c r="BC83" i="69"/>
  <c r="AZ346" i="67"/>
  <c r="AZ358" i="67" s="1"/>
  <c r="BD84" i="69"/>
  <c r="AY79" i="69"/>
  <c r="AZ346" i="61"/>
  <c r="AZ358" i="61" s="1"/>
  <c r="AZ343" i="61"/>
  <c r="AZ355" i="61" s="1"/>
  <c r="AZ340" i="67"/>
  <c r="AZ352" i="67" s="1"/>
  <c r="AZ341" i="61"/>
  <c r="AZ353" i="61" s="1"/>
  <c r="AZ347" i="61"/>
  <c r="AZ359" i="61" s="1"/>
  <c r="AZ342" i="61"/>
  <c r="AZ354" i="61" s="1"/>
  <c r="AZ340" i="61"/>
  <c r="AZ352" i="61" s="1"/>
  <c r="AZ345" i="61"/>
  <c r="AZ357" i="61" s="1"/>
  <c r="AZ345" i="67"/>
  <c r="AZ357" i="67" s="1"/>
  <c r="AZ343" i="67"/>
  <c r="AZ355" i="67" s="1"/>
  <c r="AZ338" i="67"/>
  <c r="AZ350" i="67" s="1"/>
  <c r="AZ339" i="61"/>
  <c r="AZ351" i="61" s="1"/>
  <c r="AZ338" i="61"/>
  <c r="AZ350" i="61" s="1"/>
  <c r="AZ339" i="67"/>
  <c r="AZ351" i="67" s="1"/>
  <c r="AZ342" i="67"/>
  <c r="AZ354" i="67" s="1"/>
  <c r="AZ341" i="67"/>
  <c r="AZ353" i="67" s="1"/>
  <c r="AZ344" i="61"/>
  <c r="AZ356" i="61" s="1"/>
  <c r="AZ344" i="67"/>
  <c r="AZ356" i="67" s="1"/>
  <c r="BJ35" i="56"/>
  <c r="BJ50" i="56"/>
  <c r="BE85" i="69"/>
  <c r="BJ44" i="56"/>
  <c r="BJ29" i="56"/>
  <c r="BJ23" i="56"/>
  <c r="BJ20" i="56"/>
  <c r="BJ32" i="56"/>
  <c r="BJ38" i="56"/>
  <c r="BJ11" i="56"/>
  <c r="BJ41" i="56"/>
  <c r="BJ26" i="56"/>
  <c r="BJ47" i="56"/>
  <c r="BJ17" i="56"/>
  <c r="BE85" i="59"/>
  <c r="BA81" i="59"/>
  <c r="BA165" i="67"/>
  <c r="BB82" i="59"/>
  <c r="BC83" i="59"/>
  <c r="AY79" i="59"/>
  <c r="BD84" i="59"/>
  <c r="BJ8" i="56"/>
  <c r="AW30" i="1"/>
  <c r="BK4" i="56"/>
  <c r="AX28" i="1"/>
  <c r="AZ371" i="67" l="1"/>
  <c r="AZ22" i="69"/>
  <c r="AZ22" i="59"/>
  <c r="BB148" i="67"/>
  <c r="BB148" i="61"/>
  <c r="BB163" i="61"/>
  <c r="BB153" i="67"/>
  <c r="BB140" i="67"/>
  <c r="BB160" i="67"/>
  <c r="BB156" i="67"/>
  <c r="BB141" i="61"/>
  <c r="BB137" i="61"/>
  <c r="BB135" i="67"/>
  <c r="BB142" i="67"/>
  <c r="BB144" i="67"/>
  <c r="BB146" i="67"/>
  <c r="BB138" i="61"/>
  <c r="BB134" i="61"/>
  <c r="BB149" i="61"/>
  <c r="BB150" i="67"/>
  <c r="BB142" i="61"/>
  <c r="BB132" i="67"/>
  <c r="BB139" i="61"/>
  <c r="BB152" i="67"/>
  <c r="BB140" i="61"/>
  <c r="BB141" i="67"/>
  <c r="BB138" i="67"/>
  <c r="BB153" i="61"/>
  <c r="BB132" i="61"/>
  <c r="BB135" i="61"/>
  <c r="BB160" i="61"/>
  <c r="BB156" i="61"/>
  <c r="BB137" i="67"/>
  <c r="BB134" i="67"/>
  <c r="BB139" i="67"/>
  <c r="BB149" i="67"/>
  <c r="BB152" i="61"/>
  <c r="BB163" i="67"/>
  <c r="BB150" i="61"/>
  <c r="BB146" i="61"/>
  <c r="BB144" i="61"/>
  <c r="BB155" i="61"/>
  <c r="BB155" i="67"/>
  <c r="BB154" i="67"/>
  <c r="BB154" i="61"/>
  <c r="BB157" i="61"/>
  <c r="BB157" i="67"/>
  <c r="BB159" i="61"/>
  <c r="BB159" i="67"/>
  <c r="BB136" i="61"/>
  <c r="BB136" i="67"/>
  <c r="BB147" i="61"/>
  <c r="BB147" i="67"/>
  <c r="BB145" i="61"/>
  <c r="BB145" i="67"/>
  <c r="BB162" i="61"/>
  <c r="BB162" i="67"/>
  <c r="BB158" i="67"/>
  <c r="BB158" i="61"/>
  <c r="BB161" i="61"/>
  <c r="BB161" i="67"/>
  <c r="BK127" i="56"/>
  <c r="BK60" i="56"/>
  <c r="BK87" i="56"/>
  <c r="BK94" i="56"/>
  <c r="BK144" i="56"/>
  <c r="BK75" i="56"/>
  <c r="BK108" i="56"/>
  <c r="BK136" i="56"/>
  <c r="BK69" i="56"/>
  <c r="BK117" i="56"/>
  <c r="BK148" i="56"/>
  <c r="BK96" i="56"/>
  <c r="BK73" i="56"/>
  <c r="BK66" i="56"/>
  <c r="BK100" i="56"/>
  <c r="BK120" i="56"/>
  <c r="BK114" i="56"/>
  <c r="BK64" i="56"/>
  <c r="BK139" i="56"/>
  <c r="BK111" i="56"/>
  <c r="BK82" i="56"/>
  <c r="BK118" i="56"/>
  <c r="BK88" i="56"/>
  <c r="BK133" i="56"/>
  <c r="BK63" i="56"/>
  <c r="BK126" i="56"/>
  <c r="BK84" i="56"/>
  <c r="BK123" i="56"/>
  <c r="BK85" i="56"/>
  <c r="BK76" i="56"/>
  <c r="BK90" i="56"/>
  <c r="BK130" i="56"/>
  <c r="BK106" i="56"/>
  <c r="BK132" i="56"/>
  <c r="BK112" i="56"/>
  <c r="BK105" i="56"/>
  <c r="BK99" i="56"/>
  <c r="BK129" i="56"/>
  <c r="BK109" i="56"/>
  <c r="BK124" i="56"/>
  <c r="BK103" i="56"/>
  <c r="BK91" i="56"/>
  <c r="BK72" i="56"/>
  <c r="BK78" i="56"/>
  <c r="BK141" i="56"/>
  <c r="BK147" i="56"/>
  <c r="BK93" i="56"/>
  <c r="BK79" i="56"/>
  <c r="BK138" i="56"/>
  <c r="BK67" i="56"/>
  <c r="BK70" i="56"/>
  <c r="BK142" i="56"/>
  <c r="BK102" i="56"/>
  <c r="BK151" i="56"/>
  <c r="BK97" i="56"/>
  <c r="BK135" i="56"/>
  <c r="BK81" i="56"/>
  <c r="BK121" i="56"/>
  <c r="BK61" i="56"/>
  <c r="BK115" i="56"/>
  <c r="BK150" i="56"/>
  <c r="BK145" i="56"/>
  <c r="BK153" i="56"/>
  <c r="BK154" i="56"/>
  <c r="BB151" i="67"/>
  <c r="BB151" i="61"/>
  <c r="BB133" i="61"/>
  <c r="BB133" i="67"/>
  <c r="BB143" i="61"/>
  <c r="BB143" i="67"/>
  <c r="BA196" i="67"/>
  <c r="BA248" i="67" s="1"/>
  <c r="BA300" i="67" s="1"/>
  <c r="BA188" i="67"/>
  <c r="BA240" i="67" s="1"/>
  <c r="BA292" i="67" s="1"/>
  <c r="BA197" i="67"/>
  <c r="BA249" i="67" s="1"/>
  <c r="BA301" i="67" s="1"/>
  <c r="BA194" i="67"/>
  <c r="BA246" i="67" s="1"/>
  <c r="BA298" i="67" s="1"/>
  <c r="BA201" i="67"/>
  <c r="BA253" i="67" s="1"/>
  <c r="BA305" i="67" s="1"/>
  <c r="BA202" i="67"/>
  <c r="BA254" i="67" s="1"/>
  <c r="BA306" i="67" s="1"/>
  <c r="BA187" i="67"/>
  <c r="BA239" i="67" s="1"/>
  <c r="BA291" i="67" s="1"/>
  <c r="BA205" i="67"/>
  <c r="BA257" i="67" s="1"/>
  <c r="BA309" i="67" s="1"/>
  <c r="BA203" i="67"/>
  <c r="BA255" i="67" s="1"/>
  <c r="BA307" i="67" s="1"/>
  <c r="BA190" i="67"/>
  <c r="BA242" i="67" s="1"/>
  <c r="BA294" i="67" s="1"/>
  <c r="BA185" i="67"/>
  <c r="BA237" i="67" s="1"/>
  <c r="BA289" i="67" s="1"/>
  <c r="BA204" i="67"/>
  <c r="BA256" i="67" s="1"/>
  <c r="BA308" i="67" s="1"/>
  <c r="BA213" i="67"/>
  <c r="BA265" i="67" s="1"/>
  <c r="BA317" i="67" s="1"/>
  <c r="BA212" i="67"/>
  <c r="BA264" i="67" s="1"/>
  <c r="BA316" i="67" s="1"/>
  <c r="BA207" i="67"/>
  <c r="BA259" i="67" s="1"/>
  <c r="BA311" i="67" s="1"/>
  <c r="BA208" i="67"/>
  <c r="BA260" i="67" s="1"/>
  <c r="BA312" i="67" s="1"/>
  <c r="BA191" i="67"/>
  <c r="BA243" i="67" s="1"/>
  <c r="BA295" i="67" s="1"/>
  <c r="BA214" i="67"/>
  <c r="BA266" i="67" s="1"/>
  <c r="BA318" i="67" s="1"/>
  <c r="BA206" i="67"/>
  <c r="BA258" i="67" s="1"/>
  <c r="BA310" i="67" s="1"/>
  <c r="BA189" i="67"/>
  <c r="BA241" i="67" s="1"/>
  <c r="BA293" i="67" s="1"/>
  <c r="BA193" i="67"/>
  <c r="BA245" i="67" s="1"/>
  <c r="BA297" i="67" s="1"/>
  <c r="BA192" i="67"/>
  <c r="BA244" i="67" s="1"/>
  <c r="BA296" i="67" s="1"/>
  <c r="BA198" i="67"/>
  <c r="BA250" i="67" s="1"/>
  <c r="BA302" i="67" s="1"/>
  <c r="BA195" i="67"/>
  <c r="BA247" i="67" s="1"/>
  <c r="BA299" i="67" s="1"/>
  <c r="BA209" i="67"/>
  <c r="BA261" i="67" s="1"/>
  <c r="BA313" i="67" s="1"/>
  <c r="BA186" i="67"/>
  <c r="BA238" i="67" s="1"/>
  <c r="BA290" i="67" s="1"/>
  <c r="BA210" i="67"/>
  <c r="BA262" i="67" s="1"/>
  <c r="BA314" i="67" s="1"/>
  <c r="BA199" i="67"/>
  <c r="BA251" i="67" s="1"/>
  <c r="BA303" i="67" s="1"/>
  <c r="BA211" i="67"/>
  <c r="BA263" i="67" s="1"/>
  <c r="BA315" i="67" s="1"/>
  <c r="BA200" i="67"/>
  <c r="BA252" i="67" s="1"/>
  <c r="BA304" i="67" s="1"/>
  <c r="BA215" i="67"/>
  <c r="BA267" i="67" s="1"/>
  <c r="BA319" i="67" s="1"/>
  <c r="BA216" i="67"/>
  <c r="BA268" i="67" s="1"/>
  <c r="BA320" i="67" s="1"/>
  <c r="BA178" i="67"/>
  <c r="BA230" i="67" s="1"/>
  <c r="BA282" i="67" s="1"/>
  <c r="BA177" i="67"/>
  <c r="BA229" i="67" s="1"/>
  <c r="BA281" i="67" s="1"/>
  <c r="BA167" i="67"/>
  <c r="BA219" i="67" s="1"/>
  <c r="BA271" i="67" s="1"/>
  <c r="BA183" i="67"/>
  <c r="BA235" i="67" s="1"/>
  <c r="BA287" i="67" s="1"/>
  <c r="BA173" i="67"/>
  <c r="BA225" i="67" s="1"/>
  <c r="BA277" i="67" s="1"/>
  <c r="BA182" i="67"/>
  <c r="BA234" i="67" s="1"/>
  <c r="BA286" i="67" s="1"/>
  <c r="BA181" i="67"/>
  <c r="BA233" i="67" s="1"/>
  <c r="BA285" i="67" s="1"/>
  <c r="BA169" i="67"/>
  <c r="BA176" i="67"/>
  <c r="BA228" i="67" s="1"/>
  <c r="BA280" i="67" s="1"/>
  <c r="BA170" i="67"/>
  <c r="BA222" i="67" s="1"/>
  <c r="BA274" i="67" s="1"/>
  <c r="BA175" i="67"/>
  <c r="BA227" i="67" s="1"/>
  <c r="BA279" i="67" s="1"/>
  <c r="BA184" i="67"/>
  <c r="BA236" i="67" s="1"/>
  <c r="BA288" i="67" s="1"/>
  <c r="BA180" i="67"/>
  <c r="BA232" i="67" s="1"/>
  <c r="BA284" i="67" s="1"/>
  <c r="BA179" i="67"/>
  <c r="BA231" i="67" s="1"/>
  <c r="BA283" i="67" s="1"/>
  <c r="BA174" i="67"/>
  <c r="BA226" i="67" s="1"/>
  <c r="BA278" i="67" s="1"/>
  <c r="BA168" i="67"/>
  <c r="BA220" i="67" s="1"/>
  <c r="BA272" i="67" s="1"/>
  <c r="BA172" i="67"/>
  <c r="BA224" i="67" s="1"/>
  <c r="BA276" i="67" s="1"/>
  <c r="BA171" i="67"/>
  <c r="BA223" i="67" s="1"/>
  <c r="BA275" i="67" s="1"/>
  <c r="BA216" i="61"/>
  <c r="BA268" i="61" s="1"/>
  <c r="BA320" i="61" s="1"/>
  <c r="BA190" i="61"/>
  <c r="BA242" i="61" s="1"/>
  <c r="BA294" i="61" s="1"/>
  <c r="BA182" i="61"/>
  <c r="BA234" i="61" s="1"/>
  <c r="BA286" i="61" s="1"/>
  <c r="BA215" i="61"/>
  <c r="BA267" i="61" s="1"/>
  <c r="BA319" i="61" s="1"/>
  <c r="BA173" i="61"/>
  <c r="BA225" i="61" s="1"/>
  <c r="BA277" i="61" s="1"/>
  <c r="BA197" i="61"/>
  <c r="BA249" i="61" s="1"/>
  <c r="BA301" i="61" s="1"/>
  <c r="BA208" i="61"/>
  <c r="BA260" i="61" s="1"/>
  <c r="BA312" i="61" s="1"/>
  <c r="BA195" i="61"/>
  <c r="BA247" i="61" s="1"/>
  <c r="BA299" i="61" s="1"/>
  <c r="BA167" i="61"/>
  <c r="BA219" i="61" s="1"/>
  <c r="BA271" i="61" s="1"/>
  <c r="BA211" i="61"/>
  <c r="BA263" i="61" s="1"/>
  <c r="BA315" i="61" s="1"/>
  <c r="BA178" i="61"/>
  <c r="BA230" i="61" s="1"/>
  <c r="BA282" i="61" s="1"/>
  <c r="BA202" i="61"/>
  <c r="BA254" i="61" s="1"/>
  <c r="BA306" i="61" s="1"/>
  <c r="BA186" i="61"/>
  <c r="BA238" i="61" s="1"/>
  <c r="BA290" i="61" s="1"/>
  <c r="BA175" i="61"/>
  <c r="BA227" i="61" s="1"/>
  <c r="BA279" i="61" s="1"/>
  <c r="BA174" i="61"/>
  <c r="BA226" i="61" s="1"/>
  <c r="BA278" i="61" s="1"/>
  <c r="BA206" i="61"/>
  <c r="BA258" i="61" s="1"/>
  <c r="BA310" i="61" s="1"/>
  <c r="BA205" i="61"/>
  <c r="BA257" i="61" s="1"/>
  <c r="BA309" i="61" s="1"/>
  <c r="BA180" i="61"/>
  <c r="BA232" i="61" s="1"/>
  <c r="BA284" i="61" s="1"/>
  <c r="BA191" i="61"/>
  <c r="BA243" i="61" s="1"/>
  <c r="BA295" i="61" s="1"/>
  <c r="BA192" i="61"/>
  <c r="BA244" i="61" s="1"/>
  <c r="BA296" i="61" s="1"/>
  <c r="BA188" i="61"/>
  <c r="BA240" i="61" s="1"/>
  <c r="BA292" i="61" s="1"/>
  <c r="BA203" i="61"/>
  <c r="BA255" i="61" s="1"/>
  <c r="BA307" i="61" s="1"/>
  <c r="BA209" i="61"/>
  <c r="BA261" i="61" s="1"/>
  <c r="BA313" i="61" s="1"/>
  <c r="BA169" i="61"/>
  <c r="BA221" i="61" s="1"/>
  <c r="BA273" i="61" s="1"/>
  <c r="BA171" i="61"/>
  <c r="BA223" i="61" s="1"/>
  <c r="BA275" i="61" s="1"/>
  <c r="BA189" i="61"/>
  <c r="BA241" i="61" s="1"/>
  <c r="BA293" i="61" s="1"/>
  <c r="BA185" i="61"/>
  <c r="BA237" i="61" s="1"/>
  <c r="BA289" i="61" s="1"/>
  <c r="BA181" i="61"/>
  <c r="BA233" i="61" s="1"/>
  <c r="BA285" i="61" s="1"/>
  <c r="BA193" i="61"/>
  <c r="BA245" i="61" s="1"/>
  <c r="BA297" i="61" s="1"/>
  <c r="BA168" i="61"/>
  <c r="BA220" i="61" s="1"/>
  <c r="BA272" i="61" s="1"/>
  <c r="BA200" i="61"/>
  <c r="BA252" i="61" s="1"/>
  <c r="BA304" i="61" s="1"/>
  <c r="BA177" i="61"/>
  <c r="BA229" i="61" s="1"/>
  <c r="BA281" i="61" s="1"/>
  <c r="BA199" i="61"/>
  <c r="BA251" i="61" s="1"/>
  <c r="BA303" i="61" s="1"/>
  <c r="BA170" i="61"/>
  <c r="BA222" i="61" s="1"/>
  <c r="BA274" i="61" s="1"/>
  <c r="BA214" i="61"/>
  <c r="BA266" i="61" s="1"/>
  <c r="BA318" i="61" s="1"/>
  <c r="BA201" i="61"/>
  <c r="BA253" i="61" s="1"/>
  <c r="BA305" i="61" s="1"/>
  <c r="BA183" i="61"/>
  <c r="BA235" i="61" s="1"/>
  <c r="BA287" i="61" s="1"/>
  <c r="BA204" i="61"/>
  <c r="BA256" i="61" s="1"/>
  <c r="BA308" i="61" s="1"/>
  <c r="BA184" i="61"/>
  <c r="BA194" i="61"/>
  <c r="BA246" i="61" s="1"/>
  <c r="BA298" i="61" s="1"/>
  <c r="BA207" i="61"/>
  <c r="BA259" i="61" s="1"/>
  <c r="BA311" i="61" s="1"/>
  <c r="BA213" i="61"/>
  <c r="BA265" i="61" s="1"/>
  <c r="BA317" i="61" s="1"/>
  <c r="BA179" i="61"/>
  <c r="BA231" i="61" s="1"/>
  <c r="BA283" i="61" s="1"/>
  <c r="BA196" i="61"/>
  <c r="BA248" i="61" s="1"/>
  <c r="BA300" i="61" s="1"/>
  <c r="BA210" i="61"/>
  <c r="BA262" i="61" s="1"/>
  <c r="BA314" i="61" s="1"/>
  <c r="BA212" i="61"/>
  <c r="BA264" i="61" s="1"/>
  <c r="BA316" i="61" s="1"/>
  <c r="BA176" i="61"/>
  <c r="BA228" i="61" s="1"/>
  <c r="BA280" i="61" s="1"/>
  <c r="BA198" i="61"/>
  <c r="BA250" i="61" s="1"/>
  <c r="BA302" i="61" s="1"/>
  <c r="BA187" i="61"/>
  <c r="BA239" i="61" s="1"/>
  <c r="BA291" i="61" s="1"/>
  <c r="BB130" i="61"/>
  <c r="BB130" i="67"/>
  <c r="BB125" i="61"/>
  <c r="BB125" i="67"/>
  <c r="BB118" i="61"/>
  <c r="BB118" i="67"/>
  <c r="BB117" i="61"/>
  <c r="BB117" i="67"/>
  <c r="BB115" i="61"/>
  <c r="BB115" i="67"/>
  <c r="BB119" i="61"/>
  <c r="BB119" i="67"/>
  <c r="BB128" i="61"/>
  <c r="BB128" i="67"/>
  <c r="BB116" i="61"/>
  <c r="BB116" i="67"/>
  <c r="BB129" i="61"/>
  <c r="BB129" i="67"/>
  <c r="BB127" i="61"/>
  <c r="BB127" i="67"/>
  <c r="BB124" i="61"/>
  <c r="BB124" i="67"/>
  <c r="BB121" i="61"/>
  <c r="BB121" i="67"/>
  <c r="BB123" i="61"/>
  <c r="BB123" i="67"/>
  <c r="BB114" i="61"/>
  <c r="BB114" i="67"/>
  <c r="BB120" i="61"/>
  <c r="BB120" i="67"/>
  <c r="BB122" i="61"/>
  <c r="BB122" i="67"/>
  <c r="BB126" i="61"/>
  <c r="BB126" i="67"/>
  <c r="BB131" i="61"/>
  <c r="BB131" i="67"/>
  <c r="BA60" i="61"/>
  <c r="BA236" i="61"/>
  <c r="BA288" i="61" s="1"/>
  <c r="BA224" i="61"/>
  <c r="BA276" i="61" s="1"/>
  <c r="BK54" i="56"/>
  <c r="BK57" i="56"/>
  <c r="BK55" i="56"/>
  <c r="BK58" i="56"/>
  <c r="BK51" i="56"/>
  <c r="BK52" i="56"/>
  <c r="AZ367" i="61"/>
  <c r="AY129" i="69"/>
  <c r="AY16" i="69" s="1"/>
  <c r="AY129" i="59"/>
  <c r="AY16" i="59" s="1"/>
  <c r="AZ371" i="61"/>
  <c r="AZ370" i="67"/>
  <c r="AZ365" i="67"/>
  <c r="AZ362" i="61"/>
  <c r="AZ366" i="61"/>
  <c r="AZ363" i="61"/>
  <c r="AZ368" i="61"/>
  <c r="AZ364" i="67"/>
  <c r="AZ367" i="67"/>
  <c r="AZ366" i="67"/>
  <c r="AZ368" i="67"/>
  <c r="BA324" i="61"/>
  <c r="BA335" i="61" s="1"/>
  <c r="AZ364" i="61"/>
  <c r="AZ363" i="67"/>
  <c r="AZ370" i="61"/>
  <c r="AZ369" i="67"/>
  <c r="AZ369" i="61"/>
  <c r="AZ365" i="61"/>
  <c r="AZ362" i="67"/>
  <c r="BK10" i="56"/>
  <c r="BK19" i="56"/>
  <c r="BK42" i="56"/>
  <c r="BK46" i="56"/>
  <c r="BK48" i="56"/>
  <c r="BK30" i="56"/>
  <c r="BK27" i="56"/>
  <c r="BK9" i="56"/>
  <c r="BK25" i="56"/>
  <c r="BK33" i="56"/>
  <c r="BK16" i="56"/>
  <c r="BK22" i="56"/>
  <c r="BK39" i="56"/>
  <c r="BK18" i="56"/>
  <c r="BK12" i="56"/>
  <c r="BK37" i="56"/>
  <c r="BK49" i="56"/>
  <c r="BK24" i="56"/>
  <c r="BK36" i="56"/>
  <c r="BK45" i="56"/>
  <c r="BK28" i="56"/>
  <c r="BK13" i="56"/>
  <c r="BK31" i="56"/>
  <c r="BK43" i="56"/>
  <c r="BK34" i="56"/>
  <c r="BK40" i="56"/>
  <c r="BK21" i="56"/>
  <c r="BK15" i="56"/>
  <c r="BA57" i="67"/>
  <c r="BA387" i="67" s="1"/>
  <c r="BA389" i="67" s="1"/>
  <c r="BA390" i="67" s="1"/>
  <c r="BA324" i="67"/>
  <c r="BA335" i="67" s="1"/>
  <c r="BA57" i="61"/>
  <c r="BA387" i="61" s="1"/>
  <c r="AZ26" i="69"/>
  <c r="BA27" i="69"/>
  <c r="BB28" i="69"/>
  <c r="BC29" i="69"/>
  <c r="BD30" i="69"/>
  <c r="BE31" i="69"/>
  <c r="AZ133" i="69"/>
  <c r="BA134" i="69"/>
  <c r="BB135" i="69"/>
  <c r="BC136" i="69"/>
  <c r="BD137" i="69"/>
  <c r="BE138" i="69"/>
  <c r="AZ389" i="61"/>
  <c r="AZ390" i="61" s="1"/>
  <c r="AZ26" i="59"/>
  <c r="BA27" i="59"/>
  <c r="BB28" i="59"/>
  <c r="BC29" i="59"/>
  <c r="BD30" i="59"/>
  <c r="BE31" i="59"/>
  <c r="AZ133" i="59"/>
  <c r="BA134" i="59"/>
  <c r="BB135" i="59"/>
  <c r="BC136" i="59"/>
  <c r="BD137" i="59"/>
  <c r="BE138" i="59"/>
  <c r="BL3" i="56"/>
  <c r="AX29" i="1"/>
  <c r="BK6" i="56"/>
  <c r="BK7" i="56"/>
  <c r="BB325" i="67" l="1"/>
  <c r="BB325" i="61"/>
  <c r="BA23" i="69"/>
  <c r="BF138" i="69" s="1"/>
  <c r="BA21" i="69"/>
  <c r="BA21" i="59"/>
  <c r="BF31" i="59" s="1"/>
  <c r="BA23" i="59"/>
  <c r="BF138" i="59" s="1"/>
  <c r="BA347" i="67"/>
  <c r="BA359" i="67" s="1"/>
  <c r="BK110" i="56"/>
  <c r="BK50" i="56"/>
  <c r="BK68" i="56"/>
  <c r="BK77" i="56"/>
  <c r="BK119" i="56"/>
  <c r="BK89" i="56"/>
  <c r="BC141" i="67" s="1"/>
  <c r="BA80" i="69"/>
  <c r="BF85" i="69"/>
  <c r="AZ79" i="59"/>
  <c r="AZ129" i="59" s="1"/>
  <c r="AZ16" i="59" s="1"/>
  <c r="BF85" i="59"/>
  <c r="BC8" i="61"/>
  <c r="BC61" i="61" s="1"/>
  <c r="BG12" i="61"/>
  <c r="BG65" i="61" s="1"/>
  <c r="BF11" i="61"/>
  <c r="BF64" i="61" s="1"/>
  <c r="BE10" i="61"/>
  <c r="BE63" i="61" s="1"/>
  <c r="BD9" i="61"/>
  <c r="BD62" i="61" s="1"/>
  <c r="BH13" i="61"/>
  <c r="BH66" i="61" s="1"/>
  <c r="J66" i="61" s="1"/>
  <c r="BB7" i="61"/>
  <c r="BB328" i="61"/>
  <c r="BB330" i="61"/>
  <c r="BB326" i="61"/>
  <c r="BK125" i="56"/>
  <c r="BB327" i="61"/>
  <c r="BB327" i="67"/>
  <c r="BK80" i="56"/>
  <c r="BK146" i="56"/>
  <c r="BK116" i="56"/>
  <c r="BK71" i="56"/>
  <c r="BK143" i="56"/>
  <c r="BK92" i="56"/>
  <c r="BK62" i="56"/>
  <c r="BK98" i="56"/>
  <c r="BK113" i="56"/>
  <c r="BK122" i="56"/>
  <c r="BK152" i="56"/>
  <c r="BK155" i="56"/>
  <c r="BK131" i="56"/>
  <c r="BK134" i="56"/>
  <c r="BK137" i="56"/>
  <c r="BK95" i="56"/>
  <c r="BK140" i="56"/>
  <c r="BK101" i="56"/>
  <c r="BK149" i="56"/>
  <c r="BK65" i="56"/>
  <c r="BK104" i="56"/>
  <c r="BK107" i="56"/>
  <c r="BK86" i="56"/>
  <c r="BK83" i="56"/>
  <c r="BK74" i="56"/>
  <c r="BK128" i="56"/>
  <c r="BA221" i="67"/>
  <c r="BA273" i="67" s="1"/>
  <c r="BB328" i="67"/>
  <c r="BB330" i="67"/>
  <c r="BC8" i="67"/>
  <c r="BC61" i="67" s="1"/>
  <c r="BG12" i="67"/>
  <c r="BG65" i="67" s="1"/>
  <c r="BF11" i="67"/>
  <c r="BF64" i="67" s="1"/>
  <c r="BE10" i="67"/>
  <c r="BE63" i="67" s="1"/>
  <c r="BH13" i="67"/>
  <c r="BH66" i="67" s="1"/>
  <c r="J66" i="67" s="1"/>
  <c r="BD9" i="67"/>
  <c r="BD62" i="67" s="1"/>
  <c r="BB7" i="67"/>
  <c r="BB164" i="61"/>
  <c r="BB332" i="67"/>
  <c r="BB334" i="67"/>
  <c r="BB334" i="61"/>
  <c r="BB332" i="61"/>
  <c r="AZ79" i="69"/>
  <c r="AZ129" i="69" s="1"/>
  <c r="AZ16" i="69" s="1"/>
  <c r="BK59" i="56"/>
  <c r="BK56" i="56"/>
  <c r="BK53" i="56"/>
  <c r="BB326" i="67"/>
  <c r="AZ183" i="69"/>
  <c r="AZ18" i="69" s="1"/>
  <c r="AZ76" i="69"/>
  <c r="AZ14" i="69" s="1"/>
  <c r="AZ183" i="59"/>
  <c r="AZ18" i="59" s="1"/>
  <c r="AZ76" i="59"/>
  <c r="AZ14" i="59" s="1"/>
  <c r="BA345" i="61"/>
  <c r="BA357" i="61" s="1"/>
  <c r="BA342" i="61"/>
  <c r="BA354" i="61" s="1"/>
  <c r="BA344" i="61"/>
  <c r="BA356" i="61" s="1"/>
  <c r="BA340" i="61"/>
  <c r="BA352" i="61" s="1"/>
  <c r="BA347" i="61"/>
  <c r="BA359" i="61" s="1"/>
  <c r="BA343" i="61"/>
  <c r="BA355" i="61" s="1"/>
  <c r="BA341" i="61"/>
  <c r="BA353" i="61" s="1"/>
  <c r="BC82" i="69"/>
  <c r="BA339" i="61"/>
  <c r="BA351" i="61" s="1"/>
  <c r="BA338" i="61"/>
  <c r="BA350" i="61" s="1"/>
  <c r="BA346" i="61"/>
  <c r="BA358" i="61" s="1"/>
  <c r="BD83" i="69"/>
  <c r="BB81" i="69"/>
  <c r="BK44" i="56"/>
  <c r="BK29" i="56"/>
  <c r="BK14" i="56"/>
  <c r="BK41" i="56"/>
  <c r="BE84" i="69"/>
  <c r="BK35" i="56"/>
  <c r="BK26" i="56"/>
  <c r="BK32" i="56"/>
  <c r="BK17" i="56"/>
  <c r="BK20" i="56"/>
  <c r="BK38" i="56"/>
  <c r="BK23" i="56"/>
  <c r="BK11" i="56"/>
  <c r="BK47" i="56"/>
  <c r="BA80" i="59"/>
  <c r="BA341" i="67"/>
  <c r="BA353" i="67" s="1"/>
  <c r="BA344" i="67"/>
  <c r="BA356" i="67" s="1"/>
  <c r="BA338" i="67"/>
  <c r="BA350" i="67" s="1"/>
  <c r="BA345" i="67"/>
  <c r="BA357" i="67" s="1"/>
  <c r="BA343" i="67"/>
  <c r="BA355" i="67" s="1"/>
  <c r="BA339" i="67"/>
  <c r="BA351" i="67" s="1"/>
  <c r="BA340" i="67"/>
  <c r="BA352" i="67" s="1"/>
  <c r="BA342" i="67"/>
  <c r="BA354" i="67" s="1"/>
  <c r="BA346" i="67"/>
  <c r="BA358" i="67" s="1"/>
  <c r="BE84" i="59"/>
  <c r="BB165" i="67"/>
  <c r="BK8" i="56"/>
  <c r="BB81" i="59"/>
  <c r="BC82" i="59"/>
  <c r="BD83" i="59"/>
  <c r="AX30" i="1"/>
  <c r="BL4" i="56"/>
  <c r="AY28" i="1"/>
  <c r="BA22" i="69" l="1"/>
  <c r="BA22" i="59"/>
  <c r="BA371" i="67"/>
  <c r="BC148" i="67"/>
  <c r="BC128" i="67"/>
  <c r="BC137" i="61"/>
  <c r="BC128" i="61"/>
  <c r="BC137" i="67"/>
  <c r="BC148" i="61"/>
  <c r="BC134" i="61"/>
  <c r="BC134" i="67"/>
  <c r="BC144" i="61"/>
  <c r="BC135" i="61"/>
  <c r="BC162" i="61"/>
  <c r="BC132" i="61"/>
  <c r="BC150" i="67"/>
  <c r="BC141" i="61"/>
  <c r="BC152" i="67"/>
  <c r="BC142" i="61"/>
  <c r="BC160" i="61"/>
  <c r="BC153" i="61"/>
  <c r="BC151" i="61"/>
  <c r="BC149" i="61"/>
  <c r="BC159" i="61"/>
  <c r="BC138" i="67"/>
  <c r="BC151" i="67"/>
  <c r="BC28" i="69"/>
  <c r="BF31" i="69"/>
  <c r="BC160" i="67"/>
  <c r="BC153" i="67"/>
  <c r="BC152" i="61"/>
  <c r="BC142" i="67"/>
  <c r="BC150" i="61"/>
  <c r="BC138" i="61"/>
  <c r="BC135" i="67"/>
  <c r="BC149" i="67"/>
  <c r="BC159" i="67"/>
  <c r="BC144" i="67"/>
  <c r="BC132" i="67"/>
  <c r="BC162" i="67"/>
  <c r="BC136" i="61"/>
  <c r="BC136" i="67"/>
  <c r="BC146" i="61"/>
  <c r="BC146" i="67"/>
  <c r="BC161" i="67"/>
  <c r="BC161" i="61"/>
  <c r="BC157" i="61"/>
  <c r="BC157" i="67"/>
  <c r="BL120" i="56"/>
  <c r="BL127" i="56"/>
  <c r="BL96" i="56"/>
  <c r="BL69" i="56"/>
  <c r="BL87" i="56"/>
  <c r="BL136" i="56"/>
  <c r="BL60" i="56"/>
  <c r="BL108" i="56"/>
  <c r="BL73" i="56"/>
  <c r="BL139" i="56"/>
  <c r="BL66" i="56"/>
  <c r="BL111" i="56"/>
  <c r="BL94" i="56"/>
  <c r="BL100" i="56"/>
  <c r="BL75" i="56"/>
  <c r="BL64" i="56"/>
  <c r="BL117" i="56"/>
  <c r="BL114" i="56"/>
  <c r="BL144" i="56"/>
  <c r="BL148" i="56"/>
  <c r="BL106" i="56"/>
  <c r="BL118" i="56"/>
  <c r="BL84" i="56"/>
  <c r="BL88" i="56"/>
  <c r="BL151" i="56"/>
  <c r="BL81" i="56"/>
  <c r="BL142" i="56"/>
  <c r="BL76" i="56"/>
  <c r="BL99" i="56"/>
  <c r="BL90" i="56"/>
  <c r="BL133" i="56"/>
  <c r="BL132" i="56"/>
  <c r="BL138" i="56"/>
  <c r="BL79" i="56"/>
  <c r="BL85" i="56"/>
  <c r="BL103" i="56"/>
  <c r="BL145" i="56"/>
  <c r="BL72" i="56"/>
  <c r="BL78" i="56"/>
  <c r="BL121" i="56"/>
  <c r="BL130" i="56"/>
  <c r="BL123" i="56"/>
  <c r="BL126" i="56"/>
  <c r="BL82" i="56"/>
  <c r="BL105" i="56"/>
  <c r="BL147" i="56"/>
  <c r="BL109" i="56"/>
  <c r="BL97" i="56"/>
  <c r="BL141" i="56"/>
  <c r="BL150" i="56"/>
  <c r="BL129" i="56"/>
  <c r="BL115" i="56"/>
  <c r="BL67" i="56"/>
  <c r="BL112" i="56"/>
  <c r="BL135" i="56"/>
  <c r="BL91" i="56"/>
  <c r="BL93" i="56"/>
  <c r="BL102" i="56"/>
  <c r="BL124" i="56"/>
  <c r="BL61" i="56"/>
  <c r="BL63" i="56"/>
  <c r="BL70" i="56"/>
  <c r="BL154" i="56"/>
  <c r="BL153" i="56"/>
  <c r="BC139" i="67"/>
  <c r="BC139" i="61"/>
  <c r="BC133" i="67"/>
  <c r="BC133" i="61"/>
  <c r="BC145" i="67"/>
  <c r="BC145" i="61"/>
  <c r="BC156" i="61"/>
  <c r="BC156" i="67"/>
  <c r="BC140" i="67"/>
  <c r="BC140" i="61"/>
  <c r="BC158" i="67"/>
  <c r="BC158" i="61"/>
  <c r="BC155" i="61"/>
  <c r="BC155" i="67"/>
  <c r="BC154" i="67"/>
  <c r="BC154" i="61"/>
  <c r="BC147" i="61"/>
  <c r="BC147" i="67"/>
  <c r="BC143" i="61"/>
  <c r="BC143" i="67"/>
  <c r="BC163" i="61"/>
  <c r="BC163" i="67"/>
  <c r="BB57" i="67"/>
  <c r="BB387" i="67" s="1"/>
  <c r="BB389" i="67" s="1"/>
  <c r="BB390" i="67" s="1"/>
  <c r="BB197" i="67"/>
  <c r="BB249" i="67" s="1"/>
  <c r="BB301" i="67" s="1"/>
  <c r="BB204" i="67"/>
  <c r="BB256" i="67" s="1"/>
  <c r="BB308" i="67" s="1"/>
  <c r="BB201" i="67"/>
  <c r="BB253" i="67" s="1"/>
  <c r="BB305" i="67" s="1"/>
  <c r="BB198" i="67"/>
  <c r="BB250" i="67" s="1"/>
  <c r="BB302" i="67" s="1"/>
  <c r="BB205" i="67"/>
  <c r="BB257" i="67" s="1"/>
  <c r="BB309" i="67" s="1"/>
  <c r="BB187" i="67"/>
  <c r="BB239" i="67" s="1"/>
  <c r="BB291" i="67" s="1"/>
  <c r="BB190" i="67"/>
  <c r="BB242" i="67" s="1"/>
  <c r="BB294" i="67" s="1"/>
  <c r="BB202" i="67"/>
  <c r="BB254" i="67" s="1"/>
  <c r="BB306" i="67" s="1"/>
  <c r="BB194" i="67"/>
  <c r="BB246" i="67" s="1"/>
  <c r="BB298" i="67" s="1"/>
  <c r="BB188" i="67"/>
  <c r="BB240" i="67" s="1"/>
  <c r="BB292" i="67" s="1"/>
  <c r="BB203" i="67"/>
  <c r="BB255" i="67" s="1"/>
  <c r="BB307" i="67" s="1"/>
  <c r="BB213" i="67"/>
  <c r="BB265" i="67" s="1"/>
  <c r="BB317" i="67" s="1"/>
  <c r="BB185" i="67"/>
  <c r="BB237" i="67" s="1"/>
  <c r="BB289" i="67" s="1"/>
  <c r="BB193" i="67"/>
  <c r="BB245" i="67" s="1"/>
  <c r="BB297" i="67" s="1"/>
  <c r="BB210" i="67"/>
  <c r="BB262" i="67" s="1"/>
  <c r="BB314" i="67" s="1"/>
  <c r="BB208" i="67"/>
  <c r="BB260" i="67" s="1"/>
  <c r="BB312" i="67" s="1"/>
  <c r="BB196" i="67"/>
  <c r="BB248" i="67" s="1"/>
  <c r="BB300" i="67" s="1"/>
  <c r="BB191" i="67"/>
  <c r="BB243" i="67" s="1"/>
  <c r="BB295" i="67" s="1"/>
  <c r="BB206" i="67"/>
  <c r="BB258" i="67" s="1"/>
  <c r="BB310" i="67" s="1"/>
  <c r="BB214" i="67"/>
  <c r="BB266" i="67" s="1"/>
  <c r="BB318" i="67" s="1"/>
  <c r="BB209" i="67"/>
  <c r="BB261" i="67" s="1"/>
  <c r="BB313" i="67" s="1"/>
  <c r="BB199" i="67"/>
  <c r="BB251" i="67" s="1"/>
  <c r="BB303" i="67" s="1"/>
  <c r="BB195" i="67"/>
  <c r="BB247" i="67" s="1"/>
  <c r="BB299" i="67" s="1"/>
  <c r="BB211" i="67"/>
  <c r="BB263" i="67" s="1"/>
  <c r="BB315" i="67" s="1"/>
  <c r="BB200" i="67"/>
  <c r="BB252" i="67" s="1"/>
  <c r="BB304" i="67" s="1"/>
  <c r="BB207" i="67"/>
  <c r="BB259" i="67" s="1"/>
  <c r="BB311" i="67" s="1"/>
  <c r="BB189" i="67"/>
  <c r="BB241" i="67" s="1"/>
  <c r="BB293" i="67" s="1"/>
  <c r="BB212" i="67"/>
  <c r="BB264" i="67" s="1"/>
  <c r="BB316" i="67" s="1"/>
  <c r="BB186" i="67"/>
  <c r="BB238" i="67" s="1"/>
  <c r="BB290" i="67" s="1"/>
  <c r="BB215" i="67"/>
  <c r="BB267" i="67" s="1"/>
  <c r="BB319" i="67" s="1"/>
  <c r="BB192" i="67"/>
  <c r="BB244" i="67" s="1"/>
  <c r="BB296" i="67" s="1"/>
  <c r="BB216" i="67"/>
  <c r="BB268" i="67" s="1"/>
  <c r="BB320" i="67" s="1"/>
  <c r="BB183" i="67"/>
  <c r="BB235" i="67" s="1"/>
  <c r="BB287" i="67" s="1"/>
  <c r="BB182" i="67"/>
  <c r="BB234" i="67" s="1"/>
  <c r="BB286" i="67" s="1"/>
  <c r="BB172" i="67"/>
  <c r="BB224" i="67" s="1"/>
  <c r="BB276" i="67" s="1"/>
  <c r="BB174" i="67"/>
  <c r="BB226" i="67" s="1"/>
  <c r="BB278" i="67" s="1"/>
  <c r="BB171" i="67"/>
  <c r="BB223" i="67" s="1"/>
  <c r="BB275" i="67" s="1"/>
  <c r="BB177" i="67"/>
  <c r="BB229" i="67" s="1"/>
  <c r="BB281" i="67" s="1"/>
  <c r="BB179" i="67"/>
  <c r="BB231" i="67" s="1"/>
  <c r="BB283" i="67" s="1"/>
  <c r="BB167" i="67"/>
  <c r="BB219" i="67" s="1"/>
  <c r="BB271" i="67" s="1"/>
  <c r="BB168" i="67"/>
  <c r="BB220" i="67" s="1"/>
  <c r="BB272" i="67" s="1"/>
  <c r="BB176" i="67"/>
  <c r="BB228" i="67" s="1"/>
  <c r="BB280" i="67" s="1"/>
  <c r="BB178" i="67"/>
  <c r="BB230" i="67" s="1"/>
  <c r="BB282" i="67" s="1"/>
  <c r="BB169" i="67"/>
  <c r="BB221" i="67" s="1"/>
  <c r="BB273" i="67" s="1"/>
  <c r="BB175" i="67"/>
  <c r="BB227" i="67" s="1"/>
  <c r="BB279" i="67" s="1"/>
  <c r="BB181" i="67"/>
  <c r="BB233" i="67" s="1"/>
  <c r="BB285" i="67" s="1"/>
  <c r="BB173" i="67"/>
  <c r="BB225" i="67" s="1"/>
  <c r="BB277" i="67" s="1"/>
  <c r="BB170" i="67"/>
  <c r="BB222" i="67" s="1"/>
  <c r="BB274" i="67" s="1"/>
  <c r="BB180" i="67"/>
  <c r="BB232" i="67" s="1"/>
  <c r="BB284" i="67" s="1"/>
  <c r="BB184" i="67"/>
  <c r="BB236" i="67" s="1"/>
  <c r="BB288" i="67" s="1"/>
  <c r="BC114" i="61"/>
  <c r="BC114" i="67"/>
  <c r="BC115" i="61"/>
  <c r="BC115" i="67"/>
  <c r="BC117" i="61"/>
  <c r="BC117" i="67"/>
  <c r="BC121" i="61"/>
  <c r="BC121" i="67"/>
  <c r="BC131" i="61"/>
  <c r="BC131" i="67"/>
  <c r="BC119" i="61"/>
  <c r="BC119" i="67"/>
  <c r="BC122" i="61"/>
  <c r="BC122" i="67"/>
  <c r="BC126" i="61"/>
  <c r="BC126" i="67"/>
  <c r="BC124" i="61"/>
  <c r="BC124" i="67"/>
  <c r="BC120" i="61"/>
  <c r="BC120" i="67"/>
  <c r="BC125" i="61"/>
  <c r="BC125" i="67"/>
  <c r="BC129" i="61"/>
  <c r="BC129" i="67"/>
  <c r="BC127" i="61"/>
  <c r="BC127" i="67"/>
  <c r="BC118" i="61"/>
  <c r="BC118" i="67"/>
  <c r="BC123" i="61"/>
  <c r="BC123" i="67"/>
  <c r="BC116" i="61"/>
  <c r="BC116" i="67"/>
  <c r="BC130" i="61"/>
  <c r="BC130" i="67"/>
  <c r="BB181" i="61"/>
  <c r="BB233" i="61" s="1"/>
  <c r="BB285" i="61" s="1"/>
  <c r="BB184" i="61"/>
  <c r="BB236" i="61" s="1"/>
  <c r="BB288" i="61" s="1"/>
  <c r="BB197" i="61"/>
  <c r="BB249" i="61" s="1"/>
  <c r="BB301" i="61" s="1"/>
  <c r="BB201" i="61"/>
  <c r="BB253" i="61" s="1"/>
  <c r="BB305" i="61" s="1"/>
  <c r="BB213" i="61"/>
  <c r="BB265" i="61" s="1"/>
  <c r="BB317" i="61" s="1"/>
  <c r="BB193" i="61"/>
  <c r="BB245" i="61" s="1"/>
  <c r="BB297" i="61" s="1"/>
  <c r="BB209" i="61"/>
  <c r="BB261" i="61" s="1"/>
  <c r="BB313" i="61" s="1"/>
  <c r="BB200" i="61"/>
  <c r="BB252" i="61" s="1"/>
  <c r="BB304" i="61" s="1"/>
  <c r="BB211" i="61"/>
  <c r="BB263" i="61" s="1"/>
  <c r="BB315" i="61" s="1"/>
  <c r="BB189" i="61"/>
  <c r="BB241" i="61" s="1"/>
  <c r="BB293" i="61" s="1"/>
  <c r="BB179" i="61"/>
  <c r="BB231" i="61" s="1"/>
  <c r="BB283" i="61" s="1"/>
  <c r="BB171" i="61"/>
  <c r="BB223" i="61" s="1"/>
  <c r="BB275" i="61" s="1"/>
  <c r="BB187" i="61"/>
  <c r="BB239" i="61" s="1"/>
  <c r="BB291" i="61" s="1"/>
  <c r="BB202" i="61"/>
  <c r="BB254" i="61" s="1"/>
  <c r="BB306" i="61" s="1"/>
  <c r="BB203" i="61"/>
  <c r="BB255" i="61" s="1"/>
  <c r="BB307" i="61" s="1"/>
  <c r="BB207" i="61"/>
  <c r="BB259" i="61" s="1"/>
  <c r="BB311" i="61" s="1"/>
  <c r="BB191" i="61"/>
  <c r="BB243" i="61" s="1"/>
  <c r="BB295" i="61" s="1"/>
  <c r="BB198" i="61"/>
  <c r="BB250" i="61" s="1"/>
  <c r="BB302" i="61" s="1"/>
  <c r="BB196" i="61"/>
  <c r="BB248" i="61" s="1"/>
  <c r="BB300" i="61" s="1"/>
  <c r="BB214" i="61"/>
  <c r="BB266" i="61" s="1"/>
  <c r="BB318" i="61" s="1"/>
  <c r="BB174" i="61"/>
  <c r="BB226" i="61" s="1"/>
  <c r="BB278" i="61" s="1"/>
  <c r="BB178" i="61"/>
  <c r="BB230" i="61" s="1"/>
  <c r="BB282" i="61" s="1"/>
  <c r="BB176" i="61"/>
  <c r="BB228" i="61" s="1"/>
  <c r="BB280" i="61" s="1"/>
  <c r="BB180" i="61"/>
  <c r="BB232" i="61" s="1"/>
  <c r="BB284" i="61" s="1"/>
  <c r="BB169" i="61"/>
  <c r="BB221" i="61" s="1"/>
  <c r="BB273" i="61" s="1"/>
  <c r="BB188" i="61"/>
  <c r="BB240" i="61" s="1"/>
  <c r="BB292" i="61" s="1"/>
  <c r="BB194" i="61"/>
  <c r="BB246" i="61" s="1"/>
  <c r="BB298" i="61" s="1"/>
  <c r="BB185" i="61"/>
  <c r="BB237" i="61" s="1"/>
  <c r="BB289" i="61" s="1"/>
  <c r="BB186" i="61"/>
  <c r="BB238" i="61" s="1"/>
  <c r="BB290" i="61" s="1"/>
  <c r="BB192" i="61"/>
  <c r="BB244" i="61" s="1"/>
  <c r="BB296" i="61" s="1"/>
  <c r="BB212" i="61"/>
  <c r="BB264" i="61" s="1"/>
  <c r="BB316" i="61" s="1"/>
  <c r="BB199" i="61"/>
  <c r="BB251" i="61" s="1"/>
  <c r="BB303" i="61" s="1"/>
  <c r="BB216" i="61"/>
  <c r="BB268" i="61" s="1"/>
  <c r="BB320" i="61" s="1"/>
  <c r="BB173" i="61"/>
  <c r="BB225" i="61" s="1"/>
  <c r="BB277" i="61" s="1"/>
  <c r="BB182" i="61"/>
  <c r="BB234" i="61" s="1"/>
  <c r="BB286" i="61" s="1"/>
  <c r="BB204" i="61"/>
  <c r="BB256" i="61" s="1"/>
  <c r="BB308" i="61" s="1"/>
  <c r="BB190" i="61"/>
  <c r="BB242" i="61" s="1"/>
  <c r="BB294" i="61" s="1"/>
  <c r="BB205" i="61"/>
  <c r="BB257" i="61" s="1"/>
  <c r="BB309" i="61" s="1"/>
  <c r="BB206" i="61"/>
  <c r="BB258" i="61" s="1"/>
  <c r="BB310" i="61" s="1"/>
  <c r="BB208" i="61"/>
  <c r="BB260" i="61" s="1"/>
  <c r="BB312" i="61" s="1"/>
  <c r="BB195" i="61"/>
  <c r="BB247" i="61" s="1"/>
  <c r="BB299" i="61" s="1"/>
  <c r="BB215" i="61"/>
  <c r="BB267" i="61" s="1"/>
  <c r="BB319" i="61" s="1"/>
  <c r="BB210" i="61"/>
  <c r="BB262" i="61" s="1"/>
  <c r="BB314" i="61" s="1"/>
  <c r="BB177" i="61"/>
  <c r="BB229" i="61" s="1"/>
  <c r="BB281" i="61" s="1"/>
  <c r="BB183" i="61"/>
  <c r="BB235" i="61" s="1"/>
  <c r="BB287" i="61" s="1"/>
  <c r="BB168" i="61"/>
  <c r="BB220" i="61" s="1"/>
  <c r="BB272" i="61" s="1"/>
  <c r="BB175" i="61"/>
  <c r="BB227" i="61" s="1"/>
  <c r="BB279" i="61" s="1"/>
  <c r="BB170" i="61"/>
  <c r="BB222" i="61" s="1"/>
  <c r="BB274" i="61" s="1"/>
  <c r="BB172" i="61"/>
  <c r="BB224" i="61" s="1"/>
  <c r="BB276" i="61" s="1"/>
  <c r="BB167" i="61"/>
  <c r="BB219" i="61" s="1"/>
  <c r="BB271" i="61" s="1"/>
  <c r="BB57" i="61"/>
  <c r="BB387" i="61" s="1"/>
  <c r="BL54" i="56"/>
  <c r="BL58" i="56"/>
  <c r="BL55" i="56"/>
  <c r="BL57" i="56"/>
  <c r="BL51" i="56"/>
  <c r="BL52" i="56"/>
  <c r="BA364" i="61"/>
  <c r="BA362" i="61"/>
  <c r="BA365" i="61"/>
  <c r="BA367" i="61"/>
  <c r="BA366" i="61"/>
  <c r="BA371" i="61"/>
  <c r="BA369" i="61"/>
  <c r="BA370" i="61"/>
  <c r="BA368" i="61"/>
  <c r="BA363" i="61"/>
  <c r="BL10" i="56"/>
  <c r="BL19" i="56"/>
  <c r="BL42" i="56"/>
  <c r="BL48" i="56"/>
  <c r="BL33" i="56"/>
  <c r="BL22" i="56"/>
  <c r="BL27" i="56"/>
  <c r="BL31" i="56"/>
  <c r="BL18" i="56"/>
  <c r="BL24" i="56"/>
  <c r="BL43" i="56"/>
  <c r="BL34" i="56"/>
  <c r="BL21" i="56"/>
  <c r="BL30" i="56"/>
  <c r="BL9" i="56"/>
  <c r="BL49" i="56"/>
  <c r="BL25" i="56"/>
  <c r="BL39" i="56"/>
  <c r="BL15" i="56"/>
  <c r="BL46" i="56"/>
  <c r="BL37" i="56"/>
  <c r="BL36" i="56"/>
  <c r="BL28" i="56"/>
  <c r="BL16" i="56"/>
  <c r="BL12" i="56"/>
  <c r="BL45" i="56"/>
  <c r="BL13" i="56"/>
  <c r="BL40" i="56"/>
  <c r="BB60" i="61"/>
  <c r="BA364" i="67"/>
  <c r="BA368" i="67"/>
  <c r="BA365" i="67"/>
  <c r="BA367" i="67"/>
  <c r="BA366" i="67"/>
  <c r="BA362" i="67"/>
  <c r="BB324" i="61"/>
  <c r="BB335" i="61" s="1"/>
  <c r="BA369" i="67"/>
  <c r="BA370" i="67"/>
  <c r="BA363" i="67"/>
  <c r="BD29" i="69"/>
  <c r="BB60" i="67"/>
  <c r="BB324" i="67"/>
  <c r="BB335" i="67" s="1"/>
  <c r="BE30" i="69"/>
  <c r="BA26" i="69"/>
  <c r="BB27" i="69"/>
  <c r="BA133" i="69"/>
  <c r="BB134" i="69"/>
  <c r="BC135" i="69"/>
  <c r="BD136" i="69"/>
  <c r="BE137" i="69"/>
  <c r="BA389" i="61"/>
  <c r="BA390" i="61" s="1"/>
  <c r="BA133" i="59"/>
  <c r="BB134" i="59"/>
  <c r="BC135" i="59"/>
  <c r="BD136" i="59"/>
  <c r="BE137" i="59"/>
  <c r="BA26" i="59"/>
  <c r="BB27" i="59"/>
  <c r="BC28" i="59"/>
  <c r="BD29" i="59"/>
  <c r="BE30" i="59"/>
  <c r="BL7" i="56"/>
  <c r="BL6" i="56"/>
  <c r="AY29" i="1"/>
  <c r="BM3" i="56"/>
  <c r="BC325" i="67" l="1"/>
  <c r="BC325" i="61"/>
  <c r="BB21" i="69"/>
  <c r="BF30" i="69" s="1"/>
  <c r="BB23" i="69"/>
  <c r="BF137" i="69" s="1"/>
  <c r="BB21" i="59"/>
  <c r="BF30" i="59" s="1"/>
  <c r="BB23" i="59"/>
  <c r="BF137" i="59" s="1"/>
  <c r="BB347" i="67"/>
  <c r="BB359" i="67" s="1"/>
  <c r="BC328" i="61"/>
  <c r="BC326" i="61"/>
  <c r="BL86" i="56"/>
  <c r="BL50" i="56"/>
  <c r="BL29" i="56"/>
  <c r="BL44" i="56"/>
  <c r="BC81" i="69"/>
  <c r="BF84" i="69"/>
  <c r="BC81" i="59"/>
  <c r="BF84" i="59"/>
  <c r="BE9" i="61"/>
  <c r="BE62" i="61" s="1"/>
  <c r="BD8" i="61"/>
  <c r="BD61" i="61" s="1"/>
  <c r="BH12" i="61"/>
  <c r="BH65" i="61" s="1"/>
  <c r="J65" i="61" s="1"/>
  <c r="BG11" i="61"/>
  <c r="BG64" i="61" s="1"/>
  <c r="BF10" i="61"/>
  <c r="BF63" i="61" s="1"/>
  <c r="BC7" i="61"/>
  <c r="BC330" i="61"/>
  <c r="BC327" i="61"/>
  <c r="BC327" i="67"/>
  <c r="BL110" i="56"/>
  <c r="BL71" i="56"/>
  <c r="BL113" i="56"/>
  <c r="BL125" i="56"/>
  <c r="BL92" i="56"/>
  <c r="BL116" i="56"/>
  <c r="BL83" i="56"/>
  <c r="BL119" i="56"/>
  <c r="BL122" i="56"/>
  <c r="BL89" i="56"/>
  <c r="BL68" i="56"/>
  <c r="BL62" i="56"/>
  <c r="BL98" i="56"/>
  <c r="BL155" i="56"/>
  <c r="BL134" i="56"/>
  <c r="BL143" i="56"/>
  <c r="BD142" i="61"/>
  <c r="BD150" i="67"/>
  <c r="BL104" i="56"/>
  <c r="BL77" i="56"/>
  <c r="BL149" i="56"/>
  <c r="BL65" i="56"/>
  <c r="BL80" i="56"/>
  <c r="BL101" i="56"/>
  <c r="BL140" i="56"/>
  <c r="BL137" i="56"/>
  <c r="BL128" i="56"/>
  <c r="BL131" i="56"/>
  <c r="BL146" i="56"/>
  <c r="BL152" i="56"/>
  <c r="BL107" i="56"/>
  <c r="BL95" i="56"/>
  <c r="BL74" i="56"/>
  <c r="BC332" i="61"/>
  <c r="BC164" i="61"/>
  <c r="BC185" i="61" s="1"/>
  <c r="BC332" i="67"/>
  <c r="BC330" i="67"/>
  <c r="BC328" i="67"/>
  <c r="BE9" i="67"/>
  <c r="BE62" i="67" s="1"/>
  <c r="BD8" i="67"/>
  <c r="BD61" i="67" s="1"/>
  <c r="BH12" i="67"/>
  <c r="BH65" i="67" s="1"/>
  <c r="J65" i="67" s="1"/>
  <c r="BG11" i="67"/>
  <c r="BG64" i="67" s="1"/>
  <c r="BF10" i="67"/>
  <c r="BF63" i="67" s="1"/>
  <c r="BC7" i="67"/>
  <c r="BC57" i="67" s="1"/>
  <c r="BC387" i="67" s="1"/>
  <c r="BC389" i="67" s="1"/>
  <c r="BC390" i="67" s="1"/>
  <c r="BC334" i="61"/>
  <c r="BL53" i="56"/>
  <c r="BL59" i="56"/>
  <c r="BL56" i="56"/>
  <c r="BC326" i="67"/>
  <c r="BA183" i="69"/>
  <c r="BA18" i="69" s="1"/>
  <c r="BA76" i="69"/>
  <c r="BA14" i="69" s="1"/>
  <c r="BC334" i="67"/>
  <c r="BA183" i="59"/>
  <c r="BA18" i="59" s="1"/>
  <c r="BA76" i="59"/>
  <c r="BA14" i="59" s="1"/>
  <c r="BA79" i="59"/>
  <c r="BL38" i="56"/>
  <c r="BL26" i="56"/>
  <c r="BL41" i="56"/>
  <c r="BL17" i="56"/>
  <c r="BL47" i="56"/>
  <c r="BL35" i="56"/>
  <c r="BL32" i="56"/>
  <c r="BL23" i="56"/>
  <c r="BL20" i="56"/>
  <c r="BL14" i="56"/>
  <c r="BL11" i="56"/>
  <c r="BB344" i="61"/>
  <c r="BB356" i="61" s="1"/>
  <c r="BD82" i="59"/>
  <c r="BB80" i="59"/>
  <c r="BE83" i="59"/>
  <c r="BB345" i="61"/>
  <c r="BB357" i="61" s="1"/>
  <c r="BB342" i="61"/>
  <c r="BB354" i="61" s="1"/>
  <c r="BB340" i="61"/>
  <c r="BB352" i="61" s="1"/>
  <c r="BB341" i="61"/>
  <c r="BB353" i="61" s="1"/>
  <c r="BB347" i="61"/>
  <c r="BB359" i="61" s="1"/>
  <c r="BB338" i="61"/>
  <c r="BB350" i="61" s="1"/>
  <c r="BB343" i="61"/>
  <c r="BB355" i="61" s="1"/>
  <c r="BB346" i="61"/>
  <c r="BB358" i="61" s="1"/>
  <c r="BB339" i="61"/>
  <c r="BB351" i="61" s="1"/>
  <c r="BB340" i="67"/>
  <c r="BB352" i="67" s="1"/>
  <c r="BC165" i="67"/>
  <c r="BB342" i="67"/>
  <c r="BB354" i="67" s="1"/>
  <c r="BD82" i="69"/>
  <c r="BB344" i="67"/>
  <c r="BB356" i="67" s="1"/>
  <c r="BB346" i="67"/>
  <c r="BB358" i="67" s="1"/>
  <c r="BE83" i="69"/>
  <c r="BA79" i="69"/>
  <c r="BB345" i="67"/>
  <c r="BB357" i="67" s="1"/>
  <c r="BB338" i="67"/>
  <c r="BB350" i="67" s="1"/>
  <c r="BB80" i="69"/>
  <c r="BB339" i="67"/>
  <c r="BB351" i="67" s="1"/>
  <c r="BB341" i="67"/>
  <c r="BB353" i="67" s="1"/>
  <c r="BB343" i="67"/>
  <c r="BB355" i="67" s="1"/>
  <c r="BL8" i="56"/>
  <c r="AY30" i="1"/>
  <c r="AZ28" i="1"/>
  <c r="BM4" i="56"/>
  <c r="BB22" i="69" l="1"/>
  <c r="BB22" i="59"/>
  <c r="BB371" i="67"/>
  <c r="BD128" i="67"/>
  <c r="BD126" i="67"/>
  <c r="BD128" i="61"/>
  <c r="BD140" i="67"/>
  <c r="BC177" i="61"/>
  <c r="BC229" i="61" s="1"/>
  <c r="BC281" i="61" s="1"/>
  <c r="BD140" i="61"/>
  <c r="BD121" i="67"/>
  <c r="BD121" i="61"/>
  <c r="BD159" i="61"/>
  <c r="BD132" i="61"/>
  <c r="BD151" i="67"/>
  <c r="BD126" i="61"/>
  <c r="BD156" i="61"/>
  <c r="BD134" i="67"/>
  <c r="BD139" i="61"/>
  <c r="BD149" i="61"/>
  <c r="BD153" i="61"/>
  <c r="BD163" i="61"/>
  <c r="BD141" i="67"/>
  <c r="BD150" i="61"/>
  <c r="BD135" i="67"/>
  <c r="BD144" i="61"/>
  <c r="BD152" i="67"/>
  <c r="BD142" i="67"/>
  <c r="BD148" i="61"/>
  <c r="BD149" i="67"/>
  <c r="BD141" i="61"/>
  <c r="BD135" i="61"/>
  <c r="BD163" i="67"/>
  <c r="BD148" i="67"/>
  <c r="BD153" i="67"/>
  <c r="BD139" i="67"/>
  <c r="BD159" i="67"/>
  <c r="BD151" i="61"/>
  <c r="BD132" i="67"/>
  <c r="BD156" i="67"/>
  <c r="BC189" i="61"/>
  <c r="BC241" i="61" s="1"/>
  <c r="BC293" i="61" s="1"/>
  <c r="BC199" i="61"/>
  <c r="BC251" i="61" s="1"/>
  <c r="BC303" i="61" s="1"/>
  <c r="BD134" i="61"/>
  <c r="BC176" i="61"/>
  <c r="BC228" i="61" s="1"/>
  <c r="BC280" i="61" s="1"/>
  <c r="BC197" i="61"/>
  <c r="BC249" i="61" s="1"/>
  <c r="BC301" i="61" s="1"/>
  <c r="BC167" i="61"/>
  <c r="BC219" i="61" s="1"/>
  <c r="BC271" i="61" s="1"/>
  <c r="BC195" i="61"/>
  <c r="BC247" i="61" s="1"/>
  <c r="BC299" i="61" s="1"/>
  <c r="BC175" i="61"/>
  <c r="BC227" i="61" s="1"/>
  <c r="BC279" i="61" s="1"/>
  <c r="BC192" i="61"/>
  <c r="BC244" i="61" s="1"/>
  <c r="BC296" i="61" s="1"/>
  <c r="BC205" i="61"/>
  <c r="BC257" i="61" s="1"/>
  <c r="BC309" i="61" s="1"/>
  <c r="BC196" i="61"/>
  <c r="BC248" i="61" s="1"/>
  <c r="BC300" i="61" s="1"/>
  <c r="BD152" i="61"/>
  <c r="BD144" i="67"/>
  <c r="BD143" i="67"/>
  <c r="BD143" i="61"/>
  <c r="BD155" i="61"/>
  <c r="BD155" i="67"/>
  <c r="BD157" i="61"/>
  <c r="BD157" i="67"/>
  <c r="BM139" i="56"/>
  <c r="BM144" i="56"/>
  <c r="BM111" i="56"/>
  <c r="BM148" i="56"/>
  <c r="BM127" i="56"/>
  <c r="BM108" i="56"/>
  <c r="BM120" i="56"/>
  <c r="BM100" i="56"/>
  <c r="BM136" i="56"/>
  <c r="BM75" i="56"/>
  <c r="BM73" i="56"/>
  <c r="BM66" i="56"/>
  <c r="BM60" i="56"/>
  <c r="BM117" i="56"/>
  <c r="BM94" i="56"/>
  <c r="BM96" i="56"/>
  <c r="BM69" i="56"/>
  <c r="BM64" i="56"/>
  <c r="BM114" i="56"/>
  <c r="BM87" i="56"/>
  <c r="BM63" i="56"/>
  <c r="BM93" i="56"/>
  <c r="BM82" i="56"/>
  <c r="BM123" i="56"/>
  <c r="BM118" i="56"/>
  <c r="BM76" i="56"/>
  <c r="BM81" i="56"/>
  <c r="BM72" i="56"/>
  <c r="BM151" i="56"/>
  <c r="BM79" i="56"/>
  <c r="BM124" i="56"/>
  <c r="BM112" i="56"/>
  <c r="BM129" i="56"/>
  <c r="BM126" i="56"/>
  <c r="BM88" i="56"/>
  <c r="BM90" i="56"/>
  <c r="BM142" i="56"/>
  <c r="BM84" i="56"/>
  <c r="BM103" i="56"/>
  <c r="BM145" i="56"/>
  <c r="BM99" i="56"/>
  <c r="BM102" i="56"/>
  <c r="BM130" i="56"/>
  <c r="BM85" i="56"/>
  <c r="BM133" i="56"/>
  <c r="BM97" i="56"/>
  <c r="BM106" i="56"/>
  <c r="BM132" i="56"/>
  <c r="BM105" i="56"/>
  <c r="BM138" i="56"/>
  <c r="BM147" i="56"/>
  <c r="BM78" i="56"/>
  <c r="BM121" i="56"/>
  <c r="BM109" i="56"/>
  <c r="BM67" i="56"/>
  <c r="BM141" i="56"/>
  <c r="BM91" i="56"/>
  <c r="BM150" i="56"/>
  <c r="BM70" i="56"/>
  <c r="BM61" i="56"/>
  <c r="BM115" i="56"/>
  <c r="BM135" i="56"/>
  <c r="BM153" i="56"/>
  <c r="BM154" i="56"/>
  <c r="BD147" i="67"/>
  <c r="BD147" i="61"/>
  <c r="BD158" i="61"/>
  <c r="BD158" i="67"/>
  <c r="BD138" i="61"/>
  <c r="BD138" i="67"/>
  <c r="BD162" i="67"/>
  <c r="BD162" i="61"/>
  <c r="BD145" i="61"/>
  <c r="BD145" i="67"/>
  <c r="BD133" i="61"/>
  <c r="BD133" i="67"/>
  <c r="BD137" i="67"/>
  <c r="BD137" i="61"/>
  <c r="BD136" i="61"/>
  <c r="BD136" i="67"/>
  <c r="BD160" i="61"/>
  <c r="BD160" i="67"/>
  <c r="BD154" i="67"/>
  <c r="BD154" i="61"/>
  <c r="BD161" i="67"/>
  <c r="BD161" i="61"/>
  <c r="BD146" i="61"/>
  <c r="BD146" i="67"/>
  <c r="BC213" i="67"/>
  <c r="BC265" i="67" s="1"/>
  <c r="BC317" i="67" s="1"/>
  <c r="BC205" i="67"/>
  <c r="BC257" i="67" s="1"/>
  <c r="BC309" i="67" s="1"/>
  <c r="BC203" i="67"/>
  <c r="BC255" i="67" s="1"/>
  <c r="BC307" i="67" s="1"/>
  <c r="BC190" i="67"/>
  <c r="BC242" i="67" s="1"/>
  <c r="BC294" i="67" s="1"/>
  <c r="BC185" i="67"/>
  <c r="BC237" i="67" s="1"/>
  <c r="BC289" i="67" s="1"/>
  <c r="BC201" i="67"/>
  <c r="BC253" i="67" s="1"/>
  <c r="BC305" i="67" s="1"/>
  <c r="BC188" i="67"/>
  <c r="BC240" i="67" s="1"/>
  <c r="BC292" i="67" s="1"/>
  <c r="BC194" i="67"/>
  <c r="BC246" i="67" s="1"/>
  <c r="BC298" i="67" s="1"/>
  <c r="BC204" i="67"/>
  <c r="BC256" i="67" s="1"/>
  <c r="BC308" i="67" s="1"/>
  <c r="BC187" i="67"/>
  <c r="BC239" i="67" s="1"/>
  <c r="BC291" i="67" s="1"/>
  <c r="BC197" i="67"/>
  <c r="BC249" i="67" s="1"/>
  <c r="BC301" i="67" s="1"/>
  <c r="BC202" i="67"/>
  <c r="BC254" i="67" s="1"/>
  <c r="BC306" i="67" s="1"/>
  <c r="BC189" i="67"/>
  <c r="BC241" i="67" s="1"/>
  <c r="BC293" i="67" s="1"/>
  <c r="BC199" i="67"/>
  <c r="BC251" i="67" s="1"/>
  <c r="BC303" i="67" s="1"/>
  <c r="BC192" i="67"/>
  <c r="BC244" i="67" s="1"/>
  <c r="BC296" i="67" s="1"/>
  <c r="BC210" i="67"/>
  <c r="BC262" i="67" s="1"/>
  <c r="BC314" i="67" s="1"/>
  <c r="BC186" i="67"/>
  <c r="BC238" i="67" s="1"/>
  <c r="BC290" i="67" s="1"/>
  <c r="BC215" i="67"/>
  <c r="BC267" i="67" s="1"/>
  <c r="BC319" i="67" s="1"/>
  <c r="BC193" i="67"/>
  <c r="BC245" i="67" s="1"/>
  <c r="BC297" i="67" s="1"/>
  <c r="BC196" i="67"/>
  <c r="BC248" i="67" s="1"/>
  <c r="BC300" i="67" s="1"/>
  <c r="BC195" i="67"/>
  <c r="BC247" i="67" s="1"/>
  <c r="BC299" i="67" s="1"/>
  <c r="BC206" i="67"/>
  <c r="BC258" i="67" s="1"/>
  <c r="BC310" i="67" s="1"/>
  <c r="BC214" i="67"/>
  <c r="BC266" i="67" s="1"/>
  <c r="BC318" i="67" s="1"/>
  <c r="BC191" i="67"/>
  <c r="BC243" i="67" s="1"/>
  <c r="BC295" i="67" s="1"/>
  <c r="BC200" i="67"/>
  <c r="BC252" i="67" s="1"/>
  <c r="BC304" i="67" s="1"/>
  <c r="BC198" i="67"/>
  <c r="BC250" i="67" s="1"/>
  <c r="BC302" i="67" s="1"/>
  <c r="BC207" i="67"/>
  <c r="BC259" i="67" s="1"/>
  <c r="BC311" i="67" s="1"/>
  <c r="BC211" i="67"/>
  <c r="BC263" i="67" s="1"/>
  <c r="BC315" i="67" s="1"/>
  <c r="BC209" i="67"/>
  <c r="BC261" i="67" s="1"/>
  <c r="BC313" i="67" s="1"/>
  <c r="BC212" i="67"/>
  <c r="BC264" i="67" s="1"/>
  <c r="BC316" i="67" s="1"/>
  <c r="BC208" i="67"/>
  <c r="BC260" i="67" s="1"/>
  <c r="BC312" i="67" s="1"/>
  <c r="BC216" i="67"/>
  <c r="BC268" i="67" s="1"/>
  <c r="BC320" i="67" s="1"/>
  <c r="BC181" i="67"/>
  <c r="BC233" i="67" s="1"/>
  <c r="BC285" i="67" s="1"/>
  <c r="BC175" i="67"/>
  <c r="BC227" i="67" s="1"/>
  <c r="BC279" i="67" s="1"/>
  <c r="BC176" i="67"/>
  <c r="BC228" i="67" s="1"/>
  <c r="BC280" i="67" s="1"/>
  <c r="BC172" i="67"/>
  <c r="BC224" i="67" s="1"/>
  <c r="BC276" i="67" s="1"/>
  <c r="BC167" i="67"/>
  <c r="BC219" i="67" s="1"/>
  <c r="BC271" i="67" s="1"/>
  <c r="BC177" i="67"/>
  <c r="BC229" i="67" s="1"/>
  <c r="BC281" i="67" s="1"/>
  <c r="BC183" i="67"/>
  <c r="BC235" i="67" s="1"/>
  <c r="BC287" i="67" s="1"/>
  <c r="BC182" i="67"/>
  <c r="BC234" i="67" s="1"/>
  <c r="BC286" i="67" s="1"/>
  <c r="BC170" i="67"/>
  <c r="BC222" i="67" s="1"/>
  <c r="BC274" i="67" s="1"/>
  <c r="BC178" i="67"/>
  <c r="BC230" i="67" s="1"/>
  <c r="BC282" i="67" s="1"/>
  <c r="BC168" i="67"/>
  <c r="BC220" i="67" s="1"/>
  <c r="BC272" i="67" s="1"/>
  <c r="BC179" i="67"/>
  <c r="BC231" i="67" s="1"/>
  <c r="BC283" i="67" s="1"/>
  <c r="BC171" i="67"/>
  <c r="BC223" i="67" s="1"/>
  <c r="BC275" i="67" s="1"/>
  <c r="BC184" i="67"/>
  <c r="BC236" i="67" s="1"/>
  <c r="BC288" i="67" s="1"/>
  <c r="BC180" i="67"/>
  <c r="BC232" i="67" s="1"/>
  <c r="BC284" i="67" s="1"/>
  <c r="BC174" i="67"/>
  <c r="BC226" i="67" s="1"/>
  <c r="BC278" i="67" s="1"/>
  <c r="BC173" i="67"/>
  <c r="BC225" i="67" s="1"/>
  <c r="BC277" i="67" s="1"/>
  <c r="BC169" i="67"/>
  <c r="BC221" i="67" s="1"/>
  <c r="BC273" i="67" s="1"/>
  <c r="BD119" i="61"/>
  <c r="BD119" i="67"/>
  <c r="BD117" i="61"/>
  <c r="BD117" i="67"/>
  <c r="BD115" i="61"/>
  <c r="BD115" i="67"/>
  <c r="BD122" i="61"/>
  <c r="BD122" i="67"/>
  <c r="BD120" i="61"/>
  <c r="BD120" i="67"/>
  <c r="BD330" i="67" s="1"/>
  <c r="BD130" i="61"/>
  <c r="BD130" i="67"/>
  <c r="BD114" i="61"/>
  <c r="BD114" i="67"/>
  <c r="BD116" i="61"/>
  <c r="BD116" i="67"/>
  <c r="BD123" i="61"/>
  <c r="BD123" i="67"/>
  <c r="BD125" i="61"/>
  <c r="BD125" i="67"/>
  <c r="BD124" i="61"/>
  <c r="BD124" i="67"/>
  <c r="BD131" i="61"/>
  <c r="BD131" i="67"/>
  <c r="BD118" i="61"/>
  <c r="BD118" i="67"/>
  <c r="BD127" i="61"/>
  <c r="BD127" i="67"/>
  <c r="BD129" i="61"/>
  <c r="BD129" i="67"/>
  <c r="BC169" i="61"/>
  <c r="BC221" i="61" s="1"/>
  <c r="BC273" i="61" s="1"/>
  <c r="BC198" i="61"/>
  <c r="BC250" i="61" s="1"/>
  <c r="BC302" i="61" s="1"/>
  <c r="BC209" i="61"/>
  <c r="BC261" i="61" s="1"/>
  <c r="BC313" i="61" s="1"/>
  <c r="BC170" i="61"/>
  <c r="BC222" i="61" s="1"/>
  <c r="BC274" i="61" s="1"/>
  <c r="BC207" i="61"/>
  <c r="BC259" i="61" s="1"/>
  <c r="BC311" i="61" s="1"/>
  <c r="BC187" i="61"/>
  <c r="BC239" i="61" s="1"/>
  <c r="BC291" i="61" s="1"/>
  <c r="BC173" i="61"/>
  <c r="BC225" i="61" s="1"/>
  <c r="BC277" i="61" s="1"/>
  <c r="BC210" i="61"/>
  <c r="BC262" i="61" s="1"/>
  <c r="BC314" i="61" s="1"/>
  <c r="BC201" i="61"/>
  <c r="BC253" i="61" s="1"/>
  <c r="BC305" i="61" s="1"/>
  <c r="BC182" i="61"/>
  <c r="BC234" i="61" s="1"/>
  <c r="BC286" i="61" s="1"/>
  <c r="BC212" i="61"/>
  <c r="BC264" i="61" s="1"/>
  <c r="BC316" i="61" s="1"/>
  <c r="BC202" i="61"/>
  <c r="BC254" i="61" s="1"/>
  <c r="BC306" i="61" s="1"/>
  <c r="BC168" i="61"/>
  <c r="BC220" i="61" s="1"/>
  <c r="BC272" i="61" s="1"/>
  <c r="BC178" i="61"/>
  <c r="BC230" i="61" s="1"/>
  <c r="BC282" i="61" s="1"/>
  <c r="BC214" i="61"/>
  <c r="BC266" i="61" s="1"/>
  <c r="BC318" i="61" s="1"/>
  <c r="BC194" i="61"/>
  <c r="BC246" i="61" s="1"/>
  <c r="BC298" i="61" s="1"/>
  <c r="BC181" i="61"/>
  <c r="BC233" i="61" s="1"/>
  <c r="BC285" i="61" s="1"/>
  <c r="BC206" i="61"/>
  <c r="BC258" i="61" s="1"/>
  <c r="BC310" i="61" s="1"/>
  <c r="BC213" i="61"/>
  <c r="BC265" i="61" s="1"/>
  <c r="BC317" i="61" s="1"/>
  <c r="BC180" i="61"/>
  <c r="BC232" i="61" s="1"/>
  <c r="BC284" i="61" s="1"/>
  <c r="BC186" i="61"/>
  <c r="BC238" i="61" s="1"/>
  <c r="BC290" i="61" s="1"/>
  <c r="BC204" i="61"/>
  <c r="BC256" i="61" s="1"/>
  <c r="BC308" i="61" s="1"/>
  <c r="BC171" i="61"/>
  <c r="BC223" i="61" s="1"/>
  <c r="BC275" i="61" s="1"/>
  <c r="BC191" i="61"/>
  <c r="BC243" i="61" s="1"/>
  <c r="BC295" i="61" s="1"/>
  <c r="BC188" i="61"/>
  <c r="BC240" i="61" s="1"/>
  <c r="BC292" i="61" s="1"/>
  <c r="BC174" i="61"/>
  <c r="BC226" i="61" s="1"/>
  <c r="BC278" i="61" s="1"/>
  <c r="BC183" i="61"/>
  <c r="BC235" i="61" s="1"/>
  <c r="BC287" i="61" s="1"/>
  <c r="BC208" i="61"/>
  <c r="BC260" i="61" s="1"/>
  <c r="BC312" i="61" s="1"/>
  <c r="BC203" i="61"/>
  <c r="BC255" i="61" s="1"/>
  <c r="BC307" i="61" s="1"/>
  <c r="BC216" i="61"/>
  <c r="BC268" i="61" s="1"/>
  <c r="BC320" i="61" s="1"/>
  <c r="BC193" i="61"/>
  <c r="BC245" i="61" s="1"/>
  <c r="BC297" i="61" s="1"/>
  <c r="BC184" i="61"/>
  <c r="BC236" i="61" s="1"/>
  <c r="BC288" i="61" s="1"/>
  <c r="BC179" i="61"/>
  <c r="BC231" i="61" s="1"/>
  <c r="BC283" i="61" s="1"/>
  <c r="BC200" i="61"/>
  <c r="BC252" i="61" s="1"/>
  <c r="BC304" i="61" s="1"/>
  <c r="BC190" i="61"/>
  <c r="BC242" i="61" s="1"/>
  <c r="BC294" i="61" s="1"/>
  <c r="BC211" i="61"/>
  <c r="BC263" i="61" s="1"/>
  <c r="BC315" i="61" s="1"/>
  <c r="BC215" i="61"/>
  <c r="BC267" i="61" s="1"/>
  <c r="BC319" i="61" s="1"/>
  <c r="BC172" i="61"/>
  <c r="BC224" i="61" s="1"/>
  <c r="BC276" i="61" s="1"/>
  <c r="BC57" i="61"/>
  <c r="BC387" i="61" s="1"/>
  <c r="BC237" i="61"/>
  <c r="BC289" i="61" s="1"/>
  <c r="BM57" i="56"/>
  <c r="BM58" i="56"/>
  <c r="BM55" i="56"/>
  <c r="BM54" i="56"/>
  <c r="BM52" i="56"/>
  <c r="BM51" i="56"/>
  <c r="BB363" i="67"/>
  <c r="BA129" i="69"/>
  <c r="BA16" i="69" s="1"/>
  <c r="BA129" i="59"/>
  <c r="BA16" i="59" s="1"/>
  <c r="BC324" i="61"/>
  <c r="BC335" i="61" s="1"/>
  <c r="BC60" i="61"/>
  <c r="BM10" i="56"/>
  <c r="BM46" i="56"/>
  <c r="BM30" i="56"/>
  <c r="BM43" i="56"/>
  <c r="BM33" i="56"/>
  <c r="BM27" i="56"/>
  <c r="BM31" i="56"/>
  <c r="BM49" i="56"/>
  <c r="BM39" i="56"/>
  <c r="BM19" i="56"/>
  <c r="BM16" i="56"/>
  <c r="BM12" i="56"/>
  <c r="BM9" i="56"/>
  <c r="BM25" i="56"/>
  <c r="BM22" i="56"/>
  <c r="BM18" i="56"/>
  <c r="BM21" i="56"/>
  <c r="BM24" i="56"/>
  <c r="BM48" i="56"/>
  <c r="BM34" i="56"/>
  <c r="BM45" i="56"/>
  <c r="BM40" i="56"/>
  <c r="BM28" i="56"/>
  <c r="BM15" i="56"/>
  <c r="BM13" i="56"/>
  <c r="BM36" i="56"/>
  <c r="BM42" i="56"/>
  <c r="BM37" i="56"/>
  <c r="BB367" i="61"/>
  <c r="BB364" i="61"/>
  <c r="BB370" i="61"/>
  <c r="BB368" i="61"/>
  <c r="BB365" i="61"/>
  <c r="BB369" i="61"/>
  <c r="BB362" i="61"/>
  <c r="BB366" i="61"/>
  <c r="BB363" i="61"/>
  <c r="BB366" i="67"/>
  <c r="BB371" i="61"/>
  <c r="BB370" i="67"/>
  <c r="BB368" i="67"/>
  <c r="BB364" i="67"/>
  <c r="BC324" i="67"/>
  <c r="BC335" i="67" s="1"/>
  <c r="BC60" i="67"/>
  <c r="BB367" i="67"/>
  <c r="BB362" i="67"/>
  <c r="BB365" i="67"/>
  <c r="BB369" i="67"/>
  <c r="BB26" i="69"/>
  <c r="BC27" i="69"/>
  <c r="BD28" i="69"/>
  <c r="BE29" i="69"/>
  <c r="BB133" i="69"/>
  <c r="BC134" i="69"/>
  <c r="BD135" i="69"/>
  <c r="BE136" i="69"/>
  <c r="BB389" i="61"/>
  <c r="BB390" i="61" s="1"/>
  <c r="BB26" i="59"/>
  <c r="BC27" i="59"/>
  <c r="BD28" i="59"/>
  <c r="BE29" i="59"/>
  <c r="BB133" i="59"/>
  <c r="BC134" i="59"/>
  <c r="BD135" i="59"/>
  <c r="BE136" i="59"/>
  <c r="BN3" i="56"/>
  <c r="AZ29" i="1"/>
  <c r="BM6" i="56"/>
  <c r="BM7" i="56"/>
  <c r="BD325" i="67" l="1"/>
  <c r="BD325" i="61"/>
  <c r="BC23" i="69"/>
  <c r="BF136" i="69" s="1"/>
  <c r="BC21" i="69"/>
  <c r="BF29" i="69" s="1"/>
  <c r="BC23" i="59"/>
  <c r="BF136" i="59" s="1"/>
  <c r="BC21" i="59"/>
  <c r="BC347" i="67"/>
  <c r="BC359" i="67" s="1"/>
  <c r="BD332" i="61"/>
  <c r="BD328" i="67"/>
  <c r="BD326" i="67"/>
  <c r="BD326" i="61"/>
  <c r="BM110" i="56"/>
  <c r="BM77" i="56"/>
  <c r="BE137" i="61" s="1"/>
  <c r="BE82" i="69"/>
  <c r="BF83" i="69"/>
  <c r="BE82" i="59"/>
  <c r="BF83" i="59"/>
  <c r="BG10" i="61"/>
  <c r="BG63" i="61" s="1"/>
  <c r="BF9" i="61"/>
  <c r="BF62" i="61" s="1"/>
  <c r="BE8" i="61"/>
  <c r="BE61" i="61" s="1"/>
  <c r="BH11" i="61"/>
  <c r="BH64" i="61" s="1"/>
  <c r="J64" i="61" s="1"/>
  <c r="BD7" i="61"/>
  <c r="BD328" i="61"/>
  <c r="BD327" i="61"/>
  <c r="BD330" i="61"/>
  <c r="BD334" i="67"/>
  <c r="BD327" i="67"/>
  <c r="BM62" i="56"/>
  <c r="BM71" i="56"/>
  <c r="BM116" i="56"/>
  <c r="BM122" i="56"/>
  <c r="BM113" i="56"/>
  <c r="BM68" i="56"/>
  <c r="BM89" i="56"/>
  <c r="BM125" i="56"/>
  <c r="BM98" i="56"/>
  <c r="BM92" i="56"/>
  <c r="BM146" i="56"/>
  <c r="BM119" i="56"/>
  <c r="BM134" i="56"/>
  <c r="BM143" i="56"/>
  <c r="BM80" i="56"/>
  <c r="BM65" i="56"/>
  <c r="BM152" i="56"/>
  <c r="BM137" i="56"/>
  <c r="BM128" i="56"/>
  <c r="BM140" i="56"/>
  <c r="BM155" i="56"/>
  <c r="BM86" i="56"/>
  <c r="BM101" i="56"/>
  <c r="BM149" i="56"/>
  <c r="BM107" i="56"/>
  <c r="BM131" i="56"/>
  <c r="BM104" i="56"/>
  <c r="BM83" i="56"/>
  <c r="BM95" i="56"/>
  <c r="BM74" i="56"/>
  <c r="BD164" i="61"/>
  <c r="BD332" i="67"/>
  <c r="BG10" i="67"/>
  <c r="BG63" i="67" s="1"/>
  <c r="BF9" i="67"/>
  <c r="BF62" i="67" s="1"/>
  <c r="BE8" i="67"/>
  <c r="BE61" i="67" s="1"/>
  <c r="BH11" i="67"/>
  <c r="BH64" i="67" s="1"/>
  <c r="J64" i="67" s="1"/>
  <c r="BD7" i="67"/>
  <c r="BD60" i="67" s="1"/>
  <c r="BD165" i="67"/>
  <c r="BD334" i="61"/>
  <c r="BM32" i="56"/>
  <c r="BM11" i="56"/>
  <c r="BM59" i="56"/>
  <c r="BM56" i="56"/>
  <c r="BM53" i="56"/>
  <c r="BB183" i="69"/>
  <c r="BB18" i="69" s="1"/>
  <c r="BB76" i="69"/>
  <c r="BB14" i="69" s="1"/>
  <c r="BB183" i="59"/>
  <c r="BB18" i="59" s="1"/>
  <c r="BB76" i="59"/>
  <c r="BB14" i="59" s="1"/>
  <c r="BC338" i="61"/>
  <c r="BC350" i="61" s="1"/>
  <c r="BC346" i="61"/>
  <c r="BC358" i="61" s="1"/>
  <c r="BC343" i="61"/>
  <c r="BC355" i="61" s="1"/>
  <c r="BC341" i="61"/>
  <c r="BC353" i="61" s="1"/>
  <c r="BC345" i="61"/>
  <c r="BC357" i="61" s="1"/>
  <c r="BC342" i="61"/>
  <c r="BC354" i="61" s="1"/>
  <c r="BC340" i="61"/>
  <c r="BC352" i="61" s="1"/>
  <c r="BC344" i="61"/>
  <c r="BC356" i="61" s="1"/>
  <c r="BC339" i="61"/>
  <c r="BC351" i="61" s="1"/>
  <c r="BC347" i="61"/>
  <c r="BC359" i="61" s="1"/>
  <c r="BM41" i="56"/>
  <c r="BM47" i="56"/>
  <c r="BM35" i="56"/>
  <c r="BM20" i="56"/>
  <c r="BM14" i="56"/>
  <c r="BM26" i="56"/>
  <c r="BM29" i="56"/>
  <c r="BM23" i="56"/>
  <c r="BM17" i="56"/>
  <c r="BM38" i="56"/>
  <c r="BM50" i="56"/>
  <c r="BM44" i="56"/>
  <c r="BB79" i="59"/>
  <c r="BC341" i="67"/>
  <c r="BC353" i="67" s="1"/>
  <c r="BB79" i="69"/>
  <c r="BC342" i="67"/>
  <c r="BC354" i="67" s="1"/>
  <c r="BC339" i="67"/>
  <c r="BC351" i="67" s="1"/>
  <c r="BC344" i="67"/>
  <c r="BC356" i="67" s="1"/>
  <c r="BC346" i="67"/>
  <c r="BC358" i="67" s="1"/>
  <c r="BC340" i="67"/>
  <c r="BC352" i="67" s="1"/>
  <c r="BC345" i="67"/>
  <c r="BC357" i="67" s="1"/>
  <c r="BC343" i="67"/>
  <c r="BC355" i="67" s="1"/>
  <c r="BC338" i="67"/>
  <c r="BC350" i="67" s="1"/>
  <c r="BC80" i="69"/>
  <c r="BD81" i="69"/>
  <c r="BC80" i="59"/>
  <c r="BD81" i="59"/>
  <c r="BM8" i="56"/>
  <c r="BF29" i="59"/>
  <c r="AZ30" i="1"/>
  <c r="BN4" i="56"/>
  <c r="BA28" i="1"/>
  <c r="BC371" i="67" l="1"/>
  <c r="BC22" i="69"/>
  <c r="BC22" i="59"/>
  <c r="BE148" i="67"/>
  <c r="BE148" i="61"/>
  <c r="BE159" i="61"/>
  <c r="BE142" i="61"/>
  <c r="BE134" i="61"/>
  <c r="BE135" i="61"/>
  <c r="BE137" i="67"/>
  <c r="BE156" i="67"/>
  <c r="BE144" i="61"/>
  <c r="BE149" i="67"/>
  <c r="BE132" i="67"/>
  <c r="BE151" i="67"/>
  <c r="BE153" i="67"/>
  <c r="BE152" i="67"/>
  <c r="BE160" i="67"/>
  <c r="BE141" i="67"/>
  <c r="BE150" i="61"/>
  <c r="BE144" i="67"/>
  <c r="BE132" i="61"/>
  <c r="BE149" i="61"/>
  <c r="BE141" i="61"/>
  <c r="BE150" i="67"/>
  <c r="BE152" i="61"/>
  <c r="BD57" i="67"/>
  <c r="BD387" i="67" s="1"/>
  <c r="BD389" i="67" s="1"/>
  <c r="BD390" i="67" s="1"/>
  <c r="BE160" i="61"/>
  <c r="BE135" i="67"/>
  <c r="BE159" i="67"/>
  <c r="BE153" i="61"/>
  <c r="BE142" i="67"/>
  <c r="BE134" i="67"/>
  <c r="BE156" i="61"/>
  <c r="BE151" i="61"/>
  <c r="BE136" i="67"/>
  <c r="BE136" i="61"/>
  <c r="BE155" i="67"/>
  <c r="BE155" i="61"/>
  <c r="BE140" i="61"/>
  <c r="BE140" i="67"/>
  <c r="BE158" i="61"/>
  <c r="BE158" i="67"/>
  <c r="BE133" i="61"/>
  <c r="BE133" i="67"/>
  <c r="BE143" i="61"/>
  <c r="BE143" i="67"/>
  <c r="BE147" i="61"/>
  <c r="BE147" i="67"/>
  <c r="BE154" i="61"/>
  <c r="BE154" i="67"/>
  <c r="BE162" i="61"/>
  <c r="BE162" i="67"/>
  <c r="BN66" i="56"/>
  <c r="BN136" i="56"/>
  <c r="BN114" i="56"/>
  <c r="BN148" i="56"/>
  <c r="BN87" i="56"/>
  <c r="BN73" i="56"/>
  <c r="BN117" i="56"/>
  <c r="BN100" i="56"/>
  <c r="BN64" i="56"/>
  <c r="BN69" i="56"/>
  <c r="BN60" i="56"/>
  <c r="BN120" i="56"/>
  <c r="BN96" i="56"/>
  <c r="BN75" i="56"/>
  <c r="BN111" i="56"/>
  <c r="BN139" i="56"/>
  <c r="BN127" i="56"/>
  <c r="BN108" i="56"/>
  <c r="BN94" i="56"/>
  <c r="BN144" i="56"/>
  <c r="BN84" i="56"/>
  <c r="BN63" i="56"/>
  <c r="BN126" i="56"/>
  <c r="BN76" i="56"/>
  <c r="BN93" i="56"/>
  <c r="BN147" i="56"/>
  <c r="BN81" i="56"/>
  <c r="BN123" i="56"/>
  <c r="BN82" i="56"/>
  <c r="BN130" i="56"/>
  <c r="BN72" i="56"/>
  <c r="BN99" i="56"/>
  <c r="BN105" i="56"/>
  <c r="BN121" i="56"/>
  <c r="BN79" i="56"/>
  <c r="BN151" i="56"/>
  <c r="BN90" i="56"/>
  <c r="BN142" i="56"/>
  <c r="BN102" i="56"/>
  <c r="BN118" i="56"/>
  <c r="BN124" i="56"/>
  <c r="BN112" i="56"/>
  <c r="BN70" i="56"/>
  <c r="BN133" i="56"/>
  <c r="BN78" i="56"/>
  <c r="BN132" i="56"/>
  <c r="BN109" i="56"/>
  <c r="BN138" i="56"/>
  <c r="BN88" i="56"/>
  <c r="BN97" i="56"/>
  <c r="BN85" i="56"/>
  <c r="BN103" i="56"/>
  <c r="BN141" i="56"/>
  <c r="BN67" i="56"/>
  <c r="BN91" i="56"/>
  <c r="BN61" i="56"/>
  <c r="BN150" i="56"/>
  <c r="BN135" i="56"/>
  <c r="BN145" i="56"/>
  <c r="BN129" i="56"/>
  <c r="BN115" i="56"/>
  <c r="BN106" i="56"/>
  <c r="BN154" i="56"/>
  <c r="BN153" i="56"/>
  <c r="BE139" i="67"/>
  <c r="BE139" i="61"/>
  <c r="BE161" i="67"/>
  <c r="BE161" i="61"/>
  <c r="BE157" i="61"/>
  <c r="BE157" i="67"/>
  <c r="BE146" i="61"/>
  <c r="BE146" i="67"/>
  <c r="BE145" i="61"/>
  <c r="BE145" i="67"/>
  <c r="BE163" i="61"/>
  <c r="BE163" i="67"/>
  <c r="BE138" i="61"/>
  <c r="BE138" i="67"/>
  <c r="BD324" i="67"/>
  <c r="BD335" i="67" s="1"/>
  <c r="BD188" i="67"/>
  <c r="BD240" i="67" s="1"/>
  <c r="BD292" i="67" s="1"/>
  <c r="BD213" i="67"/>
  <c r="BD265" i="67" s="1"/>
  <c r="BD317" i="67" s="1"/>
  <c r="BD205" i="67"/>
  <c r="BD257" i="67" s="1"/>
  <c r="BD309" i="67" s="1"/>
  <c r="BD190" i="67"/>
  <c r="BD242" i="67" s="1"/>
  <c r="BD294" i="67" s="1"/>
  <c r="BD194" i="67"/>
  <c r="BD246" i="67" s="1"/>
  <c r="BD298" i="67" s="1"/>
  <c r="BD201" i="67"/>
  <c r="BD253" i="67" s="1"/>
  <c r="BD305" i="67" s="1"/>
  <c r="BD185" i="67"/>
  <c r="BD237" i="67" s="1"/>
  <c r="BD289" i="67" s="1"/>
  <c r="BD197" i="67"/>
  <c r="BD249" i="67" s="1"/>
  <c r="BD301" i="67" s="1"/>
  <c r="BD187" i="67"/>
  <c r="BD239" i="67" s="1"/>
  <c r="BD291" i="67" s="1"/>
  <c r="BD203" i="67"/>
  <c r="BD255" i="67" s="1"/>
  <c r="BD307" i="67" s="1"/>
  <c r="BD202" i="67"/>
  <c r="BD254" i="67" s="1"/>
  <c r="BD306" i="67" s="1"/>
  <c r="BD204" i="67"/>
  <c r="BD256" i="67" s="1"/>
  <c r="BD308" i="67" s="1"/>
  <c r="BD207" i="67"/>
  <c r="BD259" i="67" s="1"/>
  <c r="BD311" i="67" s="1"/>
  <c r="BD214" i="67"/>
  <c r="BD266" i="67" s="1"/>
  <c r="BD318" i="67" s="1"/>
  <c r="BD210" i="67"/>
  <c r="BD262" i="67" s="1"/>
  <c r="BD314" i="67" s="1"/>
  <c r="BD199" i="67"/>
  <c r="BD251" i="67" s="1"/>
  <c r="BD303" i="67" s="1"/>
  <c r="BD200" i="67"/>
  <c r="BD252" i="67" s="1"/>
  <c r="BD304" i="67" s="1"/>
  <c r="BD215" i="67"/>
  <c r="BD267" i="67" s="1"/>
  <c r="BD319" i="67" s="1"/>
  <c r="BD208" i="67"/>
  <c r="BD260" i="67" s="1"/>
  <c r="BD312" i="67" s="1"/>
  <c r="BD192" i="67"/>
  <c r="BD244" i="67" s="1"/>
  <c r="BD296" i="67" s="1"/>
  <c r="BD191" i="67"/>
  <c r="BD243" i="67" s="1"/>
  <c r="BD295" i="67" s="1"/>
  <c r="BD196" i="67"/>
  <c r="BD248" i="67" s="1"/>
  <c r="BD300" i="67" s="1"/>
  <c r="BD195" i="67"/>
  <c r="BD247" i="67" s="1"/>
  <c r="BD299" i="67" s="1"/>
  <c r="BD189" i="67"/>
  <c r="BD241" i="67" s="1"/>
  <c r="BD293" i="67" s="1"/>
  <c r="BD211" i="67"/>
  <c r="BD263" i="67" s="1"/>
  <c r="BD315" i="67" s="1"/>
  <c r="BD198" i="67"/>
  <c r="BD250" i="67" s="1"/>
  <c r="BD302" i="67" s="1"/>
  <c r="BD186" i="67"/>
  <c r="BD238" i="67" s="1"/>
  <c r="BD290" i="67" s="1"/>
  <c r="BD212" i="67"/>
  <c r="BD264" i="67" s="1"/>
  <c r="BD316" i="67" s="1"/>
  <c r="BD206" i="67"/>
  <c r="BD258" i="67" s="1"/>
  <c r="BD310" i="67" s="1"/>
  <c r="BD209" i="67"/>
  <c r="BD261" i="67" s="1"/>
  <c r="BD313" i="67" s="1"/>
  <c r="BD193" i="67"/>
  <c r="BD245" i="67" s="1"/>
  <c r="BD297" i="67" s="1"/>
  <c r="BD216" i="67"/>
  <c r="BD268" i="67" s="1"/>
  <c r="BD320" i="67" s="1"/>
  <c r="BD179" i="67"/>
  <c r="BD231" i="67" s="1"/>
  <c r="BD283" i="67" s="1"/>
  <c r="BD181" i="67"/>
  <c r="BD233" i="67" s="1"/>
  <c r="BD285" i="67" s="1"/>
  <c r="BD174" i="67"/>
  <c r="BD226" i="67" s="1"/>
  <c r="BD278" i="67" s="1"/>
  <c r="BD170" i="67"/>
  <c r="BD222" i="67" s="1"/>
  <c r="BD274" i="67" s="1"/>
  <c r="BD172" i="67"/>
  <c r="BD224" i="67" s="1"/>
  <c r="BD276" i="67" s="1"/>
  <c r="BD176" i="67"/>
  <c r="BD228" i="67" s="1"/>
  <c r="BD280" i="67" s="1"/>
  <c r="BD175" i="67"/>
  <c r="BD227" i="67" s="1"/>
  <c r="BD279" i="67" s="1"/>
  <c r="BD178" i="67"/>
  <c r="BD168" i="67"/>
  <c r="BD220" i="67" s="1"/>
  <c r="BD272" i="67" s="1"/>
  <c r="BD177" i="67"/>
  <c r="BD229" i="67" s="1"/>
  <c r="BD281" i="67" s="1"/>
  <c r="BD183" i="67"/>
  <c r="BD235" i="67" s="1"/>
  <c r="BD287" i="67" s="1"/>
  <c r="BD184" i="67"/>
  <c r="BD236" i="67" s="1"/>
  <c r="BD288" i="67" s="1"/>
  <c r="BD173" i="67"/>
  <c r="BD225" i="67" s="1"/>
  <c r="BD277" i="67" s="1"/>
  <c r="BD171" i="67"/>
  <c r="BD223" i="67" s="1"/>
  <c r="BD275" i="67" s="1"/>
  <c r="BD169" i="67"/>
  <c r="BD180" i="67"/>
  <c r="BD167" i="67"/>
  <c r="BD219" i="67" s="1"/>
  <c r="BD271" i="67" s="1"/>
  <c r="BD182" i="67"/>
  <c r="BD234" i="67" s="1"/>
  <c r="BD286" i="67" s="1"/>
  <c r="BE117" i="61"/>
  <c r="BE117" i="67"/>
  <c r="BE116" i="61"/>
  <c r="BE116" i="67"/>
  <c r="BE127" i="61"/>
  <c r="BE127" i="67"/>
  <c r="BE129" i="61"/>
  <c r="BE129" i="67"/>
  <c r="BE122" i="61"/>
  <c r="BE122" i="67"/>
  <c r="BE126" i="61"/>
  <c r="BE126" i="67"/>
  <c r="BE119" i="61"/>
  <c r="BE119" i="67"/>
  <c r="BE118" i="61"/>
  <c r="BE118" i="67"/>
  <c r="BE125" i="61"/>
  <c r="BE125" i="67"/>
  <c r="BE130" i="61"/>
  <c r="BE130" i="67"/>
  <c r="BE128" i="61"/>
  <c r="BE128" i="67"/>
  <c r="BE121" i="61"/>
  <c r="BE121" i="67"/>
  <c r="BE131" i="61"/>
  <c r="BE131" i="67"/>
  <c r="BE114" i="61"/>
  <c r="BE114" i="67"/>
  <c r="BE124" i="61"/>
  <c r="BE124" i="67"/>
  <c r="BE120" i="61"/>
  <c r="BE330" i="61" s="1"/>
  <c r="BE120" i="67"/>
  <c r="BE123" i="61"/>
  <c r="BE123" i="67"/>
  <c r="BE115" i="61"/>
  <c r="BE115" i="67"/>
  <c r="BD168" i="61"/>
  <c r="BD220" i="61" s="1"/>
  <c r="BD272" i="61" s="1"/>
  <c r="BD190" i="61"/>
  <c r="BD242" i="61" s="1"/>
  <c r="BD294" i="61" s="1"/>
  <c r="BD187" i="61"/>
  <c r="BD239" i="61" s="1"/>
  <c r="BD291" i="61" s="1"/>
  <c r="BD185" i="61"/>
  <c r="BD237" i="61" s="1"/>
  <c r="BD289" i="61" s="1"/>
  <c r="BD195" i="61"/>
  <c r="BD247" i="61" s="1"/>
  <c r="BD299" i="61" s="1"/>
  <c r="BD199" i="61"/>
  <c r="BD251" i="61" s="1"/>
  <c r="BD303" i="61" s="1"/>
  <c r="BD193" i="61"/>
  <c r="BD245" i="61" s="1"/>
  <c r="BD297" i="61" s="1"/>
  <c r="BD214" i="61"/>
  <c r="BD266" i="61" s="1"/>
  <c r="BD318" i="61" s="1"/>
  <c r="BD207" i="61"/>
  <c r="BD259" i="61" s="1"/>
  <c r="BD311" i="61" s="1"/>
  <c r="BD171" i="61"/>
  <c r="BD223" i="61" s="1"/>
  <c r="BD275" i="61" s="1"/>
  <c r="BD183" i="61"/>
  <c r="BD235" i="61" s="1"/>
  <c r="BD287" i="61" s="1"/>
  <c r="BD184" i="61"/>
  <c r="BD236" i="61" s="1"/>
  <c r="BD288" i="61" s="1"/>
  <c r="BD174" i="61"/>
  <c r="BD226" i="61" s="1"/>
  <c r="BD278" i="61" s="1"/>
  <c r="BD176" i="61"/>
  <c r="BD228" i="61" s="1"/>
  <c r="BD280" i="61" s="1"/>
  <c r="BD213" i="61"/>
  <c r="BD265" i="61" s="1"/>
  <c r="BD317" i="61" s="1"/>
  <c r="BD201" i="61"/>
  <c r="BD253" i="61" s="1"/>
  <c r="BD305" i="61" s="1"/>
  <c r="BD197" i="61"/>
  <c r="BD249" i="61" s="1"/>
  <c r="BD301" i="61" s="1"/>
  <c r="BD206" i="61"/>
  <c r="BD258" i="61" s="1"/>
  <c r="BD310" i="61" s="1"/>
  <c r="BD200" i="61"/>
  <c r="BD252" i="61" s="1"/>
  <c r="BD304" i="61" s="1"/>
  <c r="BD209" i="61"/>
  <c r="BD261" i="61" s="1"/>
  <c r="BD313" i="61" s="1"/>
  <c r="BD211" i="61"/>
  <c r="BD263" i="61" s="1"/>
  <c r="BD315" i="61" s="1"/>
  <c r="BD189" i="61"/>
  <c r="BD241" i="61" s="1"/>
  <c r="BD293" i="61" s="1"/>
  <c r="BD173" i="61"/>
  <c r="BD225" i="61" s="1"/>
  <c r="BD277" i="61" s="1"/>
  <c r="BD172" i="61"/>
  <c r="BD224" i="61" s="1"/>
  <c r="BD276" i="61" s="1"/>
  <c r="BD182" i="61"/>
  <c r="BD234" i="61" s="1"/>
  <c r="BD286" i="61" s="1"/>
  <c r="BD181" i="61"/>
  <c r="BD233" i="61" s="1"/>
  <c r="BD285" i="61" s="1"/>
  <c r="BD167" i="61"/>
  <c r="BD219" i="61" s="1"/>
  <c r="BD271" i="61" s="1"/>
  <c r="BD203" i="61"/>
  <c r="BD255" i="61" s="1"/>
  <c r="BD307" i="61" s="1"/>
  <c r="BD188" i="61"/>
  <c r="BD240" i="61" s="1"/>
  <c r="BD292" i="61" s="1"/>
  <c r="BD202" i="61"/>
  <c r="BD254" i="61" s="1"/>
  <c r="BD306" i="61" s="1"/>
  <c r="BD191" i="61"/>
  <c r="BD243" i="61" s="1"/>
  <c r="BD295" i="61" s="1"/>
  <c r="BD192" i="61"/>
  <c r="BD244" i="61" s="1"/>
  <c r="BD296" i="61" s="1"/>
  <c r="BD208" i="61"/>
  <c r="BD260" i="61" s="1"/>
  <c r="BD312" i="61" s="1"/>
  <c r="BD210" i="61"/>
  <c r="BD262" i="61" s="1"/>
  <c r="BD314" i="61" s="1"/>
  <c r="BD196" i="61"/>
  <c r="BD248" i="61" s="1"/>
  <c r="BD300" i="61" s="1"/>
  <c r="BD180" i="61"/>
  <c r="BD232" i="61" s="1"/>
  <c r="BD284" i="61" s="1"/>
  <c r="BD175" i="61"/>
  <c r="BD227" i="61" s="1"/>
  <c r="BD279" i="61" s="1"/>
  <c r="BD169" i="61"/>
  <c r="BD221" i="61" s="1"/>
  <c r="BD273" i="61" s="1"/>
  <c r="BD177" i="61"/>
  <c r="BD229" i="61" s="1"/>
  <c r="BD281" i="61" s="1"/>
  <c r="BD194" i="61"/>
  <c r="BD246" i="61" s="1"/>
  <c r="BD298" i="61" s="1"/>
  <c r="BD204" i="61"/>
  <c r="BD256" i="61" s="1"/>
  <c r="BD308" i="61" s="1"/>
  <c r="BD205" i="61"/>
  <c r="BD257" i="61" s="1"/>
  <c r="BD309" i="61" s="1"/>
  <c r="BD212" i="61"/>
  <c r="BD264" i="61" s="1"/>
  <c r="BD316" i="61" s="1"/>
  <c r="BD186" i="61"/>
  <c r="BD238" i="61" s="1"/>
  <c r="BD290" i="61" s="1"/>
  <c r="BD198" i="61"/>
  <c r="BD250" i="61" s="1"/>
  <c r="BD302" i="61" s="1"/>
  <c r="BD215" i="61"/>
  <c r="BD267" i="61" s="1"/>
  <c r="BD319" i="61" s="1"/>
  <c r="BD216" i="61"/>
  <c r="BD268" i="61" s="1"/>
  <c r="BD320" i="61" s="1"/>
  <c r="BD170" i="61"/>
  <c r="BD222" i="61" s="1"/>
  <c r="BD274" i="61" s="1"/>
  <c r="BD179" i="61"/>
  <c r="BD231" i="61" s="1"/>
  <c r="BD283" i="61" s="1"/>
  <c r="BD178" i="61"/>
  <c r="BD230" i="61" s="1"/>
  <c r="BD282" i="61" s="1"/>
  <c r="BD60" i="61"/>
  <c r="BC367" i="61"/>
  <c r="BN54" i="56"/>
  <c r="BN58" i="56"/>
  <c r="BN55" i="56"/>
  <c r="BN57" i="56"/>
  <c r="BN52" i="56"/>
  <c r="BN51" i="56"/>
  <c r="BC369" i="67"/>
  <c r="BC366" i="61"/>
  <c r="BB129" i="69"/>
  <c r="BB16" i="69" s="1"/>
  <c r="BC370" i="61"/>
  <c r="BC369" i="61"/>
  <c r="BC362" i="61"/>
  <c r="BB129" i="59"/>
  <c r="BB16" i="59" s="1"/>
  <c r="BC368" i="61"/>
  <c r="BC364" i="61"/>
  <c r="BC365" i="61"/>
  <c r="BC371" i="61"/>
  <c r="BC363" i="61"/>
  <c r="BN10" i="56"/>
  <c r="BN19" i="56"/>
  <c r="BN46" i="56"/>
  <c r="BN16" i="56"/>
  <c r="BN27" i="56"/>
  <c r="BN12" i="56"/>
  <c r="BN9" i="56"/>
  <c r="BN25" i="56"/>
  <c r="BN34" i="56"/>
  <c r="BN37" i="56"/>
  <c r="BN49" i="56"/>
  <c r="BN18" i="56"/>
  <c r="BN30" i="56"/>
  <c r="BN43" i="56"/>
  <c r="BN33" i="56"/>
  <c r="BN31" i="56"/>
  <c r="BN39" i="56"/>
  <c r="BN45" i="56"/>
  <c r="BN28" i="56"/>
  <c r="BN40" i="56"/>
  <c r="BN13" i="56"/>
  <c r="BN22" i="56"/>
  <c r="BN21" i="56"/>
  <c r="BN48" i="56"/>
  <c r="BN36" i="56"/>
  <c r="BN42" i="56"/>
  <c r="BN24" i="56"/>
  <c r="BN15" i="56"/>
  <c r="BD57" i="61"/>
  <c r="BD387" i="61" s="1"/>
  <c r="BC367" i="67"/>
  <c r="BC365" i="67"/>
  <c r="BC366" i="67"/>
  <c r="BD324" i="61"/>
  <c r="BD335" i="61" s="1"/>
  <c r="BC364" i="67"/>
  <c r="BC368" i="67"/>
  <c r="BC362" i="67"/>
  <c r="BC370" i="67"/>
  <c r="BC363" i="67"/>
  <c r="BC26" i="69"/>
  <c r="BD27" i="69"/>
  <c r="BE28" i="69"/>
  <c r="BC133" i="69"/>
  <c r="BD134" i="69"/>
  <c r="BE135" i="69"/>
  <c r="BC389" i="61"/>
  <c r="BC390" i="61" s="1"/>
  <c r="BC26" i="59"/>
  <c r="BD27" i="59"/>
  <c r="BE28" i="59"/>
  <c r="BC133" i="59"/>
  <c r="BD134" i="59"/>
  <c r="BE135" i="59"/>
  <c r="BN6" i="56"/>
  <c r="BN7" i="56"/>
  <c r="BO3" i="56"/>
  <c r="BA29" i="1"/>
  <c r="BB28" i="1" s="1"/>
  <c r="BE328" i="67" l="1"/>
  <c r="BE325" i="67"/>
  <c r="BE325" i="61"/>
  <c r="BD23" i="69"/>
  <c r="BF135" i="69" s="1"/>
  <c r="BD21" i="69"/>
  <c r="BF28" i="69" s="1"/>
  <c r="BD23" i="59"/>
  <c r="BF135" i="59" s="1"/>
  <c r="BD21" i="59"/>
  <c r="BF28" i="59" s="1"/>
  <c r="BD347" i="67"/>
  <c r="BD359" i="67" s="1"/>
  <c r="BN89" i="56"/>
  <c r="BC79" i="69"/>
  <c r="BC129" i="69" s="1"/>
  <c r="BC16" i="69" s="1"/>
  <c r="BF82" i="69"/>
  <c r="BC79" i="59"/>
  <c r="BC129" i="59" s="1"/>
  <c r="BC16" i="59" s="1"/>
  <c r="BF82" i="59"/>
  <c r="BH10" i="61"/>
  <c r="BH63" i="61" s="1"/>
  <c r="J63" i="61" s="1"/>
  <c r="BG9" i="61"/>
  <c r="BG62" i="61" s="1"/>
  <c r="BF8" i="61"/>
  <c r="BF61" i="61" s="1"/>
  <c r="BE7" i="61"/>
  <c r="BD339" i="67"/>
  <c r="BD351" i="67" s="1"/>
  <c r="BE326" i="61"/>
  <c r="BE328" i="61"/>
  <c r="BE327" i="61"/>
  <c r="BE327" i="67"/>
  <c r="BN125" i="56"/>
  <c r="BF153" i="67" s="1"/>
  <c r="BN146" i="56"/>
  <c r="BN122" i="56"/>
  <c r="BN113" i="56"/>
  <c r="BD344" i="67"/>
  <c r="BD356" i="67" s="1"/>
  <c r="BN116" i="56"/>
  <c r="BD338" i="67"/>
  <c r="BD350" i="67" s="1"/>
  <c r="BD346" i="67"/>
  <c r="BD358" i="67" s="1"/>
  <c r="BN62" i="56"/>
  <c r="BN119" i="56"/>
  <c r="BN83" i="56"/>
  <c r="BN104" i="56"/>
  <c r="BN107" i="56"/>
  <c r="BN68" i="56"/>
  <c r="BN98" i="56"/>
  <c r="BN65" i="56"/>
  <c r="BN92" i="56"/>
  <c r="BN86" i="56"/>
  <c r="BN128" i="56"/>
  <c r="BN110" i="56"/>
  <c r="BN71" i="56"/>
  <c r="BN143" i="56"/>
  <c r="BN131" i="56"/>
  <c r="BN74" i="56"/>
  <c r="BN137" i="56"/>
  <c r="BN134" i="56"/>
  <c r="BN152" i="56"/>
  <c r="BN77" i="56"/>
  <c r="BN140" i="56"/>
  <c r="BN101" i="56"/>
  <c r="BN149" i="56"/>
  <c r="BN155" i="56"/>
  <c r="BN80" i="56"/>
  <c r="BN95" i="56"/>
  <c r="BD340" i="67"/>
  <c r="BD352" i="67" s="1"/>
  <c r="BD341" i="67"/>
  <c r="BD353" i="67" s="1"/>
  <c r="BD345" i="67"/>
  <c r="BD357" i="67" s="1"/>
  <c r="BD342" i="67"/>
  <c r="BD354" i="67" s="1"/>
  <c r="BD343" i="67"/>
  <c r="BD355" i="67" s="1"/>
  <c r="BD230" i="67"/>
  <c r="BD282" i="67" s="1"/>
  <c r="BD232" i="67"/>
  <c r="BD284" i="67" s="1"/>
  <c r="BD221" i="67"/>
  <c r="BD273" i="67" s="1"/>
  <c r="BE330" i="67"/>
  <c r="BE326" i="67"/>
  <c r="BE164" i="61"/>
  <c r="BE201" i="61" s="1"/>
  <c r="BE332" i="61"/>
  <c r="BH10" i="67"/>
  <c r="BH63" i="67" s="1"/>
  <c r="J63" i="67" s="1"/>
  <c r="BG9" i="67"/>
  <c r="BG62" i="67" s="1"/>
  <c r="BF8" i="67"/>
  <c r="BF61" i="67" s="1"/>
  <c r="BE334" i="67"/>
  <c r="BE334" i="61"/>
  <c r="BE7" i="67"/>
  <c r="BE57" i="67" s="1"/>
  <c r="BE387" i="67" s="1"/>
  <c r="BE389" i="67" s="1"/>
  <c r="BE390" i="67" s="1"/>
  <c r="BE165" i="67"/>
  <c r="BE184" i="67" s="1"/>
  <c r="BE332" i="67"/>
  <c r="BN59" i="56"/>
  <c r="BN56" i="56"/>
  <c r="BN53" i="56"/>
  <c r="BB29" i="1"/>
  <c r="BP3" i="56"/>
  <c r="BC183" i="69"/>
  <c r="BC18" i="69" s="1"/>
  <c r="BC76" i="69"/>
  <c r="BC14" i="69" s="1"/>
  <c r="BC183" i="59"/>
  <c r="BC18" i="59" s="1"/>
  <c r="BC76" i="59"/>
  <c r="BC14" i="59" s="1"/>
  <c r="BN14" i="56"/>
  <c r="BN35" i="56"/>
  <c r="BN29" i="56"/>
  <c r="BN50" i="56"/>
  <c r="BN11" i="56"/>
  <c r="BN47" i="56"/>
  <c r="BD80" i="69"/>
  <c r="BN41" i="56"/>
  <c r="BN32" i="56"/>
  <c r="BN26" i="56"/>
  <c r="BN17" i="56"/>
  <c r="BN23" i="56"/>
  <c r="BN44" i="56"/>
  <c r="BN38" i="56"/>
  <c r="BN20" i="56"/>
  <c r="BE81" i="69"/>
  <c r="BD341" i="61"/>
  <c r="BD353" i="61" s="1"/>
  <c r="BD343" i="61"/>
  <c r="BD355" i="61" s="1"/>
  <c r="BD338" i="61"/>
  <c r="BD350" i="61" s="1"/>
  <c r="BD346" i="61"/>
  <c r="BD358" i="61" s="1"/>
  <c r="BD339" i="61"/>
  <c r="BD351" i="61" s="1"/>
  <c r="BD340" i="61"/>
  <c r="BD352" i="61" s="1"/>
  <c r="BD342" i="61"/>
  <c r="BD354" i="61" s="1"/>
  <c r="BD347" i="61"/>
  <c r="BD359" i="61" s="1"/>
  <c r="BD344" i="61"/>
  <c r="BD356" i="61" s="1"/>
  <c r="BD345" i="61"/>
  <c r="BD357" i="61" s="1"/>
  <c r="BD80" i="59"/>
  <c r="BE81" i="59"/>
  <c r="BN8" i="56"/>
  <c r="BA30" i="1"/>
  <c r="BO4" i="56"/>
  <c r="BD371" i="67" l="1"/>
  <c r="BD22" i="69"/>
  <c r="BD22" i="59"/>
  <c r="BF141" i="67"/>
  <c r="BF141" i="61"/>
  <c r="BF148" i="67"/>
  <c r="BF133" i="67"/>
  <c r="BF146" i="67"/>
  <c r="BF154" i="67"/>
  <c r="BF144" i="61"/>
  <c r="BF139" i="61"/>
  <c r="BF149" i="61"/>
  <c r="BF140" i="67"/>
  <c r="BF134" i="67"/>
  <c r="BF151" i="67"/>
  <c r="BF152" i="67"/>
  <c r="BF153" i="61"/>
  <c r="BF135" i="61"/>
  <c r="BF142" i="67"/>
  <c r="BF147" i="61"/>
  <c r="BF132" i="61"/>
  <c r="BF150" i="61"/>
  <c r="BF160" i="67"/>
  <c r="BD363" i="67"/>
  <c r="BD364" i="67"/>
  <c r="BF142" i="61"/>
  <c r="BF149" i="67"/>
  <c r="BF152" i="61"/>
  <c r="BF160" i="61"/>
  <c r="BF147" i="67"/>
  <c r="BF139" i="67"/>
  <c r="BD368" i="67"/>
  <c r="BD370" i="67"/>
  <c r="BD367" i="67"/>
  <c r="BF135" i="67"/>
  <c r="BF146" i="61"/>
  <c r="BD362" i="67"/>
  <c r="BF151" i="61"/>
  <c r="BF132" i="67"/>
  <c r="BF150" i="67"/>
  <c r="BD365" i="67"/>
  <c r="BF140" i="61"/>
  <c r="BF134" i="61"/>
  <c r="BF144" i="67"/>
  <c r="BF133" i="61"/>
  <c r="BF148" i="61"/>
  <c r="BF154" i="61"/>
  <c r="BE60" i="67"/>
  <c r="BF158" i="61"/>
  <c r="BF158" i="67"/>
  <c r="BF157" i="61"/>
  <c r="BF157" i="67"/>
  <c r="BF155" i="61"/>
  <c r="BF155" i="67"/>
  <c r="BF143" i="61"/>
  <c r="BF143" i="67"/>
  <c r="BF163" i="61"/>
  <c r="BF163" i="67"/>
  <c r="BF137" i="67"/>
  <c r="BF137" i="61"/>
  <c r="BF156" i="61"/>
  <c r="BF156" i="67"/>
  <c r="BF136" i="67"/>
  <c r="BF136" i="61"/>
  <c r="BF138" i="61"/>
  <c r="BF138" i="67"/>
  <c r="BF161" i="61"/>
  <c r="BF161" i="67"/>
  <c r="BF162" i="61"/>
  <c r="BF162" i="67"/>
  <c r="BO93" i="56"/>
  <c r="BO66" i="56"/>
  <c r="BO69" i="56"/>
  <c r="BO64" i="56"/>
  <c r="BO136" i="56"/>
  <c r="BO75" i="56"/>
  <c r="BO139" i="56"/>
  <c r="BO60" i="56"/>
  <c r="BO127" i="56"/>
  <c r="BO108" i="56"/>
  <c r="BO114" i="56"/>
  <c r="BO100" i="56"/>
  <c r="BO94" i="56"/>
  <c r="BO120" i="56"/>
  <c r="BO111" i="56"/>
  <c r="BO87" i="56"/>
  <c r="BO73" i="56"/>
  <c r="BO144" i="56"/>
  <c r="BO117" i="56"/>
  <c r="BO96" i="56"/>
  <c r="BO148" i="56"/>
  <c r="BO63" i="56"/>
  <c r="BO78" i="56"/>
  <c r="BO130" i="56"/>
  <c r="BO151" i="56"/>
  <c r="BO118" i="56"/>
  <c r="BO103" i="56"/>
  <c r="BO82" i="56"/>
  <c r="BO90" i="56"/>
  <c r="BO123" i="56"/>
  <c r="BO88" i="56"/>
  <c r="BO76" i="56"/>
  <c r="BO133" i="56"/>
  <c r="BO99" i="56"/>
  <c r="BO79" i="56"/>
  <c r="BO138" i="56"/>
  <c r="BO126" i="56"/>
  <c r="BO72" i="56"/>
  <c r="BO84" i="56"/>
  <c r="BO105" i="56"/>
  <c r="BO102" i="56"/>
  <c r="BO70" i="56"/>
  <c r="BO112" i="56"/>
  <c r="BO132" i="56"/>
  <c r="BO121" i="56"/>
  <c r="BO67" i="56"/>
  <c r="BO85" i="56"/>
  <c r="BO141" i="56"/>
  <c r="BO81" i="56"/>
  <c r="BO142" i="56"/>
  <c r="BO106" i="56"/>
  <c r="BO150" i="56"/>
  <c r="BO145" i="56"/>
  <c r="BO115" i="56"/>
  <c r="BO109" i="56"/>
  <c r="BO91" i="56"/>
  <c r="BO135" i="56"/>
  <c r="BO124" i="56"/>
  <c r="BO97" i="56"/>
  <c r="BO129" i="56"/>
  <c r="BO61" i="56"/>
  <c r="BO147" i="56"/>
  <c r="BO153" i="56"/>
  <c r="BO154" i="56"/>
  <c r="BF145" i="61"/>
  <c r="BF145" i="67"/>
  <c r="BF159" i="67"/>
  <c r="BF159" i="61"/>
  <c r="BE180" i="61"/>
  <c r="BE232" i="61" s="1"/>
  <c r="BE284" i="61" s="1"/>
  <c r="BD369" i="67"/>
  <c r="BE186" i="61"/>
  <c r="BE238" i="61" s="1"/>
  <c r="BE290" i="61" s="1"/>
  <c r="BE183" i="61"/>
  <c r="BE235" i="61" s="1"/>
  <c r="BE287" i="61" s="1"/>
  <c r="BE209" i="61"/>
  <c r="BE261" i="61" s="1"/>
  <c r="BE313" i="61" s="1"/>
  <c r="BE198" i="61"/>
  <c r="BE250" i="61" s="1"/>
  <c r="BE302" i="61" s="1"/>
  <c r="BE190" i="61"/>
  <c r="BE242" i="61" s="1"/>
  <c r="BE294" i="61" s="1"/>
  <c r="BE169" i="61"/>
  <c r="BE221" i="61" s="1"/>
  <c r="BE273" i="61" s="1"/>
  <c r="BE189" i="61"/>
  <c r="BE241" i="61" s="1"/>
  <c r="BE293" i="61" s="1"/>
  <c r="BE178" i="61"/>
  <c r="BE230" i="61" s="1"/>
  <c r="BE282" i="61" s="1"/>
  <c r="BE172" i="61"/>
  <c r="BE224" i="61" s="1"/>
  <c r="BE276" i="61" s="1"/>
  <c r="BE177" i="61"/>
  <c r="BE229" i="61" s="1"/>
  <c r="BE281" i="61" s="1"/>
  <c r="BE184" i="61"/>
  <c r="BE236" i="61" s="1"/>
  <c r="BE288" i="61" s="1"/>
  <c r="BE214" i="61"/>
  <c r="BE266" i="61" s="1"/>
  <c r="BE318" i="61" s="1"/>
  <c r="BE193" i="61"/>
  <c r="BE245" i="61" s="1"/>
  <c r="BE297" i="61" s="1"/>
  <c r="BE212" i="61"/>
  <c r="BE264" i="61" s="1"/>
  <c r="BE316" i="61" s="1"/>
  <c r="BE202" i="61"/>
  <c r="BE254" i="61" s="1"/>
  <c r="BE306" i="61" s="1"/>
  <c r="BE185" i="61"/>
  <c r="BE237" i="61" s="1"/>
  <c r="BE289" i="61" s="1"/>
  <c r="BE174" i="61"/>
  <c r="BE226" i="61" s="1"/>
  <c r="BE278" i="61" s="1"/>
  <c r="BE173" i="61"/>
  <c r="BE225" i="61" s="1"/>
  <c r="BE277" i="61" s="1"/>
  <c r="BE179" i="61"/>
  <c r="BE231" i="61" s="1"/>
  <c r="BE283" i="61" s="1"/>
  <c r="BE167" i="61"/>
  <c r="BE219" i="61" s="1"/>
  <c r="BE271" i="61" s="1"/>
  <c r="BE196" i="61"/>
  <c r="BE248" i="61" s="1"/>
  <c r="BE300" i="61" s="1"/>
  <c r="BE195" i="61"/>
  <c r="BE247" i="61" s="1"/>
  <c r="BE299" i="61" s="1"/>
  <c r="BE199" i="61"/>
  <c r="BE251" i="61" s="1"/>
  <c r="BE303" i="61" s="1"/>
  <c r="BE187" i="61"/>
  <c r="BE239" i="61" s="1"/>
  <c r="BE291" i="61" s="1"/>
  <c r="BE204" i="61"/>
  <c r="BE256" i="61" s="1"/>
  <c r="BE308" i="61" s="1"/>
  <c r="BE175" i="61"/>
  <c r="BE227" i="61" s="1"/>
  <c r="BE279" i="61" s="1"/>
  <c r="BE181" i="61"/>
  <c r="BE233" i="61" s="1"/>
  <c r="BE285" i="61" s="1"/>
  <c r="BE176" i="61"/>
  <c r="BE228" i="61" s="1"/>
  <c r="BE280" i="61" s="1"/>
  <c r="BE216" i="61"/>
  <c r="BE268" i="61" s="1"/>
  <c r="BE320" i="61" s="1"/>
  <c r="BE207" i="61"/>
  <c r="BE259" i="61" s="1"/>
  <c r="BE311" i="61" s="1"/>
  <c r="BE192" i="61"/>
  <c r="BE244" i="61" s="1"/>
  <c r="BE296" i="61" s="1"/>
  <c r="BE215" i="61"/>
  <c r="BE267" i="61" s="1"/>
  <c r="BE319" i="61" s="1"/>
  <c r="BE213" i="61"/>
  <c r="BE265" i="61" s="1"/>
  <c r="BE317" i="61" s="1"/>
  <c r="BD366" i="67"/>
  <c r="BE171" i="61"/>
  <c r="BE223" i="61" s="1"/>
  <c r="BE275" i="61" s="1"/>
  <c r="BE170" i="61"/>
  <c r="BE222" i="61" s="1"/>
  <c r="BE274" i="61" s="1"/>
  <c r="BE182" i="61"/>
  <c r="BE234" i="61" s="1"/>
  <c r="BE286" i="61" s="1"/>
  <c r="BE211" i="61"/>
  <c r="BE263" i="61" s="1"/>
  <c r="BE315" i="61" s="1"/>
  <c r="BE210" i="61"/>
  <c r="BE262" i="61" s="1"/>
  <c r="BE314" i="61" s="1"/>
  <c r="BE200" i="61"/>
  <c r="BE252" i="61" s="1"/>
  <c r="BE304" i="61" s="1"/>
  <c r="BE191" i="61"/>
  <c r="BE243" i="61" s="1"/>
  <c r="BE295" i="61" s="1"/>
  <c r="BE208" i="61"/>
  <c r="BE260" i="61" s="1"/>
  <c r="BE312" i="61" s="1"/>
  <c r="BE205" i="61"/>
  <c r="BE257" i="61" s="1"/>
  <c r="BE309" i="61" s="1"/>
  <c r="BE168" i="61"/>
  <c r="BE220" i="61" s="1"/>
  <c r="BE272" i="61" s="1"/>
  <c r="BE194" i="61"/>
  <c r="BE246" i="61" s="1"/>
  <c r="BE298" i="61" s="1"/>
  <c r="BE236" i="67"/>
  <c r="BE288" i="67" s="1"/>
  <c r="BE169" i="67"/>
  <c r="BE221" i="67" s="1"/>
  <c r="BE273" i="67" s="1"/>
  <c r="BE173" i="67"/>
  <c r="BE225" i="67" s="1"/>
  <c r="BE277" i="67" s="1"/>
  <c r="BE180" i="67"/>
  <c r="BE232" i="67" s="1"/>
  <c r="BE284" i="67" s="1"/>
  <c r="BE181" i="67"/>
  <c r="BE233" i="67" s="1"/>
  <c r="BE285" i="67" s="1"/>
  <c r="BE182" i="67"/>
  <c r="BE234" i="67" s="1"/>
  <c r="BE286" i="67" s="1"/>
  <c r="BE183" i="67"/>
  <c r="BE235" i="67" s="1"/>
  <c r="BE287" i="67" s="1"/>
  <c r="BE175" i="67"/>
  <c r="BE227" i="67" s="1"/>
  <c r="BE279" i="67" s="1"/>
  <c r="BE324" i="67"/>
  <c r="BE335" i="67" s="1"/>
  <c r="BE202" i="67"/>
  <c r="BE254" i="67" s="1"/>
  <c r="BE306" i="67" s="1"/>
  <c r="BE190" i="67"/>
  <c r="BE242" i="67" s="1"/>
  <c r="BE294" i="67" s="1"/>
  <c r="BE203" i="67"/>
  <c r="BE255" i="67" s="1"/>
  <c r="BE307" i="67" s="1"/>
  <c r="BE204" i="67"/>
  <c r="BE256" i="67" s="1"/>
  <c r="BE308" i="67" s="1"/>
  <c r="BE197" i="67"/>
  <c r="BE249" i="67" s="1"/>
  <c r="BE301" i="67" s="1"/>
  <c r="BE194" i="67"/>
  <c r="BE246" i="67" s="1"/>
  <c r="BE298" i="67" s="1"/>
  <c r="BE205" i="67"/>
  <c r="BE257" i="67" s="1"/>
  <c r="BE309" i="67" s="1"/>
  <c r="BE201" i="67"/>
  <c r="BE253" i="67" s="1"/>
  <c r="BE305" i="67" s="1"/>
  <c r="BE187" i="67"/>
  <c r="BE239" i="67" s="1"/>
  <c r="BE291" i="67" s="1"/>
  <c r="BE188" i="67"/>
  <c r="BE240" i="67" s="1"/>
  <c r="BE292" i="67" s="1"/>
  <c r="BE185" i="67"/>
  <c r="BE237" i="67" s="1"/>
  <c r="BE289" i="67" s="1"/>
  <c r="BE213" i="67"/>
  <c r="BE265" i="67" s="1"/>
  <c r="BE317" i="67" s="1"/>
  <c r="BE193" i="67"/>
  <c r="BE245" i="67" s="1"/>
  <c r="BE297" i="67" s="1"/>
  <c r="BE208" i="67"/>
  <c r="BE260" i="67" s="1"/>
  <c r="BE312" i="67" s="1"/>
  <c r="BE207" i="67"/>
  <c r="BE259" i="67" s="1"/>
  <c r="BE311" i="67" s="1"/>
  <c r="BE189" i="67"/>
  <c r="BE241" i="67" s="1"/>
  <c r="BE293" i="67" s="1"/>
  <c r="BE206" i="67"/>
  <c r="BE258" i="67" s="1"/>
  <c r="BE310" i="67" s="1"/>
  <c r="BE212" i="67"/>
  <c r="BE264" i="67" s="1"/>
  <c r="BE316" i="67" s="1"/>
  <c r="BE198" i="67"/>
  <c r="BE250" i="67" s="1"/>
  <c r="BE302" i="67" s="1"/>
  <c r="BE195" i="67"/>
  <c r="BE247" i="67" s="1"/>
  <c r="BE299" i="67" s="1"/>
  <c r="BE210" i="67"/>
  <c r="BE262" i="67" s="1"/>
  <c r="BE314" i="67" s="1"/>
  <c r="BE200" i="67"/>
  <c r="BE252" i="67" s="1"/>
  <c r="BE304" i="67" s="1"/>
  <c r="BE191" i="67"/>
  <c r="BE243" i="67" s="1"/>
  <c r="BE295" i="67" s="1"/>
  <c r="BE186" i="67"/>
  <c r="BE238" i="67" s="1"/>
  <c r="BE290" i="67" s="1"/>
  <c r="BE211" i="67"/>
  <c r="BE263" i="67" s="1"/>
  <c r="BE315" i="67" s="1"/>
  <c r="BE196" i="67"/>
  <c r="BE248" i="67" s="1"/>
  <c r="BE300" i="67" s="1"/>
  <c r="BE214" i="67"/>
  <c r="BE266" i="67" s="1"/>
  <c r="BE318" i="67" s="1"/>
  <c r="BE199" i="67"/>
  <c r="BE251" i="67" s="1"/>
  <c r="BE303" i="67" s="1"/>
  <c r="BE215" i="67"/>
  <c r="BE267" i="67" s="1"/>
  <c r="BE319" i="67" s="1"/>
  <c r="BE209" i="67"/>
  <c r="BE261" i="67" s="1"/>
  <c r="BE313" i="67" s="1"/>
  <c r="BE192" i="67"/>
  <c r="BE244" i="67" s="1"/>
  <c r="BE296" i="67" s="1"/>
  <c r="BE216" i="67"/>
  <c r="BE268" i="67" s="1"/>
  <c r="BE320" i="67" s="1"/>
  <c r="BE179" i="67"/>
  <c r="BE231" i="67" s="1"/>
  <c r="BE283" i="67" s="1"/>
  <c r="BE174" i="67"/>
  <c r="BE226" i="67" s="1"/>
  <c r="BE278" i="67" s="1"/>
  <c r="BE168" i="67"/>
  <c r="BE220" i="67" s="1"/>
  <c r="BE272" i="67" s="1"/>
  <c r="BE172" i="67"/>
  <c r="BE224" i="67" s="1"/>
  <c r="BE276" i="67" s="1"/>
  <c r="BE177" i="67"/>
  <c r="BE229" i="67" s="1"/>
  <c r="BE281" i="67" s="1"/>
  <c r="BE171" i="67"/>
  <c r="BE223" i="67" s="1"/>
  <c r="BE275" i="67" s="1"/>
  <c r="BE167" i="67"/>
  <c r="BE219" i="67" s="1"/>
  <c r="BE271" i="67" s="1"/>
  <c r="BE170" i="67"/>
  <c r="BE222" i="67" s="1"/>
  <c r="BE274" i="67" s="1"/>
  <c r="BE178" i="67"/>
  <c r="BE230" i="67" s="1"/>
  <c r="BE282" i="67" s="1"/>
  <c r="BE176" i="67"/>
  <c r="BE228" i="67" s="1"/>
  <c r="BE280" i="67" s="1"/>
  <c r="BF114" i="61"/>
  <c r="BF114" i="67"/>
  <c r="BF118" i="61"/>
  <c r="BF118" i="67"/>
  <c r="BF117" i="61"/>
  <c r="BF117" i="67"/>
  <c r="BF121" i="61"/>
  <c r="BF121" i="67"/>
  <c r="BF124" i="61"/>
  <c r="BF124" i="67"/>
  <c r="BF120" i="61"/>
  <c r="BF120" i="67"/>
  <c r="BF127" i="61"/>
  <c r="BF127" i="67"/>
  <c r="BF123" i="61"/>
  <c r="BF123" i="67"/>
  <c r="BF129" i="61"/>
  <c r="BF129" i="67"/>
  <c r="BF126" i="61"/>
  <c r="BF126" i="67"/>
  <c r="BF122" i="61"/>
  <c r="BF122" i="67"/>
  <c r="BF115" i="61"/>
  <c r="BF115" i="67"/>
  <c r="BF116" i="61"/>
  <c r="BF116" i="67"/>
  <c r="BF130" i="61"/>
  <c r="BF130" i="67"/>
  <c r="BF119" i="61"/>
  <c r="BF119" i="67"/>
  <c r="BF125" i="61"/>
  <c r="BF125" i="67"/>
  <c r="BF128" i="61"/>
  <c r="BF128" i="67"/>
  <c r="BF131" i="61"/>
  <c r="BF131" i="67"/>
  <c r="BE206" i="61"/>
  <c r="BE258" i="61" s="1"/>
  <c r="BE310" i="61" s="1"/>
  <c r="BE197" i="61"/>
  <c r="BE249" i="61" s="1"/>
  <c r="BE301" i="61" s="1"/>
  <c r="BE188" i="61"/>
  <c r="BE240" i="61" s="1"/>
  <c r="BE292" i="61" s="1"/>
  <c r="BE203" i="61"/>
  <c r="BE255" i="61" s="1"/>
  <c r="BE307" i="61" s="1"/>
  <c r="BE60" i="61"/>
  <c r="BE253" i="61"/>
  <c r="BE305" i="61" s="1"/>
  <c r="BO55" i="56"/>
  <c r="BO57" i="56"/>
  <c r="BO54" i="56"/>
  <c r="BO58" i="56"/>
  <c r="BO51" i="56"/>
  <c r="BO52" i="56"/>
  <c r="BB30" i="1"/>
  <c r="BP4" i="56"/>
  <c r="BD363" i="61"/>
  <c r="BD369" i="61"/>
  <c r="BD366" i="61"/>
  <c r="BD365" i="61"/>
  <c r="BE57" i="61"/>
  <c r="BE387" i="61" s="1"/>
  <c r="BO10" i="56"/>
  <c r="BO42" i="56"/>
  <c r="BO31" i="56"/>
  <c r="BO39" i="56"/>
  <c r="BO18" i="56"/>
  <c r="BO24" i="56"/>
  <c r="BO43" i="56"/>
  <c r="BO34" i="56"/>
  <c r="BO21" i="56"/>
  <c r="BO36" i="56"/>
  <c r="BO19" i="56"/>
  <c r="BO30" i="56"/>
  <c r="BO22" i="56"/>
  <c r="BO27" i="56"/>
  <c r="BO9" i="56"/>
  <c r="BO49" i="56"/>
  <c r="BO25" i="56"/>
  <c r="BO16" i="56"/>
  <c r="BO12" i="56"/>
  <c r="BO40" i="56"/>
  <c r="BO48" i="56"/>
  <c r="BO15" i="56"/>
  <c r="BO33" i="56"/>
  <c r="BO45" i="56"/>
  <c r="BO13" i="56"/>
  <c r="BO46" i="56"/>
  <c r="BO37" i="56"/>
  <c r="BO28" i="56"/>
  <c r="BD368" i="61"/>
  <c r="BD362" i="61"/>
  <c r="BD364" i="61"/>
  <c r="BD367" i="61"/>
  <c r="BD370" i="61"/>
  <c r="BD371" i="61"/>
  <c r="BE324" i="61"/>
  <c r="BE335" i="61" s="1"/>
  <c r="BD26" i="69"/>
  <c r="BE27" i="69"/>
  <c r="BD133" i="69"/>
  <c r="BE134" i="69"/>
  <c r="BD389" i="61"/>
  <c r="BD390" i="61" s="1"/>
  <c r="BD133" i="59"/>
  <c r="BE134" i="59"/>
  <c r="BD26" i="59"/>
  <c r="BE27" i="59"/>
  <c r="BO7" i="56"/>
  <c r="BO6" i="56"/>
  <c r="BF328" i="61" l="1"/>
  <c r="BF328" i="67"/>
  <c r="BF325" i="61"/>
  <c r="BF325" i="67"/>
  <c r="BE21" i="69"/>
  <c r="BE23" i="69"/>
  <c r="BE21" i="59"/>
  <c r="BF27" i="59" s="1"/>
  <c r="BE23" i="59"/>
  <c r="BF134" i="59" s="1"/>
  <c r="BO86" i="56"/>
  <c r="BO113" i="56"/>
  <c r="BO80" i="56"/>
  <c r="BO41" i="56"/>
  <c r="BO125" i="56"/>
  <c r="BO68" i="56"/>
  <c r="BO95" i="56"/>
  <c r="BD79" i="69"/>
  <c r="BD129" i="69" s="1"/>
  <c r="BD16" i="69" s="1"/>
  <c r="BF81" i="69"/>
  <c r="BE80" i="59"/>
  <c r="BF81" i="59"/>
  <c r="BG8" i="61"/>
  <c r="BG61" i="61" s="1"/>
  <c r="BH9" i="61"/>
  <c r="BH62" i="61" s="1"/>
  <c r="J62" i="61" s="1"/>
  <c r="BF7" i="61"/>
  <c r="BF326" i="61"/>
  <c r="BF330" i="61"/>
  <c r="BF327" i="67"/>
  <c r="BF327" i="61"/>
  <c r="BO116" i="56"/>
  <c r="BO71" i="56"/>
  <c r="BO62" i="56"/>
  <c r="BO98" i="56"/>
  <c r="BO107" i="56"/>
  <c r="BO89" i="56"/>
  <c r="BO143" i="56"/>
  <c r="BO119" i="56"/>
  <c r="BO134" i="56"/>
  <c r="BO92" i="56"/>
  <c r="BO146" i="56"/>
  <c r="BO122" i="56"/>
  <c r="BO152" i="56"/>
  <c r="BO149" i="56"/>
  <c r="BO74" i="56"/>
  <c r="BO128" i="56"/>
  <c r="BO137" i="56"/>
  <c r="BO155" i="56"/>
  <c r="BO77" i="56"/>
  <c r="BO83" i="56"/>
  <c r="BO131" i="56"/>
  <c r="BO101" i="56"/>
  <c r="BO65" i="56"/>
  <c r="BP73" i="56"/>
  <c r="BP69" i="56"/>
  <c r="BP96" i="56"/>
  <c r="BP120" i="56"/>
  <c r="BP87" i="56"/>
  <c r="BP111" i="56"/>
  <c r="BP139" i="56"/>
  <c r="BP136" i="56"/>
  <c r="BP60" i="56"/>
  <c r="BP127" i="56"/>
  <c r="BP117" i="56"/>
  <c r="BP108" i="56"/>
  <c r="BP94" i="56"/>
  <c r="BP148" i="56"/>
  <c r="BP100" i="56"/>
  <c r="BP75" i="56"/>
  <c r="BP64" i="56"/>
  <c r="BP144" i="56"/>
  <c r="BP114" i="56"/>
  <c r="BP66" i="56"/>
  <c r="BP90" i="56"/>
  <c r="BP63" i="56"/>
  <c r="BP81" i="56"/>
  <c r="BP78" i="56"/>
  <c r="BP123" i="56"/>
  <c r="BP84" i="56"/>
  <c r="BP85" i="56"/>
  <c r="BP88" i="56"/>
  <c r="BP82" i="56"/>
  <c r="BP97" i="56"/>
  <c r="BP145" i="56"/>
  <c r="BP133" i="56"/>
  <c r="BP102" i="56"/>
  <c r="BP151" i="56"/>
  <c r="BP124" i="56"/>
  <c r="BP141" i="56"/>
  <c r="BP118" i="56"/>
  <c r="BP106" i="56"/>
  <c r="BP138" i="56"/>
  <c r="BP67" i="56"/>
  <c r="BP121" i="56"/>
  <c r="BP109" i="56"/>
  <c r="BP76" i="56"/>
  <c r="BP132" i="56"/>
  <c r="BP142" i="56"/>
  <c r="BP72" i="56"/>
  <c r="BP105" i="56"/>
  <c r="BP147" i="56"/>
  <c r="BP93" i="56"/>
  <c r="BP103" i="56"/>
  <c r="BP70" i="56"/>
  <c r="BP129" i="56"/>
  <c r="BP91" i="56"/>
  <c r="BP99" i="56"/>
  <c r="BP79" i="56"/>
  <c r="BP115" i="56"/>
  <c r="BP150" i="56"/>
  <c r="BP112" i="56"/>
  <c r="BP61" i="56"/>
  <c r="BP130" i="56"/>
  <c r="BP135" i="56"/>
  <c r="BP126" i="56"/>
  <c r="BP153" i="56"/>
  <c r="BP154" i="56"/>
  <c r="BO110" i="56"/>
  <c r="BG138" i="61"/>
  <c r="BO104" i="56"/>
  <c r="BO140" i="56"/>
  <c r="BE347" i="67"/>
  <c r="BE359" i="67" s="1"/>
  <c r="BE340" i="67"/>
  <c r="BE352" i="67" s="1"/>
  <c r="BE342" i="67"/>
  <c r="BE354" i="67" s="1"/>
  <c r="BE345" i="67"/>
  <c r="BE357" i="67" s="1"/>
  <c r="BE338" i="67"/>
  <c r="BE350" i="67" s="1"/>
  <c r="BE346" i="67"/>
  <c r="BE358" i="67" s="1"/>
  <c r="BE339" i="67"/>
  <c r="BE351" i="67" s="1"/>
  <c r="BE344" i="67"/>
  <c r="BE356" i="67" s="1"/>
  <c r="BE343" i="67"/>
  <c r="BE355" i="67" s="1"/>
  <c r="BE341" i="67"/>
  <c r="BE353" i="67" s="1"/>
  <c r="BF330" i="67"/>
  <c r="BG8" i="67"/>
  <c r="BG61" i="67" s="1"/>
  <c r="BH9" i="67"/>
  <c r="BH62" i="67" s="1"/>
  <c r="J62" i="67" s="1"/>
  <c r="BF7" i="67"/>
  <c r="BF60" i="67" s="1"/>
  <c r="BF164" i="61"/>
  <c r="BF170" i="61" s="1"/>
  <c r="BF332" i="67"/>
  <c r="BF334" i="61"/>
  <c r="BF332" i="61"/>
  <c r="BO53" i="56"/>
  <c r="BO59" i="56"/>
  <c r="BP58" i="56"/>
  <c r="BP57" i="56"/>
  <c r="BP55" i="56"/>
  <c r="BP54" i="56"/>
  <c r="BP52" i="56"/>
  <c r="BP51" i="56"/>
  <c r="BO56" i="56"/>
  <c r="BF165" i="67"/>
  <c r="BF169" i="67" s="1"/>
  <c r="BF326" i="67"/>
  <c r="BP10" i="56"/>
  <c r="BP42" i="56"/>
  <c r="BP27" i="56"/>
  <c r="BP37" i="56"/>
  <c r="BP9" i="56"/>
  <c r="BP45" i="56"/>
  <c r="BP6" i="56"/>
  <c r="BP48" i="56"/>
  <c r="BP28" i="56"/>
  <c r="BP39" i="56"/>
  <c r="BP46" i="56"/>
  <c r="BP33" i="56"/>
  <c r="BP49" i="56"/>
  <c r="BP18" i="56"/>
  <c r="BP21" i="56"/>
  <c r="BP13" i="56"/>
  <c r="BP19" i="56"/>
  <c r="BP30" i="56"/>
  <c r="BP16" i="56"/>
  <c r="BP12" i="56"/>
  <c r="BP25" i="56"/>
  <c r="BP7" i="56"/>
  <c r="BP43" i="56"/>
  <c r="BP22" i="56"/>
  <c r="BP34" i="56"/>
  <c r="BP31" i="56"/>
  <c r="BP24" i="56"/>
  <c r="BP36" i="56"/>
  <c r="BP40" i="56"/>
  <c r="BP15" i="56"/>
  <c r="BD183" i="69"/>
  <c r="BD18" i="69" s="1"/>
  <c r="BD76" i="69"/>
  <c r="BD14" i="69" s="1"/>
  <c r="BF334" i="67"/>
  <c r="BD183" i="59"/>
  <c r="BD18" i="59" s="1"/>
  <c r="BD76" i="59"/>
  <c r="BD14" i="59" s="1"/>
  <c r="BO23" i="56"/>
  <c r="BE80" i="69"/>
  <c r="BO11" i="56"/>
  <c r="BO20" i="56"/>
  <c r="BO14" i="56"/>
  <c r="BO38" i="56"/>
  <c r="BO44" i="56"/>
  <c r="BO29" i="56"/>
  <c r="BO50" i="56"/>
  <c r="BO35" i="56"/>
  <c r="BO26" i="56"/>
  <c r="BO32" i="56"/>
  <c r="BO47" i="56"/>
  <c r="BO17" i="56"/>
  <c r="BE341" i="61"/>
  <c r="BE353" i="61" s="1"/>
  <c r="BE343" i="61"/>
  <c r="BE355" i="61" s="1"/>
  <c r="BE340" i="61"/>
  <c r="BE352" i="61" s="1"/>
  <c r="BE339" i="61"/>
  <c r="BE351" i="61" s="1"/>
  <c r="BE338" i="61"/>
  <c r="BE350" i="61" s="1"/>
  <c r="BE344" i="61"/>
  <c r="BE356" i="61" s="1"/>
  <c r="BE346" i="61"/>
  <c r="BE358" i="61" s="1"/>
  <c r="BE342" i="61"/>
  <c r="BE354" i="61" s="1"/>
  <c r="BE347" i="61"/>
  <c r="BE359" i="61" s="1"/>
  <c r="BE345" i="61"/>
  <c r="BE357" i="61" s="1"/>
  <c r="BD79" i="59"/>
  <c r="BO8" i="56"/>
  <c r="BF23" i="69" l="1"/>
  <c r="BF133" i="69" s="1"/>
  <c r="BE22" i="69"/>
  <c r="BF21" i="69"/>
  <c r="BF26" i="69" s="1"/>
  <c r="BF21" i="59"/>
  <c r="BF26" i="59" s="1"/>
  <c r="BF76" i="59" s="1"/>
  <c r="BF14" i="59" s="1"/>
  <c r="BF23" i="59"/>
  <c r="BF133" i="59" s="1"/>
  <c r="BF183" i="59" s="1"/>
  <c r="BF18" i="59" s="1"/>
  <c r="BE22" i="59"/>
  <c r="BG140" i="67"/>
  <c r="BG153" i="67"/>
  <c r="BG140" i="61"/>
  <c r="BG153" i="61"/>
  <c r="BG138" i="67"/>
  <c r="BG149" i="61"/>
  <c r="BG125" i="61"/>
  <c r="BG149" i="67"/>
  <c r="BG134" i="67"/>
  <c r="BG125" i="67"/>
  <c r="BG134" i="61"/>
  <c r="BP92" i="56"/>
  <c r="BG151" i="67"/>
  <c r="BG144" i="67"/>
  <c r="BP131" i="56"/>
  <c r="BP68" i="56"/>
  <c r="BH134" i="67" s="1"/>
  <c r="BG159" i="61"/>
  <c r="BG132" i="67"/>
  <c r="BG142" i="67"/>
  <c r="BG141" i="67"/>
  <c r="BG135" i="61"/>
  <c r="BP113" i="56"/>
  <c r="BH149" i="67" s="1"/>
  <c r="BG156" i="67"/>
  <c r="BG147" i="61"/>
  <c r="BG150" i="61"/>
  <c r="BG143" i="61"/>
  <c r="BG143" i="67"/>
  <c r="BE133" i="69"/>
  <c r="BE183" i="69" s="1"/>
  <c r="BE18" i="69" s="1"/>
  <c r="BF134" i="69"/>
  <c r="BE26" i="69"/>
  <c r="BE76" i="69" s="1"/>
  <c r="BE14" i="69" s="1"/>
  <c r="BF27" i="69"/>
  <c r="BG135" i="67"/>
  <c r="BG147" i="67"/>
  <c r="BP116" i="56"/>
  <c r="BG156" i="61"/>
  <c r="BP98" i="56"/>
  <c r="BG144" i="61"/>
  <c r="BP119" i="56"/>
  <c r="BP83" i="56"/>
  <c r="BG132" i="61"/>
  <c r="BE370" i="67"/>
  <c r="BE365" i="67"/>
  <c r="BG150" i="67"/>
  <c r="BG151" i="61"/>
  <c r="BE371" i="67"/>
  <c r="BG141" i="61"/>
  <c r="BG142" i="61"/>
  <c r="BP89" i="56"/>
  <c r="BG159" i="67"/>
  <c r="BP62" i="56"/>
  <c r="BP104" i="56"/>
  <c r="BP125" i="56"/>
  <c r="BP80" i="56"/>
  <c r="BP77" i="56"/>
  <c r="BP110" i="56"/>
  <c r="BP143" i="56"/>
  <c r="BP122" i="56"/>
  <c r="BP65" i="56"/>
  <c r="BP71" i="56"/>
  <c r="BP146" i="56"/>
  <c r="BP86" i="56"/>
  <c r="BG158" i="61"/>
  <c r="BG158" i="67"/>
  <c r="BG148" i="61"/>
  <c r="BG148" i="67"/>
  <c r="BP101" i="56"/>
  <c r="BP140" i="56"/>
  <c r="BG139" i="61"/>
  <c r="BG139" i="67"/>
  <c r="BG163" i="61"/>
  <c r="BG163" i="67"/>
  <c r="BG146" i="61"/>
  <c r="BG146" i="67"/>
  <c r="BP107" i="56"/>
  <c r="BP152" i="56"/>
  <c r="BP149" i="56"/>
  <c r="BP128" i="56"/>
  <c r="BG133" i="61"/>
  <c r="BG133" i="67"/>
  <c r="BG137" i="67"/>
  <c r="BG137" i="61"/>
  <c r="BG157" i="61"/>
  <c r="BG157" i="67"/>
  <c r="BG136" i="67"/>
  <c r="BG136" i="61"/>
  <c r="BP95" i="56"/>
  <c r="BP74" i="56"/>
  <c r="BG145" i="67"/>
  <c r="BG145" i="61"/>
  <c r="BG154" i="61"/>
  <c r="BG154" i="67"/>
  <c r="BG161" i="67"/>
  <c r="BG161" i="61"/>
  <c r="BG152" i="67"/>
  <c r="BG152" i="61"/>
  <c r="BP155" i="56"/>
  <c r="BP134" i="56"/>
  <c r="BP137" i="56"/>
  <c r="BG155" i="61"/>
  <c r="BG155" i="67"/>
  <c r="BG162" i="61"/>
  <c r="BG162" i="67"/>
  <c r="BG160" i="67"/>
  <c r="BG160" i="61"/>
  <c r="BE366" i="67"/>
  <c r="BE364" i="67"/>
  <c r="BE367" i="67"/>
  <c r="BE362" i="67"/>
  <c r="BE369" i="67"/>
  <c r="BE368" i="67"/>
  <c r="BE363" i="67"/>
  <c r="BF221" i="67"/>
  <c r="BF273" i="67" s="1"/>
  <c r="BF183" i="67"/>
  <c r="BF235" i="67" s="1"/>
  <c r="BF287" i="67" s="1"/>
  <c r="BF170" i="67"/>
  <c r="BF222" i="67" s="1"/>
  <c r="BF274" i="67" s="1"/>
  <c r="BF175" i="67"/>
  <c r="BF227" i="67" s="1"/>
  <c r="BF279" i="67" s="1"/>
  <c r="BF171" i="67"/>
  <c r="BF223" i="67" s="1"/>
  <c r="BF275" i="67" s="1"/>
  <c r="BF176" i="67"/>
  <c r="BF228" i="67" s="1"/>
  <c r="BF280" i="67" s="1"/>
  <c r="BF178" i="67"/>
  <c r="BF230" i="67" s="1"/>
  <c r="BF282" i="67" s="1"/>
  <c r="BF177" i="67"/>
  <c r="BF229" i="67" s="1"/>
  <c r="BF281" i="67" s="1"/>
  <c r="BF190" i="67"/>
  <c r="BF242" i="67" s="1"/>
  <c r="BF294" i="67" s="1"/>
  <c r="BF205" i="67"/>
  <c r="BF257" i="67" s="1"/>
  <c r="BF309" i="67" s="1"/>
  <c r="BF186" i="67"/>
  <c r="BF238" i="67" s="1"/>
  <c r="BF290" i="67" s="1"/>
  <c r="BF185" i="67"/>
  <c r="BF237" i="67" s="1"/>
  <c r="BF289" i="67" s="1"/>
  <c r="BF202" i="67"/>
  <c r="BF254" i="67" s="1"/>
  <c r="BF306" i="67" s="1"/>
  <c r="BF194" i="67"/>
  <c r="BF246" i="67" s="1"/>
  <c r="BF298" i="67" s="1"/>
  <c r="BF197" i="67"/>
  <c r="BF249" i="67" s="1"/>
  <c r="BF301" i="67" s="1"/>
  <c r="BF213" i="67"/>
  <c r="BF265" i="67" s="1"/>
  <c r="BF317" i="67" s="1"/>
  <c r="BF201" i="67"/>
  <c r="BF253" i="67" s="1"/>
  <c r="BF305" i="67" s="1"/>
  <c r="BF203" i="67"/>
  <c r="BF255" i="67" s="1"/>
  <c r="BF307" i="67" s="1"/>
  <c r="BF192" i="67"/>
  <c r="BF244" i="67" s="1"/>
  <c r="BF296" i="67" s="1"/>
  <c r="BF204" i="67"/>
  <c r="BF256" i="67" s="1"/>
  <c r="BF308" i="67" s="1"/>
  <c r="BF187" i="67"/>
  <c r="BF239" i="67" s="1"/>
  <c r="BF291" i="67" s="1"/>
  <c r="BF188" i="67"/>
  <c r="BF240" i="67" s="1"/>
  <c r="BF292" i="67" s="1"/>
  <c r="BF214" i="67"/>
  <c r="BF266" i="67" s="1"/>
  <c r="BF318" i="67" s="1"/>
  <c r="BF193" i="67"/>
  <c r="BF245" i="67" s="1"/>
  <c r="BF297" i="67" s="1"/>
  <c r="BF206" i="67"/>
  <c r="BF258" i="67" s="1"/>
  <c r="BF310" i="67" s="1"/>
  <c r="BF209" i="67"/>
  <c r="BF261" i="67" s="1"/>
  <c r="BF313" i="67" s="1"/>
  <c r="BF191" i="67"/>
  <c r="BF243" i="67" s="1"/>
  <c r="BF295" i="67" s="1"/>
  <c r="BF208" i="67"/>
  <c r="BF260" i="67" s="1"/>
  <c r="BF312" i="67" s="1"/>
  <c r="BF195" i="67"/>
  <c r="BF247" i="67" s="1"/>
  <c r="BF299" i="67" s="1"/>
  <c r="BF199" i="67"/>
  <c r="BF251" i="67" s="1"/>
  <c r="BF303" i="67" s="1"/>
  <c r="BF189" i="67"/>
  <c r="BF241" i="67" s="1"/>
  <c r="BF293" i="67" s="1"/>
  <c r="BF210" i="67"/>
  <c r="BF262" i="67" s="1"/>
  <c r="BF314" i="67" s="1"/>
  <c r="BF212" i="67"/>
  <c r="BF264" i="67" s="1"/>
  <c r="BF316" i="67" s="1"/>
  <c r="BF200" i="67"/>
  <c r="BF252" i="67" s="1"/>
  <c r="BF304" i="67" s="1"/>
  <c r="BF215" i="67"/>
  <c r="BF267" i="67" s="1"/>
  <c r="BF319" i="67" s="1"/>
  <c r="BF211" i="67"/>
  <c r="BF263" i="67" s="1"/>
  <c r="BF315" i="67" s="1"/>
  <c r="BF207" i="67"/>
  <c r="BF259" i="67" s="1"/>
  <c r="BF311" i="67" s="1"/>
  <c r="BF196" i="67"/>
  <c r="BF248" i="67" s="1"/>
  <c r="BF300" i="67" s="1"/>
  <c r="BF198" i="67"/>
  <c r="BF250" i="67" s="1"/>
  <c r="BF302" i="67" s="1"/>
  <c r="BF216" i="67"/>
  <c r="BF268" i="67" s="1"/>
  <c r="BF320" i="67" s="1"/>
  <c r="BF174" i="67"/>
  <c r="BF226" i="67" s="1"/>
  <c r="BF278" i="67" s="1"/>
  <c r="BF179" i="67"/>
  <c r="BF231" i="67" s="1"/>
  <c r="BF283" i="67" s="1"/>
  <c r="BF184" i="67"/>
  <c r="BF236" i="67" s="1"/>
  <c r="BF288" i="67" s="1"/>
  <c r="BF180" i="67"/>
  <c r="BF232" i="67" s="1"/>
  <c r="BF284" i="67" s="1"/>
  <c r="BF172" i="67"/>
  <c r="BF224" i="67" s="1"/>
  <c r="BF276" i="67" s="1"/>
  <c r="BF173" i="67"/>
  <c r="BF225" i="67" s="1"/>
  <c r="BF277" i="67" s="1"/>
  <c r="BF168" i="67"/>
  <c r="BF220" i="67" s="1"/>
  <c r="BF272" i="67" s="1"/>
  <c r="BF167" i="67"/>
  <c r="BF219" i="67" s="1"/>
  <c r="BF271" i="67" s="1"/>
  <c r="BF182" i="67"/>
  <c r="BF234" i="67" s="1"/>
  <c r="BF286" i="67" s="1"/>
  <c r="BF181" i="67"/>
  <c r="BF233" i="67" s="1"/>
  <c r="BF285" i="67" s="1"/>
  <c r="BG120" i="61"/>
  <c r="BG120" i="67"/>
  <c r="BG126" i="61"/>
  <c r="BG126" i="67"/>
  <c r="BG131" i="61"/>
  <c r="BG131" i="67"/>
  <c r="BG117" i="61"/>
  <c r="BG117" i="67"/>
  <c r="BG123" i="61"/>
  <c r="BG123" i="67"/>
  <c r="BG124" i="61"/>
  <c r="BG124" i="67"/>
  <c r="BG118" i="61"/>
  <c r="BG118" i="67"/>
  <c r="BG130" i="61"/>
  <c r="BG130" i="67"/>
  <c r="BG129" i="61"/>
  <c r="BG129" i="67"/>
  <c r="BG114" i="61"/>
  <c r="BG114" i="67"/>
  <c r="BG127" i="61"/>
  <c r="BG127" i="67"/>
  <c r="BG128" i="61"/>
  <c r="BG128" i="67"/>
  <c r="BG115" i="61"/>
  <c r="BG115" i="67"/>
  <c r="BG119" i="61"/>
  <c r="BG119" i="67"/>
  <c r="BG122" i="61"/>
  <c r="BG122" i="67"/>
  <c r="BG121" i="61"/>
  <c r="BG121" i="67"/>
  <c r="BG116" i="61"/>
  <c r="BG116" i="67"/>
  <c r="BF185" i="61"/>
  <c r="BF237" i="61" s="1"/>
  <c r="BF289" i="61" s="1"/>
  <c r="BF194" i="61"/>
  <c r="BF246" i="61" s="1"/>
  <c r="BF298" i="61" s="1"/>
  <c r="BF188" i="61"/>
  <c r="BF240" i="61" s="1"/>
  <c r="BF292" i="61" s="1"/>
  <c r="BF193" i="61"/>
  <c r="BF245" i="61" s="1"/>
  <c r="BF297" i="61" s="1"/>
  <c r="BF199" i="61"/>
  <c r="BF251" i="61" s="1"/>
  <c r="BF303" i="61" s="1"/>
  <c r="BF192" i="61"/>
  <c r="BF244" i="61" s="1"/>
  <c r="BF296" i="61" s="1"/>
  <c r="BF211" i="61"/>
  <c r="BF263" i="61" s="1"/>
  <c r="BF315" i="61" s="1"/>
  <c r="BF214" i="61"/>
  <c r="BF266" i="61" s="1"/>
  <c r="BF318" i="61" s="1"/>
  <c r="BF183" i="61"/>
  <c r="BF235" i="61" s="1"/>
  <c r="BF287" i="61" s="1"/>
  <c r="BF176" i="61"/>
  <c r="BF228" i="61" s="1"/>
  <c r="BF280" i="61" s="1"/>
  <c r="BF202" i="61"/>
  <c r="BF254" i="61" s="1"/>
  <c r="BF306" i="61" s="1"/>
  <c r="BF197" i="61"/>
  <c r="BF249" i="61" s="1"/>
  <c r="BF301" i="61" s="1"/>
  <c r="BF205" i="61"/>
  <c r="BF257" i="61" s="1"/>
  <c r="BF309" i="61" s="1"/>
  <c r="BF186" i="61"/>
  <c r="BF238" i="61" s="1"/>
  <c r="BF290" i="61" s="1"/>
  <c r="BF206" i="61"/>
  <c r="BF258" i="61" s="1"/>
  <c r="BF310" i="61" s="1"/>
  <c r="BF189" i="61"/>
  <c r="BF241" i="61" s="1"/>
  <c r="BF293" i="61" s="1"/>
  <c r="BF200" i="61"/>
  <c r="BF252" i="61" s="1"/>
  <c r="BF304" i="61" s="1"/>
  <c r="BF216" i="61"/>
  <c r="BF268" i="61" s="1"/>
  <c r="BF320" i="61" s="1"/>
  <c r="BF174" i="61"/>
  <c r="BF226" i="61" s="1"/>
  <c r="BF278" i="61" s="1"/>
  <c r="BF175" i="61"/>
  <c r="BF227" i="61" s="1"/>
  <c r="BF279" i="61" s="1"/>
  <c r="BF171" i="61"/>
  <c r="BF223" i="61" s="1"/>
  <c r="BF275" i="61" s="1"/>
  <c r="BF187" i="61"/>
  <c r="BF239" i="61" s="1"/>
  <c r="BF291" i="61" s="1"/>
  <c r="BF201" i="61"/>
  <c r="BF253" i="61" s="1"/>
  <c r="BF305" i="61" s="1"/>
  <c r="BF213" i="61"/>
  <c r="BF265" i="61" s="1"/>
  <c r="BF317" i="61" s="1"/>
  <c r="BF209" i="61"/>
  <c r="BF261" i="61" s="1"/>
  <c r="BF313" i="61" s="1"/>
  <c r="BF191" i="61"/>
  <c r="BF243" i="61" s="1"/>
  <c r="BF295" i="61" s="1"/>
  <c r="BF208" i="61"/>
  <c r="BF260" i="61" s="1"/>
  <c r="BF312" i="61" s="1"/>
  <c r="BF198" i="61"/>
  <c r="BF250" i="61" s="1"/>
  <c r="BF302" i="61" s="1"/>
  <c r="BF210" i="61"/>
  <c r="BF262" i="61" s="1"/>
  <c r="BF314" i="61" s="1"/>
  <c r="BF172" i="61"/>
  <c r="BF224" i="61" s="1"/>
  <c r="BF276" i="61" s="1"/>
  <c r="BF173" i="61"/>
  <c r="BF225" i="61" s="1"/>
  <c r="BF277" i="61" s="1"/>
  <c r="BF168" i="61"/>
  <c r="BF220" i="61" s="1"/>
  <c r="BF272" i="61" s="1"/>
  <c r="BF180" i="61"/>
  <c r="BF232" i="61" s="1"/>
  <c r="BF284" i="61" s="1"/>
  <c r="BF177" i="61"/>
  <c r="BF229" i="61" s="1"/>
  <c r="BF281" i="61" s="1"/>
  <c r="BF204" i="61"/>
  <c r="BF256" i="61" s="1"/>
  <c r="BF308" i="61" s="1"/>
  <c r="BF190" i="61"/>
  <c r="BF242" i="61" s="1"/>
  <c r="BF294" i="61" s="1"/>
  <c r="BF203" i="61"/>
  <c r="BF255" i="61" s="1"/>
  <c r="BF307" i="61" s="1"/>
  <c r="BF212" i="61"/>
  <c r="BF264" i="61" s="1"/>
  <c r="BF316" i="61" s="1"/>
  <c r="BF215" i="61"/>
  <c r="BF267" i="61" s="1"/>
  <c r="BF319" i="61" s="1"/>
  <c r="BF195" i="61"/>
  <c r="BF247" i="61" s="1"/>
  <c r="BF299" i="61" s="1"/>
  <c r="BF207" i="61"/>
  <c r="BF259" i="61" s="1"/>
  <c r="BF311" i="61" s="1"/>
  <c r="BF196" i="61"/>
  <c r="BF248" i="61" s="1"/>
  <c r="BF300" i="61" s="1"/>
  <c r="BF179" i="61"/>
  <c r="BF231" i="61" s="1"/>
  <c r="BF283" i="61" s="1"/>
  <c r="BF184" i="61"/>
  <c r="BF236" i="61" s="1"/>
  <c r="BF288" i="61" s="1"/>
  <c r="BF169" i="61"/>
  <c r="BF221" i="61" s="1"/>
  <c r="BF273" i="61" s="1"/>
  <c r="BF178" i="61"/>
  <c r="BF230" i="61" s="1"/>
  <c r="BF282" i="61" s="1"/>
  <c r="BF182" i="61"/>
  <c r="BF234" i="61" s="1"/>
  <c r="BF286" i="61" s="1"/>
  <c r="BF167" i="61"/>
  <c r="BF219" i="61" s="1"/>
  <c r="BF271" i="61" s="1"/>
  <c r="BF181" i="61"/>
  <c r="BF233" i="61" s="1"/>
  <c r="BF285" i="61" s="1"/>
  <c r="BF60" i="61"/>
  <c r="BF222" i="61"/>
  <c r="BF274" i="61" s="1"/>
  <c r="BP53" i="56"/>
  <c r="BP59" i="56"/>
  <c r="BP56" i="56"/>
  <c r="BF324" i="67"/>
  <c r="BF335" i="67" s="1"/>
  <c r="BP11" i="56"/>
  <c r="BP32" i="56"/>
  <c r="BP41" i="56"/>
  <c r="BP35" i="56"/>
  <c r="BP26" i="56"/>
  <c r="BP20" i="56"/>
  <c r="BP50" i="56"/>
  <c r="BP29" i="56"/>
  <c r="BP23" i="56"/>
  <c r="BP8" i="56"/>
  <c r="BP44" i="56"/>
  <c r="BP17" i="56"/>
  <c r="BP47" i="56"/>
  <c r="BP14" i="56"/>
  <c r="BP38" i="56"/>
  <c r="BD129" i="59"/>
  <c r="BD16" i="59" s="1"/>
  <c r="BE367" i="61"/>
  <c r="BF57" i="61"/>
  <c r="BF387" i="61" s="1"/>
  <c r="BE362" i="61"/>
  <c r="BE368" i="61"/>
  <c r="BE365" i="61"/>
  <c r="BF324" i="61"/>
  <c r="BF335" i="61" s="1"/>
  <c r="BE369" i="61"/>
  <c r="BE364" i="61"/>
  <c r="BE370" i="61"/>
  <c r="BE371" i="61"/>
  <c r="BE363" i="61"/>
  <c r="BE366" i="61"/>
  <c r="BF57" i="67"/>
  <c r="BF387" i="67" s="1"/>
  <c r="BF389" i="67" s="1"/>
  <c r="BF390" i="67" s="1"/>
  <c r="BE389" i="61"/>
  <c r="BE390" i="61" s="1"/>
  <c r="BE26" i="59"/>
  <c r="BE133" i="59"/>
  <c r="BG328" i="67" l="1"/>
  <c r="BG325" i="67"/>
  <c r="BG325" i="61"/>
  <c r="BF22" i="69"/>
  <c r="BF79" i="69" s="1"/>
  <c r="BF22" i="59"/>
  <c r="BF79" i="59" s="1"/>
  <c r="BF347" i="67"/>
  <c r="BF371" i="67" s="1"/>
  <c r="BH142" i="61"/>
  <c r="BH134" i="61"/>
  <c r="BH149" i="61"/>
  <c r="C91" i="56"/>
  <c r="B61" i="58" s="1"/>
  <c r="BH142" i="67"/>
  <c r="BH155" i="67"/>
  <c r="C130" i="56"/>
  <c r="B74" i="58" s="1"/>
  <c r="BH155" i="61"/>
  <c r="C49" i="56"/>
  <c r="B47" i="68" s="1"/>
  <c r="C133" i="56"/>
  <c r="B75" i="68" s="1"/>
  <c r="C151" i="56"/>
  <c r="B81" i="68" s="1"/>
  <c r="C85" i="56"/>
  <c r="B59" i="68" s="1"/>
  <c r="C121" i="56"/>
  <c r="B71" i="68" s="1"/>
  <c r="C79" i="56"/>
  <c r="B57" i="58" s="1"/>
  <c r="C13" i="56"/>
  <c r="B35" i="68" s="1"/>
  <c r="C19" i="56"/>
  <c r="B37" i="68" s="1"/>
  <c r="C31" i="56"/>
  <c r="B41" i="68" s="1"/>
  <c r="C58" i="56"/>
  <c r="B50" i="68" s="1"/>
  <c r="C154" i="56"/>
  <c r="B82" i="58" s="1"/>
  <c r="C106" i="56"/>
  <c r="B66" i="58" s="1"/>
  <c r="C145" i="56"/>
  <c r="B79" i="58" s="1"/>
  <c r="C142" i="56"/>
  <c r="B78" i="68" s="1"/>
  <c r="C124" i="56"/>
  <c r="B72" i="58" s="1"/>
  <c r="C88" i="56"/>
  <c r="B60" i="68" s="1"/>
  <c r="C97" i="56"/>
  <c r="B63" i="58" s="1"/>
  <c r="C37" i="56"/>
  <c r="B43" i="58" s="1"/>
  <c r="C40" i="56"/>
  <c r="B44" i="58" s="1"/>
  <c r="C46" i="56"/>
  <c r="B46" i="68" s="1"/>
  <c r="C22" i="56"/>
  <c r="B38" i="58" s="1"/>
  <c r="C25" i="56"/>
  <c r="B39" i="58" s="1"/>
  <c r="C10" i="56"/>
  <c r="B34" i="58" s="1"/>
  <c r="C52" i="56"/>
  <c r="B48" i="68" s="1"/>
  <c r="C73" i="56"/>
  <c r="B55" i="68" s="1"/>
  <c r="C127" i="56"/>
  <c r="B73" i="68" s="1"/>
  <c r="C139" i="56"/>
  <c r="B77" i="68" s="1"/>
  <c r="C70" i="56"/>
  <c r="B54" i="68" s="1"/>
  <c r="C109" i="56"/>
  <c r="B67" i="68" s="1"/>
  <c r="C103" i="56"/>
  <c r="B65" i="68" s="1"/>
  <c r="C82" i="56"/>
  <c r="B58" i="58" s="1"/>
  <c r="C112" i="56"/>
  <c r="C43" i="56"/>
  <c r="B45" i="58" s="1"/>
  <c r="C55" i="56"/>
  <c r="B49" i="68" s="1"/>
  <c r="C16" i="56"/>
  <c r="B36" i="58" s="1"/>
  <c r="C28" i="56"/>
  <c r="B40" i="68" s="1"/>
  <c r="C34" i="56"/>
  <c r="B42" i="58" s="1"/>
  <c r="C136" i="56"/>
  <c r="B76" i="68" s="1"/>
  <c r="C94" i="56"/>
  <c r="B62" i="68" s="1"/>
  <c r="C148" i="56"/>
  <c r="B80" i="68" s="1"/>
  <c r="C100" i="56"/>
  <c r="B64" i="68" s="1"/>
  <c r="C64" i="56"/>
  <c r="B52" i="68" s="1"/>
  <c r="C76" i="56"/>
  <c r="B56" i="68" s="1"/>
  <c r="C61" i="56"/>
  <c r="B51" i="68" s="1"/>
  <c r="C118" i="56"/>
  <c r="B70" i="68" s="1"/>
  <c r="C115" i="56"/>
  <c r="B69" i="68" s="1"/>
  <c r="C67" i="56"/>
  <c r="BE79" i="69"/>
  <c r="BE129" i="69" s="1"/>
  <c r="BE16" i="69" s="1"/>
  <c r="BF80" i="69"/>
  <c r="BF183" i="69"/>
  <c r="BF18" i="69" s="1"/>
  <c r="BF76" i="69"/>
  <c r="BF14" i="69" s="1"/>
  <c r="C7" i="56"/>
  <c r="B33" i="68" s="1"/>
  <c r="BE79" i="59"/>
  <c r="BE129" i="59" s="1"/>
  <c r="BE16" i="59" s="1"/>
  <c r="BF80" i="59"/>
  <c r="BH8" i="61"/>
  <c r="BH61" i="61" s="1"/>
  <c r="J61" i="61" s="1"/>
  <c r="BG7" i="61"/>
  <c r="BG326" i="61"/>
  <c r="BH150" i="61"/>
  <c r="BH123" i="67"/>
  <c r="BH135" i="61"/>
  <c r="BH148" i="67"/>
  <c r="BH146" i="61"/>
  <c r="BH139" i="67"/>
  <c r="BH133" i="67"/>
  <c r="BH137" i="61"/>
  <c r="BH132" i="67"/>
  <c r="BH151" i="61"/>
  <c r="BH150" i="67"/>
  <c r="BH118" i="67"/>
  <c r="BH122" i="67"/>
  <c r="BH140" i="61"/>
  <c r="BH152" i="67"/>
  <c r="BH138" i="61"/>
  <c r="BH120" i="67"/>
  <c r="BH115" i="67"/>
  <c r="BH160" i="67"/>
  <c r="BH159" i="67"/>
  <c r="BH153" i="61"/>
  <c r="BH141" i="61"/>
  <c r="BH144" i="61"/>
  <c r="BH132" i="61"/>
  <c r="BG328" i="61"/>
  <c r="BG330" i="67"/>
  <c r="BG330" i="61"/>
  <c r="BG327" i="67"/>
  <c r="BG327" i="61"/>
  <c r="BH144" i="67"/>
  <c r="BH139" i="61"/>
  <c r="BH151" i="67"/>
  <c r="BH137" i="67"/>
  <c r="BH141" i="67"/>
  <c r="BH153" i="67"/>
  <c r="BH148" i="61"/>
  <c r="BH138" i="67"/>
  <c r="BH152" i="61"/>
  <c r="BH159" i="61"/>
  <c r="BH160" i="61"/>
  <c r="BH133" i="61"/>
  <c r="BH146" i="67"/>
  <c r="BH135" i="67"/>
  <c r="BH140" i="67"/>
  <c r="BH156" i="67"/>
  <c r="BH156" i="61"/>
  <c r="BH136" i="67"/>
  <c r="BH136" i="61"/>
  <c r="BH158" i="61"/>
  <c r="BH158" i="67"/>
  <c r="BH157" i="61"/>
  <c r="BH157" i="67"/>
  <c r="BH143" i="61"/>
  <c r="BH143" i="67"/>
  <c r="BH145" i="67"/>
  <c r="BH145" i="61"/>
  <c r="BH154" i="61"/>
  <c r="BH154" i="67"/>
  <c r="BH162" i="61"/>
  <c r="BH162" i="67"/>
  <c r="BH163" i="61"/>
  <c r="BH163" i="67"/>
  <c r="BH161" i="61"/>
  <c r="BH161" i="67"/>
  <c r="BH147" i="67"/>
  <c r="BH147" i="61"/>
  <c r="BG164" i="61"/>
  <c r="BG326" i="67"/>
  <c r="BH8" i="67"/>
  <c r="BH61" i="67" s="1"/>
  <c r="BG7" i="67"/>
  <c r="BH116" i="61"/>
  <c r="BH116" i="67"/>
  <c r="BH114" i="61"/>
  <c r="BH114" i="67"/>
  <c r="BH129" i="61"/>
  <c r="BH129" i="67"/>
  <c r="BH127" i="61"/>
  <c r="BH127" i="67"/>
  <c r="BH119" i="61"/>
  <c r="BH119" i="67"/>
  <c r="BH117" i="61"/>
  <c r="BH117" i="67"/>
  <c r="BH121" i="61"/>
  <c r="BH121" i="67"/>
  <c r="BH130" i="61"/>
  <c r="BH130" i="67"/>
  <c r="BH126" i="61"/>
  <c r="BH126" i="67"/>
  <c r="BH125" i="61"/>
  <c r="BH125" i="67"/>
  <c r="BH131" i="61"/>
  <c r="BH131" i="67"/>
  <c r="BH124" i="61"/>
  <c r="BH124" i="67"/>
  <c r="BH128" i="61"/>
  <c r="BH128" i="67"/>
  <c r="BG332" i="67"/>
  <c r="BH118" i="61"/>
  <c r="BH122" i="61"/>
  <c r="BH120" i="61"/>
  <c r="BH115" i="61"/>
  <c r="BH123" i="61"/>
  <c r="BG334" i="67"/>
  <c r="BG165" i="67"/>
  <c r="BG332" i="61"/>
  <c r="BG334" i="61"/>
  <c r="BF341" i="67"/>
  <c r="BF353" i="67" s="1"/>
  <c r="BF344" i="67"/>
  <c r="BF356" i="67" s="1"/>
  <c r="BF342" i="67"/>
  <c r="BF354" i="67" s="1"/>
  <c r="BF343" i="67"/>
  <c r="BF355" i="67" s="1"/>
  <c r="BF339" i="67"/>
  <c r="BF351" i="67" s="1"/>
  <c r="BF346" i="67"/>
  <c r="BF358" i="67" s="1"/>
  <c r="BF338" i="67"/>
  <c r="BF350" i="67" s="1"/>
  <c r="BF345" i="67"/>
  <c r="BF357" i="67" s="1"/>
  <c r="BF340" i="67"/>
  <c r="BF352" i="67" s="1"/>
  <c r="BH330" i="67"/>
  <c r="BE183" i="59"/>
  <c r="BE18" i="59" s="1"/>
  <c r="BE76" i="59"/>
  <c r="BE14" i="59" s="1"/>
  <c r="BF343" i="61"/>
  <c r="BF355" i="61" s="1"/>
  <c r="BF341" i="61"/>
  <c r="BF353" i="61" s="1"/>
  <c r="BF344" i="61"/>
  <c r="BF356" i="61" s="1"/>
  <c r="BF338" i="61"/>
  <c r="BF350" i="61" s="1"/>
  <c r="BF347" i="61"/>
  <c r="BF359" i="61" s="1"/>
  <c r="BF339" i="61"/>
  <c r="BF351" i="61" s="1"/>
  <c r="BF340" i="61"/>
  <c r="BF352" i="61" s="1"/>
  <c r="BF345" i="61"/>
  <c r="BF357" i="61" s="1"/>
  <c r="BF346" i="61"/>
  <c r="BF358" i="61" s="1"/>
  <c r="BF342" i="61"/>
  <c r="BF354" i="61" s="1"/>
  <c r="BH325" i="61" l="1"/>
  <c r="BH325" i="67"/>
  <c r="B61" i="68"/>
  <c r="BF359" i="67"/>
  <c r="B57" i="68"/>
  <c r="B75" i="58"/>
  <c r="B48" i="58"/>
  <c r="B60" i="58"/>
  <c r="B59" i="58"/>
  <c r="B73" i="58"/>
  <c r="B66" i="68"/>
  <c r="B50" i="58"/>
  <c r="B46" i="58"/>
  <c r="B65" i="58"/>
  <c r="B78" i="58"/>
  <c r="B39" i="68"/>
  <c r="B37" i="58"/>
  <c r="B43" i="68"/>
  <c r="B76" i="58"/>
  <c r="B51" i="58"/>
  <c r="B69" i="58"/>
  <c r="B80" i="58"/>
  <c r="B40" i="58"/>
  <c r="B74" i="68"/>
  <c r="B52" i="58"/>
  <c r="B49" i="58"/>
  <c r="B54" i="58"/>
  <c r="B67" i="58"/>
  <c r="B35" i="58"/>
  <c r="B62" i="58"/>
  <c r="B58" i="68"/>
  <c r="B81" i="58"/>
  <c r="B47" i="58"/>
  <c r="B55" i="58"/>
  <c r="B41" i="58"/>
  <c r="B71" i="58"/>
  <c r="B77" i="58"/>
  <c r="B63" i="68"/>
  <c r="B72" i="68"/>
  <c r="B79" i="68"/>
  <c r="B82" i="68"/>
  <c r="B34" i="68"/>
  <c r="B38" i="68"/>
  <c r="B64" i="58"/>
  <c r="B44" i="68"/>
  <c r="B45" i="68"/>
  <c r="B56" i="58"/>
  <c r="B36" i="68"/>
  <c r="B70" i="58"/>
  <c r="B42" i="68"/>
  <c r="B68" i="58"/>
  <c r="B68" i="68"/>
  <c r="B53" i="58"/>
  <c r="B53" i="68"/>
  <c r="B33" i="58"/>
  <c r="BF129" i="69"/>
  <c r="BF16" i="69" s="1"/>
  <c r="BF129" i="59"/>
  <c r="BF16" i="59" s="1"/>
  <c r="BH7" i="61"/>
  <c r="BH328" i="61"/>
  <c r="BH326" i="61"/>
  <c r="C92" i="68"/>
  <c r="C92" i="58"/>
  <c r="BH330" i="61"/>
  <c r="BH327" i="61"/>
  <c r="BH327" i="67"/>
  <c r="BG57" i="67"/>
  <c r="BG387" i="67" s="1"/>
  <c r="BG389" i="67" s="1"/>
  <c r="BG390" i="67" s="1"/>
  <c r="BG187" i="67"/>
  <c r="BG239" i="67" s="1"/>
  <c r="BG291" i="67" s="1"/>
  <c r="BG214" i="67"/>
  <c r="BG266" i="67" s="1"/>
  <c r="BG318" i="67" s="1"/>
  <c r="BG201" i="67"/>
  <c r="BG253" i="67" s="1"/>
  <c r="BG305" i="67" s="1"/>
  <c r="BG202" i="67"/>
  <c r="BG254" i="67" s="1"/>
  <c r="BG306" i="67" s="1"/>
  <c r="BG204" i="67"/>
  <c r="BG256" i="67" s="1"/>
  <c r="BG308" i="67" s="1"/>
  <c r="BG190" i="67"/>
  <c r="BG242" i="67" s="1"/>
  <c r="BG294" i="67" s="1"/>
  <c r="BG194" i="67"/>
  <c r="BG246" i="67" s="1"/>
  <c r="BG298" i="67" s="1"/>
  <c r="BG185" i="67"/>
  <c r="BG237" i="67" s="1"/>
  <c r="BG289" i="67" s="1"/>
  <c r="BG213" i="67"/>
  <c r="BG265" i="67" s="1"/>
  <c r="BG317" i="67" s="1"/>
  <c r="BG197" i="67"/>
  <c r="BG249" i="67" s="1"/>
  <c r="BG301" i="67" s="1"/>
  <c r="BG205" i="67"/>
  <c r="BG257" i="67" s="1"/>
  <c r="BG309" i="67" s="1"/>
  <c r="BG188" i="67"/>
  <c r="BG240" i="67" s="1"/>
  <c r="BG292" i="67" s="1"/>
  <c r="BG196" i="67"/>
  <c r="BG248" i="67" s="1"/>
  <c r="BG300" i="67" s="1"/>
  <c r="BG203" i="67"/>
  <c r="BG255" i="67" s="1"/>
  <c r="BG307" i="67" s="1"/>
  <c r="BG186" i="67"/>
  <c r="BG238" i="67" s="1"/>
  <c r="BG290" i="67" s="1"/>
  <c r="BG191" i="67"/>
  <c r="BG243" i="67" s="1"/>
  <c r="BG295" i="67" s="1"/>
  <c r="BG208" i="67"/>
  <c r="BG260" i="67" s="1"/>
  <c r="BG312" i="67" s="1"/>
  <c r="BG212" i="67"/>
  <c r="BG264" i="67" s="1"/>
  <c r="BG316" i="67" s="1"/>
  <c r="BG199" i="67"/>
  <c r="BG251" i="67" s="1"/>
  <c r="BG303" i="67" s="1"/>
  <c r="BG195" i="67"/>
  <c r="BG247" i="67" s="1"/>
  <c r="BG299" i="67" s="1"/>
  <c r="BG200" i="67"/>
  <c r="BG252" i="67" s="1"/>
  <c r="BG304" i="67" s="1"/>
  <c r="BG192" i="67"/>
  <c r="BG244" i="67" s="1"/>
  <c r="BG296" i="67" s="1"/>
  <c r="BG211" i="67"/>
  <c r="BG263" i="67" s="1"/>
  <c r="BG315" i="67" s="1"/>
  <c r="BG206" i="67"/>
  <c r="BG258" i="67" s="1"/>
  <c r="BG310" i="67" s="1"/>
  <c r="BG210" i="67"/>
  <c r="BG262" i="67" s="1"/>
  <c r="BG314" i="67" s="1"/>
  <c r="BG215" i="67"/>
  <c r="BG267" i="67" s="1"/>
  <c r="BG319" i="67" s="1"/>
  <c r="BG207" i="67"/>
  <c r="BG259" i="67" s="1"/>
  <c r="BG311" i="67" s="1"/>
  <c r="BG189" i="67"/>
  <c r="BG241" i="67" s="1"/>
  <c r="BG293" i="67" s="1"/>
  <c r="BG209" i="67"/>
  <c r="BG261" i="67" s="1"/>
  <c r="BG313" i="67" s="1"/>
  <c r="BG193" i="67"/>
  <c r="BG245" i="67" s="1"/>
  <c r="BG297" i="67" s="1"/>
  <c r="BG198" i="67"/>
  <c r="BG250" i="67" s="1"/>
  <c r="BG302" i="67" s="1"/>
  <c r="BG216" i="67"/>
  <c r="BG268" i="67" s="1"/>
  <c r="BG320" i="67" s="1"/>
  <c r="BG178" i="67"/>
  <c r="BG230" i="67" s="1"/>
  <c r="BG282" i="67" s="1"/>
  <c r="BG170" i="67"/>
  <c r="BG222" i="67" s="1"/>
  <c r="BG274" i="67" s="1"/>
  <c r="BG181" i="67"/>
  <c r="BG233" i="67" s="1"/>
  <c r="BG285" i="67" s="1"/>
  <c r="BG171" i="67"/>
  <c r="BG223" i="67" s="1"/>
  <c r="BG275" i="67" s="1"/>
  <c r="BG168" i="67"/>
  <c r="BG220" i="67" s="1"/>
  <c r="BG272" i="67" s="1"/>
  <c r="BG177" i="67"/>
  <c r="BG229" i="67" s="1"/>
  <c r="BG281" i="67" s="1"/>
  <c r="BG172" i="67"/>
  <c r="BG224" i="67" s="1"/>
  <c r="BG276" i="67" s="1"/>
  <c r="BG173" i="67"/>
  <c r="BG225" i="67" s="1"/>
  <c r="BG277" i="67" s="1"/>
  <c r="BG175" i="67"/>
  <c r="BG227" i="67" s="1"/>
  <c r="BG279" i="67" s="1"/>
  <c r="BG183" i="67"/>
  <c r="BG235" i="67" s="1"/>
  <c r="BG287" i="67" s="1"/>
  <c r="BG174" i="67"/>
  <c r="BG184" i="67"/>
  <c r="BG236" i="67" s="1"/>
  <c r="BG288" i="67" s="1"/>
  <c r="BG182" i="67"/>
  <c r="BG234" i="67" s="1"/>
  <c r="BG286" i="67" s="1"/>
  <c r="BG169" i="67"/>
  <c r="BG221" i="67" s="1"/>
  <c r="BG273" i="67" s="1"/>
  <c r="BH334" i="67"/>
  <c r="BG179" i="67"/>
  <c r="BG231" i="67" s="1"/>
  <c r="BG283" i="67" s="1"/>
  <c r="BG167" i="67"/>
  <c r="BG219" i="67" s="1"/>
  <c r="BG271" i="67" s="1"/>
  <c r="BG176" i="67"/>
  <c r="BG228" i="67" s="1"/>
  <c r="BG280" i="67" s="1"/>
  <c r="BG180" i="67"/>
  <c r="BG232" i="67" s="1"/>
  <c r="BG284" i="67" s="1"/>
  <c r="BH332" i="61"/>
  <c r="BH7" i="67"/>
  <c r="BG60" i="67"/>
  <c r="BG324" i="67"/>
  <c r="BG335" i="67" s="1"/>
  <c r="BH326" i="67"/>
  <c r="BH164" i="61"/>
  <c r="BG184" i="61"/>
  <c r="BG236" i="61" s="1"/>
  <c r="BG288" i="61" s="1"/>
  <c r="BG175" i="61"/>
  <c r="BG227" i="61" s="1"/>
  <c r="BG188" i="61"/>
  <c r="BG240" i="61" s="1"/>
  <c r="BG292" i="61" s="1"/>
  <c r="BG204" i="61"/>
  <c r="BG256" i="61" s="1"/>
  <c r="BG308" i="61" s="1"/>
  <c r="BG196" i="61"/>
  <c r="BG248" i="61" s="1"/>
  <c r="BG300" i="61" s="1"/>
  <c r="BG203" i="61"/>
  <c r="BG255" i="61" s="1"/>
  <c r="BG307" i="61" s="1"/>
  <c r="BG200" i="61"/>
  <c r="BG252" i="61" s="1"/>
  <c r="BG304" i="61" s="1"/>
  <c r="BG206" i="61"/>
  <c r="BG258" i="61" s="1"/>
  <c r="BG310" i="61" s="1"/>
  <c r="BG189" i="61"/>
  <c r="BG241" i="61" s="1"/>
  <c r="BG293" i="61" s="1"/>
  <c r="BG186" i="61"/>
  <c r="BG238" i="61" s="1"/>
  <c r="BG290" i="61" s="1"/>
  <c r="BG181" i="61"/>
  <c r="BG233" i="61" s="1"/>
  <c r="BG167" i="61"/>
  <c r="BG219" i="61" s="1"/>
  <c r="BG271" i="61" s="1"/>
  <c r="BG178" i="61"/>
  <c r="BG230" i="61" s="1"/>
  <c r="BG282" i="61" s="1"/>
  <c r="BG176" i="61"/>
  <c r="BG228" i="61" s="1"/>
  <c r="BG172" i="61"/>
  <c r="BG224" i="61" s="1"/>
  <c r="BG276" i="61" s="1"/>
  <c r="BG194" i="61"/>
  <c r="BG246" i="61" s="1"/>
  <c r="BG298" i="61" s="1"/>
  <c r="BG187" i="61"/>
  <c r="BG239" i="61" s="1"/>
  <c r="BG291" i="61" s="1"/>
  <c r="BG205" i="61"/>
  <c r="BG257" i="61" s="1"/>
  <c r="BG309" i="61" s="1"/>
  <c r="BG199" i="61"/>
  <c r="BG251" i="61" s="1"/>
  <c r="BG303" i="61" s="1"/>
  <c r="BG195" i="61"/>
  <c r="BG247" i="61" s="1"/>
  <c r="BG299" i="61" s="1"/>
  <c r="BG191" i="61"/>
  <c r="BG243" i="61" s="1"/>
  <c r="BG295" i="61" s="1"/>
  <c r="BG210" i="61"/>
  <c r="BG262" i="61" s="1"/>
  <c r="BG314" i="61" s="1"/>
  <c r="BG211" i="61"/>
  <c r="BG263" i="61" s="1"/>
  <c r="BG315" i="61" s="1"/>
  <c r="BG177" i="61"/>
  <c r="BG229" i="61" s="1"/>
  <c r="BG281" i="61" s="1"/>
  <c r="BG182" i="61"/>
  <c r="BG234" i="61" s="1"/>
  <c r="BG286" i="61" s="1"/>
  <c r="BG171" i="61"/>
  <c r="BG223" i="61" s="1"/>
  <c r="BG275" i="61" s="1"/>
  <c r="BG173" i="61"/>
  <c r="BG225" i="61" s="1"/>
  <c r="BG185" i="61"/>
  <c r="BG237" i="61" s="1"/>
  <c r="BG289" i="61" s="1"/>
  <c r="BG201" i="61"/>
  <c r="BG253" i="61" s="1"/>
  <c r="BG305" i="61" s="1"/>
  <c r="BG214" i="61"/>
  <c r="BG266" i="61" s="1"/>
  <c r="BG318" i="61" s="1"/>
  <c r="BG193" i="61"/>
  <c r="BG245" i="61" s="1"/>
  <c r="BG297" i="61" s="1"/>
  <c r="BG208" i="61"/>
  <c r="BG260" i="61" s="1"/>
  <c r="BG312" i="61" s="1"/>
  <c r="BG215" i="61"/>
  <c r="BG267" i="61" s="1"/>
  <c r="BG319" i="61" s="1"/>
  <c r="BG198" i="61"/>
  <c r="BG250" i="61" s="1"/>
  <c r="BG302" i="61" s="1"/>
  <c r="BG216" i="61"/>
  <c r="BG268" i="61" s="1"/>
  <c r="BG320" i="61" s="1"/>
  <c r="BG168" i="61"/>
  <c r="BG220" i="61" s="1"/>
  <c r="BG174" i="61"/>
  <c r="BG226" i="61" s="1"/>
  <c r="BG278" i="61" s="1"/>
  <c r="BG179" i="61"/>
  <c r="BG231" i="61" s="1"/>
  <c r="BG283" i="61" s="1"/>
  <c r="BG197" i="61"/>
  <c r="BG249" i="61" s="1"/>
  <c r="BG301" i="61" s="1"/>
  <c r="BG202" i="61"/>
  <c r="BG254" i="61" s="1"/>
  <c r="BG306" i="61" s="1"/>
  <c r="BG190" i="61"/>
  <c r="BG242" i="61" s="1"/>
  <c r="BG294" i="61" s="1"/>
  <c r="BG213" i="61"/>
  <c r="BG265" i="61" s="1"/>
  <c r="BG317" i="61" s="1"/>
  <c r="BG212" i="61"/>
  <c r="BG264" i="61" s="1"/>
  <c r="BG316" i="61" s="1"/>
  <c r="BG192" i="61"/>
  <c r="BG244" i="61" s="1"/>
  <c r="BG296" i="61" s="1"/>
  <c r="BG209" i="61"/>
  <c r="BG261" i="61" s="1"/>
  <c r="BG313" i="61" s="1"/>
  <c r="BG207" i="61"/>
  <c r="BG259" i="61" s="1"/>
  <c r="BG311" i="61" s="1"/>
  <c r="BG180" i="61"/>
  <c r="BG232" i="61" s="1"/>
  <c r="BG284" i="61" s="1"/>
  <c r="BG183" i="61"/>
  <c r="BG235" i="61" s="1"/>
  <c r="BG287" i="61" s="1"/>
  <c r="BG169" i="61"/>
  <c r="BG170" i="61"/>
  <c r="BG222" i="61" s="1"/>
  <c r="BG274" i="61" s="1"/>
  <c r="BH334" i="61"/>
  <c r="BH328" i="67"/>
  <c r="BH332" i="67"/>
  <c r="BF362" i="67"/>
  <c r="BF365" i="67"/>
  <c r="BG60" i="61"/>
  <c r="BG221" i="61"/>
  <c r="BG273" i="61" s="1"/>
  <c r="BF368" i="67"/>
  <c r="BF370" i="67"/>
  <c r="BF366" i="67"/>
  <c r="BF367" i="67"/>
  <c r="BF369" i="67"/>
  <c r="BF364" i="67"/>
  <c r="BF363" i="67"/>
  <c r="BG57" i="61"/>
  <c r="BG387" i="61" s="1"/>
  <c r="BH165" i="67"/>
  <c r="BF367" i="61"/>
  <c r="BF365" i="61"/>
  <c r="BF362" i="61"/>
  <c r="BF369" i="61"/>
  <c r="BF368" i="61"/>
  <c r="BF371" i="61"/>
  <c r="BF364" i="61"/>
  <c r="BF370" i="61"/>
  <c r="BF366" i="61"/>
  <c r="BF363" i="61"/>
  <c r="BG324" i="61"/>
  <c r="BG335" i="61" s="1"/>
  <c r="J61" i="67"/>
  <c r="BF389" i="61"/>
  <c r="BF390" i="61" s="1"/>
  <c r="BG345" i="67" l="1"/>
  <c r="BG369" i="67" s="1"/>
  <c r="BG338" i="67"/>
  <c r="BG362" i="67" s="1"/>
  <c r="BG226" i="67"/>
  <c r="BG278" i="67" s="1"/>
  <c r="BH188" i="67"/>
  <c r="BH240" i="67" s="1"/>
  <c r="BH292" i="67" s="1"/>
  <c r="J292" i="67" s="1"/>
  <c r="F54" i="68" s="1"/>
  <c r="BH201" i="67"/>
  <c r="BH253" i="67" s="1"/>
  <c r="BH305" i="67" s="1"/>
  <c r="J305" i="67" s="1"/>
  <c r="F67" i="68" s="1"/>
  <c r="BH202" i="67"/>
  <c r="BH254" i="67" s="1"/>
  <c r="BH306" i="67" s="1"/>
  <c r="J306" i="67" s="1"/>
  <c r="F68" i="68" s="1"/>
  <c r="BH194" i="67"/>
  <c r="BH246" i="67" s="1"/>
  <c r="BH298" i="67" s="1"/>
  <c r="J298" i="67" s="1"/>
  <c r="F60" i="68" s="1"/>
  <c r="BH213" i="67"/>
  <c r="BH265" i="67" s="1"/>
  <c r="BH317" i="67" s="1"/>
  <c r="J317" i="67" s="1"/>
  <c r="F79" i="68" s="1"/>
  <c r="BH187" i="67"/>
  <c r="BH239" i="67" s="1"/>
  <c r="BH291" i="67" s="1"/>
  <c r="J291" i="67" s="1"/>
  <c r="F53" i="68" s="1"/>
  <c r="BH205" i="67"/>
  <c r="BH257" i="67" s="1"/>
  <c r="BH309" i="67" s="1"/>
  <c r="J309" i="67" s="1"/>
  <c r="F71" i="68" s="1"/>
  <c r="BH197" i="67"/>
  <c r="BH249" i="67" s="1"/>
  <c r="BH301" i="67" s="1"/>
  <c r="J301" i="67" s="1"/>
  <c r="F63" i="68" s="1"/>
  <c r="BH185" i="67"/>
  <c r="BH237" i="67" s="1"/>
  <c r="BH289" i="67" s="1"/>
  <c r="J289" i="67" s="1"/>
  <c r="F51" i="68" s="1"/>
  <c r="BH190" i="67"/>
  <c r="BH242" i="67" s="1"/>
  <c r="BH294" i="67" s="1"/>
  <c r="J294" i="67" s="1"/>
  <c r="F56" i="68" s="1"/>
  <c r="BH203" i="67"/>
  <c r="BH255" i="67" s="1"/>
  <c r="BH307" i="67" s="1"/>
  <c r="J307" i="67" s="1"/>
  <c r="F69" i="68" s="1"/>
  <c r="BH204" i="67"/>
  <c r="BH256" i="67" s="1"/>
  <c r="BH308" i="67" s="1"/>
  <c r="J308" i="67" s="1"/>
  <c r="F70" i="68" s="1"/>
  <c r="BH200" i="67"/>
  <c r="BH252" i="67" s="1"/>
  <c r="BH304" i="67" s="1"/>
  <c r="J304" i="67" s="1"/>
  <c r="F66" i="68" s="1"/>
  <c r="BH207" i="67"/>
  <c r="BH259" i="67" s="1"/>
  <c r="BH311" i="67" s="1"/>
  <c r="J311" i="67" s="1"/>
  <c r="F73" i="68" s="1"/>
  <c r="BH210" i="67"/>
  <c r="BH262" i="67" s="1"/>
  <c r="BH314" i="67" s="1"/>
  <c r="J314" i="67" s="1"/>
  <c r="F76" i="68" s="1"/>
  <c r="BH193" i="67"/>
  <c r="BH245" i="67" s="1"/>
  <c r="BH297" i="67" s="1"/>
  <c r="J297" i="67" s="1"/>
  <c r="F59" i="68" s="1"/>
  <c r="BH198" i="67"/>
  <c r="BH250" i="67" s="1"/>
  <c r="BH302" i="67" s="1"/>
  <c r="J302" i="67" s="1"/>
  <c r="F64" i="68" s="1"/>
  <c r="BH206" i="67"/>
  <c r="BH258" i="67" s="1"/>
  <c r="BH310" i="67" s="1"/>
  <c r="J310" i="67" s="1"/>
  <c r="F72" i="68" s="1"/>
  <c r="BH208" i="67"/>
  <c r="BH260" i="67" s="1"/>
  <c r="BH312" i="67" s="1"/>
  <c r="J312" i="67" s="1"/>
  <c r="F74" i="68" s="1"/>
  <c r="BH189" i="67"/>
  <c r="BH241" i="67" s="1"/>
  <c r="BH293" i="67" s="1"/>
  <c r="J293" i="67" s="1"/>
  <c r="F55" i="68" s="1"/>
  <c r="BH191" i="67"/>
  <c r="BH243" i="67" s="1"/>
  <c r="BH295" i="67" s="1"/>
  <c r="J295" i="67" s="1"/>
  <c r="F57" i="68" s="1"/>
  <c r="BH209" i="67"/>
  <c r="BH261" i="67" s="1"/>
  <c r="BH313" i="67" s="1"/>
  <c r="J313" i="67" s="1"/>
  <c r="F75" i="68" s="1"/>
  <c r="BH215" i="67"/>
  <c r="BH267" i="67" s="1"/>
  <c r="BH319" i="67" s="1"/>
  <c r="J319" i="67" s="1"/>
  <c r="F81" i="68" s="1"/>
  <c r="BH186" i="67"/>
  <c r="BH238" i="67" s="1"/>
  <c r="BH290" i="67" s="1"/>
  <c r="J290" i="67" s="1"/>
  <c r="F52" i="68" s="1"/>
  <c r="BH199" i="67"/>
  <c r="BH251" i="67" s="1"/>
  <c r="BH303" i="67" s="1"/>
  <c r="J303" i="67" s="1"/>
  <c r="F65" i="68" s="1"/>
  <c r="BH212" i="67"/>
  <c r="BH264" i="67" s="1"/>
  <c r="BH316" i="67" s="1"/>
  <c r="J316" i="67" s="1"/>
  <c r="F78" i="68" s="1"/>
  <c r="BH196" i="67"/>
  <c r="BH248" i="67" s="1"/>
  <c r="BH300" i="67" s="1"/>
  <c r="J300" i="67" s="1"/>
  <c r="F62" i="68" s="1"/>
  <c r="BH214" i="67"/>
  <c r="BH266" i="67" s="1"/>
  <c r="BH318" i="67" s="1"/>
  <c r="J318" i="67" s="1"/>
  <c r="F80" i="68" s="1"/>
  <c r="BH195" i="67"/>
  <c r="BH247" i="67" s="1"/>
  <c r="BH299" i="67" s="1"/>
  <c r="J299" i="67" s="1"/>
  <c r="F61" i="68" s="1"/>
  <c r="BH211" i="67"/>
  <c r="BH263" i="67" s="1"/>
  <c r="BH315" i="67" s="1"/>
  <c r="J315" i="67" s="1"/>
  <c r="F77" i="68" s="1"/>
  <c r="BH192" i="67"/>
  <c r="BH244" i="67" s="1"/>
  <c r="BH296" i="67" s="1"/>
  <c r="J296" i="67" s="1"/>
  <c r="F58" i="68" s="1"/>
  <c r="BH216" i="67"/>
  <c r="BH268" i="67" s="1"/>
  <c r="BH320" i="67" s="1"/>
  <c r="J320" i="67" s="1"/>
  <c r="F82" i="68" s="1"/>
  <c r="BH176" i="67"/>
  <c r="BH228" i="67" s="1"/>
  <c r="BH280" i="67" s="1"/>
  <c r="BH175" i="67"/>
  <c r="BH227" i="67" s="1"/>
  <c r="BH279" i="67" s="1"/>
  <c r="BH173" i="67"/>
  <c r="BH225" i="67" s="1"/>
  <c r="BH277" i="67" s="1"/>
  <c r="BH168" i="67"/>
  <c r="BH220" i="67" s="1"/>
  <c r="BH272" i="67" s="1"/>
  <c r="BH171" i="67"/>
  <c r="BH223" i="67" s="1"/>
  <c r="BH275" i="67" s="1"/>
  <c r="BH178" i="67"/>
  <c r="BH230" i="67" s="1"/>
  <c r="BH282" i="67" s="1"/>
  <c r="BH182" i="67"/>
  <c r="BH234" i="67" s="1"/>
  <c r="BH286" i="67" s="1"/>
  <c r="J286" i="67" s="1"/>
  <c r="F48" i="68" s="1"/>
  <c r="BH184" i="67"/>
  <c r="BH236" i="67" s="1"/>
  <c r="BH288" i="67" s="1"/>
  <c r="J288" i="67" s="1"/>
  <c r="F50" i="68" s="1"/>
  <c r="BH180" i="67"/>
  <c r="BH232" i="67" s="1"/>
  <c r="BH284" i="67" s="1"/>
  <c r="BH177" i="67"/>
  <c r="BH229" i="67" s="1"/>
  <c r="BH281" i="67" s="1"/>
  <c r="BH172" i="67"/>
  <c r="BH224" i="67" s="1"/>
  <c r="BH276" i="67" s="1"/>
  <c r="BH181" i="67"/>
  <c r="BH170" i="67"/>
  <c r="BH222" i="67" s="1"/>
  <c r="BH274" i="67" s="1"/>
  <c r="BH174" i="67"/>
  <c r="BH226" i="67" s="1"/>
  <c r="BH167" i="67"/>
  <c r="BH219" i="67" s="1"/>
  <c r="BH183" i="67"/>
  <c r="BH235" i="67" s="1"/>
  <c r="BH287" i="67" s="1"/>
  <c r="J287" i="67" s="1"/>
  <c r="F49" i="68" s="1"/>
  <c r="BH169" i="67"/>
  <c r="BH221" i="67" s="1"/>
  <c r="BH179" i="67"/>
  <c r="BH231" i="67" s="1"/>
  <c r="BH283" i="67" s="1"/>
  <c r="BG344" i="67"/>
  <c r="BG368" i="67" s="1"/>
  <c r="BG343" i="67"/>
  <c r="BG367" i="67" s="1"/>
  <c r="BG347" i="67"/>
  <c r="BG359" i="67" s="1"/>
  <c r="BG341" i="67"/>
  <c r="BG365" i="67" s="1"/>
  <c r="BG342" i="67"/>
  <c r="BG366" i="67" s="1"/>
  <c r="BG339" i="67"/>
  <c r="BG351" i="67" s="1"/>
  <c r="BG346" i="67"/>
  <c r="BG370" i="67" s="1"/>
  <c r="BG340" i="67"/>
  <c r="BG364" i="67" s="1"/>
  <c r="BH175" i="61"/>
  <c r="BH227" i="61" s="1"/>
  <c r="BH279" i="61" s="1"/>
  <c r="BH183" i="61"/>
  <c r="BH235" i="61" s="1"/>
  <c r="BH287" i="61" s="1"/>
  <c r="J287" i="61" s="1"/>
  <c r="F49" i="58" s="1"/>
  <c r="BH173" i="61"/>
  <c r="BH225" i="61" s="1"/>
  <c r="BH277" i="61" s="1"/>
  <c r="BH179" i="61"/>
  <c r="BH231" i="61" s="1"/>
  <c r="BH283" i="61" s="1"/>
  <c r="J283" i="61" s="1"/>
  <c r="BH213" i="61"/>
  <c r="BH265" i="61" s="1"/>
  <c r="BH317" i="61" s="1"/>
  <c r="J317" i="61" s="1"/>
  <c r="F79" i="58" s="1"/>
  <c r="BH188" i="61"/>
  <c r="BH240" i="61" s="1"/>
  <c r="BH292" i="61" s="1"/>
  <c r="J292" i="61" s="1"/>
  <c r="F54" i="58" s="1"/>
  <c r="BH204" i="61"/>
  <c r="BH256" i="61" s="1"/>
  <c r="BH308" i="61" s="1"/>
  <c r="J308" i="61" s="1"/>
  <c r="F70" i="58" s="1"/>
  <c r="BH195" i="61"/>
  <c r="BH247" i="61" s="1"/>
  <c r="BH299" i="61" s="1"/>
  <c r="J299" i="61" s="1"/>
  <c r="F61" i="58" s="1"/>
  <c r="BH206" i="61"/>
  <c r="BH258" i="61" s="1"/>
  <c r="BH310" i="61" s="1"/>
  <c r="J310" i="61" s="1"/>
  <c r="F72" i="58" s="1"/>
  <c r="BH200" i="61"/>
  <c r="BH252" i="61" s="1"/>
  <c r="BH304" i="61" s="1"/>
  <c r="J304" i="61" s="1"/>
  <c r="F66" i="58" s="1"/>
  <c r="BH198" i="61"/>
  <c r="BH250" i="61" s="1"/>
  <c r="BH302" i="61" s="1"/>
  <c r="J302" i="61" s="1"/>
  <c r="F64" i="58" s="1"/>
  <c r="BH216" i="61"/>
  <c r="BH268" i="61" s="1"/>
  <c r="BH320" i="61" s="1"/>
  <c r="J320" i="61" s="1"/>
  <c r="F82" i="58" s="1"/>
  <c r="BH180" i="61"/>
  <c r="BH232" i="61" s="1"/>
  <c r="BH284" i="61" s="1"/>
  <c r="J284" i="61" s="1"/>
  <c r="BH178" i="61"/>
  <c r="BH230" i="61" s="1"/>
  <c r="BH282" i="61" s="1"/>
  <c r="J282" i="61" s="1"/>
  <c r="BH182" i="61"/>
  <c r="BH234" i="61" s="1"/>
  <c r="BH286" i="61" s="1"/>
  <c r="J286" i="61" s="1"/>
  <c r="F48" i="58" s="1"/>
  <c r="BH177" i="61"/>
  <c r="BH229" i="61" s="1"/>
  <c r="BH281" i="61" s="1"/>
  <c r="BH190" i="61"/>
  <c r="BH242" i="61" s="1"/>
  <c r="BH294" i="61" s="1"/>
  <c r="J294" i="61" s="1"/>
  <c r="F56" i="58" s="1"/>
  <c r="BH202" i="61"/>
  <c r="BH254" i="61" s="1"/>
  <c r="BH306" i="61" s="1"/>
  <c r="J306" i="61" s="1"/>
  <c r="F68" i="58" s="1"/>
  <c r="BH187" i="61"/>
  <c r="BH239" i="61" s="1"/>
  <c r="BH291" i="61" s="1"/>
  <c r="J291" i="61" s="1"/>
  <c r="F53" i="58" s="1"/>
  <c r="BH185" i="61"/>
  <c r="BH237" i="61" s="1"/>
  <c r="BH289" i="61" s="1"/>
  <c r="J289" i="61" s="1"/>
  <c r="F51" i="58" s="1"/>
  <c r="BH193" i="61"/>
  <c r="BH245" i="61" s="1"/>
  <c r="BH297" i="61" s="1"/>
  <c r="J297" i="61" s="1"/>
  <c r="F59" i="58" s="1"/>
  <c r="BH209" i="61"/>
  <c r="BH261" i="61" s="1"/>
  <c r="BH313" i="61" s="1"/>
  <c r="J313" i="61" s="1"/>
  <c r="F75" i="58" s="1"/>
  <c r="BH212" i="61"/>
  <c r="BH264" i="61" s="1"/>
  <c r="BH316" i="61" s="1"/>
  <c r="J316" i="61" s="1"/>
  <c r="F78" i="58" s="1"/>
  <c r="BH210" i="61"/>
  <c r="BH262" i="61" s="1"/>
  <c r="BH314" i="61" s="1"/>
  <c r="J314" i="61" s="1"/>
  <c r="F76" i="58" s="1"/>
  <c r="BH167" i="61"/>
  <c r="BH219" i="61" s="1"/>
  <c r="BH271" i="61" s="1"/>
  <c r="J271" i="61" s="1"/>
  <c r="BH170" i="61"/>
  <c r="BH222" i="61" s="1"/>
  <c r="BH274" i="61" s="1"/>
  <c r="J274" i="61" s="1"/>
  <c r="BH174" i="61"/>
  <c r="BH226" i="61" s="1"/>
  <c r="BH278" i="61" s="1"/>
  <c r="J278" i="61" s="1"/>
  <c r="BH172" i="61"/>
  <c r="BH224" i="61" s="1"/>
  <c r="BH276" i="61" s="1"/>
  <c r="J276" i="61" s="1"/>
  <c r="BH168" i="61"/>
  <c r="BH220" i="61" s="1"/>
  <c r="BH272" i="61" s="1"/>
  <c r="BH201" i="61"/>
  <c r="BH253" i="61" s="1"/>
  <c r="BH305" i="61" s="1"/>
  <c r="J305" i="61" s="1"/>
  <c r="F67" i="58" s="1"/>
  <c r="BH207" i="61"/>
  <c r="BH259" i="61" s="1"/>
  <c r="BH311" i="61" s="1"/>
  <c r="J311" i="61" s="1"/>
  <c r="F73" i="58" s="1"/>
  <c r="BH205" i="61"/>
  <c r="BH257" i="61" s="1"/>
  <c r="BH309" i="61" s="1"/>
  <c r="J309" i="61" s="1"/>
  <c r="F71" i="58" s="1"/>
  <c r="BH191" i="61"/>
  <c r="BH243" i="61" s="1"/>
  <c r="BH295" i="61" s="1"/>
  <c r="J295" i="61" s="1"/>
  <c r="F57" i="58" s="1"/>
  <c r="BH215" i="61"/>
  <c r="BH267" i="61" s="1"/>
  <c r="BH319" i="61" s="1"/>
  <c r="J319" i="61" s="1"/>
  <c r="F81" i="58" s="1"/>
  <c r="BH186" i="61"/>
  <c r="BH238" i="61" s="1"/>
  <c r="BH290" i="61" s="1"/>
  <c r="J290" i="61" s="1"/>
  <c r="F52" i="58" s="1"/>
  <c r="BH189" i="61"/>
  <c r="BH241" i="61" s="1"/>
  <c r="BH293" i="61" s="1"/>
  <c r="J293" i="61" s="1"/>
  <c r="F55" i="58" s="1"/>
  <c r="BH214" i="61"/>
  <c r="BH266" i="61" s="1"/>
  <c r="BH318" i="61" s="1"/>
  <c r="J318" i="61" s="1"/>
  <c r="F80" i="58" s="1"/>
  <c r="BH181" i="61"/>
  <c r="BH233" i="61" s="1"/>
  <c r="BH285" i="61" s="1"/>
  <c r="BH176" i="61"/>
  <c r="BH228" i="61" s="1"/>
  <c r="BH280" i="61" s="1"/>
  <c r="BH169" i="61"/>
  <c r="BH221" i="61" s="1"/>
  <c r="BH273" i="61" s="1"/>
  <c r="J273" i="61" s="1"/>
  <c r="BH171" i="61"/>
  <c r="BH223" i="61" s="1"/>
  <c r="BH275" i="61" s="1"/>
  <c r="J275" i="61" s="1"/>
  <c r="BH197" i="61"/>
  <c r="BH249" i="61" s="1"/>
  <c r="BH301" i="61" s="1"/>
  <c r="J301" i="61" s="1"/>
  <c r="F63" i="58" s="1"/>
  <c r="BH194" i="61"/>
  <c r="BH246" i="61" s="1"/>
  <c r="BH298" i="61" s="1"/>
  <c r="J298" i="61" s="1"/>
  <c r="F60" i="58" s="1"/>
  <c r="BH203" i="61"/>
  <c r="BH255" i="61" s="1"/>
  <c r="BH307" i="61" s="1"/>
  <c r="J307" i="61" s="1"/>
  <c r="F69" i="58" s="1"/>
  <c r="BH192" i="61"/>
  <c r="BH244" i="61" s="1"/>
  <c r="BH296" i="61" s="1"/>
  <c r="J296" i="61" s="1"/>
  <c r="F58" i="58" s="1"/>
  <c r="BH199" i="61"/>
  <c r="BH251" i="61" s="1"/>
  <c r="BH303" i="61" s="1"/>
  <c r="J303" i="61" s="1"/>
  <c r="F65" i="58" s="1"/>
  <c r="BH208" i="61"/>
  <c r="BH260" i="61" s="1"/>
  <c r="BH312" i="61" s="1"/>
  <c r="J312" i="61" s="1"/>
  <c r="F74" i="58" s="1"/>
  <c r="BH211" i="61"/>
  <c r="BH263" i="61" s="1"/>
  <c r="BH315" i="61" s="1"/>
  <c r="J315" i="61" s="1"/>
  <c r="F77" i="58" s="1"/>
  <c r="BH196" i="61"/>
  <c r="BH248" i="61" s="1"/>
  <c r="BH300" i="61" s="1"/>
  <c r="J300" i="61" s="1"/>
  <c r="F62" i="58" s="1"/>
  <c r="BH184" i="61"/>
  <c r="BH236" i="61" s="1"/>
  <c r="BH288" i="61" s="1"/>
  <c r="J288" i="61" s="1"/>
  <c r="F50" i="58" s="1"/>
  <c r="BH60" i="61"/>
  <c r="J60" i="61" s="1"/>
  <c r="BH57" i="61"/>
  <c r="BH387" i="61" s="1"/>
  <c r="BH324" i="61"/>
  <c r="BH335" i="61" s="1"/>
  <c r="BH60" i="67"/>
  <c r="J60" i="67" s="1"/>
  <c r="J110" i="67" s="1"/>
  <c r="F14" i="68" s="1"/>
  <c r="BH57" i="67"/>
  <c r="BH387" i="67" s="1"/>
  <c r="BH389" i="67" s="1"/>
  <c r="BH390" i="67" s="1"/>
  <c r="BH324" i="67"/>
  <c r="BH335" i="67" s="1"/>
  <c r="BG343" i="61"/>
  <c r="BG279" i="61"/>
  <c r="BG277" i="61"/>
  <c r="BG344" i="61"/>
  <c r="BG356" i="61" s="1"/>
  <c r="BG347" i="61"/>
  <c r="BG371" i="61" s="1"/>
  <c r="BG345" i="61"/>
  <c r="BG338" i="61"/>
  <c r="BG362" i="61" s="1"/>
  <c r="BG341" i="61"/>
  <c r="BG342" i="61"/>
  <c r="BG280" i="61"/>
  <c r="BG346" i="61"/>
  <c r="BG358" i="61" s="1"/>
  <c r="BG339" i="61"/>
  <c r="BG363" i="61" s="1"/>
  <c r="BG340" i="61"/>
  <c r="BG285" i="61"/>
  <c r="BG272" i="61"/>
  <c r="BG357" i="67"/>
  <c r="BH343" i="61" l="1"/>
  <c r="BH367" i="61" s="1"/>
  <c r="G335" i="61"/>
  <c r="BG356" i="67"/>
  <c r="BG354" i="67"/>
  <c r="BH273" i="67"/>
  <c r="J273" i="67" s="1"/>
  <c r="F35" i="68" s="1"/>
  <c r="BG358" i="67"/>
  <c r="BH271" i="67"/>
  <c r="J271" i="67" s="1"/>
  <c r="BH278" i="67"/>
  <c r="J278" i="67" s="1"/>
  <c r="F40" i="68" s="1"/>
  <c r="J276" i="67"/>
  <c r="F38" i="68" s="1"/>
  <c r="J277" i="67"/>
  <c r="F39" i="68" s="1"/>
  <c r="J283" i="67"/>
  <c r="F45" i="68" s="1"/>
  <c r="J281" i="67"/>
  <c r="F43" i="68" s="1"/>
  <c r="J282" i="67"/>
  <c r="F44" i="68" s="1"/>
  <c r="J279" i="67"/>
  <c r="F41" i="68" s="1"/>
  <c r="J274" i="67"/>
  <c r="F36" i="68" s="1"/>
  <c r="J284" i="67"/>
  <c r="F46" i="68" s="1"/>
  <c r="J275" i="67"/>
  <c r="F37" i="68" s="1"/>
  <c r="J280" i="67"/>
  <c r="F42" i="68" s="1"/>
  <c r="J272" i="67"/>
  <c r="F34" i="68" s="1"/>
  <c r="BG371" i="67"/>
  <c r="BG350" i="67"/>
  <c r="BH233" i="67"/>
  <c r="BG363" i="67"/>
  <c r="BG352" i="67"/>
  <c r="BG353" i="67"/>
  <c r="BG355" i="67"/>
  <c r="J279" i="61"/>
  <c r="F41" i="58" s="1"/>
  <c r="J272" i="61"/>
  <c r="J285" i="61"/>
  <c r="F47" i="58" s="1"/>
  <c r="J277" i="61"/>
  <c r="F39" i="58" s="1"/>
  <c r="J280" i="61"/>
  <c r="F42" i="58" s="1"/>
  <c r="J281" i="61"/>
  <c r="F43" i="58" s="1"/>
  <c r="BH345" i="61"/>
  <c r="BH369" i="61" s="1"/>
  <c r="BH339" i="61"/>
  <c r="BH351" i="61" s="1"/>
  <c r="BH342" i="61"/>
  <c r="BH366" i="61" s="1"/>
  <c r="BH346" i="61"/>
  <c r="BH358" i="61" s="1"/>
  <c r="BH347" i="61"/>
  <c r="BH371" i="61" s="1"/>
  <c r="J371" i="61" s="1"/>
  <c r="H201" i="59" s="1"/>
  <c r="BH344" i="61"/>
  <c r="BH356" i="61" s="1"/>
  <c r="BH341" i="61"/>
  <c r="BH353" i="61" s="1"/>
  <c r="BH338" i="61"/>
  <c r="BH350" i="61" s="1"/>
  <c r="BH340" i="61"/>
  <c r="BH352" i="61" s="1"/>
  <c r="Q5" i="68"/>
  <c r="F18" i="68"/>
  <c r="V5" i="68" s="1"/>
  <c r="BH347" i="67"/>
  <c r="BH359" i="67" s="1"/>
  <c r="BH342" i="67"/>
  <c r="BH354" i="67" s="1"/>
  <c r="BH344" i="67"/>
  <c r="BH356" i="67" s="1"/>
  <c r="BH340" i="67"/>
  <c r="BH346" i="67"/>
  <c r="BH358" i="67" s="1"/>
  <c r="BH338" i="67"/>
  <c r="BH350" i="67" s="1"/>
  <c r="BH345" i="67"/>
  <c r="BH341" i="67"/>
  <c r="BH353" i="67" s="1"/>
  <c r="BH339" i="67"/>
  <c r="BH351" i="67" s="1"/>
  <c r="G335" i="67"/>
  <c r="BH343" i="67"/>
  <c r="BH355" i="67" s="1"/>
  <c r="BG355" i="61"/>
  <c r="BG359" i="61"/>
  <c r="BG370" i="61"/>
  <c r="BG367" i="61"/>
  <c r="BG350" i="61"/>
  <c r="BG357" i="61"/>
  <c r="BG365" i="61"/>
  <c r="BG368" i="61"/>
  <c r="BG369" i="61"/>
  <c r="BG351" i="61"/>
  <c r="BG364" i="61"/>
  <c r="BG354" i="61"/>
  <c r="BG352" i="61"/>
  <c r="BG353" i="61"/>
  <c r="BG366" i="61"/>
  <c r="BH389" i="61"/>
  <c r="BH390" i="61" s="1"/>
  <c r="BG389" i="61"/>
  <c r="BG390" i="61" s="1"/>
  <c r="J110" i="61"/>
  <c r="F14" i="58" s="1"/>
  <c r="F37" i="58"/>
  <c r="F44" i="58"/>
  <c r="F40" i="58"/>
  <c r="F38" i="58"/>
  <c r="F35" i="58"/>
  <c r="F36" i="58"/>
  <c r="F46" i="58"/>
  <c r="F45" i="58"/>
  <c r="F33" i="58"/>
  <c r="BH355" i="61" l="1"/>
  <c r="F33" i="68"/>
  <c r="BH285" i="67"/>
  <c r="J285" i="67" s="1"/>
  <c r="J321" i="67" s="1"/>
  <c r="J321" i="61"/>
  <c r="BH363" i="61"/>
  <c r="J363" i="61" s="1"/>
  <c r="H193" i="59" s="1"/>
  <c r="J367" i="61"/>
  <c r="H197" i="59" s="1"/>
  <c r="BH357" i="61"/>
  <c r="BH354" i="61"/>
  <c r="BH368" i="61"/>
  <c r="J368" i="61" s="1"/>
  <c r="H198" i="59" s="1"/>
  <c r="BH364" i="61"/>
  <c r="J364" i="61" s="1"/>
  <c r="H194" i="59" s="1"/>
  <c r="J366" i="61"/>
  <c r="H196" i="59" s="1"/>
  <c r="BH362" i="61"/>
  <c r="J362" i="61" s="1"/>
  <c r="H192" i="59" s="1"/>
  <c r="BH359" i="61"/>
  <c r="BH365" i="61"/>
  <c r="J365" i="61" s="1"/>
  <c r="H195" i="59" s="1"/>
  <c r="J369" i="61"/>
  <c r="H199" i="59" s="1"/>
  <c r="BH370" i="61"/>
  <c r="J370" i="61" s="1"/>
  <c r="H200" i="59" s="1"/>
  <c r="BH366" i="67"/>
  <c r="J366" i="67" s="1"/>
  <c r="H196" i="69" s="1"/>
  <c r="BH368" i="67"/>
  <c r="J368" i="67" s="1"/>
  <c r="H198" i="69" s="1"/>
  <c r="BH370" i="67"/>
  <c r="J370" i="67" s="1"/>
  <c r="H200" i="69" s="1"/>
  <c r="BH363" i="67"/>
  <c r="J363" i="67" s="1"/>
  <c r="H193" i="69" s="1"/>
  <c r="BH371" i="67"/>
  <c r="J371" i="67" s="1"/>
  <c r="H201" i="69" s="1"/>
  <c r="BH357" i="67"/>
  <c r="BH369" i="67"/>
  <c r="J369" i="67" s="1"/>
  <c r="H199" i="69" s="1"/>
  <c r="BH364" i="67"/>
  <c r="J364" i="67" s="1"/>
  <c r="H194" i="69" s="1"/>
  <c r="BH352" i="67"/>
  <c r="BH365" i="67"/>
  <c r="J365" i="67" s="1"/>
  <c r="H195" i="69" s="1"/>
  <c r="BH367" i="67"/>
  <c r="J367" i="67" s="1"/>
  <c r="H197" i="69" s="1"/>
  <c r="BH362" i="67"/>
  <c r="J362" i="67" s="1"/>
  <c r="H192" i="69" s="1"/>
  <c r="Q5" i="58"/>
  <c r="F34" i="58"/>
  <c r="F83" i="58" s="1"/>
  <c r="F18" i="58"/>
  <c r="V5" i="58" s="1"/>
  <c r="F47" i="68" l="1"/>
  <c r="F83" i="68" s="1"/>
  <c r="Q7" i="68"/>
  <c r="J372" i="67"/>
  <c r="Q7" i="58"/>
  <c r="J372" i="61"/>
  <c r="J373" i="61" s="1"/>
  <c r="J373" i="67" l="1"/>
  <c r="G373" i="67" s="1"/>
  <c r="G1" i="67" s="1"/>
  <c r="C91" i="68" s="1"/>
  <c r="C93" i="68" s="1"/>
  <c r="G373" i="61"/>
  <c r="G1" i="61" s="1"/>
  <c r="I14" i="59"/>
  <c r="C91" i="58" l="1"/>
  <c r="C93" i="58" l="1"/>
</calcChain>
</file>

<file path=xl/comments1.xml><?xml version="1.0" encoding="utf-8"?>
<comments xmlns="http://schemas.openxmlformats.org/spreadsheetml/2006/main">
  <authors>
    <author>Christopher Ball [TSY]</author>
  </authors>
  <commentList>
    <comment ref="C5" authorId="0" shapeId="0">
      <text>
        <r>
          <rPr>
            <b/>
            <sz val="9"/>
            <color indexed="81"/>
            <rFont val="Tahoma"/>
            <family val="2"/>
          </rPr>
          <t>Not all initiatives will have capital expenditure.  More information in the CBAx User Guidance.</t>
        </r>
      </text>
    </comment>
  </commentList>
</comments>
</file>

<file path=xl/comments2.xml><?xml version="1.0" encoding="utf-8"?>
<comments xmlns="http://schemas.openxmlformats.org/spreadsheetml/2006/main">
  <authors>
    <author>Christopher Ball [TSY]</author>
  </authors>
  <commentList>
    <comment ref="E2" authorId="0" shapeId="0">
      <text>
        <r>
          <rPr>
            <sz val="9"/>
            <color indexed="81"/>
            <rFont val="Tahoma"/>
            <family val="2"/>
          </rPr>
          <t xml:space="preserve">See CBAx User Guidance for more information about how to enter impacts.
</t>
        </r>
      </text>
    </comment>
  </commentList>
</comments>
</file>

<file path=xl/comments3.xml><?xml version="1.0" encoding="utf-8"?>
<comments xmlns="http://schemas.openxmlformats.org/spreadsheetml/2006/main">
  <authors>
    <author>Nathan Spence [TSY]</author>
    <author>Christopher Ball [TSY]</author>
  </authors>
  <commentList>
    <comment ref="M4" authorId="0" shapeId="0">
      <text>
        <r>
          <rPr>
            <sz val="9"/>
            <color indexed="81"/>
            <rFont val="Tahoma"/>
            <family val="2"/>
          </rPr>
          <t xml:space="preserve">i.e. the number in a target population segment divided by the total number in the target population
</t>
        </r>
      </text>
    </comment>
    <comment ref="N4" authorId="0" shapeId="0">
      <text>
        <r>
          <rPr>
            <sz val="9"/>
            <color indexed="81"/>
            <rFont val="Tahoma"/>
            <family val="2"/>
          </rPr>
          <t>i.e. how successful is this intervention on the listed impact for the targeted individuals.</t>
        </r>
      </text>
    </comment>
    <comment ref="A7" authorId="1" shapeId="0">
      <text>
        <r>
          <rPr>
            <b/>
            <sz val="9"/>
            <color indexed="81"/>
            <rFont val="Tahoma"/>
            <family val="2"/>
          </rPr>
          <t>Tests that time period of impact is not 0, the proportion of cohort affected is not 0, the success rate is not 0 and that the pre and post intervention levels are different.  If ERROR is showing, one of the input assumptions needs to change before it will flow through the model.</t>
        </r>
      </text>
    </comment>
    <comment ref="C7" authorId="1" shapeId="0">
      <text>
        <r>
          <rPr>
            <b/>
            <sz val="9"/>
            <color indexed="81"/>
            <rFont val="Tahoma"/>
            <family val="2"/>
          </rPr>
          <t>Included indicates that impact will affect model results, excluded indicates that impact will not affect model results.</t>
        </r>
      </text>
    </comment>
  </commentList>
</comments>
</file>

<file path=xl/comments4.xml><?xml version="1.0" encoding="utf-8"?>
<comments xmlns="http://schemas.openxmlformats.org/spreadsheetml/2006/main">
  <authors>
    <author>Christopher Ball [TSY]</author>
  </authors>
  <commentList>
    <comment ref="E2" authorId="0" shapeId="0">
      <text>
        <r>
          <rPr>
            <sz val="9"/>
            <color indexed="81"/>
            <rFont val="Tahoma"/>
            <family val="2"/>
          </rPr>
          <t>Uses Nominal GDP as at BEFU2016 for adjusting impacts in the Impacts Database.  Years must be sequential.
Source:
http://www.treasury.govt.nz/government/fiscalstrategy/model/archive/fsm-befu16.xls</t>
        </r>
      </text>
    </comment>
  </commentList>
</comments>
</file>

<file path=xl/comments5.xml><?xml version="1.0" encoding="utf-8"?>
<comments xmlns="http://schemas.openxmlformats.org/spreadsheetml/2006/main">
  <authors>
    <author>Christopher Ball [TSY]</author>
  </authors>
  <commentList>
    <comment ref="E2" authorId="0" shapeId="0">
      <text>
        <r>
          <rPr>
            <sz val="9"/>
            <color indexed="81"/>
            <rFont val="Tahoma"/>
            <family val="2"/>
          </rPr>
          <t xml:space="preserve">See CBAx User Guidance for more information about how to enter impacts.
</t>
        </r>
      </text>
    </comment>
  </commentList>
</comments>
</file>

<file path=xl/sharedStrings.xml><?xml version="1.0" encoding="utf-8"?>
<sst xmlns="http://schemas.openxmlformats.org/spreadsheetml/2006/main" count="3723" uniqueCount="739">
  <si>
    <t>Discount rate</t>
  </si>
  <si>
    <t>Target population</t>
  </si>
  <si>
    <t>Time period</t>
  </si>
  <si>
    <t>Current year</t>
  </si>
  <si>
    <t>Unit</t>
  </si>
  <si>
    <t>Employment</t>
  </si>
  <si>
    <t>Health</t>
  </si>
  <si>
    <t>Outcome area</t>
  </si>
  <si>
    <t>Education</t>
  </si>
  <si>
    <t>Children &amp; youth</t>
  </si>
  <si>
    <t>Justice</t>
  </si>
  <si>
    <t>Cohort 1</t>
  </si>
  <si>
    <t>Cohort 2</t>
  </si>
  <si>
    <t>Cohort 3</t>
  </si>
  <si>
    <t>Cohort 4</t>
  </si>
  <si>
    <t>Cohort 5</t>
  </si>
  <si>
    <t>Per incident</t>
  </si>
  <si>
    <t>Ambulance call out</t>
  </si>
  <si>
    <t>Per year</t>
  </si>
  <si>
    <t>Per visit</t>
  </si>
  <si>
    <t>Per hour</t>
  </si>
  <si>
    <t>Cost per hour of police time</t>
  </si>
  <si>
    <t>Superannuation or veterans pension - Qualified partner in rest home with non-qualified partner in the community</t>
  </si>
  <si>
    <t>Superannuation or veterans pension - Married couple, with non-qualified spouse included before 1 October 1991 (each)</t>
  </si>
  <si>
    <t>Superannuation or veterans pension - Married, civil union, or de facto couple, with non-qualified spouse included (each)</t>
  </si>
  <si>
    <t>Superannuation or veterans pension - Married, civil union, or de facto couple, both qualify (each)</t>
  </si>
  <si>
    <t>Superannuation or veterans pension - Single, sharing</t>
  </si>
  <si>
    <t>Superannuation or veterans pension - Single, living alone</t>
  </si>
  <si>
    <t>Family tax credit - Second or subsequent child, aged 16 years or older</t>
  </si>
  <si>
    <t>Family tax credit - Second or subsequent child, aged 13 to 15 years</t>
  </si>
  <si>
    <t>Family tax credit - Second or subsequent child, aged 0 to 12 years</t>
  </si>
  <si>
    <t>Family tax credit - First or only child, aged 16 years or older</t>
  </si>
  <si>
    <t>Family tax credit - First or only child, aged 0 to 15 years</t>
  </si>
  <si>
    <t>Foster care allowance - 14+</t>
  </si>
  <si>
    <t>Foster care allowance - 10 to 13</t>
  </si>
  <si>
    <t>Foster care allowance - 5 to 9</t>
  </si>
  <si>
    <t>Foster care allowance - under 5</t>
  </si>
  <si>
    <t>Orphans benefit allowance - 14+</t>
  </si>
  <si>
    <t>Orphans benefit allowance - 10 to 13</t>
  </si>
  <si>
    <t>Orphans benefit allowance - 5 to 9</t>
  </si>
  <si>
    <t>Child disability allowance</t>
  </si>
  <si>
    <t>Special disability allowance</t>
  </si>
  <si>
    <t>Standard disability allowance</t>
  </si>
  <si>
    <t>Supported living payment - Sole parent</t>
  </si>
  <si>
    <t>Supported living payment - Single/18+</t>
  </si>
  <si>
    <t>Supported living payment - Single/16-17</t>
  </si>
  <si>
    <t>Supported living payment - Generalised</t>
  </si>
  <si>
    <t>Sole parent</t>
  </si>
  <si>
    <t>Hospital pharmacist</t>
  </si>
  <si>
    <t>Community services nurse</t>
  </si>
  <si>
    <t>Hospital nurse</t>
  </si>
  <si>
    <t>Home nurse visit</t>
  </si>
  <si>
    <t>Practice nurse visit</t>
  </si>
  <si>
    <t>Specialist (per hour)</t>
  </si>
  <si>
    <t>Specialist (subsequent)</t>
  </si>
  <si>
    <t>Specialist visit (initial)</t>
  </si>
  <si>
    <t>Emergency room</t>
  </si>
  <si>
    <t>Per day</t>
  </si>
  <si>
    <t>Outpatient hospital visit</t>
  </si>
  <si>
    <t>Inpatient hospital visit</t>
  </si>
  <si>
    <t>Hospice care</t>
  </si>
  <si>
    <t>Dementia care</t>
  </si>
  <si>
    <t>Training incentive allowance</t>
  </si>
  <si>
    <t>Treasury, 2006</t>
  </si>
  <si>
    <t>Serious traffic</t>
  </si>
  <si>
    <t>Drug offences</t>
  </si>
  <si>
    <t>Fraud</t>
  </si>
  <si>
    <t>Property damage</t>
  </si>
  <si>
    <t>Theft</t>
  </si>
  <si>
    <t>Burglary</t>
  </si>
  <si>
    <t>Robbery</t>
  </si>
  <si>
    <t>Sexual offences</t>
  </si>
  <si>
    <t>Violent offences</t>
  </si>
  <si>
    <t>Year of data</t>
  </si>
  <si>
    <t>Description</t>
  </si>
  <si>
    <t>Factor</t>
  </si>
  <si>
    <t>Year</t>
  </si>
  <si>
    <t>GDP Lookup</t>
  </si>
  <si>
    <t>Discount factor</t>
  </si>
  <si>
    <t>End year</t>
  </si>
  <si>
    <t>Real</t>
  </si>
  <si>
    <t>Discounted</t>
  </si>
  <si>
    <t>Used in discounting time series outputs</t>
  </si>
  <si>
    <t xml:space="preserve"> </t>
  </si>
  <si>
    <t>GDP Inflator</t>
  </si>
  <si>
    <t>Timeline</t>
  </si>
  <si>
    <t>Start of year counter</t>
  </si>
  <si>
    <t>End of year counter</t>
  </si>
  <si>
    <t>Flag for evaluation period</t>
  </si>
  <si>
    <t>Partial year counter for inflation / discounting purposes</t>
  </si>
  <si>
    <t>Costs</t>
  </si>
  <si>
    <t>Cost summary</t>
  </si>
  <si>
    <t>Total costs</t>
  </si>
  <si>
    <t>Start year</t>
  </si>
  <si>
    <t>Intervention details</t>
  </si>
  <si>
    <t>Net benefit summary</t>
  </si>
  <si>
    <t>Cost category</t>
  </si>
  <si>
    <t>Category</t>
  </si>
  <si>
    <t>Scaling factor for outputs sheet</t>
  </si>
  <si>
    <t>Units</t>
  </si>
  <si>
    <t>Respondent name</t>
  </si>
  <si>
    <t>Chart labels</t>
  </si>
  <si>
    <t>NPV label</t>
  </si>
  <si>
    <t>Period for analysis</t>
  </si>
  <si>
    <t>Proposal details</t>
  </si>
  <si>
    <t>10-Year NPV</t>
  </si>
  <si>
    <t>5-year NPV</t>
  </si>
  <si>
    <t>WORKINGS FOR OUTPUT SUMMARY SHEET</t>
  </si>
  <si>
    <t>Time period for net present value analysis</t>
  </si>
  <si>
    <t>Relief of dental pain service - Privately funded</t>
  </si>
  <si>
    <t>Education and social sector cost of truancy</t>
  </si>
  <si>
    <t>Average annual cost of Early Childhood Education programme (private)</t>
  </si>
  <si>
    <t>Average annual cost of Early Childhood Education programme (public)</t>
  </si>
  <si>
    <t>Explanation and Calculations</t>
  </si>
  <si>
    <t>Ministry of Health, 2005</t>
  </si>
  <si>
    <t>Average across different options has been used</t>
  </si>
  <si>
    <t xml:space="preserve">Weekly rates annualised </t>
  </si>
  <si>
    <t>Source (1)</t>
  </si>
  <si>
    <t>Source (2)</t>
  </si>
  <si>
    <t>Net economic benefits</t>
  </si>
  <si>
    <t>Aged Care</t>
  </si>
  <si>
    <t>GP visit (20 minutes) - Privately funded</t>
  </si>
  <si>
    <t>GP visit (20 minutes) - Publicly funded</t>
  </si>
  <si>
    <t>Summary metrics</t>
  </si>
  <si>
    <t>Charts</t>
  </si>
  <si>
    <t>Value</t>
  </si>
  <si>
    <t>Finance</t>
  </si>
  <si>
    <t>Corrections</t>
  </si>
  <si>
    <t>Pre intervention level</t>
  </si>
  <si>
    <t>Post intervention level</t>
  </si>
  <si>
    <t>Marginal impact</t>
  </si>
  <si>
    <t>Social Development</t>
  </si>
  <si>
    <t>Housing</t>
  </si>
  <si>
    <t>Police</t>
  </si>
  <si>
    <t>Impact type</t>
  </si>
  <si>
    <t>Operating expenses</t>
  </si>
  <si>
    <t>Capital expenses</t>
  </si>
  <si>
    <t>Pre-intervention impact</t>
  </si>
  <si>
    <t>Post-intervention impact</t>
  </si>
  <si>
    <t>Marginal impact of intervention</t>
  </si>
  <si>
    <t>Label</t>
  </si>
  <si>
    <t>Revenue</t>
  </si>
  <si>
    <t>Insert rows above this point</t>
  </si>
  <si>
    <t>Time period for analysis (years)</t>
  </si>
  <si>
    <t>Total marginal impact</t>
  </si>
  <si>
    <t>Impact summary</t>
  </si>
  <si>
    <t>Marginal cost of keeping a sentenced inmate in prison (estimated)</t>
  </si>
  <si>
    <t>Cost of diversionary response for a low-risk youth offender (warning or referral to Police Youth Aid)</t>
  </si>
  <si>
    <t>Marginal cost of 2-3 months supervised residential care for juvenile offenders (estimated)</t>
  </si>
  <si>
    <t>Impact</t>
  </si>
  <si>
    <t>Row Number</t>
  </si>
  <si>
    <t>Outcome Area</t>
  </si>
  <si>
    <t>Type</t>
  </si>
  <si>
    <t>Impact 1</t>
  </si>
  <si>
    <t>Impact 2</t>
  </si>
  <si>
    <t>Impact 3</t>
  </si>
  <si>
    <t>Impact 4</t>
  </si>
  <si>
    <t>Impact 5</t>
  </si>
  <si>
    <t>Impact 6</t>
  </si>
  <si>
    <t>Impact 7</t>
  </si>
  <si>
    <t>Impact 8</t>
  </si>
  <si>
    <t>Impact 9</t>
  </si>
  <si>
    <t>Impact 10</t>
  </si>
  <si>
    <t>Annual value ($)
Per cohort member</t>
  </si>
  <si>
    <t>Calculations</t>
  </si>
  <si>
    <t>Total Marginal Impact</t>
  </si>
  <si>
    <t>Cohort Size</t>
  </si>
  <si>
    <t>Breakdown by Impact</t>
  </si>
  <si>
    <t>Impact 11</t>
  </si>
  <si>
    <t>Impact 12</t>
  </si>
  <si>
    <t>Impact 13</t>
  </si>
  <si>
    <t>Impact 14</t>
  </si>
  <si>
    <t>Impact 15</t>
  </si>
  <si>
    <t>Operating Expenditure</t>
  </si>
  <si>
    <t>Capital Expenditure</t>
  </si>
  <si>
    <t>Total:</t>
  </si>
  <si>
    <t xml:space="preserve"> Cumulative total impacts </t>
  </si>
  <si>
    <t xml:space="preserve"> Cumulative costs </t>
  </si>
  <si>
    <t>Vote:</t>
  </si>
  <si>
    <t>Allocation by Vote</t>
  </si>
  <si>
    <t>Marginal Impact per cohort member</t>
  </si>
  <si>
    <t>Per cohort member</t>
  </si>
  <si>
    <t>Real (pre-intervention)</t>
  </si>
  <si>
    <t>Real (marginal)</t>
  </si>
  <si>
    <t>Real (post-intervention)</t>
  </si>
  <si>
    <t>Proportion of total Marginal impact</t>
  </si>
  <si>
    <t xml:space="preserve">Proportion of Marginal Impact </t>
  </si>
  <si>
    <t>Impact per Cohort Member</t>
  </si>
  <si>
    <t>Marginal Impact of Intervention Chart</t>
  </si>
  <si>
    <t>NPV of economic impact across votes Chart</t>
  </si>
  <si>
    <t>Government/Non-Government</t>
  </si>
  <si>
    <t>Government</t>
  </si>
  <si>
    <t>Sector</t>
  </si>
  <si>
    <t>First financial year</t>
  </si>
  <si>
    <t>Year Ending June</t>
  </si>
  <si>
    <t>Non-Government</t>
  </si>
  <si>
    <t>Adjusted Value</t>
  </si>
  <si>
    <t>Fiscal cost of initiative</t>
  </si>
  <si>
    <t>Private Impact</t>
  </si>
  <si>
    <t>Total fiscal cost of initiative</t>
  </si>
  <si>
    <t>Cohort 6</t>
  </si>
  <si>
    <t>Cohort 7</t>
  </si>
  <si>
    <t>Cohort 8</t>
  </si>
  <si>
    <t>Cohort 9</t>
  </si>
  <si>
    <t>Cohort 10</t>
  </si>
  <si>
    <t>Cohort 11</t>
  </si>
  <si>
    <t>Cohort 12</t>
  </si>
  <si>
    <t>Cohort 13</t>
  </si>
  <si>
    <t>Cohort 14</t>
  </si>
  <si>
    <t>Cohort 15</t>
  </si>
  <si>
    <t>Cohort 16</t>
  </si>
  <si>
    <t>Cohort 17</t>
  </si>
  <si>
    <t>Cohort 18</t>
  </si>
  <si>
    <t>Cohort 19</t>
  </si>
  <si>
    <t>Cohort 20</t>
  </si>
  <si>
    <t>Cohort 21</t>
  </si>
  <si>
    <t>Cohort 22</t>
  </si>
  <si>
    <t>Cohort 23</t>
  </si>
  <si>
    <t>Cohort 24</t>
  </si>
  <si>
    <t>Cohort 25</t>
  </si>
  <si>
    <t>Cohort 26</t>
  </si>
  <si>
    <t>Cohort 27</t>
  </si>
  <si>
    <t>Cohort 28</t>
  </si>
  <si>
    <t>Cohort 29</t>
  </si>
  <si>
    <t>Cohort 30</t>
  </si>
  <si>
    <t>Cohort 31</t>
  </si>
  <si>
    <t>Cohort 32</t>
  </si>
  <si>
    <t>Cohort 33</t>
  </si>
  <si>
    <t>Cohort 34</t>
  </si>
  <si>
    <t>Cohort 35</t>
  </si>
  <si>
    <t>Cohort 36</t>
  </si>
  <si>
    <t>Cohort 37</t>
  </si>
  <si>
    <t>Cohort 38</t>
  </si>
  <si>
    <t>Cohort 39</t>
  </si>
  <si>
    <t>Cohort 40</t>
  </si>
  <si>
    <t>Cohort 41</t>
  </si>
  <si>
    <t>Cohort 42</t>
  </si>
  <si>
    <t>Cohort 43</t>
  </si>
  <si>
    <t>Cohort 44</t>
  </si>
  <si>
    <t>Cohort 45</t>
  </si>
  <si>
    <t>Cohort 46</t>
  </si>
  <si>
    <t>Cohort 47</t>
  </si>
  <si>
    <t>Cohort 48</t>
  </si>
  <si>
    <t>Cohort 49</t>
  </si>
  <si>
    <t>Cohort 50</t>
  </si>
  <si>
    <t>Year Ending June 30th</t>
  </si>
  <si>
    <t>Primary Inputs (Year Ending June 30th)</t>
  </si>
  <si>
    <t>Time lag before impact occurrence (years)</t>
  </si>
  <si>
    <t>Length of impact (years)</t>
  </si>
  <si>
    <t>Units per person per annum</t>
  </si>
  <si>
    <t>Number of individuals per year to receive service beginning in first year of programme</t>
  </si>
  <si>
    <t>Name</t>
  </si>
  <si>
    <t>Adjustment Factor</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</si>
  <si>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</si>
  <si>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</si>
  <si>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</si>
  <si>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</si>
  <si>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</si>
  <si>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</si>
  <si>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</si>
  <si>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</si>
  <si>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</si>
  <si>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</si>
  <si>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</si>
  <si>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</si>
  <si>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</si>
  <si>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</si>
  <si>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</si>
  <si>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</si>
  <si>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</si>
  <si>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</si>
  <si>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</si>
  <si>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</si>
  <si>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</si>
  <si>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</si>
  <si>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</si>
  <si>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</si>
  <si>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</si>
  <si>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</si>
  <si>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</si>
  <si>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</si>
  <si>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</si>
  <si>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</si>
  <si>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 31</t>
  </si>
  <si>
    <t>Year 32</t>
  </si>
  <si>
    <t>Year 33</t>
  </si>
  <si>
    <t>Year 34</t>
  </si>
  <si>
    <t>Year 35</t>
  </si>
  <si>
    <t>Year 36</t>
  </si>
  <si>
    <t>Year 37</t>
  </si>
  <si>
    <t>Year 38</t>
  </si>
  <si>
    <t>Year 39</t>
  </si>
  <si>
    <t>Year 40</t>
  </si>
  <si>
    <t>Year 41</t>
  </si>
  <si>
    <t>Year 42</t>
  </si>
  <si>
    <t>Year 43</t>
  </si>
  <si>
    <t>Year 44</t>
  </si>
  <si>
    <t>Year 45</t>
  </si>
  <si>
    <t>Year 46</t>
  </si>
  <si>
    <t>Year 47</t>
  </si>
  <si>
    <t>Year 48</t>
  </si>
  <si>
    <t>Year 49</t>
  </si>
  <si>
    <t>Year 50</t>
  </si>
  <si>
    <t>Annual costs by Impact for all cohorts (Real)</t>
  </si>
  <si>
    <t>Annual costs by Impact for all cohorts (Discounted)</t>
  </si>
  <si>
    <t>ALL IMPACTS INCLUDED CHECK</t>
  </si>
  <si>
    <t>Net Benefit Calculation</t>
  </si>
  <si>
    <t>Discount rate (Alternative)</t>
  </si>
  <si>
    <t>GDP</t>
  </si>
  <si>
    <t>Error Check</t>
  </si>
  <si>
    <t>OUTPUT MATCH CHECK</t>
  </si>
  <si>
    <t>ERROR CHECK</t>
  </si>
  <si>
    <t>Cost Inputs</t>
  </si>
  <si>
    <t>Sheet</t>
  </si>
  <si>
    <t>Error Status</t>
  </si>
  <si>
    <t>Workbook</t>
  </si>
  <si>
    <t>Number of Years</t>
  </si>
  <si>
    <t>Real label</t>
  </si>
  <si>
    <t>WORKINGS FOR OUTPUT SUMMARY ALT SHEET</t>
  </si>
  <si>
    <t>Calculations Alt</t>
  </si>
  <si>
    <t>Primary Inputs Alt (Year Ending June 30th)</t>
  </si>
  <si>
    <t>Total health care cost for person with diabetes (average)</t>
  </si>
  <si>
    <t>Total health care cost for person without diabetes (average)</t>
  </si>
  <si>
    <t>Quality-adjusted life year (QALY) gained</t>
  </si>
  <si>
    <t>Value of a Statistical Life</t>
  </si>
  <si>
    <t>Average cost for an inpatient hospital admission, based on average length of stay and complexity. (WIESNZ15). Includes all overheads.</t>
  </si>
  <si>
    <t>Salary depends on training and number of years experience. Average cost includes 50% overhead</t>
  </si>
  <si>
    <t>Total cost; for an adult, this is on average $45 out of pocket, and $35 subsidy.</t>
  </si>
  <si>
    <t>Total cost of initiative</t>
  </si>
  <si>
    <t>Grandparent women alone / Domestic Purposes Benefit women alone</t>
  </si>
  <si>
    <t>Intensive care unit</t>
  </si>
  <si>
    <t>Dental Benefit - Publicly funded</t>
  </si>
  <si>
    <t xml:space="preserve">Emergency callout. </t>
  </si>
  <si>
    <t>Impact Inputs</t>
  </si>
  <si>
    <t>Impacts Database</t>
  </si>
  <si>
    <t>Outputs Summary</t>
  </si>
  <si>
    <t>Outputs Summary Alt</t>
  </si>
  <si>
    <t>To make the model simple and easily accessible for a wide range of users, the CBAx model contains a number of hidden worksheets.  
If users want to see the worksheets used to perform the calculations, for example GDP adjusters, the user can unhide these worksheets. The visible worksheets are described above.</t>
  </si>
  <si>
    <t xml:space="preserve">Hidden worksheets:
• Calculations
• Chart data 
• GDP inflator
• Primary inputs alt
• Calculations alt
• Chart data alt
</t>
  </si>
  <si>
    <t>None.</t>
  </si>
  <si>
    <t>This worksheet displays the summary output of the calculations, based on the impacts and assumptions selected by the user.</t>
  </si>
  <si>
    <t>Alternatively, users can enter impact estimate profiles, for example from separate modelling, into the Impact Inputs worksheet.</t>
  </si>
  <si>
    <t>It makes use of the Primary Inputs, for example cohort sizes, and impact values in the Impacts Database, through “plugged-in” row numbers specified by the user.</t>
  </si>
  <si>
    <t>Used in the Outputs Summary worksheets.</t>
  </si>
  <si>
    <t>GDP data in the GDP inflator hidden worksheet is used to adjust the values to a common year basis.  For consistency all values have been adjusted forward using GDP adjusters, even though some values could potentially be adjusted using CPI adjusters.</t>
  </si>
  <si>
    <t>The values are adjusted forward to be on a common year basis.</t>
  </si>
  <si>
    <t>It uses the start year specified in Primary Inputs to adjust the values forward to a common year basis.</t>
  </si>
  <si>
    <t>This worksheet contains a number of publicly available values.  The values are primarily sourced from agencies outside the Treasury, and the database sets out where individual values are sourced.  They all share the characteristic of being produced outside the model itself i.e. are exogenous inputs.</t>
  </si>
  <si>
    <t>The user can use costs calculated outside the CBAx model.</t>
  </si>
  <si>
    <t>The Cost Inputs are used as the denominator in the CBAx RoI calculations.</t>
  </si>
  <si>
    <t xml:space="preserve">The user will input the costs calculated outside the CBAx model.  </t>
  </si>
  <si>
    <t xml:space="preserve">This worksheet is a place for the user to input summary operating and capital costs of the initiative.  </t>
  </si>
  <si>
    <t>The user might refer to modelling undertaken outside the CBAx model for the appropriate target population and cohort sizes.</t>
  </si>
  <si>
    <t>This worksheet contains a number of primary inputs that drive the modelling of impacts, including the target population cohorts across years and the time period.  The CBAx model includes up to 50 years.</t>
  </si>
  <si>
    <t>Primary Inputs</t>
  </si>
  <si>
    <t>None. Purely for information purposes and to help users of the model.</t>
  </si>
  <si>
    <t>Guide to Model</t>
  </si>
  <si>
    <t>Uses outputs from these worksheets</t>
  </si>
  <si>
    <t>Provides inputs to these worksheets</t>
  </si>
  <si>
    <t>Purpose</t>
  </si>
  <si>
    <t>Name of worksheet</t>
  </si>
  <si>
    <t>Explanation of the worksheets in the CBAx model and how they link to one another</t>
  </si>
  <si>
    <t>http://www.treasury.govt.nz/publications/guidance/planning/costbenefitanalysis/cbax</t>
  </si>
  <si>
    <t>Related documents</t>
  </si>
  <si>
    <t>The CBAx spreadsheet model should be read in conjunction with the following documents:</t>
  </si>
  <si>
    <t>http://www.treasury.govt.nz/publications/guidance/planning/costbenefitanalysis/guide</t>
  </si>
  <si>
    <t>The Cost Benefit Analysis Template is a way of organising CBA information in a consistent and systematic way.</t>
  </si>
  <si>
    <t>2. Guide to Social Cost Benefit Analysis</t>
  </si>
  <si>
    <t>3. Cost Benefit Analysis Template</t>
  </si>
  <si>
    <t>Overview</t>
  </si>
  <si>
    <r>
      <rPr>
        <b/>
        <sz val="11"/>
        <color theme="1"/>
        <rFont val="Arial"/>
        <family val="2"/>
        <scheme val="minor"/>
      </rPr>
      <t>Crown copyright ©</t>
    </r>
    <r>
      <rPr>
        <sz val="11"/>
        <color theme="1"/>
        <rFont val="Arial"/>
        <family val="2"/>
        <scheme val="minor"/>
      </rPr>
      <t xml:space="preserve">
</t>
    </r>
  </si>
  <si>
    <t>Jobseeker Support benefit - Married Couple (each)</t>
  </si>
  <si>
    <t>Total health care cost for person with cardiovascular disease (average)</t>
  </si>
  <si>
    <t>Total health care cost for person without cardiovascular disease (average)</t>
  </si>
  <si>
    <t>Marginal value - Avoided diabetes</t>
  </si>
  <si>
    <t>Marginal value - Avoided cardiovascular disease</t>
  </si>
  <si>
    <t>Young parent benefit - Sole Parent / 16-17 / Home</t>
  </si>
  <si>
    <t>Jobseeker Support benefit - Single / Domestic Purposes Benefit</t>
  </si>
  <si>
    <t>Jobseeker Support benefit - Single / 25+ years</t>
  </si>
  <si>
    <t>Jobseeker Support benefit - Single / 20-24</t>
  </si>
  <si>
    <t>Jobseeker Support benefit - Single / Home / 18-19 Away from home</t>
  </si>
  <si>
    <t>Jobseeker Support benefit - Single / Home /18-19 At home</t>
  </si>
  <si>
    <t>Family tax credit - Generalised</t>
  </si>
  <si>
    <t>Orphans benefit allowance - Generalised</t>
  </si>
  <si>
    <t>Orphans benefit allowance - Under 5</t>
  </si>
  <si>
    <t>Superannuation - Generalised</t>
  </si>
  <si>
    <t>The Guide to Social Cost Benefit Analysis provides comprehensive guidance on how to do Cost Benefit Analysis (CBA).</t>
  </si>
  <si>
    <t>1. CBAx Tool User Guidance</t>
  </si>
  <si>
    <t>The CBAx Tool User Guidance explains how to use the CBAx tool.</t>
  </si>
  <si>
    <t>This copyright work is licensed under the Creative Commons Attribution 4.0 International licence. In essence, you are free to copy, distribute and adapt the work, as long as you attribute the work to The Treasury and abide by the other licence terms.</t>
  </si>
  <si>
    <t>To view a copy of this licence, visit http://creativecommons.org/licenses/by/4.0/. Please note that no departmental or governmental emblem, logo or Coat of Arms may be used in any way which infringes any provision of the Flags, Emblems, and Names Protection Act 1981 or would infringe such provision if the relevant use occurred within New Zealand. Attribution to The Treasury should be in written form and not by reproduction of any such emblem, logo or Coat of Arms.</t>
  </si>
  <si>
    <t>CBAx@treasury.govt.nz</t>
  </si>
  <si>
    <t>Contact for comments and suggestions:</t>
  </si>
  <si>
    <t>All other offences</t>
  </si>
  <si>
    <r>
      <t xml:space="preserve">Used in the </t>
    </r>
    <r>
      <rPr>
        <sz val="10"/>
        <color rgb="FF000000"/>
        <rFont val="Arial"/>
        <family val="2"/>
        <scheme val="minor"/>
      </rPr>
      <t>Primary, Cost and Impact Inputs</t>
    </r>
    <r>
      <rPr>
        <sz val="10"/>
        <color theme="1"/>
        <rFont val="Arial"/>
        <family val="2"/>
        <scheme val="minor"/>
      </rPr>
      <t xml:space="preserve"> worksheets as well as the Outputs Summary worksheets.</t>
    </r>
  </si>
  <si>
    <t xml:space="preserve">This worksheet contains a number of impact assumptions that drive the modelling of impact estimates for each specific impact. The assumptions include the start and length of impacts, as well as probability and pre/post-intervention impacts per person (or unit of analysis).
</t>
  </si>
  <si>
    <r>
      <rPr>
        <sz val="10"/>
        <rFont val="Arial"/>
        <family val="2"/>
        <scheme val="minor"/>
      </rPr>
      <t>This worksheet is where the user enters the assumptions in relation to each of the impact estimates that the user selects to include in the analysis.  The evidence base for the assumptions may vary, but assumptions will be explicit and transparent.  The confidence in the evidence and the assumptions should be set out in the accompanying</t>
    </r>
    <r>
      <rPr>
        <u/>
        <sz val="10"/>
        <color theme="10"/>
        <rFont val="Arial"/>
        <family val="2"/>
        <scheme val="minor"/>
      </rPr>
      <t xml:space="preserve"> Cost Benefit Analysis Template.
</t>
    </r>
  </si>
  <si>
    <t xml:space="preserve">Used in the Impact Inputs worksheet.  The user can look up and select relevant impact values to “plug-in” to the Impact Inputs worksheet by referencing the row number.  These values simplify impact estimates.  The user can also add new values to the database, and use these as an input in the CBAx model.
</t>
  </si>
  <si>
    <t xml:space="preserve">This is an introduction to the CBAx model.  It sets out the purpose and limitations of the model, and seeks suggestions for improvements. The model is available under a creative commons licence.
</t>
  </si>
  <si>
    <t xml:space="preserve">That is this worksheet. It provides information to help users know how the various worksheets in the model interact.
</t>
  </si>
  <si>
    <t xml:space="preserve">The time period can generally be left unchanged at the default 50 years.  The user can shorten the period if appropriate, or leave outyears blank.  If the period is shortened, this will exclude years outside the time period for the calculations displayed in the Outputs Summary.
</t>
  </si>
  <si>
    <t xml:space="preserve">The CBAx model includes a summary, in order to focus on the impact dollar estimates (monetising impacts).
</t>
  </si>
  <si>
    <t xml:space="preserve">The user specifies the assumptions about the counterfactual (pre-intervention level) and the initiative (post-intervention level) for each impact, and the model calculates the marginal impact.
</t>
  </si>
  <si>
    <t>Used as a basis for calculating impacts in the Impact Inputs, and discounting these impacts for calculating net present values for each impact in the Outputs Summary worksheets.</t>
  </si>
  <si>
    <t xml:space="preserve">Used in calculating the CBAx return-on-investment (RoI) in the Outputs Summary worksheets.  
</t>
  </si>
  <si>
    <t>The user does not have to use the Impacts Database.  As an alternative, the user can enter impact estimates directly into the Impact Inputs worksheet for the relevant years, without using the database.</t>
  </si>
  <si>
    <t>Foster care allowance - Generalised</t>
  </si>
  <si>
    <t>Jobseeker Support benefit - Generalised</t>
  </si>
  <si>
    <t>Youth payment - Single / 16-17 married couple (each)</t>
  </si>
  <si>
    <t>NZ Police provided update from  Health report</t>
  </si>
  <si>
    <t>Impact 16</t>
  </si>
  <si>
    <t>Impact 17</t>
  </si>
  <si>
    <t>Impact 18</t>
  </si>
  <si>
    <t>Impact 19</t>
  </si>
  <si>
    <t>Impact 20</t>
  </si>
  <si>
    <t>Impact 21</t>
  </si>
  <si>
    <t>Impact 22</t>
  </si>
  <si>
    <t>Impact 23</t>
  </si>
  <si>
    <t>Impact 24</t>
  </si>
  <si>
    <t>Impact 25</t>
  </si>
  <si>
    <t>Impact 26</t>
  </si>
  <si>
    <t>Impact 27</t>
  </si>
  <si>
    <t>Impact 28</t>
  </si>
  <si>
    <t>Impact 29</t>
  </si>
  <si>
    <t>Impact 30</t>
  </si>
  <si>
    <t>Impact 31</t>
  </si>
  <si>
    <t>Impact 32</t>
  </si>
  <si>
    <t>Impact 33</t>
  </si>
  <si>
    <t>Impact 34</t>
  </si>
  <si>
    <t>Impact 35</t>
  </si>
  <si>
    <t>Impact 36</t>
  </si>
  <si>
    <t>Impact 37</t>
  </si>
  <si>
    <t>Impact 38</t>
  </si>
  <si>
    <t>Impact 39</t>
  </si>
  <si>
    <t>Impact 40</t>
  </si>
  <si>
    <t>Impact 41</t>
  </si>
  <si>
    <t>Impact 42</t>
  </si>
  <si>
    <t>Impact 43</t>
  </si>
  <si>
    <t>Impact 44</t>
  </si>
  <si>
    <t>Impact 45</t>
  </si>
  <si>
    <t>Impact 46</t>
  </si>
  <si>
    <t>Impact 47</t>
  </si>
  <si>
    <t>Impact 48</t>
  </si>
  <si>
    <t>Impact 49</t>
  </si>
  <si>
    <t>Impact 50</t>
  </si>
  <si>
    <t xml:space="preserve">Word summary/comment field </t>
  </si>
  <si>
    <t xml:space="preserve">This is an area to explain key modelling assumptions or anything important 
individuals looking at the model should know. </t>
  </si>
  <si>
    <t xml:space="preserve">This is the cost of your initiative i.e. the funding being sought. Therefore do not include negative impacts in this sheet. </t>
  </si>
  <si>
    <t>Evidence Quality</t>
  </si>
  <si>
    <t>Impacts</t>
  </si>
  <si>
    <t>Target Population Entered?</t>
  </si>
  <si>
    <t>Intro</t>
  </si>
  <si>
    <t>Used in adjusting unit costs and setting up time series outputs</t>
  </si>
  <si>
    <t>Timeline and indices setup (modellers inputs, do not edit this section)</t>
  </si>
  <si>
    <t>CPI as at BEFU 2016 (Updated by Treasury)</t>
  </si>
  <si>
    <t>Alternative Discount Rate (links to Outputs Summary Alt)</t>
  </si>
  <si>
    <t>Only enter data in cells with this colour.  Other cells will automatically populate.</t>
  </si>
  <si>
    <t>Success rate (Percentage)</t>
  </si>
  <si>
    <t>Total Impact for all cohort members (Real)</t>
  </si>
  <si>
    <t>Total Impact for all cohort members (Discounted)</t>
  </si>
  <si>
    <t>Makes use of the Primary, Cost and Impact Inputs, as well as the hidden sheets that undertake the calculations.</t>
  </si>
  <si>
    <r>
      <rPr>
        <sz val="10"/>
        <rFont val="Arial"/>
        <family val="2"/>
        <scheme val="minor"/>
      </rPr>
      <t xml:space="preserve">The outputs such as the net present values for impacts can be used for the </t>
    </r>
    <r>
      <rPr>
        <sz val="10"/>
        <color theme="1"/>
        <rFont val="Arial"/>
        <family val="2"/>
        <scheme val="minor"/>
      </rPr>
      <t xml:space="preserve">Cost Benefit Analysis Template.  </t>
    </r>
  </si>
  <si>
    <r>
      <rPr>
        <sz val="10"/>
        <rFont val="Arial"/>
        <family val="2"/>
        <scheme val="minor"/>
      </rPr>
      <t>Note that the Return on Investment Societal Total is the same as the Benefit Cost Ratio (BCR), unless there are negative impacts.  If there are negative impacts, then the BCR can be manually calculated as set out in the</t>
    </r>
    <r>
      <rPr>
        <sz val="10"/>
        <color theme="1"/>
        <rFont val="Arial"/>
        <family val="2"/>
        <scheme val="minor"/>
      </rPr>
      <t xml:space="preserve"> Cost Benefit Analysis Template.
</t>
    </r>
  </si>
  <si>
    <r>
      <rPr>
        <sz val="10"/>
        <rFont val="Arial"/>
        <family val="2"/>
        <scheme val="minor"/>
      </rPr>
      <t>The outputs such as the net present values for impacts can be used for the</t>
    </r>
    <r>
      <rPr>
        <sz val="10"/>
        <color theme="1"/>
        <rFont val="Arial"/>
        <family val="2"/>
        <scheme val="minor"/>
      </rPr>
      <t xml:space="preserve"> Cost Benefit Analysis Template.  
</t>
    </r>
  </si>
  <si>
    <r>
      <rPr>
        <sz val="10"/>
        <rFont val="Arial"/>
        <family val="2"/>
        <scheme val="minor"/>
      </rPr>
      <t xml:space="preserve">Note that the Return on Investment Societal Total is the same as the Benefit Cost Ratio (BCR), unless there are negative impacts.  If there are negative impacts, then the BCR can be manually calculated as set out in the </t>
    </r>
    <r>
      <rPr>
        <sz val="10"/>
        <color theme="1"/>
        <rFont val="Arial"/>
        <family val="2"/>
        <scheme val="minor"/>
      </rPr>
      <t xml:space="preserve">Cost Benefit Analysis Template.
</t>
    </r>
  </si>
  <si>
    <t>Title</t>
  </si>
  <si>
    <t xml:space="preserve"> Cumulative net benefits </t>
  </si>
  <si>
    <t>Agency Assessment</t>
  </si>
  <si>
    <t>Value for money</t>
  </si>
  <si>
    <t>Strategic alignment</t>
  </si>
  <si>
    <t>Annual rest home costs - Average publicly funded portion</t>
  </si>
  <si>
    <t>Pharmac, 2015 Cost Resource Manual</t>
  </si>
  <si>
    <t>BOP DHB, 2015</t>
  </si>
  <si>
    <t>Where public cost portion is 50% of average daily cost annualised (public/private split approximated using Bay of Plenty District Health Board average spending on aged residential care)</t>
  </si>
  <si>
    <t>Annual rest home costs - Average privately funded portion</t>
  </si>
  <si>
    <t>Where private cost portion is 50% of average daily cost annualised  (public/private split approximated using Bay of Plenty District Health Board  average spending on aged residential care)</t>
  </si>
  <si>
    <t>Average maximum annual private contribution for rest home costs (aged residential care)</t>
  </si>
  <si>
    <t>Ministry of Health, 2016</t>
  </si>
  <si>
    <t>Average of regional weekly amounts annualised. This is the maximum an individual is liable to pay for aged residential care</t>
  </si>
  <si>
    <t>Work and Income New Zealand, 2016</t>
  </si>
  <si>
    <t>Marsh et al., 2011</t>
  </si>
  <si>
    <t xml:space="preserve">Cost taken from UK study, converted into NZD on the basis of the historical exchange rate, and scaled using OECD data on per capita secondary school spend </t>
  </si>
  <si>
    <t>Ministry of Education, 2015</t>
  </si>
  <si>
    <t>Cost, including split between public and private funding, estimated on a national average basis using a calculated weighted service provider income per child hour and source of service provider income.</t>
  </si>
  <si>
    <t>25% of Minimum wage annualised after tax (33% of annual wages, eg 4 months)</t>
  </si>
  <si>
    <t>MBIE, 2016</t>
  </si>
  <si>
    <t xml:space="preserve">25% to recognise the displacement effect and the opportunity cost of labour. A quarter of 33% of full time tax exclusive annualised minimum wage, based on a 40 hour working week. Tax estimated based on 2014-2015 rates from IRD, 33% applied to gross income level. </t>
  </si>
  <si>
    <t>25% of Minimum wage annualised after tax (66% of annual wages, eg 8 months)</t>
  </si>
  <si>
    <t xml:space="preserve">25% to recognise the displacement effect and the opportunity cost of labour. A quarter of 66% of full time tax exclusive annualised minimum wage, based on a 40 hour working week. Tax estimated based on 2014-2015 rates from IRD, 66% applied to gross income level. </t>
  </si>
  <si>
    <t>25% of Minimum wage annualised after tax (100% of annual wages)</t>
  </si>
  <si>
    <t>25% to recognise the displacement effect and the opportunity cost of labour. A quarter of 100% of full time tax exclusive annualised minimum wage, based on a 40 hour working week. Tax estimated based on 2014-2015 rates from IRD</t>
  </si>
  <si>
    <t>25% of Average annual income - No qualification</t>
  </si>
  <si>
    <t>Statistics New Zealand Income Survey, 2015</t>
  </si>
  <si>
    <t>This work is based on/includes customised Statistics New Zealand’s data which are licensed by Statistics New Zealand for re-use under the Creative Commons Attribution 3.0 New Zealand licence.</t>
  </si>
  <si>
    <t>25% to recognise the displacement effect and the opportunity cost of labour. A quarter of Tax exclusive annualised income less government transfers, based on 52 week year. Tax estimated based on 2014-2015 IRD rates</t>
  </si>
  <si>
    <t>25% of Average annual income - NCEA level 1 or equivalent</t>
  </si>
  <si>
    <t>25% of Average annual income - NCEA level 2 or equivalent</t>
  </si>
  <si>
    <t>25% of Average annual income - NCEA level 3 or equivalent</t>
  </si>
  <si>
    <t xml:space="preserve">25% of Average annual income - Other school </t>
  </si>
  <si>
    <t xml:space="preserve">25% of Average annual income - Trade, advanced trade/ levels 4-6 </t>
  </si>
  <si>
    <t>25% of Average annual income - Tertiary Qualification</t>
  </si>
  <si>
    <t>25% to recognise the displacement effect and the opportunity cost of labour. Tertiary qualification is taken as a Bachelors degree, the lowest level tertiary qualification</t>
  </si>
  <si>
    <t xml:space="preserve">25% of Average annual income - Bachelor's degree/ level 7 </t>
  </si>
  <si>
    <t xml:space="preserve">25% of Average annual income - Postgraduate or higher degree </t>
  </si>
  <si>
    <t xml:space="preserve">25% of Average annual income - Other post-school </t>
  </si>
  <si>
    <t>25% of Average annual income - Total</t>
  </si>
  <si>
    <t>25% of Marginal value - No qualification to NCEA level 3</t>
  </si>
  <si>
    <t>25% to recognise the displacement effect and the opportunity cost of labour. Marginal value from increased income of NCEA level 2 compared with no qualification (net of government transfers)</t>
  </si>
  <si>
    <t>25% of Marginal value - No qualification to Other school</t>
  </si>
  <si>
    <t>25% to recognise the displacement effect and the opportunity cost of labour. Marginal value from increased income of other school compared with no qualification (net of government transfers)</t>
  </si>
  <si>
    <t>25% of Marginal value - NCEA level 3 to Trade</t>
  </si>
  <si>
    <t>25% to recognise the displacement effect and the opportunity cost of labour. Marginal value from increased income of trade compared with NCEA level 2 (net of government transfers)</t>
  </si>
  <si>
    <t>25% of Marginal value - NCEA level 3 to Other post school</t>
  </si>
  <si>
    <t>25% to recognise the displacement effect and the opportunity cost of labour. Marginal value from increased income of other post school with NCEA level 2 (net of government transfers)</t>
  </si>
  <si>
    <t>25% of Marginal value - NCEA level 3 to Tertiary degree</t>
  </si>
  <si>
    <t>25% to recognise the displacement effect and the opportunity cost of labour. Marginal value from increased income of tertiary qualification compared with NCEA level 2 (net of government transfers). Tertiary qualification is taken as a Bachelors degree, the lowest level tertiary qualification</t>
  </si>
  <si>
    <t>25% of Marginal value - Other school to Other post school</t>
  </si>
  <si>
    <t>25% to recognise the displacement effect and the opportunity cost of labour. Marginal value from increased income of other post school compared with other school</t>
  </si>
  <si>
    <t>25% of Marginal value - Tertiary degree to Postgraduate</t>
  </si>
  <si>
    <t>25% to recognise the displacement effect and the opportunity cost of labour. Marginal value from increased income of post-graduate compared with tertiary qualification. Tertiary qualification is taken as a Bachelors degree, the lowest level tertiary qualification</t>
  </si>
  <si>
    <t>25% of Income tax and ACC levy: Minimum wage annualised (33% of annual wages, eg 4 months)</t>
  </si>
  <si>
    <t>Inland Revenue, 2016</t>
  </si>
  <si>
    <t xml:space="preserve">25% to recognise the displacement effect and the opportunity cost of labour. A quarter of Tax component of annualised income less government transfers, based on 52 week year. Tax estimated based on 2014-2015 IRD rates, 33% applied to gross income level. </t>
  </si>
  <si>
    <t>25% of Income tax and ACC levy: Minimum wage annualised (66% of annual wages, eg 8 months)</t>
  </si>
  <si>
    <t xml:space="preserve">25% to recognise the displacement effect and the opportunity cost of labour. A quarter of Tax component of annualised income less government transfers, based on 52 week year. Tax estimated based on 2014-2015 IRD rates, 66% applied to gross income level. </t>
  </si>
  <si>
    <t>25% of Income tax and ACC levy: Minimum wage annualised (100% of annual wages)</t>
  </si>
  <si>
    <t>25% to recognise the displacement effect and the opportunity cost of labour. A quarter of Tax component of annualised income less government transfers, based on 52 week year. Tax estimated based on 2014-2015 IRD rates</t>
  </si>
  <si>
    <t>25% of Income tax and ACC levy: Average annual income - No qualification</t>
  </si>
  <si>
    <t>ACC earners' levy, IRD 2016</t>
  </si>
  <si>
    <t>25% of Income tax and ACC levy: Average annual income - NCEA level 1 or equivalent</t>
  </si>
  <si>
    <t>25% of Income tax and ACC levy: Average annual income - NCEA level 2 or equivalent</t>
  </si>
  <si>
    <t>25% of Income tax and ACC levy: Average annual income - NCEA level 3 or equivalent</t>
  </si>
  <si>
    <t xml:space="preserve">25% of Income tax and ACC levy: Average annual income - Other school </t>
  </si>
  <si>
    <t xml:space="preserve">25% of Income tax and ACC levy: Average annual income - Trade, advanced trade/ levels 4-6 </t>
  </si>
  <si>
    <t>25% of Income tax and ACC levy: Average annual income - Tertiary Qualification</t>
  </si>
  <si>
    <t>Tertiary qualification is taken as a Bachelors degree, the lowest level tertiary qualification</t>
  </si>
  <si>
    <t xml:space="preserve">25% of Income tax and ACC levy: Average annual income - Bachelor's degree / level 7 </t>
  </si>
  <si>
    <t xml:space="preserve">25% of Income tax and ACC levy: Average annual income - Postgraduate or higher degree </t>
  </si>
  <si>
    <t xml:space="preserve">25% of Income tax and ACC levy: Average annual income - Other post-school </t>
  </si>
  <si>
    <t>25% of Income tax and ACC levy: Average annual income - Total</t>
  </si>
  <si>
    <t>25% of Income tax and ACC levy: Marginal value - No qualification to NCEA level 3</t>
  </si>
  <si>
    <t>25% to recognise the displacement effect and the opportunity cost of labour. Marginal value from increased income tax and ACC levies of NCEA level 3 compared with no qualification (net of government transfers)</t>
  </si>
  <si>
    <t>25% of Income tax and ACC levy: Marginal value - No qualification to Other school</t>
  </si>
  <si>
    <t>25% to recognise the displacement effect and the opportunity cost of labour. Marginal value from increased income tax and ACC levies of other school compared with no qualification (net of government transfers)</t>
  </si>
  <si>
    <t>25% of Income tax and ACC levy: Marginal value - NCEA level 3 to Trade</t>
  </si>
  <si>
    <t>25% to recognise the displacement effect and the opportunity cost of labour. Marginal value from increased income tax and ACC levies of trade compared with NCEA level 3 (net of government transfers)</t>
  </si>
  <si>
    <t>25% of Income tax and ACC levy: Marginal value - NCEA level 3 to Other post school</t>
  </si>
  <si>
    <t>25% to recognise the displacement effect and the opportunity cost of labour. Marginal value from increased income tax and ACC levies of other post school with NCEA level 3 (net of government transfers)</t>
  </si>
  <si>
    <t>25% of Income tax and ACC levy: Marginal value - NCEA level 3 to Tertiary degree</t>
  </si>
  <si>
    <t>25% to recognise the displacement effect and the opportunity cost of labour. Marginal value from increased income tax and ACC levies of tertiary qualification compared with NCEA level 3 (net of government transfers). Tertiary qualification is taken as a Bachelors degree, the lowest level tertiary qualification</t>
  </si>
  <si>
    <t>25% of Income tax and ACC levy: Marginal value - Other school to Other post school</t>
  </si>
  <si>
    <t>25% to recognise the displacement effect and the opportunity cost of labour. Marginal value from increased income tax and ACC levies of other post school compared with other school</t>
  </si>
  <si>
    <t>25% of Income tax and ACC levy: Marginal value - Tertiary degree to Postgraduate</t>
  </si>
  <si>
    <t>25% to recognise the displacement effect and the opportunity cost of labour. Marginal value from increased income tax and ACC levies of post-graduate compared with tertiary qualification. Tertiary qualification is taken as a Bachelors degree, the lowest level tertiary qualification</t>
  </si>
  <si>
    <t>Accommodation supplement - Generalised (across areas)</t>
  </si>
  <si>
    <t>Working for Families Accommodation Supplement</t>
  </si>
  <si>
    <t>Accommodation supplement - Married couple - Maximum - Area 1 (Northern &amp; Central Auckland)</t>
  </si>
  <si>
    <t>Weekly rates annualised (Married, civil union, or defacto couple total without children, or 2 person family)</t>
  </si>
  <si>
    <t>Accommodation supplement - Married couple - Maximum -  Area 2 (North and South Island eg Wellington)</t>
  </si>
  <si>
    <t>Accommodation supplement - Married couple - Maximum -  Area 3 (North and South Island eg Dunedin)</t>
  </si>
  <si>
    <t>Accommodation supplement - Married couple - Maximum -  Area 4 (Outside areas 1-3)</t>
  </si>
  <si>
    <t>WIESNZ15</t>
  </si>
  <si>
    <t>Pharmac, 2013 Cost Resource Manual</t>
  </si>
  <si>
    <t>Set equal to the cost of a hospital nurse based on Pharmac advice</t>
  </si>
  <si>
    <t>Manakau DHB, 2010</t>
  </si>
  <si>
    <t>Table 2. Total health care cost for people with Cardio vascular disease (CVD) or diabetes compared with people without CVD or diabetes (15 years and over) in Counties Manukau District Health Board in 2008 (deaths excluded)</t>
  </si>
  <si>
    <t>Difference between costs with and without</t>
  </si>
  <si>
    <t>Supported living payment - Couple (each)</t>
  </si>
  <si>
    <t>Supported living payment - Couple (each) with children</t>
  </si>
  <si>
    <t>Health Point New Zealand, 2016</t>
  </si>
  <si>
    <t>Citizens Advice Bureau, 2016</t>
  </si>
  <si>
    <t>Marked as Non-Government as over 70% private cost</t>
  </si>
  <si>
    <t>Department of Corrections, 2016</t>
  </si>
  <si>
    <t>The Department of Corrections provided the values based on 2014/15 audited actuals.  The information is not publicly available.</t>
  </si>
  <si>
    <r>
      <t xml:space="preserve">Only use these values for </t>
    </r>
    <r>
      <rPr>
        <sz val="10"/>
        <color theme="1"/>
        <rFont val="Arial"/>
        <family val="2"/>
      </rPr>
      <t>modest increases or decreases in the prison population. Please contact Corrections to ensure appropriate use, dependent on factors such as security classification</t>
    </r>
  </si>
  <si>
    <t>Marginal cost of administering a community sentence (estimated)</t>
  </si>
  <si>
    <t>Ministry of Social Development and Ministry of Justice, 2002</t>
  </si>
  <si>
    <t>Pharmac, 2012</t>
  </si>
  <si>
    <t>McGabe et al., 2008</t>
  </si>
  <si>
    <t xml:space="preserve">In 2012 Pharmac funded proposals provided a weighted average of 22 QALYs per million dollars spent.  This is the highest average $ per QALY over the past four years, and is more aligned internationally.  Alternative value can be used in specific contexts with supporting evidence.  </t>
  </si>
  <si>
    <t>Ministry of Transport, 2016</t>
  </si>
  <si>
    <t>Social cost per fatal crash.  Alternative values may be more appropriate for non-transport circumstances</t>
  </si>
  <si>
    <t>1 hour citizen compliance burden - Cost of an individual's time</t>
  </si>
  <si>
    <t>Average total income, net of tax and ACC, per hour from all sources (table 1 - annual net income $34,647).  To capture the cost of compliance with government processes e.g. filling in forms</t>
  </si>
  <si>
    <t>15 minutes citizen compliance burden - Cost of an individual's time</t>
  </si>
  <si>
    <t>Per event</t>
  </si>
  <si>
    <t>Average total income, net of tax and ACC, per quarter hour from all sources (table 1 - annual net income $34,647).  To capture the cost of compliance with government processes e.g. filling in forms</t>
  </si>
  <si>
    <t>100% of Minimum wage annualised after tax (33% of annual wages, eg 4 months)</t>
  </si>
  <si>
    <t xml:space="preserve">33% of full time tax exclusive annualised minimum wage, based on a 40 hour working week. Tax estimated based on 2014-2015 rates from IRD, 33% applied to gross income level. </t>
  </si>
  <si>
    <t>100% of Minimum wage annualised after tax (66% of annual wages, eg 8 months)</t>
  </si>
  <si>
    <t xml:space="preserve">66% of full time tax exclusive annualised minimum wage, based on a 40 hour working week. Tax estimated based on 2014-2015 rates from IRD, 66% applied to gross income level. </t>
  </si>
  <si>
    <t>100% of Minimum wage annualised after tax (100% of annual wages)</t>
  </si>
  <si>
    <t>100% of full time tax exclusive annualised minimum wage, based on a 40 hour working week. Tax estimated based on 2014-2015 rates from IRD</t>
  </si>
  <si>
    <t>100% of Average annual income - No qualification</t>
  </si>
  <si>
    <t>Tax exclusive annualised income less government transfers, based on 52 week year. Tax estimated based on 2014-2015 IRD rates</t>
  </si>
  <si>
    <t>100% of Average annual income - NCEA level 1 or equivalent</t>
  </si>
  <si>
    <t>100% of Average annual income - NCEA level 2 or equivalent</t>
  </si>
  <si>
    <t>100% of Average annual income - NCEA level 3 or equivalent</t>
  </si>
  <si>
    <t xml:space="preserve">100% of Average annual income - Other school </t>
  </si>
  <si>
    <t xml:space="preserve">100% of Average annual income - Trade, advanced trade/ levels 4-6 </t>
  </si>
  <si>
    <t>100% of Average annual income - Tertiary Qualification</t>
  </si>
  <si>
    <t xml:space="preserve">100% of Average annual income - Bachelor's degree/ level 7 </t>
  </si>
  <si>
    <t xml:space="preserve">100% of Average annual income - Postgraduate or higher degree </t>
  </si>
  <si>
    <t xml:space="preserve">100% of Average annual income - Other post-school </t>
  </si>
  <si>
    <t>100% of Average annual income - Total</t>
  </si>
  <si>
    <t>100% of Marginal value - No qualification to NCEA level 3</t>
  </si>
  <si>
    <t>Marginal value from increased income of NCEA level 2 compared with no qualification (net of government transfers)</t>
  </si>
  <si>
    <t>100% of Marginal value - No qualification to Other school</t>
  </si>
  <si>
    <t>Marginal value from increased income of other school compared with no qualification (net of government transfers)</t>
  </si>
  <si>
    <t>100% of Marginal value - NCEA level 3 to Trade</t>
  </si>
  <si>
    <t>Marginal value from increased income of trade compared with NCEA level 2 (net of government transfers)</t>
  </si>
  <si>
    <t>100% of Marginal value - NCEA level 3 to Other post school</t>
  </si>
  <si>
    <t>Marginal value from increased income of other post school with NCEA level 2 (net of government transfers)</t>
  </si>
  <si>
    <t>100% of Marginal value - NCEA level 3 to Tertiary degree</t>
  </si>
  <si>
    <t>Marginal value from increased income of tertiary qualification compared with NCEA level 2 (net of government transfers). Tertiary qualification is taken as a Bachelors degree, the lowest level tertiary qualification</t>
  </si>
  <si>
    <t>100% of Marginal value - Other school to Other post school</t>
  </si>
  <si>
    <t>Marginal value from increased income of other post school compared with other school</t>
  </si>
  <si>
    <t>100% of Marginal value - Tertiary degree to Postgraduate</t>
  </si>
  <si>
    <t>Marginal value from increased income of post-graduate compared with tertiary qualification. Tertiary qualification is taken as a Bachelors degree, the lowest level tertiary qualification</t>
  </si>
  <si>
    <t>100% of Income tax and ACC levy: Minimum wage annualised (33% of annual wages, eg 4 months)</t>
  </si>
  <si>
    <t xml:space="preserve">Tax component of annualised income less government transfers, based on 52 week year. Tax estimated based on 2014-2015 IRD rates, 33% applied to gross income level. </t>
  </si>
  <si>
    <t>100% of Income tax and ACC levy: Minimum wage annualised (66% of annual wages, eg 8 months)</t>
  </si>
  <si>
    <t xml:space="preserve">Tax component of annualised income less government transfers, based on 52 week year. Tax estimated based on 2014-2015 IRD rates, 66% applied to gross income level. </t>
  </si>
  <si>
    <t>100% of Income tax and ACC levy: Minimum wage annualised (100% of annual wages)</t>
  </si>
  <si>
    <t>Tax component of annualised income less government transfers, based on 52 week year. Tax estimated based on 2014-2015 IRD rates</t>
  </si>
  <si>
    <t>100% of Income tax and ACC levy: Average annual income - No qualification</t>
  </si>
  <si>
    <t>100% of Income tax and ACC levy: Average annual income - NCEA level 1 or equivalent</t>
  </si>
  <si>
    <t>100% of Income tax and ACC levy: Average annual income - NCEA level 2 or equivalent</t>
  </si>
  <si>
    <t>100% of Income tax and ACC levy: Average annual income - NCEA level 3 or equivalent</t>
  </si>
  <si>
    <t xml:space="preserve">100% of Income tax and ACC levy: Average annual income - Other school </t>
  </si>
  <si>
    <t xml:space="preserve">100% of Income tax and ACC levy: Average annual income - Trade, advanced trade/ levels 4-6 </t>
  </si>
  <si>
    <t>100% of Income tax and ACC levy: Average annual income - Tertiary Qualification</t>
  </si>
  <si>
    <t xml:space="preserve">100% of Income tax and ACC levy: Average annual income - Bachelor's degree / level 7 </t>
  </si>
  <si>
    <t xml:space="preserve">100% of Income tax and ACC levy: Average annual income - Postgraduate or higher degree </t>
  </si>
  <si>
    <t xml:space="preserve">100% of Income tax and ACC levy: Average annual income - Other post-school </t>
  </si>
  <si>
    <t>100% of Income tax and ACC levy: Average annual income - Total</t>
  </si>
  <si>
    <t>100% of Income tax and ACC levy: Marginal value - No qualification to NCEA level 3</t>
  </si>
  <si>
    <t>Marginal value from increased income tax and ACC levies of NCEA level 3 compared with no qualification (net of government transfers)</t>
  </si>
  <si>
    <t>100% of Income tax and ACC levy: Marginal value - No qualification to Other school</t>
  </si>
  <si>
    <t>Marginal value from increased income tax and ACC levies of other school compared with no qualification (net of government transfers)</t>
  </si>
  <si>
    <t>100% of Income tax and ACC levy: Marginal value - NCEA level 3 to Trade</t>
  </si>
  <si>
    <t>Marginal value from increased income tax and ACC levies of trade compared with NCEA level 3 (net of government transfers)</t>
  </si>
  <si>
    <t>100% of Income tax and ACC levy: Marginal value - NCEA level 3 to Other post school</t>
  </si>
  <si>
    <t>Marginal value from increased income tax and ACC levies of other post school with NCEA level 3 (net of government transfers)</t>
  </si>
  <si>
    <t>100% of Income tax and ACC levy: Marginal value - NCEA level 3 to Tertiary degree</t>
  </si>
  <si>
    <t>Marginal value from increased income tax and ACC levies of tertiary qualification compared with NCEA level 3 (net of government transfers). Tertiary qualification is taken as a Bachelors degree, the lowest level tertiary qualification</t>
  </si>
  <si>
    <t>100% of Income tax and ACC levy: Marginal value - Other school to Other post school</t>
  </si>
  <si>
    <t>Marginal value from increased income tax and ACC levies of other post school compared with other school</t>
  </si>
  <si>
    <t>100% of Income tax and ACC levy: Marginal value - Tertiary degree to Postgraduate</t>
  </si>
  <si>
    <t>Marginal value from increased income tax and ACC levies of post-graduate compared with tertiary qualification. Tertiary qualification is taken as a Bachelors degree, the lowest level tertiary qualification</t>
  </si>
  <si>
    <t>Segment of target population per year (percentage)</t>
  </si>
  <si>
    <t>Budget 2016 applied examples of the CBAx Spreadsheet Model</t>
  </si>
  <si>
    <t>Annual rest home costs - Publicly funded</t>
  </si>
  <si>
    <t>Pharmac, 2015  Cost Resource Manual</t>
  </si>
  <si>
    <t>http://www.adhb.govt.nz/SeniorLine/docs/MaximumContribution.pdf</t>
  </si>
  <si>
    <t>Maximum government contribution</t>
  </si>
  <si>
    <t>Annual rest home costs - Privately funded</t>
  </si>
  <si>
    <t>Work and Income New Zealand, 2015</t>
  </si>
  <si>
    <t>Marsh et al, 2011</t>
  </si>
  <si>
    <t>OECD, 2013</t>
  </si>
  <si>
    <t>Cost taken from UK study, converted into NZD on the basis of the historical exchange rate, and scaled using OECD data on per capita secondary school spend</t>
  </si>
  <si>
    <t>Ministry of Education, 2012</t>
  </si>
  <si>
    <t>Cost, including split between public and private funding, estimated on a national average basis using average service provider income per child hour and source of service provider income.</t>
  </si>
  <si>
    <t>Minimum wage annualised after tax (33% of annual wages)</t>
  </si>
  <si>
    <t>MBIE, 2015</t>
  </si>
  <si>
    <t>33% of full time tax exclusive annualised minimum wage, based on a 40 hour working week. Tax has been estimated based on 2014-2015 rates from IRD</t>
  </si>
  <si>
    <t>Minimum wage annualised after tax (66% of annual wages)</t>
  </si>
  <si>
    <t>66% of full time tax exclusive annualised minimum wage, based on a 40 hour working week. Tax has been estimated based on 2014-2015 rates from IRD</t>
  </si>
  <si>
    <t>Minimum wage annualised after tax (100% of annual wages)</t>
  </si>
  <si>
    <t>100% of full time tax exclusive annualised minimum wage, based on a 40 hour working week. Tax has been estimated based on 2014-2015 rates from IRD</t>
  </si>
  <si>
    <t>Average annual income - No qualification</t>
  </si>
  <si>
    <t>Statistics New Zealand Income Survey, 2013</t>
  </si>
  <si>
    <t>Tax exclusive annualised income, based on 52 week year. Tax has been estimated based on 2012-2013 IRD rates</t>
  </si>
  <si>
    <t>Average annual income - NCEA level 1 or equivalent</t>
  </si>
  <si>
    <t>Average annual income - NCEA level 2 or equivalent</t>
  </si>
  <si>
    <t>Average annual income - NCEA level 3 or equivalent</t>
  </si>
  <si>
    <t xml:space="preserve">Average annual income - Other school </t>
  </si>
  <si>
    <t xml:space="preserve">Average annual income - Trade, advanced trade/ levels 4-6 </t>
  </si>
  <si>
    <t>Average annual income - Tertiary Qualification</t>
  </si>
  <si>
    <t xml:space="preserve">Average annual income - Bachelor's degree/ level 7 </t>
  </si>
  <si>
    <t xml:space="preserve">Average annual income - Postgraduate or higher degree </t>
  </si>
  <si>
    <t xml:space="preserve">Average annual income - Other post-school </t>
  </si>
  <si>
    <t>Average annual income - Total</t>
  </si>
  <si>
    <t>Marginal value - Tertiary degree</t>
  </si>
  <si>
    <t>Tax income: Minimum wage annualised (33% of annual wages)</t>
  </si>
  <si>
    <t>Inland Revenue, 2014</t>
  </si>
  <si>
    <t>Tax component of annualised income, based on 52 week year. Tax has been estimated based on 2012-2013 IRD rates</t>
  </si>
  <si>
    <t>Tax income: Minimum wage annualised (66% of annual wages)</t>
  </si>
  <si>
    <t>Tax income: Minimum wage annualised (100% of annual wages)</t>
  </si>
  <si>
    <t>Tax income: Average annual income - No qualification</t>
  </si>
  <si>
    <t>Tax income: Average annual income - NCEA level 1 or equivalent</t>
  </si>
  <si>
    <t>Tax income: Average annual income - NCEA level 2 or equivalent</t>
  </si>
  <si>
    <t>Tax income: Average annual income - NCEA level 3 or equivalent</t>
  </si>
  <si>
    <t xml:space="preserve">Tax income: Average annual income - Other school </t>
  </si>
  <si>
    <t xml:space="preserve">Tax income: Average annual income - Trade, advanced trade/ levels 4-6 </t>
  </si>
  <si>
    <t>Tax income: Average annual income - Tertiary Qualification</t>
  </si>
  <si>
    <t>Tax income: Marginal value - Tertiary degree</t>
  </si>
  <si>
    <t xml:space="preserve">Tax income: Average annual income - Bachelor's degree / level 7 </t>
  </si>
  <si>
    <t xml:space="preserve">Tax income: Average annual income - Postgraduate or higher degree </t>
  </si>
  <si>
    <t xml:space="preserve">Tax income: Average annual income - Other post-school </t>
  </si>
  <si>
    <t>Tax income: Average annual income - Total</t>
  </si>
  <si>
    <t>Accommodation supplement - Generalised</t>
  </si>
  <si>
    <t>Accommodation supplement - Area 1</t>
  </si>
  <si>
    <t>Accommodation supplement - Area 2</t>
  </si>
  <si>
    <t>Accommodation supplement - Area 3</t>
  </si>
  <si>
    <t>Accommodation supplement - Area 4</t>
  </si>
  <si>
    <t>Ministry of Health</t>
  </si>
  <si>
    <t>2015 MECA</t>
  </si>
  <si>
    <t>Per person</t>
  </si>
  <si>
    <t>Manukau DHB, 2010</t>
  </si>
  <si>
    <t>Supported living payment - Couple</t>
  </si>
  <si>
    <t>Supported living payment - Couple with children</t>
  </si>
  <si>
    <t>Health Point New Zealand, 2015</t>
  </si>
  <si>
    <t>Citizens Advice Bureau, 2015</t>
  </si>
  <si>
    <t>Parliament New Zealand, 2013</t>
  </si>
  <si>
    <t>Ministry of Justice, 2002</t>
  </si>
  <si>
    <t>Pharmac, 2014</t>
  </si>
  <si>
    <t>NZTA, 2014</t>
  </si>
  <si>
    <t>WINZ Dental Benefit - Publicly funded</t>
  </si>
  <si>
    <t>The applied examples used the Budget 2016 CBAx model published October 2015 by the New Zealand Treasury.  When modelling impacts, please use the most up to date version of CBAx available at:</t>
  </si>
  <si>
    <t>The 4% real discount rate (for Budget 2016) is used to provide the user with sensitivity analysis.</t>
  </si>
  <si>
    <t>The 8% real default discount rate (for Budget 2016) is used.</t>
  </si>
  <si>
    <t>It also contains the discount assumptions applied to all impact calculations.  The default discount rate of 8% real (rate for Budget 2016) is provided, and a discount rate of 4% real (rate for Budget 2016) is also included.  Alternative rates can be used, where appropriate.</t>
  </si>
  <si>
    <t xml:space="preserve">The Outputs Summary Alt includes the calculations using the 4% real discount rate (for Budget 2016) to provide sensitivity analysis. </t>
  </si>
  <si>
    <t>millions</t>
  </si>
  <si>
    <t>See CBA document for the Evidence Quality</t>
  </si>
  <si>
    <t>Please note that this summary option was not available in Budget 2016 version of CBAx.</t>
  </si>
  <si>
    <t>Some information, eg. evidence quality, was not enabled or required in the Budget 2016 applied CBAx models.</t>
  </si>
  <si>
    <t xml:space="preserve">Note that the applied Budget 2016 examples are provided in a Budget 2017 version of the CBAx model for user friendliness purposes. </t>
  </si>
  <si>
    <t>Treasury publicly releases the applied examples for the purpose of learning and sharing of assumptions.  
The applied examples were undertaken early in the Budget 2016 process, and may differ from the final advice and decisions.</t>
  </si>
  <si>
    <t>N/A</t>
  </si>
  <si>
    <t>Electives</t>
  </si>
  <si>
    <t>Cancer surgery</t>
  </si>
  <si>
    <t>Average cancer surgery</t>
  </si>
  <si>
    <t>Efficiency gain - maximised overheads/capacity/resources</t>
  </si>
  <si>
    <t>Value of efficiency gains within DHBs</t>
  </si>
  <si>
    <t>Calculated as 25% of the cost of an average cost elective service (conservative estimate based on DHBs delivering well over the number of services required by this initiative).</t>
  </si>
  <si>
    <t>Average elective surgery</t>
  </si>
  <si>
    <r>
      <t xml:space="preserve">Budget 2016 required CBAx for the first time.  The social sector agencies applied the CBAx model for new initiatives.  The Treasury recognises and appreciates that agencies undertook CBAx  modelling under tight time frames, building capability, and early on in the decision making process.  The applied examples may therefore cover early options and differ from the final advice and decisions.
To make the applied examples as consistent as possible with Budget 2017 modelling, the Treasury has used the Budget 2016  data from the applied examples to populate a Budget 2017 model with a Budget 2016 values database.   Please note that irrespective of the evidence base this is set as "No rating required" for all impacts, as the evidence base was only required in CBA document in Budget 2016.  The probablility is included as the success rate and the segment is set to 100% for all impacts.
The Treasury encourages important public sector decisions to be informed by cost benefit analysis (CBA). See the Treasury's guidance on undertaking a CBA in </t>
    </r>
    <r>
      <rPr>
        <i/>
        <sz val="9.5"/>
        <color theme="1"/>
        <rFont val="Arial"/>
        <family val="2"/>
        <scheme val="minor"/>
      </rPr>
      <t>Guide to Social Cost Benefit Analysis</t>
    </r>
    <r>
      <rPr>
        <sz val="9.5"/>
        <color theme="1"/>
        <rFont val="Arial"/>
        <family val="2"/>
        <scheme val="minor"/>
      </rPr>
      <t xml:space="preserve">.
To help compare different options in New Zealand, the Treasury has developed a CBA tool called CBAx. CBAx is a spreadsheet model that contains a common database to help agencies monetise impacts and do return on investment analysis.  CBAx contains a database of New Zealand specific publicly available data that organisations can use to value impacts. An impact value provides a numerical value in relation to one or more impacts of an initiative. In some situations a value may be a cost, in others it could be a benefit or a saving. Examples include the costs of an emergency department visit, the cost of the Jobseeker Support benefit and increased income for individuals. The values are adjusted to reflect a common time period. 
The CBAx spreadsheet tool has been designed specifically with social sector agencies in mind, but can be used to help calculate return on investment for many initiatives. The CBAx tool is complementary to the </t>
    </r>
    <r>
      <rPr>
        <i/>
        <sz val="9.5"/>
        <color theme="1"/>
        <rFont val="Arial"/>
        <family val="2"/>
        <scheme val="minor"/>
      </rPr>
      <t xml:space="preserve">Guide to Social Cost Benefit Analysis </t>
    </r>
    <r>
      <rPr>
        <sz val="9.5"/>
        <color theme="1"/>
        <rFont val="Arial"/>
        <family val="2"/>
        <scheme val="minor"/>
      </rPr>
      <t xml:space="preserve">and makes it easier for people to do in-house CBAs. It should be used in conjunction with the </t>
    </r>
    <r>
      <rPr>
        <i/>
        <sz val="9.5"/>
        <color theme="1"/>
        <rFont val="Arial"/>
        <family val="2"/>
        <scheme val="minor"/>
      </rPr>
      <t>Cost Benefit Analysis Template,</t>
    </r>
    <r>
      <rPr>
        <sz val="9.5"/>
        <color theme="1"/>
        <rFont val="Arial"/>
        <family val="2"/>
        <scheme val="minor"/>
      </rPr>
      <t xml:space="preserve"> which sets out the assumptions used for CBAx calculations and sets out the results of the CBAx calculations.
We recognise that there will always be limitations to a tool like CBAx. To be able to use the CBAx tool, organisations need to quantify impacts and success rates, for example the number of people expected to gain employment, based on the best available data and evidence about the relevant impacts of an initiative. There will sometimes be gaps in the evidence for how effective an initiative might be, for example when trying something new.
The advantage of the CBAx tool is that it makes assumptions explicit, and values different types of costs and benefits in a consistent way. This provides the basis for a more informed discussion between different options. Discussions should consider all impacts including unquantified and unmonetised impacts, as well as those impacts able to be monetised using the CBAx tool.
The Treasury welcomes suggestions on the CBAx tool and would like to learn from practical experiences of applying CBAx. Over time, the Treasury will improve and update the tool. The Treasury has publicly released the Budget 2017 CBAx tool in order to support, for example, non-government organisations, and to gain insights and ideas for improvements to the CBAx tool.  The Treasury invites people to suggest data and information for inclusion in the CBAx database. This may be information that is available and that can be shared, or it may be a request for values that people would find helpful to have included in CBAx. The Treasury anticipates refreshing the CBAx tool on an annual basis.   Please contact CBAx@treasury.govt.nz with comments and suggestions.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</si>
</sst>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64" formatCode="_(* #,##0.00_);_(* \(#,##0.00\);_(* &quot;-&quot;??_);_(@_)"/>
    <numFmt numFmtId="165" formatCode="_(&quot;$&quot;* #,##0.00_);_(&quot;$&quot;* \(#,##0.00\);_(&quot;$&quot;* &quot;-&quot;??_);_(@_)"/>
    <numFmt numFmtId="166" formatCode="#,##0_);\(#,##0\);&quot;-  &quot;;&quot; &quot;@&quot; &quot;"/>
    <numFmt numFmtId="167" formatCode="0.0"/>
    <numFmt numFmtId="168" formatCode="#,##0.00_);\(#,##0.00\);&quot;-  &quot;;&quot; &quot;@&quot; &quot;"/>
    <numFmt numFmtId="169" formatCode="#,##0_);\(#,##0\);&quot;-&quot;_);@_)"/>
    <numFmt numFmtId="170" formatCode="#,##0.0_);\(#,##0.0\);&quot;-  &quot;;&quot; &quot;@&quot; &quot;"/>
    <numFmt numFmtId="171" formatCode="0_);\(0\);&quot;-&quot;_);@_)"/>
    <numFmt numFmtId="172" formatCode="#,##0.0000_);\(#,##0.0000\);&quot;-&quot;_);@_)"/>
    <numFmt numFmtId="173" formatCode="0.0%_);\(0.0%\);&quot;-  &quot;;&quot; &quot;@&quot; &quot;"/>
    <numFmt numFmtId="174" formatCode="_-&quot;$&quot;* #,##0_-;\-&quot;$&quot;* #,##0_-;_-&quot;$&quot;* &quot;-&quot;??_-;_-@_-"/>
    <numFmt numFmtId="175" formatCode="0_ ;\-0\ "/>
    <numFmt numFmtId="176" formatCode="_-* #,##0_-;\-* #,##0_-;_-* &quot;-&quot;??_-;_-@_-"/>
    <numFmt numFmtId="177" formatCode="#,##0.000_);\(#,##0.000\);&quot;-  &quot;;&quot; &quot;@&quot; &quot;"/>
    <numFmt numFmtId="178" formatCode="0.0000"/>
    <numFmt numFmtId="179" formatCode="#,##0.00000_);\(#,##0.00000\);&quot;-  &quot;;&quot; &quot;@&quot; &quot;"/>
    <numFmt numFmtId="180" formatCode="#,##0.0"/>
    <numFmt numFmtId="181" formatCode="0.000"/>
  </numFmts>
  <fonts count="48">
    <font>
      <sz val="11"/>
      <color theme="1"/>
      <name val="Arial"/>
      <family val="2"/>
      <scheme val="minor"/>
    </font>
    <font>
      <sz val="10"/>
      <color theme="1"/>
      <name val="Arial"/>
      <family val="2"/>
    </font>
    <font>
      <sz val="11"/>
      <color theme="1"/>
      <name val="Arial"/>
      <family val="2"/>
      <scheme val="minor"/>
    </font>
    <font>
      <sz val="10"/>
      <color theme="1"/>
      <name val="Arial"/>
      <family val="2"/>
      <scheme val="minor"/>
    </font>
    <font>
      <b/>
      <sz val="10"/>
      <color theme="1"/>
      <name val="Arial"/>
      <family val="2"/>
      <scheme val="minor"/>
    </font>
    <font>
      <i/>
      <sz val="10"/>
      <color theme="1"/>
      <name val="Arial"/>
      <family val="2"/>
      <scheme val="minor"/>
    </font>
    <font>
      <u/>
      <sz val="10"/>
      <color theme="1"/>
      <name val="Arial"/>
      <family val="2"/>
      <scheme val="minor"/>
    </font>
    <font>
      <u/>
      <sz val="11"/>
      <color theme="10"/>
      <name val="Arial"/>
      <family val="2"/>
      <scheme val="minor"/>
    </font>
    <font>
      <sz val="10"/>
      <name val="Arial"/>
      <family val="2"/>
    </font>
    <font>
      <u/>
      <sz val="10"/>
      <color theme="10"/>
      <name val="Arial"/>
      <family val="2"/>
    </font>
    <font>
      <sz val="10"/>
      <color theme="1"/>
      <name val="Arial Mäori"/>
      <family val="2"/>
    </font>
    <font>
      <u/>
      <sz val="10"/>
      <color theme="10"/>
      <name val="Arial"/>
      <family val="2"/>
      <scheme val="minor"/>
    </font>
    <font>
      <b/>
      <i/>
      <sz val="24"/>
      <color theme="1"/>
      <name val="Arial"/>
      <family val="2"/>
      <scheme val="minor"/>
    </font>
    <font>
      <sz val="10"/>
      <name val="Arial"/>
      <family val="2"/>
      <scheme val="minor"/>
    </font>
    <font>
      <b/>
      <sz val="11"/>
      <color theme="1"/>
      <name val="Arial"/>
      <family val="2"/>
      <scheme val="minor"/>
    </font>
    <font>
      <b/>
      <i/>
      <sz val="10"/>
      <color theme="0"/>
      <name val="Arial"/>
      <family val="2"/>
      <scheme val="minor"/>
    </font>
    <font>
      <b/>
      <i/>
      <sz val="10"/>
      <name val="Arial"/>
      <family val="2"/>
      <scheme val="minor"/>
    </font>
    <font>
      <sz val="11"/>
      <name val="Arial"/>
      <family val="2"/>
      <scheme val="minor"/>
    </font>
    <font>
      <i/>
      <sz val="11"/>
      <color theme="0"/>
      <name val="Arial"/>
      <family val="2"/>
      <scheme val="minor"/>
    </font>
    <font>
      <b/>
      <u/>
      <sz val="10"/>
      <color theme="1"/>
      <name val="Arial"/>
      <family val="2"/>
      <scheme val="minor"/>
    </font>
    <font>
      <i/>
      <sz val="24"/>
      <color theme="1"/>
      <name val="Arial"/>
      <family val="2"/>
      <scheme val="minor"/>
    </font>
    <font>
      <sz val="10"/>
      <color rgb="FF00B050"/>
      <name val="Webdings"/>
      <family val="1"/>
      <charset val="2"/>
    </font>
    <font>
      <b/>
      <i/>
      <sz val="24"/>
      <name val="Arial"/>
      <family val="2"/>
      <scheme val="minor"/>
    </font>
    <font>
      <sz val="9"/>
      <name val="Arial"/>
      <family val="2"/>
      <scheme val="minor"/>
    </font>
    <font>
      <i/>
      <sz val="11"/>
      <color theme="1"/>
      <name val="Arial"/>
      <family val="2"/>
      <scheme val="minor"/>
    </font>
    <font>
      <b/>
      <u/>
      <sz val="11"/>
      <color theme="1"/>
      <name val="Arial"/>
      <family val="2"/>
      <scheme val="minor"/>
    </font>
    <font>
      <u/>
      <sz val="11"/>
      <color theme="1"/>
      <name val="Arial"/>
      <family val="2"/>
      <scheme val="minor"/>
    </font>
    <font>
      <sz val="11"/>
      <color theme="0"/>
      <name val="Arial"/>
      <family val="2"/>
      <scheme val="minor"/>
    </font>
    <font>
      <u/>
      <sz val="11"/>
      <name val="Arial"/>
      <family val="2"/>
      <scheme val="minor"/>
    </font>
    <font>
      <b/>
      <sz val="11"/>
      <name val="Arial"/>
      <family val="2"/>
      <scheme val="minor"/>
    </font>
    <font>
      <b/>
      <u/>
      <sz val="10"/>
      <name val="Arial"/>
      <family val="2"/>
      <scheme val="minor"/>
    </font>
    <font>
      <sz val="9"/>
      <color indexed="81"/>
      <name val="Tahoma"/>
      <family val="2"/>
    </font>
    <font>
      <sz val="10"/>
      <color rgb="FFFF0000"/>
      <name val="Arial"/>
      <family val="2"/>
      <scheme val="minor"/>
    </font>
    <font>
      <b/>
      <sz val="9"/>
      <color indexed="81"/>
      <name val="Tahoma"/>
      <family val="2"/>
    </font>
    <font>
      <sz val="24"/>
      <color rgb="FFFF0000"/>
      <name val="Arial"/>
      <family val="2"/>
      <scheme val="minor"/>
    </font>
    <font>
      <sz val="10"/>
      <color rgb="FF000000"/>
      <name val="Arial"/>
      <family val="2"/>
      <scheme val="minor"/>
    </font>
    <font>
      <i/>
      <sz val="10"/>
      <color rgb="FF000000"/>
      <name val="Arial"/>
      <family val="2"/>
      <scheme val="minor"/>
    </font>
    <font>
      <b/>
      <i/>
      <sz val="10"/>
      <color rgb="FF000000"/>
      <name val="Arial"/>
      <family val="2"/>
      <scheme val="minor"/>
    </font>
    <font>
      <b/>
      <sz val="20"/>
      <color theme="1"/>
      <name val="Arial"/>
      <family val="2"/>
      <scheme val="minor"/>
    </font>
    <font>
      <b/>
      <i/>
      <sz val="18"/>
      <color theme="1"/>
      <name val="Arial"/>
      <family val="2"/>
      <scheme val="minor"/>
    </font>
    <font>
      <b/>
      <i/>
      <sz val="11"/>
      <color theme="1"/>
      <name val="Arial"/>
      <family val="2"/>
      <scheme val="minor"/>
    </font>
    <font>
      <b/>
      <sz val="10"/>
      <name val="Arial"/>
      <family val="2"/>
      <scheme val="minor"/>
    </font>
    <font>
      <sz val="10"/>
      <color rgb="FF0000FF"/>
      <name val="Arial"/>
      <family val="2"/>
    </font>
    <font>
      <sz val="10"/>
      <color rgb="FFFF0000"/>
      <name val="Arial"/>
      <family val="2"/>
    </font>
    <font>
      <u/>
      <sz val="10"/>
      <color rgb="FF0000FF"/>
      <name val="Arial"/>
      <family val="2"/>
      <scheme val="minor"/>
    </font>
    <font>
      <b/>
      <i/>
      <sz val="16"/>
      <color theme="1"/>
      <name val="Arial"/>
      <family val="2"/>
      <scheme val="minor"/>
    </font>
    <font>
      <sz val="9.5"/>
      <color theme="1"/>
      <name val="Arial"/>
      <family val="2"/>
      <scheme val="minor"/>
    </font>
    <font>
      <i/>
      <sz val="9.5"/>
      <color theme="1"/>
      <name val="Arial"/>
      <family val="2"/>
      <scheme val="minor"/>
    </font>
  </fonts>
  <fills count="13">
    <fill>
      <patternFill patternType="none"/>
    </fill>
    <fill>
      <patternFill patternType="gray125"/>
    </fill>
    <fill>
      <patternFill patternType="solid">
        <fgColor rgb="FFFFE699"/>
        <bgColor indexed="64"/>
      </patternFill>
    </fill>
    <fill>
      <patternFill patternType="solid">
        <fgColor rgb="FFC0C0C0"/>
        <bgColor indexed="64"/>
      </patternFill>
    </fill>
    <fill>
      <patternFill patternType="solid">
        <fgColor theme="1"/>
        <bgColor indexed="64"/>
      </patternFill>
    </fill>
    <fill>
      <patternFill patternType="solid">
        <fgColor theme="0"/>
        <bgColor indexed="64"/>
      </patternFill>
    </fill>
    <fill>
      <patternFill patternType="solid">
        <fgColor rgb="FFB7DEE8"/>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14999847407452621"/>
        <bgColor indexed="64"/>
      </patternFill>
    </fill>
  </fills>
  <borders count="29">
    <border>
      <left/>
      <right/>
      <top/>
      <bottom/>
      <diagonal/>
    </border>
    <border>
      <left/>
      <right/>
      <top/>
      <bottom style="thin">
        <color indexed="64"/>
      </bottom>
      <diagonal/>
    </border>
    <border>
      <left style="thin">
        <color rgb="FFA6A6A6"/>
      </left>
      <right style="thin">
        <color rgb="FFA6A6A6"/>
      </right>
      <top style="thin">
        <color rgb="FFA6A6A6"/>
      </top>
      <bottom style="thin">
        <color rgb="FFA6A6A6"/>
      </bottom>
      <diagonal/>
    </border>
    <border>
      <left style="thin">
        <color rgb="FFA6A6A6"/>
      </left>
      <right style="thin">
        <color rgb="FFA6A6A6"/>
      </right>
      <top style="thin">
        <color rgb="FFA6A6A6"/>
      </top>
      <bottom/>
      <diagonal/>
    </border>
    <border>
      <left/>
      <right/>
      <top/>
      <bottom style="medium">
        <color indexed="64"/>
      </bottom>
      <diagonal/>
    </border>
    <border>
      <left/>
      <right/>
      <top style="thin">
        <color indexed="64"/>
      </top>
      <bottom/>
      <diagonal/>
    </border>
    <border>
      <left style="thin">
        <color rgb="FFA6A6A6"/>
      </left>
      <right/>
      <top style="thin">
        <color rgb="FFA6A6A6"/>
      </top>
      <bottom style="thin">
        <color rgb="FFA6A6A6"/>
      </bottom>
      <diagonal/>
    </border>
    <border>
      <left style="thin">
        <color rgb="FFA6A6A6"/>
      </left>
      <right/>
      <top/>
      <bottom style="thin">
        <color rgb="FFA6A6A6"/>
      </bottom>
      <diagonal/>
    </border>
    <border>
      <left/>
      <right/>
      <top style="thin">
        <color indexed="64"/>
      </top>
      <bottom style="thin">
        <color indexed="64"/>
      </bottom>
      <diagonal/>
    </border>
    <border>
      <left style="thin">
        <color rgb="FFA6A6A6"/>
      </left>
      <right style="thin">
        <color rgb="FFA6A6A6"/>
      </right>
      <top/>
      <bottom style="thin">
        <color rgb="FFA6A6A6"/>
      </bottom>
      <diagonal/>
    </border>
    <border>
      <left/>
      <right style="thin">
        <color rgb="FFA6A6A6"/>
      </right>
      <top style="thin">
        <color rgb="FFA6A6A6"/>
      </top>
      <bottom style="thin">
        <color rgb="FFA6A6A6"/>
      </bottom>
      <diagonal/>
    </border>
    <border>
      <left style="medium">
        <color indexed="64"/>
      </left>
      <right style="medium">
        <color indexed="64"/>
      </right>
      <top style="medium">
        <color indexed="64"/>
      </top>
      <bottom style="medium">
        <color indexed="64"/>
      </bottom>
      <diagonal/>
    </border>
    <border>
      <left/>
      <right style="thin">
        <color rgb="FFA6A6A6"/>
      </right>
      <top style="thin">
        <color rgb="FFA6A6A6"/>
      </top>
      <bottom/>
      <diagonal/>
    </border>
    <border>
      <left/>
      <right/>
      <top style="thin">
        <color rgb="FFA6A6A6"/>
      </top>
      <bottom/>
      <diagonal/>
    </border>
    <border>
      <left/>
      <right/>
      <top/>
      <bottom style="thin">
        <color rgb="FFA6A6A6"/>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rgb="FFA6A6A6"/>
      </right>
      <top/>
      <bottom style="thin">
        <color rgb="FFA6A6A6"/>
      </bottom>
      <diagonal/>
    </border>
    <border>
      <left style="thin">
        <color rgb="FFA6A6A6"/>
      </left>
      <right/>
      <top style="thin">
        <color rgb="FFA6A6A6"/>
      </top>
      <bottom/>
      <diagonal/>
    </border>
  </borders>
  <cellStyleXfs count="11">
    <xf numFmtId="0" fontId="0" fillId="0" borderId="0"/>
    <xf numFmtId="165"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7" fillId="0" borderId="0" applyNumberFormat="0" applyFill="0" applyBorder="0" applyAlignment="0" applyProtection="0"/>
    <xf numFmtId="164" fontId="8" fillId="0" borderId="0" applyFont="0" applyFill="0" applyBorder="0" applyAlignment="0" applyProtection="0"/>
    <xf numFmtId="0" fontId="9" fillId="0" borderId="0" applyNumberFormat="0" applyFill="0" applyBorder="0" applyAlignment="0" applyProtection="0">
      <alignment vertical="top"/>
      <protection locked="0"/>
    </xf>
    <xf numFmtId="0" fontId="8" fillId="0" borderId="0"/>
    <xf numFmtId="0" fontId="10" fillId="0" borderId="0"/>
    <xf numFmtId="0" fontId="8" fillId="0" borderId="0"/>
    <xf numFmtId="0" fontId="2" fillId="0" borderId="0"/>
  </cellStyleXfs>
  <cellXfs count="399">
    <xf numFmtId="0" fontId="0" fillId="0" borderId="0" xfId="0"/>
    <xf numFmtId="166" fontId="3" fillId="0" borderId="0" xfId="0" applyNumberFormat="1" applyFont="1" applyAlignment="1">
      <alignment vertical="center"/>
    </xf>
    <xf numFmtId="166" fontId="3" fillId="0" borderId="0" xfId="0" applyNumberFormat="1" applyFont="1" applyFill="1" applyAlignment="1">
      <alignment vertical="center"/>
    </xf>
    <xf numFmtId="166" fontId="3" fillId="0" borderId="0" xfId="0" applyNumberFormat="1" applyFont="1" applyBorder="1" applyAlignment="1">
      <alignment vertical="center"/>
    </xf>
    <xf numFmtId="166" fontId="3" fillId="0" borderId="0" xfId="0" applyNumberFormat="1" applyFont="1" applyAlignment="1">
      <alignment vertical="center" wrapText="1"/>
    </xf>
    <xf numFmtId="0" fontId="3" fillId="0" borderId="0" xfId="0" applyFont="1"/>
    <xf numFmtId="168" fontId="3" fillId="2" borderId="2" xfId="0" applyNumberFormat="1" applyFont="1" applyFill="1" applyBorder="1" applyAlignment="1">
      <alignment vertical="center"/>
    </xf>
    <xf numFmtId="0" fontId="12" fillId="0" borderId="0" xfId="0" applyFont="1" applyAlignment="1">
      <alignment vertical="center"/>
    </xf>
    <xf numFmtId="0" fontId="4" fillId="0" borderId="4" xfId="0" applyFont="1" applyFill="1" applyBorder="1" applyAlignment="1">
      <alignment vertical="center"/>
    </xf>
    <xf numFmtId="0" fontId="3" fillId="0" borderId="4" xfId="0" applyFont="1" applyFill="1" applyBorder="1" applyAlignment="1">
      <alignment vertical="center"/>
    </xf>
    <xf numFmtId="0" fontId="3" fillId="0" borderId="0" xfId="0" applyFont="1" applyFill="1" applyBorder="1" applyAlignment="1">
      <alignment vertical="center"/>
    </xf>
    <xf numFmtId="0" fontId="3" fillId="0" borderId="0" xfId="0" applyFont="1" applyAlignment="1">
      <alignment vertical="center"/>
    </xf>
    <xf numFmtId="0" fontId="3" fillId="2" borderId="7" xfId="0" applyFont="1" applyFill="1" applyBorder="1" applyAlignment="1">
      <alignment vertical="center"/>
    </xf>
    <xf numFmtId="167" fontId="3" fillId="2" borderId="2" xfId="0" applyNumberFormat="1" applyFont="1" applyFill="1" applyBorder="1" applyAlignment="1">
      <alignment vertical="center"/>
    </xf>
    <xf numFmtId="0" fontId="3" fillId="2" borderId="6" xfId="0" applyFont="1" applyFill="1" applyBorder="1" applyAlignment="1">
      <alignment vertical="center"/>
    </xf>
    <xf numFmtId="0" fontId="5" fillId="2" borderId="6" xfId="0" applyFont="1" applyFill="1" applyBorder="1" applyAlignment="1">
      <alignment vertical="center"/>
    </xf>
    <xf numFmtId="167" fontId="5" fillId="2" borderId="2" xfId="0" applyNumberFormat="1" applyFont="1" applyFill="1" applyBorder="1" applyAlignment="1">
      <alignment vertical="center"/>
    </xf>
    <xf numFmtId="3" fontId="3" fillId="0" borderId="0" xfId="0" applyNumberFormat="1" applyFont="1" applyAlignment="1">
      <alignment vertical="center"/>
    </xf>
    <xf numFmtId="0" fontId="3" fillId="0" borderId="0" xfId="0" applyFont="1" applyFill="1" applyAlignment="1">
      <alignment vertical="center"/>
    </xf>
    <xf numFmtId="0" fontId="0" fillId="0" borderId="0" xfId="0" applyAlignment="1">
      <alignment vertical="center"/>
    </xf>
    <xf numFmtId="170" fontId="3" fillId="0" borderId="0" xfId="0" applyNumberFormat="1" applyFont="1" applyAlignment="1">
      <alignment vertical="center"/>
    </xf>
    <xf numFmtId="171" fontId="4" fillId="0" borderId="0" xfId="0" applyNumberFormat="1" applyFont="1" applyBorder="1" applyAlignment="1">
      <alignment vertical="center"/>
    </xf>
    <xf numFmtId="171" fontId="4" fillId="0" borderId="0" xfId="0" applyNumberFormat="1" applyFont="1" applyAlignment="1">
      <alignment vertical="center"/>
    </xf>
    <xf numFmtId="166" fontId="6" fillId="0" borderId="0" xfId="1" applyNumberFormat="1" applyFont="1" applyBorder="1" applyAlignment="1">
      <alignment horizontal="right" vertical="center"/>
    </xf>
    <xf numFmtId="2" fontId="3" fillId="0" borderId="0" xfId="0" applyNumberFormat="1" applyFont="1" applyFill="1" applyAlignment="1">
      <alignment vertical="center"/>
    </xf>
    <xf numFmtId="166" fontId="13" fillId="0" borderId="0" xfId="0" applyNumberFormat="1" applyFont="1" applyFill="1" applyAlignment="1">
      <alignment vertical="center"/>
    </xf>
    <xf numFmtId="166" fontId="3" fillId="0" borderId="0" xfId="0" applyNumberFormat="1" applyFont="1"/>
    <xf numFmtId="0" fontId="13" fillId="0" borderId="0" xfId="0" applyFont="1" applyFill="1" applyAlignment="1">
      <alignment vertical="center"/>
    </xf>
    <xf numFmtId="0" fontId="16" fillId="0" borderId="0" xfId="0" applyFont="1" applyFill="1" applyAlignment="1">
      <alignment vertical="center"/>
    </xf>
    <xf numFmtId="0" fontId="17" fillId="0" borderId="0" xfId="0" applyFont="1" applyFill="1" applyAlignment="1">
      <alignment vertical="center"/>
    </xf>
    <xf numFmtId="0" fontId="17" fillId="5" borderId="0" xfId="0" applyFont="1" applyFill="1" applyAlignment="1">
      <alignment vertical="center"/>
    </xf>
    <xf numFmtId="0" fontId="4" fillId="0" borderId="0" xfId="0" applyFont="1"/>
    <xf numFmtId="0" fontId="5" fillId="0" borderId="0" xfId="0" applyFont="1"/>
    <xf numFmtId="171" fontId="4" fillId="0" borderId="0" xfId="0" applyNumberFormat="1" applyFont="1" applyBorder="1" applyAlignment="1">
      <alignment horizontal="right" vertical="center"/>
    </xf>
    <xf numFmtId="0" fontId="12" fillId="0" borderId="0" xfId="0" applyFont="1"/>
    <xf numFmtId="0" fontId="20" fillId="0" borderId="0" xfId="0" applyFont="1"/>
    <xf numFmtId="0" fontId="3" fillId="0" borderId="0" xfId="0" applyFont="1" applyAlignment="1">
      <alignment wrapText="1"/>
    </xf>
    <xf numFmtId="0" fontId="12" fillId="0" borderId="0" xfId="0" applyFont="1" applyAlignment="1" applyProtection="1">
      <alignment vertical="center"/>
    </xf>
    <xf numFmtId="166" fontId="3" fillId="0" borderId="0" xfId="0" applyNumberFormat="1" applyFont="1" applyAlignment="1" applyProtection="1">
      <alignment vertical="center"/>
    </xf>
    <xf numFmtId="166" fontId="3" fillId="0" borderId="0" xfId="0" applyNumberFormat="1" applyFont="1" applyAlignment="1" applyProtection="1">
      <alignment vertical="center" wrapText="1"/>
    </xf>
    <xf numFmtId="166" fontId="3" fillId="0" borderId="0" xfId="0" applyNumberFormat="1" applyFont="1" applyFill="1" applyBorder="1" applyAlignment="1" applyProtection="1">
      <alignment vertical="center"/>
    </xf>
    <xf numFmtId="166" fontId="13" fillId="0" borderId="0" xfId="0" applyNumberFormat="1" applyFont="1" applyFill="1" applyAlignment="1" applyProtection="1">
      <alignment vertical="center"/>
    </xf>
    <xf numFmtId="166" fontId="13" fillId="5" borderId="0" xfId="0" applyNumberFormat="1" applyFont="1" applyFill="1" applyAlignment="1" applyProtection="1">
      <alignment vertical="center"/>
    </xf>
    <xf numFmtId="0" fontId="3" fillId="0" borderId="0" xfId="0" applyFont="1" applyAlignment="1" applyProtection="1">
      <alignment vertical="center"/>
    </xf>
    <xf numFmtId="0" fontId="13" fillId="0" borderId="0" xfId="0" applyFont="1" applyFill="1" applyAlignment="1" applyProtection="1">
      <alignment vertical="center"/>
    </xf>
    <xf numFmtId="0" fontId="13" fillId="5" borderId="0" xfId="0" applyFont="1" applyFill="1" applyAlignment="1" applyProtection="1">
      <alignment vertical="center"/>
    </xf>
    <xf numFmtId="0" fontId="15" fillId="4" borderId="0" xfId="0" applyFont="1" applyFill="1" applyAlignment="1" applyProtection="1">
      <alignment vertical="center"/>
    </xf>
    <xf numFmtId="0" fontId="16" fillId="0" borderId="0" xfId="0" applyFont="1" applyFill="1" applyAlignment="1" applyProtection="1">
      <alignment vertical="center"/>
    </xf>
    <xf numFmtId="0" fontId="16" fillId="4" borderId="0" xfId="0" applyFont="1" applyFill="1" applyAlignment="1" applyProtection="1">
      <alignment vertical="center"/>
    </xf>
    <xf numFmtId="0" fontId="16" fillId="5" borderId="0" xfId="0" applyFont="1" applyFill="1" applyAlignment="1" applyProtection="1">
      <alignment vertical="center"/>
    </xf>
    <xf numFmtId="166" fontId="15" fillId="4" borderId="0" xfId="0" applyNumberFormat="1" applyFont="1" applyFill="1" applyAlignment="1" applyProtection="1">
      <alignment vertical="center"/>
    </xf>
    <xf numFmtId="0" fontId="18" fillId="4" borderId="0" xfId="0" applyFont="1" applyFill="1" applyAlignment="1" applyProtection="1">
      <alignment vertical="center"/>
    </xf>
    <xf numFmtId="0" fontId="17" fillId="0" borderId="0" xfId="0" applyFont="1" applyFill="1" applyAlignment="1" applyProtection="1">
      <alignment vertical="center"/>
    </xf>
    <xf numFmtId="0" fontId="4" fillId="0" borderId="4" xfId="0" applyFont="1" applyBorder="1" applyAlignment="1" applyProtection="1">
      <alignment vertical="center"/>
    </xf>
    <xf numFmtId="0" fontId="4" fillId="0" borderId="4" xfId="0" applyFont="1" applyBorder="1" applyAlignment="1" applyProtection="1">
      <alignment horizontal="right" vertical="center" wrapText="1"/>
    </xf>
    <xf numFmtId="1" fontId="4" fillId="0" borderId="4" xfId="1" applyNumberFormat="1" applyFont="1" applyBorder="1" applyAlignment="1" applyProtection="1">
      <alignment horizontal="right" vertical="center" wrapText="1"/>
    </xf>
    <xf numFmtId="0" fontId="13" fillId="0" borderId="0" xfId="0" applyFont="1" applyFill="1" applyBorder="1" applyAlignment="1" applyProtection="1">
      <alignment vertical="center"/>
    </xf>
    <xf numFmtId="0" fontId="13" fillId="5" borderId="0" xfId="0" applyFont="1" applyFill="1" applyBorder="1" applyAlignment="1" applyProtection="1">
      <alignment vertical="center"/>
    </xf>
    <xf numFmtId="0" fontId="17" fillId="0" borderId="0" xfId="0" applyFont="1" applyFill="1" applyBorder="1" applyAlignment="1" applyProtection="1">
      <alignment vertical="center"/>
    </xf>
    <xf numFmtId="0" fontId="17" fillId="5" borderId="0" xfId="0" applyFont="1" applyFill="1" applyBorder="1" applyAlignment="1" applyProtection="1">
      <alignment vertical="center"/>
    </xf>
    <xf numFmtId="0" fontId="3" fillId="0" borderId="5" xfId="0" applyFont="1" applyBorder="1" applyAlignment="1" applyProtection="1">
      <alignment vertical="center"/>
    </xf>
    <xf numFmtId="166" fontId="3" fillId="0" borderId="5" xfId="0" applyNumberFormat="1" applyFont="1" applyBorder="1" applyAlignment="1" applyProtection="1">
      <alignment vertical="center"/>
    </xf>
    <xf numFmtId="0" fontId="3" fillId="0" borderId="0" xfId="0" applyFont="1" applyBorder="1" applyAlignment="1" applyProtection="1">
      <alignment vertical="center"/>
    </xf>
    <xf numFmtId="0" fontId="17" fillId="5" borderId="0" xfId="0" applyFont="1" applyFill="1" applyAlignment="1" applyProtection="1">
      <alignment vertical="center"/>
    </xf>
    <xf numFmtId="166" fontId="3" fillId="0" borderId="0" xfId="1" applyNumberFormat="1" applyFont="1" applyAlignment="1" applyProtection="1">
      <alignment vertical="center"/>
    </xf>
    <xf numFmtId="166" fontId="15" fillId="4" borderId="0" xfId="1" applyNumberFormat="1" applyFont="1" applyFill="1" applyAlignment="1" applyProtection="1">
      <alignment vertical="center"/>
    </xf>
    <xf numFmtId="166" fontId="3" fillId="0" borderId="0" xfId="1" applyNumberFormat="1" applyFont="1" applyFill="1" applyAlignment="1" applyProtection="1">
      <alignment vertical="center"/>
    </xf>
    <xf numFmtId="166" fontId="3" fillId="0" borderId="5" xfId="1" applyNumberFormat="1" applyFont="1" applyBorder="1" applyAlignment="1" applyProtection="1">
      <alignment vertical="center"/>
    </xf>
    <xf numFmtId="0" fontId="5" fillId="0" borderId="0" xfId="0" applyFont="1" applyBorder="1" applyAlignment="1" applyProtection="1">
      <alignment vertical="center"/>
    </xf>
    <xf numFmtId="166" fontId="5" fillId="0" borderId="0" xfId="1" applyNumberFormat="1" applyFont="1" applyBorder="1" applyAlignment="1" applyProtection="1">
      <alignment vertical="center"/>
    </xf>
    <xf numFmtId="0" fontId="0" fillId="0" borderId="0" xfId="0" applyAlignment="1" applyProtection="1">
      <alignment vertical="center"/>
    </xf>
    <xf numFmtId="0" fontId="4" fillId="0" borderId="0" xfId="0" applyFont="1" applyBorder="1" applyAlignment="1" applyProtection="1">
      <alignment vertical="center"/>
    </xf>
    <xf numFmtId="166" fontId="4" fillId="0" borderId="0" xfId="1" applyNumberFormat="1" applyFont="1" applyBorder="1" applyAlignment="1" applyProtection="1">
      <alignment vertical="center"/>
    </xf>
    <xf numFmtId="166" fontId="3" fillId="0" borderId="0" xfId="0" applyNumberFormat="1" applyFont="1" applyFill="1" applyAlignment="1" applyProtection="1">
      <alignment vertical="center"/>
    </xf>
    <xf numFmtId="166" fontId="4" fillId="0" borderId="0" xfId="0" applyNumberFormat="1" applyFont="1" applyFill="1" applyAlignment="1" applyProtection="1">
      <alignment vertical="center"/>
    </xf>
    <xf numFmtId="166" fontId="3" fillId="2" borderId="2" xfId="0" applyNumberFormat="1" applyFont="1" applyFill="1" applyBorder="1" applyAlignment="1" applyProtection="1">
      <alignment vertical="center"/>
      <protection locked="0"/>
    </xf>
    <xf numFmtId="166" fontId="4" fillId="0" borderId="0" xfId="0" applyNumberFormat="1" applyFont="1" applyAlignment="1" applyProtection="1">
      <alignment vertical="center"/>
    </xf>
    <xf numFmtId="166" fontId="4" fillId="0" borderId="0" xfId="0" applyNumberFormat="1" applyFont="1" applyBorder="1" applyAlignment="1" applyProtection="1">
      <alignment horizontal="right" vertical="center"/>
    </xf>
    <xf numFmtId="166" fontId="4" fillId="0" borderId="0" xfId="0" applyNumberFormat="1" applyFont="1" applyFill="1" applyBorder="1" applyAlignment="1" applyProtection="1">
      <alignment horizontal="right" vertical="center"/>
    </xf>
    <xf numFmtId="173" fontId="3" fillId="2" borderId="2" xfId="2" applyNumberFormat="1" applyFont="1" applyFill="1" applyBorder="1" applyAlignment="1" applyProtection="1">
      <alignment vertical="center"/>
      <protection locked="0"/>
    </xf>
    <xf numFmtId="9" fontId="3" fillId="0" borderId="0" xfId="2" applyFont="1" applyAlignment="1" applyProtection="1">
      <alignment vertical="center"/>
    </xf>
    <xf numFmtId="1" fontId="3" fillId="0" borderId="0" xfId="3" applyNumberFormat="1" applyFont="1" applyBorder="1" applyAlignment="1" applyProtection="1">
      <alignment horizontal="right" vertical="center"/>
    </xf>
    <xf numFmtId="9" fontId="3" fillId="0" borderId="0" xfId="2" applyFont="1" applyFill="1" applyBorder="1" applyAlignment="1" applyProtection="1">
      <alignment vertical="center"/>
    </xf>
    <xf numFmtId="171" fontId="3" fillId="3" borderId="0" xfId="0" applyNumberFormat="1" applyFont="1" applyFill="1" applyAlignment="1" applyProtection="1">
      <alignment vertical="center"/>
    </xf>
    <xf numFmtId="171" fontId="3" fillId="0" borderId="0" xfId="0" applyNumberFormat="1" applyFont="1" applyAlignment="1" applyProtection="1">
      <alignment vertical="center"/>
    </xf>
    <xf numFmtId="166" fontId="3" fillId="3" borderId="0" xfId="0" applyNumberFormat="1" applyFont="1" applyFill="1" applyAlignment="1" applyProtection="1">
      <alignment vertical="center"/>
    </xf>
    <xf numFmtId="170" fontId="3" fillId="0" borderId="0" xfId="0" applyNumberFormat="1" applyFont="1" applyAlignment="1" applyProtection="1">
      <alignment vertical="center"/>
    </xf>
    <xf numFmtId="170" fontId="3" fillId="0" borderId="0" xfId="0" applyNumberFormat="1" applyFont="1" applyFill="1" applyAlignment="1" applyProtection="1">
      <alignment vertical="center"/>
    </xf>
    <xf numFmtId="170" fontId="3" fillId="3" borderId="0" xfId="0" applyNumberFormat="1" applyFont="1" applyFill="1" applyAlignment="1" applyProtection="1">
      <alignment vertical="center"/>
    </xf>
    <xf numFmtId="172" fontId="3" fillId="0" borderId="0" xfId="0" applyNumberFormat="1" applyFont="1" applyAlignment="1" applyProtection="1">
      <alignment vertical="center"/>
    </xf>
    <xf numFmtId="173" fontId="3" fillId="0" borderId="0" xfId="2" applyNumberFormat="1" applyFont="1" applyFill="1" applyBorder="1" applyAlignment="1" applyProtection="1">
      <alignment vertical="center"/>
      <protection locked="0"/>
    </xf>
    <xf numFmtId="0" fontId="3" fillId="0" borderId="0" xfId="0" applyFont="1" applyAlignment="1"/>
    <xf numFmtId="3" fontId="3" fillId="0" borderId="0" xfId="3" applyNumberFormat="1" applyFont="1"/>
    <xf numFmtId="0" fontId="16" fillId="4" borderId="0" xfId="0" applyFont="1" applyFill="1" applyAlignment="1">
      <alignment vertical="center"/>
    </xf>
    <xf numFmtId="0" fontId="13" fillId="0" borderId="0" xfId="0" applyFont="1" applyFill="1" applyAlignment="1" applyProtection="1">
      <alignment horizontal="left" vertical="center"/>
    </xf>
    <xf numFmtId="0" fontId="13" fillId="0" borderId="0" xfId="0" applyFont="1" applyFill="1" applyAlignment="1" applyProtection="1">
      <alignment horizontal="right" vertical="center" indent="1"/>
    </xf>
    <xf numFmtId="174" fontId="13" fillId="0" borderId="11" xfId="1" applyNumberFormat="1" applyFont="1" applyFill="1" applyBorder="1" applyAlignment="1" applyProtection="1">
      <alignment vertical="center"/>
    </xf>
    <xf numFmtId="0" fontId="0" fillId="0" borderId="0" xfId="0" applyBorder="1" applyAlignment="1" applyProtection="1">
      <alignment vertical="center"/>
    </xf>
    <xf numFmtId="0" fontId="17" fillId="0" borderId="0" xfId="0" applyFont="1" applyFill="1" applyBorder="1" applyAlignment="1">
      <alignment vertical="center"/>
    </xf>
    <xf numFmtId="0" fontId="21" fillId="0" borderId="0" xfId="0" applyFont="1" applyFill="1" applyBorder="1" applyAlignment="1" applyProtection="1">
      <alignment horizontal="left" vertical="center"/>
    </xf>
    <xf numFmtId="0" fontId="22" fillId="0" borderId="0" xfId="0" applyFont="1" applyAlignment="1" applyProtection="1">
      <alignment vertical="center"/>
    </xf>
    <xf numFmtId="170" fontId="3" fillId="2" borderId="3" xfId="0" applyNumberFormat="1" applyFont="1" applyFill="1" applyBorder="1" applyAlignment="1">
      <alignment vertical="center"/>
    </xf>
    <xf numFmtId="2" fontId="5" fillId="0" borderId="0" xfId="0" applyNumberFormat="1" applyFont="1" applyFill="1" applyAlignment="1">
      <alignment vertical="center"/>
    </xf>
    <xf numFmtId="9" fontId="13" fillId="0" borderId="0" xfId="0" applyNumberFormat="1" applyFont="1" applyFill="1" applyAlignment="1" applyProtection="1">
      <alignment horizontal="right" vertical="center" indent="3"/>
    </xf>
    <xf numFmtId="0" fontId="0" fillId="0" borderId="0" xfId="0" applyBorder="1"/>
    <xf numFmtId="166" fontId="1" fillId="2" borderId="2" xfId="0" applyNumberFormat="1" applyFont="1" applyFill="1" applyBorder="1"/>
    <xf numFmtId="0" fontId="0" fillId="0" borderId="0" xfId="0" applyFill="1" applyBorder="1"/>
    <xf numFmtId="166" fontId="3" fillId="0" borderId="0" xfId="3" applyNumberFormat="1" applyFont="1" applyFill="1"/>
    <xf numFmtId="175" fontId="4" fillId="0" borderId="0" xfId="3" applyNumberFormat="1" applyFont="1" applyFill="1"/>
    <xf numFmtId="176" fontId="3" fillId="0" borderId="0" xfId="3" applyNumberFormat="1" applyFont="1" applyFill="1"/>
    <xf numFmtId="0" fontId="23" fillId="0" borderId="0" xfId="0" applyFont="1" applyFill="1" applyAlignment="1">
      <alignment vertical="center"/>
    </xf>
    <xf numFmtId="0" fontId="14" fillId="0" borderId="0" xfId="0" applyFont="1"/>
    <xf numFmtId="166" fontId="3" fillId="0" borderId="0" xfId="0" applyNumberFormat="1" applyFont="1" applyFill="1" applyAlignment="1">
      <alignment vertical="center" wrapText="1"/>
    </xf>
    <xf numFmtId="166" fontId="0" fillId="0" borderId="0" xfId="0" applyNumberFormat="1"/>
    <xf numFmtId="0" fontId="0" fillId="0" borderId="0" xfId="0" applyFont="1"/>
    <xf numFmtId="0" fontId="26" fillId="0" borderId="0" xfId="0" applyFont="1"/>
    <xf numFmtId="0" fontId="3" fillId="0" borderId="0" xfId="0" applyFont="1" applyAlignment="1" applyProtection="1">
      <alignment horizontal="left" vertical="center"/>
    </xf>
    <xf numFmtId="0" fontId="12" fillId="0" borderId="0" xfId="0" applyFont="1" applyBorder="1"/>
    <xf numFmtId="0" fontId="12" fillId="0" borderId="0" xfId="0" applyFont="1" applyBorder="1" applyAlignment="1">
      <alignment vertical="center"/>
    </xf>
    <xf numFmtId="0" fontId="3" fillId="0" borderId="0" xfId="0" applyFont="1" applyBorder="1"/>
    <xf numFmtId="0" fontId="5" fillId="0" borderId="0" xfId="0" applyFont="1" applyBorder="1"/>
    <xf numFmtId="178" fontId="3" fillId="0" borderId="0" xfId="0" applyNumberFormat="1" applyFont="1" applyBorder="1"/>
    <xf numFmtId="178" fontId="0" fillId="0" borderId="0" xfId="0" applyNumberFormat="1" applyBorder="1"/>
    <xf numFmtId="0" fontId="27" fillId="4" borderId="0" xfId="0" applyFont="1" applyFill="1" applyBorder="1"/>
    <xf numFmtId="0" fontId="26" fillId="0" borderId="0" xfId="0" applyFont="1" applyBorder="1"/>
    <xf numFmtId="166" fontId="0" fillId="0" borderId="0" xfId="0" applyNumberFormat="1" applyBorder="1"/>
    <xf numFmtId="166" fontId="0" fillId="0" borderId="0" xfId="0" applyNumberFormat="1" applyFill="1" applyBorder="1"/>
    <xf numFmtId="166" fontId="27" fillId="4" borderId="0" xfId="0" applyNumberFormat="1" applyFont="1" applyFill="1" applyBorder="1"/>
    <xf numFmtId="0" fontId="17" fillId="0" borderId="0" xfId="0" applyFont="1" applyFill="1" applyBorder="1"/>
    <xf numFmtId="0" fontId="28" fillId="0" borderId="0" xfId="0" applyFont="1" applyFill="1" applyBorder="1"/>
    <xf numFmtId="166" fontId="17" fillId="0" borderId="0" xfId="0" applyNumberFormat="1" applyFont="1" applyFill="1" applyBorder="1"/>
    <xf numFmtId="0" fontId="27" fillId="0" borderId="0" xfId="0" applyFont="1" applyFill="1" applyBorder="1"/>
    <xf numFmtId="166" fontId="27" fillId="0" borderId="0" xfId="0" applyNumberFormat="1" applyFont="1" applyFill="1" applyBorder="1"/>
    <xf numFmtId="168" fontId="0" fillId="0" borderId="0" xfId="0" applyNumberFormat="1" applyBorder="1"/>
    <xf numFmtId="0" fontId="14" fillId="0" borderId="0" xfId="0" applyFont="1" applyBorder="1"/>
    <xf numFmtId="166" fontId="14" fillId="0" borderId="0" xfId="0" applyNumberFormat="1" applyFont="1" applyBorder="1"/>
    <xf numFmtId="0" fontId="0" fillId="4" borderId="0" xfId="0" applyFill="1" applyBorder="1"/>
    <xf numFmtId="166" fontId="0" fillId="4" borderId="0" xfId="0" applyNumberFormat="1" applyFill="1" applyBorder="1"/>
    <xf numFmtId="0" fontId="0" fillId="4" borderId="0" xfId="0" applyFill="1"/>
    <xf numFmtId="0" fontId="3" fillId="0" borderId="5" xfId="0" applyFont="1" applyBorder="1"/>
    <xf numFmtId="166" fontId="20" fillId="0" borderId="0" xfId="0" applyNumberFormat="1" applyFont="1"/>
    <xf numFmtId="166" fontId="3" fillId="0" borderId="0" xfId="3" applyNumberFormat="1" applyFont="1"/>
    <xf numFmtId="166" fontId="3" fillId="0" borderId="5" xfId="3" applyNumberFormat="1" applyFont="1" applyBorder="1"/>
    <xf numFmtId="0" fontId="3" fillId="0" borderId="1" xfId="0" applyFont="1" applyBorder="1"/>
    <xf numFmtId="0" fontId="3" fillId="0" borderId="8" xfId="0" applyFont="1" applyBorder="1"/>
    <xf numFmtId="0" fontId="6" fillId="0" borderId="0" xfId="0" applyFont="1" applyBorder="1"/>
    <xf numFmtId="3" fontId="3" fillId="0" borderId="5" xfId="3" applyNumberFormat="1" applyFont="1" applyBorder="1"/>
    <xf numFmtId="171" fontId="12" fillId="0" borderId="0" xfId="0" applyNumberFormat="1" applyFont="1" applyAlignment="1">
      <alignment vertical="center"/>
    </xf>
    <xf numFmtId="171" fontId="5" fillId="0" borderId="0" xfId="0" applyNumberFormat="1" applyFont="1" applyAlignment="1">
      <alignment vertical="center"/>
    </xf>
    <xf numFmtId="171" fontId="3" fillId="0" borderId="0" xfId="0" applyNumberFormat="1" applyFont="1" applyAlignment="1">
      <alignment vertical="center"/>
    </xf>
    <xf numFmtId="10" fontId="0" fillId="0" borderId="0" xfId="0" applyNumberFormat="1"/>
    <xf numFmtId="0" fontId="25" fillId="0" borderId="0" xfId="0" applyFont="1" applyBorder="1"/>
    <xf numFmtId="166" fontId="25" fillId="0" borderId="0" xfId="0" applyNumberFormat="1" applyFont="1" applyBorder="1"/>
    <xf numFmtId="166" fontId="14" fillId="0" borderId="0" xfId="0" applyNumberFormat="1" applyFont="1" applyFill="1" applyBorder="1"/>
    <xf numFmtId="0" fontId="0" fillId="0" borderId="0" xfId="0" applyBorder="1" applyAlignment="1">
      <alignment wrapText="1"/>
    </xf>
    <xf numFmtId="166" fontId="3" fillId="0" borderId="0" xfId="0" applyNumberFormat="1" applyFont="1" applyAlignment="1" applyProtection="1">
      <alignment horizontal="left" vertical="center" wrapText="1"/>
    </xf>
    <xf numFmtId="0" fontId="4" fillId="0" borderId="1" xfId="0" applyFont="1" applyBorder="1"/>
    <xf numFmtId="166" fontId="3" fillId="0" borderId="1" xfId="0" applyNumberFormat="1" applyFont="1" applyBorder="1"/>
    <xf numFmtId="0" fontId="29" fillId="0" borderId="0" xfId="0" applyFont="1" applyFill="1" applyBorder="1"/>
    <xf numFmtId="166" fontId="29" fillId="0" borderId="0" xfId="0" applyNumberFormat="1" applyFont="1" applyFill="1" applyBorder="1"/>
    <xf numFmtId="166" fontId="3" fillId="0" borderId="0" xfId="1" applyNumberFormat="1" applyFont="1" applyBorder="1" applyAlignment="1" applyProtection="1">
      <alignment vertical="center"/>
    </xf>
    <xf numFmtId="166" fontId="19" fillId="0" borderId="8" xfId="0" applyNumberFormat="1" applyFont="1" applyBorder="1" applyAlignment="1" applyProtection="1">
      <alignment vertical="center"/>
    </xf>
    <xf numFmtId="166" fontId="30" fillId="0" borderId="8" xfId="0" applyNumberFormat="1" applyFont="1" applyFill="1" applyBorder="1" applyAlignment="1">
      <alignment vertical="center" wrapText="1"/>
    </xf>
    <xf numFmtId="166" fontId="4" fillId="0" borderId="8" xfId="2" applyNumberFormat="1" applyFont="1" applyBorder="1" applyAlignment="1" applyProtection="1">
      <alignment vertical="center"/>
    </xf>
    <xf numFmtId="179" fontId="3" fillId="0" borderId="0" xfId="0" applyNumberFormat="1" applyFont="1" applyFill="1" applyAlignment="1" applyProtection="1">
      <alignment vertical="center"/>
    </xf>
    <xf numFmtId="0" fontId="3" fillId="0" borderId="0" xfId="0" applyFont="1" applyAlignment="1" applyProtection="1">
      <alignment horizontal="left" vertical="center" wrapText="1"/>
    </xf>
    <xf numFmtId="1" fontId="3" fillId="2" borderId="2" xfId="2" applyNumberFormat="1" applyFont="1" applyFill="1" applyBorder="1" applyAlignment="1" applyProtection="1">
      <alignment vertical="center"/>
      <protection locked="0"/>
    </xf>
    <xf numFmtId="0" fontId="27" fillId="0" borderId="0" xfId="0" applyFont="1" applyBorder="1"/>
    <xf numFmtId="1" fontId="3" fillId="0" borderId="5" xfId="0" applyNumberFormat="1" applyFont="1" applyBorder="1"/>
    <xf numFmtId="1" fontId="3" fillId="0" borderId="0" xfId="0" applyNumberFormat="1" applyFont="1" applyBorder="1"/>
    <xf numFmtId="0" fontId="19" fillId="0" borderId="0" xfId="0" applyFont="1"/>
    <xf numFmtId="0" fontId="19" fillId="0" borderId="0" xfId="0" applyFont="1" applyAlignment="1">
      <alignment wrapText="1"/>
    </xf>
    <xf numFmtId="177" fontId="1" fillId="6" borderId="2" xfId="0" applyNumberFormat="1" applyFont="1" applyFill="1" applyBorder="1"/>
    <xf numFmtId="0" fontId="32" fillId="0" borderId="0" xfId="0" applyFont="1"/>
    <xf numFmtId="177" fontId="1" fillId="6" borderId="2" xfId="0" applyNumberFormat="1" applyFont="1" applyFill="1" applyBorder="1" applyAlignment="1">
      <alignment horizontal="right"/>
    </xf>
    <xf numFmtId="0" fontId="0" fillId="0" borderId="0" xfId="0" applyBorder="1" applyAlignment="1">
      <alignment horizontal="center"/>
    </xf>
    <xf numFmtId="0" fontId="0" fillId="0" borderId="0" xfId="0" applyBorder="1" applyAlignment="1">
      <alignment horizontal="center" vertical="center"/>
    </xf>
    <xf numFmtId="166" fontId="19" fillId="0" borderId="0" xfId="0" applyNumberFormat="1" applyFont="1" applyFill="1" applyAlignment="1" applyProtection="1">
      <alignment horizontal="left" vertical="center" wrapText="1"/>
    </xf>
    <xf numFmtId="0" fontId="25" fillId="0" borderId="0" xfId="0" applyFont="1" applyAlignment="1">
      <alignment vertical="center"/>
    </xf>
    <xf numFmtId="0" fontId="19" fillId="0" borderId="0" xfId="0" applyFont="1" applyAlignment="1" applyProtection="1">
      <alignment vertical="center"/>
    </xf>
    <xf numFmtId="0" fontId="3" fillId="0" borderId="1" xfId="0" applyFont="1" applyBorder="1" applyAlignment="1" applyProtection="1">
      <alignment vertical="center"/>
    </xf>
    <xf numFmtId="0" fontId="0" fillId="0" borderId="1" xfId="0" applyBorder="1" applyAlignment="1">
      <alignment horizontal="center" vertical="center"/>
    </xf>
    <xf numFmtId="1" fontId="14" fillId="0" borderId="0" xfId="0" applyNumberFormat="1" applyFont="1" applyBorder="1"/>
    <xf numFmtId="0" fontId="34" fillId="0" borderId="0" xfId="0" applyFont="1"/>
    <xf numFmtId="0" fontId="3" fillId="5" borderId="15" xfId="0" applyFont="1" applyFill="1" applyBorder="1" applyAlignment="1">
      <alignment vertical="top" wrapText="1"/>
    </xf>
    <xf numFmtId="0" fontId="36" fillId="5" borderId="16" xfId="0" applyFont="1" applyFill="1" applyBorder="1" applyAlignment="1">
      <alignment vertical="top" wrapText="1"/>
    </xf>
    <xf numFmtId="0" fontId="11" fillId="5" borderId="18" xfId="4" applyFont="1" applyFill="1" applyBorder="1" applyAlignment="1">
      <alignment vertical="top" wrapText="1"/>
    </xf>
    <xf numFmtId="0" fontId="3" fillId="5" borderId="20" xfId="0" applyFont="1" applyFill="1" applyBorder="1" applyAlignment="1">
      <alignment vertical="top" wrapText="1"/>
    </xf>
    <xf numFmtId="0" fontId="35" fillId="5" borderId="20" xfId="0" applyFont="1" applyFill="1" applyBorder="1" applyAlignment="1">
      <alignment vertical="top" wrapText="1"/>
    </xf>
    <xf numFmtId="0" fontId="35" fillId="5" borderId="21" xfId="0" applyFont="1" applyFill="1" applyBorder="1" applyAlignment="1">
      <alignment vertical="top" wrapText="1"/>
    </xf>
    <xf numFmtId="0" fontId="35" fillId="5" borderId="22" xfId="0" applyFont="1" applyFill="1" applyBorder="1" applyAlignment="1">
      <alignment vertical="top" wrapText="1"/>
    </xf>
    <xf numFmtId="0" fontId="35" fillId="5" borderId="23" xfId="0" applyFont="1" applyFill="1" applyBorder="1" applyAlignment="1">
      <alignment vertical="top" wrapText="1"/>
    </xf>
    <xf numFmtId="0" fontId="35" fillId="5" borderId="16" xfId="0" applyFont="1" applyFill="1" applyBorder="1" applyAlignment="1">
      <alignment vertical="top" wrapText="1"/>
    </xf>
    <xf numFmtId="0" fontId="37" fillId="5" borderId="16" xfId="0" applyFont="1" applyFill="1" applyBorder="1" applyAlignment="1">
      <alignment vertical="top" wrapText="1"/>
    </xf>
    <xf numFmtId="0" fontId="0" fillId="5" borderId="0" xfId="0" applyFill="1"/>
    <xf numFmtId="0" fontId="38" fillId="5" borderId="0" xfId="0" applyFont="1" applyFill="1"/>
    <xf numFmtId="0" fontId="7" fillId="5" borderId="0" xfId="4" applyFill="1"/>
    <xf numFmtId="0" fontId="39" fillId="7" borderId="0" xfId="0" applyFont="1" applyFill="1"/>
    <xf numFmtId="0" fontId="39" fillId="8" borderId="0" xfId="0" applyFont="1" applyFill="1"/>
    <xf numFmtId="0" fontId="0" fillId="8" borderId="0" xfId="0" applyFill="1"/>
    <xf numFmtId="0" fontId="40" fillId="8" borderId="0" xfId="0" applyFont="1" applyFill="1"/>
    <xf numFmtId="0" fontId="24" fillId="5" borderId="0" xfId="0" applyFont="1" applyFill="1"/>
    <xf numFmtId="0" fontId="0" fillId="5" borderId="0" xfId="0" applyFont="1" applyFill="1"/>
    <xf numFmtId="0" fontId="35" fillId="5" borderId="19" xfId="0" applyFont="1" applyFill="1" applyBorder="1" applyAlignment="1">
      <alignment vertical="top" wrapText="1"/>
    </xf>
    <xf numFmtId="0" fontId="35" fillId="5" borderId="18" xfId="0" applyFont="1" applyFill="1" applyBorder="1" applyAlignment="1">
      <alignment vertical="top" wrapText="1"/>
    </xf>
    <xf numFmtId="0" fontId="35" fillId="5" borderId="15" xfId="0" applyFont="1" applyFill="1" applyBorder="1" applyAlignment="1">
      <alignment vertical="top" wrapText="1"/>
    </xf>
    <xf numFmtId="0" fontId="3" fillId="5" borderId="19" xfId="0" applyFont="1" applyFill="1" applyBorder="1" applyAlignment="1">
      <alignment vertical="top" wrapText="1"/>
    </xf>
    <xf numFmtId="0" fontId="3" fillId="5" borderId="18" xfId="0" applyFont="1" applyFill="1" applyBorder="1" applyAlignment="1">
      <alignment vertical="top" wrapText="1"/>
    </xf>
    <xf numFmtId="0" fontId="22" fillId="5" borderId="0" xfId="0" applyFont="1" applyFill="1" applyAlignment="1" applyProtection="1">
      <alignment vertical="center"/>
    </xf>
    <xf numFmtId="0" fontId="3" fillId="5" borderId="0" xfId="0" applyFont="1" applyFill="1"/>
    <xf numFmtId="0" fontId="1" fillId="5" borderId="0" xfId="0" applyFont="1" applyFill="1"/>
    <xf numFmtId="1" fontId="3" fillId="0" borderId="0" xfId="2" applyNumberFormat="1" applyFont="1" applyFill="1" applyBorder="1" applyAlignment="1" applyProtection="1">
      <alignment vertical="center"/>
      <protection locked="0"/>
    </xf>
    <xf numFmtId="0" fontId="13" fillId="4" borderId="0" xfId="0" applyFont="1" applyFill="1" applyAlignment="1" applyProtection="1">
      <alignment vertical="center"/>
    </xf>
    <xf numFmtId="0" fontId="15" fillId="5" borderId="0" xfId="0" applyFont="1" applyFill="1" applyAlignment="1" applyProtection="1">
      <alignment vertical="center"/>
    </xf>
    <xf numFmtId="180" fontId="13" fillId="0" borderId="11" xfId="3" applyNumberFormat="1" applyFont="1" applyFill="1" applyBorder="1" applyAlignment="1" applyProtection="1">
      <alignment horizontal="left" vertical="center"/>
    </xf>
    <xf numFmtId="170" fontId="3" fillId="2" borderId="12" xfId="0" applyNumberFormat="1" applyFont="1" applyFill="1" applyBorder="1" applyAlignment="1">
      <alignment vertical="center"/>
    </xf>
    <xf numFmtId="1" fontId="0" fillId="0" borderId="0" xfId="0" applyNumberFormat="1" applyFont="1" applyBorder="1" applyAlignment="1">
      <alignment horizontal="center"/>
    </xf>
    <xf numFmtId="166" fontId="19" fillId="0" borderId="0" xfId="0" applyNumberFormat="1" applyFont="1" applyAlignment="1" applyProtection="1">
      <alignment horizontal="center" vertical="center" wrapText="1"/>
    </xf>
    <xf numFmtId="166" fontId="0" fillId="0" borderId="0" xfId="0" applyNumberFormat="1" applyFont="1" applyAlignment="1" applyProtection="1">
      <alignment horizontal="center" vertical="center"/>
    </xf>
    <xf numFmtId="1" fontId="0" fillId="0" borderId="5" xfId="0" applyNumberFormat="1" applyFont="1" applyBorder="1" applyAlignment="1">
      <alignment horizontal="center"/>
    </xf>
    <xf numFmtId="166" fontId="3" fillId="5" borderId="2" xfId="0" applyNumberFormat="1" applyFont="1" applyFill="1" applyBorder="1" applyAlignment="1" applyProtection="1">
      <alignment vertical="center"/>
      <protection locked="0"/>
    </xf>
    <xf numFmtId="166" fontId="3" fillId="5" borderId="9" xfId="0" applyNumberFormat="1" applyFont="1" applyFill="1" applyBorder="1" applyAlignment="1" applyProtection="1">
      <alignment vertical="center"/>
      <protection locked="0"/>
    </xf>
    <xf numFmtId="1" fontId="3" fillId="5" borderId="2" xfId="2" applyNumberFormat="1" applyFont="1" applyFill="1" applyBorder="1" applyAlignment="1" applyProtection="1">
      <alignment vertical="center"/>
      <protection locked="0"/>
    </xf>
    <xf numFmtId="0" fontId="13" fillId="5" borderId="3" xfId="0" applyNumberFormat="1" applyFont="1" applyFill="1" applyBorder="1" applyAlignment="1" applyProtection="1">
      <alignment vertical="center"/>
      <protection locked="0"/>
    </xf>
    <xf numFmtId="0" fontId="3" fillId="5" borderId="2" xfId="2" applyNumberFormat="1" applyFont="1" applyFill="1" applyBorder="1" applyAlignment="1" applyProtection="1">
      <alignment vertical="center"/>
      <protection locked="0"/>
    </xf>
    <xf numFmtId="173" fontId="3" fillId="5" borderId="2" xfId="2" applyNumberFormat="1" applyFont="1" applyFill="1" applyBorder="1" applyAlignment="1" applyProtection="1">
      <alignment vertical="center"/>
      <protection locked="0"/>
    </xf>
    <xf numFmtId="1" fontId="3" fillId="5" borderId="0" xfId="2" applyNumberFormat="1" applyFont="1" applyFill="1" applyBorder="1" applyAlignment="1" applyProtection="1">
      <alignment vertical="center"/>
      <protection locked="0"/>
    </xf>
    <xf numFmtId="1" fontId="42" fillId="0" borderId="0" xfId="0" applyNumberFormat="1" applyFont="1"/>
    <xf numFmtId="1" fontId="43" fillId="0" borderId="0" xfId="0" applyNumberFormat="1" applyFont="1"/>
    <xf numFmtId="0" fontId="4" fillId="0" borderId="4" xfId="0" applyFont="1" applyBorder="1" applyAlignment="1" applyProtection="1">
      <alignment horizontal="center" vertical="center" wrapText="1"/>
    </xf>
    <xf numFmtId="1" fontId="0" fillId="0" borderId="1" xfId="0" applyNumberFormat="1" applyFont="1" applyBorder="1" applyAlignment="1">
      <alignment horizontal="center"/>
    </xf>
    <xf numFmtId="166" fontId="3" fillId="0" borderId="1" xfId="0" applyNumberFormat="1" applyFont="1" applyBorder="1" applyAlignment="1" applyProtection="1">
      <alignment horizontal="left" vertical="center" wrapText="1"/>
    </xf>
    <xf numFmtId="166" fontId="13" fillId="0" borderId="1" xfId="0" applyNumberFormat="1" applyFont="1" applyFill="1" applyBorder="1" applyAlignment="1" applyProtection="1">
      <alignment vertical="center"/>
    </xf>
    <xf numFmtId="166" fontId="3" fillId="0" borderId="1" xfId="0" applyNumberFormat="1" applyFont="1" applyBorder="1" applyAlignment="1" applyProtection="1">
      <alignment vertical="center"/>
    </xf>
    <xf numFmtId="0" fontId="36" fillId="12" borderId="16" xfId="0" applyFont="1" applyFill="1" applyBorder="1" applyAlignment="1">
      <alignment vertical="top" wrapText="1"/>
    </xf>
    <xf numFmtId="181" fontId="3" fillId="0" borderId="0" xfId="0" applyNumberFormat="1" applyFont="1"/>
    <xf numFmtId="166" fontId="0" fillId="2" borderId="2" xfId="0" applyNumberFormat="1" applyFont="1" applyFill="1" applyBorder="1" applyAlignment="1" applyProtection="1">
      <alignment vertical="center"/>
    </xf>
    <xf numFmtId="168" fontId="3" fillId="2" borderId="2" xfId="0" applyNumberFormat="1" applyFont="1" applyFill="1" applyBorder="1" applyAlignment="1">
      <alignment horizontal="center" vertical="center"/>
    </xf>
    <xf numFmtId="9" fontId="3" fillId="2" borderId="2" xfId="0" applyNumberFormat="1" applyFont="1" applyFill="1" applyBorder="1" applyAlignment="1">
      <alignment vertical="center"/>
    </xf>
    <xf numFmtId="9" fontId="3" fillId="0" borderId="0" xfId="0" applyNumberFormat="1" applyFont="1" applyAlignment="1" applyProtection="1">
      <alignment horizontal="right" vertical="center" wrapText="1"/>
    </xf>
    <xf numFmtId="166" fontId="3" fillId="5" borderId="2" xfId="0" applyNumberFormat="1" applyFont="1" applyFill="1" applyBorder="1" applyAlignment="1" applyProtection="1">
      <alignment horizontal="right" vertical="center"/>
      <protection locked="0"/>
    </xf>
    <xf numFmtId="0" fontId="35" fillId="5" borderId="18" xfId="0" applyFont="1" applyFill="1" applyBorder="1" applyAlignment="1">
      <alignment vertical="top" wrapText="1"/>
    </xf>
    <xf numFmtId="0" fontId="35" fillId="5" borderId="15" xfId="0" applyFont="1" applyFill="1" applyBorder="1" applyAlignment="1">
      <alignment vertical="top" wrapText="1"/>
    </xf>
    <xf numFmtId="0" fontId="3" fillId="5" borderId="19" xfId="0" applyFont="1" applyFill="1" applyBorder="1" applyAlignment="1">
      <alignment vertical="top" wrapText="1"/>
    </xf>
    <xf numFmtId="0" fontId="3" fillId="5" borderId="18" xfId="0" applyFont="1" applyFill="1" applyBorder="1" applyAlignment="1">
      <alignment vertical="top" wrapText="1"/>
    </xf>
    <xf numFmtId="0" fontId="3" fillId="2" borderId="2" xfId="10" applyFont="1" applyFill="1" applyBorder="1" applyAlignment="1">
      <alignment vertical="center"/>
    </xf>
    <xf numFmtId="3" fontId="3" fillId="2" borderId="2" xfId="10" applyNumberFormat="1" applyFont="1" applyFill="1" applyBorder="1" applyAlignment="1">
      <alignment vertical="center"/>
    </xf>
    <xf numFmtId="3" fontId="1" fillId="2" borderId="2" xfId="0" applyNumberFormat="1" applyFont="1" applyFill="1" applyBorder="1"/>
    <xf numFmtId="3" fontId="1" fillId="2" borderId="2" xfId="0" applyNumberFormat="1" applyFont="1" applyFill="1" applyBorder="1" applyProtection="1"/>
    <xf numFmtId="0" fontId="3" fillId="2" borderId="2" xfId="0" applyFont="1" applyFill="1" applyBorder="1" applyAlignment="1">
      <alignment vertical="center"/>
    </xf>
    <xf numFmtId="3" fontId="3" fillId="2" borderId="2" xfId="0" applyNumberFormat="1" applyFont="1" applyFill="1" applyBorder="1" applyAlignment="1">
      <alignment vertical="center"/>
    </xf>
    <xf numFmtId="0" fontId="3" fillId="2" borderId="10" xfId="0" applyFont="1" applyFill="1" applyBorder="1" applyAlignment="1">
      <alignment vertical="center"/>
    </xf>
    <xf numFmtId="0" fontId="3" fillId="2" borderId="12" xfId="0" applyFont="1" applyFill="1" applyBorder="1" applyAlignment="1">
      <alignment vertical="center"/>
    </xf>
    <xf numFmtId="3" fontId="3" fillId="2" borderId="6" xfId="0" applyNumberFormat="1" applyFont="1" applyFill="1" applyBorder="1" applyAlignment="1">
      <alignment vertical="center"/>
    </xf>
    <xf numFmtId="0" fontId="3" fillId="2" borderId="27" xfId="0" applyFont="1" applyFill="1" applyBorder="1" applyAlignment="1">
      <alignment vertical="center"/>
    </xf>
    <xf numFmtId="0" fontId="3" fillId="2" borderId="3" xfId="0" applyFont="1" applyFill="1" applyBorder="1" applyAlignment="1">
      <alignment vertical="center"/>
    </xf>
    <xf numFmtId="0" fontId="7" fillId="5" borderId="0" xfId="4" applyFill="1" applyAlignment="1">
      <alignment vertical="top"/>
    </xf>
    <xf numFmtId="0" fontId="12" fillId="5" borderId="0" xfId="0" applyFont="1" applyFill="1" applyAlignment="1">
      <alignment vertical="center"/>
    </xf>
    <xf numFmtId="0" fontId="14" fillId="5" borderId="0" xfId="0" applyFont="1" applyFill="1" applyAlignment="1">
      <alignment vertical="center"/>
    </xf>
    <xf numFmtId="0" fontId="0" fillId="5" borderId="0" xfId="0" applyFill="1" applyAlignment="1">
      <alignment vertical="center"/>
    </xf>
    <xf numFmtId="169" fontId="17" fillId="5" borderId="0" xfId="0" applyNumberFormat="1" applyFont="1" applyFill="1" applyAlignment="1">
      <alignment vertical="center"/>
    </xf>
    <xf numFmtId="166" fontId="3" fillId="5" borderId="0" xfId="0" applyNumberFormat="1" applyFont="1" applyFill="1" applyAlignment="1">
      <alignment vertical="center"/>
    </xf>
    <xf numFmtId="166" fontId="3" fillId="5" borderId="0" xfId="0" applyNumberFormat="1" applyFont="1" applyFill="1" applyAlignment="1">
      <alignment vertical="center" wrapText="1"/>
    </xf>
    <xf numFmtId="166" fontId="0" fillId="5" borderId="0" xfId="0" applyNumberFormat="1" applyFont="1" applyFill="1" applyAlignment="1">
      <alignment vertical="center"/>
    </xf>
    <xf numFmtId="0" fontId="4" fillId="5" borderId="0" xfId="0" applyFont="1" applyFill="1" applyAlignment="1">
      <alignment vertical="center"/>
    </xf>
    <xf numFmtId="3" fontId="4" fillId="5" borderId="0" xfId="0" applyNumberFormat="1" applyFont="1" applyFill="1" applyAlignment="1">
      <alignment vertical="center" wrapText="1"/>
    </xf>
    <xf numFmtId="3" fontId="4" fillId="5" borderId="0" xfId="0" applyNumberFormat="1" applyFont="1" applyFill="1" applyAlignment="1">
      <alignment vertical="center"/>
    </xf>
    <xf numFmtId="0" fontId="4" fillId="5" borderId="0" xfId="0" applyFont="1" applyFill="1" applyAlignment="1">
      <alignment vertical="center" wrapText="1"/>
    </xf>
    <xf numFmtId="0" fontId="3" fillId="5" borderId="0" xfId="0" applyFont="1" applyFill="1" applyAlignment="1">
      <alignment vertical="center"/>
    </xf>
    <xf numFmtId="3" fontId="3" fillId="5" borderId="0" xfId="0" applyNumberFormat="1" applyFont="1" applyFill="1" applyAlignment="1">
      <alignment vertical="center"/>
    </xf>
    <xf numFmtId="169" fontId="13" fillId="5" borderId="0" xfId="0" applyNumberFormat="1" applyFont="1" applyFill="1" applyAlignment="1">
      <alignment vertical="center"/>
    </xf>
    <xf numFmtId="0" fontId="5" fillId="5" borderId="0" xfId="0" applyFont="1" applyFill="1" applyAlignment="1">
      <alignment vertical="center"/>
    </xf>
    <xf numFmtId="0" fontId="0" fillId="5" borderId="0" xfId="0" applyFont="1" applyFill="1" applyAlignment="1">
      <alignment vertical="center"/>
    </xf>
    <xf numFmtId="0" fontId="3" fillId="5" borderId="3" xfId="0" applyFont="1" applyFill="1" applyBorder="1" applyAlignment="1">
      <alignment vertical="center"/>
    </xf>
    <xf numFmtId="0" fontId="3" fillId="5" borderId="2" xfId="0" applyFont="1" applyFill="1" applyBorder="1" applyAlignment="1">
      <alignment vertical="center"/>
    </xf>
    <xf numFmtId="3" fontId="3" fillId="5" borderId="28" xfId="0" applyNumberFormat="1" applyFont="1" applyFill="1" applyBorder="1" applyAlignment="1">
      <alignment vertical="center"/>
    </xf>
    <xf numFmtId="0" fontId="3" fillId="5" borderId="10" xfId="0" applyFont="1" applyFill="1" applyBorder="1" applyAlignment="1">
      <alignment vertical="center"/>
    </xf>
    <xf numFmtId="0" fontId="44" fillId="5" borderId="0" xfId="4" applyFont="1" applyFill="1" applyAlignment="1">
      <alignment vertical="center"/>
    </xf>
    <xf numFmtId="3" fontId="3" fillId="5" borderId="6" xfId="0" applyNumberFormat="1" applyFont="1" applyFill="1" applyBorder="1" applyAlignment="1">
      <alignment vertical="center"/>
    </xf>
    <xf numFmtId="0" fontId="11" fillId="5" borderId="2" xfId="4" applyFont="1" applyFill="1" applyBorder="1" applyAlignment="1">
      <alignment vertical="center"/>
    </xf>
    <xf numFmtId="0" fontId="25" fillId="5" borderId="0" xfId="0" applyFont="1" applyFill="1"/>
    <xf numFmtId="0" fontId="0" fillId="5" borderId="0" xfId="0" applyFill="1" applyBorder="1" applyAlignment="1">
      <alignment horizontal="center" vertical="center"/>
    </xf>
    <xf numFmtId="0" fontId="14" fillId="5" borderId="0" xfId="0" applyFont="1" applyFill="1"/>
    <xf numFmtId="0" fontId="0" fillId="5" borderId="0" xfId="0" applyFont="1" applyFill="1" applyAlignment="1">
      <alignment horizontal="left"/>
    </xf>
    <xf numFmtId="0" fontId="0" fillId="5" borderId="0" xfId="0" applyFont="1" applyFill="1" applyAlignment="1">
      <alignment horizontal="center"/>
    </xf>
    <xf numFmtId="0" fontId="0" fillId="5" borderId="0" xfId="0" applyFill="1" applyAlignment="1">
      <alignment horizontal="center"/>
    </xf>
    <xf numFmtId="10" fontId="0" fillId="5" borderId="0" xfId="0" applyNumberFormat="1" applyFill="1"/>
    <xf numFmtId="0" fontId="14" fillId="5" borderId="0" xfId="0" applyFont="1" applyFill="1" applyAlignment="1">
      <alignment horizontal="center"/>
    </xf>
    <xf numFmtId="10" fontId="0" fillId="5" borderId="0" xfId="0" applyNumberFormat="1" applyFont="1" applyFill="1"/>
    <xf numFmtId="10" fontId="14" fillId="5" borderId="0" xfId="0" applyNumberFormat="1" applyFont="1" applyFill="1" applyAlignment="1">
      <alignment vertical="center"/>
    </xf>
    <xf numFmtId="0" fontId="14" fillId="5" borderId="0" xfId="0" applyFont="1" applyFill="1" applyAlignment="1">
      <alignment horizontal="center" vertical="center"/>
    </xf>
    <xf numFmtId="164" fontId="3" fillId="5" borderId="0" xfId="0" applyNumberFormat="1" applyFont="1" applyFill="1" applyAlignment="1">
      <alignment horizontal="center"/>
    </xf>
    <xf numFmtId="166" fontId="0" fillId="5" borderId="0" xfId="0" applyNumberFormat="1" applyFill="1"/>
    <xf numFmtId="166" fontId="17" fillId="5" borderId="0" xfId="0" applyNumberFormat="1" applyFont="1" applyFill="1"/>
    <xf numFmtId="166" fontId="14" fillId="5" borderId="0" xfId="0" applyNumberFormat="1" applyFont="1" applyFill="1" applyAlignment="1">
      <alignment vertical="center"/>
    </xf>
    <xf numFmtId="166" fontId="24" fillId="5" borderId="0" xfId="0" applyNumberFormat="1" applyFont="1" applyFill="1" applyAlignment="1">
      <alignment vertical="center"/>
    </xf>
    <xf numFmtId="166" fontId="24" fillId="5" borderId="0" xfId="0" applyNumberFormat="1" applyFont="1" applyFill="1"/>
    <xf numFmtId="166" fontId="5" fillId="5" borderId="0" xfId="0" applyNumberFormat="1" applyFont="1" applyFill="1" applyBorder="1" applyAlignment="1">
      <alignment vertical="center" wrapText="1"/>
    </xf>
    <xf numFmtId="166" fontId="0" fillId="5" borderId="2" xfId="0" applyNumberFormat="1" applyFont="1" applyFill="1" applyBorder="1" applyAlignment="1" applyProtection="1">
      <alignment vertical="center"/>
    </xf>
    <xf numFmtId="166" fontId="3" fillId="5" borderId="2" xfId="0" applyNumberFormat="1" applyFont="1" applyFill="1" applyBorder="1" applyAlignment="1" applyProtection="1">
      <alignment vertical="center"/>
    </xf>
    <xf numFmtId="170" fontId="3" fillId="5" borderId="13" xfId="0" applyNumberFormat="1" applyFont="1" applyFill="1" applyBorder="1" applyAlignment="1">
      <alignment vertical="center"/>
    </xf>
    <xf numFmtId="170" fontId="3" fillId="5" borderId="0" xfId="0" applyNumberFormat="1" applyFont="1" applyFill="1" applyBorder="1" applyAlignment="1">
      <alignment vertical="center"/>
    </xf>
    <xf numFmtId="10" fontId="3" fillId="5" borderId="0" xfId="0" applyNumberFormat="1" applyFont="1" applyFill="1" applyBorder="1" applyAlignment="1">
      <alignment vertical="center"/>
    </xf>
    <xf numFmtId="9" fontId="3" fillId="5" borderId="13" xfId="2" applyFont="1" applyFill="1" applyBorder="1" applyAlignment="1">
      <alignment vertical="center"/>
    </xf>
    <xf numFmtId="170" fontId="3" fillId="5" borderId="14" xfId="0" applyNumberFormat="1" applyFont="1" applyFill="1" applyBorder="1" applyAlignment="1">
      <alignment vertical="center"/>
    </xf>
    <xf numFmtId="9" fontId="3" fillId="5" borderId="14" xfId="2" applyFont="1" applyFill="1" applyBorder="1" applyAlignment="1">
      <alignment vertical="center"/>
    </xf>
    <xf numFmtId="0" fontId="14" fillId="5" borderId="0" xfId="0" applyFont="1" applyFill="1" applyAlignment="1">
      <alignment vertical="center" wrapText="1"/>
    </xf>
    <xf numFmtId="170" fontId="4" fillId="5" borderId="0" xfId="0" applyNumberFormat="1" applyFont="1" applyFill="1" applyBorder="1" applyAlignment="1">
      <alignment vertical="center" wrapText="1"/>
    </xf>
    <xf numFmtId="166" fontId="4" fillId="5" borderId="0" xfId="0" applyNumberFormat="1" applyFont="1" applyFill="1" applyBorder="1" applyAlignment="1">
      <alignment vertical="center" wrapText="1"/>
    </xf>
    <xf numFmtId="166" fontId="4" fillId="5" borderId="0" xfId="0" applyNumberFormat="1" applyFont="1" applyFill="1" applyBorder="1" applyAlignment="1">
      <alignment horizontal="center" vertical="center" wrapText="1"/>
    </xf>
    <xf numFmtId="166" fontId="3" fillId="5" borderId="0" xfId="0" applyNumberFormat="1" applyFont="1" applyFill="1"/>
    <xf numFmtId="170" fontId="3" fillId="5" borderId="2" xfId="0" applyNumberFormat="1" applyFont="1" applyFill="1" applyBorder="1" applyAlignment="1" applyProtection="1">
      <alignment vertical="center"/>
    </xf>
    <xf numFmtId="0" fontId="0" fillId="5" borderId="0" xfId="0" applyFill="1" applyBorder="1"/>
    <xf numFmtId="9" fontId="3" fillId="5" borderId="0" xfId="2" applyFont="1" applyFill="1" applyBorder="1" applyAlignment="1">
      <alignment vertical="center"/>
    </xf>
    <xf numFmtId="0" fontId="14" fillId="5" borderId="0" xfId="0" applyFont="1" applyFill="1" applyAlignment="1"/>
    <xf numFmtId="0" fontId="14" fillId="5" borderId="0" xfId="0" applyFont="1" applyFill="1" applyAlignment="1">
      <alignment horizontal="center" wrapText="1"/>
    </xf>
    <xf numFmtId="10" fontId="14" fillId="5" borderId="0" xfId="0" applyNumberFormat="1" applyFont="1" applyFill="1" applyAlignment="1"/>
    <xf numFmtId="170" fontId="4" fillId="5" borderId="1" xfId="0" applyNumberFormat="1" applyFont="1" applyFill="1" applyBorder="1" applyAlignment="1">
      <alignment wrapText="1"/>
    </xf>
    <xf numFmtId="166" fontId="4" fillId="5" borderId="1" xfId="0" applyNumberFormat="1" applyFont="1" applyFill="1" applyBorder="1" applyAlignment="1">
      <alignment wrapText="1"/>
    </xf>
    <xf numFmtId="166" fontId="4" fillId="5" borderId="1" xfId="0" applyNumberFormat="1" applyFont="1" applyFill="1" applyBorder="1" applyAlignment="1">
      <alignment horizontal="center" wrapText="1"/>
    </xf>
    <xf numFmtId="166" fontId="5" fillId="5" borderId="0" xfId="0" applyNumberFormat="1" applyFont="1" applyFill="1" applyBorder="1" applyAlignment="1">
      <alignment wrapText="1"/>
    </xf>
    <xf numFmtId="166" fontId="24" fillId="5" borderId="0" xfId="0" applyNumberFormat="1" applyFont="1" applyFill="1" applyAlignment="1"/>
    <xf numFmtId="0" fontId="0" fillId="5" borderId="0" xfId="0" applyFont="1" applyFill="1" applyAlignment="1"/>
    <xf numFmtId="0" fontId="0" fillId="5" borderId="0" xfId="0" applyFill="1" applyAlignment="1"/>
    <xf numFmtId="0" fontId="14" fillId="5" borderId="0" xfId="10" applyFont="1" applyFill="1" applyAlignment="1">
      <alignment vertical="center"/>
    </xf>
    <xf numFmtId="0" fontId="4" fillId="5" borderId="0" xfId="10" applyFont="1" applyFill="1" applyAlignment="1">
      <alignment vertical="center"/>
    </xf>
    <xf numFmtId="3" fontId="4" fillId="5" borderId="0" xfId="10" applyNumberFormat="1" applyFont="1" applyFill="1" applyAlignment="1">
      <alignment vertical="center"/>
    </xf>
    <xf numFmtId="0" fontId="4" fillId="5" borderId="0" xfId="10" applyFont="1" applyFill="1" applyAlignment="1">
      <alignment vertical="center" wrapText="1"/>
    </xf>
    <xf numFmtId="0" fontId="3" fillId="5" borderId="0" xfId="10" applyFont="1" applyFill="1" applyAlignment="1">
      <alignment vertical="center"/>
    </xf>
    <xf numFmtId="0" fontId="2" fillId="5" borderId="0" xfId="10" applyFill="1" applyAlignment="1">
      <alignment vertical="center"/>
    </xf>
    <xf numFmtId="0" fontId="3" fillId="5" borderId="2" xfId="10" applyFont="1" applyFill="1" applyBorder="1" applyAlignment="1">
      <alignment vertical="center"/>
    </xf>
    <xf numFmtId="3" fontId="3" fillId="5" borderId="2" xfId="10" applyNumberFormat="1" applyFont="1" applyFill="1" applyBorder="1" applyAlignment="1">
      <alignment vertical="center"/>
    </xf>
    <xf numFmtId="0" fontId="3" fillId="5" borderId="6" xfId="10" applyFont="1" applyFill="1" applyBorder="1" applyAlignment="1">
      <alignment vertical="center"/>
    </xf>
    <xf numFmtId="3" fontId="3" fillId="5" borderId="10" xfId="10" applyNumberFormat="1" applyFont="1" applyFill="1" applyBorder="1" applyAlignment="1">
      <alignment vertical="center"/>
    </xf>
    <xf numFmtId="0" fontId="3" fillId="5" borderId="3" xfId="10" applyFont="1" applyFill="1" applyBorder="1" applyAlignment="1">
      <alignment vertical="center"/>
    </xf>
    <xf numFmtId="3" fontId="3" fillId="5" borderId="3" xfId="10" applyNumberFormat="1" applyFont="1" applyFill="1" applyBorder="1" applyAlignment="1">
      <alignment vertical="center"/>
    </xf>
    <xf numFmtId="0" fontId="3" fillId="5" borderId="9" xfId="10" applyFont="1" applyFill="1" applyBorder="1" applyAlignment="1">
      <alignment vertical="center"/>
    </xf>
    <xf numFmtId="3" fontId="3" fillId="5" borderId="9" xfId="10" applyNumberFormat="1" applyFont="1" applyFill="1" applyBorder="1" applyAlignment="1">
      <alignment vertical="center"/>
    </xf>
    <xf numFmtId="0" fontId="3" fillId="5" borderId="10" xfId="10" applyFont="1" applyFill="1" applyBorder="1" applyAlignment="1">
      <alignment vertical="center"/>
    </xf>
    <xf numFmtId="0" fontId="3" fillId="5" borderId="0" xfId="0" applyFont="1" applyFill="1" applyBorder="1"/>
    <xf numFmtId="169" fontId="13" fillId="5" borderId="2" xfId="10" applyNumberFormat="1" applyFont="1" applyFill="1" applyBorder="1" applyAlignment="1">
      <alignment vertical="center"/>
    </xf>
    <xf numFmtId="3" fontId="13" fillId="5" borderId="2" xfId="10" applyNumberFormat="1" applyFont="1" applyFill="1" applyBorder="1" applyAlignment="1">
      <alignment vertical="center"/>
    </xf>
    <xf numFmtId="169" fontId="13" fillId="5" borderId="0" xfId="10" applyNumberFormat="1" applyFont="1" applyFill="1" applyAlignment="1">
      <alignment vertical="center"/>
    </xf>
    <xf numFmtId="0" fontId="3" fillId="5" borderId="2" xfId="10" applyFont="1" applyFill="1" applyBorder="1"/>
    <xf numFmtId="0" fontId="2" fillId="5" borderId="2" xfId="10" applyFill="1" applyBorder="1"/>
    <xf numFmtId="0" fontId="3" fillId="5" borderId="6" xfId="10" applyFont="1" applyFill="1" applyBorder="1"/>
    <xf numFmtId="3" fontId="3" fillId="5" borderId="2" xfId="10" applyNumberFormat="1" applyFont="1" applyFill="1" applyBorder="1" applyAlignment="1" applyProtection="1">
      <alignment vertical="center"/>
    </xf>
    <xf numFmtId="0" fontId="3" fillId="5" borderId="0" xfId="10" applyFont="1" applyFill="1" applyBorder="1" applyAlignment="1">
      <alignment vertical="center"/>
    </xf>
    <xf numFmtId="3" fontId="3" fillId="5" borderId="0" xfId="10" applyNumberFormat="1" applyFont="1" applyFill="1" applyBorder="1" applyAlignment="1">
      <alignment vertical="center"/>
    </xf>
    <xf numFmtId="3" fontId="3" fillId="5" borderId="0" xfId="10" applyNumberFormat="1" applyFont="1" applyFill="1" applyAlignment="1">
      <alignment vertical="center"/>
    </xf>
    <xf numFmtId="0" fontId="5" fillId="5" borderId="0" xfId="10" applyFont="1" applyFill="1" applyBorder="1" applyAlignment="1">
      <alignment vertical="center"/>
    </xf>
    <xf numFmtId="0" fontId="3" fillId="2" borderId="2" xfId="10" applyFont="1" applyFill="1" applyBorder="1" applyAlignment="1" applyProtection="1">
      <alignment vertical="center"/>
    </xf>
    <xf numFmtId="0" fontId="11" fillId="5" borderId="2" xfId="4" applyFont="1" applyFill="1" applyBorder="1" applyAlignment="1" applyProtection="1">
      <alignment vertical="center"/>
    </xf>
    <xf numFmtId="0" fontId="13" fillId="5" borderId="0" xfId="0" applyFont="1" applyFill="1" applyAlignment="1">
      <alignment vertical="center"/>
    </xf>
    <xf numFmtId="0" fontId="17" fillId="5" borderId="0" xfId="0" applyFont="1" applyFill="1"/>
    <xf numFmtId="0" fontId="13" fillId="5" borderId="2" xfId="4" applyFont="1" applyFill="1" applyBorder="1" applyAlignment="1">
      <alignment vertical="center"/>
    </xf>
    <xf numFmtId="0" fontId="3" fillId="5" borderId="2" xfId="10" applyFont="1" applyFill="1" applyBorder="1" applyAlignment="1" applyProtection="1">
      <alignment vertical="center"/>
    </xf>
    <xf numFmtId="169" fontId="3" fillId="0" borderId="0" xfId="0" applyNumberFormat="1" applyFont="1" applyAlignment="1" applyProtection="1">
      <alignment horizontal="right" vertical="center" wrapText="1"/>
    </xf>
    <xf numFmtId="0" fontId="45" fillId="5" borderId="0" xfId="0" applyFont="1" applyFill="1" applyAlignment="1">
      <alignment vertical="center"/>
    </xf>
    <xf numFmtId="0" fontId="4" fillId="0" borderId="4" xfId="0" applyFont="1" applyBorder="1" applyAlignment="1" applyProtection="1">
      <alignment vertical="center" wrapText="1"/>
    </xf>
    <xf numFmtId="0" fontId="0" fillId="5" borderId="0" xfId="0" applyFill="1" applyAlignment="1">
      <alignment horizontal="left" wrapText="1"/>
    </xf>
    <xf numFmtId="0" fontId="0" fillId="5" borderId="0" xfId="0" applyFont="1" applyFill="1" applyAlignment="1">
      <alignment horizontal="left" vertical="top" wrapText="1"/>
    </xf>
    <xf numFmtId="0" fontId="0" fillId="5" borderId="0" xfId="0" applyFill="1" applyAlignment="1">
      <alignment horizontal="left" vertical="center" wrapText="1"/>
    </xf>
    <xf numFmtId="0" fontId="0" fillId="5" borderId="0" xfId="0" applyNumberFormat="1" applyFill="1" applyAlignment="1">
      <alignment horizontal="left" vertical="center" wrapText="1"/>
    </xf>
    <xf numFmtId="0" fontId="46" fillId="7" borderId="0" xfId="0" applyFont="1" applyFill="1" applyAlignment="1">
      <alignment horizontal="left" vertical="top" wrapText="1"/>
    </xf>
    <xf numFmtId="0" fontId="46" fillId="7" borderId="0" xfId="0" applyFont="1" applyFill="1" applyAlignment="1">
      <alignment horizontal="left" vertical="top"/>
    </xf>
    <xf numFmtId="0" fontId="0" fillId="5" borderId="0" xfId="0" applyFill="1" applyAlignment="1">
      <alignment horizontal="left"/>
    </xf>
    <xf numFmtId="0" fontId="7" fillId="8" borderId="0" xfId="4" applyFill="1" applyAlignment="1">
      <alignment horizontal="left"/>
    </xf>
    <xf numFmtId="0" fontId="35" fillId="5" borderId="19" xfId="0" applyFont="1" applyFill="1" applyBorder="1" applyAlignment="1">
      <alignment vertical="top" wrapText="1"/>
    </xf>
    <xf numFmtId="0" fontId="35" fillId="5" borderId="18" xfId="0" applyFont="1" applyFill="1" applyBorder="1" applyAlignment="1">
      <alignment vertical="top" wrapText="1"/>
    </xf>
    <xf numFmtId="0" fontId="36" fillId="11" borderId="17" xfId="0" applyFont="1" applyFill="1" applyBorder="1" applyAlignment="1">
      <alignment vertical="top" wrapText="1"/>
    </xf>
    <xf numFmtId="0" fontId="35" fillId="5" borderId="15" xfId="0" applyFont="1" applyFill="1" applyBorder="1" applyAlignment="1">
      <alignment vertical="top" wrapText="1"/>
    </xf>
    <xf numFmtId="0" fontId="36" fillId="9" borderId="17" xfId="0" applyFont="1" applyFill="1" applyBorder="1" applyAlignment="1">
      <alignment vertical="top" wrapText="1"/>
    </xf>
    <xf numFmtId="0" fontId="36" fillId="9" borderId="19" xfId="0" applyFont="1" applyFill="1" applyBorder="1" applyAlignment="1">
      <alignment vertical="top" wrapText="1"/>
    </xf>
    <xf numFmtId="0" fontId="36" fillId="9" borderId="18" xfId="0" applyFont="1" applyFill="1" applyBorder="1" applyAlignment="1">
      <alignment vertical="top" wrapText="1"/>
    </xf>
    <xf numFmtId="0" fontId="36" fillId="9" borderId="15" xfId="0" applyFont="1" applyFill="1" applyBorder="1" applyAlignment="1">
      <alignment vertical="top" wrapText="1"/>
    </xf>
    <xf numFmtId="0" fontId="3" fillId="5" borderId="19" xfId="0" applyFont="1" applyFill="1" applyBorder="1" applyAlignment="1">
      <alignment vertical="top" wrapText="1"/>
    </xf>
    <xf numFmtId="0" fontId="3" fillId="5" borderId="18" xfId="0" applyFont="1" applyFill="1" applyBorder="1" applyAlignment="1">
      <alignment vertical="top" wrapText="1"/>
    </xf>
    <xf numFmtId="0" fontId="36" fillId="10" borderId="17" xfId="0" applyFont="1" applyFill="1" applyBorder="1" applyAlignment="1">
      <alignment vertical="top" wrapText="1"/>
    </xf>
    <xf numFmtId="166" fontId="3" fillId="2" borderId="6" xfId="0" applyNumberFormat="1" applyFont="1" applyFill="1" applyBorder="1" applyAlignment="1" applyProtection="1">
      <alignment horizontal="left" vertical="center"/>
      <protection locked="0"/>
    </xf>
    <xf numFmtId="166" fontId="3" fillId="2" borderId="10" xfId="0" applyNumberFormat="1" applyFont="1" applyFill="1" applyBorder="1" applyAlignment="1" applyProtection="1">
      <alignment horizontal="left" vertical="center"/>
      <protection locked="0"/>
    </xf>
    <xf numFmtId="166" fontId="3" fillId="5" borderId="6" xfId="0" applyNumberFormat="1" applyFont="1" applyFill="1" applyBorder="1" applyAlignment="1" applyProtection="1">
      <alignment horizontal="center" vertical="center"/>
      <protection locked="0"/>
    </xf>
    <xf numFmtId="166" fontId="3" fillId="5" borderId="10" xfId="0" applyNumberFormat="1" applyFont="1" applyFill="1" applyBorder="1" applyAlignment="1" applyProtection="1">
      <alignment horizontal="center" vertical="center"/>
      <protection locked="0"/>
    </xf>
    <xf numFmtId="0" fontId="5" fillId="6" borderId="17" xfId="0" applyFont="1" applyFill="1" applyBorder="1" applyAlignment="1">
      <alignment horizontal="center" vertical="center" wrapText="1"/>
    </xf>
    <xf numFmtId="0" fontId="5" fillId="6" borderId="26" xfId="0" applyFont="1" applyFill="1" applyBorder="1" applyAlignment="1">
      <alignment horizontal="center" vertical="center" wrapText="1"/>
    </xf>
    <xf numFmtId="0" fontId="14" fillId="5" borderId="0" xfId="0" applyFont="1" applyFill="1" applyAlignment="1">
      <alignment horizontal="center" wrapText="1"/>
    </xf>
    <xf numFmtId="0" fontId="41" fillId="0" borderId="21" xfId="0" applyFont="1" applyFill="1" applyBorder="1" applyAlignment="1" applyProtection="1">
      <alignment vertical="top" wrapText="1"/>
    </xf>
    <xf numFmtId="0" fontId="41" fillId="0" borderId="5" xfId="0" applyFont="1" applyFill="1" applyBorder="1" applyAlignment="1" applyProtection="1">
      <alignment vertical="top" wrapText="1"/>
    </xf>
    <xf numFmtId="0" fontId="41" fillId="0" borderId="23" xfId="0" applyFont="1" applyFill="1" applyBorder="1" applyAlignment="1" applyProtection="1">
      <alignment vertical="top" wrapText="1"/>
    </xf>
    <xf numFmtId="166" fontId="0" fillId="2" borderId="21" xfId="0" applyNumberFormat="1" applyFont="1" applyFill="1" applyBorder="1" applyAlignment="1" applyProtection="1">
      <alignment horizontal="left" vertical="top" wrapText="1"/>
    </xf>
    <xf numFmtId="166" fontId="0" fillId="2" borderId="5" xfId="0" applyNumberFormat="1" applyFont="1" applyFill="1" applyBorder="1" applyAlignment="1" applyProtection="1">
      <alignment horizontal="left" vertical="top" wrapText="1"/>
    </xf>
    <xf numFmtId="166" fontId="0" fillId="2" borderId="23" xfId="0" applyNumberFormat="1" applyFont="1" applyFill="1" applyBorder="1" applyAlignment="1" applyProtection="1">
      <alignment horizontal="left" vertical="top" wrapText="1"/>
    </xf>
    <xf numFmtId="166" fontId="0" fillId="2" borderId="20" xfId="0" applyNumberFormat="1" applyFont="1" applyFill="1" applyBorder="1" applyAlignment="1" applyProtection="1">
      <alignment horizontal="left" vertical="top" wrapText="1"/>
    </xf>
    <xf numFmtId="166" fontId="0" fillId="2" borderId="0" xfId="0" applyNumberFormat="1" applyFont="1" applyFill="1" applyBorder="1" applyAlignment="1" applyProtection="1">
      <alignment horizontal="left" vertical="top" wrapText="1"/>
    </xf>
    <xf numFmtId="166" fontId="0" fillId="2" borderId="22" xfId="0" applyNumberFormat="1" applyFont="1" applyFill="1" applyBorder="1" applyAlignment="1" applyProtection="1">
      <alignment horizontal="left" vertical="top" wrapText="1"/>
    </xf>
    <xf numFmtId="166" fontId="0" fillId="2" borderId="24" xfId="0" applyNumberFormat="1" applyFont="1" applyFill="1" applyBorder="1" applyAlignment="1" applyProtection="1">
      <alignment horizontal="left" vertical="top" wrapText="1"/>
    </xf>
    <xf numFmtId="166" fontId="0" fillId="2" borderId="1" xfId="0" applyNumberFormat="1" applyFont="1" applyFill="1" applyBorder="1" applyAlignment="1" applyProtection="1">
      <alignment horizontal="left" vertical="top" wrapText="1"/>
    </xf>
    <xf numFmtId="166" fontId="0" fillId="2" borderId="25" xfId="0" applyNumberFormat="1" applyFont="1" applyFill="1" applyBorder="1" applyAlignment="1" applyProtection="1">
      <alignment horizontal="left" vertical="top" wrapText="1"/>
    </xf>
    <xf numFmtId="0" fontId="4" fillId="0" borderId="1" xfId="0" applyFont="1" applyBorder="1" applyAlignment="1" applyProtection="1">
      <alignment horizontal="center" vertical="center"/>
    </xf>
  </cellXfs>
  <cellStyles count="11">
    <cellStyle name="Comma" xfId="3" builtinId="3"/>
    <cellStyle name="Comma 2" xfId="5"/>
    <cellStyle name="Currency" xfId="1" builtinId="4"/>
    <cellStyle name="Hyperlink" xfId="4" builtinId="8"/>
    <cellStyle name="Hyperlink 2" xfId="6"/>
    <cellStyle name="Normal" xfId="0" builtinId="0"/>
    <cellStyle name="Normal 2" xfId="7"/>
    <cellStyle name="Normal 2 2 2 2" xfId="10"/>
    <cellStyle name="Normal 3" xfId="8"/>
    <cellStyle name="Normal 4" xfId="9"/>
    <cellStyle name="Percent" xfId="2" builtinId="5"/>
  </cellStyles>
  <dxfs count="70">
    <dxf>
      <fill>
        <patternFill>
          <bgColor theme="0" tint="-0.14996795556505021"/>
        </patternFill>
      </fill>
    </dxf>
    <dxf>
      <fill>
        <patternFill>
          <bgColor rgb="FFFFC000"/>
        </patternFill>
      </fill>
    </dxf>
    <dxf>
      <font>
        <color rgb="FF9C6500"/>
      </font>
      <fill>
        <patternFill>
          <bgColor rgb="FFFFEB9C"/>
        </patternFill>
      </fill>
    </dxf>
    <dxf>
      <font>
        <color rgb="FF006100"/>
      </font>
      <fill>
        <patternFill>
          <bgColor rgb="FFC6EFCE"/>
        </patternFill>
      </fill>
    </dxf>
    <dxf>
      <fill>
        <patternFill>
          <bgColor rgb="FFFFC000"/>
        </patternFill>
      </fill>
    </dxf>
    <dxf>
      <font>
        <color rgb="FF9C6500"/>
      </font>
      <fill>
        <patternFill>
          <bgColor rgb="FFFFEB9C"/>
        </patternFill>
      </fill>
    </dxf>
    <dxf>
      <font>
        <color rgb="FF006100"/>
      </font>
      <fill>
        <patternFill>
          <bgColor rgb="FFC6EFCE"/>
        </patternFill>
      </fill>
    </dxf>
    <dxf>
      <fill>
        <patternFill>
          <bgColor rgb="FFFFC000"/>
        </patternFill>
      </fill>
    </dxf>
    <dxf>
      <font>
        <color rgb="FF9C6500"/>
      </font>
      <fill>
        <patternFill>
          <bgColor rgb="FFFFEB9C"/>
        </patternFill>
      </fill>
    </dxf>
    <dxf>
      <font>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FF0000"/>
      </font>
    </dxf>
    <dxf>
      <fill>
        <patternFill>
          <bgColor theme="0" tint="-0.14996795556505021"/>
        </patternFill>
      </fill>
    </dxf>
    <dxf>
      <fill>
        <patternFill>
          <bgColor rgb="FFFFC000"/>
        </patternFill>
      </fill>
    </dxf>
    <dxf>
      <font>
        <color rgb="FF9C6500"/>
      </font>
      <fill>
        <patternFill>
          <bgColor rgb="FFFFEB9C"/>
        </patternFill>
      </fill>
    </dxf>
    <dxf>
      <font>
        <color rgb="FF006100"/>
      </font>
      <fill>
        <patternFill>
          <bgColor rgb="FFC6EFCE"/>
        </patternFill>
      </fill>
    </dxf>
    <dxf>
      <fill>
        <patternFill>
          <bgColor rgb="FFFFC000"/>
        </patternFill>
      </fill>
    </dxf>
    <dxf>
      <font>
        <color rgb="FF9C6500"/>
      </font>
      <fill>
        <patternFill>
          <bgColor rgb="FFFFEB9C"/>
        </patternFill>
      </fill>
    </dxf>
    <dxf>
      <font>
        <color rgb="FF006100"/>
      </font>
      <fill>
        <patternFill>
          <bgColor rgb="FFC6EFCE"/>
        </patternFill>
      </fill>
    </dxf>
    <dxf>
      <fill>
        <patternFill>
          <bgColor rgb="FFFFC000"/>
        </patternFill>
      </fill>
    </dxf>
    <dxf>
      <font>
        <color rgb="FF9C6500"/>
      </font>
      <fill>
        <patternFill>
          <bgColor rgb="FFFFEB9C"/>
        </patternFill>
      </fill>
    </dxf>
    <dxf>
      <font>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FF0000"/>
      </font>
    </dxf>
    <dxf>
      <font>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theme="0" tint="-0.14996795556505021"/>
        </patternFill>
      </fill>
    </dxf>
    <dxf>
      <fill>
        <patternFill>
          <bgColor theme="0" tint="-0.14996795556505021"/>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theme="0" tint="-0.14996795556505021"/>
        </patternFill>
      </fill>
    </dxf>
    <dxf>
      <fill>
        <patternFill>
          <bgColor theme="0" tint="-0.14996795556505021"/>
        </patternFill>
      </fill>
    </dxf>
    <dxf>
      <fill>
        <patternFill>
          <bgColor rgb="FFC6EFCE"/>
        </patternFill>
      </fill>
    </dxf>
    <dxf>
      <fill>
        <patternFill>
          <bgColor rgb="FFFFC7CE"/>
        </patternFill>
      </fill>
    </dxf>
  </dxfs>
  <tableStyles count="0" defaultTableStyle="TableStyleMedium2" defaultPivotStyle="PivotStyleLight16"/>
  <colors>
    <mruColors>
      <color rgb="FFFFC7CE"/>
      <color rgb="FF000000"/>
      <color rgb="FFC6EFCE"/>
      <color rgb="FFB7DEE8"/>
      <color rgb="FF0000FF"/>
      <color rgb="FFFFFF99"/>
      <color rgb="FFFFFF89"/>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46167131702524"/>
          <c:y val="0.12895840900713168"/>
          <c:w val="0.7846799612362988"/>
          <c:h val="0.7154725775947649"/>
        </c:manualLayout>
      </c:layout>
      <c:areaChart>
        <c:grouping val="stacked"/>
        <c:varyColors val="0"/>
        <c:ser>
          <c:idx val="3"/>
          <c:order val="0"/>
          <c:spPr>
            <a:noFill/>
            <a:ln>
              <a:solidFill>
                <a:srgbClr val="0070C0"/>
              </a:solidFill>
            </a:ln>
          </c:spPr>
          <c:cat>
            <c:numRef>
              <c:f>'Chart data'!$I$5:$BF$5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data'!$I$18:$BF$18</c:f>
              <c:numCache>
                <c:formatCode>#,##0_);\(#,##0\);"-  ";" "@" "</c:formatCode>
                <c:ptCount val="50"/>
                <c:pt idx="0">
                  <c:v>0</c:v>
                </c:pt>
                <c:pt idx="1">
                  <c:v>-25.615380428249857</c:v>
                </c:pt>
                <c:pt idx="2">
                  <c:v>-75.046141284749567</c:v>
                </c:pt>
                <c:pt idx="3">
                  <c:v>-148.29228256949912</c:v>
                </c:pt>
                <c:pt idx="4">
                  <c:v>-218.73121493273212</c:v>
                </c:pt>
                <c:pt idx="5">
                  <c:v>-158.28603623319913</c:v>
                </c:pt>
                <c:pt idx="6">
                  <c:v>-78.41826818389967</c:v>
                </c:pt>
                <c:pt idx="7">
                  <c:v>28.072089215166272</c:v>
                </c:pt>
                <c:pt idx="8">
                  <c:v>28.072089215166272</c:v>
                </c:pt>
                <c:pt idx="9">
                  <c:v>28.072089215166272</c:v>
                </c:pt>
                <c:pt idx="10">
                  <c:v>28.072089215166272</c:v>
                </c:pt>
                <c:pt idx="11">
                  <c:v>27.771130250153824</c:v>
                </c:pt>
                <c:pt idx="12">
                  <c:v>27.169212320128924</c:v>
                </c:pt>
                <c:pt idx="13">
                  <c:v>26.266335425091579</c:v>
                </c:pt>
                <c:pt idx="14">
                  <c:v>25.062499565041779</c:v>
                </c:pt>
                <c:pt idx="15">
                  <c:v>25.062499565041779</c:v>
                </c:pt>
                <c:pt idx="16">
                  <c:v>25.062499565041779</c:v>
                </c:pt>
                <c:pt idx="17">
                  <c:v>25.062499565041779</c:v>
                </c:pt>
                <c:pt idx="18">
                  <c:v>25.062499565041779</c:v>
                </c:pt>
                <c:pt idx="19">
                  <c:v>25.062499565041779</c:v>
                </c:pt>
                <c:pt idx="20">
                  <c:v>25.062499565041779</c:v>
                </c:pt>
                <c:pt idx="21">
                  <c:v>22.556249608537602</c:v>
                </c:pt>
                <c:pt idx="22">
                  <c:v>17.54374969552925</c:v>
                </c:pt>
                <c:pt idx="23">
                  <c:v>10.024999826016712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er>
        <c:ser>
          <c:idx val="2"/>
          <c:order val="1"/>
          <c:tx>
            <c:strRef>
              <c:f>'Chart data'!$B$18</c:f>
              <c:strCache>
                <c:ptCount val="1"/>
                <c:pt idx="0">
                  <c:v>Post-intervention impact</c:v>
                </c:pt>
              </c:strCache>
            </c:strRef>
          </c:tx>
          <c:spPr>
            <a:solidFill>
              <a:srgbClr val="00B050"/>
            </a:solidFill>
            <a:ln w="76200">
              <a:solidFill>
                <a:srgbClr val="0070C0"/>
              </a:solidFill>
            </a:ln>
          </c:spPr>
          <c:cat>
            <c:numRef>
              <c:f>'Chart data'!$I$5:$BF$5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data'!$I$17:$BF$17</c:f>
              <c:numCache>
                <c:formatCode>#,##0_);\(#,##0\);"-  ";" "@" "</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er>
        <c:ser>
          <c:idx val="1"/>
          <c:order val="2"/>
          <c:tx>
            <c:strRef>
              <c:f>'Chart data'!$B$16</c:f>
              <c:strCache>
                <c:ptCount val="1"/>
                <c:pt idx="0">
                  <c:v>Marginal impact of intervention</c:v>
                </c:pt>
              </c:strCache>
            </c:strRef>
          </c:tx>
          <c:spPr>
            <a:solidFill>
              <a:schemeClr val="bg1">
                <a:lumMod val="85000"/>
              </a:schemeClr>
            </a:solidFill>
            <a:ln>
              <a:noFill/>
            </a:ln>
          </c:spPr>
          <c:cat>
            <c:numRef>
              <c:f>'Chart data'!$I$5:$BF$5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data'!$I$16:$BF$16</c:f>
              <c:numCache>
                <c:formatCode>#,##0_);\(#,##0\);"-  ";" "@" "</c:formatCode>
                <c:ptCount val="50"/>
                <c:pt idx="0">
                  <c:v>0</c:v>
                </c:pt>
                <c:pt idx="1">
                  <c:v>33.59528636649771</c:v>
                </c:pt>
                <c:pt idx="2">
                  <c:v>98.985859099493126</c:v>
                </c:pt>
                <c:pt idx="3">
                  <c:v>196.17171819898627</c:v>
                </c:pt>
                <c:pt idx="4">
                  <c:v>297.1195481081881</c:v>
                </c:pt>
                <c:pt idx="5">
                  <c:v>233.85291699461007</c:v>
                </c:pt>
                <c:pt idx="6">
                  <c:v>149.75297032424302</c:v>
                </c:pt>
                <c:pt idx="7">
                  <c:v>37.619708097086956</c:v>
                </c:pt>
                <c:pt idx="8">
                  <c:v>37.619708097086956</c:v>
                </c:pt>
                <c:pt idx="9">
                  <c:v>37.619708097086956</c:v>
                </c:pt>
                <c:pt idx="10">
                  <c:v>37.619708097086956</c:v>
                </c:pt>
                <c:pt idx="11">
                  <c:v>37.318749132074508</c:v>
                </c:pt>
                <c:pt idx="12">
                  <c:v>36.716831202049612</c:v>
                </c:pt>
                <c:pt idx="13">
                  <c:v>35.81395430701226</c:v>
                </c:pt>
                <c:pt idx="14">
                  <c:v>34.610118446962467</c:v>
                </c:pt>
                <c:pt idx="15">
                  <c:v>34.610118446962467</c:v>
                </c:pt>
                <c:pt idx="16">
                  <c:v>34.610118446962467</c:v>
                </c:pt>
                <c:pt idx="17">
                  <c:v>34.610118446962467</c:v>
                </c:pt>
                <c:pt idx="18">
                  <c:v>34.610118446962467</c:v>
                </c:pt>
                <c:pt idx="19">
                  <c:v>34.610118446962467</c:v>
                </c:pt>
                <c:pt idx="20">
                  <c:v>34.610118446962467</c:v>
                </c:pt>
                <c:pt idx="21">
                  <c:v>31.149106602266222</c:v>
                </c:pt>
                <c:pt idx="22">
                  <c:v>24.227082912873726</c:v>
                </c:pt>
                <c:pt idx="23">
                  <c:v>13.844047378784985</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er>
        <c:ser>
          <c:idx val="0"/>
          <c:order val="3"/>
          <c:tx>
            <c:strRef>
              <c:f>'Chart data'!$B$14</c:f>
              <c:strCache>
                <c:ptCount val="1"/>
                <c:pt idx="0">
                  <c:v>Pre-intervention impact</c:v>
                </c:pt>
              </c:strCache>
            </c:strRef>
          </c:tx>
          <c:spPr>
            <a:solidFill>
              <a:schemeClr val="accent6"/>
            </a:solidFill>
            <a:ln w="57150">
              <a:solidFill>
                <a:schemeClr val="accent3"/>
              </a:solidFill>
            </a:ln>
          </c:spPr>
          <c:cat>
            <c:numRef>
              <c:f>'Chart data'!$I$5:$BF$5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data'!$I$15:$BF$15</c:f>
              <c:numCache>
                <c:formatCode>#,##0_);\(#,##0\);"-  ";" "@" "</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er>
        <c:dLbls>
          <c:showLegendKey val="0"/>
          <c:showVal val="0"/>
          <c:showCatName val="0"/>
          <c:showSerName val="0"/>
          <c:showPercent val="0"/>
          <c:showBubbleSize val="0"/>
        </c:dLbls>
        <c:axId val="769916920"/>
        <c:axId val="769918096"/>
      </c:areaChart>
      <c:catAx>
        <c:axId val="769916920"/>
        <c:scaling>
          <c:orientation val="minMax"/>
        </c:scaling>
        <c:delete val="0"/>
        <c:axPos val="b"/>
        <c:numFmt formatCode="0_);\(0\);&quot;-&quot;_);@_)" sourceLinked="1"/>
        <c:majorTickMark val="out"/>
        <c:minorTickMark val="none"/>
        <c:tickLblPos val="low"/>
        <c:spPr>
          <a:ln>
            <a:solidFill>
              <a:srgbClr val="BFBFBF"/>
            </a:solidFill>
            <a:prstDash val="solid"/>
          </a:ln>
        </c:spPr>
        <c:crossAx val="769918096"/>
        <c:crosses val="autoZero"/>
        <c:auto val="1"/>
        <c:lblAlgn val="ctr"/>
        <c:lblOffset val="100"/>
        <c:tickLblSkip val="5"/>
        <c:tickMarkSkip val="5"/>
        <c:noMultiLvlLbl val="0"/>
      </c:catAx>
      <c:valAx>
        <c:axId val="769918096"/>
        <c:scaling>
          <c:orientation val="minMax"/>
        </c:scaling>
        <c:delete val="0"/>
        <c:axPos val="l"/>
        <c:majorGridlines>
          <c:spPr>
            <a:ln>
              <a:solidFill>
                <a:srgbClr val="BFBFBF"/>
              </a:solidFill>
              <a:prstDash val="solid"/>
            </a:ln>
          </c:spPr>
        </c:majorGridlines>
        <c:title>
          <c:tx>
            <c:strRef>
              <c:f>'Chart data'!$C$9</c:f>
              <c:strCache>
                <c:ptCount val="1"/>
                <c:pt idx="0">
                  <c:v>$million (real)</c:v>
                </c:pt>
              </c:strCache>
            </c:strRef>
          </c:tx>
          <c:layout/>
          <c:overlay val="0"/>
          <c:txPr>
            <a:bodyPr rot="-5400000" vert="horz"/>
            <a:lstStyle/>
            <a:p>
              <a:pPr>
                <a:defRPr/>
              </a:pPr>
              <a:endParaRPr lang="en-US"/>
            </a:p>
          </c:txPr>
        </c:title>
        <c:numFmt formatCode="#,##0_);\(#,##0\);&quot;-  &quot;;&quot; &quot;@&quot; &quot;"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crossAx val="769916920"/>
        <c:crosses val="autoZero"/>
        <c:crossBetween val="midCat"/>
      </c:valAx>
    </c:plotArea>
    <c:legend>
      <c:legendPos val="b"/>
      <c:legendEntry>
        <c:idx val="0"/>
        <c:delete val="1"/>
      </c:legendEntry>
      <c:layout>
        <c:manualLayout>
          <c:xMode val="edge"/>
          <c:yMode val="edge"/>
          <c:x val="0"/>
          <c:y val="0.9157694063490962"/>
          <c:w val="0.87053650673278848"/>
          <c:h val="8.4230593650921212E-2"/>
        </c:manualLayout>
      </c:layout>
      <c:overlay val="0"/>
    </c:legend>
    <c:plotVisOnly val="1"/>
    <c:dispBlanksAs val="zero"/>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txPr>
    <a:bodyPr/>
    <a:lstStyle/>
    <a:p>
      <a:pPr>
        <a:defRPr sz="900"/>
      </a:pPr>
      <a:endParaRPr lang="en-US"/>
    </a:p>
  </c:txPr>
  <c:printSettings>
    <c:headerFooter/>
    <c:pageMargins b="0.75000000000000921" l="0.70000000000000062" r="0.70000000000000062" t="0.75000000000000921"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917446673711271"/>
          <c:y val="9.9772987118710535E-2"/>
          <c:w val="0.7858048993875878"/>
          <c:h val="0.62798444444445478"/>
        </c:manualLayout>
      </c:layout>
      <c:barChart>
        <c:barDir val="col"/>
        <c:grouping val="clustered"/>
        <c:varyColors val="0"/>
        <c:ser>
          <c:idx val="0"/>
          <c:order val="0"/>
          <c:invertIfNegative val="0"/>
          <c:dPt>
            <c:idx val="7"/>
            <c:invertIfNegative val="0"/>
            <c:bubble3D val="0"/>
            <c:spPr>
              <a:solidFill>
                <a:schemeClr val="bg1">
                  <a:lumMod val="85000"/>
                </a:schemeClr>
              </a:solidFill>
            </c:spPr>
          </c:dPt>
          <c:dPt>
            <c:idx val="9"/>
            <c:invertIfNegative val="0"/>
            <c:bubble3D val="0"/>
            <c:spPr>
              <a:solidFill>
                <a:schemeClr val="bg1">
                  <a:lumMod val="75000"/>
                </a:schemeClr>
              </a:solidFill>
            </c:spPr>
          </c:dPt>
          <c:cat>
            <c:strRef>
              <c:f>'Chart data'!$B$192:$B$201</c:f>
              <c:strCache>
                <c:ptCount val="10"/>
                <c:pt idx="0">
                  <c:v>Corrections</c:v>
                </c:pt>
                <c:pt idx="1">
                  <c:v>Social Development</c:v>
                </c:pt>
                <c:pt idx="2">
                  <c:v>Justice</c:v>
                </c:pt>
                <c:pt idx="3">
                  <c:v>Health</c:v>
                </c:pt>
                <c:pt idx="4">
                  <c:v>Housing</c:v>
                </c:pt>
                <c:pt idx="5">
                  <c:v>Police</c:v>
                </c:pt>
                <c:pt idx="6">
                  <c:v>Finance</c:v>
                </c:pt>
                <c:pt idx="7">
                  <c:v>Revenue</c:v>
                </c:pt>
                <c:pt idx="8">
                  <c:v>Education</c:v>
                </c:pt>
                <c:pt idx="9">
                  <c:v>Private Impact</c:v>
                </c:pt>
              </c:strCache>
            </c:strRef>
          </c:cat>
          <c:val>
            <c:numRef>
              <c:f>'Chart data'!$H$192:$H$201</c:f>
              <c:numCache>
                <c:formatCode>_-* #,##0_-;\-* #,##0_-;_-* "-"??_-;_-@_-</c:formatCode>
                <c:ptCount val="10"/>
                <c:pt idx="0">
                  <c:v>0</c:v>
                </c:pt>
                <c:pt idx="1">
                  <c:v>0</c:v>
                </c:pt>
                <c:pt idx="2">
                  <c:v>0</c:v>
                </c:pt>
                <c:pt idx="3">
                  <c:v>46.793067589715292</c:v>
                </c:pt>
                <c:pt idx="4">
                  <c:v>0</c:v>
                </c:pt>
                <c:pt idx="5">
                  <c:v>0</c:v>
                </c:pt>
                <c:pt idx="6">
                  <c:v>0</c:v>
                </c:pt>
                <c:pt idx="7">
                  <c:v>43.106080974574972</c:v>
                </c:pt>
                <c:pt idx="8">
                  <c:v>0</c:v>
                </c:pt>
                <c:pt idx="9">
                  <c:v>819.57187490577246</c:v>
                </c:pt>
              </c:numCache>
            </c:numRef>
          </c:val>
        </c:ser>
        <c:dLbls>
          <c:showLegendKey val="0"/>
          <c:showVal val="0"/>
          <c:showCatName val="0"/>
          <c:showSerName val="0"/>
          <c:showPercent val="0"/>
          <c:showBubbleSize val="0"/>
        </c:dLbls>
        <c:gapWidth val="42"/>
        <c:overlap val="-20"/>
        <c:axId val="758044152"/>
        <c:axId val="758044544"/>
      </c:barChart>
      <c:catAx>
        <c:axId val="758044152"/>
        <c:scaling>
          <c:orientation val="minMax"/>
        </c:scaling>
        <c:delete val="0"/>
        <c:axPos val="b"/>
        <c:numFmt formatCode="General" sourceLinked="0"/>
        <c:majorTickMark val="out"/>
        <c:minorTickMark val="none"/>
        <c:tickLblPos val="low"/>
        <c:spPr>
          <a:ln>
            <a:solidFill>
              <a:srgbClr val="BFBFBF"/>
            </a:solidFill>
            <a:prstDash val="solid"/>
          </a:ln>
        </c:spPr>
        <c:txPr>
          <a:bodyPr/>
          <a:lstStyle/>
          <a:p>
            <a:pPr>
              <a:defRPr sz="900"/>
            </a:pPr>
            <a:endParaRPr lang="en-US"/>
          </a:p>
        </c:txPr>
        <c:crossAx val="758044544"/>
        <c:crosses val="autoZero"/>
        <c:auto val="1"/>
        <c:lblAlgn val="ctr"/>
        <c:lblOffset val="100"/>
        <c:noMultiLvlLbl val="0"/>
      </c:catAx>
      <c:valAx>
        <c:axId val="758044544"/>
        <c:scaling>
          <c:orientation val="minMax"/>
        </c:scaling>
        <c:delete val="0"/>
        <c:axPos val="l"/>
        <c:majorGridlines>
          <c:spPr>
            <a:ln>
              <a:solidFill>
                <a:srgbClr val="BFBFBF"/>
              </a:solidFill>
              <a:prstDash val="solid"/>
            </a:ln>
          </c:spPr>
        </c:majorGridlines>
        <c:title>
          <c:tx>
            <c:rich>
              <a:bodyPr rot="-5400000" vert="horz"/>
              <a:lstStyle/>
              <a:p>
                <a:pPr>
                  <a:defRPr/>
                </a:pPr>
                <a:r>
                  <a:rPr lang="en-US"/>
                  <a:t>Project Lifetime NPV</a:t>
                </a:r>
              </a:p>
            </c:rich>
          </c:tx>
          <c:overlay val="0"/>
        </c:title>
        <c:numFmt formatCode="_-* #,##0_-;\-* #,##0_-;_-* &quot;-&quot;??_-;_-@_-"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758044152"/>
        <c:crosses val="autoZero"/>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000000000000921" l="0.70000000000000062" r="0.70000000000000062" t="0.75000000000000921"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03383701577546"/>
          <c:y val="0.14351851851851852"/>
          <c:w val="0.80412950411951145"/>
          <c:h val="0.76802201808108683"/>
        </c:manualLayout>
      </c:layout>
      <c:lineChart>
        <c:grouping val="standard"/>
        <c:varyColors val="0"/>
        <c:ser>
          <c:idx val="0"/>
          <c:order val="0"/>
          <c:marker>
            <c:symbol val="none"/>
          </c:marker>
          <c:cat>
            <c:numRef>
              <c:f>'Chart data'!$I$5:$BF$5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Calculations!$K$390:$BH$390</c:f>
              <c:numCache>
                <c:formatCode>General</c:formatCode>
                <c:ptCount val="50"/>
                <c:pt idx="0">
                  <c:v>0</c:v>
                </c:pt>
                <c:pt idx="1">
                  <c:v>26.395286366497711</c:v>
                </c:pt>
                <c:pt idx="2">
                  <c:v>110.98114546599083</c:v>
                </c:pt>
                <c:pt idx="3">
                  <c:v>285.55286366497705</c:v>
                </c:pt>
                <c:pt idx="4">
                  <c:v>553.87241177316525</c:v>
                </c:pt>
                <c:pt idx="5">
                  <c:v>787.7253287677753</c:v>
                </c:pt>
                <c:pt idx="6">
                  <c:v>937.47829909201835</c:v>
                </c:pt>
                <c:pt idx="7">
                  <c:v>975.09800718910526</c:v>
                </c:pt>
                <c:pt idx="8">
                  <c:v>1012.7177152861922</c:v>
                </c:pt>
                <c:pt idx="9">
                  <c:v>1050.337423383279</c:v>
                </c:pt>
                <c:pt idx="10">
                  <c:v>1087.9571314803659</c:v>
                </c:pt>
                <c:pt idx="11">
                  <c:v>1125.2758806124407</c:v>
                </c:pt>
                <c:pt idx="12">
                  <c:v>1161.9927118144903</c:v>
                </c:pt>
                <c:pt idx="13">
                  <c:v>1197.8066661215025</c:v>
                </c:pt>
                <c:pt idx="14">
                  <c:v>1232.4167845684649</c:v>
                </c:pt>
                <c:pt idx="15">
                  <c:v>1267.0269030154273</c:v>
                </c:pt>
                <c:pt idx="16">
                  <c:v>1301.6370214623896</c:v>
                </c:pt>
                <c:pt idx="17">
                  <c:v>1336.247139909352</c:v>
                </c:pt>
                <c:pt idx="18">
                  <c:v>1370.8572583563143</c:v>
                </c:pt>
                <c:pt idx="19">
                  <c:v>1405.4673768032767</c:v>
                </c:pt>
                <c:pt idx="20">
                  <c:v>1440.0774952502391</c:v>
                </c:pt>
                <c:pt idx="21">
                  <c:v>1471.2266018525054</c:v>
                </c:pt>
                <c:pt idx="22">
                  <c:v>1495.4536847653792</c:v>
                </c:pt>
                <c:pt idx="23">
                  <c:v>1509.297732144164</c:v>
                </c:pt>
                <c:pt idx="24">
                  <c:v>1509.297732144164</c:v>
                </c:pt>
                <c:pt idx="25">
                  <c:v>1509.297732144164</c:v>
                </c:pt>
                <c:pt idx="26">
                  <c:v>1509.297732144164</c:v>
                </c:pt>
                <c:pt idx="27">
                  <c:v>1509.297732144164</c:v>
                </c:pt>
                <c:pt idx="28">
                  <c:v>1509.297732144164</c:v>
                </c:pt>
                <c:pt idx="29">
                  <c:v>1509.297732144164</c:v>
                </c:pt>
                <c:pt idx="30">
                  <c:v>1509.297732144164</c:v>
                </c:pt>
                <c:pt idx="31">
                  <c:v>1509.297732144164</c:v>
                </c:pt>
                <c:pt idx="32">
                  <c:v>1509.297732144164</c:v>
                </c:pt>
                <c:pt idx="33">
                  <c:v>1509.297732144164</c:v>
                </c:pt>
                <c:pt idx="34">
                  <c:v>1509.297732144164</c:v>
                </c:pt>
                <c:pt idx="35">
                  <c:v>1509.297732144164</c:v>
                </c:pt>
                <c:pt idx="36">
                  <c:v>1509.297732144164</c:v>
                </c:pt>
                <c:pt idx="37">
                  <c:v>1509.297732144164</c:v>
                </c:pt>
                <c:pt idx="38">
                  <c:v>1509.297732144164</c:v>
                </c:pt>
                <c:pt idx="39">
                  <c:v>1509.297732144164</c:v>
                </c:pt>
                <c:pt idx="40">
                  <c:v>1509.297732144164</c:v>
                </c:pt>
                <c:pt idx="41">
                  <c:v>1509.297732144164</c:v>
                </c:pt>
                <c:pt idx="42">
                  <c:v>1509.297732144164</c:v>
                </c:pt>
                <c:pt idx="43">
                  <c:v>1509.297732144164</c:v>
                </c:pt>
                <c:pt idx="44">
                  <c:v>1509.297732144164</c:v>
                </c:pt>
                <c:pt idx="45">
                  <c:v>1509.297732144164</c:v>
                </c:pt>
                <c:pt idx="46">
                  <c:v>1509.297732144164</c:v>
                </c:pt>
                <c:pt idx="47">
                  <c:v>1509.297732144164</c:v>
                </c:pt>
                <c:pt idx="48">
                  <c:v>1509.297732144164</c:v>
                </c:pt>
                <c:pt idx="49">
                  <c:v>1509.297732144164</c:v>
                </c:pt>
              </c:numCache>
            </c:numRef>
          </c:val>
          <c:smooth val="0"/>
        </c:ser>
        <c:dLbls>
          <c:showLegendKey val="0"/>
          <c:showVal val="0"/>
          <c:showCatName val="0"/>
          <c:showSerName val="0"/>
          <c:showPercent val="0"/>
          <c:showBubbleSize val="0"/>
        </c:dLbls>
        <c:smooth val="0"/>
        <c:axId val="669164464"/>
        <c:axId val="669164072"/>
      </c:lineChart>
      <c:catAx>
        <c:axId val="669164464"/>
        <c:scaling>
          <c:orientation val="minMax"/>
        </c:scaling>
        <c:delete val="0"/>
        <c:axPos val="b"/>
        <c:numFmt formatCode="0_);\(0\);&quot;-&quot;_);@_)" sourceLinked="1"/>
        <c:majorTickMark val="none"/>
        <c:minorTickMark val="none"/>
        <c:tickLblPos val="low"/>
        <c:spPr>
          <a:ln w="28575">
            <a:solidFill>
              <a:sysClr val="windowText" lastClr="000000"/>
            </a:solidFill>
            <a:prstDash val="solid"/>
          </a:ln>
        </c:spPr>
        <c:crossAx val="669164072"/>
        <c:crosses val="autoZero"/>
        <c:auto val="1"/>
        <c:lblAlgn val="ctr"/>
        <c:lblOffset val="100"/>
        <c:tickLblSkip val="5"/>
        <c:tickMarkSkip val="5"/>
        <c:noMultiLvlLbl val="0"/>
      </c:catAx>
      <c:valAx>
        <c:axId val="669164072"/>
        <c:scaling>
          <c:orientation val="minMax"/>
        </c:scaling>
        <c:delete val="0"/>
        <c:axPos val="l"/>
        <c:majorGridlines>
          <c:spPr>
            <a:ln>
              <a:solidFill>
                <a:srgbClr val="BFBFBF"/>
              </a:solidFill>
              <a:prstDash val="solid"/>
            </a:ln>
          </c:spPr>
        </c:majorGridlines>
        <c:title>
          <c:tx>
            <c:strRef>
              <c:f>'Chart data'!$C$9</c:f>
              <c:strCache>
                <c:ptCount val="1"/>
                <c:pt idx="0">
                  <c:v>$million (real)</c:v>
                </c:pt>
              </c:strCache>
            </c:strRef>
          </c:tx>
          <c:layout>
            <c:manualLayout>
              <c:xMode val="edge"/>
              <c:yMode val="edge"/>
              <c:x val="1.9606609235347456E-3"/>
              <c:y val="0.34596318180662688"/>
            </c:manualLayout>
          </c:layout>
          <c:overlay val="0"/>
          <c:txPr>
            <a:bodyPr rot="-5400000" vert="horz"/>
            <a:lstStyle/>
            <a:p>
              <a:pPr>
                <a:defRPr/>
              </a:pPr>
              <a:endParaRPr lang="en-US"/>
            </a:p>
          </c:txPr>
        </c:title>
        <c:numFmt formatCode="General"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669164464"/>
        <c:crosses val="autoZero"/>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000000000000921" l="0.70000000000000062" r="0.70000000000000062" t="0.75000000000000921"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46167131702524"/>
          <c:y val="0.12895840900713176"/>
          <c:w val="0.7846799612362988"/>
          <c:h val="0.7154725775947649"/>
        </c:manualLayout>
      </c:layout>
      <c:areaChart>
        <c:grouping val="stacked"/>
        <c:varyColors val="0"/>
        <c:ser>
          <c:idx val="3"/>
          <c:order val="0"/>
          <c:spPr>
            <a:noFill/>
            <a:ln>
              <a:solidFill>
                <a:srgbClr val="0070C0"/>
              </a:solidFill>
            </a:ln>
          </c:spPr>
          <c:cat>
            <c:numRef>
              <c:f>'Chart data Alt'!$I$5:$BF$5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 Alt'!$I$18:$BF$18</c:f>
              <c:numCache>
                <c:formatCode>#,##0_);\(#,##0\);"-  ";" "@" "</c:formatCode>
                <c:ptCount val="50"/>
                <c:pt idx="0">
                  <c:v>0</c:v>
                </c:pt>
                <c:pt idx="1">
                  <c:v>-25.615380428249857</c:v>
                </c:pt>
                <c:pt idx="2">
                  <c:v>-75.046141284749567</c:v>
                </c:pt>
                <c:pt idx="3">
                  <c:v>-148.29228256949912</c:v>
                </c:pt>
                <c:pt idx="4">
                  <c:v>-218.73121493273212</c:v>
                </c:pt>
                <c:pt idx="5">
                  <c:v>-158.28603623319913</c:v>
                </c:pt>
                <c:pt idx="6">
                  <c:v>-78.41826818389967</c:v>
                </c:pt>
                <c:pt idx="7">
                  <c:v>28.072089215166272</c:v>
                </c:pt>
                <c:pt idx="8">
                  <c:v>28.072089215166272</c:v>
                </c:pt>
                <c:pt idx="9">
                  <c:v>28.072089215166272</c:v>
                </c:pt>
                <c:pt idx="10">
                  <c:v>28.072089215166272</c:v>
                </c:pt>
                <c:pt idx="11">
                  <c:v>27.771130250153824</c:v>
                </c:pt>
                <c:pt idx="12">
                  <c:v>27.169212320128924</c:v>
                </c:pt>
                <c:pt idx="13">
                  <c:v>26.266335425091579</c:v>
                </c:pt>
                <c:pt idx="14">
                  <c:v>25.062499565041779</c:v>
                </c:pt>
                <c:pt idx="15">
                  <c:v>25.062499565041779</c:v>
                </c:pt>
                <c:pt idx="16">
                  <c:v>25.062499565041779</c:v>
                </c:pt>
                <c:pt idx="17">
                  <c:v>25.062499565041779</c:v>
                </c:pt>
                <c:pt idx="18">
                  <c:v>25.062499565041779</c:v>
                </c:pt>
                <c:pt idx="19">
                  <c:v>25.062499565041779</c:v>
                </c:pt>
                <c:pt idx="20">
                  <c:v>25.062499565041779</c:v>
                </c:pt>
                <c:pt idx="21">
                  <c:v>22.556249608537602</c:v>
                </c:pt>
                <c:pt idx="22">
                  <c:v>17.54374969552925</c:v>
                </c:pt>
                <c:pt idx="23">
                  <c:v>10.024999826016712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er>
        <c:ser>
          <c:idx val="2"/>
          <c:order val="1"/>
          <c:tx>
            <c:strRef>
              <c:f>'Chart data Alt'!$B$18</c:f>
              <c:strCache>
                <c:ptCount val="1"/>
                <c:pt idx="0">
                  <c:v>Post-intervention impact</c:v>
                </c:pt>
              </c:strCache>
            </c:strRef>
          </c:tx>
          <c:spPr>
            <a:solidFill>
              <a:srgbClr val="00B050"/>
            </a:solidFill>
            <a:ln w="76200">
              <a:solidFill>
                <a:srgbClr val="0070C0"/>
              </a:solidFill>
            </a:ln>
          </c:spPr>
          <c:cat>
            <c:numRef>
              <c:f>'Chart data Alt'!$I$5:$BF$5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 Alt'!$I$17:$BF$17</c:f>
              <c:numCache>
                <c:formatCode>#,##0_);\(#,##0\);"-  ";" "@" "</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er>
        <c:ser>
          <c:idx val="1"/>
          <c:order val="2"/>
          <c:tx>
            <c:strRef>
              <c:f>'Chart data Alt'!$B$16</c:f>
              <c:strCache>
                <c:ptCount val="1"/>
                <c:pt idx="0">
                  <c:v>Marginal impact of intervention</c:v>
                </c:pt>
              </c:strCache>
            </c:strRef>
          </c:tx>
          <c:spPr>
            <a:solidFill>
              <a:schemeClr val="bg1">
                <a:lumMod val="85000"/>
              </a:schemeClr>
            </a:solidFill>
            <a:ln>
              <a:noFill/>
            </a:ln>
          </c:spPr>
          <c:cat>
            <c:numRef>
              <c:f>'Chart data Alt'!$I$5:$BF$5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 Alt'!$I$16:$BF$16</c:f>
              <c:numCache>
                <c:formatCode>#,##0_);\(#,##0\);"-  ";" "@" "</c:formatCode>
                <c:ptCount val="50"/>
                <c:pt idx="0">
                  <c:v>0</c:v>
                </c:pt>
                <c:pt idx="1">
                  <c:v>33.59528636649771</c:v>
                </c:pt>
                <c:pt idx="2">
                  <c:v>98.985859099493126</c:v>
                </c:pt>
                <c:pt idx="3">
                  <c:v>196.17171819898627</c:v>
                </c:pt>
                <c:pt idx="4">
                  <c:v>297.1195481081881</c:v>
                </c:pt>
                <c:pt idx="5">
                  <c:v>233.85291699461007</c:v>
                </c:pt>
                <c:pt idx="6">
                  <c:v>149.75297032424302</c:v>
                </c:pt>
                <c:pt idx="7">
                  <c:v>37.619708097086956</c:v>
                </c:pt>
                <c:pt idx="8">
                  <c:v>37.619708097086956</c:v>
                </c:pt>
                <c:pt idx="9">
                  <c:v>37.619708097086956</c:v>
                </c:pt>
                <c:pt idx="10">
                  <c:v>37.619708097086956</c:v>
                </c:pt>
                <c:pt idx="11">
                  <c:v>37.318749132074508</c:v>
                </c:pt>
                <c:pt idx="12">
                  <c:v>36.716831202049612</c:v>
                </c:pt>
                <c:pt idx="13">
                  <c:v>35.81395430701226</c:v>
                </c:pt>
                <c:pt idx="14">
                  <c:v>34.610118446962467</c:v>
                </c:pt>
                <c:pt idx="15">
                  <c:v>34.610118446962467</c:v>
                </c:pt>
                <c:pt idx="16">
                  <c:v>34.610118446962467</c:v>
                </c:pt>
                <c:pt idx="17">
                  <c:v>34.610118446962467</c:v>
                </c:pt>
                <c:pt idx="18">
                  <c:v>34.610118446962467</c:v>
                </c:pt>
                <c:pt idx="19">
                  <c:v>34.610118446962467</c:v>
                </c:pt>
                <c:pt idx="20">
                  <c:v>34.610118446962467</c:v>
                </c:pt>
                <c:pt idx="21">
                  <c:v>31.149106602266222</c:v>
                </c:pt>
                <c:pt idx="22">
                  <c:v>24.227082912873726</c:v>
                </c:pt>
                <c:pt idx="23">
                  <c:v>13.844047378784985</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er>
        <c:ser>
          <c:idx val="0"/>
          <c:order val="3"/>
          <c:tx>
            <c:strRef>
              <c:f>'Chart data Alt'!$B$14</c:f>
              <c:strCache>
                <c:ptCount val="1"/>
                <c:pt idx="0">
                  <c:v>Pre-intervention impact</c:v>
                </c:pt>
              </c:strCache>
            </c:strRef>
          </c:tx>
          <c:spPr>
            <a:solidFill>
              <a:schemeClr val="accent6"/>
            </a:solidFill>
            <a:ln w="57150">
              <a:solidFill>
                <a:schemeClr val="accent3"/>
              </a:solidFill>
            </a:ln>
          </c:spPr>
          <c:cat>
            <c:numRef>
              <c:f>'Chart data Alt'!$I$5:$BF$5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 Alt'!$I$15:$BF$15</c:f>
              <c:numCache>
                <c:formatCode>#,##0_);\(#,##0\);"-  ";" "@" "</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er>
        <c:dLbls>
          <c:showLegendKey val="0"/>
          <c:showVal val="0"/>
          <c:showCatName val="0"/>
          <c:showSerName val="0"/>
          <c:showPercent val="0"/>
          <c:showBubbleSize val="0"/>
        </c:dLbls>
        <c:axId val="669166032"/>
        <c:axId val="669167600"/>
      </c:areaChart>
      <c:catAx>
        <c:axId val="669166032"/>
        <c:scaling>
          <c:orientation val="minMax"/>
        </c:scaling>
        <c:delete val="0"/>
        <c:axPos val="b"/>
        <c:numFmt formatCode="0_);\(0\);&quot;-&quot;_);@_)" sourceLinked="1"/>
        <c:majorTickMark val="out"/>
        <c:minorTickMark val="none"/>
        <c:tickLblPos val="low"/>
        <c:spPr>
          <a:ln>
            <a:solidFill>
              <a:srgbClr val="BFBFBF"/>
            </a:solidFill>
            <a:prstDash val="solid"/>
          </a:ln>
        </c:spPr>
        <c:crossAx val="669167600"/>
        <c:crosses val="autoZero"/>
        <c:auto val="1"/>
        <c:lblAlgn val="ctr"/>
        <c:lblOffset val="100"/>
        <c:tickLblSkip val="5"/>
        <c:tickMarkSkip val="5"/>
        <c:noMultiLvlLbl val="0"/>
      </c:catAx>
      <c:valAx>
        <c:axId val="669167600"/>
        <c:scaling>
          <c:orientation val="minMax"/>
        </c:scaling>
        <c:delete val="0"/>
        <c:axPos val="l"/>
        <c:majorGridlines>
          <c:spPr>
            <a:ln>
              <a:solidFill>
                <a:srgbClr val="BFBFBF"/>
              </a:solidFill>
              <a:prstDash val="solid"/>
            </a:ln>
          </c:spPr>
        </c:majorGridlines>
        <c:title>
          <c:tx>
            <c:strRef>
              <c:f>'Chart data Alt'!$C$9</c:f>
              <c:strCache>
                <c:ptCount val="1"/>
                <c:pt idx="0">
                  <c:v>$m (real)</c:v>
                </c:pt>
              </c:strCache>
            </c:strRef>
          </c:tx>
          <c:overlay val="0"/>
          <c:txPr>
            <a:bodyPr rot="-5400000" vert="horz"/>
            <a:lstStyle/>
            <a:p>
              <a:pPr>
                <a:defRPr/>
              </a:pPr>
              <a:endParaRPr lang="en-US"/>
            </a:p>
          </c:txPr>
        </c:title>
        <c:numFmt formatCode="#,##0_);\(#,##0\);&quot;-  &quot;;&quot; &quot;@&quot; &quot;"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crossAx val="669166032"/>
        <c:crosses val="autoZero"/>
        <c:crossBetween val="midCat"/>
      </c:valAx>
    </c:plotArea>
    <c:legend>
      <c:legendPos val="b"/>
      <c:legendEntry>
        <c:idx val="0"/>
        <c:delete val="1"/>
      </c:legendEntry>
      <c:layout>
        <c:manualLayout>
          <c:xMode val="edge"/>
          <c:yMode val="edge"/>
          <c:x val="0"/>
          <c:y val="0.91576940634909665"/>
          <c:w val="0.87053650673278848"/>
          <c:h val="8.4230593650921212E-2"/>
        </c:manualLayout>
      </c:layout>
      <c:overlay val="0"/>
    </c:legend>
    <c:plotVisOnly val="1"/>
    <c:dispBlanksAs val="zero"/>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txPr>
    <a:bodyPr/>
    <a:lstStyle/>
    <a:p>
      <a:pPr>
        <a:defRPr sz="900"/>
      </a:pPr>
      <a:endParaRPr lang="en-US"/>
    </a:p>
  </c:txPr>
  <c:printSettings>
    <c:headerFooter/>
    <c:pageMargins b="0.75000000000000944" l="0.70000000000000062" r="0.70000000000000062" t="0.75000000000000944"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917446673711271"/>
          <c:y val="9.9772987118710535E-2"/>
          <c:w val="0.78580489938758802"/>
          <c:h val="0.627984444444455"/>
        </c:manualLayout>
      </c:layout>
      <c:barChart>
        <c:barDir val="col"/>
        <c:grouping val="clustered"/>
        <c:varyColors val="0"/>
        <c:ser>
          <c:idx val="0"/>
          <c:order val="0"/>
          <c:invertIfNegative val="0"/>
          <c:dPt>
            <c:idx val="7"/>
            <c:invertIfNegative val="0"/>
            <c:bubble3D val="0"/>
            <c:spPr>
              <a:solidFill>
                <a:schemeClr val="bg1">
                  <a:lumMod val="85000"/>
                </a:schemeClr>
              </a:solidFill>
            </c:spPr>
          </c:dPt>
          <c:dPt>
            <c:idx val="9"/>
            <c:invertIfNegative val="0"/>
            <c:bubble3D val="0"/>
            <c:spPr>
              <a:solidFill>
                <a:schemeClr val="bg1">
                  <a:lumMod val="75000"/>
                </a:schemeClr>
              </a:solidFill>
            </c:spPr>
          </c:dPt>
          <c:cat>
            <c:strRef>
              <c:f>'Chart data Alt'!$B$192:$B$201</c:f>
              <c:strCache>
                <c:ptCount val="10"/>
                <c:pt idx="0">
                  <c:v>Corrections</c:v>
                </c:pt>
                <c:pt idx="1">
                  <c:v>Social Development</c:v>
                </c:pt>
                <c:pt idx="2">
                  <c:v>Justice</c:v>
                </c:pt>
                <c:pt idx="3">
                  <c:v>Health</c:v>
                </c:pt>
                <c:pt idx="4">
                  <c:v>Housing</c:v>
                </c:pt>
                <c:pt idx="5">
                  <c:v>Police</c:v>
                </c:pt>
                <c:pt idx="6">
                  <c:v>Finance</c:v>
                </c:pt>
                <c:pt idx="7">
                  <c:v>Revenue</c:v>
                </c:pt>
                <c:pt idx="8">
                  <c:v>Education</c:v>
                </c:pt>
                <c:pt idx="9">
                  <c:v>Private Impact</c:v>
                </c:pt>
              </c:strCache>
            </c:strRef>
          </c:cat>
          <c:val>
            <c:numRef>
              <c:f>'Chart data Alt'!$H$192:$H$201</c:f>
              <c:numCache>
                <c:formatCode>_-* #,##0_-;\-* #,##0_-;_-* "-"??_-;_-@_-</c:formatCode>
                <c:ptCount val="10"/>
                <c:pt idx="0">
                  <c:v>0</c:v>
                </c:pt>
                <c:pt idx="1">
                  <c:v>0</c:v>
                </c:pt>
                <c:pt idx="2">
                  <c:v>0</c:v>
                </c:pt>
                <c:pt idx="3">
                  <c:v>57.667760465217071</c:v>
                </c:pt>
                <c:pt idx="4">
                  <c:v>0</c:v>
                </c:pt>
                <c:pt idx="5">
                  <c:v>0</c:v>
                </c:pt>
                <c:pt idx="6">
                  <c:v>0</c:v>
                </c:pt>
                <c:pt idx="7">
                  <c:v>65.425358297035416</c:v>
                </c:pt>
                <c:pt idx="8">
                  <c:v>0</c:v>
                </c:pt>
                <c:pt idx="9">
                  <c:v>1047.3583481294399</c:v>
                </c:pt>
              </c:numCache>
            </c:numRef>
          </c:val>
        </c:ser>
        <c:dLbls>
          <c:showLegendKey val="0"/>
          <c:showVal val="0"/>
          <c:showCatName val="0"/>
          <c:showSerName val="0"/>
          <c:showPercent val="0"/>
          <c:showBubbleSize val="0"/>
        </c:dLbls>
        <c:gapWidth val="42"/>
        <c:overlap val="-20"/>
        <c:axId val="669164856"/>
        <c:axId val="669165248"/>
      </c:barChart>
      <c:catAx>
        <c:axId val="669164856"/>
        <c:scaling>
          <c:orientation val="minMax"/>
        </c:scaling>
        <c:delete val="0"/>
        <c:axPos val="b"/>
        <c:numFmt formatCode="General" sourceLinked="0"/>
        <c:majorTickMark val="out"/>
        <c:minorTickMark val="none"/>
        <c:tickLblPos val="low"/>
        <c:spPr>
          <a:ln>
            <a:solidFill>
              <a:srgbClr val="BFBFBF"/>
            </a:solidFill>
            <a:prstDash val="solid"/>
          </a:ln>
        </c:spPr>
        <c:txPr>
          <a:bodyPr/>
          <a:lstStyle/>
          <a:p>
            <a:pPr>
              <a:defRPr sz="900"/>
            </a:pPr>
            <a:endParaRPr lang="en-US"/>
          </a:p>
        </c:txPr>
        <c:crossAx val="669165248"/>
        <c:crosses val="autoZero"/>
        <c:auto val="1"/>
        <c:lblAlgn val="ctr"/>
        <c:lblOffset val="100"/>
        <c:noMultiLvlLbl val="0"/>
      </c:catAx>
      <c:valAx>
        <c:axId val="669165248"/>
        <c:scaling>
          <c:orientation val="minMax"/>
        </c:scaling>
        <c:delete val="0"/>
        <c:axPos val="l"/>
        <c:majorGridlines>
          <c:spPr>
            <a:ln>
              <a:solidFill>
                <a:srgbClr val="BFBFBF"/>
              </a:solidFill>
              <a:prstDash val="solid"/>
            </a:ln>
          </c:spPr>
        </c:majorGridlines>
        <c:title>
          <c:tx>
            <c:rich>
              <a:bodyPr rot="-5400000" vert="horz"/>
              <a:lstStyle/>
              <a:p>
                <a:pPr>
                  <a:defRPr/>
                </a:pPr>
                <a:r>
                  <a:rPr lang="en-US"/>
                  <a:t>Project Lifetime NPV</a:t>
                </a:r>
              </a:p>
            </c:rich>
          </c:tx>
          <c:overlay val="0"/>
        </c:title>
        <c:numFmt formatCode="_-* #,##0_-;\-* #,##0_-;_-* &quot;-&quot;??_-;_-@_-"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669164856"/>
        <c:crosses val="autoZero"/>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000000000000944" l="0.70000000000000062" r="0.70000000000000062" t="0.75000000000000944"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03383701577546"/>
          <c:y val="0.14351851851851852"/>
          <c:w val="0.80412950411951178"/>
          <c:h val="0.76802201808108705"/>
        </c:manualLayout>
      </c:layout>
      <c:lineChart>
        <c:grouping val="standard"/>
        <c:varyColors val="0"/>
        <c:ser>
          <c:idx val="0"/>
          <c:order val="0"/>
          <c:marker>
            <c:symbol val="none"/>
          </c:marker>
          <c:cat>
            <c:numRef>
              <c:f>'Chart data Alt'!$I$5:$BF$5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'Calculations Alt'!$K$390:$BH$390</c:f>
              <c:numCache>
                <c:formatCode>General</c:formatCode>
                <c:ptCount val="50"/>
                <c:pt idx="0">
                  <c:v>0</c:v>
                </c:pt>
                <c:pt idx="1">
                  <c:v>26.395286366497711</c:v>
                </c:pt>
                <c:pt idx="2">
                  <c:v>110.98114546599083</c:v>
                </c:pt>
                <c:pt idx="3">
                  <c:v>285.55286366497705</c:v>
                </c:pt>
                <c:pt idx="4">
                  <c:v>553.87241177316525</c:v>
                </c:pt>
                <c:pt idx="5">
                  <c:v>787.7253287677753</c:v>
                </c:pt>
                <c:pt idx="6">
                  <c:v>937.47829909201835</c:v>
                </c:pt>
                <c:pt idx="7">
                  <c:v>975.09800718910526</c:v>
                </c:pt>
                <c:pt idx="8">
                  <c:v>1012.7177152861922</c:v>
                </c:pt>
                <c:pt idx="9">
                  <c:v>1050.337423383279</c:v>
                </c:pt>
                <c:pt idx="10">
                  <c:v>1087.9571314803659</c:v>
                </c:pt>
                <c:pt idx="11">
                  <c:v>1125.2758806124407</c:v>
                </c:pt>
                <c:pt idx="12">
                  <c:v>1161.9927118144903</c:v>
                </c:pt>
                <c:pt idx="13">
                  <c:v>1197.8066661215025</c:v>
                </c:pt>
                <c:pt idx="14">
                  <c:v>1232.4167845684649</c:v>
                </c:pt>
                <c:pt idx="15">
                  <c:v>1267.0269030154273</c:v>
                </c:pt>
                <c:pt idx="16">
                  <c:v>1301.6370214623896</c:v>
                </c:pt>
                <c:pt idx="17">
                  <c:v>1336.247139909352</c:v>
                </c:pt>
                <c:pt idx="18">
                  <c:v>1370.8572583563143</c:v>
                </c:pt>
                <c:pt idx="19">
                  <c:v>1405.4673768032767</c:v>
                </c:pt>
                <c:pt idx="20">
                  <c:v>1440.0774952502391</c:v>
                </c:pt>
                <c:pt idx="21">
                  <c:v>1471.2266018525054</c:v>
                </c:pt>
                <c:pt idx="22">
                  <c:v>1495.4536847653792</c:v>
                </c:pt>
                <c:pt idx="23">
                  <c:v>1509.297732144164</c:v>
                </c:pt>
                <c:pt idx="24">
                  <c:v>1509.297732144164</c:v>
                </c:pt>
                <c:pt idx="25">
                  <c:v>1509.297732144164</c:v>
                </c:pt>
                <c:pt idx="26">
                  <c:v>1509.297732144164</c:v>
                </c:pt>
                <c:pt idx="27">
                  <c:v>1509.297732144164</c:v>
                </c:pt>
                <c:pt idx="28">
                  <c:v>1509.297732144164</c:v>
                </c:pt>
                <c:pt idx="29">
                  <c:v>1509.297732144164</c:v>
                </c:pt>
                <c:pt idx="30">
                  <c:v>1509.297732144164</c:v>
                </c:pt>
                <c:pt idx="31">
                  <c:v>1509.297732144164</c:v>
                </c:pt>
                <c:pt idx="32">
                  <c:v>1509.297732144164</c:v>
                </c:pt>
                <c:pt idx="33">
                  <c:v>1509.297732144164</c:v>
                </c:pt>
                <c:pt idx="34">
                  <c:v>1509.297732144164</c:v>
                </c:pt>
                <c:pt idx="35">
                  <c:v>1509.297732144164</c:v>
                </c:pt>
                <c:pt idx="36">
                  <c:v>1509.297732144164</c:v>
                </c:pt>
                <c:pt idx="37">
                  <c:v>1509.297732144164</c:v>
                </c:pt>
                <c:pt idx="38">
                  <c:v>1509.297732144164</c:v>
                </c:pt>
                <c:pt idx="39">
                  <c:v>1509.297732144164</c:v>
                </c:pt>
                <c:pt idx="40">
                  <c:v>1509.297732144164</c:v>
                </c:pt>
                <c:pt idx="41">
                  <c:v>1509.297732144164</c:v>
                </c:pt>
                <c:pt idx="42">
                  <c:v>1509.297732144164</c:v>
                </c:pt>
                <c:pt idx="43">
                  <c:v>1509.297732144164</c:v>
                </c:pt>
                <c:pt idx="44">
                  <c:v>1509.297732144164</c:v>
                </c:pt>
                <c:pt idx="45">
                  <c:v>1509.297732144164</c:v>
                </c:pt>
                <c:pt idx="46">
                  <c:v>1509.297732144164</c:v>
                </c:pt>
                <c:pt idx="47">
                  <c:v>1509.297732144164</c:v>
                </c:pt>
                <c:pt idx="48">
                  <c:v>1509.297732144164</c:v>
                </c:pt>
                <c:pt idx="49">
                  <c:v>1509.297732144164</c:v>
                </c:pt>
              </c:numCache>
            </c:numRef>
          </c:val>
          <c:smooth val="0"/>
        </c:ser>
        <c:dLbls>
          <c:showLegendKey val="0"/>
          <c:showVal val="0"/>
          <c:showCatName val="0"/>
          <c:showSerName val="0"/>
          <c:showPercent val="0"/>
          <c:showBubbleSize val="0"/>
        </c:dLbls>
        <c:smooth val="0"/>
        <c:axId val="758042976"/>
        <c:axId val="758044936"/>
      </c:lineChart>
      <c:catAx>
        <c:axId val="758042976"/>
        <c:scaling>
          <c:orientation val="minMax"/>
        </c:scaling>
        <c:delete val="0"/>
        <c:axPos val="b"/>
        <c:numFmt formatCode="0_);\(0\);&quot;-&quot;_);@_)" sourceLinked="1"/>
        <c:majorTickMark val="none"/>
        <c:minorTickMark val="none"/>
        <c:tickLblPos val="low"/>
        <c:spPr>
          <a:ln w="28575">
            <a:solidFill>
              <a:sysClr val="windowText" lastClr="000000"/>
            </a:solidFill>
            <a:prstDash val="solid"/>
          </a:ln>
        </c:spPr>
        <c:crossAx val="758044936"/>
        <c:crosses val="autoZero"/>
        <c:auto val="1"/>
        <c:lblAlgn val="ctr"/>
        <c:lblOffset val="100"/>
        <c:tickLblSkip val="5"/>
        <c:tickMarkSkip val="5"/>
        <c:noMultiLvlLbl val="0"/>
      </c:catAx>
      <c:valAx>
        <c:axId val="758044936"/>
        <c:scaling>
          <c:orientation val="minMax"/>
        </c:scaling>
        <c:delete val="0"/>
        <c:axPos val="l"/>
        <c:majorGridlines>
          <c:spPr>
            <a:ln>
              <a:solidFill>
                <a:srgbClr val="BFBFBF"/>
              </a:solidFill>
              <a:prstDash val="solid"/>
            </a:ln>
          </c:spPr>
        </c:majorGridlines>
        <c:title>
          <c:tx>
            <c:strRef>
              <c:f>'Chart data Alt'!$C$9</c:f>
              <c:strCache>
                <c:ptCount val="1"/>
                <c:pt idx="0">
                  <c:v>$m (real)</c:v>
                </c:pt>
              </c:strCache>
            </c:strRef>
          </c:tx>
          <c:layout>
            <c:manualLayout>
              <c:xMode val="edge"/>
              <c:yMode val="edge"/>
              <c:x val="1.9606609235347469E-3"/>
              <c:y val="0.34596318180662688"/>
            </c:manualLayout>
          </c:layout>
          <c:overlay val="0"/>
          <c:txPr>
            <a:bodyPr rot="-5400000" vert="horz"/>
            <a:lstStyle/>
            <a:p>
              <a:pPr>
                <a:defRPr/>
              </a:pPr>
              <a:endParaRPr lang="en-US"/>
            </a:p>
          </c:txPr>
        </c:title>
        <c:numFmt formatCode="General"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758042976"/>
        <c:crosses val="autoZero"/>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000000000000944" l="0.70000000000000062" r="0.70000000000000062" t="0.75000000000000944"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82261</xdr:colOff>
      <xdr:row>28</xdr:row>
      <xdr:rowOff>320760</xdr:rowOff>
    </xdr:from>
    <xdr:to>
      <xdr:col>1</xdr:col>
      <xdr:colOff>425161</xdr:colOff>
      <xdr:row>28</xdr:row>
      <xdr:rowOff>692235</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2261" y="9600831"/>
          <a:ext cx="1023257" cy="3714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405513</xdr:colOff>
      <xdr:row>31</xdr:row>
      <xdr:rowOff>11205</xdr:rowOff>
    </xdr:from>
    <xdr:to>
      <xdr:col>24</xdr:col>
      <xdr:colOff>582138</xdr:colOff>
      <xdr:row>54</xdr:row>
      <xdr:rowOff>123264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313765</xdr:colOff>
      <xdr:row>55</xdr:row>
      <xdr:rowOff>44823</xdr:rowOff>
    </xdr:from>
    <xdr:to>
      <xdr:col>18</xdr:col>
      <xdr:colOff>488988</xdr:colOff>
      <xdr:row>79</xdr:row>
      <xdr:rowOff>33617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116960</xdr:colOff>
      <xdr:row>30</xdr:row>
      <xdr:rowOff>145679</xdr:rowOff>
    </xdr:from>
    <xdr:to>
      <xdr:col>18</xdr:col>
      <xdr:colOff>302559</xdr:colOff>
      <xdr:row>53</xdr:row>
      <xdr:rowOff>-1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0.01641</cdr:x>
      <cdr:y>0.01292</cdr:y>
    </cdr:from>
    <cdr:to>
      <cdr:x>0.97111</cdr:x>
      <cdr:y>0.09761</cdr:y>
    </cdr:to>
    <cdr:sp macro="" textlink="">
      <cdr:nvSpPr>
        <cdr:cNvPr id="2" name="TextBox 1"/>
        <cdr:cNvSpPr txBox="1"/>
      </cdr:nvSpPr>
      <cdr:spPr>
        <a:xfrm xmlns:a="http://schemas.openxmlformats.org/drawingml/2006/main">
          <a:off x="110902" y="47331"/>
          <a:ext cx="6453455" cy="310365"/>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noAutofit/>
        </a:bodyPr>
        <a:lstStyle xmlns:a="http://schemas.openxmlformats.org/drawingml/2006/main"/>
        <a:p xmlns:a="http://schemas.openxmlformats.org/drawingml/2006/main">
          <a:pPr indent="-274320">
            <a:spcAft>
              <a:spcPts val="900"/>
            </a:spcAft>
          </a:pPr>
          <a:r>
            <a:rPr lang="en-NZ" sz="1400" b="1" dirty="0" err="1" smtClean="0">
              <a:latin typeface="+mn-lt"/>
            </a:rPr>
            <a:t>Marginal impact</a:t>
          </a:r>
          <a:r>
            <a:rPr lang="en-NZ" sz="1400" b="1" baseline="0" dirty="0" err="1" smtClean="0">
              <a:latin typeface="+mn-lt"/>
            </a:rPr>
            <a:t> of intervention</a:t>
          </a:r>
          <a:endParaRPr lang="en-NZ" sz="1400" b="1" dirty="0" err="1" smtClean="0">
            <a:latin typeface="+mn-lt"/>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0.96697</cdr:x>
      <cdr:y>0.08645</cdr:y>
    </cdr:to>
    <cdr:sp macro="" textlink="">
      <cdr:nvSpPr>
        <cdr:cNvPr id="2" name="TextBox 1"/>
        <cdr:cNvSpPr txBox="1"/>
      </cdr:nvSpPr>
      <cdr:spPr>
        <a:xfrm xmlns:a="http://schemas.openxmlformats.org/drawingml/2006/main">
          <a:off x="0" y="0"/>
          <a:ext cx="4073274" cy="237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400" b="1"/>
            <a:t>NPV</a:t>
          </a:r>
          <a:r>
            <a:rPr lang="en-NZ" sz="1400" b="1" baseline="0"/>
            <a:t> of economic impact across sectors</a:t>
          </a:r>
          <a:endParaRPr lang="en-NZ" sz="1400" b="1"/>
        </a:p>
      </cdr:txBody>
    </cdr:sp>
  </cdr:relSizeAnchor>
  <cdr:relSizeAnchor xmlns:cdr="http://schemas.openxmlformats.org/drawingml/2006/chartDrawing">
    <cdr:from>
      <cdr:x>0.65701</cdr:x>
      <cdr:y>0.89404</cdr:y>
    </cdr:from>
    <cdr:to>
      <cdr:x>0.906</cdr:x>
      <cdr:y>0.92525</cdr:y>
    </cdr:to>
    <cdr:sp macro="" textlink="">
      <cdr:nvSpPr>
        <cdr:cNvPr id="3" name="TextBox 2"/>
        <cdr:cNvSpPr txBox="1"/>
      </cdr:nvSpPr>
      <cdr:spPr>
        <a:xfrm xmlns:a="http://schemas.openxmlformats.org/drawingml/2006/main">
          <a:off x="2767599" y="2452527"/>
          <a:ext cx="1048821" cy="856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1</cdr:x>
      <cdr:y>0.10237</cdr:y>
    </cdr:to>
    <cdr:sp macro="" textlink="">
      <cdr:nvSpPr>
        <cdr:cNvPr id="2" name="TextBox 1"/>
        <cdr:cNvSpPr txBox="1"/>
      </cdr:nvSpPr>
      <cdr:spPr>
        <a:xfrm xmlns:a="http://schemas.openxmlformats.org/drawingml/2006/main">
          <a:off x="0" y="0"/>
          <a:ext cx="4320000" cy="3685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Cumulative</a:t>
          </a:r>
          <a:r>
            <a:rPr lang="en-NZ" sz="1400" b="1" baseline="0"/>
            <a:t> net benefit</a:t>
          </a:r>
          <a:endParaRPr lang="en-NZ" sz="1400" b="1"/>
        </a:p>
      </cdr:txBody>
    </cdr:sp>
  </cdr:relSizeAnchor>
</c:userShapes>
</file>

<file path=xl/drawings/drawing6.xml><?xml version="1.0" encoding="utf-8"?>
<xdr:wsDr xmlns:xdr="http://schemas.openxmlformats.org/drawingml/2006/spreadsheetDrawing" xmlns:a="http://schemas.openxmlformats.org/drawingml/2006/main">
  <xdr:twoCellAnchor>
    <xdr:from>
      <xdr:col>18</xdr:col>
      <xdr:colOff>136571</xdr:colOff>
      <xdr:row>31</xdr:row>
      <xdr:rowOff>56028</xdr:rowOff>
    </xdr:from>
    <xdr:to>
      <xdr:col>24</xdr:col>
      <xdr:colOff>313196</xdr:colOff>
      <xdr:row>55</xdr:row>
      <xdr:rowOff>11205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145677</xdr:colOff>
      <xdr:row>57</xdr:row>
      <xdr:rowOff>11208</xdr:rowOff>
    </xdr:from>
    <xdr:to>
      <xdr:col>18</xdr:col>
      <xdr:colOff>320900</xdr:colOff>
      <xdr:row>81</xdr:row>
      <xdr:rowOff>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206607</xdr:colOff>
      <xdr:row>31</xdr:row>
      <xdr:rowOff>78443</xdr:rowOff>
    </xdr:from>
    <xdr:to>
      <xdr:col>18</xdr:col>
      <xdr:colOff>179294</xdr:colOff>
      <xdr:row>53</xdr:row>
      <xdr:rowOff>89646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0.01641</cdr:x>
      <cdr:y>0.01292</cdr:y>
    </cdr:from>
    <cdr:to>
      <cdr:x>0.97111</cdr:x>
      <cdr:y>0.09761</cdr:y>
    </cdr:to>
    <cdr:sp macro="" textlink="">
      <cdr:nvSpPr>
        <cdr:cNvPr id="2" name="TextBox 1"/>
        <cdr:cNvSpPr txBox="1"/>
      </cdr:nvSpPr>
      <cdr:spPr>
        <a:xfrm xmlns:a="http://schemas.openxmlformats.org/drawingml/2006/main">
          <a:off x="110902" y="47331"/>
          <a:ext cx="6453455" cy="310365"/>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noAutofit/>
        </a:bodyPr>
        <a:lstStyle xmlns:a="http://schemas.openxmlformats.org/drawingml/2006/main"/>
        <a:p xmlns:a="http://schemas.openxmlformats.org/drawingml/2006/main">
          <a:pPr indent="-274320">
            <a:spcAft>
              <a:spcPts val="900"/>
            </a:spcAft>
          </a:pPr>
          <a:r>
            <a:rPr lang="en-NZ" sz="1400" b="1" dirty="0" err="1" smtClean="0">
              <a:latin typeface="+mn-lt"/>
            </a:rPr>
            <a:t>Marginal impact</a:t>
          </a:r>
          <a:r>
            <a:rPr lang="en-NZ" sz="1400" b="1" baseline="0" dirty="0" err="1" smtClean="0">
              <a:latin typeface="+mn-lt"/>
            </a:rPr>
            <a:t> of intervention</a:t>
          </a:r>
          <a:endParaRPr lang="en-NZ" sz="1400" b="1" dirty="0" err="1" smtClean="0">
            <a:latin typeface="+mn-lt"/>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cdr:x>
      <cdr:y>0</cdr:y>
    </cdr:from>
    <cdr:to>
      <cdr:x>0.96697</cdr:x>
      <cdr:y>0.08645</cdr:y>
    </cdr:to>
    <cdr:sp macro="" textlink="">
      <cdr:nvSpPr>
        <cdr:cNvPr id="2" name="TextBox 1"/>
        <cdr:cNvSpPr txBox="1"/>
      </cdr:nvSpPr>
      <cdr:spPr>
        <a:xfrm xmlns:a="http://schemas.openxmlformats.org/drawingml/2006/main">
          <a:off x="0" y="0"/>
          <a:ext cx="4073274" cy="237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400" b="1"/>
            <a:t>NPV</a:t>
          </a:r>
          <a:r>
            <a:rPr lang="en-NZ" sz="1400" b="1" baseline="0"/>
            <a:t> of economic impact across sectors</a:t>
          </a:r>
          <a:endParaRPr lang="en-NZ" sz="1400" b="1"/>
        </a:p>
      </cdr:txBody>
    </cdr:sp>
  </cdr:relSizeAnchor>
  <cdr:relSizeAnchor xmlns:cdr="http://schemas.openxmlformats.org/drawingml/2006/chartDrawing">
    <cdr:from>
      <cdr:x>0.65701</cdr:x>
      <cdr:y>0.89404</cdr:y>
    </cdr:from>
    <cdr:to>
      <cdr:x>0.906</cdr:x>
      <cdr:y>0.92525</cdr:y>
    </cdr:to>
    <cdr:sp macro="" textlink="">
      <cdr:nvSpPr>
        <cdr:cNvPr id="3" name="TextBox 2"/>
        <cdr:cNvSpPr txBox="1"/>
      </cdr:nvSpPr>
      <cdr:spPr>
        <a:xfrm xmlns:a="http://schemas.openxmlformats.org/drawingml/2006/main">
          <a:off x="2767599" y="2452527"/>
          <a:ext cx="1048821" cy="856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9.xml><?xml version="1.0" encoding="utf-8"?>
<c:userShapes xmlns:c="http://schemas.openxmlformats.org/drawingml/2006/chart">
  <cdr:relSizeAnchor xmlns:cdr="http://schemas.openxmlformats.org/drawingml/2006/chartDrawing">
    <cdr:from>
      <cdr:x>0</cdr:x>
      <cdr:y>0</cdr:y>
    </cdr:from>
    <cdr:to>
      <cdr:x>1</cdr:x>
      <cdr:y>0.10237</cdr:y>
    </cdr:to>
    <cdr:sp macro="" textlink="">
      <cdr:nvSpPr>
        <cdr:cNvPr id="2" name="TextBox 1"/>
        <cdr:cNvSpPr txBox="1"/>
      </cdr:nvSpPr>
      <cdr:spPr>
        <a:xfrm xmlns:a="http://schemas.openxmlformats.org/drawingml/2006/main">
          <a:off x="0" y="0"/>
          <a:ext cx="4320000" cy="3685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Cumulative</a:t>
          </a:r>
          <a:r>
            <a:rPr lang="en-NZ" sz="1400" b="1" baseline="0"/>
            <a:t> net benefit</a:t>
          </a:r>
          <a:endParaRPr lang="en-NZ" sz="1400" b="1"/>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RPortbl\iManage\JENSENK\3563104_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Guide to Model"/>
      <sheetName val="Primary Inputs"/>
      <sheetName val="Cost Inputs"/>
      <sheetName val="Impacts Database"/>
      <sheetName val="Impact Inputs"/>
      <sheetName val="Calculations"/>
      <sheetName val="GDP inflator"/>
      <sheetName val="Outputs Summary"/>
      <sheetName val="Chart data"/>
      <sheetName val="Primary inputs Alt"/>
      <sheetName val="Calculations Alt"/>
      <sheetName val="Outputs Summary Alt"/>
      <sheetName val="Chart data Alt"/>
    </sheetNames>
    <sheetDataSet>
      <sheetData sheetId="0" refreshError="1"/>
      <sheetData sheetId="1" refreshError="1"/>
      <sheetData sheetId="2" refreshError="1">
        <row r="12">
          <cell r="C12">
            <v>2016</v>
          </cell>
        </row>
        <row r="18">
          <cell r="C18">
            <v>1000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wC">
      <a:majorFont>
        <a:latin typeface="Georgia"/>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y.govt.nz/publications/guidance/planning/costbenefitanalysis/guide" TargetMode="External"/><Relationship Id="rId7" Type="http://schemas.openxmlformats.org/officeDocument/2006/relationships/drawing" Target="../drawings/drawing1.xml"/><Relationship Id="rId2" Type="http://schemas.openxmlformats.org/officeDocument/2006/relationships/hyperlink" Target="http://www.treasury.govt.nz/publications/guidance/planning/costbenefitanalysis/cbax" TargetMode="External"/><Relationship Id="rId1" Type="http://schemas.openxmlformats.org/officeDocument/2006/relationships/hyperlink" Target="http://www.treasury.govt.nz/publications/guidance/planning/costbenefitanalysis/cbax" TargetMode="External"/><Relationship Id="rId6" Type="http://schemas.openxmlformats.org/officeDocument/2006/relationships/printerSettings" Target="../printerSettings/printerSettings1.bin"/><Relationship Id="rId5" Type="http://schemas.openxmlformats.org/officeDocument/2006/relationships/hyperlink" Target="mailto:CBAx@treasury.govt.nz" TargetMode="External"/><Relationship Id="rId4" Type="http://schemas.openxmlformats.org/officeDocument/2006/relationships/hyperlink" Target="http://www.treasury.govt.nz/publications/guidance/planning/costbenefitanalysis/cbax"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3" Type="http://schemas.openxmlformats.org/officeDocument/2006/relationships/hyperlink" Target="https://www.pharmac.govt.nz/assets/pfpa-v2-2-cost-resource-manual.pdf" TargetMode="External"/><Relationship Id="rId18" Type="http://schemas.openxmlformats.org/officeDocument/2006/relationships/hyperlink" Target="http://www.stats.govt.nz/browse_for_stats/income-and-work/Income/NZIncomeSurvey_HOTPJun15qtr.aspx" TargetMode="External"/><Relationship Id="rId26" Type="http://schemas.openxmlformats.org/officeDocument/2006/relationships/hyperlink" Target="http://www.ird.govt.nz/how-to/taxrates-codes/rates/" TargetMode="External"/><Relationship Id="rId39" Type="http://schemas.openxmlformats.org/officeDocument/2006/relationships/hyperlink" Target="http://www.ird.govt.nz/how-to/taxrates-codes/rates/" TargetMode="External"/><Relationship Id="rId21" Type="http://schemas.openxmlformats.org/officeDocument/2006/relationships/hyperlink" Target="http://www.ird.govt.nz/how-to/taxrates-codes/rates/" TargetMode="External"/><Relationship Id="rId34" Type="http://schemas.openxmlformats.org/officeDocument/2006/relationships/hyperlink" Target="http://pharmac.govt.nz/2012/06/18/Cost%20Resource%20Manual%20for%20PFPA%20v2.1.pdf" TargetMode="External"/><Relationship Id="rId42" Type="http://schemas.openxmlformats.org/officeDocument/2006/relationships/hyperlink" Target="http://www.ird.govt.nz/how-to/taxrates-codes/rates/" TargetMode="External"/><Relationship Id="rId47" Type="http://schemas.openxmlformats.org/officeDocument/2006/relationships/hyperlink" Target="https://www.educationcounts.govt.nz/__data/assets/pdf_file/0011/169814/2013-Survey-of-Income-Expenditure-and-Fees-of-ece-Providers.pdf" TargetMode="External"/><Relationship Id="rId50" Type="http://schemas.openxmlformats.org/officeDocument/2006/relationships/hyperlink" Target="https://www.pharmac.govt.nz/assets/pfpa-v2-2-cost-resource-manual.pdf" TargetMode="External"/><Relationship Id="rId55" Type="http://schemas.openxmlformats.org/officeDocument/2006/relationships/hyperlink" Target="http://www.cab.org.nz/vat/money/ben/Pages/OtherBenefits.aspx" TargetMode="External"/><Relationship Id="rId63" Type="http://schemas.openxmlformats.org/officeDocument/2006/relationships/hyperlink" Target="http://www.dol.govt.nz/er/pay/minimumwage/" TargetMode="External"/><Relationship Id="rId68" Type="http://schemas.openxmlformats.org/officeDocument/2006/relationships/hyperlink" Target="http://www.workandincome.govt.nz/products/benefit-rates/benefit-rates-april-2016.html" TargetMode="External"/><Relationship Id="rId76" Type="http://schemas.openxmlformats.org/officeDocument/2006/relationships/hyperlink" Target="http://www.workingforfamilies.govt.nz/accommodation-supplement/" TargetMode="External"/><Relationship Id="rId7" Type="http://schemas.openxmlformats.org/officeDocument/2006/relationships/hyperlink" Target="http://www.stats.govt.nz/browse_for_stats/income-and-work/Income/NZIncomeSurvey_HOTPJun15qtr.aspx" TargetMode="External"/><Relationship Id="rId71" Type="http://schemas.openxmlformats.org/officeDocument/2006/relationships/hyperlink" Target="http://www.workandincome.govt.nz/products/benefit-rates/benefit-rates-april-2016.html" TargetMode="External"/><Relationship Id="rId2" Type="http://schemas.openxmlformats.org/officeDocument/2006/relationships/hyperlink" Target="http://www.ird.govt.nz/how-to/taxrates-codes/rates/" TargetMode="External"/><Relationship Id="rId16" Type="http://schemas.openxmlformats.org/officeDocument/2006/relationships/hyperlink" Target="http://www.stats.govt.nz/browse_for_stats/income-and-work/Income/NZIncomeSurvey_HOTPJun15qtr.aspx" TargetMode="External"/><Relationship Id="rId29" Type="http://schemas.openxmlformats.org/officeDocument/2006/relationships/hyperlink" Target="http://www.ird.govt.nz/how-to/taxrates-codes/rates/" TargetMode="External"/><Relationship Id="rId11" Type="http://schemas.openxmlformats.org/officeDocument/2006/relationships/hyperlink" Target="http://www.ird.govt.nz/income-tax-individual/different-income-taxed/salaries-wages/acc/iit-salaries-acc.html" TargetMode="External"/><Relationship Id="rId24" Type="http://schemas.openxmlformats.org/officeDocument/2006/relationships/hyperlink" Target="http://www.ird.govt.nz/how-to/taxrates-codes/rates/" TargetMode="External"/><Relationship Id="rId32" Type="http://schemas.openxmlformats.org/officeDocument/2006/relationships/hyperlink" Target="http://www.ird.govt.nz/how-to/taxrates-codes/rates/" TargetMode="External"/><Relationship Id="rId37" Type="http://schemas.openxmlformats.org/officeDocument/2006/relationships/hyperlink" Target="http://www.dol.govt.nz/er/pay/minimumwage/" TargetMode="External"/><Relationship Id="rId40" Type="http://schemas.openxmlformats.org/officeDocument/2006/relationships/hyperlink" Target="https://www.pharmac.govt.nz/assets/pfpa-v2-2-cost-resource-manual.pdf" TargetMode="External"/><Relationship Id="rId45" Type="http://schemas.openxmlformats.org/officeDocument/2006/relationships/hyperlink" Target="http://www.countiesmanukau.health.nz/assets/About-CMH/Performance-and-planning/health-status/2008-health-care-cost-related-cardiovascular-disease-diabetes.pdf" TargetMode="External"/><Relationship Id="rId53" Type="http://schemas.openxmlformats.org/officeDocument/2006/relationships/hyperlink" Target="http://www.ird.govt.nz/how-to/taxrates-codes/rates/" TargetMode="External"/><Relationship Id="rId58" Type="http://schemas.openxmlformats.org/officeDocument/2006/relationships/hyperlink" Target="http://www.workandincome.govt.nz/products/benefit-rates/benefit-rates-april-2016.html" TargetMode="External"/><Relationship Id="rId66" Type="http://schemas.openxmlformats.org/officeDocument/2006/relationships/hyperlink" Target="http://www.workandincome.govt.nz/products/benefit-rates/benefit-rates-april-2016.html" TargetMode="External"/><Relationship Id="rId74" Type="http://schemas.openxmlformats.org/officeDocument/2006/relationships/hyperlink" Target="http://www.msd.govt.nz/documents/about-msd-and-our-work/publications-resources/archive/2002-youth-strategy.pdf" TargetMode="External"/><Relationship Id="rId79" Type="http://schemas.openxmlformats.org/officeDocument/2006/relationships/hyperlink" Target="https://www.researchgate.net/publication/277422571_The_NICE_cost-effectiveness_threshold" TargetMode="External"/><Relationship Id="rId5" Type="http://schemas.openxmlformats.org/officeDocument/2006/relationships/hyperlink" Target="https://www.health.govt.nz/system/files/documents/publications/thecostofsuicidetosociety.pdf" TargetMode="External"/><Relationship Id="rId61" Type="http://schemas.openxmlformats.org/officeDocument/2006/relationships/hyperlink" Target="http://www.ird.govt.nz/how-to/taxrates-codes/rates/" TargetMode="External"/><Relationship Id="rId82" Type="http://schemas.openxmlformats.org/officeDocument/2006/relationships/comments" Target="../comments5.xml"/><Relationship Id="rId10" Type="http://schemas.openxmlformats.org/officeDocument/2006/relationships/hyperlink" Target="http://www.health.govt.nz/nz-health-statistics/data-references/weighted-inlier-equivalent-separations/wiesnz15-cost-weights" TargetMode="External"/><Relationship Id="rId19" Type="http://schemas.openxmlformats.org/officeDocument/2006/relationships/hyperlink" Target="http://www.ird.govt.nz/how-to/taxrates-codes/rates/" TargetMode="External"/><Relationship Id="rId31" Type="http://schemas.openxmlformats.org/officeDocument/2006/relationships/hyperlink" Target="http://www.ird.govt.nz/how-to/taxrates-codes/rates/" TargetMode="External"/><Relationship Id="rId44" Type="http://schemas.openxmlformats.org/officeDocument/2006/relationships/hyperlink" Target="http://www.transport.govt.nz/assets/Uploads/Research/Documents/Social-cost-of-road-crashes-and-injuries-2015-update.pdf" TargetMode="External"/><Relationship Id="rId52" Type="http://schemas.openxmlformats.org/officeDocument/2006/relationships/hyperlink" Target="http://www.ird.govt.nz/how-to/taxrates-codes/rates/" TargetMode="External"/><Relationship Id="rId60" Type="http://schemas.openxmlformats.org/officeDocument/2006/relationships/hyperlink" Target="http://www.workandincome.govt.nz/map/deskfile/main-benefits-rates/jobseeker-support-current.html" TargetMode="External"/><Relationship Id="rId65" Type="http://schemas.openxmlformats.org/officeDocument/2006/relationships/hyperlink" Target="http://www.workandincome.govt.nz/products/benefit-rates/benefit-rates-april-2016.html" TargetMode="External"/><Relationship Id="rId73" Type="http://schemas.openxmlformats.org/officeDocument/2006/relationships/hyperlink" Target="http://www.optimityadvisors.com/sites/default/files/research-papers/44-SHS.pdf" TargetMode="External"/><Relationship Id="rId78" Type="http://schemas.openxmlformats.org/officeDocument/2006/relationships/hyperlink" Target="https://www.pharmac.govt.nz/assets/annual-report-2011-2012.pdf" TargetMode="External"/><Relationship Id="rId81" Type="http://schemas.openxmlformats.org/officeDocument/2006/relationships/vmlDrawing" Target="../drawings/vmlDrawing5.vml"/><Relationship Id="rId4" Type="http://schemas.openxmlformats.org/officeDocument/2006/relationships/hyperlink" Target="http://www.ird.govt.nz/how-to/taxrates-codes/rates/" TargetMode="External"/><Relationship Id="rId9" Type="http://schemas.openxmlformats.org/officeDocument/2006/relationships/hyperlink" Target="http://www.ird.govt.nz/income-tax-individual/different-income-taxed/salaries-wages/acc/iit-salaries-acc.html" TargetMode="External"/><Relationship Id="rId14" Type="http://schemas.openxmlformats.org/officeDocument/2006/relationships/hyperlink" Target="https://www.pharmac.govt.nz/assets/pfpa-v2-2-cost-resource-manual.pdf" TargetMode="External"/><Relationship Id="rId22" Type="http://schemas.openxmlformats.org/officeDocument/2006/relationships/hyperlink" Target="http://www.ird.govt.nz/how-to/taxrates-codes/rates/" TargetMode="External"/><Relationship Id="rId27" Type="http://schemas.openxmlformats.org/officeDocument/2006/relationships/hyperlink" Target="http://www.ird.govt.nz/how-to/taxrates-codes/rates/" TargetMode="External"/><Relationship Id="rId30" Type="http://schemas.openxmlformats.org/officeDocument/2006/relationships/hyperlink" Target="http://www.ird.govt.nz/how-to/taxrates-codes/rates/" TargetMode="External"/><Relationship Id="rId35" Type="http://schemas.openxmlformats.org/officeDocument/2006/relationships/hyperlink" Target="http://www.dol.govt.nz/er/pay/minimumwage/" TargetMode="External"/><Relationship Id="rId43" Type="http://schemas.openxmlformats.org/officeDocument/2006/relationships/hyperlink" Target="http://www.ird.govt.nz/how-to/taxrates-codes/rates/" TargetMode="External"/><Relationship Id="rId48" Type="http://schemas.openxmlformats.org/officeDocument/2006/relationships/hyperlink" Target="https://www.educationcounts.govt.nz/__data/assets/pdf_file/0011/169814/2013-Survey-of-Income-Expenditure-and-Fees-of-ece-Providers.pdf" TargetMode="External"/><Relationship Id="rId56" Type="http://schemas.openxmlformats.org/officeDocument/2006/relationships/hyperlink" Target="http://www.healthpoint.co.nz/public/oral-maxillofacial-surgery/auckland-dhb-oral-health-service-regional/im:519921/" TargetMode="External"/><Relationship Id="rId64" Type="http://schemas.openxmlformats.org/officeDocument/2006/relationships/hyperlink" Target="http://www.dol.govt.nz/er/pay/minimumwage/" TargetMode="External"/><Relationship Id="rId69" Type="http://schemas.openxmlformats.org/officeDocument/2006/relationships/hyperlink" Target="http://www.workandincome.govt.nz/products/benefit-rates/benefit-rates-april-2016.html" TargetMode="External"/><Relationship Id="rId77" Type="http://schemas.openxmlformats.org/officeDocument/2006/relationships/hyperlink" Target="http://www.workingforfamilies.govt.nz/accommodation-supplement/" TargetMode="External"/><Relationship Id="rId8" Type="http://schemas.openxmlformats.org/officeDocument/2006/relationships/hyperlink" Target="http://www.ird.govt.nz/income-tax-individual/different-income-taxed/salaries-wages/acc/iit-salaries-acc.html" TargetMode="External"/><Relationship Id="rId51" Type="http://schemas.openxmlformats.org/officeDocument/2006/relationships/hyperlink" Target="http://www.ird.govt.nz/how-to/taxrates-codes/rates/" TargetMode="External"/><Relationship Id="rId72" Type="http://schemas.openxmlformats.org/officeDocument/2006/relationships/hyperlink" Target="http://www.workandincome.govt.nz/products/benefit-rates/benefit-rates-april-2016.html" TargetMode="External"/><Relationship Id="rId80" Type="http://schemas.openxmlformats.org/officeDocument/2006/relationships/printerSettings" Target="../printerSettings/printerSettings14.bin"/><Relationship Id="rId3" Type="http://schemas.openxmlformats.org/officeDocument/2006/relationships/hyperlink" Target="http://www.ird.govt.nz/how-to/taxrates-codes/rates/" TargetMode="External"/><Relationship Id="rId12" Type="http://schemas.openxmlformats.org/officeDocument/2006/relationships/hyperlink" Target="http://www.ird.govt.nz/how-to/taxrates-codes/rates/" TargetMode="External"/><Relationship Id="rId17" Type="http://schemas.openxmlformats.org/officeDocument/2006/relationships/hyperlink" Target="http://www.stats.govt.nz/browse_for_stats/income-and-work/Income/NZIncomeSurvey_HOTPJun15qtr.aspx" TargetMode="External"/><Relationship Id="rId25" Type="http://schemas.openxmlformats.org/officeDocument/2006/relationships/hyperlink" Target="http://www.ird.govt.nz/how-to/taxrates-codes/rates/" TargetMode="External"/><Relationship Id="rId33" Type="http://schemas.openxmlformats.org/officeDocument/2006/relationships/hyperlink" Target="https://www.gazette.govt.nz/notice/id/2016-go3295" TargetMode="External"/><Relationship Id="rId38" Type="http://schemas.openxmlformats.org/officeDocument/2006/relationships/hyperlink" Target="http://www.treasury.govt.nz/publications/research-policy/wp/2006/06-04/twp06-04.pdf" TargetMode="External"/><Relationship Id="rId46" Type="http://schemas.openxmlformats.org/officeDocument/2006/relationships/hyperlink" Target="http://www.countiesmanukau.health.nz/assets/About-CMH/Performance-and-planning/health-status/2008-health-care-cost-related-cardiovascular-disease-diabetes.pdf" TargetMode="External"/><Relationship Id="rId59" Type="http://schemas.openxmlformats.org/officeDocument/2006/relationships/hyperlink" Target="http://www.workandincome.govt.nz/products/benefit-rates/benefit-rates-april-2016.html" TargetMode="External"/><Relationship Id="rId67" Type="http://schemas.openxmlformats.org/officeDocument/2006/relationships/hyperlink" Target="http://www.workandincome.govt.nz/products/benefit-rates/benefit-rates-april-2016.html" TargetMode="External"/><Relationship Id="rId20" Type="http://schemas.openxmlformats.org/officeDocument/2006/relationships/hyperlink" Target="http://www.ird.govt.nz/how-to/taxrates-codes/rates/" TargetMode="External"/><Relationship Id="rId41" Type="http://schemas.openxmlformats.org/officeDocument/2006/relationships/hyperlink" Target="http://www.countiesmanukau.health.nz/assets/About-CMH/Performance-and-planning/health-status/2008-health-care-cost-related-cardiovascular-disease-diabetes.pdf" TargetMode="External"/><Relationship Id="rId54" Type="http://schemas.openxmlformats.org/officeDocument/2006/relationships/hyperlink" Target="http://www.workandincome.govt.nz/products/benefit-rates/benefit-rates-april-2016.html" TargetMode="External"/><Relationship Id="rId62" Type="http://schemas.openxmlformats.org/officeDocument/2006/relationships/hyperlink" Target="http://www.ird.govt.nz/how-to/taxrates-codes/rates/" TargetMode="External"/><Relationship Id="rId70" Type="http://schemas.openxmlformats.org/officeDocument/2006/relationships/hyperlink" Target="http://www.workandincome.govt.nz/products/benefit-rates/benefit-rates-april-2016.html" TargetMode="External"/><Relationship Id="rId75" Type="http://schemas.openxmlformats.org/officeDocument/2006/relationships/hyperlink" Target="http://www.msd.govt.nz/documents/about-msd-and-our-work/publications-resources/archive/2002-youth-strategy.pdf" TargetMode="External"/><Relationship Id="rId1" Type="http://schemas.openxmlformats.org/officeDocument/2006/relationships/hyperlink" Target="http://www.ird.govt.nz/how-to/taxrates-codes/rates/" TargetMode="External"/><Relationship Id="rId6" Type="http://schemas.openxmlformats.org/officeDocument/2006/relationships/hyperlink" Target="http://www.stats.govt.nz/browse_for_stats/income-and-work/Income/NZIncomeSurvey_HOTPJun15qtr.aspx" TargetMode="External"/><Relationship Id="rId15" Type="http://schemas.openxmlformats.org/officeDocument/2006/relationships/hyperlink" Target="http://www.stats.govt.nz/browse_for_stats/income-and-work/Income/NZIncomeSurvey_HOTPJun15qtr.aspx" TargetMode="External"/><Relationship Id="rId23" Type="http://schemas.openxmlformats.org/officeDocument/2006/relationships/hyperlink" Target="http://www.ird.govt.nz/how-to/taxrates-codes/rates/" TargetMode="External"/><Relationship Id="rId28" Type="http://schemas.openxmlformats.org/officeDocument/2006/relationships/hyperlink" Target="http://www.ird.govt.nz/how-to/taxrates-codes/rates/" TargetMode="External"/><Relationship Id="rId36" Type="http://schemas.openxmlformats.org/officeDocument/2006/relationships/hyperlink" Target="http://www.dol.govt.nz/er/pay/minimumwage/" TargetMode="External"/><Relationship Id="rId49" Type="http://schemas.openxmlformats.org/officeDocument/2006/relationships/hyperlink" Target="https://www.pharmac.govt.nz/assets/pfpa-v2-2-cost-resource-manual.pdf" TargetMode="External"/><Relationship Id="rId57" Type="http://schemas.openxmlformats.org/officeDocument/2006/relationships/hyperlink" Target="http://www.workandincome.govt.nz/products/benefit-rates/benefit-rates-april-2016.html"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treasury.govt.nz/publications/guidance/planning/costbenefitanalysis/cba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3" Type="http://schemas.openxmlformats.org/officeDocument/2006/relationships/hyperlink" Target="http://www.justice.govt.nz/policy/crime-prevention/youth-justice/documents/youth-strategy.pdf/at_download/file" TargetMode="External"/><Relationship Id="rId18" Type="http://schemas.openxmlformats.org/officeDocument/2006/relationships/hyperlink" Target="http://www.workandincome.govt.nz/individuals/brochures/benefit-rates-april-2015.html" TargetMode="External"/><Relationship Id="rId26" Type="http://schemas.openxmlformats.org/officeDocument/2006/relationships/hyperlink" Target="http://www.workandincome.govt.nz/individuals/brochures/benefit-rates-april-2015.html" TargetMode="External"/><Relationship Id="rId39" Type="http://schemas.openxmlformats.org/officeDocument/2006/relationships/hyperlink" Target="http://www.workandincome.govt.nz/individuals/brochures/benefit-rates-april-2015.html" TargetMode="External"/><Relationship Id="rId21" Type="http://schemas.openxmlformats.org/officeDocument/2006/relationships/hyperlink" Target="http://www.workandincome.govt.nz/individuals/brochures/benefit-rates-april-2015.html" TargetMode="External"/><Relationship Id="rId34" Type="http://schemas.openxmlformats.org/officeDocument/2006/relationships/hyperlink" Target="http://www.countiesmanukau.health.nz/about-us/performance-and-planning/health-status-documents/" TargetMode="External"/><Relationship Id="rId42" Type="http://schemas.openxmlformats.org/officeDocument/2006/relationships/hyperlink" Target="http://www.cab.org.nz/vat/money/ben/Pages/OtherBenefits.aspx" TargetMode="External"/><Relationship Id="rId47" Type="http://schemas.openxmlformats.org/officeDocument/2006/relationships/hyperlink" Target="http://www.pharmac.health.nz/medicines/how-medicines-are-funded/economic-analysis/" TargetMode="External"/><Relationship Id="rId50" Type="http://schemas.openxmlformats.org/officeDocument/2006/relationships/hyperlink" Target="http://www.stats.govt.nz/browse_for_stats/income-and-work/Income/NZIncomeSurvey_HOTPJun13qtr.aspx" TargetMode="External"/><Relationship Id="rId55" Type="http://schemas.openxmlformats.org/officeDocument/2006/relationships/hyperlink" Target="http://www.cab.org.nz/vat/money/ben/Pages/OtherBenefits.aspx" TargetMode="External"/><Relationship Id="rId7" Type="http://schemas.openxmlformats.org/officeDocument/2006/relationships/hyperlink" Target="http://www.parliament.nz/resource/en-nz/50SCLO_EVI_00DBSCH_EST_11302_1_A248204/87206cc5d90b9847330489518c31830ea9361961" TargetMode="External"/><Relationship Id="rId12" Type="http://schemas.openxmlformats.org/officeDocument/2006/relationships/hyperlink" Target="http://www.justice.govt.nz/policy/crime-prevention/youth-justice/documents/youth-strategy.pdf/at_download/file" TargetMode="External"/><Relationship Id="rId17" Type="http://schemas.openxmlformats.org/officeDocument/2006/relationships/hyperlink" Target="http://www.workandincome.govt.nz/individuals/brochures/benefit-rates-april-2015.html" TargetMode="External"/><Relationship Id="rId25" Type="http://schemas.openxmlformats.org/officeDocument/2006/relationships/hyperlink" Target="http://www.workandincome.govt.nz/individuals/brochures/benefit-rates-april-2015.html" TargetMode="External"/><Relationship Id="rId33" Type="http://schemas.openxmlformats.org/officeDocument/2006/relationships/hyperlink" Target="http://www.workandincome.govt.nz/individuals/brochures/benefit-rates-april-2015.html" TargetMode="External"/><Relationship Id="rId38" Type="http://schemas.openxmlformats.org/officeDocument/2006/relationships/hyperlink" Target="http://www.adhb.govt.nz/SeniorLine/docs/MaximumContribution.pdf" TargetMode="External"/><Relationship Id="rId46" Type="http://schemas.openxmlformats.org/officeDocument/2006/relationships/hyperlink" Target="http://www.pharmac.health.nz/medicines/how-medicines-are-funded/economic-analysis/" TargetMode="External"/><Relationship Id="rId2" Type="http://schemas.openxmlformats.org/officeDocument/2006/relationships/hyperlink" Target="http://www.treasury.govt.nz/publications/research-policy/wp/2006/06-04/twp06-04.pdf" TargetMode="External"/><Relationship Id="rId16" Type="http://schemas.openxmlformats.org/officeDocument/2006/relationships/hyperlink" Target="http://www.workandincome.govt.nz/individuals/brochures/benefit-rates-april-2015.html" TargetMode="External"/><Relationship Id="rId20" Type="http://schemas.openxmlformats.org/officeDocument/2006/relationships/hyperlink" Target="http://www.workandincome.govt.nz/individuals/brochures/benefit-rates-april-2015.html" TargetMode="External"/><Relationship Id="rId29" Type="http://schemas.openxmlformats.org/officeDocument/2006/relationships/hyperlink" Target="http://www.workandincome.govt.nz/individuals/brochures/benefit-rates-april-2015.html" TargetMode="External"/><Relationship Id="rId41" Type="http://schemas.openxmlformats.org/officeDocument/2006/relationships/hyperlink" Target="http://www.workandincome.govt.nz/individuals/brochures/benefit-rates-april-2015.html" TargetMode="External"/><Relationship Id="rId54" Type="http://schemas.openxmlformats.org/officeDocument/2006/relationships/hyperlink" Target="http://www.stats.govt.nz/browse_for_stats/income-and-work/Income/NZIncomeSurvey_HOTPJun13qtr.aspx" TargetMode="External"/><Relationship Id="rId1" Type="http://schemas.openxmlformats.org/officeDocument/2006/relationships/hyperlink" Target="https://www.health.govt.nz/system/files/documents/publications/thecostofsuicidetosociety.pdf" TargetMode="External"/><Relationship Id="rId6" Type="http://schemas.openxmlformats.org/officeDocument/2006/relationships/hyperlink" Target="http://www.treasury.govt.nz/publications/research-policy/wp/2006/06-04/twp06-04.pdf" TargetMode="External"/><Relationship Id="rId11" Type="http://schemas.openxmlformats.org/officeDocument/2006/relationships/hyperlink" Target="https://www.ird.govt.nz/how-to/taxrates-codes/itaxsalaryandwage-incometaxrates.html" TargetMode="External"/><Relationship Id="rId24" Type="http://schemas.openxmlformats.org/officeDocument/2006/relationships/hyperlink" Target="http://www.workandincome.govt.nz/individuals/brochures/benefit-rates-april-2015.html" TargetMode="External"/><Relationship Id="rId32" Type="http://schemas.openxmlformats.org/officeDocument/2006/relationships/hyperlink" Target="http://www.workandincome.govt.nz/individuals/brochures/benefit-rates-april-2015.html" TargetMode="External"/><Relationship Id="rId37" Type="http://schemas.openxmlformats.org/officeDocument/2006/relationships/hyperlink" Target="http://www.dol.govt.nz/er/pay/minimumwage/" TargetMode="External"/><Relationship Id="rId40" Type="http://schemas.openxmlformats.org/officeDocument/2006/relationships/hyperlink" Target="http://www.workandincome.govt.nz/individuals/brochures/benefit-rates-april-2015.html" TargetMode="External"/><Relationship Id="rId45" Type="http://schemas.openxmlformats.org/officeDocument/2006/relationships/hyperlink" Target="http://www.pharmac.health.nz/medicines/how-medicines-are-funded/economic-analysis/" TargetMode="External"/><Relationship Id="rId53" Type="http://schemas.openxmlformats.org/officeDocument/2006/relationships/hyperlink" Target="http://www.stats.govt.nz/browse_for_stats/income-and-work/Income/NZIncomeSurvey_HOTPJun13qtr.aspx" TargetMode="External"/><Relationship Id="rId58" Type="http://schemas.openxmlformats.org/officeDocument/2006/relationships/comments" Target="../comments2.xml"/><Relationship Id="rId5" Type="http://schemas.openxmlformats.org/officeDocument/2006/relationships/hyperlink" Target="http://www.educationcounts.govt.nz/__data/assets/pdf_file/0019/111376/Income,_Expenditure_and_Fees_of_Early_Childhood_Education_Providers_in_New_Zealand-1809.pdf" TargetMode="External"/><Relationship Id="rId15" Type="http://schemas.openxmlformats.org/officeDocument/2006/relationships/hyperlink" Target="http://www.transport.govt.nz/research/roadcrashstatistics/thesocialcostofroadcrashesandinjuries/questionsandanswers-socialcostofroadcrashesandinjuriesreport/" TargetMode="External"/><Relationship Id="rId23" Type="http://schemas.openxmlformats.org/officeDocument/2006/relationships/hyperlink" Target="http://www.workandincome.govt.nz/individuals/brochures/benefit-rates-april-2015.html" TargetMode="External"/><Relationship Id="rId28" Type="http://schemas.openxmlformats.org/officeDocument/2006/relationships/hyperlink" Target="http://www.workandincome.govt.nz/individuals/brochures/benefit-rates-april-2015.html" TargetMode="External"/><Relationship Id="rId36" Type="http://schemas.openxmlformats.org/officeDocument/2006/relationships/hyperlink" Target="http://www.dol.govt.nz/er/pay/minimumwage/" TargetMode="External"/><Relationship Id="rId49" Type="http://schemas.openxmlformats.org/officeDocument/2006/relationships/hyperlink" Target="http://www.countiesmanukau.health.nz/about-us/performance-and-planning/health-status-documents/" TargetMode="External"/><Relationship Id="rId57" Type="http://schemas.openxmlformats.org/officeDocument/2006/relationships/vmlDrawing" Target="../drawings/vmlDrawing2.vml"/><Relationship Id="rId10" Type="http://schemas.openxmlformats.org/officeDocument/2006/relationships/hyperlink" Target="https://www.ird.govt.nz/how-to/taxrates-codes/itaxsalaryandwage-incometaxrates.html" TargetMode="External"/><Relationship Id="rId19" Type="http://schemas.openxmlformats.org/officeDocument/2006/relationships/hyperlink" Target="http://www.workandincome.govt.nz/individuals/brochures/benefit-rates-april-2015.html" TargetMode="External"/><Relationship Id="rId31" Type="http://schemas.openxmlformats.org/officeDocument/2006/relationships/hyperlink" Target="http://www.workandincome.govt.nz/individuals/brochures/benefit-rates-april-2015.html" TargetMode="External"/><Relationship Id="rId44" Type="http://schemas.openxmlformats.org/officeDocument/2006/relationships/hyperlink" Target="http://www.pharmac.health.nz/medicines/how-medicines-are-funded/economic-analysis/" TargetMode="External"/><Relationship Id="rId52" Type="http://schemas.openxmlformats.org/officeDocument/2006/relationships/hyperlink" Target="http://www.stats.govt.nz/browse_for_stats/income-and-work/Income/NZIncomeSurvey_HOTPJun13qtr.aspx" TargetMode="External"/><Relationship Id="rId4" Type="http://schemas.openxmlformats.org/officeDocument/2006/relationships/hyperlink" Target="http://www.educationcounts.govt.nz/__data/assets/pdf_file/0019/111376/Income,_Expenditure_and_Fees_of_Early_Childhood_Education_Providers_in_New_Zealand-1809.pdf" TargetMode="External"/><Relationship Id="rId9" Type="http://schemas.openxmlformats.org/officeDocument/2006/relationships/hyperlink" Target="http://www.oecd-ilibrary.org/education/education-at-a-glance-2013/annual-expenditure-per-student-by-educational-institutions-for-all-services-by-type-of-programme-at-the-secondary-level-2010_eag-2013-table83-en" TargetMode="External"/><Relationship Id="rId14" Type="http://schemas.openxmlformats.org/officeDocument/2006/relationships/hyperlink" Target="https://www.pharmac.health.nz/assets/annual-report-2013-2014.pdf" TargetMode="External"/><Relationship Id="rId22" Type="http://schemas.openxmlformats.org/officeDocument/2006/relationships/hyperlink" Target="http://www.workandincome.govt.nz/individuals/brochures/benefit-rates-april-2015.html" TargetMode="External"/><Relationship Id="rId27" Type="http://schemas.openxmlformats.org/officeDocument/2006/relationships/hyperlink" Target="http://www.workandincome.govt.nz/individuals/brochures/benefit-rates-april-2015.html" TargetMode="External"/><Relationship Id="rId30" Type="http://schemas.openxmlformats.org/officeDocument/2006/relationships/hyperlink" Target="http://www.workandincome.govt.nz/individuals/brochures/benefit-rates-april-2015.html" TargetMode="External"/><Relationship Id="rId35" Type="http://schemas.openxmlformats.org/officeDocument/2006/relationships/hyperlink" Target="http://www.dol.govt.nz/er/pay/minimumwage/" TargetMode="External"/><Relationship Id="rId43" Type="http://schemas.openxmlformats.org/officeDocument/2006/relationships/hyperlink" Target="http://www.healthpoint.co.nz/specialists/oral-maxillofacial-surgery/auckland-dhb-oral-health-service-regional/" TargetMode="External"/><Relationship Id="rId48" Type="http://schemas.openxmlformats.org/officeDocument/2006/relationships/hyperlink" Target="http://www.pharmac.health.nz/medicines/how-medicines-are-funded/economic-analysis/" TargetMode="External"/><Relationship Id="rId56" Type="http://schemas.openxmlformats.org/officeDocument/2006/relationships/printerSettings" Target="../printerSettings/printerSettings8.bin"/><Relationship Id="rId8" Type="http://schemas.openxmlformats.org/officeDocument/2006/relationships/hyperlink" Target="http://www.dol.govt.nz/er/pay/minimumwage/" TargetMode="External"/><Relationship Id="rId51" Type="http://schemas.openxmlformats.org/officeDocument/2006/relationships/hyperlink" Target="http://www.stats.govt.nz/browse_for_stats/income-and-work/Income/NZIncomeSurvey_HOTPJun13qtr.aspx" TargetMode="External"/><Relationship Id="rId3" Type="http://schemas.openxmlformats.org/officeDocument/2006/relationships/hyperlink" Target="http://www.optimitymatrix.com/wp-content/uploads/2013/09/44-SHS.doc"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O109"/>
  <sheetViews>
    <sheetView tabSelected="1" zoomScale="120" zoomScaleNormal="120" workbookViewId="0"/>
  </sheetViews>
  <sheetFormatPr defaultColWidth="9" defaultRowHeight="14.25"/>
  <cols>
    <col min="1" max="1" width="9" customWidth="1"/>
    <col min="2" max="13" width="8.75"/>
    <col min="14" max="14" width="9.125" customWidth="1"/>
    <col min="15" max="16384" width="9" style="194"/>
  </cols>
  <sheetData>
    <row r="1" spans="1:15" ht="26.25">
      <c r="A1" s="195" t="s">
        <v>651</v>
      </c>
      <c r="B1" s="194"/>
      <c r="C1" s="194"/>
      <c r="D1" s="194"/>
      <c r="E1" s="194"/>
      <c r="F1" s="194"/>
      <c r="G1" s="194"/>
      <c r="H1" s="194"/>
      <c r="I1" s="194"/>
      <c r="J1" s="194"/>
      <c r="K1" s="194"/>
      <c r="L1" s="194"/>
      <c r="M1" s="194"/>
      <c r="N1" s="194"/>
    </row>
    <row r="2" spans="1:15" ht="29.25" customHeight="1">
      <c r="A2" s="360" t="s">
        <v>729</v>
      </c>
      <c r="B2" s="360"/>
      <c r="C2" s="360"/>
      <c r="D2" s="360"/>
      <c r="E2" s="360"/>
      <c r="F2" s="360"/>
      <c r="G2" s="360"/>
      <c r="H2" s="360"/>
      <c r="I2" s="360"/>
      <c r="J2" s="360"/>
      <c r="K2" s="360"/>
      <c r="L2" s="360"/>
      <c r="M2" s="360"/>
      <c r="N2" s="360"/>
      <c r="O2" s="360"/>
    </row>
    <row r="3" spans="1:15">
      <c r="A3" s="202"/>
      <c r="B3" s="194"/>
      <c r="C3" s="194"/>
      <c r="D3" s="194"/>
      <c r="E3" s="194"/>
      <c r="F3" s="194"/>
      <c r="G3" s="194"/>
      <c r="H3" s="194"/>
      <c r="I3" s="194"/>
      <c r="J3" s="194"/>
      <c r="K3" s="194"/>
      <c r="L3" s="194"/>
      <c r="M3" s="194"/>
      <c r="N3" s="194"/>
    </row>
    <row r="4" spans="1:15" ht="35.25" customHeight="1">
      <c r="A4" s="361" t="s">
        <v>719</v>
      </c>
      <c r="B4" s="361"/>
      <c r="C4" s="361"/>
      <c r="D4" s="361"/>
      <c r="E4" s="361"/>
      <c r="F4" s="361"/>
      <c r="G4" s="361"/>
      <c r="H4" s="361"/>
      <c r="I4" s="361"/>
      <c r="J4" s="361"/>
      <c r="K4" s="361"/>
      <c r="L4" s="361"/>
      <c r="M4" s="361"/>
      <c r="N4" s="361"/>
      <c r="O4" s="361"/>
    </row>
    <row r="5" spans="1:15">
      <c r="A5" s="256" t="s">
        <v>362</v>
      </c>
      <c r="B5" s="201"/>
      <c r="C5" s="201"/>
      <c r="D5" s="201"/>
      <c r="E5" s="201"/>
      <c r="F5" s="201"/>
      <c r="G5" s="201"/>
      <c r="H5" s="201"/>
      <c r="I5" s="194"/>
      <c r="J5" s="201"/>
      <c r="K5" s="201"/>
      <c r="L5" s="201"/>
      <c r="M5" s="201"/>
      <c r="N5" s="201"/>
      <c r="O5" s="201"/>
    </row>
    <row r="6" spans="1:15">
      <c r="A6" s="196"/>
      <c r="B6" s="201"/>
      <c r="C6" s="201"/>
      <c r="D6" s="201"/>
      <c r="E6" s="201"/>
      <c r="F6" s="201"/>
      <c r="G6" s="201"/>
      <c r="H6" s="201"/>
      <c r="I6" s="201"/>
      <c r="J6" s="201"/>
      <c r="K6" s="201"/>
      <c r="L6" s="201"/>
      <c r="M6" s="201"/>
      <c r="N6" s="201"/>
      <c r="O6" s="201"/>
    </row>
    <row r="7" spans="1:15">
      <c r="A7" t="s">
        <v>392</v>
      </c>
      <c r="B7" s="201"/>
      <c r="C7" s="201"/>
      <c r="D7" s="201"/>
      <c r="E7" s="201"/>
      <c r="F7" s="201"/>
      <c r="G7" s="201"/>
      <c r="H7" s="201"/>
      <c r="I7" s="201"/>
      <c r="J7" s="201"/>
      <c r="K7" s="201"/>
      <c r="L7" s="201"/>
      <c r="M7" s="201"/>
      <c r="N7" s="201"/>
      <c r="O7" s="201"/>
    </row>
    <row r="8" spans="1:15">
      <c r="A8" s="196" t="s">
        <v>391</v>
      </c>
      <c r="B8" s="201"/>
      <c r="C8" s="201"/>
      <c r="D8" s="201"/>
      <c r="E8" s="201"/>
      <c r="F8" s="201"/>
      <c r="G8" s="201"/>
      <c r="H8" s="201"/>
      <c r="I8" s="201"/>
      <c r="J8" s="201"/>
      <c r="K8" s="201"/>
      <c r="L8" s="201"/>
      <c r="M8" s="201"/>
      <c r="N8" s="201"/>
      <c r="O8" s="201"/>
    </row>
    <row r="9" spans="1:15">
      <c r="B9" s="201"/>
      <c r="C9" s="201"/>
      <c r="D9" s="201"/>
      <c r="E9" s="201"/>
      <c r="F9" s="201"/>
      <c r="G9" s="201"/>
      <c r="H9" s="201"/>
      <c r="I9" s="201"/>
      <c r="J9" s="201"/>
      <c r="K9" s="201"/>
      <c r="L9" s="201"/>
      <c r="M9" s="201"/>
      <c r="N9" s="201"/>
      <c r="O9" s="201"/>
    </row>
    <row r="10" spans="1:15">
      <c r="A10" s="196"/>
      <c r="B10" s="194"/>
      <c r="C10" s="194"/>
      <c r="D10" s="194"/>
      <c r="E10" s="194"/>
      <c r="F10" s="194"/>
      <c r="G10" s="194"/>
      <c r="H10" s="194"/>
      <c r="I10" s="194"/>
      <c r="J10" s="194"/>
      <c r="K10" s="194"/>
      <c r="L10" s="194"/>
      <c r="M10" s="194"/>
      <c r="N10" s="194"/>
    </row>
    <row r="11" spans="1:15" ht="23.25">
      <c r="A11" s="198" t="s">
        <v>363</v>
      </c>
      <c r="B11" s="199"/>
      <c r="C11" s="199"/>
      <c r="D11" s="199"/>
      <c r="E11" s="199"/>
      <c r="F11" s="199"/>
      <c r="G11" s="199"/>
      <c r="H11" s="199"/>
      <c r="I11" s="199"/>
      <c r="J11" s="199"/>
      <c r="K11" s="199"/>
      <c r="L11" s="199"/>
      <c r="M11" s="199"/>
      <c r="N11" s="199"/>
      <c r="O11" s="199"/>
    </row>
    <row r="12" spans="1:15">
      <c r="A12" s="199" t="s">
        <v>364</v>
      </c>
      <c r="B12" s="199"/>
      <c r="C12" s="199"/>
      <c r="D12" s="199"/>
      <c r="E12" s="199"/>
      <c r="F12" s="199"/>
      <c r="G12" s="199"/>
      <c r="H12" s="199"/>
      <c r="I12" s="199"/>
      <c r="J12" s="199"/>
      <c r="K12" s="199"/>
      <c r="L12" s="199"/>
      <c r="M12" s="199"/>
      <c r="N12" s="199"/>
      <c r="O12" s="199"/>
    </row>
    <row r="13" spans="1:15">
      <c r="A13" s="199"/>
      <c r="B13" s="199"/>
      <c r="C13" s="199"/>
      <c r="D13" s="199"/>
      <c r="E13" s="199"/>
      <c r="F13" s="199"/>
      <c r="G13" s="199"/>
      <c r="H13" s="199"/>
      <c r="I13" s="199"/>
      <c r="J13" s="199"/>
      <c r="K13" s="199"/>
      <c r="L13" s="199"/>
      <c r="M13" s="199"/>
      <c r="N13" s="199"/>
      <c r="O13" s="199"/>
    </row>
    <row r="14" spans="1:15">
      <c r="A14" s="200" t="s">
        <v>387</v>
      </c>
      <c r="B14" s="199"/>
      <c r="C14" s="199"/>
      <c r="D14" s="199"/>
      <c r="E14" s="199"/>
      <c r="F14" s="199"/>
      <c r="G14" s="199"/>
      <c r="H14" s="199"/>
      <c r="I14" s="199"/>
      <c r="J14" s="199"/>
      <c r="K14" s="199"/>
      <c r="L14" s="199"/>
      <c r="M14" s="199"/>
      <c r="N14" s="199"/>
      <c r="O14" s="199"/>
    </row>
    <row r="15" spans="1:15">
      <c r="A15" s="367" t="s">
        <v>362</v>
      </c>
      <c r="B15" s="367"/>
      <c r="C15" s="367"/>
      <c r="D15" s="367"/>
      <c r="E15" s="367"/>
      <c r="F15" s="367"/>
      <c r="G15" s="367"/>
      <c r="H15" s="367"/>
      <c r="I15" s="367"/>
      <c r="J15" s="367"/>
      <c r="K15" s="367"/>
      <c r="L15" s="367"/>
      <c r="M15" s="367"/>
      <c r="N15" s="367"/>
      <c r="O15" s="367"/>
    </row>
    <row r="16" spans="1:15">
      <c r="A16" s="199" t="s">
        <v>388</v>
      </c>
      <c r="B16" s="199"/>
      <c r="C16" s="199"/>
      <c r="D16" s="199"/>
      <c r="E16" s="199"/>
      <c r="F16" s="199"/>
      <c r="G16" s="199"/>
      <c r="H16" s="199"/>
      <c r="I16" s="199"/>
      <c r="J16" s="199"/>
      <c r="K16" s="199"/>
      <c r="L16" s="199"/>
      <c r="M16" s="199"/>
      <c r="N16" s="199"/>
      <c r="O16" s="199"/>
    </row>
    <row r="17" spans="1:15">
      <c r="A17" s="199"/>
      <c r="B17" s="199"/>
      <c r="C17" s="199"/>
      <c r="D17" s="199"/>
      <c r="E17" s="199"/>
      <c r="F17" s="199"/>
      <c r="G17" s="199"/>
      <c r="H17" s="199"/>
      <c r="I17" s="199"/>
      <c r="J17" s="199"/>
      <c r="K17" s="199"/>
      <c r="L17" s="199"/>
      <c r="M17" s="199"/>
      <c r="N17" s="199"/>
      <c r="O17" s="199"/>
    </row>
    <row r="18" spans="1:15">
      <c r="A18" s="200" t="s">
        <v>367</v>
      </c>
      <c r="B18" s="199"/>
      <c r="C18" s="199"/>
      <c r="D18" s="199"/>
      <c r="E18" s="199"/>
      <c r="F18" s="199"/>
      <c r="G18" s="199"/>
      <c r="H18" s="199"/>
      <c r="I18" s="199"/>
      <c r="J18" s="199"/>
      <c r="K18" s="199"/>
      <c r="L18" s="199"/>
      <c r="M18" s="199"/>
      <c r="N18" s="199"/>
      <c r="O18" s="199"/>
    </row>
    <row r="19" spans="1:15">
      <c r="A19" s="367" t="s">
        <v>365</v>
      </c>
      <c r="B19" s="367"/>
      <c r="C19" s="367"/>
      <c r="D19" s="367"/>
      <c r="E19" s="367"/>
      <c r="F19" s="367"/>
      <c r="G19" s="367"/>
      <c r="H19" s="367"/>
      <c r="I19" s="367"/>
      <c r="J19" s="367"/>
      <c r="K19" s="367"/>
      <c r="L19" s="367"/>
      <c r="M19" s="367"/>
      <c r="N19" s="367"/>
      <c r="O19" s="367"/>
    </row>
    <row r="20" spans="1:15">
      <c r="A20" s="199" t="s">
        <v>386</v>
      </c>
      <c r="B20" s="199"/>
      <c r="C20" s="199"/>
      <c r="D20" s="199"/>
      <c r="E20" s="199"/>
      <c r="F20" s="199"/>
      <c r="G20" s="199"/>
      <c r="H20" s="199"/>
      <c r="I20" s="199"/>
      <c r="J20" s="199"/>
      <c r="K20" s="199"/>
      <c r="L20" s="199"/>
      <c r="M20" s="199"/>
      <c r="N20" s="199"/>
      <c r="O20" s="199"/>
    </row>
    <row r="21" spans="1:15">
      <c r="A21" s="199"/>
      <c r="B21" s="199"/>
      <c r="C21" s="199"/>
      <c r="D21" s="199"/>
      <c r="E21" s="199"/>
      <c r="F21" s="199"/>
      <c r="G21" s="199"/>
      <c r="H21" s="199"/>
      <c r="I21" s="199"/>
      <c r="J21" s="199"/>
      <c r="K21" s="199"/>
      <c r="L21" s="199"/>
      <c r="M21" s="199"/>
      <c r="N21" s="199"/>
      <c r="O21" s="199"/>
    </row>
    <row r="22" spans="1:15">
      <c r="A22" s="200" t="s">
        <v>368</v>
      </c>
      <c r="B22" s="199"/>
      <c r="C22" s="199"/>
      <c r="D22" s="199"/>
      <c r="E22" s="199"/>
      <c r="F22" s="199"/>
      <c r="G22" s="199"/>
      <c r="H22" s="199"/>
      <c r="I22" s="199"/>
      <c r="J22" s="199"/>
      <c r="K22" s="199"/>
      <c r="L22" s="199"/>
      <c r="M22" s="199"/>
      <c r="N22" s="199"/>
      <c r="O22" s="199"/>
    </row>
    <row r="23" spans="1:15">
      <c r="A23" s="367" t="s">
        <v>362</v>
      </c>
      <c r="B23" s="367"/>
      <c r="C23" s="367"/>
      <c r="D23" s="367"/>
      <c r="E23" s="367"/>
      <c r="F23" s="367"/>
      <c r="G23" s="367"/>
      <c r="H23" s="367"/>
      <c r="I23" s="367"/>
      <c r="J23" s="367"/>
      <c r="K23" s="367"/>
      <c r="L23" s="367"/>
      <c r="M23" s="367"/>
      <c r="N23" s="367"/>
      <c r="O23" s="367"/>
    </row>
    <row r="24" spans="1:15">
      <c r="A24" s="199" t="s">
        <v>366</v>
      </c>
      <c r="B24" s="199"/>
      <c r="C24" s="199"/>
      <c r="D24" s="199"/>
      <c r="E24" s="199"/>
      <c r="F24" s="199"/>
      <c r="G24" s="199"/>
      <c r="H24" s="199"/>
      <c r="I24" s="199"/>
      <c r="J24" s="199"/>
      <c r="K24" s="199"/>
      <c r="L24" s="199"/>
      <c r="M24" s="199"/>
      <c r="N24" s="199"/>
      <c r="O24" s="199"/>
    </row>
    <row r="25" spans="1:15">
      <c r="A25" s="194"/>
      <c r="B25" s="194"/>
      <c r="C25" s="194"/>
      <c r="D25" s="194"/>
      <c r="E25" s="194"/>
      <c r="F25" s="194"/>
      <c r="G25" s="194"/>
      <c r="H25" s="194"/>
      <c r="I25" s="194"/>
      <c r="J25" s="194"/>
      <c r="K25" s="194"/>
      <c r="L25" s="194"/>
      <c r="M25" s="194"/>
      <c r="N25" s="194"/>
    </row>
    <row r="26" spans="1:15" ht="23.25">
      <c r="A26" s="197" t="s">
        <v>369</v>
      </c>
      <c r="B26" s="197"/>
      <c r="C26" s="197"/>
      <c r="D26" s="197"/>
      <c r="E26" s="197"/>
      <c r="F26" s="197"/>
      <c r="G26" s="197"/>
      <c r="H26" s="197"/>
      <c r="I26" s="197"/>
      <c r="J26" s="197"/>
      <c r="K26" s="197"/>
      <c r="L26" s="197"/>
      <c r="M26" s="197"/>
      <c r="N26" s="197"/>
      <c r="O26" s="197"/>
    </row>
    <row r="27" spans="1:15" ht="409.5" customHeight="1">
      <c r="A27" s="364" t="s">
        <v>738</v>
      </c>
      <c r="B27" s="365"/>
      <c r="C27" s="365"/>
      <c r="D27" s="365"/>
      <c r="E27" s="365"/>
      <c r="F27" s="365"/>
      <c r="G27" s="365"/>
      <c r="H27" s="365"/>
      <c r="I27" s="365"/>
      <c r="J27" s="365"/>
      <c r="K27" s="365"/>
      <c r="L27" s="365"/>
      <c r="M27" s="365"/>
      <c r="N27" s="365"/>
      <c r="O27" s="365"/>
    </row>
    <row r="28" spans="1:15" ht="14.25" customHeight="1">
      <c r="A28" s="194"/>
      <c r="B28" s="194"/>
      <c r="C28" s="194"/>
      <c r="D28" s="194"/>
      <c r="E28" s="194"/>
      <c r="F28" s="194"/>
      <c r="G28" s="194"/>
      <c r="H28" s="194"/>
      <c r="I28" s="194"/>
      <c r="J28" s="194"/>
      <c r="K28" s="194"/>
      <c r="L28" s="194"/>
      <c r="M28" s="194"/>
      <c r="N28" s="194"/>
    </row>
    <row r="29" spans="1:15" ht="73.5" customHeight="1">
      <c r="A29" s="360" t="s">
        <v>370</v>
      </c>
      <c r="B29" s="366"/>
      <c r="C29" s="366"/>
      <c r="D29" s="366"/>
      <c r="E29" s="366"/>
      <c r="F29" s="366"/>
      <c r="G29" s="366"/>
      <c r="H29" s="366"/>
      <c r="I29" s="366"/>
      <c r="J29" s="366"/>
      <c r="K29" s="366"/>
      <c r="L29" s="366"/>
      <c r="M29" s="366"/>
      <c r="N29" s="366"/>
      <c r="O29" s="366"/>
    </row>
    <row r="30" spans="1:15" ht="35.25" customHeight="1">
      <c r="A30" s="362" t="s">
        <v>389</v>
      </c>
      <c r="B30" s="362"/>
      <c r="C30" s="362"/>
      <c r="D30" s="362"/>
      <c r="E30" s="362"/>
      <c r="F30" s="362"/>
      <c r="G30" s="362"/>
      <c r="H30" s="362"/>
      <c r="I30" s="362"/>
      <c r="J30" s="362"/>
      <c r="K30" s="362"/>
      <c r="L30" s="362"/>
      <c r="M30" s="362"/>
      <c r="N30" s="362"/>
      <c r="O30" s="362"/>
    </row>
    <row r="31" spans="1:15" ht="56.25" customHeight="1">
      <c r="A31" s="363" t="s">
        <v>390</v>
      </c>
      <c r="B31" s="363"/>
      <c r="C31" s="363"/>
      <c r="D31" s="363"/>
      <c r="E31" s="363"/>
      <c r="F31" s="363"/>
      <c r="G31" s="363"/>
      <c r="H31" s="363"/>
      <c r="I31" s="363"/>
      <c r="J31" s="363"/>
      <c r="K31" s="363"/>
      <c r="L31" s="363"/>
      <c r="M31" s="363"/>
      <c r="N31" s="363"/>
      <c r="O31" s="363"/>
    </row>
    <row r="32" spans="1:15">
      <c r="A32" s="194"/>
      <c r="B32" s="194"/>
      <c r="C32" s="194"/>
      <c r="D32" s="194"/>
      <c r="E32" s="194"/>
      <c r="F32" s="194"/>
      <c r="G32" s="194"/>
      <c r="H32" s="194"/>
      <c r="I32" s="194"/>
      <c r="J32" s="194"/>
      <c r="K32" s="194"/>
      <c r="L32" s="194"/>
      <c r="M32" s="194"/>
      <c r="N32" s="194"/>
    </row>
    <row r="33" spans="1:14">
      <c r="A33" s="194"/>
      <c r="B33" s="194"/>
      <c r="C33" s="194"/>
      <c r="D33" s="194"/>
      <c r="E33" s="194"/>
      <c r="F33" s="194"/>
      <c r="G33" s="194"/>
      <c r="H33" s="194"/>
      <c r="I33" s="194"/>
      <c r="J33" s="194"/>
      <c r="K33" s="194"/>
      <c r="L33" s="194"/>
      <c r="M33" s="194"/>
      <c r="N33" s="194"/>
    </row>
    <row r="34" spans="1:14">
      <c r="A34" s="194"/>
      <c r="B34" s="194"/>
      <c r="C34" s="194"/>
      <c r="D34" s="194"/>
      <c r="E34" s="194"/>
      <c r="F34" s="194"/>
      <c r="G34" s="194"/>
      <c r="H34" s="194"/>
      <c r="I34" s="194"/>
      <c r="J34" s="194"/>
      <c r="K34" s="194"/>
      <c r="L34" s="194"/>
      <c r="M34" s="194"/>
      <c r="N34" s="194"/>
    </row>
    <row r="35" spans="1:14">
      <c r="A35" s="194"/>
      <c r="B35" s="194"/>
      <c r="C35" s="194"/>
      <c r="D35" s="194"/>
      <c r="E35" s="194"/>
      <c r="F35" s="194"/>
      <c r="G35" s="194"/>
      <c r="H35" s="194"/>
      <c r="I35" s="194"/>
      <c r="J35" s="194"/>
      <c r="K35" s="194"/>
      <c r="L35" s="194"/>
      <c r="M35" s="194"/>
      <c r="N35" s="194"/>
    </row>
    <row r="36" spans="1:14">
      <c r="A36" s="194"/>
      <c r="B36" s="194"/>
      <c r="C36" s="194"/>
      <c r="D36" s="194"/>
      <c r="E36" s="194"/>
      <c r="F36" s="194"/>
      <c r="G36" s="194"/>
      <c r="H36" s="194"/>
      <c r="I36" s="194"/>
      <c r="J36" s="194"/>
      <c r="K36" s="194"/>
      <c r="L36" s="194"/>
      <c r="M36" s="194"/>
      <c r="N36" s="194"/>
    </row>
    <row r="37" spans="1:14">
      <c r="A37" s="194"/>
      <c r="B37" s="194"/>
      <c r="C37" s="194"/>
      <c r="D37" s="194"/>
      <c r="E37" s="194"/>
      <c r="F37" s="194"/>
      <c r="G37" s="194"/>
      <c r="H37" s="194"/>
      <c r="I37" s="194"/>
      <c r="J37" s="194"/>
      <c r="K37" s="194"/>
      <c r="L37" s="194"/>
      <c r="M37" s="194"/>
      <c r="N37" s="194"/>
    </row>
    <row r="38" spans="1:14">
      <c r="A38" s="194"/>
      <c r="B38" s="194"/>
      <c r="C38" s="194"/>
      <c r="D38" s="194"/>
      <c r="E38" s="194"/>
      <c r="F38" s="194"/>
      <c r="G38" s="194"/>
      <c r="H38" s="194"/>
      <c r="I38" s="194"/>
      <c r="J38" s="194"/>
      <c r="K38" s="194"/>
      <c r="L38" s="194"/>
      <c r="M38" s="194"/>
      <c r="N38" s="194"/>
    </row>
    <row r="39" spans="1:14">
      <c r="A39" s="194"/>
      <c r="B39" s="194"/>
      <c r="C39" s="194"/>
      <c r="D39" s="194"/>
      <c r="E39" s="194"/>
      <c r="F39" s="194"/>
      <c r="G39" s="194"/>
      <c r="H39" s="194"/>
      <c r="I39" s="194"/>
      <c r="J39" s="194"/>
      <c r="K39" s="194"/>
      <c r="L39" s="194"/>
      <c r="M39" s="194"/>
      <c r="N39" s="194"/>
    </row>
    <row r="40" spans="1:14">
      <c r="A40" s="194"/>
      <c r="B40" s="194"/>
      <c r="C40" s="194"/>
      <c r="D40" s="194"/>
      <c r="E40" s="194"/>
      <c r="F40" s="194"/>
      <c r="G40" s="194"/>
      <c r="H40" s="194"/>
      <c r="I40" s="194"/>
      <c r="J40" s="194"/>
      <c r="K40" s="194"/>
      <c r="L40" s="194"/>
      <c r="M40" s="194"/>
      <c r="N40" s="194"/>
    </row>
    <row r="41" spans="1:14">
      <c r="A41" s="194"/>
      <c r="B41" s="194"/>
      <c r="C41" s="194"/>
      <c r="D41" s="194"/>
      <c r="E41" s="194"/>
      <c r="F41" s="194"/>
      <c r="G41" s="194"/>
      <c r="H41" s="194"/>
      <c r="I41" s="194"/>
      <c r="J41" s="194"/>
      <c r="K41" s="194"/>
      <c r="L41" s="194"/>
      <c r="M41" s="194"/>
      <c r="N41" s="194"/>
    </row>
    <row r="42" spans="1:14">
      <c r="A42" s="194"/>
      <c r="B42" s="194"/>
      <c r="C42" s="194"/>
      <c r="D42" s="194"/>
      <c r="E42" s="194"/>
      <c r="F42" s="194"/>
      <c r="G42" s="194"/>
      <c r="H42" s="194"/>
      <c r="I42" s="194"/>
      <c r="J42" s="194"/>
      <c r="K42" s="194"/>
      <c r="L42" s="194"/>
      <c r="M42" s="194"/>
      <c r="N42" s="194"/>
    </row>
    <row r="43" spans="1:14">
      <c r="A43" s="194"/>
      <c r="B43" s="194"/>
      <c r="C43" s="194"/>
      <c r="D43" s="194"/>
      <c r="E43" s="194"/>
      <c r="F43" s="194"/>
      <c r="G43" s="194"/>
      <c r="H43" s="194"/>
      <c r="I43" s="194"/>
      <c r="J43" s="194"/>
      <c r="K43" s="194"/>
      <c r="L43" s="194"/>
      <c r="M43" s="194"/>
      <c r="N43" s="194"/>
    </row>
    <row r="44" spans="1:14">
      <c r="A44" s="194"/>
      <c r="B44" s="194"/>
      <c r="C44" s="194"/>
      <c r="D44" s="194"/>
      <c r="E44" s="194"/>
      <c r="F44" s="194"/>
      <c r="G44" s="194"/>
      <c r="H44" s="194"/>
      <c r="I44" s="194"/>
      <c r="J44" s="194"/>
      <c r="K44" s="194"/>
      <c r="L44" s="194"/>
      <c r="M44" s="194"/>
      <c r="N44" s="194"/>
    </row>
    <row r="45" spans="1:14">
      <c r="A45" s="194"/>
      <c r="B45" s="194"/>
      <c r="C45" s="194"/>
      <c r="D45" s="194"/>
      <c r="E45" s="194"/>
      <c r="F45" s="194"/>
      <c r="G45" s="194"/>
      <c r="H45" s="194"/>
      <c r="I45" s="194"/>
      <c r="J45" s="194"/>
      <c r="K45" s="194"/>
      <c r="L45" s="194"/>
      <c r="M45" s="194"/>
      <c r="N45" s="194"/>
    </row>
    <row r="46" spans="1:14">
      <c r="A46" s="194"/>
      <c r="B46" s="194"/>
      <c r="C46" s="194"/>
      <c r="D46" s="194"/>
      <c r="E46" s="194"/>
      <c r="F46" s="194"/>
      <c r="G46" s="194"/>
      <c r="H46" s="194"/>
      <c r="I46" s="194"/>
      <c r="J46" s="194"/>
      <c r="K46" s="194"/>
      <c r="L46" s="194"/>
      <c r="M46" s="194"/>
      <c r="N46" s="194"/>
    </row>
    <row r="47" spans="1:14">
      <c r="A47" s="194"/>
      <c r="B47" s="194"/>
      <c r="C47" s="194"/>
      <c r="D47" s="194"/>
      <c r="E47" s="194"/>
      <c r="F47" s="194"/>
      <c r="G47" s="194"/>
      <c r="H47" s="194"/>
      <c r="I47" s="194"/>
      <c r="J47" s="194"/>
      <c r="K47" s="194"/>
      <c r="L47" s="194"/>
      <c r="M47" s="194"/>
      <c r="N47" s="194"/>
    </row>
    <row r="48" spans="1:14">
      <c r="A48" s="194"/>
      <c r="B48" s="194"/>
      <c r="C48" s="194"/>
      <c r="D48" s="194"/>
      <c r="E48" s="194"/>
      <c r="F48" s="194"/>
      <c r="G48" s="194"/>
      <c r="H48" s="194"/>
      <c r="I48" s="194"/>
      <c r="J48" s="194"/>
      <c r="K48" s="194"/>
      <c r="L48" s="194"/>
      <c r="M48" s="194"/>
      <c r="N48" s="194"/>
    </row>
    <row r="49" spans="1:14">
      <c r="A49" s="194"/>
      <c r="B49" s="194"/>
      <c r="C49" s="194"/>
      <c r="D49" s="194"/>
      <c r="E49" s="194"/>
      <c r="F49" s="194"/>
      <c r="G49" s="194"/>
      <c r="H49" s="194"/>
      <c r="I49" s="194"/>
      <c r="J49" s="194"/>
      <c r="K49" s="194"/>
      <c r="L49" s="194"/>
      <c r="M49" s="194"/>
      <c r="N49" s="194"/>
    </row>
    <row r="50" spans="1:14">
      <c r="A50" s="194"/>
      <c r="B50" s="194"/>
      <c r="C50" s="194"/>
      <c r="D50" s="194"/>
      <c r="E50" s="194"/>
      <c r="F50" s="194"/>
      <c r="G50" s="194"/>
      <c r="H50" s="194"/>
      <c r="I50" s="194"/>
      <c r="J50" s="194"/>
      <c r="K50" s="194"/>
      <c r="L50" s="194"/>
      <c r="M50" s="194"/>
      <c r="N50" s="194"/>
    </row>
    <row r="51" spans="1:14">
      <c r="A51" s="194"/>
      <c r="B51" s="194"/>
      <c r="C51" s="194"/>
      <c r="D51" s="194"/>
      <c r="E51" s="194"/>
      <c r="F51" s="194"/>
      <c r="G51" s="194"/>
      <c r="H51" s="194"/>
      <c r="I51" s="194"/>
      <c r="J51" s="194"/>
      <c r="K51" s="194"/>
      <c r="L51" s="194"/>
      <c r="M51" s="194"/>
      <c r="N51" s="194"/>
    </row>
    <row r="52" spans="1:14">
      <c r="A52" s="194"/>
      <c r="B52" s="194"/>
      <c r="C52" s="194"/>
      <c r="D52" s="194"/>
      <c r="E52" s="194"/>
      <c r="F52" s="194"/>
      <c r="G52" s="194"/>
      <c r="H52" s="194"/>
      <c r="I52" s="194"/>
      <c r="J52" s="194"/>
      <c r="K52" s="194"/>
      <c r="L52" s="194"/>
      <c r="M52" s="194"/>
      <c r="N52" s="194"/>
    </row>
    <row r="53" spans="1:14">
      <c r="A53" s="194"/>
      <c r="B53" s="194"/>
      <c r="C53" s="194"/>
      <c r="D53" s="194"/>
      <c r="E53" s="194"/>
      <c r="F53" s="194"/>
      <c r="G53" s="194"/>
      <c r="H53" s="194"/>
      <c r="I53" s="194"/>
      <c r="J53" s="194"/>
      <c r="K53" s="194"/>
      <c r="L53" s="194"/>
      <c r="M53" s="194"/>
      <c r="N53" s="194"/>
    </row>
    <row r="54" spans="1:14">
      <c r="A54" s="194"/>
      <c r="B54" s="194"/>
      <c r="C54" s="194"/>
      <c r="D54" s="194"/>
      <c r="E54" s="194"/>
      <c r="F54" s="194"/>
      <c r="G54" s="194"/>
      <c r="H54" s="194"/>
      <c r="I54" s="194"/>
      <c r="J54" s="194"/>
      <c r="K54" s="194"/>
      <c r="L54" s="194"/>
      <c r="M54" s="194"/>
      <c r="N54" s="194"/>
    </row>
    <row r="55" spans="1:14">
      <c r="A55" s="194"/>
      <c r="B55" s="194"/>
      <c r="C55" s="194"/>
      <c r="D55" s="194"/>
      <c r="E55" s="194"/>
      <c r="F55" s="194"/>
      <c r="G55" s="194"/>
      <c r="H55" s="194"/>
      <c r="I55" s="194"/>
      <c r="J55" s="194"/>
      <c r="K55" s="194"/>
      <c r="L55" s="194"/>
      <c r="M55" s="194"/>
      <c r="N55" s="194"/>
    </row>
    <row r="56" spans="1:14">
      <c r="A56" s="194"/>
      <c r="B56" s="194"/>
      <c r="C56" s="194"/>
      <c r="D56" s="194"/>
      <c r="E56" s="194"/>
      <c r="F56" s="194"/>
      <c r="G56" s="194"/>
      <c r="H56" s="194"/>
      <c r="I56" s="194"/>
      <c r="J56" s="194"/>
      <c r="K56" s="194"/>
      <c r="L56" s="194"/>
      <c r="M56" s="194"/>
      <c r="N56" s="194"/>
    </row>
    <row r="57" spans="1:14">
      <c r="A57" s="194"/>
      <c r="B57" s="194"/>
      <c r="C57" s="194"/>
      <c r="D57" s="194"/>
      <c r="E57" s="194"/>
      <c r="F57" s="194"/>
      <c r="G57" s="194"/>
      <c r="H57" s="194"/>
      <c r="I57" s="194"/>
      <c r="J57" s="194"/>
      <c r="K57" s="194"/>
      <c r="L57" s="194"/>
      <c r="M57" s="194"/>
      <c r="N57" s="194"/>
    </row>
    <row r="58" spans="1:14">
      <c r="A58" s="194"/>
      <c r="B58" s="194"/>
      <c r="C58" s="194"/>
      <c r="D58" s="194"/>
      <c r="E58" s="194"/>
      <c r="F58" s="194"/>
      <c r="G58" s="194"/>
      <c r="H58" s="194"/>
      <c r="I58" s="194"/>
      <c r="J58" s="194"/>
      <c r="K58" s="194"/>
      <c r="L58" s="194"/>
      <c r="M58" s="194"/>
      <c r="N58" s="194"/>
    </row>
    <row r="59" spans="1:14">
      <c r="A59" s="194"/>
      <c r="B59" s="194"/>
      <c r="C59" s="194"/>
      <c r="D59" s="194"/>
      <c r="E59" s="194"/>
      <c r="F59" s="194"/>
      <c r="G59" s="194"/>
      <c r="H59" s="194"/>
      <c r="I59" s="194"/>
      <c r="J59" s="194"/>
      <c r="K59" s="194"/>
      <c r="L59" s="194"/>
      <c r="M59" s="194"/>
      <c r="N59" s="194"/>
    </row>
    <row r="60" spans="1:14">
      <c r="A60" s="194"/>
      <c r="B60" s="194"/>
      <c r="C60" s="194"/>
      <c r="D60" s="194"/>
      <c r="E60" s="194"/>
      <c r="F60" s="194"/>
      <c r="G60" s="194"/>
      <c r="H60" s="194"/>
      <c r="I60" s="194"/>
      <c r="J60" s="194"/>
      <c r="K60" s="194"/>
      <c r="L60" s="194"/>
      <c r="M60" s="194"/>
      <c r="N60" s="194"/>
    </row>
    <row r="61" spans="1:14">
      <c r="A61" s="194"/>
      <c r="B61" s="194"/>
      <c r="C61" s="194"/>
      <c r="D61" s="194"/>
      <c r="E61" s="194"/>
      <c r="F61" s="194"/>
      <c r="G61" s="194"/>
      <c r="H61" s="194"/>
      <c r="I61" s="194"/>
      <c r="J61" s="194"/>
      <c r="K61" s="194"/>
      <c r="L61" s="194"/>
      <c r="M61" s="194"/>
      <c r="N61" s="194"/>
    </row>
    <row r="62" spans="1:14">
      <c r="A62" s="194"/>
      <c r="B62" s="194"/>
      <c r="C62" s="194"/>
      <c r="D62" s="194"/>
      <c r="E62" s="194"/>
      <c r="F62" s="194"/>
      <c r="G62" s="194"/>
      <c r="H62" s="194"/>
      <c r="I62" s="194"/>
      <c r="J62" s="194"/>
      <c r="K62" s="194"/>
      <c r="L62" s="194"/>
      <c r="M62" s="194"/>
      <c r="N62" s="194"/>
    </row>
    <row r="63" spans="1:14">
      <c r="A63" s="194"/>
      <c r="B63" s="194"/>
      <c r="C63" s="194"/>
      <c r="D63" s="194"/>
      <c r="E63" s="194"/>
      <c r="F63" s="194"/>
      <c r="G63" s="194"/>
      <c r="H63" s="194"/>
      <c r="I63" s="194"/>
      <c r="J63" s="194"/>
      <c r="K63" s="194"/>
      <c r="L63" s="194"/>
      <c r="M63" s="194"/>
      <c r="N63" s="194"/>
    </row>
    <row r="64" spans="1:14">
      <c r="A64" s="194"/>
      <c r="B64" s="194"/>
      <c r="C64" s="194"/>
      <c r="D64" s="194"/>
      <c r="E64" s="194"/>
      <c r="F64" s="194"/>
      <c r="G64" s="194"/>
      <c r="H64" s="194"/>
      <c r="I64" s="194"/>
      <c r="J64" s="194"/>
      <c r="K64" s="194"/>
      <c r="L64" s="194"/>
      <c r="M64" s="194"/>
      <c r="N64" s="194"/>
    </row>
    <row r="65" spans="1:14">
      <c r="A65" s="194"/>
      <c r="B65" s="194"/>
      <c r="C65" s="194"/>
      <c r="D65" s="194"/>
      <c r="E65" s="194"/>
      <c r="F65" s="194"/>
      <c r="G65" s="194"/>
      <c r="H65" s="194"/>
      <c r="I65" s="194"/>
      <c r="J65" s="194"/>
      <c r="K65" s="194"/>
      <c r="L65" s="194"/>
      <c r="M65" s="194"/>
      <c r="N65" s="194"/>
    </row>
    <row r="66" spans="1:14">
      <c r="A66" s="194"/>
      <c r="B66" s="194"/>
      <c r="C66" s="194"/>
      <c r="D66" s="194"/>
      <c r="E66" s="194"/>
      <c r="F66" s="194"/>
      <c r="G66" s="194"/>
      <c r="H66" s="194"/>
      <c r="I66" s="194"/>
      <c r="J66" s="194"/>
      <c r="K66" s="194"/>
      <c r="L66" s="194"/>
      <c r="M66" s="194"/>
      <c r="N66" s="194"/>
    </row>
    <row r="67" spans="1:14">
      <c r="A67" s="194"/>
      <c r="B67" s="194"/>
      <c r="C67" s="194"/>
      <c r="D67" s="194"/>
      <c r="E67" s="194"/>
      <c r="F67" s="194"/>
      <c r="G67" s="194"/>
      <c r="H67" s="194"/>
      <c r="I67" s="194"/>
      <c r="J67" s="194"/>
      <c r="K67" s="194"/>
      <c r="L67" s="194"/>
      <c r="M67" s="194"/>
      <c r="N67" s="194"/>
    </row>
    <row r="68" spans="1:14">
      <c r="A68" s="194"/>
      <c r="B68" s="194"/>
      <c r="C68" s="194"/>
      <c r="D68" s="194"/>
      <c r="E68" s="194"/>
      <c r="F68" s="194"/>
      <c r="G68" s="194"/>
      <c r="H68" s="194"/>
      <c r="I68" s="194"/>
      <c r="J68" s="194"/>
      <c r="K68" s="194"/>
      <c r="L68" s="194"/>
      <c r="M68" s="194"/>
      <c r="N68" s="194"/>
    </row>
    <row r="69" spans="1:14">
      <c r="A69" s="194"/>
      <c r="B69" s="194"/>
      <c r="C69" s="194"/>
      <c r="D69" s="194"/>
      <c r="E69" s="194"/>
      <c r="F69" s="194"/>
      <c r="G69" s="194"/>
      <c r="H69" s="194"/>
      <c r="I69" s="194"/>
      <c r="J69" s="194"/>
      <c r="K69" s="194"/>
      <c r="L69" s="194"/>
      <c r="M69" s="194"/>
      <c r="N69" s="194"/>
    </row>
    <row r="70" spans="1:14">
      <c r="A70" s="194"/>
      <c r="B70" s="194"/>
      <c r="C70" s="194"/>
      <c r="D70" s="194"/>
      <c r="E70" s="194"/>
      <c r="F70" s="194"/>
      <c r="G70" s="194"/>
      <c r="H70" s="194"/>
      <c r="I70" s="194"/>
      <c r="J70" s="194"/>
      <c r="K70" s="194"/>
      <c r="L70" s="194"/>
      <c r="M70" s="194"/>
      <c r="N70" s="194"/>
    </row>
    <row r="71" spans="1:14">
      <c r="A71" s="194"/>
      <c r="B71" s="194"/>
      <c r="C71" s="194"/>
      <c r="D71" s="194"/>
      <c r="E71" s="194"/>
      <c r="F71" s="194"/>
      <c r="G71" s="194"/>
      <c r="H71" s="194"/>
      <c r="I71" s="194"/>
      <c r="J71" s="194"/>
      <c r="K71" s="194"/>
      <c r="L71" s="194"/>
      <c r="M71" s="194"/>
      <c r="N71" s="194"/>
    </row>
    <row r="72" spans="1:14">
      <c r="A72" s="194"/>
      <c r="B72" s="194"/>
      <c r="C72" s="194"/>
      <c r="D72" s="194"/>
      <c r="E72" s="194"/>
      <c r="F72" s="194"/>
      <c r="G72" s="194"/>
      <c r="H72" s="194"/>
      <c r="I72" s="194"/>
      <c r="J72" s="194"/>
      <c r="K72" s="194"/>
      <c r="L72" s="194"/>
      <c r="M72" s="194"/>
      <c r="N72" s="194"/>
    </row>
    <row r="73" spans="1:14">
      <c r="A73" s="194"/>
      <c r="B73" s="194"/>
      <c r="C73" s="194"/>
      <c r="D73" s="194"/>
      <c r="E73" s="194"/>
      <c r="F73" s="194"/>
      <c r="G73" s="194"/>
      <c r="H73" s="194"/>
      <c r="I73" s="194"/>
      <c r="J73" s="194"/>
      <c r="K73" s="194"/>
      <c r="L73" s="194"/>
      <c r="M73" s="194"/>
      <c r="N73" s="194"/>
    </row>
    <row r="74" spans="1:14">
      <c r="A74" s="194"/>
      <c r="B74" s="194"/>
      <c r="C74" s="194"/>
      <c r="D74" s="194"/>
      <c r="E74" s="194"/>
      <c r="F74" s="194"/>
      <c r="G74" s="194"/>
      <c r="H74" s="194"/>
      <c r="I74" s="194"/>
      <c r="J74" s="194"/>
      <c r="K74" s="194"/>
      <c r="L74" s="194"/>
      <c r="M74" s="194"/>
      <c r="N74" s="194"/>
    </row>
    <row r="75" spans="1:14">
      <c r="A75" s="194"/>
      <c r="B75" s="194"/>
      <c r="C75" s="194"/>
      <c r="D75" s="194"/>
      <c r="E75" s="194"/>
      <c r="F75" s="194"/>
      <c r="G75" s="194"/>
      <c r="H75" s="194"/>
      <c r="I75" s="194"/>
      <c r="J75" s="194"/>
      <c r="K75" s="194"/>
      <c r="L75" s="194"/>
      <c r="M75" s="194"/>
      <c r="N75" s="194"/>
    </row>
    <row r="76" spans="1:14">
      <c r="A76" s="194"/>
      <c r="B76" s="194"/>
      <c r="C76" s="194"/>
      <c r="D76" s="194"/>
      <c r="E76" s="194"/>
      <c r="F76" s="194"/>
      <c r="G76" s="194"/>
      <c r="H76" s="194"/>
      <c r="I76" s="194"/>
      <c r="J76" s="194"/>
      <c r="K76" s="194"/>
      <c r="L76" s="194"/>
      <c r="M76" s="194"/>
      <c r="N76" s="194"/>
    </row>
    <row r="77" spans="1:14">
      <c r="A77" s="194"/>
      <c r="B77" s="194"/>
      <c r="C77" s="194"/>
      <c r="D77" s="194"/>
      <c r="E77" s="194"/>
      <c r="F77" s="194"/>
      <c r="G77" s="194"/>
      <c r="H77" s="194"/>
      <c r="I77" s="194"/>
      <c r="J77" s="194"/>
      <c r="K77" s="194"/>
      <c r="L77" s="194"/>
      <c r="M77" s="194"/>
      <c r="N77" s="194"/>
    </row>
    <row r="78" spans="1:14">
      <c r="A78" s="194"/>
      <c r="B78" s="194"/>
      <c r="C78" s="194"/>
      <c r="D78" s="194"/>
      <c r="E78" s="194"/>
      <c r="F78" s="194"/>
      <c r="G78" s="194"/>
      <c r="H78" s="194"/>
      <c r="I78" s="194"/>
      <c r="J78" s="194"/>
      <c r="K78" s="194"/>
      <c r="L78" s="194"/>
      <c r="M78" s="194"/>
      <c r="N78" s="194"/>
    </row>
    <row r="79" spans="1:14">
      <c r="A79" s="194"/>
      <c r="B79" s="194"/>
      <c r="C79" s="194"/>
      <c r="D79" s="194"/>
      <c r="E79" s="194"/>
      <c r="F79" s="194"/>
      <c r="G79" s="194"/>
      <c r="H79" s="194"/>
      <c r="I79" s="194"/>
      <c r="J79" s="194"/>
      <c r="K79" s="194"/>
      <c r="L79" s="194"/>
      <c r="M79" s="194"/>
      <c r="N79" s="194"/>
    </row>
    <row r="80" spans="1:14">
      <c r="A80" s="194"/>
      <c r="B80" s="194"/>
      <c r="C80" s="194"/>
      <c r="D80" s="194"/>
      <c r="E80" s="194"/>
      <c r="F80" s="194"/>
      <c r="G80" s="194"/>
      <c r="H80" s="194"/>
      <c r="I80" s="194"/>
      <c r="J80" s="194"/>
      <c r="K80" s="194"/>
      <c r="L80" s="194"/>
      <c r="M80" s="194"/>
      <c r="N80" s="194"/>
    </row>
    <row r="81" spans="1:14">
      <c r="A81" s="194"/>
      <c r="B81" s="194"/>
      <c r="C81" s="194"/>
      <c r="D81" s="194"/>
      <c r="E81" s="194"/>
      <c r="F81" s="194"/>
      <c r="G81" s="194"/>
      <c r="H81" s="194"/>
      <c r="I81" s="194"/>
      <c r="J81" s="194"/>
      <c r="K81" s="194"/>
      <c r="L81" s="194"/>
      <c r="M81" s="194"/>
      <c r="N81" s="194"/>
    </row>
    <row r="82" spans="1:14">
      <c r="A82" s="194"/>
      <c r="B82" s="194"/>
      <c r="C82" s="194"/>
      <c r="D82" s="194"/>
      <c r="E82" s="194"/>
      <c r="F82" s="194"/>
      <c r="G82" s="194"/>
      <c r="H82" s="194"/>
      <c r="I82" s="194"/>
      <c r="J82" s="194"/>
      <c r="K82" s="194"/>
      <c r="L82" s="194"/>
      <c r="M82" s="194"/>
      <c r="N82" s="194"/>
    </row>
    <row r="83" spans="1:14">
      <c r="A83" s="194"/>
      <c r="B83" s="194"/>
      <c r="C83" s="194"/>
      <c r="D83" s="194"/>
      <c r="E83" s="194"/>
      <c r="F83" s="194"/>
      <c r="G83" s="194"/>
      <c r="H83" s="194"/>
      <c r="I83" s="194"/>
      <c r="J83" s="194"/>
      <c r="K83" s="194"/>
      <c r="L83" s="194"/>
      <c r="M83" s="194"/>
      <c r="N83" s="194"/>
    </row>
    <row r="84" spans="1:14">
      <c r="A84" s="194"/>
      <c r="B84" s="194"/>
      <c r="C84" s="194"/>
      <c r="D84" s="194"/>
      <c r="E84" s="194"/>
      <c r="F84" s="194"/>
      <c r="G84" s="194"/>
      <c r="H84" s="194"/>
      <c r="I84" s="194"/>
      <c r="J84" s="194"/>
      <c r="K84" s="194"/>
      <c r="L84" s="194"/>
      <c r="M84" s="194"/>
      <c r="N84" s="194"/>
    </row>
    <row r="85" spans="1:14">
      <c r="A85" s="194"/>
      <c r="B85" s="194"/>
      <c r="C85" s="194"/>
      <c r="D85" s="194"/>
      <c r="E85" s="194"/>
      <c r="F85" s="194"/>
      <c r="G85" s="194"/>
      <c r="H85" s="194"/>
      <c r="I85" s="194"/>
      <c r="J85" s="194"/>
      <c r="K85" s="194"/>
      <c r="L85" s="194"/>
      <c r="M85" s="194"/>
      <c r="N85" s="194"/>
    </row>
    <row r="86" spans="1:14">
      <c r="A86" s="194"/>
      <c r="B86" s="194"/>
      <c r="C86" s="194"/>
      <c r="D86" s="194"/>
      <c r="E86" s="194"/>
      <c r="F86" s="194"/>
      <c r="G86" s="194"/>
      <c r="H86" s="194"/>
      <c r="I86" s="194"/>
      <c r="J86" s="194"/>
      <c r="K86" s="194"/>
      <c r="L86" s="194"/>
      <c r="M86" s="194"/>
      <c r="N86" s="194"/>
    </row>
    <row r="87" spans="1:14">
      <c r="A87" s="194"/>
      <c r="B87" s="194"/>
      <c r="C87" s="194"/>
      <c r="D87" s="194"/>
      <c r="E87" s="194"/>
      <c r="F87" s="194"/>
      <c r="G87" s="194"/>
      <c r="H87" s="194"/>
      <c r="I87" s="194"/>
      <c r="J87" s="194"/>
      <c r="K87" s="194"/>
      <c r="L87" s="194"/>
      <c r="M87" s="194"/>
      <c r="N87" s="194"/>
    </row>
    <row r="88" spans="1:14">
      <c r="A88" s="194"/>
      <c r="B88" s="194"/>
      <c r="C88" s="194"/>
      <c r="D88" s="194"/>
      <c r="E88" s="194"/>
      <c r="F88" s="194"/>
      <c r="G88" s="194"/>
      <c r="H88" s="194"/>
      <c r="I88" s="194"/>
      <c r="J88" s="194"/>
      <c r="K88" s="194"/>
      <c r="L88" s="194"/>
      <c r="M88" s="194"/>
      <c r="N88" s="194"/>
    </row>
    <row r="89" spans="1:14">
      <c r="A89" s="194"/>
      <c r="B89" s="194"/>
      <c r="C89" s="194"/>
      <c r="D89" s="194"/>
      <c r="E89" s="194"/>
      <c r="F89" s="194"/>
      <c r="G89" s="194"/>
      <c r="H89" s="194"/>
      <c r="I89" s="194"/>
      <c r="J89" s="194"/>
      <c r="K89" s="194"/>
      <c r="L89" s="194"/>
      <c r="M89" s="194"/>
      <c r="N89" s="194"/>
    </row>
    <row r="90" spans="1:14">
      <c r="A90" s="194"/>
      <c r="B90" s="194"/>
      <c r="C90" s="194"/>
      <c r="D90" s="194"/>
      <c r="E90" s="194"/>
      <c r="F90" s="194"/>
      <c r="G90" s="194"/>
      <c r="H90" s="194"/>
      <c r="I90" s="194"/>
      <c r="J90" s="194"/>
      <c r="K90" s="194"/>
      <c r="L90" s="194"/>
      <c r="M90" s="194"/>
      <c r="N90" s="194"/>
    </row>
    <row r="91" spans="1:14">
      <c r="A91" s="194"/>
      <c r="B91" s="194"/>
      <c r="C91" s="194"/>
      <c r="D91" s="194"/>
      <c r="E91" s="194"/>
      <c r="F91" s="194"/>
      <c r="G91" s="194"/>
      <c r="H91" s="194"/>
      <c r="I91" s="194"/>
      <c r="J91" s="194"/>
      <c r="K91" s="194"/>
      <c r="L91" s="194"/>
      <c r="M91" s="194"/>
      <c r="N91" s="194"/>
    </row>
    <row r="92" spans="1:14">
      <c r="A92" s="194"/>
      <c r="B92" s="194"/>
      <c r="C92" s="194"/>
      <c r="D92" s="194"/>
      <c r="E92" s="194"/>
      <c r="F92" s="194"/>
      <c r="G92" s="194"/>
      <c r="H92" s="194"/>
      <c r="I92" s="194"/>
      <c r="J92" s="194"/>
      <c r="K92" s="194"/>
      <c r="L92" s="194"/>
      <c r="M92" s="194"/>
      <c r="N92" s="194"/>
    </row>
    <row r="93" spans="1:14">
      <c r="A93" s="194"/>
      <c r="B93" s="194"/>
      <c r="C93" s="194"/>
      <c r="D93" s="194"/>
      <c r="E93" s="194"/>
      <c r="F93" s="194"/>
      <c r="G93" s="194"/>
      <c r="H93" s="194"/>
      <c r="I93" s="194"/>
      <c r="J93" s="194"/>
      <c r="K93" s="194"/>
      <c r="L93" s="194"/>
      <c r="M93" s="194"/>
      <c r="N93" s="194"/>
    </row>
    <row r="94" spans="1:14">
      <c r="A94" s="194"/>
      <c r="B94" s="194"/>
      <c r="C94" s="194"/>
      <c r="D94" s="194"/>
      <c r="E94" s="194"/>
      <c r="F94" s="194"/>
      <c r="G94" s="194"/>
      <c r="H94" s="194"/>
      <c r="I94" s="194"/>
      <c r="J94" s="194"/>
      <c r="K94" s="194"/>
      <c r="L94" s="194"/>
      <c r="M94" s="194"/>
      <c r="N94" s="194"/>
    </row>
    <row r="95" spans="1:14">
      <c r="A95" s="194"/>
      <c r="B95" s="194"/>
      <c r="C95" s="194"/>
      <c r="D95" s="194"/>
      <c r="E95" s="194"/>
      <c r="F95" s="194"/>
      <c r="G95" s="194"/>
      <c r="H95" s="194"/>
      <c r="I95" s="194"/>
      <c r="J95" s="194"/>
      <c r="K95" s="194"/>
      <c r="L95" s="194"/>
      <c r="M95" s="194"/>
      <c r="N95" s="194"/>
    </row>
    <row r="96" spans="1:14">
      <c r="A96" s="194"/>
      <c r="B96" s="194"/>
      <c r="C96" s="194"/>
      <c r="D96" s="194"/>
      <c r="E96" s="194"/>
      <c r="F96" s="194"/>
      <c r="G96" s="194"/>
      <c r="H96" s="194"/>
      <c r="I96" s="194"/>
      <c r="J96" s="194"/>
      <c r="K96" s="194"/>
      <c r="L96" s="194"/>
      <c r="M96" s="194"/>
      <c r="N96" s="194"/>
    </row>
    <row r="97" spans="1:14">
      <c r="A97" s="194"/>
      <c r="B97" s="194"/>
      <c r="C97" s="194"/>
      <c r="D97" s="194"/>
      <c r="E97" s="194"/>
      <c r="F97" s="194"/>
      <c r="G97" s="194"/>
      <c r="H97" s="194"/>
      <c r="I97" s="194"/>
      <c r="J97" s="194"/>
      <c r="K97" s="194"/>
      <c r="L97" s="194"/>
      <c r="M97" s="194"/>
      <c r="N97" s="194"/>
    </row>
    <row r="98" spans="1:14">
      <c r="A98" s="194"/>
      <c r="B98" s="194"/>
      <c r="C98" s="194"/>
      <c r="D98" s="194"/>
      <c r="E98" s="194"/>
      <c r="F98" s="194"/>
      <c r="G98" s="194"/>
      <c r="H98" s="194"/>
      <c r="I98" s="194"/>
      <c r="J98" s="194"/>
      <c r="K98" s="194"/>
      <c r="L98" s="194"/>
      <c r="M98" s="194"/>
      <c r="N98" s="194"/>
    </row>
    <row r="99" spans="1:14">
      <c r="A99" s="194"/>
      <c r="B99" s="194"/>
      <c r="C99" s="194"/>
      <c r="D99" s="194"/>
      <c r="E99" s="194"/>
      <c r="F99" s="194"/>
      <c r="G99" s="194"/>
      <c r="H99" s="194"/>
      <c r="I99" s="194"/>
      <c r="J99" s="194"/>
      <c r="K99" s="194"/>
      <c r="L99" s="194"/>
      <c r="M99" s="194"/>
      <c r="N99" s="194"/>
    </row>
    <row r="100" spans="1:14">
      <c r="A100" s="194"/>
      <c r="B100" s="194"/>
      <c r="C100" s="194"/>
      <c r="D100" s="194"/>
      <c r="E100" s="194"/>
      <c r="F100" s="194"/>
      <c r="G100" s="194"/>
      <c r="H100" s="194"/>
      <c r="I100" s="194"/>
      <c r="J100" s="194"/>
      <c r="K100" s="194"/>
      <c r="L100" s="194"/>
      <c r="M100" s="194"/>
      <c r="N100" s="194"/>
    </row>
    <row r="101" spans="1:14">
      <c r="A101" s="194"/>
      <c r="B101" s="194"/>
      <c r="C101" s="194"/>
      <c r="D101" s="194"/>
      <c r="E101" s="194"/>
      <c r="F101" s="194"/>
      <c r="G101" s="194"/>
      <c r="H101" s="194"/>
      <c r="I101" s="194"/>
      <c r="J101" s="194"/>
      <c r="K101" s="194"/>
      <c r="L101" s="194"/>
      <c r="M101" s="194"/>
      <c r="N101" s="194"/>
    </row>
    <row r="102" spans="1:14">
      <c r="A102" s="194"/>
      <c r="B102" s="194"/>
      <c r="C102" s="194"/>
      <c r="D102" s="194"/>
      <c r="E102" s="194"/>
      <c r="F102" s="194"/>
      <c r="G102" s="194"/>
      <c r="H102" s="194"/>
      <c r="I102" s="194"/>
      <c r="J102" s="194"/>
      <c r="K102" s="194"/>
      <c r="L102" s="194"/>
      <c r="M102" s="194"/>
      <c r="N102" s="194"/>
    </row>
    <row r="103" spans="1:14">
      <c r="A103" s="194"/>
      <c r="B103" s="194"/>
      <c r="C103" s="194"/>
      <c r="D103" s="194"/>
      <c r="E103" s="194"/>
      <c r="F103" s="194"/>
      <c r="G103" s="194"/>
      <c r="H103" s="194"/>
      <c r="I103" s="194"/>
      <c r="J103" s="194"/>
      <c r="K103" s="194"/>
      <c r="L103" s="194"/>
      <c r="M103" s="194"/>
      <c r="N103" s="194"/>
    </row>
    <row r="104" spans="1:14">
      <c r="A104" s="194"/>
      <c r="B104" s="194"/>
      <c r="C104" s="194"/>
      <c r="D104" s="194"/>
      <c r="E104" s="194"/>
      <c r="F104" s="194"/>
      <c r="G104" s="194"/>
      <c r="H104" s="194"/>
      <c r="I104" s="194"/>
      <c r="J104" s="194"/>
      <c r="K104" s="194"/>
      <c r="L104" s="194"/>
      <c r="M104" s="194"/>
      <c r="N104" s="194"/>
    </row>
    <row r="105" spans="1:14">
      <c r="A105" s="194"/>
      <c r="B105" s="194"/>
      <c r="C105" s="194"/>
      <c r="D105" s="194"/>
      <c r="E105" s="194"/>
      <c r="F105" s="194"/>
      <c r="G105" s="194"/>
      <c r="H105" s="194"/>
      <c r="I105" s="194"/>
      <c r="J105" s="194"/>
      <c r="K105" s="194"/>
      <c r="L105" s="194"/>
      <c r="M105" s="194"/>
      <c r="N105" s="194"/>
    </row>
    <row r="106" spans="1:14">
      <c r="A106" s="194"/>
      <c r="B106" s="194"/>
      <c r="C106" s="194"/>
      <c r="D106" s="194"/>
      <c r="E106" s="194"/>
      <c r="F106" s="194"/>
      <c r="G106" s="194"/>
      <c r="H106" s="194"/>
      <c r="I106" s="194"/>
      <c r="J106" s="194"/>
      <c r="K106" s="194"/>
      <c r="L106" s="194"/>
      <c r="M106" s="194"/>
      <c r="N106" s="194"/>
    </row>
    <row r="107" spans="1:14">
      <c r="A107" s="194"/>
      <c r="B107" s="194"/>
      <c r="C107" s="194"/>
      <c r="D107" s="194"/>
      <c r="E107" s="194"/>
      <c r="F107" s="194"/>
      <c r="G107" s="194"/>
      <c r="H107" s="194"/>
      <c r="I107" s="194"/>
      <c r="J107" s="194"/>
      <c r="K107" s="194"/>
      <c r="L107" s="194"/>
      <c r="M107" s="194"/>
      <c r="N107" s="194"/>
    </row>
    <row r="108" spans="1:14">
      <c r="A108" s="194"/>
      <c r="B108" s="194"/>
      <c r="C108" s="194"/>
      <c r="D108" s="194"/>
      <c r="E108" s="194"/>
      <c r="F108" s="194"/>
      <c r="G108" s="194"/>
      <c r="H108" s="194"/>
      <c r="I108" s="194"/>
      <c r="J108" s="194"/>
      <c r="K108" s="194"/>
      <c r="L108" s="194"/>
      <c r="M108" s="194"/>
      <c r="N108" s="194"/>
    </row>
    <row r="109" spans="1:14">
      <c r="A109" s="194"/>
      <c r="B109" s="194"/>
      <c r="C109" s="194"/>
      <c r="D109" s="194"/>
      <c r="E109" s="194"/>
      <c r="F109" s="194"/>
      <c r="G109" s="194"/>
      <c r="H109" s="194"/>
      <c r="I109" s="194"/>
      <c r="J109" s="194"/>
      <c r="K109" s="194"/>
      <c r="L109" s="194"/>
      <c r="M109" s="194"/>
      <c r="N109" s="194"/>
    </row>
  </sheetData>
  <mergeCells count="9">
    <mergeCell ref="A2:O2"/>
    <mergeCell ref="A4:O4"/>
    <mergeCell ref="A30:O30"/>
    <mergeCell ref="A31:O31"/>
    <mergeCell ref="A27:O27"/>
    <mergeCell ref="A29:O29"/>
    <mergeCell ref="A15:O15"/>
    <mergeCell ref="A19:O19"/>
    <mergeCell ref="A23:O23"/>
  </mergeCells>
  <hyperlinks>
    <hyperlink ref="A5" r:id="rId1"/>
    <hyperlink ref="A15" r:id="rId2"/>
    <hyperlink ref="A19" r:id="rId3"/>
    <hyperlink ref="A23" r:id="rId4"/>
    <hyperlink ref="A8" r:id="rId5"/>
  </hyperlinks>
  <pageMargins left="0.52" right="0.45" top="0.74803149606299213" bottom="0.74803149606299213" header="0.31496062992125984" footer="0.31496062992125984"/>
  <pageSetup paperSize="9" scale="64" orientation="portrait" horizontalDpi="300" verticalDpi="300" r:id="rId6"/>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0" tint="-0.499984740745262"/>
    <outlinePr summaryBelow="0"/>
    <pageSetUpPr fitToPage="1"/>
  </sheetPr>
  <dimension ref="A1:L67"/>
  <sheetViews>
    <sheetView zoomScale="85" zoomScaleNormal="85" workbookViewId="0">
      <selection activeCell="D35" sqref="D35"/>
    </sheetView>
  </sheetViews>
  <sheetFormatPr defaultColWidth="0" defaultRowHeight="12.75"/>
  <cols>
    <col min="1" max="1" width="26.5" style="11" bestFit="1" customWidth="1"/>
    <col min="2" max="2" width="4.625" style="11" bestFit="1" customWidth="1"/>
    <col min="3" max="3" width="1.875" style="11" customWidth="1"/>
    <col min="4" max="4" width="4.75" style="11" bestFit="1" customWidth="1"/>
    <col min="5" max="5" width="5.625" style="11" bestFit="1" customWidth="1"/>
    <col min="6" max="6" width="6.125" style="11" bestFit="1" customWidth="1"/>
    <col min="7" max="7" width="9.875" style="11" customWidth="1"/>
    <col min="8" max="16384" width="9" style="11" hidden="1"/>
  </cols>
  <sheetData>
    <row r="1" spans="1:12" s="1" customFormat="1" ht="30">
      <c r="A1" s="7" t="s">
        <v>84</v>
      </c>
      <c r="B1" s="2"/>
      <c r="D1" s="4"/>
      <c r="H1" s="2"/>
      <c r="L1" s="2"/>
    </row>
    <row r="2" spans="1:12" ht="13.5" thickBot="1">
      <c r="A2" s="8" t="s">
        <v>77</v>
      </c>
      <c r="B2" s="9"/>
      <c r="C2" s="10"/>
      <c r="D2" s="8" t="s">
        <v>76</v>
      </c>
      <c r="E2" s="8" t="s">
        <v>308</v>
      </c>
      <c r="F2" s="8" t="s">
        <v>75</v>
      </c>
    </row>
    <row r="3" spans="1:12">
      <c r="A3" s="11" t="s">
        <v>3</v>
      </c>
      <c r="B3" s="10">
        <f>'Primary Inputs'!$C$16</f>
        <v>2017</v>
      </c>
      <c r="D3" s="12">
        <v>1988</v>
      </c>
      <c r="E3" s="13">
        <v>66.125</v>
      </c>
      <c r="F3" s="24">
        <f ca="1">IFERROR(INDEX(OFFSET($E$3,0,0,$B$4,1),MATCH($B$3,OFFSET($D$3,0,0,$B$4,1),0)) / E3, "")</f>
        <v>3.9746691871455573</v>
      </c>
      <c r="G3" s="24"/>
    </row>
    <row r="4" spans="1:12">
      <c r="A4" s="11" t="s">
        <v>316</v>
      </c>
      <c r="B4" s="1">
        <f>MAX(D:D)-MIN(D:D)</f>
        <v>31</v>
      </c>
      <c r="D4" s="14">
        <v>1989</v>
      </c>
      <c r="E4" s="13">
        <v>72.248999999999995</v>
      </c>
      <c r="F4" s="24">
        <f t="shared" ref="F4:F67" ca="1" si="0">IFERROR(INDEX(OFFSET($E$3,0,0,$B$4,1),MATCH($B$3,OFFSET($D$3,0,0,$B$4,1),0)) / E4, "")</f>
        <v>3.637766612686681</v>
      </c>
      <c r="G4" s="24"/>
    </row>
    <row r="5" spans="1:12">
      <c r="D5" s="14">
        <v>1990</v>
      </c>
      <c r="E5" s="13">
        <v>74.980999999999995</v>
      </c>
      <c r="F5" s="24">
        <f t="shared" ca="1" si="0"/>
        <v>3.505221322735093</v>
      </c>
      <c r="G5" s="24"/>
    </row>
    <row r="6" spans="1:12">
      <c r="D6" s="14">
        <v>1991</v>
      </c>
      <c r="E6" s="13">
        <v>75.847999999999999</v>
      </c>
      <c r="F6" s="24">
        <f t="shared" ca="1" si="0"/>
        <v>3.4651539921949159</v>
      </c>
      <c r="G6" s="24"/>
    </row>
    <row r="7" spans="1:12">
      <c r="D7" s="14">
        <v>1992</v>
      </c>
      <c r="E7" s="13">
        <v>76.908000000000001</v>
      </c>
      <c r="F7" s="24">
        <f t="shared" ca="1" si="0"/>
        <v>3.417394809382639</v>
      </c>
      <c r="G7" s="24"/>
    </row>
    <row r="8" spans="1:12">
      <c r="D8" s="14">
        <v>1993</v>
      </c>
      <c r="E8" s="13">
        <v>79.247</v>
      </c>
      <c r="F8" s="24">
        <f t="shared" ca="1" si="0"/>
        <v>3.3165293323406564</v>
      </c>
      <c r="G8" s="24"/>
    </row>
    <row r="9" spans="1:12">
      <c r="D9" s="14">
        <v>1994</v>
      </c>
      <c r="E9" s="13">
        <v>85.998999999999995</v>
      </c>
      <c r="F9" s="24">
        <f t="shared" ca="1" si="0"/>
        <v>3.056140187676601</v>
      </c>
      <c r="G9" s="24"/>
    </row>
    <row r="10" spans="1:12">
      <c r="D10" s="14">
        <v>1995</v>
      </c>
      <c r="E10" s="13">
        <v>91.879000000000005</v>
      </c>
      <c r="F10" s="24">
        <f t="shared" ca="1" si="0"/>
        <v>2.8605557309069534</v>
      </c>
      <c r="G10" s="24"/>
    </row>
    <row r="11" spans="1:12">
      <c r="D11" s="14">
        <v>1996</v>
      </c>
      <c r="E11" s="13">
        <v>97.597999999999999</v>
      </c>
      <c r="F11" s="24">
        <f t="shared" ca="1" si="0"/>
        <v>2.6929342814401935</v>
      </c>
      <c r="G11" s="24"/>
    </row>
    <row r="12" spans="1:12">
      <c r="D12" s="14">
        <v>1997</v>
      </c>
      <c r="E12" s="13">
        <v>102.215</v>
      </c>
      <c r="F12" s="24">
        <f t="shared" ca="1" si="0"/>
        <v>2.5712957980726898</v>
      </c>
      <c r="G12" s="24"/>
    </row>
    <row r="13" spans="1:12">
      <c r="D13" s="14">
        <v>1998</v>
      </c>
      <c r="E13" s="13">
        <v>104.863</v>
      </c>
      <c r="F13" s="24">
        <f t="shared" ca="1" si="0"/>
        <v>2.5063654482515281</v>
      </c>
      <c r="G13" s="24"/>
    </row>
    <row r="14" spans="1:12">
      <c r="D14" s="14">
        <v>1999</v>
      </c>
      <c r="E14" s="13">
        <v>108.31399999999999</v>
      </c>
      <c r="F14" s="24">
        <f t="shared" ca="1" si="0"/>
        <v>2.4265099617777941</v>
      </c>
      <c r="G14" s="24"/>
    </row>
    <row r="15" spans="1:12">
      <c r="D15" s="14">
        <v>2000</v>
      </c>
      <c r="E15" s="13">
        <v>114.673</v>
      </c>
      <c r="F15" s="24">
        <f t="shared" ca="1" si="0"/>
        <v>2.2919518980056335</v>
      </c>
      <c r="G15" s="24"/>
    </row>
    <row r="16" spans="1:12">
      <c r="D16" s="14">
        <v>2001</v>
      </c>
      <c r="E16" s="13">
        <v>122.194</v>
      </c>
      <c r="F16" s="24">
        <f t="shared" ca="1" si="0"/>
        <v>2.1508830220796438</v>
      </c>
      <c r="G16" s="24"/>
    </row>
    <row r="17" spans="4:7">
      <c r="D17" s="14">
        <v>2002</v>
      </c>
      <c r="E17" s="13">
        <v>130.042</v>
      </c>
      <c r="F17" s="24">
        <f t="shared" ca="1" si="0"/>
        <v>2.0210778056320264</v>
      </c>
      <c r="G17" s="24"/>
    </row>
    <row r="18" spans="4:7">
      <c r="D18" s="14">
        <v>2003</v>
      </c>
      <c r="E18" s="13">
        <v>137.36500000000001</v>
      </c>
      <c r="F18" s="24">
        <f t="shared" ca="1" si="0"/>
        <v>1.9133330906708403</v>
      </c>
      <c r="G18" s="24"/>
    </row>
    <row r="19" spans="4:7">
      <c r="D19" s="14">
        <v>2004</v>
      </c>
      <c r="E19" s="13">
        <v>147.73500000000001</v>
      </c>
      <c r="F19" s="24">
        <f t="shared" ca="1" si="0"/>
        <v>1.7790300199681861</v>
      </c>
      <c r="G19" s="24"/>
    </row>
    <row r="20" spans="4:7">
      <c r="D20" s="14">
        <v>2005</v>
      </c>
      <c r="E20" s="13">
        <v>157.09700000000001</v>
      </c>
      <c r="F20" s="24">
        <f t="shared" ca="1" si="0"/>
        <v>1.6730109422840664</v>
      </c>
      <c r="G20" s="24"/>
    </row>
    <row r="21" spans="4:7">
      <c r="D21" s="14">
        <v>2006</v>
      </c>
      <c r="E21" s="13">
        <v>164.96899999999999</v>
      </c>
      <c r="F21" s="24">
        <f t="shared" ca="1" si="0"/>
        <v>1.5931781122513926</v>
      </c>
      <c r="G21" s="24"/>
    </row>
    <row r="22" spans="4:7">
      <c r="D22" s="14">
        <v>2007</v>
      </c>
      <c r="E22" s="13">
        <v>174.96700000000001</v>
      </c>
      <c r="F22" s="24">
        <f t="shared" ca="1" si="0"/>
        <v>1.5021404036189681</v>
      </c>
      <c r="G22" s="24"/>
    </row>
    <row r="23" spans="4:7">
      <c r="D23" s="14">
        <v>2008</v>
      </c>
      <c r="E23" s="13">
        <v>188.108</v>
      </c>
      <c r="F23" s="24">
        <f t="shared" ca="1" si="0"/>
        <v>1.3972026708061325</v>
      </c>
      <c r="G23" s="24"/>
    </row>
    <row r="24" spans="4:7">
      <c r="D24" s="14">
        <v>2009</v>
      </c>
      <c r="E24" s="13">
        <v>187.49299999999999</v>
      </c>
      <c r="F24" s="24">
        <f t="shared" ca="1" si="0"/>
        <v>1.4017856666648889</v>
      </c>
      <c r="G24" s="24"/>
    </row>
    <row r="25" spans="4:7">
      <c r="D25" s="14">
        <v>2010</v>
      </c>
      <c r="E25" s="13">
        <v>195.40100000000001</v>
      </c>
      <c r="F25" s="24">
        <f t="shared" ca="1" si="0"/>
        <v>1.3450545288918685</v>
      </c>
      <c r="G25" s="24"/>
    </row>
    <row r="26" spans="4:7">
      <c r="D26" s="14">
        <v>2011</v>
      </c>
      <c r="E26" s="13">
        <v>203.75700000000001</v>
      </c>
      <c r="F26" s="24">
        <f t="shared" ca="1" si="0"/>
        <v>1.2898943349185548</v>
      </c>
      <c r="G26" s="24"/>
    </row>
    <row r="27" spans="4:7">
      <c r="D27" s="14">
        <v>2012</v>
      </c>
      <c r="E27" s="13">
        <v>212.334</v>
      </c>
      <c r="F27" s="24">
        <f t="shared" ca="1" si="0"/>
        <v>1.2377904621963509</v>
      </c>
      <c r="G27" s="24"/>
    </row>
    <row r="28" spans="4:7">
      <c r="D28" s="14">
        <v>2013</v>
      </c>
      <c r="E28" s="13">
        <v>216.59</v>
      </c>
      <c r="F28" s="24">
        <f t="shared" ca="1" si="0"/>
        <v>1.2134678424673346</v>
      </c>
      <c r="G28" s="24"/>
    </row>
    <row r="29" spans="4:7">
      <c r="D29" s="14">
        <v>2014</v>
      </c>
      <c r="E29" s="16">
        <v>234.184</v>
      </c>
      <c r="F29" s="24">
        <f t="shared" ca="1" si="0"/>
        <v>1.1223012673794965</v>
      </c>
      <c r="G29" s="102"/>
    </row>
    <row r="30" spans="4:7">
      <c r="D30" s="14">
        <v>2015</v>
      </c>
      <c r="E30" s="16">
        <v>239.77099999999999</v>
      </c>
      <c r="F30" s="24">
        <f t="shared" ca="1" si="0"/>
        <v>1.096150076531357</v>
      </c>
      <c r="G30" s="102"/>
    </row>
    <row r="31" spans="4:7">
      <c r="D31" s="14">
        <v>2016</v>
      </c>
      <c r="E31" s="16">
        <v>249.89</v>
      </c>
      <c r="F31" s="24">
        <f t="shared" ca="1" si="0"/>
        <v>1.0517627756212733</v>
      </c>
      <c r="G31" s="102"/>
    </row>
    <row r="32" spans="4:7">
      <c r="D32" s="14">
        <v>2017</v>
      </c>
      <c r="E32" s="16">
        <v>262.82499999999999</v>
      </c>
      <c r="F32" s="24">
        <f t="shared" ca="1" si="0"/>
        <v>1</v>
      </c>
      <c r="G32" s="102"/>
    </row>
    <row r="33" spans="4:6">
      <c r="D33" s="14">
        <v>2018</v>
      </c>
      <c r="E33" s="16">
        <v>275.20699999999999</v>
      </c>
      <c r="F33" s="24">
        <f t="shared" ca="1" si="0"/>
        <v>0.9550084118499893</v>
      </c>
    </row>
    <row r="34" spans="4:6">
      <c r="D34" s="14">
        <v>2019</v>
      </c>
      <c r="E34" s="16">
        <v>285.76499999999999</v>
      </c>
      <c r="F34" s="24">
        <f t="shared" ca="1" si="0"/>
        <v>0.91972424894581217</v>
      </c>
    </row>
    <row r="35" spans="4:6">
      <c r="D35" s="14"/>
      <c r="E35" s="16"/>
      <c r="F35" s="24" t="str">
        <f t="shared" ca="1" si="0"/>
        <v/>
      </c>
    </row>
    <row r="36" spans="4:6">
      <c r="D36" s="14"/>
      <c r="E36" s="16"/>
      <c r="F36" s="24" t="str">
        <f t="shared" ca="1" si="0"/>
        <v/>
      </c>
    </row>
    <row r="37" spans="4:6">
      <c r="D37" s="14"/>
      <c r="E37" s="16"/>
      <c r="F37" s="24" t="str">
        <f t="shared" ca="1" si="0"/>
        <v/>
      </c>
    </row>
    <row r="38" spans="4:6">
      <c r="D38" s="14"/>
      <c r="E38" s="16"/>
      <c r="F38" s="24" t="str">
        <f t="shared" ca="1" si="0"/>
        <v/>
      </c>
    </row>
    <row r="39" spans="4:6">
      <c r="D39" s="14"/>
      <c r="E39" s="16"/>
      <c r="F39" s="24" t="str">
        <f t="shared" ca="1" si="0"/>
        <v/>
      </c>
    </row>
    <row r="40" spans="4:6">
      <c r="D40" s="14"/>
      <c r="E40" s="16"/>
      <c r="F40" s="24" t="str">
        <f t="shared" ca="1" si="0"/>
        <v/>
      </c>
    </row>
    <row r="41" spans="4:6">
      <c r="D41" s="14"/>
      <c r="E41" s="16"/>
      <c r="F41" s="24" t="str">
        <f t="shared" ca="1" si="0"/>
        <v/>
      </c>
    </row>
    <row r="42" spans="4:6">
      <c r="D42" s="14"/>
      <c r="E42" s="16"/>
      <c r="F42" s="24" t="str">
        <f t="shared" ca="1" si="0"/>
        <v/>
      </c>
    </row>
    <row r="43" spans="4:6">
      <c r="D43" s="14"/>
      <c r="E43" s="16"/>
      <c r="F43" s="24" t="str">
        <f t="shared" ca="1" si="0"/>
        <v/>
      </c>
    </row>
    <row r="44" spans="4:6">
      <c r="D44" s="14"/>
      <c r="E44" s="16"/>
      <c r="F44" s="24" t="str">
        <f t="shared" ca="1" si="0"/>
        <v/>
      </c>
    </row>
    <row r="45" spans="4:6">
      <c r="D45" s="14"/>
      <c r="E45" s="16"/>
      <c r="F45" s="24" t="str">
        <f t="shared" ca="1" si="0"/>
        <v/>
      </c>
    </row>
    <row r="46" spans="4:6">
      <c r="D46" s="15"/>
      <c r="E46" s="16"/>
      <c r="F46" s="24" t="str">
        <f t="shared" ca="1" si="0"/>
        <v/>
      </c>
    </row>
    <row r="47" spans="4:6">
      <c r="D47" s="15"/>
      <c r="E47" s="16"/>
      <c r="F47" s="24" t="str">
        <f t="shared" ca="1" si="0"/>
        <v/>
      </c>
    </row>
    <row r="48" spans="4:6">
      <c r="D48" s="15"/>
      <c r="E48" s="16"/>
      <c r="F48" s="24" t="str">
        <f t="shared" ca="1" si="0"/>
        <v/>
      </c>
    </row>
    <row r="49" spans="4:6">
      <c r="D49" s="15"/>
      <c r="E49" s="16"/>
      <c r="F49" s="24" t="str">
        <f t="shared" ca="1" si="0"/>
        <v/>
      </c>
    </row>
    <row r="50" spans="4:6">
      <c r="D50" s="15"/>
      <c r="E50" s="16"/>
      <c r="F50" s="24" t="str">
        <f t="shared" ca="1" si="0"/>
        <v/>
      </c>
    </row>
    <row r="51" spans="4:6">
      <c r="D51" s="15"/>
      <c r="E51" s="16"/>
      <c r="F51" s="24" t="str">
        <f t="shared" ca="1" si="0"/>
        <v/>
      </c>
    </row>
    <row r="52" spans="4:6">
      <c r="D52" s="15"/>
      <c r="E52" s="16"/>
      <c r="F52" s="24" t="str">
        <f t="shared" ca="1" si="0"/>
        <v/>
      </c>
    </row>
    <row r="53" spans="4:6">
      <c r="D53" s="15"/>
      <c r="E53" s="16"/>
      <c r="F53" s="24" t="str">
        <f t="shared" ca="1" si="0"/>
        <v/>
      </c>
    </row>
    <row r="54" spans="4:6">
      <c r="D54" s="15"/>
      <c r="E54" s="16"/>
      <c r="F54" s="24" t="str">
        <f t="shared" ca="1" si="0"/>
        <v/>
      </c>
    </row>
    <row r="55" spans="4:6">
      <c r="D55" s="15"/>
      <c r="E55" s="16"/>
      <c r="F55" s="24" t="str">
        <f t="shared" ca="1" si="0"/>
        <v/>
      </c>
    </row>
    <row r="56" spans="4:6">
      <c r="D56" s="15"/>
      <c r="E56" s="16"/>
      <c r="F56" s="24" t="str">
        <f t="shared" ca="1" si="0"/>
        <v/>
      </c>
    </row>
    <row r="57" spans="4:6">
      <c r="D57" s="15"/>
      <c r="E57" s="16"/>
      <c r="F57" s="24" t="str">
        <f t="shared" ca="1" si="0"/>
        <v/>
      </c>
    </row>
    <row r="58" spans="4:6">
      <c r="D58" s="15"/>
      <c r="E58" s="16"/>
      <c r="F58" s="24" t="str">
        <f t="shared" ca="1" si="0"/>
        <v/>
      </c>
    </row>
    <row r="59" spans="4:6">
      <c r="D59" s="15"/>
      <c r="E59" s="16"/>
      <c r="F59" s="24" t="str">
        <f t="shared" ca="1" si="0"/>
        <v/>
      </c>
    </row>
    <row r="60" spans="4:6">
      <c r="D60" s="15"/>
      <c r="E60" s="16"/>
      <c r="F60" s="24" t="str">
        <f t="shared" ca="1" si="0"/>
        <v/>
      </c>
    </row>
    <row r="61" spans="4:6">
      <c r="D61" s="15"/>
      <c r="E61" s="16"/>
      <c r="F61" s="24" t="str">
        <f t="shared" ca="1" si="0"/>
        <v/>
      </c>
    </row>
    <row r="62" spans="4:6">
      <c r="D62" s="15"/>
      <c r="E62" s="16"/>
      <c r="F62" s="24" t="str">
        <f t="shared" ca="1" si="0"/>
        <v/>
      </c>
    </row>
    <row r="63" spans="4:6">
      <c r="D63" s="15"/>
      <c r="E63" s="16"/>
      <c r="F63" s="24" t="str">
        <f t="shared" ca="1" si="0"/>
        <v/>
      </c>
    </row>
    <row r="64" spans="4:6">
      <c r="D64" s="15"/>
      <c r="E64" s="16"/>
      <c r="F64" s="24" t="str">
        <f t="shared" ca="1" si="0"/>
        <v/>
      </c>
    </row>
    <row r="65" spans="4:6">
      <c r="D65" s="15"/>
      <c r="E65" s="16"/>
      <c r="F65" s="24" t="str">
        <f t="shared" ca="1" si="0"/>
        <v/>
      </c>
    </row>
    <row r="66" spans="4:6">
      <c r="D66" s="15"/>
      <c r="E66" s="16"/>
      <c r="F66" s="24" t="str">
        <f t="shared" ca="1" si="0"/>
        <v/>
      </c>
    </row>
    <row r="67" spans="4:6">
      <c r="D67" s="15"/>
      <c r="E67" s="16"/>
      <c r="F67" s="24" t="str">
        <f t="shared" ca="1" si="0"/>
        <v/>
      </c>
    </row>
  </sheetData>
  <sheetProtection sheet="1" objects="1" scenarios="1"/>
  <protectedRanges>
    <protectedRange sqref="D3:E67" name="Range1"/>
  </protectedRanges>
  <pageMargins left="0.70866141732283472" right="0.70866141732283472" top="0.74803149606299213" bottom="0.74803149606299213" header="0.31496062992125984" footer="0.31496062992125984"/>
  <pageSetup paperSize="8"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C00000"/>
    <pageSetUpPr fitToPage="1"/>
  </sheetPr>
  <dimension ref="A1:AK101"/>
  <sheetViews>
    <sheetView showGridLines="0" zoomScale="85" zoomScaleNormal="85" workbookViewId="0">
      <selection activeCell="B33" sqref="B33"/>
    </sheetView>
  </sheetViews>
  <sheetFormatPr defaultColWidth="9" defaultRowHeight="14.25"/>
  <cols>
    <col min="1" max="2" width="10" style="19" customWidth="1"/>
    <col min="3" max="3" width="26.25" style="19" bestFit="1" customWidth="1"/>
    <col min="4" max="6" width="10.75" style="19" customWidth="1"/>
    <col min="7" max="7" width="6.875" style="19" customWidth="1"/>
    <col min="8" max="8" width="9.375" style="19" customWidth="1"/>
    <col min="9" max="11" width="6.875" style="19" customWidth="1"/>
    <col min="12" max="12" width="2.75" style="29" customWidth="1"/>
    <col min="13" max="13" width="29" style="29" bestFit="1" customWidth="1"/>
    <col min="14" max="16" width="9" style="29" customWidth="1"/>
    <col min="17" max="17" width="8.25" style="29" customWidth="1"/>
    <col min="18" max="20" width="9" style="29" customWidth="1"/>
    <col min="21" max="21" width="26" style="29" bestFit="1" customWidth="1"/>
    <col min="22" max="22" width="8.75" style="29" bestFit="1" customWidth="1"/>
    <col min="23" max="25" width="9" style="29" customWidth="1"/>
    <col min="26" max="32" width="9" style="29" hidden="1" customWidth="1"/>
    <col min="33" max="35" width="9" style="30" hidden="1" customWidth="1"/>
    <col min="36" max="36" width="3.25" style="30" hidden="1" customWidth="1"/>
    <col min="37" max="37" width="2.625" style="29" hidden="1" customWidth="1"/>
    <col min="38" max="16384" width="9" style="29"/>
  </cols>
  <sheetData>
    <row r="1" spans="1:37" s="25" customFormat="1" ht="30">
      <c r="A1" s="37" t="s">
        <v>335</v>
      </c>
      <c r="B1" s="37"/>
      <c r="C1" s="37"/>
      <c r="D1" s="39"/>
      <c r="E1" s="38"/>
      <c r="F1" s="39"/>
      <c r="G1" s="38"/>
      <c r="H1" s="38"/>
      <c r="I1" s="38"/>
      <c r="J1" s="38"/>
      <c r="K1" s="38"/>
      <c r="L1" s="41"/>
      <c r="M1" s="41"/>
      <c r="N1" s="41"/>
      <c r="O1" s="41"/>
      <c r="P1" s="41"/>
      <c r="Q1" s="41"/>
      <c r="R1" s="41"/>
      <c r="S1" s="41"/>
      <c r="T1" s="41"/>
      <c r="U1" s="41"/>
      <c r="V1" s="41"/>
      <c r="W1" s="41"/>
      <c r="X1" s="41"/>
      <c r="Y1" s="41"/>
      <c r="Z1" s="41"/>
      <c r="AA1" s="41"/>
      <c r="AB1" s="41"/>
      <c r="AC1" s="41"/>
      <c r="AD1" s="41"/>
      <c r="AE1" s="41"/>
      <c r="AF1" s="41"/>
      <c r="AG1" s="42"/>
      <c r="AH1" s="42"/>
      <c r="AI1" s="42"/>
      <c r="AJ1" s="42"/>
    </row>
    <row r="2" spans="1:37" s="27" customFormat="1" ht="12.75">
      <c r="A2" s="43"/>
      <c r="B2" s="43"/>
      <c r="C2" s="43"/>
      <c r="D2" s="43"/>
      <c r="E2" s="43"/>
      <c r="F2" s="43"/>
      <c r="G2" s="43"/>
      <c r="H2" s="43"/>
      <c r="I2" s="43"/>
      <c r="J2" s="43"/>
      <c r="K2" s="43"/>
      <c r="L2" s="44"/>
      <c r="M2" s="44"/>
      <c r="N2" s="44"/>
      <c r="O2" s="44"/>
      <c r="P2" s="44"/>
      <c r="Q2" s="44"/>
      <c r="R2" s="44"/>
      <c r="S2" s="44"/>
      <c r="T2" s="44"/>
      <c r="U2" s="44"/>
      <c r="V2" s="44"/>
      <c r="W2" s="44"/>
      <c r="X2" s="44"/>
      <c r="Y2" s="44"/>
      <c r="Z2" s="44"/>
      <c r="AA2" s="44"/>
      <c r="AB2" s="44"/>
      <c r="AC2" s="44"/>
      <c r="AD2" s="44"/>
      <c r="AE2" s="44"/>
      <c r="AF2" s="44"/>
      <c r="AG2" s="45"/>
      <c r="AH2" s="45"/>
      <c r="AI2" s="45"/>
      <c r="AJ2" s="45"/>
    </row>
    <row r="3" spans="1:37" s="28" customFormat="1" ht="12.75">
      <c r="A3" s="46" t="s">
        <v>104</v>
      </c>
      <c r="B3" s="46"/>
      <c r="C3" s="46"/>
      <c r="D3" s="46"/>
      <c r="E3" s="46"/>
      <c r="F3" s="46"/>
      <c r="G3" s="46"/>
      <c r="H3" s="46"/>
      <c r="I3" s="46"/>
      <c r="J3" s="46"/>
      <c r="K3" s="46"/>
      <c r="L3" s="47"/>
      <c r="M3" s="46" t="s">
        <v>123</v>
      </c>
      <c r="N3" s="48"/>
      <c r="O3" s="48"/>
      <c r="P3" s="48"/>
      <c r="Q3" s="48"/>
      <c r="R3" s="48"/>
      <c r="S3" s="48"/>
      <c r="T3" s="48"/>
      <c r="U3" s="48"/>
      <c r="V3" s="48"/>
      <c r="W3" s="48"/>
      <c r="X3" s="48"/>
      <c r="Y3" s="48"/>
      <c r="Z3" s="48"/>
      <c r="AA3" s="48"/>
      <c r="AB3" s="48"/>
      <c r="AC3" s="48"/>
      <c r="AD3" s="48"/>
      <c r="AE3" s="48"/>
      <c r="AF3" s="48"/>
      <c r="AG3" s="48"/>
      <c r="AH3" s="48"/>
      <c r="AI3" s="48"/>
      <c r="AJ3" s="48"/>
      <c r="AK3" s="93"/>
    </row>
    <row r="4" spans="1:37" s="27" customFormat="1" ht="13.5" thickBot="1">
      <c r="A4" s="43"/>
      <c r="B4" s="43"/>
      <c r="C4" s="43"/>
      <c r="D4" s="44"/>
      <c r="E4" s="43"/>
      <c r="F4" s="43"/>
      <c r="G4" s="43"/>
      <c r="H4" s="43"/>
      <c r="I4" s="43"/>
      <c r="J4" s="43"/>
      <c r="K4" s="43"/>
      <c r="L4" s="44"/>
      <c r="M4" s="44"/>
      <c r="N4" s="44"/>
      <c r="O4" s="44"/>
      <c r="P4" s="44"/>
      <c r="Q4" s="44"/>
      <c r="R4" s="44"/>
      <c r="S4" s="44"/>
      <c r="T4" s="44"/>
      <c r="U4" s="44"/>
      <c r="V4" s="44"/>
      <c r="W4" s="44"/>
      <c r="X4" s="44"/>
      <c r="Y4" s="44"/>
      <c r="Z4" s="44"/>
      <c r="AA4" s="44"/>
      <c r="AB4" s="44"/>
      <c r="AC4" s="44"/>
      <c r="AD4" s="44"/>
      <c r="AE4" s="44"/>
      <c r="AF4" s="44"/>
      <c r="AG4" s="45"/>
      <c r="AH4" s="45"/>
      <c r="AI4" s="45"/>
      <c r="AJ4" s="45"/>
    </row>
    <row r="5" spans="1:37" s="27" customFormat="1" ht="15" thickBot="1">
      <c r="A5" s="43" t="s">
        <v>100</v>
      </c>
      <c r="B5" s="43"/>
      <c r="C5" s="116" t="str">
        <f>IF(ISBLANK('Primary Inputs'!C5),"",'Primary Inputs'!C5)</f>
        <v>Electives</v>
      </c>
      <c r="E5" s="43"/>
      <c r="F5" s="176"/>
      <c r="G5" s="44"/>
      <c r="H5" s="43"/>
      <c r="I5" s="43"/>
      <c r="J5" s="43"/>
      <c r="K5" s="43"/>
      <c r="L5" s="44"/>
      <c r="M5" s="94" t="str">
        <f>"Return on Investment, Societal Total ("&amp;'Primary Inputs'!$C$17&amp;"y)"</f>
        <v>Return on Investment, Societal Total (50y)</v>
      </c>
      <c r="N5" s="44"/>
      <c r="O5" s="44"/>
      <c r="Q5" s="214">
        <f ca="1">IFERROR(F14/-F16,"")</f>
        <v>16.486713503065076</v>
      </c>
      <c r="R5" s="44"/>
      <c r="U5" s="95" t="str">
        <f>"Net economic benefit per cohort member ("&amp;'Primary Inputs'!$C$17&amp;"y)"</f>
        <v>Net economic benefit per cohort member (50y)</v>
      </c>
      <c r="V5" s="96">
        <f ca="1">IFERROR(F18/H7 * 'Primary Inputs'!$C$22,"")</f>
        <v>71192.262268248727</v>
      </c>
      <c r="W5" s="44"/>
      <c r="X5" s="99"/>
      <c r="Y5" s="44"/>
      <c r="Z5" s="44"/>
      <c r="AA5" s="44"/>
      <c r="AB5" s="44"/>
      <c r="AC5" s="44"/>
      <c r="AD5" s="44"/>
      <c r="AE5" s="44"/>
      <c r="AF5" s="44"/>
      <c r="AG5" s="45"/>
      <c r="AH5" s="45"/>
      <c r="AI5" s="45"/>
      <c r="AJ5" s="45"/>
    </row>
    <row r="6" spans="1:37" s="27" customFormat="1" ht="13.5" thickBot="1">
      <c r="A6" s="43" t="s">
        <v>94</v>
      </c>
      <c r="B6" s="43"/>
      <c r="C6" s="116" t="str">
        <f>IF(ISBLANK('Primary Inputs'!C6),"",'Primary Inputs'!C6)</f>
        <v>Cancer surgery</v>
      </c>
      <c r="E6" s="165"/>
      <c r="F6" s="165"/>
      <c r="G6" s="165"/>
      <c r="H6" s="165"/>
      <c r="I6" s="165"/>
      <c r="J6" s="165"/>
      <c r="K6" s="165"/>
      <c r="L6" s="44"/>
      <c r="M6" s="44"/>
      <c r="N6" s="44"/>
      <c r="O6" s="44"/>
      <c r="Q6" s="44"/>
      <c r="R6" s="44"/>
      <c r="S6" s="44"/>
      <c r="T6" s="44"/>
      <c r="V6" s="44"/>
      <c r="W6" s="44"/>
      <c r="X6" s="44"/>
      <c r="Y6" s="44"/>
      <c r="Z6" s="44"/>
      <c r="AA6" s="44"/>
      <c r="AB6" s="44"/>
      <c r="AC6" s="44"/>
      <c r="AD6" s="44"/>
      <c r="AE6" s="44"/>
      <c r="AF6" s="44"/>
      <c r="AG6" s="45"/>
      <c r="AH6" s="45"/>
      <c r="AI6" s="45"/>
      <c r="AJ6" s="45"/>
    </row>
    <row r="7" spans="1:37" s="27" customFormat="1" ht="13.5" thickBot="1">
      <c r="A7" s="43" t="s">
        <v>93</v>
      </c>
      <c r="B7" s="43"/>
      <c r="C7" s="116">
        <f>'Primary Inputs'!C16</f>
        <v>2017</v>
      </c>
      <c r="D7" s="43" t="str">
        <f>"Total population over "&amp;'Primary Inputs'!$C$17&amp;" Years"</f>
        <v>Total population over 50 Years</v>
      </c>
      <c r="G7" s="44"/>
      <c r="H7" s="357">
        <f>SUM('Primary Inputs'!E$12:BB$12)</f>
        <v>12000</v>
      </c>
      <c r="I7" s="165"/>
      <c r="J7" s="165"/>
      <c r="K7" s="165"/>
      <c r="L7" s="44"/>
      <c r="M7" s="44" t="str">
        <f>"Return on Investment, Government only ("&amp;'Primary Inputs'!$C$17&amp;"y)"</f>
        <v>Return on Investment, Government only (50y)</v>
      </c>
      <c r="N7" s="44"/>
      <c r="O7" s="44"/>
      <c r="Q7" s="214">
        <f ca="1">IFERROR((SUM(Calculations!$J$362:$J$370)/'Primary Inputs'!$C$22) / F14*Q5,"")</f>
        <v>1.6296742483271929</v>
      </c>
      <c r="R7" s="44"/>
      <c r="U7" s="95" t="str">
        <f>"Initiative NPV costs per cohort member ("&amp;'Primary Inputs'!$C$17&amp;"y)"</f>
        <v>Initiative NPV costs per cohort member (50y)</v>
      </c>
      <c r="V7" s="96">
        <f>IFERROR(-F28/H7 *'Primary Inputs'!$C$22,"")</f>
        <v>4596.9896875898557</v>
      </c>
      <c r="W7" s="44"/>
      <c r="X7" s="44"/>
      <c r="Y7" s="44"/>
      <c r="Z7" s="44"/>
      <c r="AA7" s="44"/>
      <c r="AB7" s="44"/>
      <c r="AC7" s="44"/>
      <c r="AD7" s="44"/>
      <c r="AE7" s="44"/>
      <c r="AF7" s="44"/>
      <c r="AG7" s="45"/>
      <c r="AH7" s="45"/>
      <c r="AI7" s="45"/>
      <c r="AJ7" s="45"/>
    </row>
    <row r="8" spans="1:37" s="27" customFormat="1" ht="12.75">
      <c r="A8" s="43" t="s">
        <v>103</v>
      </c>
      <c r="B8" s="43"/>
      <c r="C8" s="116" t="str">
        <f>'Primary Inputs'!$C$17&amp;" Years"</f>
        <v>50 Years</v>
      </c>
      <c r="D8" s="43" t="s">
        <v>0</v>
      </c>
      <c r="G8" s="43"/>
      <c r="H8" s="239">
        <f>'Primary Inputs'!C19</f>
        <v>0.08</v>
      </c>
      <c r="I8" s="43"/>
      <c r="J8" s="43"/>
      <c r="K8" s="43"/>
      <c r="L8" s="44"/>
      <c r="M8" s="44"/>
      <c r="N8" s="44"/>
      <c r="O8" s="44"/>
      <c r="P8" s="44"/>
      <c r="Q8" s="44"/>
      <c r="R8" s="44"/>
      <c r="S8" s="44"/>
      <c r="T8" s="44"/>
      <c r="U8" s="44"/>
      <c r="V8" s="44"/>
      <c r="W8" s="44"/>
      <c r="X8" s="44"/>
      <c r="Y8" s="44"/>
      <c r="Z8" s="44"/>
      <c r="AA8" s="44"/>
      <c r="AB8" s="44"/>
      <c r="AC8" s="44"/>
      <c r="AD8" s="44"/>
      <c r="AE8" s="44"/>
      <c r="AF8" s="44"/>
      <c r="AG8" s="45"/>
      <c r="AH8" s="45"/>
      <c r="AI8" s="45"/>
      <c r="AJ8" s="45"/>
    </row>
    <row r="9" spans="1:37" s="27" customFormat="1" ht="12.75">
      <c r="F9" s="43"/>
      <c r="G9" s="43"/>
      <c r="H9" s="103"/>
      <c r="I9" s="43"/>
      <c r="J9" s="43"/>
      <c r="K9" s="43"/>
      <c r="L9" s="44"/>
      <c r="Z9" s="44"/>
      <c r="AA9" s="44"/>
      <c r="AB9" s="44"/>
      <c r="AC9" s="44"/>
      <c r="AD9" s="44"/>
      <c r="AE9" s="44"/>
      <c r="AF9" s="44"/>
      <c r="AG9" s="45"/>
      <c r="AH9" s="45"/>
      <c r="AI9" s="45"/>
      <c r="AJ9" s="45"/>
    </row>
    <row r="10" spans="1:37" s="27" customFormat="1">
      <c r="A10" s="50" t="s">
        <v>95</v>
      </c>
      <c r="B10" s="50"/>
      <c r="C10" s="50"/>
      <c r="D10" s="51"/>
      <c r="E10" s="51"/>
      <c r="F10" s="51"/>
      <c r="G10" s="51"/>
      <c r="H10" s="51"/>
      <c r="I10" s="51"/>
      <c r="J10" s="51"/>
      <c r="K10" s="51"/>
      <c r="L10" s="52"/>
      <c r="M10" s="50" t="s">
        <v>445</v>
      </c>
      <c r="N10" s="212"/>
      <c r="O10" s="212"/>
      <c r="P10" s="212"/>
      <c r="Q10" s="212"/>
      <c r="R10" s="212"/>
      <c r="S10" s="212"/>
      <c r="T10" s="212"/>
      <c r="U10" s="212"/>
      <c r="V10" s="212"/>
      <c r="W10" s="212"/>
      <c r="X10" s="212"/>
      <c r="Y10" s="212"/>
      <c r="Z10" s="44"/>
      <c r="AA10" s="44"/>
      <c r="AB10" s="44"/>
      <c r="AC10" s="44"/>
      <c r="AD10" s="44"/>
      <c r="AE10" s="44"/>
      <c r="AF10" s="44"/>
      <c r="AG10" s="45"/>
      <c r="AH10" s="45"/>
      <c r="AI10" s="45"/>
      <c r="AJ10" s="45"/>
    </row>
    <row r="11" spans="1:37" s="27" customFormat="1" ht="12.75">
      <c r="A11" s="43"/>
      <c r="B11" s="43"/>
      <c r="C11" s="43"/>
      <c r="D11" s="44"/>
      <c r="E11" s="43"/>
      <c r="F11" s="43"/>
      <c r="G11" s="398" t="str">
        <f>"Unit: "&amp;'Primary Inputs'!C16&amp;" ("&amp;IF('Primary Inputs'!$C$23="$million","$m",'Primary Inputs'!$C$23)&amp;")"</f>
        <v>Unit: 2017 ($m)</v>
      </c>
      <c r="H11" s="398"/>
      <c r="I11" s="398"/>
      <c r="J11" s="398"/>
      <c r="K11" s="398"/>
      <c r="L11" s="44"/>
      <c r="M11" s="44"/>
      <c r="N11" s="44"/>
      <c r="O11" s="44"/>
      <c r="P11" s="44"/>
      <c r="Q11" s="44"/>
      <c r="R11" s="44"/>
      <c r="S11" s="44"/>
      <c r="T11" s="44"/>
      <c r="U11" s="44"/>
      <c r="V11" s="44"/>
      <c r="W11" s="44"/>
      <c r="X11" s="44"/>
      <c r="Y11" s="44"/>
      <c r="Z11" s="44"/>
      <c r="AA11" s="44"/>
      <c r="AB11" s="44"/>
      <c r="AC11" s="44"/>
      <c r="AD11" s="44"/>
      <c r="AE11" s="44"/>
      <c r="AF11" s="44"/>
      <c r="AG11" s="45"/>
      <c r="AH11" s="45"/>
      <c r="AI11" s="45"/>
      <c r="AJ11" s="45"/>
    </row>
    <row r="12" spans="1:37" s="27" customFormat="1" ht="26.25" thickBot="1">
      <c r="A12" s="53" t="s">
        <v>97</v>
      </c>
      <c r="B12" s="53"/>
      <c r="C12" s="53"/>
      <c r="D12" s="229" t="str">
        <f>"5-Year NPV "&amp;IF('Primary Inputs'!$C$23="$million","$m",'Primary Inputs'!$C$23)</f>
        <v>5-Year NPV $m</v>
      </c>
      <c r="E12" s="229" t="str">
        <f>"10-Year NPV "&amp;IF('Primary Inputs'!$C$23="$million","$m",'Primary Inputs'!$C$23)</f>
        <v>10-Year NPV $m</v>
      </c>
      <c r="F12" s="54" t="str">
        <f>'Primary Inputs'!$C$17&amp;"-Year NPV "&amp;IF('Primary Inputs'!$C$23="$million","$m",'Primary Inputs'!$C$23)</f>
        <v>50-Year NPV $m</v>
      </c>
      <c r="G12" s="55" t="str">
        <f xml:space="preserve"> 'Primary Inputs'!E$27&amp;CHAR(10)</f>
        <v xml:space="preserve">2017
</v>
      </c>
      <c r="H12" s="55" t="str">
        <f xml:space="preserve"> 'Primary Inputs'!F$27&amp;CHAR(10)</f>
        <v xml:space="preserve">2018
</v>
      </c>
      <c r="I12" s="55" t="str">
        <f xml:space="preserve"> 'Primary Inputs'!G$27&amp;CHAR(10)</f>
        <v xml:space="preserve">2019
</v>
      </c>
      <c r="J12" s="55" t="str">
        <f xml:space="preserve"> 'Primary Inputs'!H$27&amp;CHAR(10)</f>
        <v xml:space="preserve">2020
</v>
      </c>
      <c r="K12" s="55" t="str">
        <f xml:space="preserve"> 'Primary Inputs'!I$27&amp;CHAR(10)</f>
        <v xml:space="preserve">2021
</v>
      </c>
      <c r="L12" s="44"/>
      <c r="M12" s="386" t="s">
        <v>446</v>
      </c>
      <c r="N12" s="387"/>
      <c r="O12" s="387"/>
      <c r="P12" s="387"/>
      <c r="Q12" s="388"/>
      <c r="R12" s="44"/>
      <c r="S12" s="44"/>
      <c r="T12" s="44"/>
      <c r="U12" s="44"/>
      <c r="V12" s="44"/>
      <c r="W12" s="44"/>
      <c r="X12" s="44"/>
      <c r="Y12" s="44"/>
      <c r="Z12" s="44"/>
      <c r="AA12" s="44"/>
      <c r="AB12" s="44"/>
      <c r="AC12" s="44"/>
      <c r="AD12" s="44"/>
      <c r="AE12" s="44"/>
      <c r="AF12" s="44"/>
      <c r="AG12" s="45"/>
      <c r="AH12" s="45"/>
      <c r="AI12" s="45"/>
      <c r="AJ12" s="45"/>
    </row>
    <row r="13" spans="1:37" s="27" customFormat="1" ht="13.9" customHeight="1">
      <c r="A13" s="43"/>
      <c r="B13" s="43"/>
      <c r="C13" s="43"/>
      <c r="D13" s="44"/>
      <c r="E13" s="43"/>
      <c r="F13" s="43"/>
      <c r="G13" s="43"/>
      <c r="H13" s="43"/>
      <c r="I13" s="43"/>
      <c r="J13" s="43"/>
      <c r="K13" s="43"/>
      <c r="L13" s="44"/>
      <c r="M13" s="389" t="s">
        <v>726</v>
      </c>
      <c r="N13" s="390"/>
      <c r="O13" s="390"/>
      <c r="P13" s="390"/>
      <c r="Q13" s="391"/>
      <c r="R13" s="44"/>
      <c r="S13" s="44"/>
      <c r="T13" s="44"/>
      <c r="U13" s="44"/>
      <c r="V13" s="44"/>
      <c r="W13" s="44"/>
      <c r="X13" s="44"/>
      <c r="Y13" s="44"/>
      <c r="Z13" s="44"/>
      <c r="AA13" s="44"/>
      <c r="AB13" s="44"/>
      <c r="AC13" s="44"/>
      <c r="AD13" s="44"/>
      <c r="AE13" s="44"/>
      <c r="AF13" s="44"/>
      <c r="AG13" s="45"/>
      <c r="AH13" s="45"/>
      <c r="AI13" s="45"/>
      <c r="AJ13" s="45"/>
    </row>
    <row r="14" spans="1:37" s="27" customFormat="1" ht="13.9" customHeight="1">
      <c r="A14" s="43" t="s">
        <v>144</v>
      </c>
      <c r="B14" s="43"/>
      <c r="C14" s="43"/>
      <c r="D14" s="38">
        <f ca="1">Calculations!H110/'Primary Inputs'!$C$22</f>
        <v>471.58964828717302</v>
      </c>
      <c r="E14" s="38">
        <f ca="1">Calculations!I110/'Primary Inputs'!$C$22</f>
        <v>774.33370765919881</v>
      </c>
      <c r="F14" s="38">
        <f ca="1">Calculations!J110/'Primary Inputs'!$C$22</f>
        <v>909.47102347006296</v>
      </c>
      <c r="G14" s="38">
        <f ca="1">Calculations!K57/'Primary Inputs'!$C$22</f>
        <v>0</v>
      </c>
      <c r="H14" s="38">
        <f ca="1">Calculations!L57/'Primary Inputs'!$C$22</f>
        <v>33.59528636649771</v>
      </c>
      <c r="I14" s="38">
        <f ca="1">Calculations!M57/'Primary Inputs'!$C$22</f>
        <v>98.985859099493126</v>
      </c>
      <c r="J14" s="38">
        <f ca="1">Calculations!N57/'Primary Inputs'!$C$22</f>
        <v>196.17171819898627</v>
      </c>
      <c r="K14" s="38">
        <f ca="1">Calculations!O57/'Primary Inputs'!$C$22</f>
        <v>297.1195481081881</v>
      </c>
      <c r="L14" s="44"/>
      <c r="M14" s="392"/>
      <c r="N14" s="393"/>
      <c r="O14" s="393"/>
      <c r="P14" s="393"/>
      <c r="Q14" s="394"/>
      <c r="R14" s="56"/>
      <c r="S14" s="56"/>
      <c r="T14" s="56"/>
      <c r="U14" s="56"/>
      <c r="V14" s="56"/>
      <c r="W14" s="56"/>
      <c r="X14" s="56"/>
      <c r="Y14" s="56"/>
      <c r="Z14" s="56"/>
      <c r="AA14" s="56"/>
      <c r="AB14" s="56"/>
      <c r="AC14" s="56"/>
      <c r="AD14" s="56"/>
      <c r="AE14" s="56"/>
      <c r="AF14" s="56"/>
      <c r="AG14" s="57"/>
      <c r="AH14" s="57"/>
      <c r="AI14" s="57"/>
      <c r="AJ14" s="57"/>
    </row>
    <row r="15" spans="1:37" s="27" customFormat="1" ht="13.9" customHeight="1">
      <c r="A15" s="43"/>
      <c r="B15" s="43"/>
      <c r="C15" s="43"/>
      <c r="D15" s="44"/>
      <c r="E15" s="43"/>
      <c r="F15" s="43"/>
      <c r="G15" s="43"/>
      <c r="H15" s="43"/>
      <c r="I15" s="43"/>
      <c r="J15" s="43"/>
      <c r="K15" s="43"/>
      <c r="L15" s="44"/>
      <c r="M15" s="392"/>
      <c r="N15" s="393"/>
      <c r="O15" s="393"/>
      <c r="P15" s="393"/>
      <c r="Q15" s="394"/>
      <c r="R15" s="44"/>
      <c r="S15" s="44"/>
      <c r="T15" s="44"/>
      <c r="U15" s="44"/>
      <c r="V15" s="44"/>
      <c r="W15" s="44"/>
      <c r="X15" s="44"/>
      <c r="Y15" s="44"/>
      <c r="Z15" s="44"/>
      <c r="AA15" s="44"/>
      <c r="AB15" s="44"/>
      <c r="AC15" s="44"/>
      <c r="AD15" s="44"/>
      <c r="AE15" s="44"/>
      <c r="AF15" s="44"/>
      <c r="AG15" s="45"/>
      <c r="AH15" s="45"/>
      <c r="AI15" s="45"/>
      <c r="AJ15" s="45"/>
    </row>
    <row r="16" spans="1:37" s="27" customFormat="1" ht="13.9" customHeight="1">
      <c r="A16" s="43" t="s">
        <v>328</v>
      </c>
      <c r="B16" s="43"/>
      <c r="C16" s="43"/>
      <c r="D16" s="38">
        <f>(Calculations!H383*-1)/'Primary Inputs'!$C$22</f>
        <v>-55.163876251078271</v>
      </c>
      <c r="E16" s="38">
        <f>(Calculations!I383*-1)/'Primary Inputs'!$C$22</f>
        <v>-55.163876251078271</v>
      </c>
      <c r="F16" s="38">
        <f>(Calculations!J383*-1)/'Primary Inputs'!$C$22</f>
        <v>-55.163876251078271</v>
      </c>
      <c r="G16" s="38">
        <f>(Calculations!K378*-1)/'Primary Inputs'!$C$22</f>
        <v>0</v>
      </c>
      <c r="H16" s="38">
        <f>(Calculations!L378*-1)/'Primary Inputs'!$C$22</f>
        <v>-7.2</v>
      </c>
      <c r="I16" s="38">
        <f>(Calculations!M378*-1)/'Primary Inputs'!$C$22</f>
        <v>-14.4</v>
      </c>
      <c r="J16" s="38">
        <f>(Calculations!N378*-1)/'Primary Inputs'!$C$22</f>
        <v>-21.6</v>
      </c>
      <c r="K16" s="38">
        <f>(Calculations!O378*-1)/'Primary Inputs'!$C$22</f>
        <v>-28.8</v>
      </c>
      <c r="L16" s="44"/>
      <c r="M16" s="392"/>
      <c r="N16" s="393"/>
      <c r="O16" s="393"/>
      <c r="P16" s="393"/>
      <c r="Q16" s="394"/>
      <c r="R16" s="56"/>
      <c r="S16" s="56"/>
      <c r="T16" s="56"/>
      <c r="U16" s="56"/>
      <c r="V16" s="56"/>
      <c r="W16" s="56"/>
      <c r="X16" s="56"/>
      <c r="Y16" s="56"/>
      <c r="Z16" s="56"/>
      <c r="AA16" s="56"/>
      <c r="AB16" s="56"/>
      <c r="AC16" s="56"/>
      <c r="AD16" s="56"/>
      <c r="AE16" s="56"/>
      <c r="AF16" s="56"/>
      <c r="AG16" s="57"/>
      <c r="AH16" s="57"/>
      <c r="AI16" s="57"/>
      <c r="AJ16" s="57"/>
    </row>
    <row r="17" spans="1:36" s="27" customFormat="1" ht="13.9" customHeight="1">
      <c r="A17" s="43"/>
      <c r="B17" s="43"/>
      <c r="C17" s="43"/>
      <c r="D17" s="44"/>
      <c r="E17" s="43"/>
      <c r="F17" s="43"/>
      <c r="G17" s="43"/>
      <c r="H17" s="43"/>
      <c r="I17" s="43"/>
      <c r="J17" s="43"/>
      <c r="K17" s="43"/>
      <c r="L17" s="44"/>
      <c r="M17" s="392"/>
      <c r="N17" s="393"/>
      <c r="O17" s="393"/>
      <c r="P17" s="393"/>
      <c r="Q17" s="394"/>
      <c r="R17" s="44"/>
      <c r="S17" s="44"/>
      <c r="T17" s="44"/>
      <c r="U17" s="44"/>
      <c r="V17" s="44"/>
      <c r="W17" s="44"/>
      <c r="X17" s="44"/>
      <c r="Y17" s="44"/>
      <c r="Z17" s="44"/>
      <c r="AA17" s="44"/>
      <c r="AB17" s="44"/>
      <c r="AC17" s="44"/>
      <c r="AD17" s="44"/>
      <c r="AE17" s="44"/>
      <c r="AF17" s="44"/>
      <c r="AG17" s="45"/>
      <c r="AH17" s="45"/>
      <c r="AI17" s="45"/>
      <c r="AJ17" s="45"/>
    </row>
    <row r="18" spans="1:36">
      <c r="A18" s="60" t="s">
        <v>119</v>
      </c>
      <c r="B18" s="60"/>
      <c r="C18" s="60"/>
      <c r="D18" s="61">
        <f t="shared" ref="D18:K18" ca="1" si="0">D14+D16</f>
        <v>416.42577203609477</v>
      </c>
      <c r="E18" s="61">
        <f t="shared" ca="1" si="0"/>
        <v>719.16983140812056</v>
      </c>
      <c r="F18" s="61">
        <f t="shared" ca="1" si="0"/>
        <v>854.30714721898471</v>
      </c>
      <c r="G18" s="61">
        <f t="shared" ca="1" si="0"/>
        <v>0</v>
      </c>
      <c r="H18" s="61">
        <f t="shared" ca="1" si="0"/>
        <v>26.395286366497711</v>
      </c>
      <c r="I18" s="61">
        <f t="shared" ca="1" si="0"/>
        <v>84.585859099493121</v>
      </c>
      <c r="J18" s="61">
        <f t="shared" ca="1" si="0"/>
        <v>174.57171819898628</v>
      </c>
      <c r="K18" s="61">
        <f t="shared" ca="1" si="0"/>
        <v>268.31954810818809</v>
      </c>
      <c r="L18" s="44"/>
      <c r="M18" s="392"/>
      <c r="N18" s="393"/>
      <c r="O18" s="393"/>
      <c r="P18" s="393"/>
      <c r="Q18" s="394"/>
      <c r="R18" s="58"/>
      <c r="S18" s="58"/>
      <c r="T18" s="58"/>
      <c r="U18" s="58"/>
      <c r="V18" s="58"/>
      <c r="W18" s="58"/>
      <c r="X18" s="58"/>
      <c r="Y18" s="58"/>
      <c r="Z18" s="58"/>
      <c r="AA18" s="58"/>
      <c r="AB18" s="58"/>
      <c r="AC18" s="58"/>
      <c r="AD18" s="58"/>
      <c r="AE18" s="58"/>
      <c r="AF18" s="58"/>
      <c r="AG18" s="59"/>
      <c r="AH18" s="59"/>
      <c r="AI18" s="59"/>
      <c r="AJ18" s="59"/>
    </row>
    <row r="19" spans="1:36" s="27" customFormat="1" ht="13.9" customHeight="1">
      <c r="A19" s="43"/>
      <c r="B19" s="43"/>
      <c r="C19" s="43"/>
      <c r="D19" s="44"/>
      <c r="E19" s="43"/>
      <c r="F19" s="43"/>
      <c r="G19" s="43"/>
      <c r="H19" s="43"/>
      <c r="I19" s="43"/>
      <c r="J19" s="43"/>
      <c r="K19" s="43"/>
      <c r="L19" s="44"/>
      <c r="M19" s="392"/>
      <c r="N19" s="393"/>
      <c r="O19" s="393"/>
      <c r="P19" s="393"/>
      <c r="Q19" s="394"/>
      <c r="R19" s="44"/>
      <c r="S19" s="44"/>
      <c r="T19" s="44"/>
      <c r="U19" s="44"/>
      <c r="V19" s="44"/>
      <c r="W19" s="44"/>
      <c r="X19" s="44"/>
      <c r="Y19" s="44"/>
      <c r="Z19" s="44"/>
      <c r="AA19" s="44"/>
      <c r="AB19" s="44"/>
      <c r="AC19" s="44"/>
      <c r="AD19" s="44"/>
      <c r="AE19" s="44"/>
      <c r="AF19" s="44"/>
      <c r="AG19" s="45"/>
      <c r="AH19" s="45"/>
      <c r="AI19" s="45"/>
      <c r="AJ19" s="45"/>
    </row>
    <row r="20" spans="1:36" s="27" customFormat="1" ht="13.9" customHeight="1">
      <c r="A20" s="43"/>
      <c r="B20" s="43"/>
      <c r="C20" s="43"/>
      <c r="D20" s="44"/>
      <c r="E20" s="43"/>
      <c r="F20" s="43"/>
      <c r="G20" s="43"/>
      <c r="H20" s="43"/>
      <c r="I20" s="43"/>
      <c r="J20" s="43"/>
      <c r="K20" s="43"/>
      <c r="L20" s="44"/>
      <c r="M20" s="392"/>
      <c r="N20" s="393"/>
      <c r="O20" s="393"/>
      <c r="P20" s="393"/>
      <c r="Q20" s="394"/>
      <c r="R20" s="44"/>
      <c r="S20" s="44"/>
      <c r="T20" s="44"/>
      <c r="U20" s="44"/>
      <c r="V20" s="44"/>
      <c r="W20" s="44"/>
      <c r="X20" s="44"/>
      <c r="Y20" s="44"/>
      <c r="Z20" s="44"/>
      <c r="AA20" s="44"/>
      <c r="AB20" s="44"/>
      <c r="AC20" s="44"/>
      <c r="AD20" s="44"/>
      <c r="AE20" s="44"/>
      <c r="AF20" s="44"/>
      <c r="AG20" s="45"/>
      <c r="AH20" s="45"/>
      <c r="AI20" s="45"/>
      <c r="AJ20" s="45"/>
    </row>
    <row r="21" spans="1:36" s="28" customFormat="1" ht="13.9" customHeight="1">
      <c r="A21" s="46" t="s">
        <v>91</v>
      </c>
      <c r="B21" s="46"/>
      <c r="C21" s="46"/>
      <c r="D21" s="65"/>
      <c r="E21" s="46"/>
      <c r="F21" s="65"/>
      <c r="G21" s="65"/>
      <c r="H21" s="65"/>
      <c r="I21" s="65"/>
      <c r="J21" s="65"/>
      <c r="K21" s="65"/>
      <c r="L21" s="47"/>
      <c r="M21" s="392"/>
      <c r="N21" s="393"/>
      <c r="O21" s="393"/>
      <c r="P21" s="393"/>
      <c r="Q21" s="394"/>
      <c r="R21" s="47"/>
      <c r="S21" s="47"/>
      <c r="T21" s="47"/>
      <c r="U21" s="47"/>
      <c r="V21" s="47"/>
      <c r="W21" s="47"/>
      <c r="X21" s="47"/>
      <c r="Y21" s="47"/>
      <c r="Z21" s="47"/>
      <c r="AA21" s="47"/>
      <c r="AB21" s="47"/>
      <c r="AC21" s="47"/>
      <c r="AD21" s="47"/>
      <c r="AE21" s="47"/>
      <c r="AF21" s="47"/>
      <c r="AG21" s="49"/>
      <c r="AH21" s="49"/>
      <c r="AI21" s="49"/>
      <c r="AJ21" s="49"/>
    </row>
    <row r="22" spans="1:36" s="27" customFormat="1" ht="13.9" customHeight="1">
      <c r="A22" s="43"/>
      <c r="B22" s="43"/>
      <c r="C22" s="43"/>
      <c r="D22" s="44"/>
      <c r="E22" s="43"/>
      <c r="F22" s="43"/>
      <c r="G22" s="398" t="str">
        <f>G11</f>
        <v>Unit: 2017 ($m)</v>
      </c>
      <c r="H22" s="398"/>
      <c r="I22" s="398"/>
      <c r="J22" s="398"/>
      <c r="K22" s="398"/>
      <c r="L22" s="44"/>
      <c r="M22" s="392"/>
      <c r="N22" s="393"/>
      <c r="O22" s="393"/>
      <c r="P22" s="393"/>
      <c r="Q22" s="394"/>
      <c r="R22" s="44"/>
      <c r="S22" s="44"/>
      <c r="T22" s="44"/>
      <c r="U22" s="44"/>
      <c r="V22" s="44"/>
      <c r="W22" s="44"/>
      <c r="X22" s="44"/>
      <c r="Y22" s="44"/>
      <c r="Z22" s="44"/>
      <c r="AA22" s="44"/>
      <c r="AB22" s="44"/>
      <c r="AC22" s="44"/>
      <c r="AD22" s="44"/>
      <c r="AE22" s="44"/>
      <c r="AF22" s="44"/>
      <c r="AG22" s="45"/>
      <c r="AH22" s="45"/>
      <c r="AI22" s="45"/>
      <c r="AJ22" s="45"/>
    </row>
    <row r="23" spans="1:36" s="27" customFormat="1" ht="26.25" thickBot="1">
      <c r="A23" s="53" t="s">
        <v>96</v>
      </c>
      <c r="B23" s="53"/>
      <c r="C23" s="53"/>
      <c r="D23" s="54"/>
      <c r="E23" s="54"/>
      <c r="F23" s="54" t="str">
        <f>F12</f>
        <v>50-Year NPV $m</v>
      </c>
      <c r="G23" s="55" t="str">
        <f>G12</f>
        <v xml:space="preserve">2017
</v>
      </c>
      <c r="H23" s="55" t="str">
        <f t="shared" ref="H23:K23" si="1">H12</f>
        <v xml:space="preserve">2018
</v>
      </c>
      <c r="I23" s="55" t="str">
        <f t="shared" si="1"/>
        <v xml:space="preserve">2019
</v>
      </c>
      <c r="J23" s="55" t="str">
        <f t="shared" si="1"/>
        <v xml:space="preserve">2020
</v>
      </c>
      <c r="K23" s="55" t="str">
        <f t="shared" si="1"/>
        <v xml:space="preserve">2021
</v>
      </c>
      <c r="L23" s="44"/>
      <c r="M23" s="392"/>
      <c r="N23" s="393"/>
      <c r="O23" s="393"/>
      <c r="P23" s="393"/>
      <c r="Q23" s="394"/>
      <c r="R23" s="44"/>
      <c r="S23" s="44"/>
      <c r="T23" s="44"/>
      <c r="U23" s="44"/>
      <c r="V23" s="44"/>
      <c r="W23" s="44"/>
      <c r="X23" s="44"/>
      <c r="Y23" s="44"/>
      <c r="Z23" s="44"/>
      <c r="AA23" s="44"/>
      <c r="AB23" s="44"/>
      <c r="AC23" s="44"/>
      <c r="AD23" s="44"/>
      <c r="AE23" s="44"/>
      <c r="AF23" s="44"/>
      <c r="AG23" s="45"/>
      <c r="AH23" s="45"/>
      <c r="AI23" s="45"/>
      <c r="AJ23" s="45"/>
    </row>
    <row r="24" spans="1:36" s="27" customFormat="1" ht="13.9" customHeight="1">
      <c r="A24" s="43"/>
      <c r="B24" s="43"/>
      <c r="C24" s="43"/>
      <c r="D24" s="44"/>
      <c r="E24" s="43"/>
      <c r="F24" s="43"/>
      <c r="G24" s="43"/>
      <c r="H24" s="43"/>
      <c r="I24" s="43"/>
      <c r="J24" s="43"/>
      <c r="K24" s="43"/>
      <c r="L24" s="44"/>
      <c r="M24" s="392"/>
      <c r="N24" s="393"/>
      <c r="O24" s="393"/>
      <c r="P24" s="393"/>
      <c r="Q24" s="394"/>
      <c r="R24" s="44"/>
      <c r="S24" s="44"/>
      <c r="T24" s="44"/>
      <c r="U24" s="44"/>
      <c r="V24" s="44"/>
      <c r="W24" s="44"/>
      <c r="X24" s="44"/>
      <c r="Y24" s="44"/>
      <c r="Z24" s="44"/>
      <c r="AA24" s="44"/>
      <c r="AB24" s="44"/>
      <c r="AC24" s="44"/>
      <c r="AD24" s="44"/>
      <c r="AE24" s="44"/>
      <c r="AF24" s="44"/>
      <c r="AG24" s="45"/>
      <c r="AH24" s="45"/>
      <c r="AI24" s="45"/>
      <c r="AJ24" s="45"/>
    </row>
    <row r="25" spans="1:36" s="27" customFormat="1" ht="13.9" customHeight="1">
      <c r="A25" s="43" t="s">
        <v>197</v>
      </c>
      <c r="B25" s="43"/>
      <c r="C25" s="43"/>
      <c r="D25" s="64"/>
      <c r="E25" s="43"/>
      <c r="F25" s="64"/>
      <c r="G25" s="64"/>
      <c r="H25" s="64"/>
      <c r="I25" s="64"/>
      <c r="J25" s="64"/>
      <c r="K25" s="64"/>
      <c r="L25" s="44"/>
      <c r="M25" s="392"/>
      <c r="N25" s="393"/>
      <c r="O25" s="393"/>
      <c r="P25" s="393"/>
      <c r="Q25" s="394"/>
      <c r="R25" s="44"/>
      <c r="S25" s="44"/>
      <c r="T25" s="44"/>
      <c r="U25" s="44"/>
      <c r="V25" s="44"/>
      <c r="W25" s="44"/>
      <c r="X25" s="44"/>
      <c r="Y25" s="44"/>
      <c r="Z25" s="44"/>
      <c r="AA25" s="44"/>
      <c r="AB25" s="44"/>
      <c r="AC25" s="44"/>
      <c r="AD25" s="44"/>
      <c r="AE25" s="44"/>
      <c r="AF25" s="44"/>
      <c r="AG25" s="45"/>
      <c r="AH25" s="45"/>
      <c r="AI25" s="45"/>
      <c r="AJ25" s="45"/>
    </row>
    <row r="26" spans="1:36" s="27" customFormat="1" ht="13.9" customHeight="1">
      <c r="A26" s="43"/>
      <c r="B26" s="43"/>
      <c r="C26" s="43" t="s">
        <v>135</v>
      </c>
      <c r="E26" s="66"/>
      <c r="F26" s="66">
        <f>(Calculations!J381*-1)/'Primary Inputs'!$C$22</f>
        <v>-55.163876251078271</v>
      </c>
      <c r="G26" s="66">
        <f>(Calculations!K376*-1)/'Primary Inputs'!$C$22</f>
        <v>0</v>
      </c>
      <c r="H26" s="66">
        <f>(Calculations!L376*-1)/'Primary Inputs'!$C$22</f>
        <v>-7.2</v>
      </c>
      <c r="I26" s="66">
        <f>(Calculations!M376*-1)/'Primary Inputs'!$C$22</f>
        <v>-14.4</v>
      </c>
      <c r="J26" s="66">
        <f>(Calculations!N376*-1)/'Primary Inputs'!$C$22</f>
        <v>-21.6</v>
      </c>
      <c r="K26" s="66">
        <f>(Calculations!O376*-1)/'Primary Inputs'!$C$22</f>
        <v>-28.8</v>
      </c>
      <c r="L26" s="44"/>
      <c r="M26" s="392"/>
      <c r="N26" s="393"/>
      <c r="O26" s="393"/>
      <c r="P26" s="393"/>
      <c r="Q26" s="394"/>
      <c r="R26" s="44"/>
      <c r="S26" s="44"/>
      <c r="T26" s="44"/>
      <c r="U26" s="44"/>
      <c r="V26" s="44"/>
      <c r="W26" s="44"/>
      <c r="X26" s="44"/>
      <c r="Y26" s="44"/>
      <c r="Z26" s="44"/>
      <c r="AA26" s="44"/>
      <c r="AB26" s="44"/>
      <c r="AC26" s="44"/>
      <c r="AD26" s="44"/>
      <c r="AE26" s="44"/>
      <c r="AF26" s="44"/>
      <c r="AG26" s="45"/>
      <c r="AH26" s="45"/>
      <c r="AI26" s="45"/>
      <c r="AJ26" s="45"/>
    </row>
    <row r="27" spans="1:36" s="27" customFormat="1" ht="13.9" customHeight="1">
      <c r="A27" s="43"/>
      <c r="B27" s="43"/>
      <c r="C27" s="43" t="s">
        <v>136</v>
      </c>
      <c r="D27" s="66"/>
      <c r="E27" s="66"/>
      <c r="F27" s="66">
        <f>(Calculations!J382*-1)/'Primary Inputs'!$C$22</f>
        <v>0</v>
      </c>
      <c r="G27" s="66">
        <f>(Calculations!K377*-1)/'Primary Inputs'!$C$22</f>
        <v>0</v>
      </c>
      <c r="H27" s="66">
        <f>(Calculations!L377*-1)/'Primary Inputs'!$C$22</f>
        <v>0</v>
      </c>
      <c r="I27" s="66">
        <f>(Calculations!M377*-1)/'Primary Inputs'!$C$22</f>
        <v>0</v>
      </c>
      <c r="J27" s="66">
        <f>(Calculations!N377*-1)/'Primary Inputs'!$C$22</f>
        <v>0</v>
      </c>
      <c r="K27" s="66">
        <f>(Calculations!O377*-1)/'Primary Inputs'!$C$22</f>
        <v>0</v>
      </c>
      <c r="L27" s="44"/>
      <c r="M27" s="392"/>
      <c r="N27" s="393"/>
      <c r="O27" s="393"/>
      <c r="P27" s="393"/>
      <c r="Q27" s="394"/>
      <c r="R27" s="44"/>
      <c r="S27" s="44"/>
      <c r="T27" s="44"/>
      <c r="U27" s="44"/>
      <c r="V27" s="44"/>
      <c r="W27" s="44"/>
      <c r="X27" s="44"/>
      <c r="Y27" s="44"/>
      <c r="Z27" s="44"/>
      <c r="AA27" s="44"/>
      <c r="AB27" s="44"/>
      <c r="AC27" s="44"/>
      <c r="AD27" s="44"/>
      <c r="AE27" s="44"/>
      <c r="AF27" s="44"/>
      <c r="AG27" s="45"/>
      <c r="AH27" s="45"/>
      <c r="AI27" s="45"/>
      <c r="AJ27" s="45"/>
    </row>
    <row r="28" spans="1:36" s="27" customFormat="1" ht="13.9" customHeight="1">
      <c r="A28" s="43"/>
      <c r="B28" s="43"/>
      <c r="C28" s="60" t="s">
        <v>199</v>
      </c>
      <c r="D28" s="67"/>
      <c r="E28" s="67"/>
      <c r="F28" s="67">
        <f t="shared" ref="F28:K28" si="2">SUM(F26:F27)</f>
        <v>-55.163876251078271</v>
      </c>
      <c r="G28" s="67">
        <f t="shared" si="2"/>
        <v>0</v>
      </c>
      <c r="H28" s="67">
        <f t="shared" si="2"/>
        <v>-7.2</v>
      </c>
      <c r="I28" s="67">
        <f t="shared" si="2"/>
        <v>-14.4</v>
      </c>
      <c r="J28" s="67">
        <f t="shared" si="2"/>
        <v>-21.6</v>
      </c>
      <c r="K28" s="67">
        <f t="shared" si="2"/>
        <v>-28.8</v>
      </c>
      <c r="L28" s="44"/>
      <c r="M28" s="395"/>
      <c r="N28" s="396"/>
      <c r="O28" s="396"/>
      <c r="P28" s="396"/>
      <c r="Q28" s="397"/>
      <c r="R28" s="44"/>
      <c r="S28" s="44"/>
      <c r="T28" s="44"/>
      <c r="U28" s="44"/>
      <c r="V28" s="44"/>
      <c r="W28" s="44"/>
      <c r="X28" s="44"/>
      <c r="Y28" s="44"/>
      <c r="Z28" s="44"/>
      <c r="AA28" s="44"/>
      <c r="AB28" s="44"/>
      <c r="AC28" s="44"/>
      <c r="AD28" s="44"/>
      <c r="AE28" s="44"/>
      <c r="AF28" s="44"/>
      <c r="AG28" s="45"/>
      <c r="AH28" s="45"/>
      <c r="AI28" s="45"/>
      <c r="AJ28" s="45"/>
    </row>
    <row r="29" spans="1:36" s="27" customFormat="1" ht="12.75">
      <c r="A29" s="43"/>
      <c r="B29" s="43"/>
      <c r="C29" s="62"/>
      <c r="D29" s="160"/>
      <c r="E29" s="160"/>
      <c r="F29" s="160"/>
      <c r="G29" s="160"/>
      <c r="H29" s="160"/>
      <c r="I29" s="160"/>
      <c r="J29" s="160"/>
      <c r="K29" s="160"/>
      <c r="L29" s="44"/>
      <c r="M29" s="44"/>
      <c r="N29" s="44"/>
      <c r="O29" s="44"/>
      <c r="P29" s="44"/>
      <c r="Q29" s="44"/>
      <c r="R29" s="44"/>
      <c r="S29" s="44"/>
      <c r="T29" s="44"/>
      <c r="U29" s="44"/>
      <c r="V29" s="44"/>
      <c r="W29" s="44"/>
      <c r="X29" s="44"/>
      <c r="Y29" s="44"/>
      <c r="Z29" s="44"/>
      <c r="AA29" s="44"/>
      <c r="AB29" s="44"/>
      <c r="AC29" s="44"/>
      <c r="AD29" s="44"/>
      <c r="AE29" s="44"/>
      <c r="AF29" s="44"/>
      <c r="AG29" s="45"/>
      <c r="AH29" s="45"/>
      <c r="AI29" s="45"/>
      <c r="AJ29" s="45"/>
    </row>
    <row r="30" spans="1:36" s="28" customFormat="1" ht="12.75">
      <c r="A30" s="46" t="s">
        <v>145</v>
      </c>
      <c r="B30" s="46"/>
      <c r="C30" s="46"/>
      <c r="D30" s="46"/>
      <c r="E30" s="46"/>
      <c r="F30" s="46"/>
      <c r="G30" s="46"/>
      <c r="H30" s="46"/>
      <c r="I30" s="46"/>
      <c r="J30" s="46"/>
      <c r="K30" s="46"/>
      <c r="L30" s="47"/>
      <c r="M30" s="46" t="s">
        <v>124</v>
      </c>
      <c r="N30" s="48"/>
      <c r="O30" s="48"/>
      <c r="P30" s="48"/>
      <c r="Q30" s="48"/>
      <c r="R30" s="48"/>
      <c r="S30" s="48"/>
      <c r="T30" s="48"/>
      <c r="U30" s="48"/>
      <c r="V30" s="48"/>
      <c r="W30" s="48"/>
      <c r="X30" s="48"/>
      <c r="Y30" s="48"/>
      <c r="Z30" s="47"/>
      <c r="AA30" s="47"/>
      <c r="AB30" s="47"/>
      <c r="AC30" s="47"/>
      <c r="AD30" s="47"/>
      <c r="AE30" s="47"/>
      <c r="AF30" s="47"/>
      <c r="AG30" s="49"/>
      <c r="AH30" s="49"/>
      <c r="AI30" s="49"/>
      <c r="AJ30" s="49"/>
    </row>
    <row r="31" spans="1:36" s="27" customFormat="1" ht="12.75">
      <c r="A31" s="43"/>
      <c r="B31" s="43"/>
      <c r="C31" s="43"/>
      <c r="D31" s="44"/>
      <c r="E31" s="43"/>
      <c r="F31" s="43"/>
      <c r="G31" s="398" t="str">
        <f>G11</f>
        <v>Unit: 2017 ($m)</v>
      </c>
      <c r="H31" s="398"/>
      <c r="I31" s="398"/>
      <c r="J31" s="398"/>
      <c r="K31" s="398"/>
      <c r="L31" s="44"/>
      <c r="M31" s="44"/>
      <c r="N31" s="44"/>
      <c r="O31" s="44"/>
      <c r="P31" s="44"/>
      <c r="Q31" s="44"/>
      <c r="R31" s="44"/>
      <c r="S31" s="44"/>
      <c r="T31" s="44"/>
      <c r="U31" s="44"/>
      <c r="V31" s="44"/>
      <c r="W31" s="44"/>
      <c r="X31" s="44"/>
      <c r="Y31" s="44"/>
      <c r="Z31" s="44"/>
      <c r="AA31" s="44"/>
      <c r="AB31" s="44"/>
      <c r="AC31" s="44"/>
      <c r="AD31" s="44"/>
      <c r="AE31" s="44"/>
      <c r="AF31" s="44"/>
      <c r="AG31" s="45"/>
      <c r="AH31" s="45"/>
      <c r="AI31" s="45"/>
      <c r="AJ31" s="45"/>
    </row>
    <row r="32" spans="1:36" s="27" customFormat="1" ht="26.25" thickBot="1">
      <c r="A32" s="53"/>
      <c r="B32" s="359" t="s">
        <v>448</v>
      </c>
      <c r="C32" s="53"/>
      <c r="D32" s="229" t="str">
        <f>D12</f>
        <v>5-Year NPV $m</v>
      </c>
      <c r="E32" s="229" t="str">
        <f>E12</f>
        <v>10-Year NPV $m</v>
      </c>
      <c r="F32" s="54" t="str">
        <f>F12</f>
        <v>50-Year NPV $m</v>
      </c>
      <c r="G32" s="55" t="str">
        <f>G12</f>
        <v xml:space="preserve">2017
</v>
      </c>
      <c r="H32" s="55" t="str">
        <f t="shared" ref="H32:K32" si="3">H12</f>
        <v xml:space="preserve">2018
</v>
      </c>
      <c r="I32" s="55" t="str">
        <f t="shared" si="3"/>
        <v xml:space="preserve">2019
</v>
      </c>
      <c r="J32" s="55" t="str">
        <f t="shared" si="3"/>
        <v xml:space="preserve">2020
</v>
      </c>
      <c r="K32" s="55" t="str">
        <f t="shared" si="3"/>
        <v xml:space="preserve">2021
</v>
      </c>
      <c r="L32" s="44"/>
      <c r="M32" s="44"/>
      <c r="N32" s="44"/>
      <c r="O32" s="44"/>
      <c r="P32" s="44"/>
      <c r="Q32" s="44"/>
      <c r="R32" s="44"/>
      <c r="S32" s="44"/>
      <c r="T32" s="44"/>
      <c r="U32" s="44"/>
      <c r="V32" s="44"/>
      <c r="W32" s="44"/>
      <c r="X32" s="44"/>
      <c r="Y32" s="44"/>
      <c r="Z32" s="44"/>
      <c r="AA32" s="44"/>
      <c r="AB32" s="44"/>
      <c r="AC32" s="44"/>
      <c r="AD32" s="44"/>
      <c r="AE32" s="44"/>
      <c r="AF32" s="44"/>
      <c r="AG32" s="45"/>
      <c r="AH32" s="45"/>
      <c r="AI32" s="45"/>
      <c r="AJ32" s="45"/>
    </row>
    <row r="33" spans="1:36" s="27" customFormat="1" ht="25.5">
      <c r="A33" s="43" t="str">
        <f ca="1">Calculations!E271</f>
        <v>Impact 1</v>
      </c>
      <c r="B33" s="219" t="str">
        <f ca="1">IF(OFFSET('Impact Inputs'!$C$7,3*(ROW($A33)-ROW($A$33)),0)="INCLUDED",OFFSET('Impact Inputs'!$I$6,3*(ROW($A33)-ROW($A$33)),0),"")</f>
        <v>N/A</v>
      </c>
      <c r="C33" s="155" t="str">
        <f ca="1">Calculations!F271</f>
        <v>Efficiency gain - maximised overheads/capacity/resources</v>
      </c>
      <c r="D33" s="41">
        <f ca="1">Calculations!H271/'Primary Inputs'!$C$22</f>
        <v>13.790969062769568</v>
      </c>
      <c r="E33" s="41">
        <f ca="1">Calculations!I271/'Primary Inputs'!$C$22</f>
        <v>13.790969062769568</v>
      </c>
      <c r="F33" s="41">
        <f ca="1">Calculations!J271/'Primary Inputs'!$C$22</f>
        <v>13.790969062769568</v>
      </c>
      <c r="G33" s="38">
        <f ca="1">Calculations!K219/'Primary Inputs'!$C$22</f>
        <v>0</v>
      </c>
      <c r="H33" s="38">
        <f ca="1">Calculations!L219/'Primary Inputs'!$C$22</f>
        <v>1.8</v>
      </c>
      <c r="I33" s="38">
        <f ca="1">Calculations!M219/'Primary Inputs'!$C$22</f>
        <v>3.6</v>
      </c>
      <c r="J33" s="38">
        <f ca="1">Calculations!N219/'Primary Inputs'!$C$22</f>
        <v>5.4</v>
      </c>
      <c r="K33" s="38">
        <f ca="1">Calculations!O219/'Primary Inputs'!$C$22</f>
        <v>7.2</v>
      </c>
      <c r="L33" s="44"/>
      <c r="M33" s="44"/>
      <c r="N33" s="44"/>
      <c r="O33" s="44"/>
      <c r="P33" s="44"/>
      <c r="Q33" s="44"/>
      <c r="R33" s="44"/>
      <c r="S33" s="44"/>
      <c r="T33" s="44"/>
      <c r="U33" s="44"/>
      <c r="V33" s="44"/>
      <c r="W33" s="44"/>
      <c r="X33" s="44"/>
      <c r="Y33" s="44"/>
      <c r="Z33" s="44"/>
      <c r="AA33" s="44"/>
      <c r="AB33" s="44"/>
      <c r="AC33" s="44"/>
      <c r="AD33" s="44"/>
      <c r="AE33" s="44"/>
      <c r="AF33" s="44"/>
      <c r="AG33" s="45"/>
      <c r="AH33" s="45"/>
      <c r="AI33" s="45"/>
      <c r="AJ33" s="45"/>
    </row>
    <row r="34" spans="1:36" s="27" customFormat="1" ht="25.5">
      <c r="A34" s="43" t="str">
        <f ca="1">Calculations!E272</f>
        <v>Impact 2</v>
      </c>
      <c r="B34" s="216" t="str">
        <f ca="1">IF(OFFSET('Impact Inputs'!$C$7,3*(ROW($A34)-ROW($A$33)),0)="INCLUDED",OFFSET('Impact Inputs'!$I$6,3*(ROW($A34)-ROW($A$33)),0),"")</f>
        <v>N/A</v>
      </c>
      <c r="C34" s="155" t="str">
        <f ca="1">Calculations!F272</f>
        <v>Quality-adjusted life year (QALY) gained</v>
      </c>
      <c r="D34" s="41">
        <f ca="1">Calculations!H272/'Primary Inputs'!$C$22</f>
        <v>381.09263497753392</v>
      </c>
      <c r="E34" s="41">
        <f ca="1">Calculations!I272/'Primary Inputs'!$C$22</f>
        <v>567.71071487852942</v>
      </c>
      <c r="F34" s="41">
        <f ca="1">Calculations!J272/'Primary Inputs'!$C$22</f>
        <v>567.71071487852942</v>
      </c>
      <c r="G34" s="38">
        <f ca="1">Calculations!K220/'Primary Inputs'!$C$22</f>
        <v>0</v>
      </c>
      <c r="H34" s="38">
        <f ca="1">Calculations!L220/'Primary Inputs'!$C$22</f>
        <v>26.622589349766486</v>
      </c>
      <c r="I34" s="38">
        <f ca="1">Calculations!M220/'Primary Inputs'!$C$22</f>
        <v>79.867768049299443</v>
      </c>
      <c r="J34" s="38">
        <f ca="1">Calculations!N220/'Primary Inputs'!$C$22</f>
        <v>159.73553609859889</v>
      </c>
      <c r="K34" s="38">
        <f ca="1">Calculations!O220/'Primary Inputs'!$C$22</f>
        <v>239.60330414789837</v>
      </c>
      <c r="L34" s="44"/>
      <c r="M34" s="44"/>
      <c r="N34" s="44"/>
      <c r="O34" s="44"/>
      <c r="P34" s="44"/>
      <c r="Q34" s="44"/>
      <c r="R34" s="44"/>
      <c r="S34" s="44"/>
      <c r="T34" s="44"/>
      <c r="U34" s="44"/>
      <c r="V34" s="44"/>
      <c r="W34" s="44"/>
      <c r="X34" s="44"/>
      <c r="Y34" s="44"/>
      <c r="Z34" s="44"/>
      <c r="AA34" s="44"/>
      <c r="AB34" s="44"/>
      <c r="AC34" s="44"/>
      <c r="AD34" s="44"/>
      <c r="AE34" s="44"/>
      <c r="AF34" s="44"/>
      <c r="AG34" s="45"/>
      <c r="AH34" s="45"/>
      <c r="AI34" s="45"/>
      <c r="AJ34" s="45"/>
    </row>
    <row r="35" spans="1:36" s="27" customFormat="1" ht="25.5">
      <c r="A35" s="43" t="str">
        <f ca="1">Calculations!E273</f>
        <v>Impact 3</v>
      </c>
      <c r="B35" s="216" t="str">
        <f ca="1">IF(OFFSET('Impact Inputs'!$C$7,3*(ROW($A35)-ROW($A$33)),0)="INCLUDED",OFFSET('Impact Inputs'!$I$6,3*(ROW($A35)-ROW($A$33)),0),"")</f>
        <v>N/A</v>
      </c>
      <c r="C35" s="155" t="str">
        <f ca="1">Calculations!F273</f>
        <v>Tax income: Average annual income - Total</v>
      </c>
      <c r="D35" s="41">
        <f ca="1">Calculations!H273/'Primary Inputs'!$C$22</f>
        <v>7.970550603682824</v>
      </c>
      <c r="E35" s="41">
        <f ca="1">Calculations!I273/'Primary Inputs'!$C$22</f>
        <v>22.954414841343954</v>
      </c>
      <c r="F35" s="41">
        <f ca="1">Calculations!J273/'Primary Inputs'!$C$22</f>
        <v>43.106080974574965</v>
      </c>
      <c r="G35" s="38">
        <f ca="1">Calculations!K221/'Primary Inputs'!$C$22</f>
        <v>0</v>
      </c>
      <c r="H35" s="38">
        <f ca="1">Calculations!L221/'Primary Inputs'!$C$22</f>
        <v>0.53059476108204451</v>
      </c>
      <c r="I35" s="38">
        <f ca="1">Calculations!M221/'Primary Inputs'!$C$22</f>
        <v>1.5917842832461335</v>
      </c>
      <c r="J35" s="38">
        <f ca="1">Calculations!N221/'Primary Inputs'!$C$22</f>
        <v>3.183568566492267</v>
      </c>
      <c r="K35" s="38">
        <f ca="1">Calculations!O221/'Primary Inputs'!$C$22</f>
        <v>5.3059476108204446</v>
      </c>
      <c r="L35" s="44"/>
      <c r="M35" s="44"/>
      <c r="N35" s="44"/>
      <c r="O35" s="44"/>
      <c r="P35" s="44"/>
      <c r="Q35" s="44"/>
      <c r="R35" s="44"/>
      <c r="S35" s="44"/>
      <c r="T35" s="44"/>
      <c r="U35" s="44"/>
      <c r="V35" s="44"/>
      <c r="W35" s="44"/>
      <c r="X35" s="44"/>
      <c r="Y35" s="44"/>
      <c r="Z35" s="44"/>
      <c r="AA35" s="44"/>
      <c r="AB35" s="44"/>
      <c r="AC35" s="44"/>
      <c r="AD35" s="44"/>
      <c r="AE35" s="44"/>
      <c r="AF35" s="44"/>
      <c r="AG35" s="45"/>
      <c r="AH35" s="45"/>
      <c r="AI35" s="45"/>
      <c r="AJ35" s="45"/>
    </row>
    <row r="36" spans="1:36" s="27" customFormat="1">
      <c r="A36" s="43" t="str">
        <f ca="1">Calculations!E274</f>
        <v>Impact 4</v>
      </c>
      <c r="B36" s="216" t="str">
        <f ca="1">IF(OFFSET('Impact Inputs'!$C$7,3*(ROW($A36)-ROW($A$33)),0)="INCLUDED",OFFSET('Impact Inputs'!$I$6,3*(ROW($A36)-ROW($A$33)),0),"")</f>
        <v>N/A</v>
      </c>
      <c r="C36" s="155" t="str">
        <f ca="1">Calculations!F274</f>
        <v>Average annual income - Total</v>
      </c>
      <c r="D36" s="41">
        <f ca="1">Calculations!H274/'Primary Inputs'!$C$22</f>
        <v>44.020482990091189</v>
      </c>
      <c r="E36" s="41">
        <f ca="1">Calculations!I274/'Primary Inputs'!$C$22</f>
        <v>126.77473342983227</v>
      </c>
      <c r="F36" s="41">
        <f ca="1">Calculations!J274/'Primary Inputs'!$C$22</f>
        <v>238.07019096447368</v>
      </c>
      <c r="G36" s="38">
        <f ca="1">Calculations!K222/'Primary Inputs'!$C$22</f>
        <v>0</v>
      </c>
      <c r="H36" s="38">
        <f ca="1">Calculations!L222/'Primary Inputs'!$C$22</f>
        <v>2.9304170836142016</v>
      </c>
      <c r="I36" s="38">
        <f ca="1">Calculations!M222/'Primary Inputs'!$C$22</f>
        <v>8.7912512508426044</v>
      </c>
      <c r="J36" s="38">
        <f ca="1">Calculations!N222/'Primary Inputs'!$C$22</f>
        <v>17.582502501685209</v>
      </c>
      <c r="K36" s="38">
        <f ca="1">Calculations!O222/'Primary Inputs'!$C$22</f>
        <v>29.304170836142017</v>
      </c>
      <c r="L36" s="56"/>
      <c r="M36" s="56"/>
      <c r="N36" s="44"/>
      <c r="O36" s="44"/>
      <c r="P36" s="44"/>
      <c r="Q36" s="44"/>
      <c r="R36" s="44"/>
      <c r="S36" s="44"/>
      <c r="T36" s="44"/>
      <c r="U36" s="44"/>
      <c r="V36" s="44"/>
      <c r="W36" s="44"/>
      <c r="X36" s="44"/>
      <c r="Y36" s="44"/>
      <c r="Z36" s="44"/>
      <c r="AA36" s="44"/>
      <c r="AB36" s="44"/>
      <c r="AC36" s="44"/>
      <c r="AD36" s="44"/>
      <c r="AE36" s="44"/>
      <c r="AF36" s="44"/>
      <c r="AG36" s="45"/>
      <c r="AH36" s="45"/>
      <c r="AI36" s="45"/>
      <c r="AJ36" s="45"/>
    </row>
    <row r="37" spans="1:36" s="27" customFormat="1">
      <c r="A37" s="180" t="str">
        <f ca="1">Calculations!E275</f>
        <v>Impact 5</v>
      </c>
      <c r="B37" s="230" t="str">
        <f ca="1">IF(OFFSET('Impact Inputs'!$C$7,3*(ROW($A37)-ROW($A$33)),0)="INCLUDED",OFFSET('Impact Inputs'!$I$6,3*(ROW($A37)-ROW($A$33)),0),"")</f>
        <v/>
      </c>
      <c r="C37" s="231" t="str">
        <f ca="1">Calculations!F275</f>
        <v>Average elective surgery</v>
      </c>
      <c r="D37" s="232">
        <f ca="1">Calculations!H275/'Primary Inputs'!$C$22</f>
        <v>0</v>
      </c>
      <c r="E37" s="232">
        <f ca="1">Calculations!I275/'Primary Inputs'!$C$22</f>
        <v>0</v>
      </c>
      <c r="F37" s="232">
        <f ca="1">Calculations!J275/'Primary Inputs'!$C$22</f>
        <v>0</v>
      </c>
      <c r="G37" s="233">
        <f ca="1">Calculations!K223/'Primary Inputs'!$C$22</f>
        <v>0</v>
      </c>
      <c r="H37" s="233">
        <f ca="1">Calculations!L223/'Primary Inputs'!$C$22</f>
        <v>0</v>
      </c>
      <c r="I37" s="233">
        <f ca="1">Calculations!M223/'Primary Inputs'!$C$22</f>
        <v>0</v>
      </c>
      <c r="J37" s="233">
        <f ca="1">Calculations!N223/'Primary Inputs'!$C$22</f>
        <v>0</v>
      </c>
      <c r="K37" s="233">
        <f ca="1">Calculations!O223/'Primary Inputs'!$C$22</f>
        <v>0</v>
      </c>
      <c r="L37" s="56"/>
      <c r="M37" s="56"/>
      <c r="N37" s="44"/>
      <c r="O37" s="44"/>
      <c r="P37" s="44"/>
      <c r="Q37" s="44"/>
      <c r="R37" s="44"/>
      <c r="S37" s="44"/>
      <c r="T37" s="44"/>
      <c r="U37" s="44"/>
      <c r="V37" s="44"/>
      <c r="W37" s="44"/>
      <c r="X37" s="44"/>
      <c r="Y37" s="44"/>
      <c r="Z37" s="44"/>
      <c r="AA37" s="44"/>
      <c r="AB37" s="44"/>
      <c r="AC37" s="44"/>
      <c r="AD37" s="44"/>
      <c r="AE37" s="44"/>
      <c r="AF37" s="44"/>
      <c r="AG37" s="45"/>
      <c r="AH37" s="45"/>
      <c r="AI37" s="45"/>
      <c r="AJ37" s="45"/>
    </row>
    <row r="38" spans="1:36" s="27" customFormat="1">
      <c r="A38" s="43" t="str">
        <f ca="1">Calculations!E276</f>
        <v>Impact 6</v>
      </c>
      <c r="B38" s="219" t="str">
        <f ca="1">IF(OFFSET('Impact Inputs'!$C$7,3*(ROW($A38)-ROW($A$33)),0)="INCLUDED",OFFSET('Impact Inputs'!$I$6,3*(ROW($A38)-ROW($A$33)),0),"")</f>
        <v>N/A</v>
      </c>
      <c r="C38" s="155" t="str">
        <f ca="1">Calculations!F276</f>
        <v>Outpatient hospital visit</v>
      </c>
      <c r="D38" s="41">
        <f ca="1">Calculations!H276/'Primary Inputs'!$C$22</f>
        <v>11.297511116058049</v>
      </c>
      <c r="E38" s="41">
        <f ca="1">Calculations!I276/'Primary Inputs'!$C$22</f>
        <v>16.829813865134252</v>
      </c>
      <c r="F38" s="41">
        <f ca="1">Calculations!J276/'Primary Inputs'!$C$22</f>
        <v>16.829813865134252</v>
      </c>
      <c r="G38" s="38">
        <f ca="1">Calculations!K224/'Primary Inputs'!$C$22</f>
        <v>0</v>
      </c>
      <c r="H38" s="38">
        <f ca="1">Calculations!L224/'Primary Inputs'!$C$22</f>
        <v>0.78922805510257699</v>
      </c>
      <c r="I38" s="38">
        <f ca="1">Calculations!M224/'Primary Inputs'!$C$22</f>
        <v>2.3676841653077307</v>
      </c>
      <c r="J38" s="38">
        <f ca="1">Calculations!N224/'Primary Inputs'!$C$22</f>
        <v>4.7353683306154624</v>
      </c>
      <c r="K38" s="38">
        <f ca="1">Calculations!O224/'Primary Inputs'!$C$22</f>
        <v>7.1030524959231931</v>
      </c>
      <c r="L38" s="56"/>
      <c r="M38" s="56"/>
      <c r="N38" s="44"/>
      <c r="O38" s="44"/>
      <c r="P38" s="44"/>
      <c r="Q38" s="44"/>
      <c r="R38" s="44"/>
      <c r="S38" s="44"/>
      <c r="T38" s="44"/>
      <c r="U38" s="44"/>
      <c r="V38" s="44"/>
      <c r="W38" s="44"/>
      <c r="X38" s="44"/>
      <c r="Y38" s="44"/>
      <c r="Z38" s="44"/>
      <c r="AA38" s="44"/>
      <c r="AB38" s="44"/>
      <c r="AC38" s="44"/>
      <c r="AD38" s="44"/>
      <c r="AE38" s="44"/>
      <c r="AF38" s="44"/>
      <c r="AG38" s="45"/>
      <c r="AH38" s="45"/>
      <c r="AI38" s="45"/>
      <c r="AJ38" s="45"/>
    </row>
    <row r="39" spans="1:36" s="27" customFormat="1">
      <c r="A39" s="43" t="str">
        <f ca="1">Calculations!E277</f>
        <v>Impact 7</v>
      </c>
      <c r="B39" s="216" t="str">
        <f ca="1">IF(OFFSET('Impact Inputs'!$C$7,3*(ROW($A39)-ROW($A$33)),0)="INCLUDED",OFFSET('Impact Inputs'!$I$6,3*(ROW($A39)-ROW($A$33)),0),"")</f>
        <v>N/A</v>
      </c>
      <c r="C39" s="155" t="str">
        <f ca="1">Calculations!F277</f>
        <v>Ambulance call out</v>
      </c>
      <c r="D39" s="41">
        <f ca="1">Calculations!H277/'Primary Inputs'!$C$22</f>
        <v>0.26172567418867809</v>
      </c>
      <c r="E39" s="41">
        <f ca="1">Calculations!I277/'Primary Inputs'!$C$22</f>
        <v>0.38989068787561015</v>
      </c>
      <c r="F39" s="41">
        <f ca="1">Calculations!J277/'Primary Inputs'!$C$22</f>
        <v>0.38989068787561015</v>
      </c>
      <c r="G39" s="38">
        <f ca="1">Calculations!K225/'Primary Inputs'!$C$22</f>
        <v>0</v>
      </c>
      <c r="H39" s="38">
        <f ca="1">Calculations!L225/'Primary Inputs'!$C$22</f>
        <v>1.8283783276543033E-2</v>
      </c>
      <c r="I39" s="38">
        <f ca="1">Calculations!M225/'Primary Inputs'!$C$22</f>
        <v>5.4851349829629095E-2</v>
      </c>
      <c r="J39" s="38">
        <f ca="1">Calculations!N225/'Primary Inputs'!$C$22</f>
        <v>0.10970269965925819</v>
      </c>
      <c r="K39" s="38">
        <f ca="1">Calculations!O225/'Primary Inputs'!$C$22</f>
        <v>0.1645540494888873</v>
      </c>
      <c r="L39" s="44"/>
      <c r="M39" s="44"/>
      <c r="N39" s="44"/>
      <c r="O39" s="44"/>
      <c r="P39" s="44"/>
      <c r="Q39" s="44"/>
      <c r="R39" s="44"/>
      <c r="S39" s="44"/>
      <c r="T39" s="44"/>
      <c r="U39" s="44"/>
      <c r="V39" s="44"/>
      <c r="W39" s="44"/>
      <c r="X39" s="44"/>
      <c r="Y39" s="44"/>
      <c r="Z39" s="44"/>
      <c r="AA39" s="44"/>
      <c r="AB39" s="44"/>
      <c r="AC39" s="44"/>
      <c r="AD39" s="44"/>
      <c r="AE39" s="44"/>
      <c r="AF39" s="44"/>
      <c r="AG39" s="45"/>
      <c r="AH39" s="45"/>
      <c r="AI39" s="45"/>
      <c r="AJ39" s="45"/>
    </row>
    <row r="40" spans="1:36" s="27" customFormat="1">
      <c r="A40" s="43" t="str">
        <f ca="1">Calculations!E278</f>
        <v>Impact 8</v>
      </c>
      <c r="B40" s="216" t="str">
        <f ca="1">IF(OFFSET('Impact Inputs'!$C$7,3*(ROW($A40)-ROW($A$33)),0)="INCLUDED",OFFSET('Impact Inputs'!$I$6,3*(ROW($A40)-ROW($A$33)),0),"")</f>
        <v>N/A</v>
      </c>
      <c r="C40" s="155" t="str">
        <f ca="1">Calculations!F278</f>
        <v>Emergency room</v>
      </c>
      <c r="D40" s="41">
        <f ca="1">Calculations!H278/'Primary Inputs'!$C$22</f>
        <v>0.13180429635401053</v>
      </c>
      <c r="E40" s="41">
        <f ca="1">Calculations!I278/'Primary Inputs'!$C$22</f>
        <v>0.1963478284265662</v>
      </c>
      <c r="F40" s="41">
        <f ca="1">Calculations!J278/'Primary Inputs'!$C$22</f>
        <v>0.1963478284265662</v>
      </c>
      <c r="G40" s="38">
        <f ca="1">Calculations!K226/'Primary Inputs'!$C$22</f>
        <v>0</v>
      </c>
      <c r="H40" s="38">
        <f ca="1">Calculations!L226/'Primary Inputs'!$C$22</f>
        <v>9.2076606428633974E-3</v>
      </c>
      <c r="I40" s="38">
        <f ca="1">Calculations!M226/'Primary Inputs'!$C$22</f>
        <v>2.7622981928590189E-2</v>
      </c>
      <c r="J40" s="38">
        <f ca="1">Calculations!N226/'Primary Inputs'!$C$22</f>
        <v>5.5245963857180377E-2</v>
      </c>
      <c r="K40" s="38">
        <f ca="1">Calculations!O226/'Primary Inputs'!$C$22</f>
        <v>8.2868945785770573E-2</v>
      </c>
      <c r="L40" s="44"/>
      <c r="M40" s="44"/>
      <c r="N40" s="44"/>
      <c r="O40" s="44"/>
      <c r="P40" s="44"/>
      <c r="Q40" s="44"/>
      <c r="R40" s="44"/>
      <c r="S40" s="44"/>
      <c r="T40" s="44"/>
      <c r="U40" s="44"/>
      <c r="V40" s="44"/>
      <c r="W40" s="44"/>
      <c r="X40" s="44"/>
      <c r="Y40" s="44"/>
      <c r="Z40" s="44"/>
      <c r="AA40" s="44"/>
      <c r="AB40" s="44"/>
      <c r="AC40" s="44"/>
      <c r="AD40" s="44"/>
      <c r="AE40" s="44"/>
      <c r="AF40" s="44"/>
      <c r="AG40" s="45"/>
      <c r="AH40" s="45"/>
      <c r="AI40" s="45"/>
      <c r="AJ40" s="45"/>
    </row>
    <row r="41" spans="1:36" s="27" customFormat="1">
      <c r="A41" s="43" t="str">
        <f ca="1">Calculations!E279</f>
        <v>Impact 9</v>
      </c>
      <c r="B41" s="216" t="str">
        <f ca="1">IF(OFFSET('Impact Inputs'!$C$7,3*(ROW($A41)-ROW($A$33)),0)="INCLUDED",OFFSET('Impact Inputs'!$I$6,3*(ROW($A41)-ROW($A$33)),0),"")</f>
        <v>N/A</v>
      </c>
      <c r="C41" s="155" t="str">
        <f ca="1">Calculations!F279</f>
        <v>Inpatient hospital visit</v>
      </c>
      <c r="D41" s="41">
        <f ca="1">Calculations!H279/'Primary Inputs'!$C$22</f>
        <v>1.7893675956279698</v>
      </c>
      <c r="E41" s="41">
        <f ca="1">Calculations!I279/'Primary Inputs'!$C$22</f>
        <v>2.6656068988431527</v>
      </c>
      <c r="F41" s="41">
        <f ca="1">Calculations!J279/'Primary Inputs'!$C$22</f>
        <v>2.6656068988431527</v>
      </c>
      <c r="G41" s="38">
        <f ca="1">Calculations!K227/'Primary Inputs'!$C$22</f>
        <v>0</v>
      </c>
      <c r="H41" s="38">
        <f ca="1">Calculations!L227/'Primary Inputs'!$C$22</f>
        <v>0.12500267473547677</v>
      </c>
      <c r="I41" s="38">
        <f ca="1">Calculations!M227/'Primary Inputs'!$C$22</f>
        <v>0.37500802420643031</v>
      </c>
      <c r="J41" s="38">
        <f ca="1">Calculations!N227/'Primary Inputs'!$C$22</f>
        <v>0.75001604841286063</v>
      </c>
      <c r="K41" s="38">
        <f ca="1">Calculations!O227/'Primary Inputs'!$C$22</f>
        <v>1.1250240726192908</v>
      </c>
      <c r="L41" s="44"/>
      <c r="M41" s="44"/>
      <c r="N41" s="44"/>
      <c r="O41" s="44"/>
      <c r="P41" s="44"/>
      <c r="Q41" s="44"/>
      <c r="R41" s="44"/>
      <c r="S41" s="44"/>
      <c r="T41" s="44"/>
      <c r="U41" s="44"/>
      <c r="V41" s="44"/>
      <c r="W41" s="44"/>
      <c r="X41" s="44"/>
      <c r="Y41" s="44"/>
      <c r="Z41" s="44"/>
      <c r="AA41" s="44"/>
      <c r="AB41" s="44"/>
      <c r="AC41" s="44"/>
      <c r="AD41" s="44"/>
      <c r="AE41" s="44"/>
      <c r="AF41" s="44"/>
      <c r="AG41" s="45"/>
      <c r="AH41" s="45"/>
      <c r="AI41" s="45"/>
      <c r="AJ41" s="45"/>
    </row>
    <row r="42" spans="1:36" s="27" customFormat="1" ht="25.5">
      <c r="A42" s="180" t="str">
        <f ca="1">Calculations!E280</f>
        <v>Impact 10</v>
      </c>
      <c r="B42" s="230" t="str">
        <f ca="1">IF(OFFSET('Impact Inputs'!$C$7,3*(ROW($A42)-ROW($A$33)),0)="INCLUDED",OFFSET('Impact Inputs'!$I$6,3*(ROW($A42)-ROW($A$33)),0),"")</f>
        <v>N/A</v>
      </c>
      <c r="C42" s="231" t="str">
        <f ca="1">Calculations!F280</f>
        <v>GP visit (20 minutes) - Publicly funded</v>
      </c>
      <c r="D42" s="232">
        <f ca="1">Calculations!H280/'Primary Inputs'!$C$22</f>
        <v>1.4121888895072561</v>
      </c>
      <c r="E42" s="232">
        <f ca="1">Calculations!I280/'Primary Inputs'!$C$22</f>
        <v>2.1037267331417815</v>
      </c>
      <c r="F42" s="232">
        <f ca="1">Calculations!J280/'Primary Inputs'!$C$22</f>
        <v>2.1037267331417815</v>
      </c>
      <c r="G42" s="233">
        <f ca="1">Calculations!K228/'Primary Inputs'!$C$22</f>
        <v>0</v>
      </c>
      <c r="H42" s="233">
        <f ca="1">Calculations!L228/'Primary Inputs'!$C$22</f>
        <v>9.8653506887822123E-2</v>
      </c>
      <c r="I42" s="233">
        <f ca="1">Calculations!M228/'Primary Inputs'!$C$22</f>
        <v>0.29596052066346634</v>
      </c>
      <c r="J42" s="233">
        <f ca="1">Calculations!N228/'Primary Inputs'!$C$22</f>
        <v>0.5919210413269328</v>
      </c>
      <c r="K42" s="233">
        <f ca="1">Calculations!O228/'Primary Inputs'!$C$22</f>
        <v>0.88788156199039914</v>
      </c>
      <c r="L42" s="44"/>
      <c r="M42" s="44"/>
      <c r="N42" s="44"/>
      <c r="O42" s="44"/>
      <c r="P42" s="44"/>
      <c r="Q42" s="44"/>
      <c r="R42" s="44"/>
      <c r="S42" s="44"/>
      <c r="T42" s="44"/>
      <c r="U42" s="44"/>
      <c r="V42" s="44"/>
      <c r="W42" s="44"/>
      <c r="X42" s="44"/>
      <c r="Y42" s="44"/>
      <c r="Z42" s="44"/>
      <c r="AA42" s="44"/>
      <c r="AB42" s="44"/>
      <c r="AC42" s="44"/>
      <c r="AD42" s="44"/>
      <c r="AE42" s="44"/>
      <c r="AF42" s="44"/>
      <c r="AG42" s="45"/>
      <c r="AH42" s="45"/>
      <c r="AI42" s="45"/>
      <c r="AJ42" s="45"/>
    </row>
    <row r="43" spans="1:36" s="27" customFormat="1">
      <c r="A43" s="43" t="str">
        <f ca="1">Calculations!E281</f>
        <v>Impact 11</v>
      </c>
      <c r="B43" s="219" t="str">
        <f ca="1">IF(OFFSET('Impact Inputs'!$C$7,3*(ROW($A43)-ROW($A$33)),0)="INCLUDED",OFFSET('Impact Inputs'!$I$6,3*(ROW($A43)-ROW($A$33)),0),"")</f>
        <v>N/A</v>
      </c>
      <c r="C43" s="155" t="str">
        <f ca="1">Calculations!F281</f>
        <v>Community services nurse</v>
      </c>
      <c r="D43" s="41">
        <f ca="1">Calculations!H281/'Primary Inputs'!$C$22</f>
        <v>4.811873592921831</v>
      </c>
      <c r="E43" s="41">
        <f ca="1">Calculations!I281/'Primary Inputs'!$C$22</f>
        <v>7.1682104208175312</v>
      </c>
      <c r="F43" s="41">
        <f ca="1">Calculations!J281/'Primary Inputs'!$C$22</f>
        <v>7.1682104208175312</v>
      </c>
      <c r="G43" s="38">
        <f ca="1">Calculations!K229/'Primary Inputs'!$C$22</f>
        <v>0</v>
      </c>
      <c r="H43" s="38">
        <f ca="1">Calculations!L229/'Primary Inputs'!$C$22</f>
        <v>0.33615064398947331</v>
      </c>
      <c r="I43" s="38">
        <f ca="1">Calculations!M229/'Primary Inputs'!$C$22</f>
        <v>1.0084519319684198</v>
      </c>
      <c r="J43" s="38">
        <f ca="1">Calculations!N229/'Primary Inputs'!$C$22</f>
        <v>2.0169038639368395</v>
      </c>
      <c r="K43" s="38">
        <f ca="1">Calculations!O229/'Primary Inputs'!$C$22</f>
        <v>3.0253557959052593</v>
      </c>
      <c r="L43" s="44"/>
      <c r="M43" s="44"/>
      <c r="N43" s="44"/>
      <c r="O43" s="44"/>
      <c r="P43" s="44"/>
      <c r="Q43" s="44"/>
      <c r="R43" s="44"/>
      <c r="S43" s="44"/>
      <c r="T43" s="44"/>
      <c r="U43" s="44"/>
      <c r="V43" s="44"/>
      <c r="W43" s="44"/>
      <c r="X43" s="44"/>
      <c r="Y43" s="44"/>
      <c r="Z43" s="44"/>
      <c r="AA43" s="44"/>
      <c r="AB43" s="44"/>
      <c r="AC43" s="44"/>
      <c r="AD43" s="44"/>
      <c r="AE43" s="44"/>
      <c r="AF43" s="44"/>
      <c r="AG43" s="45"/>
      <c r="AH43" s="45"/>
      <c r="AI43" s="45"/>
      <c r="AJ43" s="45"/>
    </row>
    <row r="44" spans="1:36" s="27" customFormat="1">
      <c r="A44" s="43" t="str">
        <f ca="1">Calculations!E282</f>
        <v>Impact 12</v>
      </c>
      <c r="B44" s="216" t="str">
        <f ca="1">IF(OFFSET('Impact Inputs'!$C$7,3*(ROW($A44)-ROW($A$33)),0)="INCLUDED",OFFSET('Impact Inputs'!$I$6,3*(ROW($A44)-ROW($A$33)),0),"")</f>
        <v>N/A</v>
      </c>
      <c r="C44" s="155" t="str">
        <f ca="1">Calculations!F282</f>
        <v>Hospice care</v>
      </c>
      <c r="D44" s="41">
        <f ca="1">Calculations!H282/'Primary Inputs'!$C$22</f>
        <v>0.48955881502918203</v>
      </c>
      <c r="E44" s="41">
        <f ca="1">Calculations!I282/'Primary Inputs'!$C$22</f>
        <v>0.72929193415581739</v>
      </c>
      <c r="F44" s="41">
        <f ca="1">Calculations!J282/'Primary Inputs'!$C$22</f>
        <v>0.72929193415581739</v>
      </c>
      <c r="G44" s="38">
        <f ca="1">Calculations!K230/'Primary Inputs'!$C$22</f>
        <v>0</v>
      </c>
      <c r="H44" s="38">
        <f ca="1">Calculations!L230/'Primary Inputs'!$C$22</f>
        <v>3.4199882387778338E-2</v>
      </c>
      <c r="I44" s="38">
        <f ca="1">Calculations!M230/'Primary Inputs'!$C$22</f>
        <v>0.102599647163335</v>
      </c>
      <c r="J44" s="38">
        <f ca="1">Calculations!N230/'Primary Inputs'!$C$22</f>
        <v>0.20519929432667</v>
      </c>
      <c r="K44" s="38">
        <f ca="1">Calculations!O230/'Primary Inputs'!$C$22</f>
        <v>0.30779894149000503</v>
      </c>
      <c r="L44" s="44"/>
      <c r="M44" s="44"/>
      <c r="N44" s="44"/>
      <c r="O44" s="44"/>
      <c r="P44" s="44"/>
      <c r="Q44" s="44"/>
      <c r="R44" s="44"/>
      <c r="S44" s="44"/>
      <c r="T44" s="44"/>
      <c r="U44" s="44"/>
      <c r="V44" s="44"/>
      <c r="W44" s="44"/>
      <c r="X44" s="44"/>
      <c r="Y44" s="44"/>
      <c r="Z44" s="44"/>
      <c r="AA44" s="44"/>
      <c r="AB44" s="44"/>
      <c r="AC44" s="44"/>
      <c r="AD44" s="44"/>
      <c r="AE44" s="44"/>
      <c r="AF44" s="44"/>
      <c r="AG44" s="45"/>
      <c r="AH44" s="45"/>
      <c r="AI44" s="45"/>
      <c r="AJ44" s="45"/>
    </row>
    <row r="45" spans="1:36" s="27" customFormat="1" ht="25.5">
      <c r="A45" s="43" t="str">
        <f ca="1">Calculations!E283</f>
        <v>Impact 13</v>
      </c>
      <c r="B45" s="216" t="str">
        <f ca="1">IF(OFFSET('Impact Inputs'!$C$7,3*(ROW($A45)-ROW($A$33)),0)="INCLUDED",OFFSET('Impact Inputs'!$I$6,3*(ROW($A45)-ROW($A$33)),0),"")</f>
        <v>N/A</v>
      </c>
      <c r="C45" s="155" t="str">
        <f ca="1">Calculations!F283</f>
        <v>Annual rest home costs - Publicly funded</v>
      </c>
      <c r="D45" s="41">
        <f ca="1">Calculations!H283/'Primary Inputs'!$C$22</f>
        <v>4.5209806734085252</v>
      </c>
      <c r="E45" s="41">
        <f ca="1">Calculations!I283/'Primary Inputs'!$C$22</f>
        <v>13.019987078329011</v>
      </c>
      <c r="F45" s="41">
        <f ca="1">Calculations!J283/'Primary Inputs'!$C$22</f>
        <v>16.710179221320601</v>
      </c>
      <c r="G45" s="38">
        <f ca="1">Calculations!K231/'Primary Inputs'!$C$22</f>
        <v>0</v>
      </c>
      <c r="H45" s="38">
        <f ca="1">Calculations!L231/'Primary Inputs'!$C$22</f>
        <v>0.30095896501244934</v>
      </c>
      <c r="I45" s="38">
        <f ca="1">Calculations!M231/'Primary Inputs'!$C$22</f>
        <v>0.90287689503734814</v>
      </c>
      <c r="J45" s="38">
        <f ca="1">Calculations!N231/'Primary Inputs'!$C$22</f>
        <v>1.8057537900746963</v>
      </c>
      <c r="K45" s="38">
        <f ca="1">Calculations!O231/'Primary Inputs'!$C$22</f>
        <v>3.0095896501244939</v>
      </c>
      <c r="L45" s="44"/>
      <c r="M45" s="44"/>
      <c r="N45" s="44"/>
      <c r="O45" s="44"/>
      <c r="P45" s="44"/>
      <c r="Q45" s="44"/>
      <c r="R45" s="44"/>
      <c r="S45" s="44"/>
      <c r="T45" s="44"/>
      <c r="U45" s="44"/>
      <c r="V45" s="44"/>
      <c r="W45" s="44"/>
      <c r="X45" s="44"/>
      <c r="Y45" s="44"/>
      <c r="Z45" s="44"/>
      <c r="AA45" s="44"/>
      <c r="AB45" s="44"/>
      <c r="AC45" s="44"/>
      <c r="AD45" s="44"/>
      <c r="AE45" s="44"/>
      <c r="AF45" s="44"/>
      <c r="AG45" s="45"/>
      <c r="AH45" s="45"/>
      <c r="AI45" s="45"/>
      <c r="AJ45" s="45"/>
    </row>
    <row r="46" spans="1:36" s="27" customFormat="1">
      <c r="A46" s="43" t="str">
        <f ca="1">Calculations!E284</f>
        <v>Impact 14</v>
      </c>
      <c r="B46" s="216" t="str">
        <f ca="1">IF(OFFSET('Impact Inputs'!$C$7,3*(ROW($A46)-ROW($A$33)),0)="INCLUDED",OFFSET('Impact Inputs'!$I$6,3*(ROW($A46)-ROW($A$33)),0),"")</f>
        <v/>
      </c>
      <c r="C46" s="155" t="str">
        <f ca="1">Calculations!F284</f>
        <v>-</v>
      </c>
      <c r="D46" s="41">
        <f ca="1">Calculations!H284/'Primary Inputs'!$C$22</f>
        <v>0</v>
      </c>
      <c r="E46" s="41">
        <f ca="1">Calculations!I284/'Primary Inputs'!$C$22</f>
        <v>0</v>
      </c>
      <c r="F46" s="41">
        <f ca="1">Calculations!J284/'Primary Inputs'!$C$22</f>
        <v>0</v>
      </c>
      <c r="G46" s="38">
        <f ca="1">Calculations!K232/'Primary Inputs'!$C$22</f>
        <v>0</v>
      </c>
      <c r="H46" s="38">
        <f ca="1">Calculations!L232/'Primary Inputs'!$C$22</f>
        <v>0</v>
      </c>
      <c r="I46" s="38">
        <f ca="1">Calculations!M232/'Primary Inputs'!$C$22</f>
        <v>0</v>
      </c>
      <c r="J46" s="38">
        <f ca="1">Calculations!N232/'Primary Inputs'!$C$22</f>
        <v>0</v>
      </c>
      <c r="K46" s="38">
        <f ca="1">Calculations!O232/'Primary Inputs'!$C$22</f>
        <v>0</v>
      </c>
      <c r="L46" s="44"/>
      <c r="M46" s="44"/>
      <c r="N46" s="44"/>
      <c r="O46" s="44"/>
      <c r="P46" s="44"/>
      <c r="Q46" s="44"/>
      <c r="R46" s="44"/>
      <c r="S46" s="44"/>
      <c r="T46" s="44"/>
      <c r="U46" s="44"/>
      <c r="V46" s="44"/>
      <c r="W46" s="44"/>
      <c r="X46" s="44"/>
      <c r="Y46" s="44"/>
      <c r="Z46" s="44"/>
      <c r="AA46" s="44"/>
      <c r="AB46" s="44"/>
      <c r="AC46" s="44"/>
      <c r="AD46" s="44"/>
      <c r="AE46" s="44"/>
      <c r="AF46" s="44"/>
      <c r="AG46" s="45"/>
      <c r="AH46" s="45"/>
      <c r="AI46" s="45"/>
      <c r="AJ46" s="45"/>
    </row>
    <row r="47" spans="1:36" s="27" customFormat="1">
      <c r="A47" s="180" t="str">
        <f ca="1">Calculations!E285</f>
        <v>Impact 15</v>
      </c>
      <c r="B47" s="230" t="str">
        <f ca="1">IF(OFFSET('Impact Inputs'!$C$7,3*(ROW($A47)-ROW($A$33)),0)="INCLUDED",OFFSET('Impact Inputs'!$I$6,3*(ROW($A47)-ROW($A$33)),0),"")</f>
        <v/>
      </c>
      <c r="C47" s="231" t="str">
        <f ca="1">Calculations!F285</f>
        <v>-</v>
      </c>
      <c r="D47" s="232">
        <f ca="1">Calculations!H285/'Primary Inputs'!$C$22</f>
        <v>0</v>
      </c>
      <c r="E47" s="232">
        <f ca="1">Calculations!I285/'Primary Inputs'!$C$22</f>
        <v>0</v>
      </c>
      <c r="F47" s="232">
        <f ca="1">Calculations!J285/'Primary Inputs'!$C$22</f>
        <v>0</v>
      </c>
      <c r="G47" s="233">
        <f ca="1">Calculations!K233/'Primary Inputs'!$C$22</f>
        <v>0</v>
      </c>
      <c r="H47" s="233">
        <f ca="1">Calculations!L233/'Primary Inputs'!$C$22</f>
        <v>0</v>
      </c>
      <c r="I47" s="233">
        <f ca="1">Calculations!M233/'Primary Inputs'!$C$22</f>
        <v>0</v>
      </c>
      <c r="J47" s="233">
        <f ca="1">Calculations!N233/'Primary Inputs'!$C$22</f>
        <v>0</v>
      </c>
      <c r="K47" s="233">
        <f ca="1">Calculations!O233/'Primary Inputs'!$C$22</f>
        <v>0</v>
      </c>
      <c r="L47" s="44"/>
      <c r="M47" s="44"/>
      <c r="N47" s="44"/>
      <c r="O47" s="44"/>
      <c r="P47" s="44"/>
      <c r="Q47" s="44"/>
      <c r="R47" s="44"/>
      <c r="S47" s="44"/>
      <c r="T47" s="44"/>
      <c r="U47" s="44"/>
      <c r="V47" s="44"/>
      <c r="W47" s="44"/>
      <c r="X47" s="44"/>
      <c r="Y47" s="44"/>
      <c r="Z47" s="44"/>
      <c r="AA47" s="44"/>
      <c r="AB47" s="44"/>
      <c r="AC47" s="44"/>
      <c r="AD47" s="44"/>
      <c r="AE47" s="44"/>
      <c r="AF47" s="44"/>
      <c r="AG47" s="45"/>
      <c r="AH47" s="45"/>
      <c r="AI47" s="45"/>
      <c r="AJ47" s="45"/>
    </row>
    <row r="48" spans="1:36" s="27" customFormat="1">
      <c r="A48" s="43" t="str">
        <f ca="1">Calculations!E286</f>
        <v>Impact 16</v>
      </c>
      <c r="B48" s="219" t="str">
        <f ca="1">IF(OFFSET('Impact Inputs'!$C$7,3*(ROW($A48)-ROW($A$33)),0)="INCLUDED",OFFSET('Impact Inputs'!$I$6,3*(ROW($A48)-ROW($A$33)),0),"")</f>
        <v/>
      </c>
      <c r="C48" s="155" t="str">
        <f ca="1">Calculations!F286</f>
        <v>-</v>
      </c>
      <c r="D48" s="41">
        <f ca="1">Calculations!H286/'Primary Inputs'!$C$22</f>
        <v>0</v>
      </c>
      <c r="E48" s="41">
        <f ca="1">Calculations!I286/'Primary Inputs'!$C$22</f>
        <v>0</v>
      </c>
      <c r="F48" s="41">
        <f ca="1">Calculations!J286/'Primary Inputs'!$C$22</f>
        <v>0</v>
      </c>
      <c r="G48" s="38">
        <f ca="1">Calculations!K234/'Primary Inputs'!$C$22</f>
        <v>0</v>
      </c>
      <c r="H48" s="38">
        <f ca="1">Calculations!L234/'Primary Inputs'!$C$22</f>
        <v>0</v>
      </c>
      <c r="I48" s="38">
        <f ca="1">Calculations!M234/'Primary Inputs'!$C$22</f>
        <v>0</v>
      </c>
      <c r="J48" s="38">
        <f ca="1">Calculations!N234/'Primary Inputs'!$C$22</f>
        <v>0</v>
      </c>
      <c r="K48" s="38">
        <f ca="1">Calculations!O234/'Primary Inputs'!$C$22</f>
        <v>0</v>
      </c>
      <c r="L48" s="44"/>
      <c r="M48" s="44"/>
      <c r="N48" s="44"/>
      <c r="O48" s="44"/>
      <c r="P48" s="44"/>
      <c r="Q48" s="44"/>
      <c r="R48" s="44"/>
      <c r="S48" s="44"/>
      <c r="T48" s="44"/>
      <c r="U48" s="44"/>
      <c r="V48" s="44"/>
      <c r="W48" s="44"/>
      <c r="X48" s="44"/>
      <c r="Y48" s="44"/>
      <c r="Z48" s="44"/>
      <c r="AA48" s="44"/>
      <c r="AB48" s="44"/>
      <c r="AC48" s="44"/>
      <c r="AD48" s="44"/>
      <c r="AE48" s="44"/>
      <c r="AF48" s="44"/>
      <c r="AG48" s="45"/>
      <c r="AH48" s="45"/>
      <c r="AI48" s="45"/>
      <c r="AJ48" s="45"/>
    </row>
    <row r="49" spans="1:36" s="27" customFormat="1">
      <c r="A49" s="43" t="str">
        <f ca="1">Calculations!E287</f>
        <v>Impact 17</v>
      </c>
      <c r="B49" s="216" t="str">
        <f ca="1">IF(OFFSET('Impact Inputs'!$C$7,3*(ROW($A49)-ROW($A$33)),0)="INCLUDED",OFFSET('Impact Inputs'!$I$6,3*(ROW($A49)-ROW($A$33)),0),"")</f>
        <v/>
      </c>
      <c r="C49" s="155" t="str">
        <f ca="1">Calculations!F287</f>
        <v>-</v>
      </c>
      <c r="D49" s="41">
        <f ca="1">Calculations!H287/'Primary Inputs'!$C$22</f>
        <v>0</v>
      </c>
      <c r="E49" s="41">
        <f ca="1">Calculations!I287/'Primary Inputs'!$C$22</f>
        <v>0</v>
      </c>
      <c r="F49" s="41">
        <f ca="1">Calculations!J287/'Primary Inputs'!$C$22</f>
        <v>0</v>
      </c>
      <c r="G49" s="38">
        <f ca="1">Calculations!K235/'Primary Inputs'!$C$22</f>
        <v>0</v>
      </c>
      <c r="H49" s="38">
        <f ca="1">Calculations!L235/'Primary Inputs'!$C$22</f>
        <v>0</v>
      </c>
      <c r="I49" s="38">
        <f ca="1">Calculations!M235/'Primary Inputs'!$C$22</f>
        <v>0</v>
      </c>
      <c r="J49" s="38">
        <f ca="1">Calculations!N235/'Primary Inputs'!$C$22</f>
        <v>0</v>
      </c>
      <c r="K49" s="38">
        <f ca="1">Calculations!O235/'Primary Inputs'!$C$22</f>
        <v>0</v>
      </c>
      <c r="L49" s="44"/>
      <c r="M49" s="44"/>
      <c r="N49" s="44"/>
      <c r="O49" s="44"/>
      <c r="P49" s="44"/>
      <c r="Q49" s="44"/>
      <c r="R49" s="44"/>
      <c r="S49" s="44"/>
      <c r="T49" s="44"/>
      <c r="U49" s="44"/>
      <c r="V49" s="44"/>
      <c r="W49" s="44"/>
      <c r="X49" s="44"/>
      <c r="Y49" s="44"/>
      <c r="Z49" s="44"/>
      <c r="AA49" s="44"/>
      <c r="AB49" s="44"/>
      <c r="AC49" s="44"/>
      <c r="AD49" s="44"/>
      <c r="AE49" s="44"/>
      <c r="AF49" s="44"/>
      <c r="AG49" s="45"/>
      <c r="AH49" s="45"/>
      <c r="AI49" s="45"/>
      <c r="AJ49" s="45"/>
    </row>
    <row r="50" spans="1:36" s="27" customFormat="1">
      <c r="A50" s="43" t="str">
        <f ca="1">Calculations!E288</f>
        <v>Impact 18</v>
      </c>
      <c r="B50" s="216" t="str">
        <f ca="1">IF(OFFSET('Impact Inputs'!$C$7,3*(ROW($A50)-ROW($A$33)),0)="INCLUDED",OFFSET('Impact Inputs'!$I$6,3*(ROW($A50)-ROW($A$33)),0),"")</f>
        <v/>
      </c>
      <c r="C50" s="155" t="str">
        <f ca="1">Calculations!F288</f>
        <v>-</v>
      </c>
      <c r="D50" s="41">
        <f ca="1">Calculations!H288/'Primary Inputs'!$C$22</f>
        <v>0</v>
      </c>
      <c r="E50" s="41">
        <f ca="1">Calculations!I288/'Primary Inputs'!$C$22</f>
        <v>0</v>
      </c>
      <c r="F50" s="41">
        <f ca="1">Calculations!J288/'Primary Inputs'!$C$22</f>
        <v>0</v>
      </c>
      <c r="G50" s="38">
        <f ca="1">Calculations!K236/'Primary Inputs'!$C$22</f>
        <v>0</v>
      </c>
      <c r="H50" s="38">
        <f ca="1">Calculations!L236/'Primary Inputs'!$C$22</f>
        <v>0</v>
      </c>
      <c r="I50" s="38">
        <f ca="1">Calculations!M236/'Primary Inputs'!$C$22</f>
        <v>0</v>
      </c>
      <c r="J50" s="38">
        <f ca="1">Calculations!N236/'Primary Inputs'!$C$22</f>
        <v>0</v>
      </c>
      <c r="K50" s="38">
        <f ca="1">Calculations!O236/'Primary Inputs'!$C$22</f>
        <v>0</v>
      </c>
      <c r="L50" s="44"/>
      <c r="M50" s="44"/>
      <c r="N50" s="44"/>
      <c r="O50" s="44"/>
      <c r="P50" s="44"/>
      <c r="Q50" s="44"/>
      <c r="R50" s="44"/>
      <c r="S50" s="44"/>
      <c r="T50" s="44"/>
      <c r="U50" s="44"/>
      <c r="V50" s="44"/>
      <c r="W50" s="44"/>
      <c r="X50" s="44"/>
      <c r="Y50" s="44"/>
      <c r="Z50" s="44"/>
      <c r="AA50" s="44"/>
      <c r="AB50" s="44"/>
      <c r="AC50" s="44"/>
      <c r="AD50" s="44"/>
      <c r="AE50" s="44"/>
      <c r="AF50" s="44"/>
      <c r="AG50" s="45"/>
      <c r="AH50" s="45"/>
      <c r="AI50" s="45"/>
      <c r="AJ50" s="45"/>
    </row>
    <row r="51" spans="1:36" s="27" customFormat="1">
      <c r="A51" s="43" t="str">
        <f ca="1">Calculations!E289</f>
        <v>Impact 19</v>
      </c>
      <c r="B51" s="216" t="str">
        <f ca="1">IF(OFFSET('Impact Inputs'!$C$7,3*(ROW($A51)-ROW($A$33)),0)="INCLUDED",OFFSET('Impact Inputs'!$I$6,3*(ROW($A51)-ROW($A$33)),0),"")</f>
        <v/>
      </c>
      <c r="C51" s="155" t="str">
        <f ca="1">Calculations!F289</f>
        <v>-</v>
      </c>
      <c r="D51" s="41">
        <f ca="1">Calculations!H289/'Primary Inputs'!$C$22</f>
        <v>0</v>
      </c>
      <c r="E51" s="41">
        <f ca="1">Calculations!I289/'Primary Inputs'!$C$22</f>
        <v>0</v>
      </c>
      <c r="F51" s="41">
        <f ca="1">Calculations!J289/'Primary Inputs'!$C$22</f>
        <v>0</v>
      </c>
      <c r="G51" s="38">
        <f ca="1">Calculations!K237/'Primary Inputs'!$C$22</f>
        <v>0</v>
      </c>
      <c r="H51" s="38">
        <f ca="1">Calculations!L237/'Primary Inputs'!$C$22</f>
        <v>0</v>
      </c>
      <c r="I51" s="38">
        <f ca="1">Calculations!M237/'Primary Inputs'!$C$22</f>
        <v>0</v>
      </c>
      <c r="J51" s="38">
        <f ca="1">Calculations!N237/'Primary Inputs'!$C$22</f>
        <v>0</v>
      </c>
      <c r="K51" s="38">
        <f ca="1">Calculations!O237/'Primary Inputs'!$C$22</f>
        <v>0</v>
      </c>
      <c r="L51" s="44"/>
      <c r="M51" s="44"/>
      <c r="N51" s="44"/>
      <c r="O51" s="44"/>
      <c r="P51" s="44"/>
      <c r="Q51" s="44"/>
      <c r="R51" s="44"/>
      <c r="S51" s="44"/>
      <c r="T51" s="44"/>
      <c r="U51" s="44"/>
      <c r="V51" s="44"/>
      <c r="W51" s="44"/>
      <c r="X51" s="44"/>
      <c r="Y51" s="44"/>
      <c r="Z51" s="44"/>
      <c r="AA51" s="44"/>
      <c r="AB51" s="44"/>
      <c r="AC51" s="44"/>
      <c r="AD51" s="44"/>
      <c r="AE51" s="44"/>
      <c r="AF51" s="44"/>
      <c r="AG51" s="45"/>
      <c r="AH51" s="45"/>
      <c r="AI51" s="45"/>
      <c r="AJ51" s="45"/>
    </row>
    <row r="52" spans="1:36" s="27" customFormat="1">
      <c r="A52" s="180" t="str">
        <f ca="1">Calculations!E290</f>
        <v>Impact 20</v>
      </c>
      <c r="B52" s="230" t="str">
        <f ca="1">IF(OFFSET('Impact Inputs'!$C$7,3*(ROW($A52)-ROW($A$33)),0)="INCLUDED",OFFSET('Impact Inputs'!$I$6,3*(ROW($A52)-ROW($A$33)),0),"")</f>
        <v/>
      </c>
      <c r="C52" s="231" t="str">
        <f ca="1">Calculations!F290</f>
        <v>-</v>
      </c>
      <c r="D52" s="232">
        <f ca="1">Calculations!H290/'Primary Inputs'!$C$22</f>
        <v>0</v>
      </c>
      <c r="E52" s="232">
        <f ca="1">Calculations!I290/'Primary Inputs'!$C$22</f>
        <v>0</v>
      </c>
      <c r="F52" s="232">
        <f ca="1">Calculations!J290/'Primary Inputs'!$C$22</f>
        <v>0</v>
      </c>
      <c r="G52" s="233">
        <f ca="1">Calculations!K238/'Primary Inputs'!$C$22</f>
        <v>0</v>
      </c>
      <c r="H52" s="233">
        <f ca="1">Calculations!L238/'Primary Inputs'!$C$22</f>
        <v>0</v>
      </c>
      <c r="I52" s="233">
        <f ca="1">Calculations!M238/'Primary Inputs'!$C$22</f>
        <v>0</v>
      </c>
      <c r="J52" s="233">
        <f ca="1">Calculations!N238/'Primary Inputs'!$C$22</f>
        <v>0</v>
      </c>
      <c r="K52" s="233">
        <f ca="1">Calculations!O238/'Primary Inputs'!$C$22</f>
        <v>0</v>
      </c>
      <c r="L52" s="44"/>
      <c r="M52" s="44"/>
      <c r="N52" s="44"/>
      <c r="O52" s="44"/>
      <c r="P52" s="44"/>
      <c r="Q52" s="44"/>
      <c r="R52" s="44"/>
      <c r="S52" s="44"/>
      <c r="T52" s="44"/>
      <c r="U52" s="44"/>
      <c r="V52" s="44"/>
      <c r="W52" s="44"/>
      <c r="X52" s="44"/>
      <c r="Y52" s="44"/>
      <c r="Z52" s="44"/>
      <c r="AA52" s="44"/>
      <c r="AB52" s="44"/>
      <c r="AC52" s="44"/>
      <c r="AD52" s="44"/>
      <c r="AE52" s="44"/>
      <c r="AF52" s="44"/>
      <c r="AG52" s="45"/>
      <c r="AH52" s="45"/>
      <c r="AI52" s="45"/>
      <c r="AJ52" s="45"/>
    </row>
    <row r="53" spans="1:36" s="27" customFormat="1">
      <c r="A53" s="43" t="str">
        <f ca="1">Calculations!E291</f>
        <v>Impact 21</v>
      </c>
      <c r="B53" s="219" t="str">
        <f ca="1">IF(OFFSET('Impact Inputs'!$C$7,3*(ROW($A53)-ROW($A$33)),0)="INCLUDED",OFFSET('Impact Inputs'!$I$6,3*(ROW($A53)-ROW($A$33)),0),"")</f>
        <v/>
      </c>
      <c r="C53" s="155" t="str">
        <f ca="1">Calculations!F291</f>
        <v>-</v>
      </c>
      <c r="D53" s="41">
        <f ca="1">Calculations!H291/'Primary Inputs'!$C$22</f>
        <v>0</v>
      </c>
      <c r="E53" s="41">
        <f ca="1">Calculations!I291/'Primary Inputs'!$C$22</f>
        <v>0</v>
      </c>
      <c r="F53" s="41">
        <f ca="1">Calculations!J291/'Primary Inputs'!$C$22</f>
        <v>0</v>
      </c>
      <c r="G53" s="38">
        <f ca="1">Calculations!K239/'Primary Inputs'!$C$22</f>
        <v>0</v>
      </c>
      <c r="H53" s="38">
        <f ca="1">Calculations!L239/'Primary Inputs'!$C$22</f>
        <v>0</v>
      </c>
      <c r="I53" s="38">
        <f ca="1">Calculations!M239/'Primary Inputs'!$C$22</f>
        <v>0</v>
      </c>
      <c r="J53" s="38">
        <f ca="1">Calculations!N239/'Primary Inputs'!$C$22</f>
        <v>0</v>
      </c>
      <c r="K53" s="38">
        <f ca="1">Calculations!O239/'Primary Inputs'!$C$22</f>
        <v>0</v>
      </c>
      <c r="L53" s="44"/>
      <c r="M53" s="44"/>
      <c r="N53" s="44"/>
      <c r="O53" s="44"/>
      <c r="P53" s="44"/>
      <c r="Q53" s="44"/>
      <c r="R53" s="44"/>
      <c r="S53" s="44"/>
      <c r="T53" s="44"/>
      <c r="U53" s="44"/>
      <c r="V53" s="44"/>
      <c r="W53" s="44"/>
      <c r="X53" s="44"/>
      <c r="Y53" s="44"/>
      <c r="Z53" s="44"/>
      <c r="AA53" s="44"/>
      <c r="AB53" s="44"/>
      <c r="AC53" s="44"/>
      <c r="AD53" s="44"/>
      <c r="AE53" s="44"/>
      <c r="AF53" s="44"/>
      <c r="AG53" s="45"/>
      <c r="AH53" s="45"/>
      <c r="AI53" s="45"/>
      <c r="AJ53" s="45"/>
    </row>
    <row r="54" spans="1:36" s="27" customFormat="1">
      <c r="A54" s="43" t="str">
        <f ca="1">Calculations!E292</f>
        <v>Impact 22</v>
      </c>
      <c r="B54" s="216" t="str">
        <f ca="1">IF(OFFSET('Impact Inputs'!$C$7,3*(ROW($A54)-ROW($A$33)),0)="INCLUDED",OFFSET('Impact Inputs'!$I$6,3*(ROW($A54)-ROW($A$33)),0),"")</f>
        <v/>
      </c>
      <c r="C54" s="155" t="str">
        <f ca="1">Calculations!F292</f>
        <v>-</v>
      </c>
      <c r="D54" s="41">
        <f ca="1">Calculations!H292/'Primary Inputs'!$C$22</f>
        <v>0</v>
      </c>
      <c r="E54" s="41">
        <f ca="1">Calculations!I292/'Primary Inputs'!$C$22</f>
        <v>0</v>
      </c>
      <c r="F54" s="41">
        <f ca="1">Calculations!J292/'Primary Inputs'!$C$22</f>
        <v>0</v>
      </c>
      <c r="G54" s="38">
        <f ca="1">Calculations!K240/'Primary Inputs'!$C$22</f>
        <v>0</v>
      </c>
      <c r="H54" s="38">
        <f ca="1">Calculations!L240/'Primary Inputs'!$C$22</f>
        <v>0</v>
      </c>
      <c r="I54" s="38">
        <f ca="1">Calculations!M240/'Primary Inputs'!$C$22</f>
        <v>0</v>
      </c>
      <c r="J54" s="38">
        <f ca="1">Calculations!N240/'Primary Inputs'!$C$22</f>
        <v>0</v>
      </c>
      <c r="K54" s="38">
        <f ca="1">Calculations!O240/'Primary Inputs'!$C$22</f>
        <v>0</v>
      </c>
      <c r="L54" s="44"/>
      <c r="M54" s="44"/>
      <c r="N54" s="44"/>
      <c r="O54" s="44"/>
      <c r="P54" s="44"/>
      <c r="Q54" s="44"/>
      <c r="R54" s="44"/>
      <c r="S54" s="44"/>
      <c r="T54" s="44"/>
      <c r="U54" s="44"/>
      <c r="V54" s="44"/>
      <c r="W54" s="44"/>
      <c r="X54" s="44"/>
      <c r="Y54" s="44"/>
      <c r="Z54" s="44"/>
      <c r="AA54" s="44"/>
      <c r="AB54" s="44"/>
      <c r="AC54" s="44"/>
      <c r="AD54" s="44"/>
      <c r="AE54" s="44"/>
      <c r="AF54" s="44"/>
      <c r="AG54" s="45"/>
      <c r="AH54" s="45"/>
      <c r="AI54" s="45"/>
      <c r="AJ54" s="45"/>
    </row>
    <row r="55" spans="1:36" s="27" customFormat="1">
      <c r="A55" s="43" t="str">
        <f ca="1">Calculations!E293</f>
        <v>Impact 23</v>
      </c>
      <c r="B55" s="216" t="str">
        <f ca="1">IF(OFFSET('Impact Inputs'!$C$7,3*(ROW($A55)-ROW($A$33)),0)="INCLUDED",OFFSET('Impact Inputs'!$I$6,3*(ROW($A55)-ROW($A$33)),0),"")</f>
        <v/>
      </c>
      <c r="C55" s="155" t="str">
        <f ca="1">Calculations!F293</f>
        <v>-</v>
      </c>
      <c r="D55" s="41">
        <f ca="1">Calculations!H293/'Primary Inputs'!$C$22</f>
        <v>0</v>
      </c>
      <c r="E55" s="41">
        <f ca="1">Calculations!I293/'Primary Inputs'!$C$22</f>
        <v>0</v>
      </c>
      <c r="F55" s="41">
        <f ca="1">Calculations!J293/'Primary Inputs'!$C$22</f>
        <v>0</v>
      </c>
      <c r="G55" s="38">
        <f ca="1">Calculations!K241/'Primary Inputs'!$C$22</f>
        <v>0</v>
      </c>
      <c r="H55" s="38">
        <f ca="1">Calculations!L241/'Primary Inputs'!$C$22</f>
        <v>0</v>
      </c>
      <c r="I55" s="38">
        <f ca="1">Calculations!M241/'Primary Inputs'!$C$22</f>
        <v>0</v>
      </c>
      <c r="J55" s="38">
        <f ca="1">Calculations!N241/'Primary Inputs'!$C$22</f>
        <v>0</v>
      </c>
      <c r="K55" s="38">
        <f ca="1">Calculations!O241/'Primary Inputs'!$C$22</f>
        <v>0</v>
      </c>
      <c r="L55" s="44"/>
      <c r="M55" s="44"/>
      <c r="N55" s="44"/>
      <c r="O55" s="44"/>
      <c r="P55" s="44"/>
      <c r="Q55" s="44"/>
      <c r="R55" s="44"/>
      <c r="S55" s="44"/>
      <c r="T55" s="44"/>
      <c r="U55" s="44"/>
      <c r="V55" s="44"/>
      <c r="W55" s="44"/>
      <c r="X55" s="44"/>
      <c r="Y55" s="44"/>
      <c r="Z55" s="44"/>
      <c r="AA55" s="44"/>
      <c r="AB55" s="44"/>
      <c r="AC55" s="44"/>
      <c r="AD55" s="44"/>
      <c r="AE55" s="44"/>
      <c r="AF55" s="44"/>
      <c r="AG55" s="45"/>
      <c r="AH55" s="45"/>
      <c r="AI55" s="45"/>
      <c r="AJ55" s="45"/>
    </row>
    <row r="56" spans="1:36" s="27" customFormat="1">
      <c r="A56" s="43" t="str">
        <f ca="1">Calculations!E294</f>
        <v>Impact 24</v>
      </c>
      <c r="B56" s="216" t="str">
        <f ca="1">IF(OFFSET('Impact Inputs'!$C$7,3*(ROW($A56)-ROW($A$33)),0)="INCLUDED",OFFSET('Impact Inputs'!$I$6,3*(ROW($A56)-ROW($A$33)),0),"")</f>
        <v/>
      </c>
      <c r="C56" s="155" t="str">
        <f ca="1">Calculations!F294</f>
        <v>-</v>
      </c>
      <c r="D56" s="41">
        <f ca="1">Calculations!H294/'Primary Inputs'!$C$22</f>
        <v>0</v>
      </c>
      <c r="E56" s="41">
        <f ca="1">Calculations!I294/'Primary Inputs'!$C$22</f>
        <v>0</v>
      </c>
      <c r="F56" s="41">
        <f ca="1">Calculations!J294/'Primary Inputs'!$C$22</f>
        <v>0</v>
      </c>
      <c r="G56" s="38">
        <f ca="1">Calculations!K242/'Primary Inputs'!$C$22</f>
        <v>0</v>
      </c>
      <c r="H56" s="38">
        <f ca="1">Calculations!L242/'Primary Inputs'!$C$22</f>
        <v>0</v>
      </c>
      <c r="I56" s="38">
        <f ca="1">Calculations!M242/'Primary Inputs'!$C$22</f>
        <v>0</v>
      </c>
      <c r="J56" s="38">
        <f ca="1">Calculations!N242/'Primary Inputs'!$C$22</f>
        <v>0</v>
      </c>
      <c r="K56" s="38">
        <f ca="1">Calculations!O242/'Primary Inputs'!$C$22</f>
        <v>0</v>
      </c>
      <c r="L56" s="44"/>
      <c r="M56" s="44"/>
      <c r="N56" s="44"/>
      <c r="O56" s="44"/>
      <c r="P56" s="44"/>
      <c r="Q56" s="44"/>
      <c r="R56" s="44"/>
      <c r="S56" s="44"/>
      <c r="T56" s="44"/>
      <c r="U56" s="44"/>
      <c r="V56" s="44"/>
      <c r="W56" s="44"/>
      <c r="X56" s="44"/>
      <c r="Y56" s="44"/>
      <c r="Z56" s="44"/>
      <c r="AA56" s="44"/>
      <c r="AB56" s="44"/>
      <c r="AC56" s="44"/>
      <c r="AD56" s="44"/>
      <c r="AE56" s="44"/>
      <c r="AF56" s="44"/>
      <c r="AG56" s="45"/>
      <c r="AH56" s="45"/>
      <c r="AI56" s="45"/>
      <c r="AJ56" s="45"/>
    </row>
    <row r="57" spans="1:36" s="27" customFormat="1">
      <c r="A57" s="180" t="str">
        <f ca="1">Calculations!E295</f>
        <v>Impact 25</v>
      </c>
      <c r="B57" s="230" t="str">
        <f ca="1">IF(OFFSET('Impact Inputs'!$C$7,3*(ROW($A57)-ROW($A$33)),0)="INCLUDED",OFFSET('Impact Inputs'!$I$6,3*(ROW($A57)-ROW($A$33)),0),"")</f>
        <v/>
      </c>
      <c r="C57" s="231" t="str">
        <f ca="1">Calculations!F295</f>
        <v>-</v>
      </c>
      <c r="D57" s="232">
        <f ca="1">Calculations!H295/'Primary Inputs'!$C$22</f>
        <v>0</v>
      </c>
      <c r="E57" s="232">
        <f ca="1">Calculations!I295/'Primary Inputs'!$C$22</f>
        <v>0</v>
      </c>
      <c r="F57" s="232">
        <f ca="1">Calculations!J295/'Primary Inputs'!$C$22</f>
        <v>0</v>
      </c>
      <c r="G57" s="233">
        <f ca="1">Calculations!K243/'Primary Inputs'!$C$22</f>
        <v>0</v>
      </c>
      <c r="H57" s="233">
        <f ca="1">Calculations!L243/'Primary Inputs'!$C$22</f>
        <v>0</v>
      </c>
      <c r="I57" s="233">
        <f ca="1">Calculations!M243/'Primary Inputs'!$C$22</f>
        <v>0</v>
      </c>
      <c r="J57" s="233">
        <f ca="1">Calculations!N243/'Primary Inputs'!$C$22</f>
        <v>0</v>
      </c>
      <c r="K57" s="233">
        <f ca="1">Calculations!O243/'Primary Inputs'!$C$22</f>
        <v>0</v>
      </c>
      <c r="L57" s="44"/>
      <c r="M57" s="44"/>
      <c r="N57" s="44"/>
      <c r="O57" s="44"/>
      <c r="P57" s="44"/>
      <c r="Q57" s="44"/>
      <c r="R57" s="44"/>
      <c r="S57" s="44"/>
      <c r="T57" s="44"/>
      <c r="U57" s="44"/>
      <c r="V57" s="44"/>
      <c r="W57" s="44"/>
      <c r="X57" s="44"/>
      <c r="Y57" s="44"/>
      <c r="Z57" s="44"/>
      <c r="AA57" s="44"/>
      <c r="AB57" s="44"/>
      <c r="AC57" s="44"/>
      <c r="AD57" s="44"/>
      <c r="AE57" s="44"/>
      <c r="AF57" s="44"/>
      <c r="AG57" s="45"/>
      <c r="AH57" s="45"/>
      <c r="AI57" s="45"/>
      <c r="AJ57" s="45"/>
    </row>
    <row r="58" spans="1:36" s="27" customFormat="1">
      <c r="A58" s="43" t="str">
        <f ca="1">Calculations!E296</f>
        <v>Impact 26</v>
      </c>
      <c r="B58" s="219" t="str">
        <f ca="1">IF(OFFSET('Impact Inputs'!$C$7,3*(ROW($A58)-ROW($A$33)),0)="INCLUDED",OFFSET('Impact Inputs'!$I$6,3*(ROW($A58)-ROW($A$33)),0),"")</f>
        <v/>
      </c>
      <c r="C58" s="155" t="str">
        <f ca="1">Calculations!F296</f>
        <v>-</v>
      </c>
      <c r="D58" s="41">
        <f ca="1">Calculations!H296/'Primary Inputs'!$C$22</f>
        <v>0</v>
      </c>
      <c r="E58" s="41">
        <f ca="1">Calculations!I296/'Primary Inputs'!$C$22</f>
        <v>0</v>
      </c>
      <c r="F58" s="41">
        <f ca="1">Calculations!J296/'Primary Inputs'!$C$22</f>
        <v>0</v>
      </c>
      <c r="G58" s="38">
        <f ca="1">Calculations!K244/'Primary Inputs'!$C$22</f>
        <v>0</v>
      </c>
      <c r="H58" s="38">
        <f ca="1">Calculations!L244/'Primary Inputs'!$C$22</f>
        <v>0</v>
      </c>
      <c r="I58" s="38">
        <f ca="1">Calculations!M244/'Primary Inputs'!$C$22</f>
        <v>0</v>
      </c>
      <c r="J58" s="38">
        <f ca="1">Calculations!N244/'Primary Inputs'!$C$22</f>
        <v>0</v>
      </c>
      <c r="K58" s="38">
        <f ca="1">Calculations!O244/'Primary Inputs'!$C$22</f>
        <v>0</v>
      </c>
      <c r="L58" s="44"/>
      <c r="M58" s="44"/>
      <c r="N58" s="44"/>
      <c r="O58" s="44"/>
      <c r="P58" s="44"/>
      <c r="Q58" s="44"/>
      <c r="R58" s="44"/>
      <c r="S58" s="44"/>
      <c r="T58" s="44"/>
      <c r="U58" s="44"/>
      <c r="V58" s="44"/>
      <c r="W58" s="44"/>
      <c r="X58" s="44"/>
      <c r="Y58" s="44"/>
      <c r="Z58" s="44"/>
      <c r="AA58" s="44"/>
      <c r="AB58" s="44"/>
      <c r="AC58" s="44"/>
      <c r="AD58" s="44"/>
      <c r="AE58" s="44"/>
      <c r="AF58" s="44"/>
      <c r="AG58" s="45"/>
      <c r="AH58" s="45"/>
      <c r="AI58" s="45"/>
      <c r="AJ58" s="45"/>
    </row>
    <row r="59" spans="1:36" s="27" customFormat="1">
      <c r="A59" s="43" t="str">
        <f ca="1">Calculations!E297</f>
        <v>Impact 27</v>
      </c>
      <c r="B59" s="216" t="str">
        <f ca="1">IF(OFFSET('Impact Inputs'!$C$7,3*(ROW($A59)-ROW($A$33)),0)="INCLUDED",OFFSET('Impact Inputs'!$I$6,3*(ROW($A59)-ROW($A$33)),0),"")</f>
        <v/>
      </c>
      <c r="C59" s="155" t="str">
        <f ca="1">Calculations!F297</f>
        <v>-</v>
      </c>
      <c r="D59" s="41">
        <f ca="1">Calculations!H297/'Primary Inputs'!$C$22</f>
        <v>0</v>
      </c>
      <c r="E59" s="41">
        <f ca="1">Calculations!I297/'Primary Inputs'!$C$22</f>
        <v>0</v>
      </c>
      <c r="F59" s="41">
        <f ca="1">Calculations!J297/'Primary Inputs'!$C$22</f>
        <v>0</v>
      </c>
      <c r="G59" s="38">
        <f ca="1">Calculations!K245/'Primary Inputs'!$C$22</f>
        <v>0</v>
      </c>
      <c r="H59" s="38">
        <f ca="1">Calculations!L245/'Primary Inputs'!$C$22</f>
        <v>0</v>
      </c>
      <c r="I59" s="38">
        <f ca="1">Calculations!M245/'Primary Inputs'!$C$22</f>
        <v>0</v>
      </c>
      <c r="J59" s="38">
        <f ca="1">Calculations!N245/'Primary Inputs'!$C$22</f>
        <v>0</v>
      </c>
      <c r="K59" s="38">
        <f ca="1">Calculations!O245/'Primary Inputs'!$C$22</f>
        <v>0</v>
      </c>
      <c r="L59" s="44"/>
      <c r="M59" s="44"/>
      <c r="N59" s="44"/>
      <c r="O59" s="44"/>
      <c r="P59" s="44"/>
      <c r="Q59" s="44"/>
      <c r="R59" s="44"/>
      <c r="S59" s="44"/>
      <c r="T59" s="44"/>
      <c r="U59" s="44"/>
      <c r="V59" s="44"/>
      <c r="W59" s="44"/>
      <c r="X59" s="44"/>
      <c r="Y59" s="44"/>
      <c r="Z59" s="44"/>
      <c r="AA59" s="44"/>
      <c r="AB59" s="44"/>
      <c r="AC59" s="44"/>
      <c r="AD59" s="44"/>
      <c r="AE59" s="44"/>
      <c r="AF59" s="44"/>
      <c r="AG59" s="45"/>
      <c r="AH59" s="45"/>
      <c r="AI59" s="45"/>
      <c r="AJ59" s="45"/>
    </row>
    <row r="60" spans="1:36" s="27" customFormat="1">
      <c r="A60" s="43" t="str">
        <f ca="1">Calculations!E298</f>
        <v>Impact 28</v>
      </c>
      <c r="B60" s="216" t="str">
        <f ca="1">IF(OFFSET('Impact Inputs'!$C$7,3*(ROW($A60)-ROW($A$33)),0)="INCLUDED",OFFSET('Impact Inputs'!$I$6,3*(ROW($A60)-ROW($A$33)),0),"")</f>
        <v/>
      </c>
      <c r="C60" s="155" t="str">
        <f ca="1">Calculations!F298</f>
        <v>-</v>
      </c>
      <c r="D60" s="41">
        <f ca="1">Calculations!H298/'Primary Inputs'!$C$22</f>
        <v>0</v>
      </c>
      <c r="E60" s="41">
        <f ca="1">Calculations!I298/'Primary Inputs'!$C$22</f>
        <v>0</v>
      </c>
      <c r="F60" s="41">
        <f ca="1">Calculations!J298/'Primary Inputs'!$C$22</f>
        <v>0</v>
      </c>
      <c r="G60" s="38">
        <f ca="1">Calculations!K246/'Primary Inputs'!$C$22</f>
        <v>0</v>
      </c>
      <c r="H60" s="38">
        <f ca="1">Calculations!L246/'Primary Inputs'!$C$22</f>
        <v>0</v>
      </c>
      <c r="I60" s="38">
        <f ca="1">Calculations!M246/'Primary Inputs'!$C$22</f>
        <v>0</v>
      </c>
      <c r="J60" s="38">
        <f ca="1">Calculations!N246/'Primary Inputs'!$C$22</f>
        <v>0</v>
      </c>
      <c r="K60" s="38">
        <f ca="1">Calculations!O246/'Primary Inputs'!$C$22</f>
        <v>0</v>
      </c>
      <c r="L60" s="44"/>
      <c r="M60" s="44"/>
      <c r="N60" s="44"/>
      <c r="O60" s="44"/>
      <c r="P60" s="44"/>
      <c r="Q60" s="44"/>
      <c r="R60" s="44"/>
      <c r="S60" s="44"/>
      <c r="T60" s="44"/>
      <c r="U60" s="44"/>
      <c r="V60" s="44"/>
      <c r="W60" s="44"/>
      <c r="X60" s="44"/>
      <c r="Y60" s="44"/>
      <c r="Z60" s="44"/>
      <c r="AA60" s="44"/>
      <c r="AB60" s="44"/>
      <c r="AC60" s="44"/>
      <c r="AD60" s="44"/>
      <c r="AE60" s="44"/>
      <c r="AF60" s="44"/>
      <c r="AG60" s="45"/>
      <c r="AH60" s="45"/>
      <c r="AI60" s="45"/>
      <c r="AJ60" s="45"/>
    </row>
    <row r="61" spans="1:36" s="27" customFormat="1">
      <c r="A61" s="43" t="str">
        <f ca="1">Calculations!E299</f>
        <v>Impact 29</v>
      </c>
      <c r="B61" s="216" t="str">
        <f ca="1">IF(OFFSET('Impact Inputs'!$C$7,3*(ROW($A61)-ROW($A$33)),0)="INCLUDED",OFFSET('Impact Inputs'!$I$6,3*(ROW($A61)-ROW($A$33)),0),"")</f>
        <v/>
      </c>
      <c r="C61" s="155" t="str">
        <f ca="1">Calculations!F299</f>
        <v>-</v>
      </c>
      <c r="D61" s="41">
        <f ca="1">Calculations!H299/'Primary Inputs'!$C$22</f>
        <v>0</v>
      </c>
      <c r="E61" s="41">
        <f ca="1">Calculations!I299/'Primary Inputs'!$C$22</f>
        <v>0</v>
      </c>
      <c r="F61" s="41">
        <f ca="1">Calculations!J299/'Primary Inputs'!$C$22</f>
        <v>0</v>
      </c>
      <c r="G61" s="38">
        <f ca="1">Calculations!K247/'Primary Inputs'!$C$22</f>
        <v>0</v>
      </c>
      <c r="H61" s="38">
        <f ca="1">Calculations!L247/'Primary Inputs'!$C$22</f>
        <v>0</v>
      </c>
      <c r="I61" s="38">
        <f ca="1">Calculations!M247/'Primary Inputs'!$C$22</f>
        <v>0</v>
      </c>
      <c r="J61" s="38">
        <f ca="1">Calculations!N247/'Primary Inputs'!$C$22</f>
        <v>0</v>
      </c>
      <c r="K61" s="38">
        <f ca="1">Calculations!O247/'Primary Inputs'!$C$22</f>
        <v>0</v>
      </c>
      <c r="L61" s="44"/>
      <c r="M61" s="44"/>
      <c r="N61" s="44"/>
      <c r="O61" s="44"/>
      <c r="P61" s="44"/>
      <c r="Q61" s="44"/>
      <c r="R61" s="44"/>
      <c r="S61" s="44"/>
      <c r="T61" s="44"/>
      <c r="U61" s="44"/>
      <c r="V61" s="44"/>
      <c r="W61" s="44"/>
      <c r="X61" s="44"/>
      <c r="Y61" s="44"/>
      <c r="Z61" s="44"/>
      <c r="AA61" s="44"/>
      <c r="AB61" s="44"/>
      <c r="AC61" s="44"/>
      <c r="AD61" s="44"/>
      <c r="AE61" s="44"/>
      <c r="AF61" s="44"/>
      <c r="AG61" s="45"/>
      <c r="AH61" s="45"/>
      <c r="AI61" s="45"/>
      <c r="AJ61" s="45"/>
    </row>
    <row r="62" spans="1:36" s="27" customFormat="1">
      <c r="A62" s="180" t="str">
        <f ca="1">Calculations!E300</f>
        <v>Impact 30</v>
      </c>
      <c r="B62" s="230" t="str">
        <f ca="1">IF(OFFSET('Impact Inputs'!$C$7,3*(ROW($A62)-ROW($A$33)),0)="INCLUDED",OFFSET('Impact Inputs'!$I$6,3*(ROW($A62)-ROW($A$33)),0),"")</f>
        <v/>
      </c>
      <c r="C62" s="231" t="str">
        <f ca="1">Calculations!F300</f>
        <v>-</v>
      </c>
      <c r="D62" s="232">
        <f ca="1">Calculations!H300/'Primary Inputs'!$C$22</f>
        <v>0</v>
      </c>
      <c r="E62" s="232">
        <f ca="1">Calculations!I300/'Primary Inputs'!$C$22</f>
        <v>0</v>
      </c>
      <c r="F62" s="232">
        <f ca="1">Calculations!J300/'Primary Inputs'!$C$22</f>
        <v>0</v>
      </c>
      <c r="G62" s="233">
        <f ca="1">Calculations!K248/'Primary Inputs'!$C$22</f>
        <v>0</v>
      </c>
      <c r="H62" s="233">
        <f ca="1">Calculations!L248/'Primary Inputs'!$C$22</f>
        <v>0</v>
      </c>
      <c r="I62" s="233">
        <f ca="1">Calculations!M248/'Primary Inputs'!$C$22</f>
        <v>0</v>
      </c>
      <c r="J62" s="233">
        <f ca="1">Calculations!N248/'Primary Inputs'!$C$22</f>
        <v>0</v>
      </c>
      <c r="K62" s="233">
        <f ca="1">Calculations!O248/'Primary Inputs'!$C$22</f>
        <v>0</v>
      </c>
      <c r="L62" s="44"/>
      <c r="M62" s="44"/>
      <c r="N62" s="44"/>
      <c r="O62" s="44"/>
      <c r="P62" s="44"/>
      <c r="Q62" s="44"/>
      <c r="R62" s="44"/>
      <c r="S62" s="44"/>
      <c r="T62" s="44"/>
      <c r="U62" s="44"/>
      <c r="V62" s="44"/>
      <c r="W62" s="44"/>
      <c r="X62" s="44"/>
      <c r="Y62" s="44"/>
      <c r="Z62" s="44"/>
      <c r="AA62" s="44"/>
      <c r="AB62" s="44"/>
      <c r="AC62" s="44"/>
      <c r="AD62" s="44"/>
      <c r="AE62" s="44"/>
      <c r="AF62" s="44"/>
      <c r="AG62" s="45"/>
      <c r="AH62" s="45"/>
      <c r="AI62" s="45"/>
      <c r="AJ62" s="45"/>
    </row>
    <row r="63" spans="1:36" s="27" customFormat="1">
      <c r="A63" s="43" t="str">
        <f ca="1">Calculations!E301</f>
        <v>Impact 31</v>
      </c>
      <c r="B63" s="219" t="str">
        <f ca="1">IF(OFFSET('Impact Inputs'!$C$7,3*(ROW($A63)-ROW($A$33)),0)="INCLUDED",OFFSET('Impact Inputs'!$I$6,3*(ROW($A63)-ROW($A$33)),0),"")</f>
        <v/>
      </c>
      <c r="C63" s="155" t="str">
        <f ca="1">Calculations!F301</f>
        <v>-</v>
      </c>
      <c r="D63" s="41">
        <f ca="1">Calculations!H301/'Primary Inputs'!$C$22</f>
        <v>0</v>
      </c>
      <c r="E63" s="41">
        <f ca="1">Calculations!I301/'Primary Inputs'!$C$22</f>
        <v>0</v>
      </c>
      <c r="F63" s="41">
        <f ca="1">Calculations!J301/'Primary Inputs'!$C$22</f>
        <v>0</v>
      </c>
      <c r="G63" s="38">
        <f ca="1">Calculations!K249/'Primary Inputs'!$C$22</f>
        <v>0</v>
      </c>
      <c r="H63" s="38">
        <f ca="1">Calculations!L249/'Primary Inputs'!$C$22</f>
        <v>0</v>
      </c>
      <c r="I63" s="38">
        <f ca="1">Calculations!M249/'Primary Inputs'!$C$22</f>
        <v>0</v>
      </c>
      <c r="J63" s="38">
        <f ca="1">Calculations!N249/'Primary Inputs'!$C$22</f>
        <v>0</v>
      </c>
      <c r="K63" s="38">
        <f ca="1">Calculations!O249/'Primary Inputs'!$C$22</f>
        <v>0</v>
      </c>
      <c r="L63" s="44"/>
      <c r="M63" s="44"/>
      <c r="N63" s="44"/>
      <c r="O63" s="44"/>
      <c r="P63" s="44"/>
      <c r="Q63" s="44"/>
      <c r="R63" s="44"/>
      <c r="S63" s="44"/>
      <c r="T63" s="44"/>
      <c r="U63" s="44"/>
      <c r="V63" s="44"/>
      <c r="W63" s="44"/>
      <c r="X63" s="44"/>
      <c r="Y63" s="44"/>
      <c r="Z63" s="44"/>
      <c r="AA63" s="44"/>
      <c r="AB63" s="44"/>
      <c r="AC63" s="44"/>
      <c r="AD63" s="44"/>
      <c r="AE63" s="44"/>
      <c r="AF63" s="44"/>
      <c r="AG63" s="45"/>
      <c r="AH63" s="45"/>
      <c r="AI63" s="45"/>
      <c r="AJ63" s="45"/>
    </row>
    <row r="64" spans="1:36" s="27" customFormat="1">
      <c r="A64" s="43" t="str">
        <f ca="1">Calculations!E302</f>
        <v>Impact 32</v>
      </c>
      <c r="B64" s="216" t="str">
        <f ca="1">IF(OFFSET('Impact Inputs'!$C$7,3*(ROW($A64)-ROW($A$33)),0)="INCLUDED",OFFSET('Impact Inputs'!$I$6,3*(ROW($A64)-ROW($A$33)),0),"")</f>
        <v/>
      </c>
      <c r="C64" s="155" t="str">
        <f ca="1">Calculations!F302</f>
        <v>-</v>
      </c>
      <c r="D64" s="41">
        <f ca="1">Calculations!H302/'Primary Inputs'!$C$22</f>
        <v>0</v>
      </c>
      <c r="E64" s="41">
        <f ca="1">Calculations!I302/'Primary Inputs'!$C$22</f>
        <v>0</v>
      </c>
      <c r="F64" s="41">
        <f ca="1">Calculations!J302/'Primary Inputs'!$C$22</f>
        <v>0</v>
      </c>
      <c r="G64" s="38">
        <f ca="1">Calculations!K250/'Primary Inputs'!$C$22</f>
        <v>0</v>
      </c>
      <c r="H64" s="38">
        <f ca="1">Calculations!L250/'Primary Inputs'!$C$22</f>
        <v>0</v>
      </c>
      <c r="I64" s="38">
        <f ca="1">Calculations!M250/'Primary Inputs'!$C$22</f>
        <v>0</v>
      </c>
      <c r="J64" s="38">
        <f ca="1">Calculations!N250/'Primary Inputs'!$C$22</f>
        <v>0</v>
      </c>
      <c r="K64" s="38">
        <f ca="1">Calculations!O250/'Primary Inputs'!$C$22</f>
        <v>0</v>
      </c>
      <c r="L64" s="44"/>
      <c r="M64" s="44"/>
      <c r="N64" s="44"/>
      <c r="O64" s="44"/>
      <c r="P64" s="44"/>
      <c r="Q64" s="44"/>
      <c r="R64" s="44"/>
      <c r="S64" s="44"/>
      <c r="T64" s="44"/>
      <c r="U64" s="44"/>
      <c r="V64" s="44"/>
      <c r="W64" s="44"/>
      <c r="X64" s="44"/>
      <c r="Y64" s="44"/>
      <c r="Z64" s="44"/>
      <c r="AA64" s="44"/>
      <c r="AB64" s="44"/>
      <c r="AC64" s="44"/>
      <c r="AD64" s="44"/>
      <c r="AE64" s="44"/>
      <c r="AF64" s="44"/>
      <c r="AG64" s="45"/>
      <c r="AH64" s="45"/>
      <c r="AI64" s="45"/>
      <c r="AJ64" s="45"/>
    </row>
    <row r="65" spans="1:36" s="27" customFormat="1">
      <c r="A65" s="43" t="str">
        <f ca="1">Calculations!E303</f>
        <v>Impact 33</v>
      </c>
      <c r="B65" s="216" t="str">
        <f ca="1">IF(OFFSET('Impact Inputs'!$C$7,3*(ROW($A65)-ROW($A$33)),0)="INCLUDED",OFFSET('Impact Inputs'!$I$6,3*(ROW($A65)-ROW($A$33)),0),"")</f>
        <v/>
      </c>
      <c r="C65" s="155" t="str">
        <f ca="1">Calculations!F303</f>
        <v>-</v>
      </c>
      <c r="D65" s="41">
        <f ca="1">Calculations!H303/'Primary Inputs'!$C$22</f>
        <v>0</v>
      </c>
      <c r="E65" s="41">
        <f ca="1">Calculations!I303/'Primary Inputs'!$C$22</f>
        <v>0</v>
      </c>
      <c r="F65" s="41">
        <f ca="1">Calculations!J303/'Primary Inputs'!$C$22</f>
        <v>0</v>
      </c>
      <c r="G65" s="38">
        <f ca="1">Calculations!K251/'Primary Inputs'!$C$22</f>
        <v>0</v>
      </c>
      <c r="H65" s="38">
        <f ca="1">Calculations!L251/'Primary Inputs'!$C$22</f>
        <v>0</v>
      </c>
      <c r="I65" s="38">
        <f ca="1">Calculations!M251/'Primary Inputs'!$C$22</f>
        <v>0</v>
      </c>
      <c r="J65" s="38">
        <f ca="1">Calculations!N251/'Primary Inputs'!$C$22</f>
        <v>0</v>
      </c>
      <c r="K65" s="38">
        <f ca="1">Calculations!O251/'Primary Inputs'!$C$22</f>
        <v>0</v>
      </c>
      <c r="L65" s="44"/>
      <c r="M65" s="44"/>
      <c r="N65" s="44"/>
      <c r="O65" s="44"/>
      <c r="P65" s="44"/>
      <c r="Q65" s="44"/>
      <c r="R65" s="44"/>
      <c r="S65" s="44"/>
      <c r="T65" s="44"/>
      <c r="U65" s="44"/>
      <c r="V65" s="44"/>
      <c r="W65" s="44"/>
      <c r="X65" s="44"/>
      <c r="Y65" s="44"/>
      <c r="Z65" s="44"/>
      <c r="AA65" s="44"/>
      <c r="AB65" s="44"/>
      <c r="AC65" s="44"/>
      <c r="AD65" s="44"/>
      <c r="AE65" s="44"/>
      <c r="AF65" s="44"/>
      <c r="AG65" s="45"/>
      <c r="AH65" s="45"/>
      <c r="AI65" s="45"/>
      <c r="AJ65" s="45"/>
    </row>
    <row r="66" spans="1:36" s="27" customFormat="1">
      <c r="A66" s="43" t="str">
        <f ca="1">Calculations!E304</f>
        <v>Impact 34</v>
      </c>
      <c r="B66" s="216" t="str">
        <f ca="1">IF(OFFSET('Impact Inputs'!$C$7,3*(ROW($A66)-ROW($A$33)),0)="INCLUDED",OFFSET('Impact Inputs'!$I$6,3*(ROW($A66)-ROW($A$33)),0),"")</f>
        <v/>
      </c>
      <c r="C66" s="155" t="str">
        <f ca="1">Calculations!F304</f>
        <v>-</v>
      </c>
      <c r="D66" s="41">
        <f ca="1">Calculations!H304/'Primary Inputs'!$C$22</f>
        <v>0</v>
      </c>
      <c r="E66" s="41">
        <f ca="1">Calculations!I304/'Primary Inputs'!$C$22</f>
        <v>0</v>
      </c>
      <c r="F66" s="41">
        <f ca="1">Calculations!J304/'Primary Inputs'!$C$22</f>
        <v>0</v>
      </c>
      <c r="G66" s="38">
        <f ca="1">Calculations!K252/'Primary Inputs'!$C$22</f>
        <v>0</v>
      </c>
      <c r="H66" s="38">
        <f ca="1">Calculations!L252/'Primary Inputs'!$C$22</f>
        <v>0</v>
      </c>
      <c r="I66" s="38">
        <f ca="1">Calculations!M252/'Primary Inputs'!$C$22</f>
        <v>0</v>
      </c>
      <c r="J66" s="38">
        <f ca="1">Calculations!N252/'Primary Inputs'!$C$22</f>
        <v>0</v>
      </c>
      <c r="K66" s="38">
        <f ca="1">Calculations!O252/'Primary Inputs'!$C$22</f>
        <v>0</v>
      </c>
      <c r="L66" s="44"/>
      <c r="M66" s="44"/>
      <c r="N66" s="44"/>
      <c r="O66" s="44"/>
      <c r="P66" s="44"/>
      <c r="Q66" s="44"/>
      <c r="R66" s="44"/>
      <c r="S66" s="44"/>
      <c r="T66" s="44"/>
      <c r="U66" s="44"/>
      <c r="V66" s="44"/>
      <c r="W66" s="44"/>
      <c r="X66" s="44"/>
      <c r="Y66" s="44"/>
      <c r="Z66" s="44"/>
      <c r="AA66" s="44"/>
      <c r="AB66" s="44"/>
      <c r="AC66" s="44"/>
      <c r="AD66" s="44"/>
      <c r="AE66" s="44"/>
      <c r="AF66" s="44"/>
      <c r="AG66" s="45"/>
      <c r="AH66" s="45"/>
      <c r="AI66" s="45"/>
      <c r="AJ66" s="45"/>
    </row>
    <row r="67" spans="1:36" s="27" customFormat="1">
      <c r="A67" s="180" t="str">
        <f ca="1">Calculations!E305</f>
        <v>Impact 35</v>
      </c>
      <c r="B67" s="230" t="str">
        <f ca="1">IF(OFFSET('Impact Inputs'!$C$7,3*(ROW($A67)-ROW($A$33)),0)="INCLUDED",OFFSET('Impact Inputs'!$I$6,3*(ROW($A67)-ROW($A$33)),0),"")</f>
        <v/>
      </c>
      <c r="C67" s="231" t="str">
        <f ca="1">Calculations!F305</f>
        <v>-</v>
      </c>
      <c r="D67" s="232">
        <f ca="1">Calculations!H305/'Primary Inputs'!$C$22</f>
        <v>0</v>
      </c>
      <c r="E67" s="232">
        <f ca="1">Calculations!I305/'Primary Inputs'!$C$22</f>
        <v>0</v>
      </c>
      <c r="F67" s="232">
        <f ca="1">Calculations!J305/'Primary Inputs'!$C$22</f>
        <v>0</v>
      </c>
      <c r="G67" s="233">
        <f ca="1">Calculations!K253/'Primary Inputs'!$C$22</f>
        <v>0</v>
      </c>
      <c r="H67" s="233">
        <f ca="1">Calculations!L253/'Primary Inputs'!$C$22</f>
        <v>0</v>
      </c>
      <c r="I67" s="233">
        <f ca="1">Calculations!M253/'Primary Inputs'!$C$22</f>
        <v>0</v>
      </c>
      <c r="J67" s="233">
        <f ca="1">Calculations!N253/'Primary Inputs'!$C$22</f>
        <v>0</v>
      </c>
      <c r="K67" s="233">
        <f ca="1">Calculations!O253/'Primary Inputs'!$C$22</f>
        <v>0</v>
      </c>
      <c r="L67" s="44"/>
      <c r="M67" s="44"/>
      <c r="N67" s="44"/>
      <c r="O67" s="44"/>
      <c r="P67" s="44"/>
      <c r="Q67" s="44"/>
      <c r="R67" s="44"/>
      <c r="S67" s="44"/>
      <c r="T67" s="44"/>
      <c r="U67" s="44"/>
      <c r="V67" s="44"/>
      <c r="W67" s="44"/>
      <c r="X67" s="44"/>
      <c r="Y67" s="44"/>
      <c r="Z67" s="44"/>
      <c r="AA67" s="44"/>
      <c r="AB67" s="44"/>
      <c r="AC67" s="44"/>
      <c r="AD67" s="44"/>
      <c r="AE67" s="44"/>
      <c r="AF67" s="44"/>
      <c r="AG67" s="45"/>
      <c r="AH67" s="45"/>
      <c r="AI67" s="45"/>
      <c r="AJ67" s="45"/>
    </row>
    <row r="68" spans="1:36" s="27" customFormat="1">
      <c r="A68" s="43" t="str">
        <f ca="1">Calculations!E306</f>
        <v>Impact 36</v>
      </c>
      <c r="B68" s="219" t="str">
        <f ca="1">IF(OFFSET('Impact Inputs'!$C$7,3*(ROW($A68)-ROW($A$33)),0)="INCLUDED",OFFSET('Impact Inputs'!$I$6,3*(ROW($A68)-ROW($A$33)),0),"")</f>
        <v/>
      </c>
      <c r="C68" s="155" t="str">
        <f ca="1">Calculations!F306</f>
        <v>-</v>
      </c>
      <c r="D68" s="41">
        <f ca="1">Calculations!H306/'Primary Inputs'!$C$22</f>
        <v>0</v>
      </c>
      <c r="E68" s="41">
        <f ca="1">Calculations!I306/'Primary Inputs'!$C$22</f>
        <v>0</v>
      </c>
      <c r="F68" s="41">
        <f ca="1">Calculations!J306/'Primary Inputs'!$C$22</f>
        <v>0</v>
      </c>
      <c r="G68" s="38">
        <f ca="1">Calculations!K254/'Primary Inputs'!$C$22</f>
        <v>0</v>
      </c>
      <c r="H68" s="38">
        <f ca="1">Calculations!L254/'Primary Inputs'!$C$22</f>
        <v>0</v>
      </c>
      <c r="I68" s="38">
        <f ca="1">Calculations!M254/'Primary Inputs'!$C$22</f>
        <v>0</v>
      </c>
      <c r="J68" s="38">
        <f ca="1">Calculations!N254/'Primary Inputs'!$C$22</f>
        <v>0</v>
      </c>
      <c r="K68" s="38">
        <f ca="1">Calculations!O254/'Primary Inputs'!$C$22</f>
        <v>0</v>
      </c>
      <c r="L68" s="44"/>
      <c r="M68" s="44"/>
      <c r="N68" s="44"/>
      <c r="O68" s="44"/>
      <c r="P68" s="44"/>
      <c r="Q68" s="44"/>
      <c r="R68" s="44"/>
      <c r="S68" s="44"/>
      <c r="T68" s="44"/>
      <c r="U68" s="44"/>
      <c r="V68" s="44"/>
      <c r="W68" s="44"/>
      <c r="X68" s="44"/>
      <c r="Y68" s="44"/>
      <c r="Z68" s="44"/>
      <c r="AA68" s="44"/>
      <c r="AB68" s="44"/>
      <c r="AC68" s="44"/>
      <c r="AD68" s="44"/>
      <c r="AE68" s="44"/>
      <c r="AF68" s="44"/>
      <c r="AG68" s="45"/>
      <c r="AH68" s="45"/>
      <c r="AI68" s="45"/>
      <c r="AJ68" s="45"/>
    </row>
    <row r="69" spans="1:36" s="27" customFormat="1">
      <c r="A69" s="43" t="str">
        <f ca="1">Calculations!E307</f>
        <v>Impact 37</v>
      </c>
      <c r="B69" s="216" t="str">
        <f ca="1">IF(OFFSET('Impact Inputs'!$C$7,3*(ROW($A69)-ROW($A$33)),0)="INCLUDED",OFFSET('Impact Inputs'!$I$6,3*(ROW($A69)-ROW($A$33)),0),"")</f>
        <v/>
      </c>
      <c r="C69" s="155" t="str">
        <f ca="1">Calculations!F307</f>
        <v>-</v>
      </c>
      <c r="D69" s="41">
        <f ca="1">Calculations!H307/'Primary Inputs'!$C$22</f>
        <v>0</v>
      </c>
      <c r="E69" s="41">
        <f ca="1">Calculations!I307/'Primary Inputs'!$C$22</f>
        <v>0</v>
      </c>
      <c r="F69" s="41">
        <f ca="1">Calculations!J307/'Primary Inputs'!$C$22</f>
        <v>0</v>
      </c>
      <c r="G69" s="38">
        <f ca="1">Calculations!K255/'Primary Inputs'!$C$22</f>
        <v>0</v>
      </c>
      <c r="H69" s="38">
        <f ca="1">Calculations!L255/'Primary Inputs'!$C$22</f>
        <v>0</v>
      </c>
      <c r="I69" s="38">
        <f ca="1">Calculations!M255/'Primary Inputs'!$C$22</f>
        <v>0</v>
      </c>
      <c r="J69" s="38">
        <f ca="1">Calculations!N255/'Primary Inputs'!$C$22</f>
        <v>0</v>
      </c>
      <c r="K69" s="38">
        <f ca="1">Calculations!O255/'Primary Inputs'!$C$22</f>
        <v>0</v>
      </c>
      <c r="L69" s="44"/>
      <c r="M69" s="44"/>
      <c r="N69" s="44"/>
      <c r="O69" s="44"/>
      <c r="P69" s="44"/>
      <c r="Q69" s="44"/>
      <c r="R69" s="44"/>
      <c r="S69" s="44"/>
      <c r="T69" s="44"/>
      <c r="U69" s="44"/>
      <c r="V69" s="44"/>
      <c r="W69" s="44"/>
      <c r="X69" s="44"/>
      <c r="Y69" s="44"/>
      <c r="Z69" s="44"/>
      <c r="AA69" s="44"/>
      <c r="AB69" s="44"/>
      <c r="AC69" s="44"/>
      <c r="AD69" s="44"/>
      <c r="AE69" s="44"/>
      <c r="AF69" s="44"/>
      <c r="AG69" s="45"/>
      <c r="AH69" s="45"/>
      <c r="AI69" s="45"/>
      <c r="AJ69" s="45"/>
    </row>
    <row r="70" spans="1:36" s="27" customFormat="1">
      <c r="A70" s="43" t="str">
        <f ca="1">Calculations!E308</f>
        <v>Impact 38</v>
      </c>
      <c r="B70" s="216" t="str">
        <f ca="1">IF(OFFSET('Impact Inputs'!$C$7,3*(ROW($A70)-ROW($A$33)),0)="INCLUDED",OFFSET('Impact Inputs'!$I$6,3*(ROW($A70)-ROW($A$33)),0),"")</f>
        <v/>
      </c>
      <c r="C70" s="155" t="str">
        <f ca="1">Calculations!F308</f>
        <v>-</v>
      </c>
      <c r="D70" s="41">
        <f ca="1">Calculations!H308/'Primary Inputs'!$C$22</f>
        <v>0</v>
      </c>
      <c r="E70" s="41">
        <f ca="1">Calculations!I308/'Primary Inputs'!$C$22</f>
        <v>0</v>
      </c>
      <c r="F70" s="41">
        <f ca="1">Calculations!J308/'Primary Inputs'!$C$22</f>
        <v>0</v>
      </c>
      <c r="G70" s="38">
        <f ca="1">Calculations!K256/'Primary Inputs'!$C$22</f>
        <v>0</v>
      </c>
      <c r="H70" s="38">
        <f ca="1">Calculations!L256/'Primary Inputs'!$C$22</f>
        <v>0</v>
      </c>
      <c r="I70" s="38">
        <f ca="1">Calculations!M256/'Primary Inputs'!$C$22</f>
        <v>0</v>
      </c>
      <c r="J70" s="38">
        <f ca="1">Calculations!N256/'Primary Inputs'!$C$22</f>
        <v>0</v>
      </c>
      <c r="K70" s="38">
        <f ca="1">Calculations!O256/'Primary Inputs'!$C$22</f>
        <v>0</v>
      </c>
      <c r="L70" s="44"/>
      <c r="M70" s="44"/>
      <c r="N70" s="44"/>
      <c r="O70" s="44"/>
      <c r="P70" s="44"/>
      <c r="Q70" s="44"/>
      <c r="R70" s="44"/>
      <c r="S70" s="44"/>
      <c r="T70" s="44"/>
      <c r="U70" s="44"/>
      <c r="V70" s="44"/>
      <c r="W70" s="44"/>
      <c r="X70" s="44"/>
      <c r="Y70" s="44"/>
      <c r="Z70" s="44"/>
      <c r="AA70" s="44"/>
      <c r="AB70" s="44"/>
      <c r="AC70" s="44"/>
      <c r="AD70" s="44"/>
      <c r="AE70" s="44"/>
      <c r="AF70" s="44"/>
      <c r="AG70" s="45"/>
      <c r="AH70" s="45"/>
      <c r="AI70" s="45"/>
      <c r="AJ70" s="45"/>
    </row>
    <row r="71" spans="1:36" s="27" customFormat="1">
      <c r="A71" s="43" t="str">
        <f ca="1">Calculations!E309</f>
        <v>Impact 39</v>
      </c>
      <c r="B71" s="216" t="str">
        <f ca="1">IF(OFFSET('Impact Inputs'!$C$7,3*(ROW($A71)-ROW($A$33)),0)="INCLUDED",OFFSET('Impact Inputs'!$I$6,3*(ROW($A71)-ROW($A$33)),0),"")</f>
        <v/>
      </c>
      <c r="C71" s="155" t="str">
        <f ca="1">Calculations!F309</f>
        <v>-</v>
      </c>
      <c r="D71" s="41">
        <f ca="1">Calculations!H309/'Primary Inputs'!$C$22</f>
        <v>0</v>
      </c>
      <c r="E71" s="41">
        <f ca="1">Calculations!I309/'Primary Inputs'!$C$22</f>
        <v>0</v>
      </c>
      <c r="F71" s="41">
        <f ca="1">Calculations!J309/'Primary Inputs'!$C$22</f>
        <v>0</v>
      </c>
      <c r="G71" s="38">
        <f ca="1">Calculations!K257/'Primary Inputs'!$C$22</f>
        <v>0</v>
      </c>
      <c r="H71" s="38">
        <f ca="1">Calculations!L257/'Primary Inputs'!$C$22</f>
        <v>0</v>
      </c>
      <c r="I71" s="38">
        <f ca="1">Calculations!M257/'Primary Inputs'!$C$22</f>
        <v>0</v>
      </c>
      <c r="J71" s="38">
        <f ca="1">Calculations!N257/'Primary Inputs'!$C$22</f>
        <v>0</v>
      </c>
      <c r="K71" s="38">
        <f ca="1">Calculations!O257/'Primary Inputs'!$C$22</f>
        <v>0</v>
      </c>
      <c r="L71" s="44"/>
      <c r="M71" s="44"/>
      <c r="N71" s="44"/>
      <c r="O71" s="44"/>
      <c r="P71" s="44"/>
      <c r="Q71" s="44"/>
      <c r="R71" s="44"/>
      <c r="S71" s="44"/>
      <c r="T71" s="44"/>
      <c r="U71" s="44"/>
      <c r="V71" s="44"/>
      <c r="W71" s="44"/>
      <c r="X71" s="44"/>
      <c r="Y71" s="44"/>
      <c r="Z71" s="44"/>
      <c r="AA71" s="44"/>
      <c r="AB71" s="44"/>
      <c r="AC71" s="44"/>
      <c r="AD71" s="44"/>
      <c r="AE71" s="44"/>
      <c r="AF71" s="44"/>
      <c r="AG71" s="45"/>
      <c r="AH71" s="45"/>
      <c r="AI71" s="45"/>
      <c r="AJ71" s="45"/>
    </row>
    <row r="72" spans="1:36" s="27" customFormat="1">
      <c r="A72" s="180" t="str">
        <f ca="1">Calculations!E310</f>
        <v>Impact 40</v>
      </c>
      <c r="B72" s="230" t="str">
        <f ca="1">IF(OFFSET('Impact Inputs'!$C$7,3*(ROW($A72)-ROW($A$33)),0)="INCLUDED",OFFSET('Impact Inputs'!$I$6,3*(ROW($A72)-ROW($A$33)),0),"")</f>
        <v/>
      </c>
      <c r="C72" s="231" t="str">
        <f ca="1">Calculations!F310</f>
        <v>-</v>
      </c>
      <c r="D72" s="232">
        <f ca="1">Calculations!H310/'Primary Inputs'!$C$22</f>
        <v>0</v>
      </c>
      <c r="E72" s="232">
        <f ca="1">Calculations!I310/'Primary Inputs'!$C$22</f>
        <v>0</v>
      </c>
      <c r="F72" s="232">
        <f ca="1">Calculations!J310/'Primary Inputs'!$C$22</f>
        <v>0</v>
      </c>
      <c r="G72" s="233">
        <f ca="1">Calculations!K258/'Primary Inputs'!$C$22</f>
        <v>0</v>
      </c>
      <c r="H72" s="233">
        <f ca="1">Calculations!L258/'Primary Inputs'!$C$22</f>
        <v>0</v>
      </c>
      <c r="I72" s="233">
        <f ca="1">Calculations!M258/'Primary Inputs'!$C$22</f>
        <v>0</v>
      </c>
      <c r="J72" s="233">
        <f ca="1">Calculations!N258/'Primary Inputs'!$C$22</f>
        <v>0</v>
      </c>
      <c r="K72" s="233">
        <f ca="1">Calculations!O258/'Primary Inputs'!$C$22</f>
        <v>0</v>
      </c>
      <c r="L72" s="44"/>
      <c r="M72" s="44"/>
      <c r="N72" s="44"/>
      <c r="O72" s="44"/>
      <c r="P72" s="44"/>
      <c r="Q72" s="44"/>
      <c r="R72" s="44"/>
      <c r="S72" s="44"/>
      <c r="T72" s="44"/>
      <c r="U72" s="44"/>
      <c r="V72" s="44"/>
      <c r="W72" s="44"/>
      <c r="X72" s="44"/>
      <c r="Y72" s="44"/>
      <c r="Z72" s="44"/>
      <c r="AA72" s="44"/>
      <c r="AB72" s="44"/>
      <c r="AC72" s="44"/>
      <c r="AD72" s="44"/>
      <c r="AE72" s="44"/>
      <c r="AF72" s="44"/>
      <c r="AG72" s="45"/>
      <c r="AH72" s="45"/>
      <c r="AI72" s="45"/>
      <c r="AJ72" s="45"/>
    </row>
    <row r="73" spans="1:36" s="27" customFormat="1">
      <c r="A73" s="43" t="str">
        <f ca="1">Calculations!E311</f>
        <v>Impact 41</v>
      </c>
      <c r="B73" s="219" t="str">
        <f ca="1">IF(OFFSET('Impact Inputs'!$C$7,3*(ROW($A73)-ROW($A$33)),0)="INCLUDED",OFFSET('Impact Inputs'!$I$6,3*(ROW($A73)-ROW($A$33)),0),"")</f>
        <v/>
      </c>
      <c r="C73" s="155" t="str">
        <f ca="1">Calculations!F311</f>
        <v>-</v>
      </c>
      <c r="D73" s="41">
        <f ca="1">Calculations!H311/'Primary Inputs'!$C$22</f>
        <v>0</v>
      </c>
      <c r="E73" s="41">
        <f ca="1">Calculations!I311/'Primary Inputs'!$C$22</f>
        <v>0</v>
      </c>
      <c r="F73" s="41">
        <f ca="1">Calculations!J311/'Primary Inputs'!$C$22</f>
        <v>0</v>
      </c>
      <c r="G73" s="38">
        <f ca="1">Calculations!K259/'Primary Inputs'!$C$22</f>
        <v>0</v>
      </c>
      <c r="H73" s="38">
        <f ca="1">Calculations!L259/'Primary Inputs'!$C$22</f>
        <v>0</v>
      </c>
      <c r="I73" s="38">
        <f ca="1">Calculations!M259/'Primary Inputs'!$C$22</f>
        <v>0</v>
      </c>
      <c r="J73" s="38">
        <f ca="1">Calculations!N259/'Primary Inputs'!$C$22</f>
        <v>0</v>
      </c>
      <c r="K73" s="38">
        <f ca="1">Calculations!O259/'Primary Inputs'!$C$22</f>
        <v>0</v>
      </c>
      <c r="L73" s="44"/>
      <c r="M73" s="44"/>
      <c r="N73" s="44"/>
      <c r="O73" s="44"/>
      <c r="P73" s="44"/>
      <c r="Q73" s="44"/>
      <c r="R73" s="44"/>
      <c r="S73" s="44"/>
      <c r="T73" s="44"/>
      <c r="U73" s="44"/>
      <c r="V73" s="44"/>
      <c r="W73" s="44"/>
      <c r="X73" s="44"/>
      <c r="Y73" s="44"/>
      <c r="Z73" s="44"/>
      <c r="AA73" s="44"/>
      <c r="AB73" s="44"/>
      <c r="AC73" s="44"/>
      <c r="AD73" s="44"/>
      <c r="AE73" s="44"/>
      <c r="AF73" s="44"/>
      <c r="AG73" s="45"/>
      <c r="AH73" s="45"/>
      <c r="AI73" s="45"/>
      <c r="AJ73" s="45"/>
    </row>
    <row r="74" spans="1:36" s="27" customFormat="1">
      <c r="A74" s="43" t="str">
        <f ca="1">Calculations!E312</f>
        <v>Impact 42</v>
      </c>
      <c r="B74" s="216" t="str">
        <f ca="1">IF(OFFSET('Impact Inputs'!$C$7,3*(ROW($A74)-ROW($A$33)),0)="INCLUDED",OFFSET('Impact Inputs'!$I$6,3*(ROW($A74)-ROW($A$33)),0),"")</f>
        <v/>
      </c>
      <c r="C74" s="155" t="str">
        <f ca="1">Calculations!F312</f>
        <v>-</v>
      </c>
      <c r="D74" s="41">
        <f ca="1">Calculations!H312/'Primary Inputs'!$C$22</f>
        <v>0</v>
      </c>
      <c r="E74" s="41">
        <f ca="1">Calculations!I312/'Primary Inputs'!$C$22</f>
        <v>0</v>
      </c>
      <c r="F74" s="41">
        <f ca="1">Calculations!J312/'Primary Inputs'!$C$22</f>
        <v>0</v>
      </c>
      <c r="G74" s="38">
        <f ca="1">Calculations!K260/'Primary Inputs'!$C$22</f>
        <v>0</v>
      </c>
      <c r="H74" s="38">
        <f ca="1">Calculations!L260/'Primary Inputs'!$C$22</f>
        <v>0</v>
      </c>
      <c r="I74" s="38">
        <f ca="1">Calculations!M260/'Primary Inputs'!$C$22</f>
        <v>0</v>
      </c>
      <c r="J74" s="38">
        <f ca="1">Calculations!N260/'Primary Inputs'!$C$22</f>
        <v>0</v>
      </c>
      <c r="K74" s="38">
        <f ca="1">Calculations!O260/'Primary Inputs'!$C$22</f>
        <v>0</v>
      </c>
      <c r="L74" s="44"/>
      <c r="M74" s="44"/>
      <c r="N74" s="44"/>
      <c r="O74" s="44"/>
      <c r="P74" s="44"/>
      <c r="Q74" s="44"/>
      <c r="R74" s="44"/>
      <c r="S74" s="44"/>
      <c r="T74" s="44"/>
      <c r="U74" s="44"/>
      <c r="V74" s="44"/>
      <c r="W74" s="44"/>
      <c r="X74" s="44"/>
      <c r="Y74" s="44"/>
      <c r="Z74" s="44"/>
      <c r="AA74" s="44"/>
      <c r="AB74" s="44"/>
      <c r="AC74" s="44"/>
      <c r="AD74" s="44"/>
      <c r="AE74" s="44"/>
      <c r="AF74" s="44"/>
      <c r="AG74" s="45"/>
      <c r="AH74" s="45"/>
      <c r="AI74" s="45"/>
      <c r="AJ74" s="45"/>
    </row>
    <row r="75" spans="1:36" s="27" customFormat="1">
      <c r="A75" s="43" t="str">
        <f ca="1">Calculations!E313</f>
        <v>Impact 43</v>
      </c>
      <c r="B75" s="216" t="str">
        <f ca="1">IF(OFFSET('Impact Inputs'!$C$7,3*(ROW($A75)-ROW($A$33)),0)="INCLUDED",OFFSET('Impact Inputs'!$I$6,3*(ROW($A75)-ROW($A$33)),0),"")</f>
        <v/>
      </c>
      <c r="C75" s="155" t="str">
        <f ca="1">Calculations!F313</f>
        <v>-</v>
      </c>
      <c r="D75" s="41">
        <f ca="1">Calculations!H313/'Primary Inputs'!$C$22</f>
        <v>0</v>
      </c>
      <c r="E75" s="41">
        <f ca="1">Calculations!I313/'Primary Inputs'!$C$22</f>
        <v>0</v>
      </c>
      <c r="F75" s="41">
        <f ca="1">Calculations!J313/'Primary Inputs'!$C$22</f>
        <v>0</v>
      </c>
      <c r="G75" s="38">
        <f ca="1">Calculations!K261/'Primary Inputs'!$C$22</f>
        <v>0</v>
      </c>
      <c r="H75" s="38">
        <f ca="1">Calculations!L261/'Primary Inputs'!$C$22</f>
        <v>0</v>
      </c>
      <c r="I75" s="38">
        <f ca="1">Calculations!M261/'Primary Inputs'!$C$22</f>
        <v>0</v>
      </c>
      <c r="J75" s="38">
        <f ca="1">Calculations!N261/'Primary Inputs'!$C$22</f>
        <v>0</v>
      </c>
      <c r="K75" s="38">
        <f ca="1">Calculations!O261/'Primary Inputs'!$C$22</f>
        <v>0</v>
      </c>
      <c r="L75" s="44"/>
      <c r="M75" s="44"/>
      <c r="N75" s="44"/>
      <c r="O75" s="44"/>
      <c r="P75" s="44"/>
      <c r="Q75" s="44"/>
      <c r="R75" s="44"/>
      <c r="S75" s="44"/>
      <c r="T75" s="44"/>
      <c r="U75" s="44"/>
      <c r="V75" s="44"/>
      <c r="W75" s="44"/>
      <c r="X75" s="44"/>
      <c r="Y75" s="44"/>
      <c r="Z75" s="44"/>
      <c r="AA75" s="44"/>
      <c r="AB75" s="44"/>
      <c r="AC75" s="44"/>
      <c r="AD75" s="44"/>
      <c r="AE75" s="44"/>
      <c r="AF75" s="44"/>
      <c r="AG75" s="45"/>
      <c r="AH75" s="45"/>
      <c r="AI75" s="45"/>
      <c r="AJ75" s="45"/>
    </row>
    <row r="76" spans="1:36" s="27" customFormat="1">
      <c r="A76" s="43" t="str">
        <f ca="1">Calculations!E314</f>
        <v>Impact 44</v>
      </c>
      <c r="B76" s="216" t="str">
        <f ca="1">IF(OFFSET('Impact Inputs'!$C$7,3*(ROW($A76)-ROW($A$33)),0)="INCLUDED",OFFSET('Impact Inputs'!$I$6,3*(ROW($A76)-ROW($A$33)),0),"")</f>
        <v/>
      </c>
      <c r="C76" s="155" t="str">
        <f ca="1">Calculations!F314</f>
        <v>-</v>
      </c>
      <c r="D76" s="41">
        <f ca="1">Calculations!H314/'Primary Inputs'!$C$22</f>
        <v>0</v>
      </c>
      <c r="E76" s="41">
        <f ca="1">Calculations!I314/'Primary Inputs'!$C$22</f>
        <v>0</v>
      </c>
      <c r="F76" s="41">
        <f ca="1">Calculations!J314/'Primary Inputs'!$C$22</f>
        <v>0</v>
      </c>
      <c r="G76" s="38">
        <f ca="1">Calculations!K262/'Primary Inputs'!$C$22</f>
        <v>0</v>
      </c>
      <c r="H76" s="38">
        <f ca="1">Calculations!L262/'Primary Inputs'!$C$22</f>
        <v>0</v>
      </c>
      <c r="I76" s="38">
        <f ca="1">Calculations!M262/'Primary Inputs'!$C$22</f>
        <v>0</v>
      </c>
      <c r="J76" s="38">
        <f ca="1">Calculations!N262/'Primary Inputs'!$C$22</f>
        <v>0</v>
      </c>
      <c r="K76" s="38">
        <f ca="1">Calculations!O262/'Primary Inputs'!$C$22</f>
        <v>0</v>
      </c>
      <c r="L76" s="44"/>
      <c r="M76" s="44"/>
      <c r="N76" s="44"/>
      <c r="O76" s="44"/>
      <c r="P76" s="44"/>
      <c r="Q76" s="44"/>
      <c r="R76" s="44"/>
      <c r="S76" s="44"/>
      <c r="T76" s="44"/>
      <c r="U76" s="44"/>
      <c r="V76" s="44"/>
      <c r="W76" s="44"/>
      <c r="X76" s="44"/>
      <c r="Y76" s="44"/>
      <c r="Z76" s="44"/>
      <c r="AA76" s="44"/>
      <c r="AB76" s="44"/>
      <c r="AC76" s="44"/>
      <c r="AD76" s="44"/>
      <c r="AE76" s="44"/>
      <c r="AF76" s="44"/>
      <c r="AG76" s="45"/>
      <c r="AH76" s="45"/>
      <c r="AI76" s="45"/>
      <c r="AJ76" s="45"/>
    </row>
    <row r="77" spans="1:36" s="27" customFormat="1">
      <c r="A77" s="180" t="str">
        <f ca="1">Calculations!E315</f>
        <v>Impact 45</v>
      </c>
      <c r="B77" s="230" t="str">
        <f ca="1">IF(OFFSET('Impact Inputs'!$C$7,3*(ROW($A77)-ROW($A$33)),0)="INCLUDED",OFFSET('Impact Inputs'!$I$6,3*(ROW($A77)-ROW($A$33)),0),"")</f>
        <v/>
      </c>
      <c r="C77" s="231" t="str">
        <f ca="1">Calculations!F315</f>
        <v>-</v>
      </c>
      <c r="D77" s="232">
        <f ca="1">Calculations!H315/'Primary Inputs'!$C$22</f>
        <v>0</v>
      </c>
      <c r="E77" s="232">
        <f ca="1">Calculations!I315/'Primary Inputs'!$C$22</f>
        <v>0</v>
      </c>
      <c r="F77" s="232">
        <f ca="1">Calculations!J315/'Primary Inputs'!$C$22</f>
        <v>0</v>
      </c>
      <c r="G77" s="233">
        <f ca="1">Calculations!K263/'Primary Inputs'!$C$22</f>
        <v>0</v>
      </c>
      <c r="H77" s="233">
        <f ca="1">Calculations!L263/'Primary Inputs'!$C$22</f>
        <v>0</v>
      </c>
      <c r="I77" s="233">
        <f ca="1">Calculations!M263/'Primary Inputs'!$C$22</f>
        <v>0</v>
      </c>
      <c r="J77" s="233">
        <f ca="1">Calculations!N263/'Primary Inputs'!$C$22</f>
        <v>0</v>
      </c>
      <c r="K77" s="233">
        <f ca="1">Calculations!O263/'Primary Inputs'!$C$22</f>
        <v>0</v>
      </c>
      <c r="L77" s="44"/>
      <c r="M77" s="44"/>
      <c r="N77" s="44"/>
      <c r="O77" s="44"/>
      <c r="P77" s="44"/>
      <c r="Q77" s="44"/>
      <c r="R77" s="44"/>
      <c r="S77" s="44"/>
      <c r="T77" s="44"/>
      <c r="U77" s="44"/>
      <c r="V77" s="44"/>
      <c r="W77" s="44"/>
      <c r="X77" s="44"/>
      <c r="Y77" s="44"/>
      <c r="Z77" s="44"/>
      <c r="AA77" s="44"/>
      <c r="AB77" s="44"/>
      <c r="AC77" s="44"/>
      <c r="AD77" s="44"/>
      <c r="AE77" s="44"/>
      <c r="AF77" s="44"/>
      <c r="AG77" s="45"/>
      <c r="AH77" s="45"/>
      <c r="AI77" s="45"/>
      <c r="AJ77" s="45"/>
    </row>
    <row r="78" spans="1:36" s="27" customFormat="1">
      <c r="A78" s="43" t="str">
        <f ca="1">Calculations!E316</f>
        <v>Impact 46</v>
      </c>
      <c r="B78" s="219" t="str">
        <f ca="1">IF(OFFSET('Impact Inputs'!$C$7,3*(ROW($A78)-ROW($A$33)),0)="INCLUDED",OFFSET('Impact Inputs'!$I$6,3*(ROW($A78)-ROW($A$33)),0),"")</f>
        <v/>
      </c>
      <c r="C78" s="155" t="str">
        <f ca="1">Calculations!F316</f>
        <v>-</v>
      </c>
      <c r="D78" s="41">
        <f ca="1">Calculations!H316/'Primary Inputs'!$C$22</f>
        <v>0</v>
      </c>
      <c r="E78" s="41">
        <f ca="1">Calculations!I316/'Primary Inputs'!$C$22</f>
        <v>0</v>
      </c>
      <c r="F78" s="41">
        <f ca="1">Calculations!J316/'Primary Inputs'!$C$22</f>
        <v>0</v>
      </c>
      <c r="G78" s="38">
        <f ca="1">Calculations!K264/'Primary Inputs'!$C$22</f>
        <v>0</v>
      </c>
      <c r="H78" s="38">
        <f ca="1">Calculations!L264/'Primary Inputs'!$C$22</f>
        <v>0</v>
      </c>
      <c r="I78" s="38">
        <f ca="1">Calculations!M264/'Primary Inputs'!$C$22</f>
        <v>0</v>
      </c>
      <c r="J78" s="38">
        <f ca="1">Calculations!N264/'Primary Inputs'!$C$22</f>
        <v>0</v>
      </c>
      <c r="K78" s="38">
        <f ca="1">Calculations!O264/'Primary Inputs'!$C$22</f>
        <v>0</v>
      </c>
      <c r="L78" s="44"/>
      <c r="M78" s="44"/>
      <c r="N78" s="44"/>
      <c r="O78" s="44"/>
      <c r="P78" s="44"/>
      <c r="Q78" s="44"/>
      <c r="R78" s="44"/>
      <c r="S78" s="44"/>
      <c r="T78" s="44"/>
      <c r="U78" s="44"/>
      <c r="V78" s="44"/>
      <c r="W78" s="44"/>
      <c r="X78" s="44"/>
      <c r="Y78" s="44"/>
      <c r="Z78" s="44"/>
      <c r="AA78" s="44"/>
      <c r="AB78" s="44"/>
      <c r="AC78" s="44"/>
      <c r="AD78" s="44"/>
      <c r="AE78" s="44"/>
      <c r="AF78" s="44"/>
      <c r="AG78" s="45"/>
      <c r="AH78" s="45"/>
      <c r="AI78" s="45"/>
      <c r="AJ78" s="45"/>
    </row>
    <row r="79" spans="1:36" s="27" customFormat="1">
      <c r="A79" s="43" t="str">
        <f ca="1">Calculations!E317</f>
        <v>Impact 47</v>
      </c>
      <c r="B79" s="216" t="str">
        <f ca="1">IF(OFFSET('Impact Inputs'!$C$7,3*(ROW($A79)-ROW($A$33)),0)="INCLUDED",OFFSET('Impact Inputs'!$I$6,3*(ROW($A79)-ROW($A$33)),0),"")</f>
        <v/>
      </c>
      <c r="C79" s="155" t="str">
        <f ca="1">Calculations!F317</f>
        <v>-</v>
      </c>
      <c r="D79" s="41">
        <f ca="1">Calculations!H317/'Primary Inputs'!$C$22</f>
        <v>0</v>
      </c>
      <c r="E79" s="41">
        <f ca="1">Calculations!I317/'Primary Inputs'!$C$22</f>
        <v>0</v>
      </c>
      <c r="F79" s="41">
        <f ca="1">Calculations!J317/'Primary Inputs'!$C$22</f>
        <v>0</v>
      </c>
      <c r="G79" s="38">
        <f ca="1">Calculations!K265/'Primary Inputs'!$C$22</f>
        <v>0</v>
      </c>
      <c r="H79" s="38">
        <f ca="1">Calculations!L265/'Primary Inputs'!$C$22</f>
        <v>0</v>
      </c>
      <c r="I79" s="38">
        <f ca="1">Calculations!M265/'Primary Inputs'!$C$22</f>
        <v>0</v>
      </c>
      <c r="J79" s="38">
        <f ca="1">Calculations!N265/'Primary Inputs'!$C$22</f>
        <v>0</v>
      </c>
      <c r="K79" s="38">
        <f ca="1">Calculations!O265/'Primary Inputs'!$C$22</f>
        <v>0</v>
      </c>
      <c r="L79" s="44"/>
      <c r="M79" s="44"/>
      <c r="N79" s="44"/>
      <c r="O79" s="44"/>
      <c r="P79" s="44"/>
      <c r="Q79" s="44"/>
      <c r="R79" s="44"/>
      <c r="S79" s="44"/>
      <c r="T79" s="44"/>
      <c r="U79" s="44"/>
      <c r="V79" s="44"/>
      <c r="W79" s="44"/>
      <c r="X79" s="44"/>
      <c r="Y79" s="44"/>
      <c r="Z79" s="44"/>
      <c r="AA79" s="44"/>
      <c r="AB79" s="44"/>
      <c r="AC79" s="44"/>
      <c r="AD79" s="44"/>
      <c r="AE79" s="44"/>
      <c r="AF79" s="44"/>
      <c r="AG79" s="45"/>
      <c r="AH79" s="45"/>
      <c r="AI79" s="45"/>
      <c r="AJ79" s="45"/>
    </row>
    <row r="80" spans="1:36" s="27" customFormat="1">
      <c r="A80" s="43" t="str">
        <f ca="1">Calculations!E318</f>
        <v>Impact 48</v>
      </c>
      <c r="B80" s="216" t="str">
        <f ca="1">IF(OFFSET('Impact Inputs'!$C$7,3*(ROW($A80)-ROW($A$33)),0)="INCLUDED",OFFSET('Impact Inputs'!$I$6,3*(ROW($A80)-ROW($A$33)),0),"")</f>
        <v/>
      </c>
      <c r="C80" s="155" t="str">
        <f ca="1">Calculations!F318</f>
        <v>-</v>
      </c>
      <c r="D80" s="41">
        <f ca="1">Calculations!H318/'Primary Inputs'!$C$22</f>
        <v>0</v>
      </c>
      <c r="E80" s="41">
        <f ca="1">Calculations!I318/'Primary Inputs'!$C$22</f>
        <v>0</v>
      </c>
      <c r="F80" s="41">
        <f ca="1">Calculations!J318/'Primary Inputs'!$C$22</f>
        <v>0</v>
      </c>
      <c r="G80" s="38">
        <f ca="1">Calculations!K266/'Primary Inputs'!$C$22</f>
        <v>0</v>
      </c>
      <c r="H80" s="38">
        <f ca="1">Calculations!L266/'Primary Inputs'!$C$22</f>
        <v>0</v>
      </c>
      <c r="I80" s="38">
        <f ca="1">Calculations!M266/'Primary Inputs'!$C$22</f>
        <v>0</v>
      </c>
      <c r="J80" s="38">
        <f ca="1">Calculations!N266/'Primary Inputs'!$C$22</f>
        <v>0</v>
      </c>
      <c r="K80" s="38">
        <f ca="1">Calculations!O266/'Primary Inputs'!$C$22</f>
        <v>0</v>
      </c>
      <c r="L80" s="44"/>
      <c r="M80" s="44"/>
      <c r="N80" s="44"/>
      <c r="O80" s="44"/>
      <c r="P80" s="44"/>
      <c r="Q80" s="44"/>
      <c r="R80" s="44"/>
      <c r="S80" s="44"/>
      <c r="T80" s="44"/>
      <c r="U80" s="44"/>
      <c r="V80" s="44"/>
      <c r="W80" s="44"/>
      <c r="X80" s="44"/>
      <c r="Y80" s="44"/>
      <c r="Z80" s="44"/>
      <c r="AA80" s="44"/>
      <c r="AB80" s="44"/>
      <c r="AC80" s="44"/>
      <c r="AD80" s="44"/>
      <c r="AE80" s="44"/>
      <c r="AF80" s="44"/>
      <c r="AG80" s="45"/>
      <c r="AH80" s="45"/>
      <c r="AI80" s="45"/>
      <c r="AJ80" s="45"/>
    </row>
    <row r="81" spans="1:36" s="27" customFormat="1">
      <c r="A81" s="43" t="str">
        <f ca="1">Calculations!E319</f>
        <v>Impact 49</v>
      </c>
      <c r="B81" s="216" t="str">
        <f ca="1">IF(OFFSET('Impact Inputs'!$C$7,3*(ROW($A81)-ROW($A$33)),0)="INCLUDED",OFFSET('Impact Inputs'!$I$6,3*(ROW($A81)-ROW($A$33)),0),"")</f>
        <v/>
      </c>
      <c r="C81" s="155" t="str">
        <f ca="1">Calculations!F319</f>
        <v>-</v>
      </c>
      <c r="D81" s="41">
        <f ca="1">Calculations!H319/'Primary Inputs'!$C$22</f>
        <v>0</v>
      </c>
      <c r="E81" s="41">
        <f ca="1">Calculations!I319/'Primary Inputs'!$C$22</f>
        <v>0</v>
      </c>
      <c r="F81" s="41">
        <f ca="1">Calculations!J319/'Primary Inputs'!$C$22</f>
        <v>0</v>
      </c>
      <c r="G81" s="38">
        <f ca="1">Calculations!K267/'Primary Inputs'!$C$22</f>
        <v>0</v>
      </c>
      <c r="H81" s="38">
        <f ca="1">Calculations!L267/'Primary Inputs'!$C$22</f>
        <v>0</v>
      </c>
      <c r="I81" s="38">
        <f ca="1">Calculations!M267/'Primary Inputs'!$C$22</f>
        <v>0</v>
      </c>
      <c r="J81" s="38">
        <f ca="1">Calculations!N267/'Primary Inputs'!$C$22</f>
        <v>0</v>
      </c>
      <c r="K81" s="38">
        <f ca="1">Calculations!O267/'Primary Inputs'!$C$22</f>
        <v>0</v>
      </c>
      <c r="L81" s="44"/>
      <c r="M81" s="44"/>
      <c r="N81" s="44"/>
      <c r="O81" s="44"/>
      <c r="P81" s="44"/>
      <c r="Q81" s="44"/>
      <c r="R81" s="44"/>
      <c r="S81" s="44"/>
      <c r="T81" s="44"/>
      <c r="U81" s="44"/>
      <c r="V81" s="44"/>
      <c r="W81" s="44"/>
      <c r="X81" s="44"/>
      <c r="Y81" s="44"/>
      <c r="Z81" s="44"/>
      <c r="AA81" s="44"/>
      <c r="AB81" s="44"/>
      <c r="AC81" s="44"/>
      <c r="AD81" s="44"/>
      <c r="AE81" s="44"/>
      <c r="AF81" s="44"/>
      <c r="AG81" s="45"/>
      <c r="AH81" s="45"/>
      <c r="AI81" s="45"/>
      <c r="AJ81" s="45"/>
    </row>
    <row r="82" spans="1:36" s="27" customFormat="1">
      <c r="A82" s="180" t="str">
        <f ca="1">Calculations!E320</f>
        <v>Impact 50</v>
      </c>
      <c r="B82" s="230" t="str">
        <f ca="1">IF(OFFSET('Impact Inputs'!$C$7,3*(ROW($A82)-ROW($A$33)),0)="INCLUDED",OFFSET('Impact Inputs'!$I$6,3*(ROW($A82)-ROW($A$33)),0),"")</f>
        <v/>
      </c>
      <c r="C82" s="231" t="str">
        <f ca="1">Calculations!F320</f>
        <v>-</v>
      </c>
      <c r="D82" s="232">
        <f ca="1">Calculations!H320/'Primary Inputs'!$C$22</f>
        <v>0</v>
      </c>
      <c r="E82" s="232">
        <f ca="1">Calculations!I320/'Primary Inputs'!$C$22</f>
        <v>0</v>
      </c>
      <c r="F82" s="232">
        <f ca="1">Calculations!J320/'Primary Inputs'!$C$22</f>
        <v>0</v>
      </c>
      <c r="G82" s="233">
        <f ca="1">Calculations!K268/'Primary Inputs'!$C$22</f>
        <v>0</v>
      </c>
      <c r="H82" s="233">
        <f ca="1">Calculations!L268/'Primary Inputs'!$C$22</f>
        <v>0</v>
      </c>
      <c r="I82" s="233">
        <f ca="1">Calculations!M268/'Primary Inputs'!$C$22</f>
        <v>0</v>
      </c>
      <c r="J82" s="233">
        <f ca="1">Calculations!N268/'Primary Inputs'!$C$22</f>
        <v>0</v>
      </c>
      <c r="K82" s="233">
        <f ca="1">Calculations!O268/'Primary Inputs'!$C$22</f>
        <v>0</v>
      </c>
      <c r="L82" s="44"/>
      <c r="M82" s="44"/>
      <c r="N82" s="44"/>
      <c r="O82" s="44"/>
      <c r="P82" s="44"/>
      <c r="Q82" s="44"/>
      <c r="R82" s="44"/>
      <c r="S82" s="44"/>
      <c r="T82" s="44"/>
      <c r="U82" s="44"/>
      <c r="V82" s="44"/>
      <c r="W82" s="44"/>
      <c r="X82" s="44"/>
      <c r="Y82" s="44"/>
      <c r="Z82" s="44"/>
      <c r="AA82" s="44"/>
      <c r="AB82" s="44"/>
      <c r="AC82" s="44"/>
      <c r="AD82" s="44"/>
      <c r="AE82" s="44"/>
      <c r="AF82" s="44"/>
      <c r="AG82" s="45"/>
      <c r="AH82" s="45"/>
      <c r="AI82" s="45"/>
      <c r="AJ82" s="45"/>
    </row>
    <row r="83" spans="1:36" s="25" customFormat="1" ht="12.75">
      <c r="A83" s="161"/>
      <c r="B83" s="161"/>
      <c r="C83" s="162" t="s">
        <v>175</v>
      </c>
      <c r="D83" s="163">
        <f ca="1">SUM(D33:D82)</f>
        <v>471.58964828717302</v>
      </c>
      <c r="E83" s="163">
        <f t="shared" ref="E83:K83" ca="1" si="4">SUM(E33:E82)</f>
        <v>774.33370765919915</v>
      </c>
      <c r="F83" s="163">
        <f t="shared" ca="1" si="4"/>
        <v>909.47102347006319</v>
      </c>
      <c r="G83" s="163">
        <f t="shared" ca="1" si="4"/>
        <v>0</v>
      </c>
      <c r="H83" s="163">
        <f t="shared" ca="1" si="4"/>
        <v>33.595286366497724</v>
      </c>
      <c r="I83" s="163">
        <f t="shared" ca="1" si="4"/>
        <v>98.98585909949314</v>
      </c>
      <c r="J83" s="163">
        <f t="shared" ca="1" si="4"/>
        <v>196.1717181989863</v>
      </c>
      <c r="K83" s="163">
        <f t="shared" ca="1" si="4"/>
        <v>297.11954810818816</v>
      </c>
      <c r="L83" s="41"/>
      <c r="M83" s="41"/>
      <c r="N83" s="41"/>
      <c r="O83" s="41"/>
      <c r="P83" s="41"/>
      <c r="Q83" s="41"/>
      <c r="R83" s="41"/>
      <c r="S83" s="41"/>
      <c r="T83" s="41"/>
      <c r="U83" s="41"/>
      <c r="V83" s="41"/>
      <c r="W83" s="41"/>
      <c r="X83" s="41"/>
      <c r="Y83" s="41"/>
      <c r="Z83" s="41"/>
      <c r="AA83" s="41"/>
      <c r="AB83" s="41"/>
      <c r="AC83" s="41"/>
      <c r="AD83" s="41"/>
      <c r="AE83" s="41"/>
      <c r="AF83" s="41"/>
      <c r="AG83" s="42"/>
      <c r="AH83" s="42"/>
      <c r="AI83" s="42"/>
      <c r="AJ83" s="42"/>
    </row>
    <row r="84" spans="1:36">
      <c r="A84" s="43"/>
      <c r="B84" s="43"/>
      <c r="C84" s="62"/>
      <c r="D84" s="160"/>
      <c r="E84" s="160"/>
      <c r="F84" s="160"/>
      <c r="G84" s="160"/>
      <c r="H84" s="160"/>
      <c r="I84" s="160"/>
      <c r="J84" s="160"/>
      <c r="K84" s="160"/>
      <c r="L84" s="52"/>
      <c r="M84" s="52"/>
      <c r="N84" s="52"/>
      <c r="O84" s="52"/>
      <c r="P84" s="52"/>
      <c r="Q84" s="52"/>
      <c r="R84" s="52"/>
      <c r="S84" s="52"/>
      <c r="T84" s="52"/>
      <c r="U84" s="52"/>
      <c r="V84" s="52"/>
      <c r="W84" s="52"/>
      <c r="X84" s="52"/>
      <c r="Y84" s="52"/>
      <c r="Z84" s="52"/>
      <c r="AA84" s="52"/>
      <c r="AB84" s="52"/>
      <c r="AC84" s="52"/>
      <c r="AD84" s="52"/>
      <c r="AE84" s="52"/>
      <c r="AF84" s="52"/>
      <c r="AG84" s="63"/>
      <c r="AH84" s="63"/>
      <c r="AI84" s="63"/>
      <c r="AJ84" s="63"/>
    </row>
    <row r="85" spans="1:36">
      <c r="A85" s="43"/>
      <c r="B85" s="43"/>
      <c r="C85" s="43"/>
      <c r="D85" s="64"/>
      <c r="E85" s="64"/>
      <c r="F85" s="64"/>
      <c r="G85" s="64"/>
      <c r="H85" s="64"/>
      <c r="I85" s="64"/>
      <c r="J85" s="64"/>
      <c r="K85" s="64"/>
      <c r="L85" s="52"/>
      <c r="M85" s="52"/>
      <c r="N85" s="52"/>
      <c r="O85" s="52"/>
      <c r="P85" s="52"/>
      <c r="Q85" s="52"/>
      <c r="R85" s="52"/>
      <c r="S85" s="52"/>
      <c r="T85" s="52"/>
      <c r="U85" s="52"/>
      <c r="V85" s="52"/>
      <c r="W85" s="52"/>
      <c r="X85" s="52"/>
      <c r="Y85" s="52"/>
      <c r="Z85" s="52"/>
      <c r="AA85" s="52"/>
      <c r="AB85" s="52"/>
      <c r="AC85" s="52"/>
      <c r="AD85" s="52"/>
      <c r="AE85" s="52"/>
      <c r="AF85" s="52"/>
      <c r="AG85" s="63"/>
      <c r="AH85" s="63"/>
      <c r="AI85" s="63"/>
      <c r="AJ85" s="63"/>
    </row>
    <row r="86" spans="1:36">
      <c r="A86" s="43"/>
      <c r="B86" s="43"/>
      <c r="C86" s="43"/>
      <c r="D86" s="64"/>
      <c r="E86" s="64"/>
      <c r="F86" s="64"/>
      <c r="G86" s="64"/>
      <c r="H86" s="64"/>
      <c r="I86" s="64"/>
      <c r="J86" s="64"/>
      <c r="K86" s="64"/>
      <c r="L86" s="52"/>
      <c r="M86" s="52"/>
      <c r="N86" s="52"/>
      <c r="O86" s="52"/>
      <c r="P86" s="52"/>
      <c r="Q86" s="52"/>
      <c r="R86" s="52"/>
      <c r="S86" s="52"/>
      <c r="T86" s="52"/>
      <c r="U86" s="52"/>
      <c r="V86" s="52"/>
      <c r="W86" s="52"/>
      <c r="X86" s="52"/>
      <c r="Y86" s="52"/>
      <c r="Z86" s="52"/>
      <c r="AA86" s="52"/>
      <c r="AB86" s="52"/>
      <c r="AC86" s="52"/>
      <c r="AD86" s="52"/>
      <c r="AE86" s="52"/>
      <c r="AF86" s="52"/>
      <c r="AG86" s="63"/>
      <c r="AH86" s="63"/>
      <c r="AI86" s="63"/>
      <c r="AJ86" s="63"/>
    </row>
    <row r="87" spans="1:36">
      <c r="A87" s="43"/>
      <c r="B87" s="43"/>
      <c r="C87" s="68"/>
      <c r="D87" s="69"/>
      <c r="E87" s="69"/>
      <c r="F87" s="69"/>
      <c r="G87" s="69"/>
      <c r="H87" s="69"/>
      <c r="I87" s="69"/>
      <c r="J87" s="69"/>
      <c r="K87" s="69"/>
      <c r="L87" s="44"/>
      <c r="M87" s="52"/>
      <c r="N87" s="52"/>
      <c r="O87" s="52"/>
      <c r="P87" s="52"/>
      <c r="Q87" s="52"/>
      <c r="R87" s="52"/>
      <c r="S87" s="52"/>
      <c r="T87" s="52"/>
      <c r="U87" s="52"/>
      <c r="V87" s="52"/>
      <c r="W87" s="52"/>
      <c r="X87" s="52"/>
      <c r="Y87" s="52"/>
      <c r="Z87" s="52"/>
      <c r="AA87" s="52"/>
      <c r="AB87" s="52"/>
      <c r="AC87" s="52"/>
      <c r="AD87" s="52"/>
      <c r="AE87" s="52"/>
      <c r="AF87" s="52"/>
      <c r="AG87" s="63"/>
      <c r="AH87" s="63"/>
      <c r="AI87" s="63"/>
      <c r="AJ87" s="63"/>
    </row>
    <row r="88" spans="1:36">
      <c r="A88" s="43"/>
      <c r="B88" s="43"/>
      <c r="C88" s="43"/>
      <c r="D88" s="64"/>
      <c r="E88" s="64"/>
      <c r="F88" s="64"/>
      <c r="G88" s="64"/>
      <c r="H88" s="64"/>
      <c r="I88" s="64"/>
      <c r="J88" s="64"/>
      <c r="K88" s="64"/>
      <c r="L88" s="52"/>
      <c r="M88" s="52"/>
      <c r="N88" s="52"/>
      <c r="O88" s="52"/>
      <c r="P88" s="52"/>
      <c r="Q88" s="52"/>
      <c r="R88" s="52"/>
      <c r="S88" s="52"/>
      <c r="T88" s="52"/>
      <c r="U88" s="52"/>
      <c r="V88" s="52"/>
      <c r="W88" s="52"/>
      <c r="X88" s="52"/>
      <c r="Y88" s="52"/>
      <c r="Z88" s="52"/>
      <c r="AA88" s="52"/>
      <c r="AB88" s="52"/>
      <c r="AC88" s="52"/>
      <c r="AD88" s="52"/>
      <c r="AE88" s="52"/>
      <c r="AF88" s="52"/>
      <c r="AG88" s="63"/>
      <c r="AH88" s="63"/>
      <c r="AI88" s="63"/>
      <c r="AJ88" s="63"/>
    </row>
    <row r="89" spans="1:36" ht="15">
      <c r="A89" s="178" t="s">
        <v>313</v>
      </c>
      <c r="B89" s="178"/>
      <c r="C89" s="179" t="s">
        <v>314</v>
      </c>
      <c r="D89" s="64"/>
      <c r="E89" s="64"/>
      <c r="F89" s="64"/>
      <c r="G89" s="64"/>
      <c r="H89" s="64"/>
      <c r="I89" s="64"/>
      <c r="J89" s="64"/>
      <c r="K89" s="64"/>
      <c r="L89" s="52"/>
      <c r="M89" s="52"/>
      <c r="N89" s="52"/>
      <c r="O89" s="52"/>
      <c r="P89" s="52"/>
      <c r="Q89" s="52"/>
      <c r="R89" s="52"/>
      <c r="S89" s="52"/>
      <c r="T89" s="52"/>
      <c r="U89" s="52"/>
      <c r="V89" s="52"/>
      <c r="W89" s="52"/>
      <c r="X89" s="52"/>
      <c r="Y89" s="52"/>
      <c r="Z89" s="52"/>
      <c r="AA89" s="52"/>
      <c r="AB89" s="52"/>
      <c r="AC89" s="52"/>
      <c r="AD89" s="52"/>
      <c r="AE89" s="52"/>
      <c r="AF89" s="52"/>
      <c r="AG89" s="63"/>
      <c r="AH89" s="63"/>
      <c r="AI89" s="63"/>
      <c r="AJ89" s="63"/>
    </row>
    <row r="90" spans="1:36">
      <c r="A90" s="180" t="s">
        <v>312</v>
      </c>
      <c r="B90" s="180"/>
      <c r="C90" s="181" t="str">
        <f ca="1">'Cost Inputs'!G1</f>
        <v>OK</v>
      </c>
      <c r="D90" s="64"/>
      <c r="E90" s="64"/>
      <c r="F90" s="64"/>
      <c r="G90" s="64"/>
      <c r="H90" s="64"/>
      <c r="I90" s="64"/>
      <c r="J90" s="64"/>
      <c r="K90" s="64"/>
      <c r="L90" s="52"/>
      <c r="M90" s="52"/>
      <c r="N90" s="52"/>
      <c r="O90" s="52"/>
      <c r="P90" s="52"/>
      <c r="Q90" s="52"/>
      <c r="R90" s="52"/>
      <c r="S90" s="52"/>
      <c r="T90" s="52"/>
      <c r="U90" s="52"/>
      <c r="V90" s="52"/>
      <c r="W90" s="52"/>
      <c r="X90" s="52"/>
      <c r="Y90" s="52"/>
      <c r="Z90" s="52"/>
      <c r="AA90" s="52"/>
      <c r="AB90" s="52"/>
      <c r="AC90" s="52"/>
      <c r="AD90" s="52"/>
      <c r="AE90" s="52"/>
      <c r="AF90" s="52"/>
      <c r="AG90" s="63"/>
      <c r="AH90" s="63"/>
      <c r="AI90" s="63"/>
      <c r="AJ90" s="63"/>
    </row>
    <row r="91" spans="1:36">
      <c r="A91" s="180" t="s">
        <v>164</v>
      </c>
      <c r="B91" s="180"/>
      <c r="C91" s="181" t="str">
        <f ca="1">Calculations!G1</f>
        <v>OK</v>
      </c>
      <c r="D91" s="64"/>
      <c r="E91" s="64"/>
      <c r="F91" s="64"/>
      <c r="G91" s="64"/>
      <c r="H91" s="64"/>
      <c r="I91" s="64"/>
      <c r="J91" s="64"/>
      <c r="K91" s="64"/>
      <c r="L91" s="52"/>
      <c r="M91" s="52"/>
      <c r="N91" s="52"/>
      <c r="O91" s="52"/>
      <c r="P91" s="52"/>
      <c r="Q91" s="52"/>
      <c r="R91" s="52"/>
      <c r="S91" s="52"/>
      <c r="T91" s="52"/>
      <c r="U91" s="52"/>
      <c r="V91" s="52"/>
      <c r="W91" s="52"/>
      <c r="X91" s="52"/>
      <c r="Y91" s="52"/>
      <c r="Z91" s="52"/>
      <c r="AA91" s="52"/>
      <c r="AB91" s="52"/>
      <c r="AC91" s="52"/>
      <c r="AD91" s="52"/>
      <c r="AE91" s="52"/>
      <c r="AF91" s="52"/>
      <c r="AG91" s="63"/>
      <c r="AH91" s="63"/>
      <c r="AI91" s="63"/>
      <c r="AJ91" s="63"/>
    </row>
    <row r="92" spans="1:36">
      <c r="A92" s="180" t="s">
        <v>449</v>
      </c>
      <c r="B92" s="180"/>
      <c r="C92" s="181" t="str">
        <f>IFERROR(IF(MATCH("ERROR",'Impact Inputs'!A6:A156,0)&gt;0,"ERROR"),"OK")</f>
        <v>ERROR</v>
      </c>
      <c r="D92" s="64"/>
      <c r="E92" s="64"/>
      <c r="F92" s="64"/>
      <c r="G92" s="64"/>
      <c r="H92" s="64"/>
      <c r="I92" s="64"/>
      <c r="J92" s="64"/>
      <c r="K92" s="64"/>
      <c r="L92" s="52"/>
      <c r="M92" s="52"/>
      <c r="N92" s="52"/>
      <c r="O92" s="52"/>
      <c r="P92" s="52"/>
      <c r="Q92" s="52"/>
      <c r="R92" s="52"/>
      <c r="S92" s="52"/>
      <c r="T92" s="52"/>
      <c r="U92" s="52"/>
      <c r="V92" s="52"/>
      <c r="W92" s="52"/>
      <c r="X92" s="52"/>
      <c r="Y92" s="52"/>
      <c r="Z92" s="52"/>
      <c r="AA92" s="52"/>
      <c r="AB92" s="52"/>
      <c r="AC92" s="52"/>
      <c r="AD92" s="52"/>
      <c r="AE92" s="52"/>
      <c r="AF92" s="52"/>
      <c r="AG92" s="63"/>
      <c r="AH92" s="63"/>
      <c r="AI92" s="63"/>
      <c r="AJ92" s="63"/>
    </row>
    <row r="93" spans="1:36" s="27" customFormat="1">
      <c r="A93" s="180" t="s">
        <v>315</v>
      </c>
      <c r="B93" s="180"/>
      <c r="C93" s="181" t="str">
        <f ca="1">IF(AND(C90="OK",C91="OK",C92="OK"),"OK","ERROR")</f>
        <v>ERROR</v>
      </c>
      <c r="D93" s="64"/>
      <c r="E93" s="64"/>
      <c r="F93" s="64"/>
      <c r="G93" s="64"/>
      <c r="H93" s="64"/>
      <c r="I93" s="64"/>
      <c r="J93" s="64"/>
      <c r="K93" s="64"/>
      <c r="L93" s="52"/>
      <c r="M93" s="44"/>
      <c r="N93" s="44"/>
      <c r="O93" s="44"/>
      <c r="P93" s="44"/>
      <c r="Q93" s="44"/>
      <c r="R93" s="44"/>
      <c r="S93" s="44"/>
      <c r="T93" s="44"/>
      <c r="U93" s="44"/>
      <c r="V93" s="44"/>
      <c r="W93" s="44"/>
      <c r="X93" s="44"/>
      <c r="Y93" s="44"/>
      <c r="Z93" s="44"/>
      <c r="AA93" s="44"/>
      <c r="AB93" s="44"/>
      <c r="AC93" s="44"/>
      <c r="AD93" s="44"/>
      <c r="AE93" s="44"/>
      <c r="AF93" s="44"/>
      <c r="AG93" s="45"/>
      <c r="AH93" s="45"/>
      <c r="AI93" s="45"/>
      <c r="AJ93" s="45"/>
    </row>
    <row r="94" spans="1:36" s="27" customFormat="1">
      <c r="A94" s="71"/>
      <c r="B94" s="71"/>
      <c r="C94" s="71"/>
      <c r="D94" s="72"/>
      <c r="E94" s="72"/>
      <c r="F94" s="72"/>
      <c r="G94" s="72"/>
      <c r="H94" s="72"/>
      <c r="I94" s="72"/>
      <c r="J94" s="72"/>
      <c r="K94" s="72"/>
      <c r="L94" s="52"/>
      <c r="M94" s="44"/>
      <c r="N94" s="44"/>
      <c r="O94" s="44"/>
      <c r="P94" s="44"/>
      <c r="Q94" s="44"/>
      <c r="R94" s="44"/>
      <c r="S94" s="44"/>
      <c r="T94" s="44"/>
      <c r="U94" s="44"/>
      <c r="V94" s="44"/>
      <c r="W94" s="44"/>
      <c r="X94" s="44"/>
      <c r="Y94" s="44"/>
      <c r="Z94" s="44"/>
      <c r="AA94" s="44"/>
      <c r="AB94" s="44"/>
      <c r="AC94" s="44"/>
      <c r="AD94" s="44"/>
      <c r="AE94" s="44"/>
      <c r="AF94" s="44"/>
      <c r="AG94" s="45"/>
      <c r="AH94" s="45"/>
      <c r="AI94" s="45"/>
      <c r="AJ94" s="45"/>
    </row>
    <row r="95" spans="1:36" s="27" customFormat="1">
      <c r="A95" s="62"/>
      <c r="B95" s="62"/>
      <c r="C95" s="62"/>
      <c r="D95" s="97"/>
      <c r="E95" s="97"/>
      <c r="F95" s="97"/>
      <c r="G95" s="97"/>
      <c r="H95" s="97"/>
      <c r="I95" s="97"/>
      <c r="J95" s="97"/>
      <c r="K95" s="97"/>
      <c r="L95" s="52"/>
      <c r="M95" s="44"/>
      <c r="N95" s="44"/>
      <c r="O95" s="44"/>
      <c r="P95" s="44"/>
      <c r="Q95" s="44"/>
      <c r="R95" s="44"/>
      <c r="S95" s="44"/>
      <c r="T95" s="44"/>
      <c r="U95" s="44"/>
      <c r="V95" s="44"/>
      <c r="W95" s="44"/>
      <c r="X95" s="44"/>
      <c r="Y95" s="44"/>
      <c r="Z95" s="44"/>
      <c r="AA95" s="44"/>
      <c r="AB95" s="44"/>
      <c r="AC95" s="44"/>
      <c r="AD95" s="44"/>
      <c r="AE95" s="44"/>
      <c r="AF95" s="44"/>
      <c r="AG95" s="45"/>
      <c r="AH95" s="45"/>
      <c r="AI95" s="45"/>
      <c r="AJ95" s="45"/>
    </row>
    <row r="96" spans="1:36" s="98" customFormat="1">
      <c r="A96" s="62"/>
      <c r="B96" s="62"/>
      <c r="C96" s="62"/>
      <c r="D96" s="62"/>
      <c r="E96" s="62"/>
      <c r="F96" s="62"/>
      <c r="G96" s="62"/>
      <c r="H96" s="62"/>
      <c r="I96" s="62"/>
      <c r="J96" s="62"/>
      <c r="K96" s="62"/>
      <c r="L96" s="56"/>
      <c r="M96" s="58"/>
      <c r="N96" s="58"/>
      <c r="O96" s="58"/>
      <c r="P96" s="58"/>
      <c r="Q96" s="58"/>
      <c r="R96" s="58"/>
      <c r="S96" s="58"/>
      <c r="T96" s="58"/>
      <c r="U96" s="58"/>
      <c r="V96" s="58"/>
      <c r="W96" s="58"/>
      <c r="X96" s="58"/>
      <c r="Y96" s="58"/>
      <c r="Z96" s="58"/>
      <c r="AA96" s="58"/>
      <c r="AB96" s="58"/>
      <c r="AC96" s="58"/>
      <c r="AD96" s="58"/>
      <c r="AE96" s="58"/>
      <c r="AF96" s="58"/>
      <c r="AG96" s="59"/>
      <c r="AH96" s="59"/>
      <c r="AI96" s="59"/>
      <c r="AJ96" s="59"/>
    </row>
    <row r="97" spans="1:36">
      <c r="A97" s="70"/>
      <c r="B97" s="70"/>
      <c r="C97" s="70"/>
      <c r="D97" s="70"/>
      <c r="E97" s="70"/>
      <c r="F97" s="70"/>
      <c r="G97" s="70"/>
      <c r="H97" s="70"/>
      <c r="I97" s="70"/>
      <c r="J97" s="70"/>
      <c r="K97" s="70"/>
      <c r="L97" s="52"/>
      <c r="M97" s="52"/>
      <c r="N97" s="52"/>
      <c r="O97" s="52"/>
      <c r="P97" s="52"/>
      <c r="Q97" s="52"/>
      <c r="R97" s="52"/>
      <c r="S97" s="52"/>
      <c r="T97" s="52"/>
      <c r="U97" s="52"/>
      <c r="V97" s="52"/>
      <c r="W97" s="52"/>
      <c r="X97" s="52"/>
      <c r="Y97" s="52"/>
      <c r="Z97" s="52"/>
      <c r="AA97" s="52"/>
      <c r="AB97" s="52"/>
      <c r="AC97" s="52"/>
      <c r="AD97" s="52"/>
      <c r="AE97" s="52"/>
      <c r="AF97" s="52"/>
      <c r="AG97" s="63"/>
      <c r="AH97" s="63"/>
      <c r="AI97" s="63"/>
      <c r="AJ97" s="63"/>
    </row>
    <row r="98" spans="1:36">
      <c r="A98" s="70"/>
      <c r="B98" s="70"/>
      <c r="C98" s="70"/>
      <c r="D98" s="70"/>
      <c r="E98" s="70"/>
      <c r="F98" s="70"/>
      <c r="G98" s="70"/>
      <c r="H98" s="70"/>
      <c r="I98" s="70"/>
      <c r="J98" s="70"/>
      <c r="K98" s="70"/>
      <c r="L98" s="52"/>
      <c r="M98" s="52"/>
      <c r="N98" s="52"/>
      <c r="O98" s="52"/>
      <c r="P98" s="52"/>
      <c r="Q98" s="52"/>
      <c r="R98" s="52"/>
      <c r="S98" s="52"/>
      <c r="T98" s="52"/>
      <c r="U98" s="52"/>
      <c r="V98" s="52"/>
      <c r="W98" s="52"/>
      <c r="X98" s="52"/>
      <c r="Y98" s="52"/>
      <c r="Z98" s="52"/>
      <c r="AA98" s="52"/>
      <c r="AB98" s="52"/>
      <c r="AC98" s="52"/>
      <c r="AD98" s="52"/>
      <c r="AE98" s="52"/>
      <c r="AF98" s="52"/>
      <c r="AG98" s="63"/>
      <c r="AH98" s="63"/>
      <c r="AI98" s="63"/>
      <c r="AJ98" s="63"/>
    </row>
    <row r="99" spans="1:36">
      <c r="A99" s="70"/>
      <c r="B99" s="70"/>
      <c r="C99" s="70"/>
      <c r="D99" s="70"/>
      <c r="E99" s="70"/>
      <c r="F99" s="70"/>
      <c r="G99" s="70"/>
      <c r="H99" s="70"/>
      <c r="I99" s="70"/>
      <c r="J99" s="70"/>
      <c r="K99" s="70"/>
      <c r="L99" s="52"/>
      <c r="M99" s="52"/>
      <c r="N99" s="52"/>
      <c r="O99" s="52"/>
      <c r="P99" s="52"/>
      <c r="Q99" s="52"/>
      <c r="R99" s="52"/>
      <c r="S99" s="52"/>
      <c r="T99" s="52"/>
      <c r="U99" s="52"/>
      <c r="V99" s="52"/>
      <c r="W99" s="52"/>
      <c r="X99" s="52"/>
      <c r="Y99" s="52"/>
      <c r="Z99" s="52"/>
      <c r="AA99" s="52"/>
      <c r="AB99" s="52"/>
      <c r="AC99" s="52"/>
      <c r="AD99" s="52"/>
      <c r="AE99" s="52"/>
      <c r="AF99" s="52"/>
      <c r="AG99" s="63"/>
      <c r="AH99" s="63"/>
      <c r="AI99" s="63"/>
      <c r="AJ99" s="63"/>
    </row>
    <row r="101" spans="1:36">
      <c r="M101" s="110"/>
    </row>
  </sheetData>
  <sheetProtection formatCells="0" formatColumns="0" formatRows="0"/>
  <protectedRanges>
    <protectedRange sqref="M13:Q28" name="Range1"/>
  </protectedRanges>
  <mergeCells count="5">
    <mergeCell ref="M12:Q12"/>
    <mergeCell ref="M13:Q28"/>
    <mergeCell ref="G11:K11"/>
    <mergeCell ref="G22:K22"/>
    <mergeCell ref="G31:K31"/>
  </mergeCells>
  <conditionalFormatting sqref="A1:B1">
    <cfRule type="expression" dxfId="37" priority="22">
      <formula>ErrorFlag</formula>
    </cfRule>
  </conditionalFormatting>
  <conditionalFormatting sqref="C92">
    <cfRule type="containsText" dxfId="36" priority="20" operator="containsText" text="ERROR">
      <formula>NOT(ISERROR(SEARCH("ERROR",C92)))</formula>
    </cfRule>
    <cfRule type="containsText" dxfId="35" priority="21" operator="containsText" text="OK">
      <formula>NOT(ISERROR(SEARCH("OK",C92)))</formula>
    </cfRule>
  </conditionalFormatting>
  <conditionalFormatting sqref="C93">
    <cfRule type="containsText" dxfId="34" priority="18" operator="containsText" text="ERROR">
      <formula>NOT(ISERROR(SEARCH("ERROR",C93)))</formula>
    </cfRule>
    <cfRule type="containsText" dxfId="33" priority="19" operator="containsText" text="OK">
      <formula>NOT(ISERROR(SEARCH("OK",C93)))</formula>
    </cfRule>
  </conditionalFormatting>
  <conditionalFormatting sqref="F5">
    <cfRule type="containsText" dxfId="32" priority="16" operator="containsText" text="ERROR">
      <formula>NOT(ISERROR(SEARCH("ERROR",F5)))</formula>
    </cfRule>
    <cfRule type="containsText" dxfId="31" priority="17" operator="containsText" text="OK">
      <formula>NOT(ISERROR(SEARCH("OK",F5)))</formula>
    </cfRule>
  </conditionalFormatting>
  <conditionalFormatting sqref="C90:C91">
    <cfRule type="containsText" dxfId="30" priority="14" operator="containsText" text="ERROR">
      <formula>NOT(ISERROR(SEARCH("ERROR",C90)))</formula>
    </cfRule>
    <cfRule type="containsText" dxfId="29" priority="15" operator="containsText" text="OK">
      <formula>NOT(ISERROR(SEARCH("OK",C90)))</formula>
    </cfRule>
  </conditionalFormatting>
  <conditionalFormatting sqref="B33:B37">
    <cfRule type="cellIs" dxfId="28" priority="8" operator="equal">
      <formula>"High"</formula>
    </cfRule>
    <cfRule type="cellIs" dxfId="27" priority="9" operator="equal">
      <formula>"Medium"</formula>
    </cfRule>
  </conditionalFormatting>
  <conditionalFormatting sqref="B33:B37">
    <cfRule type="cellIs" dxfId="26" priority="7" operator="equal">
      <formula>"Low"</formula>
    </cfRule>
  </conditionalFormatting>
  <conditionalFormatting sqref="B38:B42">
    <cfRule type="cellIs" dxfId="25" priority="5" operator="equal">
      <formula>"High"</formula>
    </cfRule>
    <cfRule type="cellIs" dxfId="24" priority="6" operator="equal">
      <formula>"Medium"</formula>
    </cfRule>
  </conditionalFormatting>
  <conditionalFormatting sqref="B38:B42">
    <cfRule type="cellIs" dxfId="23" priority="4" operator="equal">
      <formula>"Low"</formula>
    </cfRule>
  </conditionalFormatting>
  <conditionalFormatting sqref="B43:B82">
    <cfRule type="cellIs" dxfId="22" priority="2" operator="equal">
      <formula>"High"</formula>
    </cfRule>
    <cfRule type="cellIs" dxfId="21" priority="3" operator="equal">
      <formula>"Medium"</formula>
    </cfRule>
  </conditionalFormatting>
  <conditionalFormatting sqref="B43:B82">
    <cfRule type="cellIs" dxfId="20" priority="1" operator="equal">
      <formula>"Low"</formula>
    </cfRule>
  </conditionalFormatting>
  <printOptions horizontalCentered="1" verticalCentered="1"/>
  <pageMargins left="0.31496062992125984" right="0.19685039370078741" top="0.19685039370078741" bottom="0.19685039370078741" header="0.31496062992125984" footer="0.31496062992125984"/>
  <pageSetup paperSize="9" scale="45" orientation="landscape" r:id="rId1"/>
  <headerFooter scaleWithDoc="0">
    <oddFooter>&amp;L&amp;8Printed: &amp;D  &amp;T&amp;R&amp;8Page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tint="-0.499984740745262"/>
  </sheetPr>
  <dimension ref="A1:CZ201"/>
  <sheetViews>
    <sheetView zoomScaleNormal="100" workbookViewId="0">
      <selection activeCell="I24" sqref="I24"/>
    </sheetView>
  </sheetViews>
  <sheetFormatPr defaultColWidth="8.75" defaultRowHeight="12.75"/>
  <cols>
    <col min="1" max="1" width="12.75" style="5" customWidth="1"/>
    <col min="2" max="2" width="23.125" style="5" bestFit="1" customWidth="1"/>
    <col min="3" max="3" width="24.625" style="5" bestFit="1" customWidth="1"/>
    <col min="4" max="5" width="8.75" style="5"/>
    <col min="6" max="6" width="10.25" style="5" bestFit="1" customWidth="1"/>
    <col min="7" max="8" width="11.375" style="5" bestFit="1" customWidth="1"/>
    <col min="9" max="9" width="5.875" style="26" bestFit="1" customWidth="1"/>
    <col min="10" max="58" width="6.75" style="26" bestFit="1" customWidth="1"/>
    <col min="59" max="16384" width="8.75" style="5"/>
  </cols>
  <sheetData>
    <row r="1" spans="1:58" s="35" customFormat="1" ht="30.75">
      <c r="A1" s="34" t="s">
        <v>107</v>
      </c>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row>
    <row r="3" spans="1:58">
      <c r="A3" s="31"/>
    </row>
    <row r="4" spans="1:58">
      <c r="A4" s="31"/>
      <c r="B4" s="26"/>
    </row>
    <row r="5" spans="1:58" s="149" customFormat="1" ht="30">
      <c r="A5" s="147"/>
      <c r="B5" s="148"/>
      <c r="C5" s="147"/>
      <c r="D5" s="22"/>
      <c r="G5" s="21"/>
      <c r="H5" s="21"/>
      <c r="I5" s="33">
        <f>'Primary Inputs'!E$27</f>
        <v>2017</v>
      </c>
      <c r="J5" s="33">
        <f>'Primary Inputs'!F$27</f>
        <v>2018</v>
      </c>
      <c r="K5" s="33">
        <f>'Primary Inputs'!G$27</f>
        <v>2019</v>
      </c>
      <c r="L5" s="33">
        <f>'Primary Inputs'!H$27</f>
        <v>2020</v>
      </c>
      <c r="M5" s="33">
        <f>'Primary Inputs'!I$27</f>
        <v>2021</v>
      </c>
      <c r="N5" s="33">
        <f>'Primary Inputs'!J$27</f>
        <v>2022</v>
      </c>
      <c r="O5" s="33">
        <f>'Primary Inputs'!K$27</f>
        <v>2023</v>
      </c>
      <c r="P5" s="33">
        <f>'Primary Inputs'!L$27</f>
        <v>2024</v>
      </c>
      <c r="Q5" s="33">
        <f>'Primary Inputs'!M$27</f>
        <v>2025</v>
      </c>
      <c r="R5" s="33">
        <f>'Primary Inputs'!N$27</f>
        <v>2026</v>
      </c>
      <c r="S5" s="33">
        <f>'Primary Inputs'!O$27</f>
        <v>2027</v>
      </c>
      <c r="T5" s="33">
        <f>'Primary Inputs'!P$27</f>
        <v>2028</v>
      </c>
      <c r="U5" s="33">
        <f>'Primary Inputs'!Q$27</f>
        <v>2029</v>
      </c>
      <c r="V5" s="33">
        <f>'Primary Inputs'!R$27</f>
        <v>2030</v>
      </c>
      <c r="W5" s="33">
        <f>'Primary Inputs'!S$27</f>
        <v>2031</v>
      </c>
      <c r="X5" s="33">
        <f>'Primary Inputs'!T$27</f>
        <v>2032</v>
      </c>
      <c r="Y5" s="33">
        <f>'Primary Inputs'!U$27</f>
        <v>2033</v>
      </c>
      <c r="Z5" s="33">
        <f>'Primary Inputs'!V$27</f>
        <v>2034</v>
      </c>
      <c r="AA5" s="33">
        <f>'Primary Inputs'!W$27</f>
        <v>2035</v>
      </c>
      <c r="AB5" s="33">
        <f>'Primary Inputs'!X$27</f>
        <v>2036</v>
      </c>
      <c r="AC5" s="33">
        <f>'Primary Inputs'!Y$27</f>
        <v>2037</v>
      </c>
      <c r="AD5" s="33">
        <f>'Primary Inputs'!Z$27</f>
        <v>2038</v>
      </c>
      <c r="AE5" s="33">
        <f>'Primary Inputs'!AA$27</f>
        <v>2039</v>
      </c>
      <c r="AF5" s="33">
        <f>'Primary Inputs'!AB$27</f>
        <v>2040</v>
      </c>
      <c r="AG5" s="33">
        <f>'Primary Inputs'!AC$27</f>
        <v>2041</v>
      </c>
      <c r="AH5" s="33">
        <f>'Primary Inputs'!AD$27</f>
        <v>2042</v>
      </c>
      <c r="AI5" s="33">
        <f>'Primary Inputs'!AE$27</f>
        <v>2043</v>
      </c>
      <c r="AJ5" s="33">
        <f>'Primary Inputs'!AF$27</f>
        <v>2044</v>
      </c>
      <c r="AK5" s="33">
        <f>'Primary Inputs'!AG$27</f>
        <v>2045</v>
      </c>
      <c r="AL5" s="33">
        <f>'Primary Inputs'!AH$27</f>
        <v>2046</v>
      </c>
      <c r="AM5" s="33">
        <f>'Primary Inputs'!AI$27</f>
        <v>2047</v>
      </c>
      <c r="AN5" s="33">
        <f>'Primary Inputs'!AJ$27</f>
        <v>2048</v>
      </c>
      <c r="AO5" s="33">
        <f>'Primary Inputs'!AK$27</f>
        <v>2049</v>
      </c>
      <c r="AP5" s="33">
        <f>'Primary Inputs'!AL$27</f>
        <v>2050</v>
      </c>
      <c r="AQ5" s="33">
        <f>'Primary Inputs'!AM$27</f>
        <v>2051</v>
      </c>
      <c r="AR5" s="33">
        <f>'Primary Inputs'!AN$27</f>
        <v>2052</v>
      </c>
      <c r="AS5" s="33">
        <f>'Primary Inputs'!AO$27</f>
        <v>2053</v>
      </c>
      <c r="AT5" s="33">
        <f>'Primary Inputs'!AP$27</f>
        <v>2054</v>
      </c>
      <c r="AU5" s="33">
        <f>'Primary Inputs'!AQ$27</f>
        <v>2055</v>
      </c>
      <c r="AV5" s="33">
        <f>'Primary Inputs'!AR$27</f>
        <v>2056</v>
      </c>
      <c r="AW5" s="33">
        <f>'Primary Inputs'!AS$27</f>
        <v>2057</v>
      </c>
      <c r="AX5" s="33">
        <f>'Primary Inputs'!AT$27</f>
        <v>2058</v>
      </c>
      <c r="AY5" s="33">
        <f>'Primary Inputs'!AU$27</f>
        <v>2059</v>
      </c>
      <c r="AZ5" s="33">
        <f>'Primary Inputs'!AV$27</f>
        <v>2060</v>
      </c>
      <c r="BA5" s="33">
        <f>'Primary Inputs'!AW$27</f>
        <v>2061</v>
      </c>
      <c r="BB5" s="33">
        <f>'Primary Inputs'!AX$27</f>
        <v>2062</v>
      </c>
      <c r="BC5" s="33">
        <f>'Primary Inputs'!AY$27</f>
        <v>2063</v>
      </c>
      <c r="BD5" s="33">
        <f>'Primary Inputs'!AZ$27</f>
        <v>2064</v>
      </c>
      <c r="BE5" s="33">
        <f>'Primary Inputs'!BA$27</f>
        <v>2065</v>
      </c>
      <c r="BF5" s="33">
        <f>'Primary Inputs'!BB$27</f>
        <v>2066</v>
      </c>
    </row>
    <row r="7" spans="1:58">
      <c r="A7" s="31" t="s">
        <v>101</v>
      </c>
    </row>
    <row r="8" spans="1:58">
      <c r="B8" s="5" t="str">
        <f>'Primary Inputs'!B$23</f>
        <v>Units</v>
      </c>
      <c r="C8" s="5" t="str">
        <f>'Primary Inputs'!C$23</f>
        <v>$million</v>
      </c>
    </row>
    <row r="9" spans="1:58">
      <c r="B9" s="5" t="s">
        <v>317</v>
      </c>
      <c r="C9" s="5" t="str">
        <f xml:space="preserve"> C8 &amp; " (real)"</f>
        <v>$million (real)</v>
      </c>
      <c r="D9" s="32"/>
    </row>
    <row r="10" spans="1:58">
      <c r="B10" s="5" t="s">
        <v>102</v>
      </c>
      <c r="C10" s="5" t="str">
        <f>'Primary Inputs'!$C$17&amp;"-Year net present value (" &amp; C8 &amp; ")"</f>
        <v>50-Year net present value ($million)</v>
      </c>
    </row>
    <row r="12" spans="1:58" s="143" customFormat="1">
      <c r="A12" s="156" t="s">
        <v>188</v>
      </c>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row>
    <row r="14" spans="1:58">
      <c r="B14" s="5" t="s">
        <v>137</v>
      </c>
      <c r="I14" s="141">
        <f ca="1">I76/'Primary Inputs'!$C$22</f>
        <v>0</v>
      </c>
      <c r="J14" s="141">
        <f ca="1">J76/'Primary Inputs'!$C$22</f>
        <v>7.9799059382478568</v>
      </c>
      <c r="K14" s="141">
        <f ca="1">K76/'Primary Inputs'!$C$22</f>
        <v>23.93971781474357</v>
      </c>
      <c r="L14" s="141">
        <f ca="1">L76/'Primary Inputs'!$C$22</f>
        <v>47.879435629487141</v>
      </c>
      <c r="M14" s="141">
        <f ca="1">M76/'Primary Inputs'!$C$22</f>
        <v>78.388333175456026</v>
      </c>
      <c r="N14" s="141">
        <f ca="1">N76/'Primary Inputs'!$C$22</f>
        <v>75.566880761410971</v>
      </c>
      <c r="O14" s="141">
        <f ca="1">O76/'Primary Inputs'!$C$22</f>
        <v>71.334702140343367</v>
      </c>
      <c r="P14" s="141">
        <f ca="1">P76/'Primary Inputs'!$C$22</f>
        <v>65.691797312253229</v>
      </c>
      <c r="Q14" s="141">
        <f ca="1">Q76/'Primary Inputs'!$C$22</f>
        <v>65.691797312253229</v>
      </c>
      <c r="R14" s="141">
        <f ca="1">R76/'Primary Inputs'!$C$22</f>
        <v>65.691797312253229</v>
      </c>
      <c r="S14" s="141">
        <f ca="1">S76/'Primary Inputs'!$C$22</f>
        <v>65.691797312253229</v>
      </c>
      <c r="T14" s="141">
        <f ca="1">T76/'Primary Inputs'!$C$22</f>
        <v>65.089879382228332</v>
      </c>
      <c r="U14" s="141">
        <f ca="1">U76/'Primary Inputs'!$C$22</f>
        <v>63.886043522178532</v>
      </c>
      <c r="V14" s="141">
        <f ca="1">V76/'Primary Inputs'!$C$22</f>
        <v>62.080289732103843</v>
      </c>
      <c r="W14" s="141">
        <f ca="1">W76/'Primary Inputs'!$C$22</f>
        <v>59.67261801200425</v>
      </c>
      <c r="X14" s="141">
        <f ca="1">X76/'Primary Inputs'!$C$22</f>
        <v>59.67261801200425</v>
      </c>
      <c r="Y14" s="141">
        <f ca="1">Y76/'Primary Inputs'!$C$22</f>
        <v>59.67261801200425</v>
      </c>
      <c r="Z14" s="141">
        <f ca="1">Z76/'Primary Inputs'!$C$22</f>
        <v>59.67261801200425</v>
      </c>
      <c r="AA14" s="141">
        <f ca="1">AA76/'Primary Inputs'!$C$22</f>
        <v>59.67261801200425</v>
      </c>
      <c r="AB14" s="141">
        <f ca="1">AB76/'Primary Inputs'!$C$22</f>
        <v>59.67261801200425</v>
      </c>
      <c r="AC14" s="141">
        <f ca="1">AC76/'Primary Inputs'!$C$22</f>
        <v>59.67261801200425</v>
      </c>
      <c r="AD14" s="141">
        <f ca="1">AD76/'Primary Inputs'!$C$22</f>
        <v>53.705356210803821</v>
      </c>
      <c r="AE14" s="141">
        <f ca="1">AE76/'Primary Inputs'!$C$22</f>
        <v>41.770832608402976</v>
      </c>
      <c r="AF14" s="141">
        <f ca="1">AF76/'Primary Inputs'!$C$22</f>
        <v>23.869047204801699</v>
      </c>
      <c r="AG14" s="141">
        <f ca="1">AG76/'Primary Inputs'!$C$22</f>
        <v>0</v>
      </c>
      <c r="AH14" s="141">
        <f ca="1">AH76/'Primary Inputs'!$C$22</f>
        <v>0</v>
      </c>
      <c r="AI14" s="141">
        <f ca="1">AI76/'Primary Inputs'!$C$22</f>
        <v>0</v>
      </c>
      <c r="AJ14" s="141">
        <f ca="1">AJ76/'Primary Inputs'!$C$22</f>
        <v>0</v>
      </c>
      <c r="AK14" s="141">
        <f ca="1">AK76/'Primary Inputs'!$C$22</f>
        <v>0</v>
      </c>
      <c r="AL14" s="141">
        <f ca="1">AL76/'Primary Inputs'!$C$22</f>
        <v>0</v>
      </c>
      <c r="AM14" s="141">
        <f ca="1">AM76/'Primary Inputs'!$C$22</f>
        <v>0</v>
      </c>
      <c r="AN14" s="141">
        <f ca="1">AN76/'Primary Inputs'!$C$22</f>
        <v>0</v>
      </c>
      <c r="AO14" s="141">
        <f ca="1">AO76/'Primary Inputs'!$C$22</f>
        <v>0</v>
      </c>
      <c r="AP14" s="141">
        <f ca="1">AP76/'Primary Inputs'!$C$22</f>
        <v>0</v>
      </c>
      <c r="AQ14" s="141">
        <f ca="1">AQ76/'Primary Inputs'!$C$22</f>
        <v>0</v>
      </c>
      <c r="AR14" s="141">
        <f ca="1">AR76/'Primary Inputs'!$C$22</f>
        <v>0</v>
      </c>
      <c r="AS14" s="141">
        <f ca="1">AS76/'Primary Inputs'!$C$22</f>
        <v>0</v>
      </c>
      <c r="AT14" s="141">
        <f ca="1">AT76/'Primary Inputs'!$C$22</f>
        <v>0</v>
      </c>
      <c r="AU14" s="141">
        <f ca="1">AU76/'Primary Inputs'!$C$22</f>
        <v>0</v>
      </c>
      <c r="AV14" s="141">
        <f ca="1">AV76/'Primary Inputs'!$C$22</f>
        <v>0</v>
      </c>
      <c r="AW14" s="141">
        <f ca="1">AW76/'Primary Inputs'!$C$22</f>
        <v>0</v>
      </c>
      <c r="AX14" s="141">
        <f ca="1">AX76/'Primary Inputs'!$C$22</f>
        <v>0</v>
      </c>
      <c r="AY14" s="141">
        <f ca="1">AY76/'Primary Inputs'!$C$22</f>
        <v>0</v>
      </c>
      <c r="AZ14" s="141">
        <f ca="1">AZ76/'Primary Inputs'!$C$22</f>
        <v>0</v>
      </c>
      <c r="BA14" s="141">
        <f ca="1">BA76/'Primary Inputs'!$C$22</f>
        <v>0</v>
      </c>
      <c r="BB14" s="141">
        <f ca="1">BB76/'Primary Inputs'!$C$22</f>
        <v>0</v>
      </c>
      <c r="BC14" s="141">
        <f ca="1">BC76/'Primary Inputs'!$C$22</f>
        <v>0</v>
      </c>
      <c r="BD14" s="141">
        <f ca="1">BD76/'Primary Inputs'!$C$22</f>
        <v>0</v>
      </c>
      <c r="BE14" s="141">
        <f ca="1">BE76/'Primary Inputs'!$C$22</f>
        <v>0</v>
      </c>
      <c r="BF14" s="141">
        <f ca="1">BF76/'Primary Inputs'!$C$22</f>
        <v>0</v>
      </c>
    </row>
    <row r="15" spans="1:58">
      <c r="I15" s="141">
        <v>0</v>
      </c>
      <c r="J15" s="141">
        <v>0</v>
      </c>
      <c r="K15" s="141">
        <v>0</v>
      </c>
      <c r="L15" s="141">
        <v>0</v>
      </c>
      <c r="M15" s="141">
        <v>0</v>
      </c>
      <c r="N15" s="141">
        <v>0</v>
      </c>
      <c r="O15" s="141">
        <v>0</v>
      </c>
      <c r="P15" s="141">
        <v>0</v>
      </c>
      <c r="Q15" s="141">
        <v>0</v>
      </c>
      <c r="R15" s="141">
        <v>0</v>
      </c>
      <c r="S15" s="141">
        <v>0</v>
      </c>
      <c r="T15" s="141">
        <v>0</v>
      </c>
      <c r="U15" s="141">
        <v>0</v>
      </c>
      <c r="V15" s="141">
        <v>0</v>
      </c>
      <c r="W15" s="141">
        <v>0</v>
      </c>
      <c r="X15" s="141">
        <v>0</v>
      </c>
      <c r="Y15" s="141">
        <v>0</v>
      </c>
      <c r="Z15" s="141">
        <v>0</v>
      </c>
      <c r="AA15" s="141">
        <v>0</v>
      </c>
      <c r="AB15" s="141">
        <v>0</v>
      </c>
      <c r="AC15" s="141">
        <v>0</v>
      </c>
      <c r="AD15" s="141">
        <v>0</v>
      </c>
      <c r="AE15" s="141">
        <v>0</v>
      </c>
      <c r="AF15" s="141">
        <v>0</v>
      </c>
      <c r="AG15" s="141">
        <v>0</v>
      </c>
      <c r="AH15" s="141">
        <v>0</v>
      </c>
      <c r="AI15" s="141">
        <v>0</v>
      </c>
      <c r="AJ15" s="141">
        <v>0</v>
      </c>
      <c r="AK15" s="141">
        <v>0</v>
      </c>
      <c r="AL15" s="141">
        <v>0</v>
      </c>
      <c r="AM15" s="141">
        <v>0</v>
      </c>
      <c r="AN15" s="141">
        <v>0</v>
      </c>
      <c r="AO15" s="141">
        <v>0</v>
      </c>
      <c r="AP15" s="141">
        <v>0</v>
      </c>
      <c r="AQ15" s="141">
        <v>0</v>
      </c>
      <c r="AR15" s="141">
        <v>0</v>
      </c>
      <c r="AS15" s="141">
        <v>0</v>
      </c>
      <c r="AT15" s="141">
        <v>0</v>
      </c>
      <c r="AU15" s="141">
        <v>0</v>
      </c>
      <c r="AV15" s="141">
        <v>0</v>
      </c>
      <c r="AW15" s="141">
        <v>0</v>
      </c>
      <c r="AX15" s="141">
        <v>0</v>
      </c>
      <c r="AY15" s="141">
        <v>0</v>
      </c>
      <c r="AZ15" s="141">
        <v>0</v>
      </c>
      <c r="BA15" s="141">
        <v>0</v>
      </c>
      <c r="BB15" s="141">
        <v>0</v>
      </c>
      <c r="BC15" s="141">
        <v>0</v>
      </c>
      <c r="BD15" s="141">
        <v>0</v>
      </c>
      <c r="BE15" s="141">
        <v>0</v>
      </c>
      <c r="BF15" s="141">
        <v>0</v>
      </c>
    </row>
    <row r="16" spans="1:58">
      <c r="B16" s="91" t="s">
        <v>139</v>
      </c>
      <c r="C16" s="92"/>
      <c r="D16" s="92"/>
      <c r="E16" s="92"/>
      <c r="F16" s="92"/>
      <c r="G16" s="92"/>
      <c r="H16" s="92"/>
      <c r="I16" s="141">
        <f ca="1">I129/'Primary Inputs'!$C$22</f>
        <v>0</v>
      </c>
      <c r="J16" s="141">
        <f ca="1">J129/'Primary Inputs'!$C$22</f>
        <v>33.59528636649771</v>
      </c>
      <c r="K16" s="141">
        <f ca="1">K129/'Primary Inputs'!$C$22</f>
        <v>98.985859099493126</v>
      </c>
      <c r="L16" s="141">
        <f ca="1">L129/'Primary Inputs'!$C$22</f>
        <v>196.17171819898627</v>
      </c>
      <c r="M16" s="141">
        <f ca="1">M129/'Primary Inputs'!$C$22</f>
        <v>297.1195481081881</v>
      </c>
      <c r="N16" s="141">
        <f ca="1">N129/'Primary Inputs'!$C$22</f>
        <v>233.85291699461007</v>
      </c>
      <c r="O16" s="141">
        <f ca="1">O129/'Primary Inputs'!$C$22</f>
        <v>149.75297032424302</v>
      </c>
      <c r="P16" s="141">
        <f ca="1">P129/'Primary Inputs'!$C$22</f>
        <v>37.619708097086956</v>
      </c>
      <c r="Q16" s="141">
        <f ca="1">Q129/'Primary Inputs'!$C$22</f>
        <v>37.619708097086956</v>
      </c>
      <c r="R16" s="141">
        <f ca="1">R129/'Primary Inputs'!$C$22</f>
        <v>37.619708097086956</v>
      </c>
      <c r="S16" s="141">
        <f ca="1">S129/'Primary Inputs'!$C$22</f>
        <v>37.619708097086956</v>
      </c>
      <c r="T16" s="141">
        <f ca="1">T129/'Primary Inputs'!$C$22</f>
        <v>37.318749132074508</v>
      </c>
      <c r="U16" s="141">
        <f ca="1">U129/'Primary Inputs'!$C$22</f>
        <v>36.716831202049612</v>
      </c>
      <c r="V16" s="141">
        <f ca="1">V129/'Primary Inputs'!$C$22</f>
        <v>35.81395430701226</v>
      </c>
      <c r="W16" s="141">
        <f ca="1">W129/'Primary Inputs'!$C$22</f>
        <v>34.610118446962467</v>
      </c>
      <c r="X16" s="141">
        <f ca="1">X129/'Primary Inputs'!$C$22</f>
        <v>34.610118446962467</v>
      </c>
      <c r="Y16" s="141">
        <f ca="1">Y129/'Primary Inputs'!$C$22</f>
        <v>34.610118446962467</v>
      </c>
      <c r="Z16" s="141">
        <f ca="1">Z129/'Primary Inputs'!$C$22</f>
        <v>34.610118446962467</v>
      </c>
      <c r="AA16" s="141">
        <f ca="1">AA129/'Primary Inputs'!$C$22</f>
        <v>34.610118446962467</v>
      </c>
      <c r="AB16" s="141">
        <f ca="1">AB129/'Primary Inputs'!$C$22</f>
        <v>34.610118446962467</v>
      </c>
      <c r="AC16" s="141">
        <f ca="1">AC129/'Primary Inputs'!$C$22</f>
        <v>34.610118446962467</v>
      </c>
      <c r="AD16" s="141">
        <f ca="1">AD129/'Primary Inputs'!$C$22</f>
        <v>31.149106602266222</v>
      </c>
      <c r="AE16" s="141">
        <f ca="1">AE129/'Primary Inputs'!$C$22</f>
        <v>24.227082912873726</v>
      </c>
      <c r="AF16" s="141">
        <f ca="1">AF129/'Primary Inputs'!$C$22</f>
        <v>13.844047378784985</v>
      </c>
      <c r="AG16" s="141">
        <f ca="1">AG129/'Primary Inputs'!$C$22</f>
        <v>0</v>
      </c>
      <c r="AH16" s="141">
        <f ca="1">AH129/'Primary Inputs'!$C$22</f>
        <v>0</v>
      </c>
      <c r="AI16" s="141">
        <f ca="1">AI129/'Primary Inputs'!$C$22</f>
        <v>0</v>
      </c>
      <c r="AJ16" s="141">
        <f ca="1">AJ129/'Primary Inputs'!$C$22</f>
        <v>0</v>
      </c>
      <c r="AK16" s="141">
        <f ca="1">AK129/'Primary Inputs'!$C$22</f>
        <v>0</v>
      </c>
      <c r="AL16" s="141">
        <f ca="1">AL129/'Primary Inputs'!$C$22</f>
        <v>0</v>
      </c>
      <c r="AM16" s="141">
        <f ca="1">AM129/'Primary Inputs'!$C$22</f>
        <v>0</v>
      </c>
      <c r="AN16" s="141">
        <f ca="1">AN129/'Primary Inputs'!$C$22</f>
        <v>0</v>
      </c>
      <c r="AO16" s="141">
        <f ca="1">AO129/'Primary Inputs'!$C$22</f>
        <v>0</v>
      </c>
      <c r="AP16" s="141">
        <f ca="1">AP129/'Primary Inputs'!$C$22</f>
        <v>0</v>
      </c>
      <c r="AQ16" s="141">
        <f ca="1">AQ129/'Primary Inputs'!$C$22</f>
        <v>0</v>
      </c>
      <c r="AR16" s="141">
        <f ca="1">AR129/'Primary Inputs'!$C$22</f>
        <v>0</v>
      </c>
      <c r="AS16" s="141">
        <f ca="1">AS129/'Primary Inputs'!$C$22</f>
        <v>0</v>
      </c>
      <c r="AT16" s="141">
        <f ca="1">AT129/'Primary Inputs'!$C$22</f>
        <v>0</v>
      </c>
      <c r="AU16" s="141">
        <f ca="1">AU129/'Primary Inputs'!$C$22</f>
        <v>0</v>
      </c>
      <c r="AV16" s="141">
        <f ca="1">AV129/'Primary Inputs'!$C$22</f>
        <v>0</v>
      </c>
      <c r="AW16" s="141">
        <f ca="1">AW129/'Primary Inputs'!$C$22</f>
        <v>0</v>
      </c>
      <c r="AX16" s="141">
        <f ca="1">AX129/'Primary Inputs'!$C$22</f>
        <v>0</v>
      </c>
      <c r="AY16" s="141">
        <f ca="1">AY129/'Primary Inputs'!$C$22</f>
        <v>0</v>
      </c>
      <c r="AZ16" s="141">
        <f ca="1">AZ129/'Primary Inputs'!$C$22</f>
        <v>0</v>
      </c>
      <c r="BA16" s="141">
        <f ca="1">BA129/'Primary Inputs'!$C$22</f>
        <v>0</v>
      </c>
      <c r="BB16" s="141">
        <f ca="1">BB129/'Primary Inputs'!$C$22</f>
        <v>0</v>
      </c>
      <c r="BC16" s="141">
        <f ca="1">BC129/'Primary Inputs'!$C$22</f>
        <v>0</v>
      </c>
      <c r="BD16" s="141">
        <f ca="1">BD129/'Primary Inputs'!$C$22</f>
        <v>0</v>
      </c>
      <c r="BE16" s="141">
        <f ca="1">BE129/'Primary Inputs'!$C$22</f>
        <v>0</v>
      </c>
      <c r="BF16" s="141">
        <f ca="1">BF129/'Primary Inputs'!$C$22</f>
        <v>0</v>
      </c>
    </row>
    <row r="17" spans="1:104">
      <c r="B17" s="91"/>
      <c r="C17" s="92"/>
      <c r="D17" s="92"/>
      <c r="E17" s="92"/>
      <c r="F17" s="92"/>
      <c r="G17" s="92"/>
      <c r="H17" s="92"/>
      <c r="I17" s="141">
        <v>0</v>
      </c>
      <c r="J17" s="141">
        <v>0</v>
      </c>
      <c r="K17" s="141">
        <v>0</v>
      </c>
      <c r="L17" s="141">
        <v>0</v>
      </c>
      <c r="M17" s="141">
        <v>0</v>
      </c>
      <c r="N17" s="141">
        <v>0</v>
      </c>
      <c r="O17" s="141">
        <v>0</v>
      </c>
      <c r="P17" s="141">
        <v>0</v>
      </c>
      <c r="Q17" s="141">
        <v>0</v>
      </c>
      <c r="R17" s="141">
        <v>0</v>
      </c>
      <c r="S17" s="141">
        <v>0</v>
      </c>
      <c r="T17" s="141">
        <v>0</v>
      </c>
      <c r="U17" s="141">
        <v>0</v>
      </c>
      <c r="V17" s="141">
        <v>0</v>
      </c>
      <c r="W17" s="141">
        <v>0</v>
      </c>
      <c r="X17" s="141">
        <v>0</v>
      </c>
      <c r="Y17" s="141">
        <v>0</v>
      </c>
      <c r="Z17" s="141">
        <v>0</v>
      </c>
      <c r="AA17" s="141">
        <v>0</v>
      </c>
      <c r="AB17" s="141">
        <v>0</v>
      </c>
      <c r="AC17" s="141">
        <v>0</v>
      </c>
      <c r="AD17" s="141">
        <v>0</v>
      </c>
      <c r="AE17" s="141">
        <v>0</v>
      </c>
      <c r="AF17" s="141">
        <v>0</v>
      </c>
      <c r="AG17" s="141">
        <v>0</v>
      </c>
      <c r="AH17" s="141">
        <v>0</v>
      </c>
      <c r="AI17" s="141">
        <v>0</v>
      </c>
      <c r="AJ17" s="141">
        <v>0</v>
      </c>
      <c r="AK17" s="141">
        <v>0</v>
      </c>
      <c r="AL17" s="141">
        <v>0</v>
      </c>
      <c r="AM17" s="141">
        <v>0</v>
      </c>
      <c r="AN17" s="141">
        <v>0</v>
      </c>
      <c r="AO17" s="141">
        <v>0</v>
      </c>
      <c r="AP17" s="141">
        <v>0</v>
      </c>
      <c r="AQ17" s="141">
        <v>0</v>
      </c>
      <c r="AR17" s="141">
        <v>0</v>
      </c>
      <c r="AS17" s="141">
        <v>0</v>
      </c>
      <c r="AT17" s="141">
        <v>0</v>
      </c>
      <c r="AU17" s="141">
        <v>0</v>
      </c>
      <c r="AV17" s="141">
        <v>0</v>
      </c>
      <c r="AW17" s="141">
        <v>0</v>
      </c>
      <c r="AX17" s="141">
        <v>0</v>
      </c>
      <c r="AY17" s="141">
        <v>0</v>
      </c>
      <c r="AZ17" s="141">
        <v>0</v>
      </c>
      <c r="BA17" s="141">
        <v>0</v>
      </c>
      <c r="BB17" s="141">
        <v>0</v>
      </c>
      <c r="BC17" s="141">
        <v>0</v>
      </c>
      <c r="BD17" s="141">
        <v>0</v>
      </c>
      <c r="BE17" s="141">
        <v>0</v>
      </c>
      <c r="BF17" s="141">
        <v>0</v>
      </c>
    </row>
    <row r="18" spans="1:104">
      <c r="B18" s="5" t="s">
        <v>138</v>
      </c>
      <c r="I18" s="141">
        <f ca="1">I183/'Primary Inputs'!$C$22</f>
        <v>0</v>
      </c>
      <c r="J18" s="141">
        <f ca="1">J183/'Primary Inputs'!$C$22</f>
        <v>-25.615380428249857</v>
      </c>
      <c r="K18" s="141">
        <f ca="1">K183/'Primary Inputs'!$C$22</f>
        <v>-75.046141284749567</v>
      </c>
      <c r="L18" s="141">
        <f ca="1">L183/'Primary Inputs'!$C$22</f>
        <v>-148.29228256949912</v>
      </c>
      <c r="M18" s="141">
        <f ca="1">M183/'Primary Inputs'!$C$22</f>
        <v>-218.73121493273212</v>
      </c>
      <c r="N18" s="141">
        <f ca="1">N183/'Primary Inputs'!$C$22</f>
        <v>-158.28603623319913</v>
      </c>
      <c r="O18" s="141">
        <f ca="1">O183/'Primary Inputs'!$C$22</f>
        <v>-78.41826818389967</v>
      </c>
      <c r="P18" s="141">
        <f ca="1">P183/'Primary Inputs'!$C$22</f>
        <v>28.072089215166272</v>
      </c>
      <c r="Q18" s="141">
        <f ca="1">Q183/'Primary Inputs'!$C$22</f>
        <v>28.072089215166272</v>
      </c>
      <c r="R18" s="141">
        <f ca="1">R183/'Primary Inputs'!$C$22</f>
        <v>28.072089215166272</v>
      </c>
      <c r="S18" s="141">
        <f ca="1">S183/'Primary Inputs'!$C$22</f>
        <v>28.072089215166272</v>
      </c>
      <c r="T18" s="141">
        <f ca="1">T183/'Primary Inputs'!$C$22</f>
        <v>27.771130250153824</v>
      </c>
      <c r="U18" s="141">
        <f ca="1">U183/'Primary Inputs'!$C$22</f>
        <v>27.169212320128924</v>
      </c>
      <c r="V18" s="141">
        <f ca="1">V183/'Primary Inputs'!$C$22</f>
        <v>26.266335425091579</v>
      </c>
      <c r="W18" s="141">
        <f ca="1">W183/'Primary Inputs'!$C$22</f>
        <v>25.062499565041779</v>
      </c>
      <c r="X18" s="141">
        <f ca="1">X183/'Primary Inputs'!$C$22</f>
        <v>25.062499565041779</v>
      </c>
      <c r="Y18" s="141">
        <f ca="1">Y183/'Primary Inputs'!$C$22</f>
        <v>25.062499565041779</v>
      </c>
      <c r="Z18" s="141">
        <f ca="1">Z183/'Primary Inputs'!$C$22</f>
        <v>25.062499565041779</v>
      </c>
      <c r="AA18" s="141">
        <f ca="1">AA183/'Primary Inputs'!$C$22</f>
        <v>25.062499565041779</v>
      </c>
      <c r="AB18" s="141">
        <f ca="1">AB183/'Primary Inputs'!$C$22</f>
        <v>25.062499565041779</v>
      </c>
      <c r="AC18" s="141">
        <f ca="1">AC183/'Primary Inputs'!$C$22</f>
        <v>25.062499565041779</v>
      </c>
      <c r="AD18" s="141">
        <f ca="1">AD183/'Primary Inputs'!$C$22</f>
        <v>22.556249608537602</v>
      </c>
      <c r="AE18" s="141">
        <f ca="1">AE183/'Primary Inputs'!$C$22</f>
        <v>17.54374969552925</v>
      </c>
      <c r="AF18" s="141">
        <f ca="1">AF183/'Primary Inputs'!$C$22</f>
        <v>10.024999826016712</v>
      </c>
      <c r="AG18" s="141">
        <f ca="1">AG183/'Primary Inputs'!$C$22</f>
        <v>0</v>
      </c>
      <c r="AH18" s="141">
        <f ca="1">AH183/'Primary Inputs'!$C$22</f>
        <v>0</v>
      </c>
      <c r="AI18" s="141">
        <f ca="1">AI183/'Primary Inputs'!$C$22</f>
        <v>0</v>
      </c>
      <c r="AJ18" s="141">
        <f ca="1">AJ183/'Primary Inputs'!$C$22</f>
        <v>0</v>
      </c>
      <c r="AK18" s="141">
        <f ca="1">AK183/'Primary Inputs'!$C$22</f>
        <v>0</v>
      </c>
      <c r="AL18" s="141">
        <f ca="1">AL183/'Primary Inputs'!$C$22</f>
        <v>0</v>
      </c>
      <c r="AM18" s="141">
        <f ca="1">AM183/'Primary Inputs'!$C$22</f>
        <v>0</v>
      </c>
      <c r="AN18" s="141">
        <f ca="1">AN183/'Primary Inputs'!$C$22</f>
        <v>0</v>
      </c>
      <c r="AO18" s="141">
        <f ca="1">AO183/'Primary Inputs'!$C$22</f>
        <v>0</v>
      </c>
      <c r="AP18" s="141">
        <f ca="1">AP183/'Primary Inputs'!$C$22</f>
        <v>0</v>
      </c>
      <c r="AQ18" s="141">
        <f ca="1">AQ183/'Primary Inputs'!$C$22</f>
        <v>0</v>
      </c>
      <c r="AR18" s="141">
        <f ca="1">AR183/'Primary Inputs'!$C$22</f>
        <v>0</v>
      </c>
      <c r="AS18" s="141">
        <f ca="1">AS183/'Primary Inputs'!$C$22</f>
        <v>0</v>
      </c>
      <c r="AT18" s="141">
        <f ca="1">AT183/'Primary Inputs'!$C$22</f>
        <v>0</v>
      </c>
      <c r="AU18" s="141">
        <f ca="1">AU183/'Primary Inputs'!$C$22</f>
        <v>0</v>
      </c>
      <c r="AV18" s="141">
        <f ca="1">AV183/'Primary Inputs'!$C$22</f>
        <v>0</v>
      </c>
      <c r="AW18" s="141">
        <f ca="1">AW183/'Primary Inputs'!$C$22</f>
        <v>0</v>
      </c>
      <c r="AX18" s="141">
        <f ca="1">AX183/'Primary Inputs'!$C$22</f>
        <v>0</v>
      </c>
      <c r="AY18" s="141">
        <f ca="1">AY183/'Primary Inputs'!$C$22</f>
        <v>0</v>
      </c>
      <c r="AZ18" s="141">
        <f ca="1">AZ183/'Primary Inputs'!$C$22</f>
        <v>0</v>
      </c>
      <c r="BA18" s="141">
        <f ca="1">BA183/'Primary Inputs'!$C$22</f>
        <v>0</v>
      </c>
      <c r="BB18" s="141">
        <f ca="1">BB183/'Primary Inputs'!$C$22</f>
        <v>0</v>
      </c>
      <c r="BC18" s="141">
        <f ca="1">BC183/'Primary Inputs'!$C$22</f>
        <v>0</v>
      </c>
      <c r="BD18" s="141">
        <f ca="1">BD183/'Primary Inputs'!$C$22</f>
        <v>0</v>
      </c>
      <c r="BE18" s="141">
        <f ca="1">BE183/'Primary Inputs'!$C$22</f>
        <v>0</v>
      </c>
      <c r="BF18" s="141">
        <f ca="1">BF183/'Primary Inputs'!$C$22</f>
        <v>0</v>
      </c>
    </row>
    <row r="19" spans="1:104">
      <c r="I19" s="141">
        <v>0</v>
      </c>
      <c r="J19" s="141">
        <v>0</v>
      </c>
      <c r="K19" s="141">
        <v>0</v>
      </c>
      <c r="L19" s="141">
        <v>0</v>
      </c>
      <c r="M19" s="141">
        <v>0</v>
      </c>
      <c r="N19" s="141">
        <v>0</v>
      </c>
      <c r="O19" s="141">
        <v>0</v>
      </c>
      <c r="P19" s="141">
        <v>0</v>
      </c>
      <c r="Q19" s="141">
        <v>0</v>
      </c>
      <c r="R19" s="141">
        <v>0</v>
      </c>
      <c r="S19" s="141">
        <v>0</v>
      </c>
      <c r="T19" s="141">
        <v>0</v>
      </c>
      <c r="U19" s="141">
        <v>0</v>
      </c>
      <c r="V19" s="141">
        <v>0</v>
      </c>
      <c r="W19" s="141">
        <v>0</v>
      </c>
      <c r="X19" s="141">
        <v>0</v>
      </c>
      <c r="Y19" s="141">
        <v>0</v>
      </c>
      <c r="Z19" s="141">
        <v>0</v>
      </c>
      <c r="AA19" s="141">
        <v>0</v>
      </c>
      <c r="AB19" s="141">
        <v>0</v>
      </c>
      <c r="AC19" s="141">
        <v>0</v>
      </c>
      <c r="AD19" s="141">
        <v>0</v>
      </c>
      <c r="AE19" s="141">
        <v>0</v>
      </c>
      <c r="AF19" s="141">
        <v>0</v>
      </c>
      <c r="AG19" s="141">
        <v>0</v>
      </c>
      <c r="AH19" s="141">
        <v>0</v>
      </c>
      <c r="AI19" s="141">
        <v>0</v>
      </c>
      <c r="AJ19" s="141">
        <v>0</v>
      </c>
      <c r="AK19" s="141">
        <v>0</v>
      </c>
      <c r="AL19" s="141">
        <v>0</v>
      </c>
      <c r="AM19" s="141">
        <v>0</v>
      </c>
      <c r="AN19" s="141">
        <v>0</v>
      </c>
      <c r="AO19" s="141">
        <v>0</v>
      </c>
      <c r="AP19" s="141">
        <v>0</v>
      </c>
      <c r="AQ19" s="141">
        <v>0</v>
      </c>
      <c r="AR19" s="141">
        <v>0</v>
      </c>
      <c r="AS19" s="141">
        <v>0</v>
      </c>
      <c r="AT19" s="141">
        <v>0</v>
      </c>
      <c r="AU19" s="141">
        <v>0</v>
      </c>
      <c r="AV19" s="141">
        <v>0</v>
      </c>
      <c r="AW19" s="141">
        <v>0</v>
      </c>
      <c r="AX19" s="141">
        <v>0</v>
      </c>
      <c r="AY19" s="141">
        <v>0</v>
      </c>
      <c r="AZ19" s="141">
        <v>0</v>
      </c>
      <c r="BA19" s="141">
        <v>0</v>
      </c>
      <c r="BB19" s="141">
        <v>0</v>
      </c>
      <c r="BC19" s="141">
        <v>0</v>
      </c>
      <c r="BD19" s="141">
        <v>0</v>
      </c>
      <c r="BE19" s="141">
        <v>0</v>
      </c>
      <c r="BF19" s="141">
        <v>0</v>
      </c>
    </row>
    <row r="20" spans="1:104" s="139" customFormat="1">
      <c r="B20" s="144" t="s">
        <v>181</v>
      </c>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row>
    <row r="21" spans="1:104">
      <c r="B21" s="5" t="s">
        <v>137</v>
      </c>
      <c r="I21" s="141">
        <f ca="1">SUMIF('Impact Inputs'!$O$6:$O$154,"Pre intervention level",'Impact Inputs'!S6:S154)*-1</f>
        <v>6649.9216152065474</v>
      </c>
      <c r="J21" s="141">
        <f ca="1">SUMIF('Impact Inputs'!$O$6:$O$154,"Pre intervention level",'Impact Inputs'!T6:T154)*-1</f>
        <v>6649.9216152065474</v>
      </c>
      <c r="K21" s="141">
        <f ca="1">SUMIF('Impact Inputs'!$O$6:$O$154,"Pre intervention level",'Impact Inputs'!U6:U154)*-1</f>
        <v>6649.9216152065474</v>
      </c>
      <c r="L21" s="141">
        <f ca="1">SUMIF('Impact Inputs'!$O$6:$O$154,"Pre intervention level",'Impact Inputs'!V6:V154)*-1</f>
        <v>5474.3164426877693</v>
      </c>
      <c r="M21" s="141">
        <f ca="1">SUMIF('Impact Inputs'!$O$6:$O$154,"Pre intervention level",'Impact Inputs'!W6:W154)*-1</f>
        <v>5474.3164426877693</v>
      </c>
      <c r="N21" s="141">
        <f ca="1">SUMIF('Impact Inputs'!$O$6:$O$154,"Pre intervention level",'Impact Inputs'!X6:X154)*-1</f>
        <v>5474.3164426877693</v>
      </c>
      <c r="O21" s="141">
        <f ca="1">SUMIF('Impact Inputs'!$O$6:$O$154,"Pre intervention level",'Impact Inputs'!Y6:Y154)*-1</f>
        <v>5474.3164426877693</v>
      </c>
      <c r="P21" s="141">
        <f ca="1">SUMIF('Impact Inputs'!$O$6:$O$154,"Pre intervention level",'Impact Inputs'!Z6:Z154)*-1</f>
        <v>5474.3164426877693</v>
      </c>
      <c r="Q21" s="141">
        <f ca="1">SUMIF('Impact Inputs'!$O$6:$O$154,"Pre intervention level",'Impact Inputs'!AA6:AA154)*-1</f>
        <v>5474.3164426877693</v>
      </c>
      <c r="R21" s="141">
        <f ca="1">SUMIF('Impact Inputs'!$O$6:$O$154,"Pre intervention level",'Impact Inputs'!AB6:AB154)*-1</f>
        <v>5474.3164426877693</v>
      </c>
      <c r="S21" s="141">
        <f ca="1">SUMIF('Impact Inputs'!$O$6:$O$154,"Pre intervention level",'Impact Inputs'!AC6:AC154)*-1</f>
        <v>4972.7181676670207</v>
      </c>
      <c r="T21" s="141">
        <f ca="1">SUMIF('Impact Inputs'!$O$6:$O$154,"Pre intervention level",'Impact Inputs'!AD6:AD154)*-1</f>
        <v>4972.7181676670207</v>
      </c>
      <c r="U21" s="141">
        <f ca="1">SUMIF('Impact Inputs'!$O$6:$O$154,"Pre intervention level",'Impact Inputs'!AE6:AE154)*-1</f>
        <v>4972.7181676670207</v>
      </c>
      <c r="V21" s="141">
        <f ca="1">SUMIF('Impact Inputs'!$O$6:$O$154,"Pre intervention level",'Impact Inputs'!AF6:AF154)*-1</f>
        <v>4972.7181676670207</v>
      </c>
      <c r="W21" s="141">
        <f ca="1">SUMIF('Impact Inputs'!$O$6:$O$154,"Pre intervention level",'Impact Inputs'!AG6:AG154)*-1</f>
        <v>4972.7181676670207</v>
      </c>
      <c r="X21" s="141">
        <f ca="1">SUMIF('Impact Inputs'!$O$6:$O$154,"Pre intervention level",'Impact Inputs'!AH6:AH154)*-1</f>
        <v>4972.7181676670207</v>
      </c>
      <c r="Y21" s="141">
        <f ca="1">SUMIF('Impact Inputs'!$O$6:$O$154,"Pre intervention level",'Impact Inputs'!AI6:AI154)*-1</f>
        <v>4972.7181676670207</v>
      </c>
      <c r="Z21" s="141">
        <f ca="1">SUMIF('Impact Inputs'!$O$6:$O$154,"Pre intervention level",'Impact Inputs'!AJ6:AJ154)*-1</f>
        <v>4972.7181676670207</v>
      </c>
      <c r="AA21" s="141">
        <f ca="1">SUMIF('Impact Inputs'!$O$6:$O$154,"Pre intervention level",'Impact Inputs'!AK6:AK154)*-1</f>
        <v>4972.7181676670207</v>
      </c>
      <c r="AB21" s="141">
        <f ca="1">SUMIF('Impact Inputs'!$O$6:$O$154,"Pre intervention level",'Impact Inputs'!AL6:AL154)*-1</f>
        <v>4972.7181676670207</v>
      </c>
      <c r="AC21" s="141">
        <f ca="1">SUMIF('Impact Inputs'!$O$6:$O$154,"Pre intervention level",'Impact Inputs'!AM6:AM154)*-1</f>
        <v>0</v>
      </c>
      <c r="AD21" s="141">
        <f ca="1">SUMIF('Impact Inputs'!$O$6:$O$154,"Pre intervention level",'Impact Inputs'!AN6:AN154)*-1</f>
        <v>0</v>
      </c>
      <c r="AE21" s="141">
        <f ca="1">SUMIF('Impact Inputs'!$O$6:$O$154,"Pre intervention level",'Impact Inputs'!AO6:AO154)*-1</f>
        <v>0</v>
      </c>
      <c r="AF21" s="141">
        <f ca="1">SUMIF('Impact Inputs'!$O$6:$O$154,"Pre intervention level",'Impact Inputs'!AP6:AP154)*-1</f>
        <v>0</v>
      </c>
      <c r="AG21" s="141">
        <f ca="1">SUMIF('Impact Inputs'!$O$6:$O$154,"Pre intervention level",'Impact Inputs'!AQ6:AQ154)*-1</f>
        <v>0</v>
      </c>
      <c r="AH21" s="141">
        <f ca="1">SUMIF('Impact Inputs'!$O$6:$O$154,"Pre intervention level",'Impact Inputs'!AR6:AR154)*-1</f>
        <v>0</v>
      </c>
      <c r="AI21" s="141">
        <f ca="1">SUMIF('Impact Inputs'!$O$6:$O$154,"Pre intervention level",'Impact Inputs'!AS6:AS154)*-1</f>
        <v>0</v>
      </c>
      <c r="AJ21" s="141">
        <f ca="1">SUMIF('Impact Inputs'!$O$6:$O$154,"Pre intervention level",'Impact Inputs'!AT6:AT154)*-1</f>
        <v>0</v>
      </c>
      <c r="AK21" s="141">
        <f ca="1">SUMIF('Impact Inputs'!$O$6:$O$154,"Pre intervention level",'Impact Inputs'!AU6:AU154)*-1</f>
        <v>0</v>
      </c>
      <c r="AL21" s="141">
        <f ca="1">SUMIF('Impact Inputs'!$O$6:$O$154,"Pre intervention level",'Impact Inputs'!AV6:AV154)*-1</f>
        <v>0</v>
      </c>
      <c r="AM21" s="141">
        <f ca="1">SUMIF('Impact Inputs'!$O$6:$O$154,"Pre intervention level",'Impact Inputs'!AW6:AW154)*-1</f>
        <v>0</v>
      </c>
      <c r="AN21" s="141">
        <f ca="1">SUMIF('Impact Inputs'!$O$6:$O$154,"Pre intervention level",'Impact Inputs'!AX6:AX154)*-1</f>
        <v>0</v>
      </c>
      <c r="AO21" s="141">
        <f ca="1">SUMIF('Impact Inputs'!$O$6:$O$154,"Pre intervention level",'Impact Inputs'!AY6:AY154)*-1</f>
        <v>0</v>
      </c>
      <c r="AP21" s="141">
        <f ca="1">SUMIF('Impact Inputs'!$O$6:$O$154,"Pre intervention level",'Impact Inputs'!AZ6:AZ154)*-1</f>
        <v>0</v>
      </c>
      <c r="AQ21" s="141">
        <f ca="1">SUMIF('Impact Inputs'!$O$6:$O$154,"Pre intervention level",'Impact Inputs'!BA6:BA154)*-1</f>
        <v>0</v>
      </c>
      <c r="AR21" s="141">
        <f ca="1">SUMIF('Impact Inputs'!$O$6:$O$154,"Pre intervention level",'Impact Inputs'!BB6:BB154)*-1</f>
        <v>0</v>
      </c>
      <c r="AS21" s="141">
        <f ca="1">SUMIF('Impact Inputs'!$O$6:$O$154,"Pre intervention level",'Impact Inputs'!BC6:BC154)*-1</f>
        <v>0</v>
      </c>
      <c r="AT21" s="141">
        <f ca="1">SUMIF('Impact Inputs'!$O$6:$O$154,"Pre intervention level",'Impact Inputs'!BD6:BD154)*-1</f>
        <v>0</v>
      </c>
      <c r="AU21" s="141">
        <f ca="1">SUMIF('Impact Inputs'!$O$6:$O$154,"Pre intervention level",'Impact Inputs'!BE6:BE154)*-1</f>
        <v>0</v>
      </c>
      <c r="AV21" s="141">
        <f ca="1">SUMIF('Impact Inputs'!$O$6:$O$154,"Pre intervention level",'Impact Inputs'!BF6:BF154)*-1</f>
        <v>0</v>
      </c>
      <c r="AW21" s="141">
        <f ca="1">SUMIF('Impact Inputs'!$O$6:$O$154,"Pre intervention level",'Impact Inputs'!BG6:BG154)*-1</f>
        <v>0</v>
      </c>
      <c r="AX21" s="141">
        <f ca="1">SUMIF('Impact Inputs'!$O$6:$O$154,"Pre intervention level",'Impact Inputs'!BH6:BH154)*-1</f>
        <v>0</v>
      </c>
      <c r="AY21" s="141">
        <f ca="1">SUMIF('Impact Inputs'!$O$6:$O$154,"Pre intervention level",'Impact Inputs'!BI6:BI154)*-1</f>
        <v>0</v>
      </c>
      <c r="AZ21" s="141">
        <f ca="1">SUMIF('Impact Inputs'!$O$6:$O$154,"Pre intervention level",'Impact Inputs'!BJ6:BJ154)*-1</f>
        <v>0</v>
      </c>
      <c r="BA21" s="141">
        <f ca="1">SUMIF('Impact Inputs'!$O$6:$O$154,"Pre intervention level",'Impact Inputs'!BK6:BK154)*-1</f>
        <v>0</v>
      </c>
      <c r="BB21" s="141">
        <f ca="1">SUMIF('Impact Inputs'!$O$6:$O$154,"Pre intervention level",'Impact Inputs'!BL6:BL154)*-1</f>
        <v>0</v>
      </c>
      <c r="BC21" s="141">
        <f ca="1">SUMIF('Impact Inputs'!$O$6:$O$154,"Pre intervention level",'Impact Inputs'!BM6:BM154)*-1</f>
        <v>0</v>
      </c>
      <c r="BD21" s="141">
        <f ca="1">SUMIF('Impact Inputs'!$O$6:$O$154,"Pre intervention level",'Impact Inputs'!BN6:BN154)*-1</f>
        <v>0</v>
      </c>
      <c r="BE21" s="141">
        <f ca="1">SUMIF('Impact Inputs'!$O$6:$O$154,"Pre intervention level",'Impact Inputs'!BO6:BO154)*-1</f>
        <v>0</v>
      </c>
      <c r="BF21" s="141">
        <f ca="1">SUMIF('Impact Inputs'!$O$6:$O$154,"Pre intervention level",'Impact Inputs'!BP6:BP154)*-1</f>
        <v>0</v>
      </c>
    </row>
    <row r="22" spans="1:104">
      <c r="B22" s="91" t="s">
        <v>139</v>
      </c>
      <c r="I22" s="141">
        <f ca="1">SUMIF('Impact Inputs'!$O$6:$O$154,"Marginal impact",'Impact Inputs'!S6:S154)</f>
        <v>27996.071972081427</v>
      </c>
      <c r="J22" s="141">
        <f ca="1">SUMIF('Impact Inputs'!$O$6:$O$154,"Marginal impact",'Impact Inputs'!T6:T154)</f>
        <v>26496.071972081427</v>
      </c>
      <c r="K22" s="141">
        <f ca="1">SUMIF('Impact Inputs'!$O$6:$O$154,"Marginal impact",'Impact Inputs'!U6:U154)</f>
        <v>26496.071972081427</v>
      </c>
      <c r="L22" s="141">
        <f ca="1">SUMIF('Impact Inputs'!$O$6:$O$154,"Marginal impact",'Impact Inputs'!V6:V154)</f>
        <v>3134.9756747572465</v>
      </c>
      <c r="M22" s="141">
        <f ca="1">SUMIF('Impact Inputs'!$O$6:$O$154,"Marginal impact",'Impact Inputs'!W6:W154)</f>
        <v>3134.9756747572465</v>
      </c>
      <c r="N22" s="141">
        <f ca="1">SUMIF('Impact Inputs'!$O$6:$O$154,"Marginal impact",'Impact Inputs'!X6:X154)</f>
        <v>3134.9756747572465</v>
      </c>
      <c r="O22" s="141">
        <f ca="1">SUMIF('Impact Inputs'!$O$6:$O$154,"Marginal impact",'Impact Inputs'!Y6:Y154)</f>
        <v>3134.9756747572465</v>
      </c>
      <c r="P22" s="141">
        <f ca="1">SUMIF('Impact Inputs'!$O$6:$O$154,"Marginal impact",'Impact Inputs'!Z6:Z154)</f>
        <v>3134.9756747572465</v>
      </c>
      <c r="Q22" s="141">
        <f ca="1">SUMIF('Impact Inputs'!$O$6:$O$154,"Marginal impact",'Impact Inputs'!AA6:AA154)</f>
        <v>3134.9756747572465</v>
      </c>
      <c r="R22" s="141">
        <f ca="1">SUMIF('Impact Inputs'!$O$6:$O$154,"Marginal impact",'Impact Inputs'!AB6:AB154)</f>
        <v>3134.9756747572465</v>
      </c>
      <c r="S22" s="141">
        <f ca="1">SUMIF('Impact Inputs'!$O$6:$O$154,"Marginal impact",'Impact Inputs'!AC6:AC154)</f>
        <v>2884.1765372468722</v>
      </c>
      <c r="T22" s="141">
        <f ca="1">SUMIF('Impact Inputs'!$O$6:$O$154,"Marginal impact",'Impact Inputs'!AD6:AD154)</f>
        <v>2884.1765372468722</v>
      </c>
      <c r="U22" s="141">
        <f ca="1">SUMIF('Impact Inputs'!$O$6:$O$154,"Marginal impact",'Impact Inputs'!AE6:AE154)</f>
        <v>2884.1765372468722</v>
      </c>
      <c r="V22" s="141">
        <f ca="1">SUMIF('Impact Inputs'!$O$6:$O$154,"Marginal impact",'Impact Inputs'!AF6:AF154)</f>
        <v>2884.1765372468722</v>
      </c>
      <c r="W22" s="141">
        <f ca="1">SUMIF('Impact Inputs'!$O$6:$O$154,"Marginal impact",'Impact Inputs'!AG6:AG154)</f>
        <v>2884.1765372468722</v>
      </c>
      <c r="X22" s="141">
        <f ca="1">SUMIF('Impact Inputs'!$O$6:$O$154,"Marginal impact",'Impact Inputs'!AH6:AH154)</f>
        <v>2884.1765372468722</v>
      </c>
      <c r="Y22" s="141">
        <f ca="1">SUMIF('Impact Inputs'!$O$6:$O$154,"Marginal impact",'Impact Inputs'!AI6:AI154)</f>
        <v>2884.1765372468722</v>
      </c>
      <c r="Z22" s="141">
        <f ca="1">SUMIF('Impact Inputs'!$O$6:$O$154,"Marginal impact",'Impact Inputs'!AJ6:AJ154)</f>
        <v>2884.1765372468722</v>
      </c>
      <c r="AA22" s="141">
        <f ca="1">SUMIF('Impact Inputs'!$O$6:$O$154,"Marginal impact",'Impact Inputs'!AK6:AK154)</f>
        <v>2884.1765372468722</v>
      </c>
      <c r="AB22" s="141">
        <f ca="1">SUMIF('Impact Inputs'!$O$6:$O$154,"Marginal impact",'Impact Inputs'!AL6:AL154)</f>
        <v>2884.1765372468722</v>
      </c>
      <c r="AC22" s="141">
        <f ca="1">SUMIF('Impact Inputs'!$O$6:$O$154,"Marginal impact",'Impact Inputs'!AM6:AM154)</f>
        <v>0</v>
      </c>
      <c r="AD22" s="141">
        <f ca="1">SUMIF('Impact Inputs'!$O$6:$O$154,"Marginal impact",'Impact Inputs'!AN6:AN154)</f>
        <v>0</v>
      </c>
      <c r="AE22" s="141">
        <f ca="1">SUMIF('Impact Inputs'!$O$6:$O$154,"Marginal impact",'Impact Inputs'!AO6:AO154)</f>
        <v>0</v>
      </c>
      <c r="AF22" s="141">
        <f ca="1">SUMIF('Impact Inputs'!$O$6:$O$154,"Marginal impact",'Impact Inputs'!AP6:AP154)</f>
        <v>0</v>
      </c>
      <c r="AG22" s="141">
        <f ca="1">SUMIF('Impact Inputs'!$O$6:$O$154,"Marginal impact",'Impact Inputs'!AQ6:AQ154)</f>
        <v>0</v>
      </c>
      <c r="AH22" s="141">
        <f ca="1">SUMIF('Impact Inputs'!$O$6:$O$154,"Marginal impact",'Impact Inputs'!AR6:AR154)</f>
        <v>0</v>
      </c>
      <c r="AI22" s="141">
        <f ca="1">SUMIF('Impact Inputs'!$O$6:$O$154,"Marginal impact",'Impact Inputs'!AS6:AS154)</f>
        <v>0</v>
      </c>
      <c r="AJ22" s="141">
        <f ca="1">SUMIF('Impact Inputs'!$O$6:$O$154,"Marginal impact",'Impact Inputs'!AT6:AT154)</f>
        <v>0</v>
      </c>
      <c r="AK22" s="141">
        <f ca="1">SUMIF('Impact Inputs'!$O$6:$O$154,"Marginal impact",'Impact Inputs'!AU6:AU154)</f>
        <v>0</v>
      </c>
      <c r="AL22" s="141">
        <f ca="1">SUMIF('Impact Inputs'!$O$6:$O$154,"Marginal impact",'Impact Inputs'!AV6:AV154)</f>
        <v>0</v>
      </c>
      <c r="AM22" s="141">
        <f ca="1">SUMIF('Impact Inputs'!$O$6:$O$154,"Marginal impact",'Impact Inputs'!AW6:AW154)</f>
        <v>0</v>
      </c>
      <c r="AN22" s="141">
        <f ca="1">SUMIF('Impact Inputs'!$O$6:$O$154,"Marginal impact",'Impact Inputs'!AX6:AX154)</f>
        <v>0</v>
      </c>
      <c r="AO22" s="141">
        <f ca="1">SUMIF('Impact Inputs'!$O$6:$O$154,"Marginal impact",'Impact Inputs'!AY6:AY154)</f>
        <v>0</v>
      </c>
      <c r="AP22" s="141">
        <f ca="1">SUMIF('Impact Inputs'!$O$6:$O$154,"Marginal impact",'Impact Inputs'!AZ6:AZ154)</f>
        <v>0</v>
      </c>
      <c r="AQ22" s="141">
        <f ca="1">SUMIF('Impact Inputs'!$O$6:$O$154,"Marginal impact",'Impact Inputs'!BA6:BA154)</f>
        <v>0</v>
      </c>
      <c r="AR22" s="141">
        <f ca="1">SUMIF('Impact Inputs'!$O$6:$O$154,"Marginal impact",'Impact Inputs'!BB6:BB154)</f>
        <v>0</v>
      </c>
      <c r="AS22" s="141">
        <f ca="1">SUMIF('Impact Inputs'!$O$6:$O$154,"Marginal impact",'Impact Inputs'!BC6:BC154)</f>
        <v>0</v>
      </c>
      <c r="AT22" s="141">
        <f ca="1">SUMIF('Impact Inputs'!$O$6:$O$154,"Marginal impact",'Impact Inputs'!BD6:BD154)</f>
        <v>0</v>
      </c>
      <c r="AU22" s="141">
        <f ca="1">SUMIF('Impact Inputs'!$O$6:$O$154,"Marginal impact",'Impact Inputs'!BE6:BE154)</f>
        <v>0</v>
      </c>
      <c r="AV22" s="141">
        <f ca="1">SUMIF('Impact Inputs'!$O$6:$O$154,"Marginal impact",'Impact Inputs'!BF6:BF154)</f>
        <v>0</v>
      </c>
      <c r="AW22" s="141">
        <f ca="1">SUMIF('Impact Inputs'!$O$6:$O$154,"Marginal impact",'Impact Inputs'!BG6:BG154)</f>
        <v>0</v>
      </c>
      <c r="AX22" s="141">
        <f ca="1">SUMIF('Impact Inputs'!$O$6:$O$154,"Marginal impact",'Impact Inputs'!BH6:BH154)</f>
        <v>0</v>
      </c>
      <c r="AY22" s="141">
        <f ca="1">SUMIF('Impact Inputs'!$O$6:$O$154,"Marginal impact",'Impact Inputs'!BI6:BI154)</f>
        <v>0</v>
      </c>
      <c r="AZ22" s="141">
        <f ca="1">SUMIF('Impact Inputs'!$O$6:$O$154,"Marginal impact",'Impact Inputs'!BJ6:BJ154)</f>
        <v>0</v>
      </c>
      <c r="BA22" s="141">
        <f ca="1">SUMIF('Impact Inputs'!$O$6:$O$154,"Marginal impact",'Impact Inputs'!BK6:BK154)</f>
        <v>0</v>
      </c>
      <c r="BB22" s="141">
        <f ca="1">SUMIF('Impact Inputs'!$O$6:$O$154,"Marginal impact",'Impact Inputs'!BL6:BL154)</f>
        <v>0</v>
      </c>
      <c r="BC22" s="141">
        <f ca="1">SUMIF('Impact Inputs'!$O$6:$O$154,"Marginal impact",'Impact Inputs'!BM6:BM154)</f>
        <v>0</v>
      </c>
      <c r="BD22" s="141">
        <f ca="1">SUMIF('Impact Inputs'!$O$6:$O$154,"Marginal impact",'Impact Inputs'!BN6:BN154)</f>
        <v>0</v>
      </c>
      <c r="BE22" s="141">
        <f ca="1">SUMIF('Impact Inputs'!$O$6:$O$154,"Marginal impact",'Impact Inputs'!BO6:BO154)</f>
        <v>0</v>
      </c>
      <c r="BF22" s="141">
        <f ca="1">SUMIF('Impact Inputs'!$O$6:$O$154,"Marginal impact",'Impact Inputs'!BP6:BP154)</f>
        <v>0</v>
      </c>
    </row>
    <row r="23" spans="1:104">
      <c r="B23" s="5" t="s">
        <v>138</v>
      </c>
      <c r="C23" s="92"/>
      <c r="D23" s="92"/>
      <c r="E23" s="92"/>
      <c r="F23" s="92"/>
      <c r="G23" s="92"/>
      <c r="H23" s="92"/>
      <c r="I23" s="26">
        <f ca="1">SUMIF('Impact Inputs'!$O$6:$O$154,"Post intervention level",'Impact Inputs'!S6:S154)*-1</f>
        <v>-21346.150356874881</v>
      </c>
      <c r="J23" s="26">
        <f ca="1">SUMIF('Impact Inputs'!$O$6:$O$154,"Post intervention level",'Impact Inputs'!T6:T154)*-1</f>
        <v>-19846.150356874881</v>
      </c>
      <c r="K23" s="26">
        <f ca="1">SUMIF('Impact Inputs'!$O$6:$O$154,"Post intervention level",'Impact Inputs'!U6:U154)*-1</f>
        <v>-19846.150356874881</v>
      </c>
      <c r="L23" s="26">
        <f ca="1">SUMIF('Impact Inputs'!$O$6:$O$154,"Post intervention level",'Impact Inputs'!V6:V154)*-1</f>
        <v>2339.3407679305228</v>
      </c>
      <c r="M23" s="26">
        <f ca="1">SUMIF('Impact Inputs'!$O$6:$O$154,"Post intervention level",'Impact Inputs'!W6:W154)*-1</f>
        <v>2339.3407679305228</v>
      </c>
      <c r="N23" s="26">
        <f ca="1">SUMIF('Impact Inputs'!$O$6:$O$154,"Post intervention level",'Impact Inputs'!X6:X154)*-1</f>
        <v>2339.3407679305228</v>
      </c>
      <c r="O23" s="26">
        <f ca="1">SUMIF('Impact Inputs'!$O$6:$O$154,"Post intervention level",'Impact Inputs'!Y6:Y154)*-1</f>
        <v>2339.3407679305228</v>
      </c>
      <c r="P23" s="26">
        <f ca="1">SUMIF('Impact Inputs'!$O$6:$O$154,"Post intervention level",'Impact Inputs'!Z6:Z154)*-1</f>
        <v>2339.3407679305228</v>
      </c>
      <c r="Q23" s="26">
        <f ca="1">SUMIF('Impact Inputs'!$O$6:$O$154,"Post intervention level",'Impact Inputs'!AA6:AA154)*-1</f>
        <v>2339.3407679305228</v>
      </c>
      <c r="R23" s="26">
        <f ca="1">SUMIF('Impact Inputs'!$O$6:$O$154,"Post intervention level",'Impact Inputs'!AB6:AB154)*-1</f>
        <v>2339.3407679305228</v>
      </c>
      <c r="S23" s="26">
        <f ca="1">SUMIF('Impact Inputs'!$O$6:$O$154,"Post intervention level",'Impact Inputs'!AC6:AC154)*-1</f>
        <v>2088.5416304201485</v>
      </c>
      <c r="T23" s="26">
        <f ca="1">SUMIF('Impact Inputs'!$O$6:$O$154,"Post intervention level",'Impact Inputs'!AD6:AD154)*-1</f>
        <v>2088.5416304201485</v>
      </c>
      <c r="U23" s="26">
        <f ca="1">SUMIF('Impact Inputs'!$O$6:$O$154,"Post intervention level",'Impact Inputs'!AE6:AE154)*-1</f>
        <v>2088.5416304201485</v>
      </c>
      <c r="V23" s="26">
        <f ca="1">SUMIF('Impact Inputs'!$O$6:$O$154,"Post intervention level",'Impact Inputs'!AF6:AF154)*-1</f>
        <v>2088.5416304201485</v>
      </c>
      <c r="W23" s="26">
        <f ca="1">SUMIF('Impact Inputs'!$O$6:$O$154,"Post intervention level",'Impact Inputs'!AG6:AG154)*-1</f>
        <v>2088.5416304201485</v>
      </c>
      <c r="X23" s="26">
        <f ca="1">SUMIF('Impact Inputs'!$O$6:$O$154,"Post intervention level",'Impact Inputs'!AH6:AH154)*-1</f>
        <v>2088.5416304201485</v>
      </c>
      <c r="Y23" s="26">
        <f ca="1">SUMIF('Impact Inputs'!$O$6:$O$154,"Post intervention level",'Impact Inputs'!AI6:AI154)*-1</f>
        <v>2088.5416304201485</v>
      </c>
      <c r="Z23" s="26">
        <f ca="1">SUMIF('Impact Inputs'!$O$6:$O$154,"Post intervention level",'Impact Inputs'!AJ6:AJ154)*-1</f>
        <v>2088.5416304201485</v>
      </c>
      <c r="AA23" s="26">
        <f ca="1">SUMIF('Impact Inputs'!$O$6:$O$154,"Post intervention level",'Impact Inputs'!AK6:AK154)*-1</f>
        <v>2088.5416304201485</v>
      </c>
      <c r="AB23" s="26">
        <f ca="1">SUMIF('Impact Inputs'!$O$6:$O$154,"Post intervention level",'Impact Inputs'!AL6:AL154)*-1</f>
        <v>2088.5416304201485</v>
      </c>
      <c r="AC23" s="26">
        <f ca="1">SUMIF('Impact Inputs'!$O$6:$O$154,"Post intervention level",'Impact Inputs'!AM6:AM154)*-1</f>
        <v>0</v>
      </c>
      <c r="AD23" s="26">
        <f ca="1">SUMIF('Impact Inputs'!$O$6:$O$154,"Post intervention level",'Impact Inputs'!AN6:AN154)*-1</f>
        <v>0</v>
      </c>
      <c r="AE23" s="26">
        <f ca="1">SUMIF('Impact Inputs'!$O$6:$O$154,"Post intervention level",'Impact Inputs'!AO6:AO154)*-1</f>
        <v>0</v>
      </c>
      <c r="AF23" s="26">
        <f ca="1">SUMIF('Impact Inputs'!$O$6:$O$154,"Post intervention level",'Impact Inputs'!AP6:AP154)*-1</f>
        <v>0</v>
      </c>
      <c r="AG23" s="26">
        <f ca="1">SUMIF('Impact Inputs'!$O$6:$O$154,"Post intervention level",'Impact Inputs'!AQ6:AQ154)*-1</f>
        <v>0</v>
      </c>
      <c r="AH23" s="26">
        <f ca="1">SUMIF('Impact Inputs'!$O$6:$O$154,"Post intervention level",'Impact Inputs'!AR6:AR154)*-1</f>
        <v>0</v>
      </c>
      <c r="AI23" s="26">
        <f ca="1">SUMIF('Impact Inputs'!$O$6:$O$154,"Post intervention level",'Impact Inputs'!AS6:AS154)*-1</f>
        <v>0</v>
      </c>
      <c r="AJ23" s="26">
        <f ca="1">SUMIF('Impact Inputs'!$O$6:$O$154,"Post intervention level",'Impact Inputs'!AT6:AT154)*-1</f>
        <v>0</v>
      </c>
      <c r="AK23" s="26">
        <f ca="1">SUMIF('Impact Inputs'!$O$6:$O$154,"Post intervention level",'Impact Inputs'!AU6:AU154)*-1</f>
        <v>0</v>
      </c>
      <c r="AL23" s="26">
        <f ca="1">SUMIF('Impact Inputs'!$O$6:$O$154,"Post intervention level",'Impact Inputs'!AV6:AV154)*-1</f>
        <v>0</v>
      </c>
      <c r="AM23" s="26">
        <f ca="1">SUMIF('Impact Inputs'!$O$6:$O$154,"Post intervention level",'Impact Inputs'!AW6:AW154)*-1</f>
        <v>0</v>
      </c>
      <c r="AN23" s="26">
        <f ca="1">SUMIF('Impact Inputs'!$O$6:$O$154,"Post intervention level",'Impact Inputs'!AX6:AX154)*-1</f>
        <v>0</v>
      </c>
      <c r="AO23" s="26">
        <f ca="1">SUMIF('Impact Inputs'!$O$6:$O$154,"Post intervention level",'Impact Inputs'!AY6:AY154)*-1</f>
        <v>0</v>
      </c>
      <c r="AP23" s="26">
        <f ca="1">SUMIF('Impact Inputs'!$O$6:$O$154,"Post intervention level",'Impact Inputs'!AZ6:AZ154)*-1</f>
        <v>0</v>
      </c>
      <c r="AQ23" s="26">
        <f ca="1">SUMIF('Impact Inputs'!$O$6:$O$154,"Post intervention level",'Impact Inputs'!BA6:BA154)*-1</f>
        <v>0</v>
      </c>
      <c r="AR23" s="26">
        <f ca="1">SUMIF('Impact Inputs'!$O$6:$O$154,"Post intervention level",'Impact Inputs'!BB6:BB154)*-1</f>
        <v>0</v>
      </c>
      <c r="AS23" s="26">
        <f ca="1">SUMIF('Impact Inputs'!$O$6:$O$154,"Post intervention level",'Impact Inputs'!BC6:BC154)*-1</f>
        <v>0</v>
      </c>
      <c r="AT23" s="26">
        <f ca="1">SUMIF('Impact Inputs'!$O$6:$O$154,"Post intervention level",'Impact Inputs'!BD6:BD154)*-1</f>
        <v>0</v>
      </c>
      <c r="AU23" s="26">
        <f ca="1">SUMIF('Impact Inputs'!$O$6:$O$154,"Post intervention level",'Impact Inputs'!BE6:BE154)*-1</f>
        <v>0</v>
      </c>
      <c r="AV23" s="26">
        <f ca="1">SUMIF('Impact Inputs'!$O$6:$O$154,"Post intervention level",'Impact Inputs'!BF6:BF154)*-1</f>
        <v>0</v>
      </c>
      <c r="AW23" s="26">
        <f ca="1">SUMIF('Impact Inputs'!$O$6:$O$154,"Post intervention level",'Impact Inputs'!BG6:BG154)*-1</f>
        <v>0</v>
      </c>
      <c r="AX23" s="26">
        <f ca="1">SUMIF('Impact Inputs'!$O$6:$O$154,"Post intervention level",'Impact Inputs'!BH6:BH154)*-1</f>
        <v>0</v>
      </c>
      <c r="AY23" s="26">
        <f ca="1">SUMIF('Impact Inputs'!$O$6:$O$154,"Post intervention level",'Impact Inputs'!BI6:BI154)*-1</f>
        <v>0</v>
      </c>
      <c r="AZ23" s="26">
        <f ca="1">SUMIF('Impact Inputs'!$O$6:$O$154,"Post intervention level",'Impact Inputs'!BJ6:BJ154)*-1</f>
        <v>0</v>
      </c>
      <c r="BA23" s="26">
        <f ca="1">SUMIF('Impact Inputs'!$O$6:$O$154,"Post intervention level",'Impact Inputs'!BK6:BK154)*-1</f>
        <v>0</v>
      </c>
      <c r="BB23" s="26">
        <f ca="1">SUMIF('Impact Inputs'!$O$6:$O$154,"Post intervention level",'Impact Inputs'!BL6:BL154)*-1</f>
        <v>0</v>
      </c>
      <c r="BC23" s="26">
        <f ca="1">SUMIF('Impact Inputs'!$O$6:$O$154,"Post intervention level",'Impact Inputs'!BM6:BM154)*-1</f>
        <v>0</v>
      </c>
      <c r="BD23" s="26">
        <f ca="1">SUMIF('Impact Inputs'!$O$6:$O$154,"Post intervention level",'Impact Inputs'!BN6:BN154)*-1</f>
        <v>0</v>
      </c>
      <c r="BE23" s="26">
        <f ca="1">SUMIF('Impact Inputs'!$O$6:$O$154,"Post intervention level",'Impact Inputs'!BO6:BO154)*-1</f>
        <v>0</v>
      </c>
      <c r="BF23" s="26">
        <f ca="1">SUMIF('Impact Inputs'!$O$6:$O$154,"Post intervention level",'Impact Inputs'!BP6:BP154)*-1</f>
        <v>0</v>
      </c>
    </row>
    <row r="24" spans="1:104">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row>
    <row r="25" spans="1:104">
      <c r="B25" s="145" t="s">
        <v>182</v>
      </c>
      <c r="C25" s="145" t="s">
        <v>166</v>
      </c>
      <c r="I25" s="141"/>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c r="AZ25" s="141"/>
      <c r="BA25" s="141"/>
      <c r="BB25" s="141"/>
      <c r="BC25" s="141"/>
      <c r="BD25" s="141"/>
      <c r="BE25" s="141"/>
      <c r="BF25" s="141"/>
    </row>
    <row r="26" spans="1:104" s="139" customFormat="1">
      <c r="A26" s="139">
        <v>1</v>
      </c>
      <c r="B26" s="139" t="s">
        <v>11</v>
      </c>
      <c r="C26" s="139">
        <f ca="1">OFFSET('Primary Inputs'!$E$12,0,$A26-1)</f>
        <v>0</v>
      </c>
      <c r="I26" s="168">
        <f ca="1">IF(I$5-$I$5&lt;$A26-1," ",IF(I$5-$I$5+1&gt;'Primary Inputs'!$C$17,0,(SUM(OFFSET($I$21,0,I$5-$I$5-$A26+1)))*$C26))</f>
        <v>0</v>
      </c>
      <c r="J26" s="168">
        <f ca="1">IF(J$5-$I$5&lt;$A26-1," ",IF(J$5-$I$5+1&gt;'Primary Inputs'!$C$17,0,(SUM(OFFSET($I$21,0,J$5-$I$5-$A26+1)))*$C26))</f>
        <v>0</v>
      </c>
      <c r="K26" s="168">
        <f ca="1">IF(K$5-$I$5&lt;$A26-1," ",IF(K$5-$I$5+1&gt;'Primary Inputs'!$C$17,0,(SUM(OFFSET($I$21,0,K$5-$I$5-$A26+1)))*$C26))</f>
        <v>0</v>
      </c>
      <c r="L26" s="168">
        <f ca="1">IF(L$5-$I$5&lt;$A26-1," ",IF(L$5-$I$5+1&gt;'Primary Inputs'!$C$17,0,(SUM(OFFSET($I$21,0,L$5-$I$5-$A26+1)))*$C26))</f>
        <v>0</v>
      </c>
      <c r="M26" s="168">
        <f ca="1">IF(M$5-$I$5&lt;$A26-1," ",IF(M$5-$I$5+1&gt;'Primary Inputs'!$C$17,0,(SUM(OFFSET($I$21,0,M$5-$I$5-$A26+1)))*$C26))</f>
        <v>0</v>
      </c>
      <c r="N26" s="168">
        <f ca="1">IF(N$5-$I$5&lt;$A26-1," ",IF(N$5-$I$5+1&gt;'Primary Inputs'!$C$17,0,(SUM(OFFSET($I$21,0,N$5-$I$5-$A26+1)))*$C26))</f>
        <v>0</v>
      </c>
      <c r="O26" s="168">
        <f ca="1">IF(O$5-$I$5&lt;$A26-1," ",IF(O$5-$I$5+1&gt;'Primary Inputs'!$C$17,0,(SUM(OFFSET($I$21,0,O$5-$I$5-$A26+1)))*$C26))</f>
        <v>0</v>
      </c>
      <c r="P26" s="168">
        <f ca="1">IF(P$5-$I$5&lt;$A26-1," ",IF(P$5-$I$5+1&gt;'Primary Inputs'!$C$17,0,(SUM(OFFSET($I$21,0,P$5-$I$5-$A26+1)))*$C26))</f>
        <v>0</v>
      </c>
      <c r="Q26" s="168">
        <f ca="1">IF(Q$5-$I$5&lt;$A26-1," ",IF(Q$5-$I$5+1&gt;'Primary Inputs'!$C$17,0,(SUM(OFFSET($I$21,0,Q$5-$I$5-$A26+1)))*$C26))</f>
        <v>0</v>
      </c>
      <c r="R26" s="168">
        <f ca="1">IF(R$5-$I$5&lt;$A26-1," ",IF(R$5-$I$5+1&gt;'Primary Inputs'!$C$17,0,(SUM(OFFSET($I$21,0,R$5-$I$5-$A26+1)))*$C26))</f>
        <v>0</v>
      </c>
      <c r="S26" s="168">
        <f ca="1">IF(S$5-$I$5&lt;$A26-1," ",IF(S$5-$I$5+1&gt;'Primary Inputs'!$C$17,0,(SUM(OFFSET($I$21,0,S$5-$I$5-$A26+1)))*$C26))</f>
        <v>0</v>
      </c>
      <c r="T26" s="168">
        <f ca="1">IF(T$5-$I$5&lt;$A26-1," ",IF(T$5-$I$5+1&gt;'Primary Inputs'!$C$17,0,(SUM(OFFSET($I$21,0,T$5-$I$5-$A26+1)))*$C26))</f>
        <v>0</v>
      </c>
      <c r="U26" s="168">
        <f ca="1">IF(U$5-$I$5&lt;$A26-1," ",IF(U$5-$I$5+1&gt;'Primary Inputs'!$C$17,0,(SUM(OFFSET($I$21,0,U$5-$I$5-$A26+1)))*$C26))</f>
        <v>0</v>
      </c>
      <c r="V26" s="168">
        <f ca="1">IF(V$5-$I$5&lt;$A26-1," ",IF(V$5-$I$5+1&gt;'Primary Inputs'!$C$17,0,(SUM(OFFSET($I$21,0,V$5-$I$5-$A26+1)))*$C26))</f>
        <v>0</v>
      </c>
      <c r="W26" s="168">
        <f ca="1">IF(W$5-$I$5&lt;$A26-1," ",IF(W$5-$I$5+1&gt;'Primary Inputs'!$C$17,0,(SUM(OFFSET($I$21,0,W$5-$I$5-$A26+1)))*$C26))</f>
        <v>0</v>
      </c>
      <c r="X26" s="168">
        <f ca="1">IF(X$5-$I$5&lt;$A26-1," ",IF(X$5-$I$5+1&gt;'Primary Inputs'!$C$17,0,(SUM(OFFSET($I$21,0,X$5-$I$5-$A26+1)))*$C26))</f>
        <v>0</v>
      </c>
      <c r="Y26" s="168">
        <f ca="1">IF(Y$5-$I$5&lt;$A26-1," ",IF(Y$5-$I$5+1&gt;'Primary Inputs'!$C$17,0,(SUM(OFFSET($I$21,0,Y$5-$I$5-$A26+1)))*$C26))</f>
        <v>0</v>
      </c>
      <c r="Z26" s="168">
        <f ca="1">IF(Z$5-$I$5&lt;$A26-1," ",IF(Z$5-$I$5+1&gt;'Primary Inputs'!$C$17,0,(SUM(OFFSET($I$21,0,Z$5-$I$5-$A26+1)))*$C26))</f>
        <v>0</v>
      </c>
      <c r="AA26" s="168">
        <f ca="1">IF(AA$5-$I$5&lt;$A26-1," ",IF(AA$5-$I$5+1&gt;'Primary Inputs'!$C$17,0,(SUM(OFFSET($I$21,0,AA$5-$I$5-$A26+1)))*$C26))</f>
        <v>0</v>
      </c>
      <c r="AB26" s="168">
        <f ca="1">IF(AB$5-$I$5&lt;$A26-1," ",IF(AB$5-$I$5+1&gt;'Primary Inputs'!$C$17,0,(SUM(OFFSET($I$21,0,AB$5-$I$5-$A26+1)))*$C26))</f>
        <v>0</v>
      </c>
      <c r="AC26" s="168">
        <f ca="1">IF(AC$5-$I$5&lt;$A26-1," ",IF(AC$5-$I$5+1&gt;'Primary Inputs'!$C$17,0,(SUM(OFFSET($I$21,0,AC$5-$I$5-$A26+1)))*$C26))</f>
        <v>0</v>
      </c>
      <c r="AD26" s="168">
        <f ca="1">IF(AD$5-$I$5&lt;$A26-1," ",IF(AD$5-$I$5+1&gt;'Primary Inputs'!$C$17,0,(SUM(OFFSET($I$21,0,AD$5-$I$5-$A26+1)))*$C26))</f>
        <v>0</v>
      </c>
      <c r="AE26" s="168">
        <f ca="1">IF(AE$5-$I$5&lt;$A26-1," ",IF(AE$5-$I$5+1&gt;'Primary Inputs'!$C$17,0,(SUM(OFFSET($I$21,0,AE$5-$I$5-$A26+1)))*$C26))</f>
        <v>0</v>
      </c>
      <c r="AF26" s="168">
        <f ca="1">IF(AF$5-$I$5&lt;$A26-1," ",IF(AF$5-$I$5+1&gt;'Primary Inputs'!$C$17,0,(SUM(OFFSET($I$21,0,AF$5-$I$5-$A26+1)))*$C26))</f>
        <v>0</v>
      </c>
      <c r="AG26" s="168">
        <f ca="1">IF(AG$5-$I$5&lt;$A26-1," ",IF(AG$5-$I$5+1&gt;'Primary Inputs'!$C$17,0,(SUM(OFFSET($I$21,0,AG$5-$I$5-$A26+1)))*$C26))</f>
        <v>0</v>
      </c>
      <c r="AH26" s="168">
        <f ca="1">IF(AH$5-$I$5&lt;$A26-1," ",IF(AH$5-$I$5+1&gt;'Primary Inputs'!$C$17,0,(SUM(OFFSET($I$21,0,AH$5-$I$5-$A26+1)))*$C26))</f>
        <v>0</v>
      </c>
      <c r="AI26" s="168">
        <f ca="1">IF(AI$5-$I$5&lt;$A26-1," ",IF(AI$5-$I$5+1&gt;'Primary Inputs'!$C$17,0,(SUM(OFFSET($I$21,0,AI$5-$I$5-$A26+1)))*$C26))</f>
        <v>0</v>
      </c>
      <c r="AJ26" s="168">
        <f ca="1">IF(AJ$5-$I$5&lt;$A26-1," ",IF(AJ$5-$I$5+1&gt;'Primary Inputs'!$C$17,0,(SUM(OFFSET($I$21,0,AJ$5-$I$5-$A26+1)))*$C26))</f>
        <v>0</v>
      </c>
      <c r="AK26" s="168">
        <f ca="1">IF(AK$5-$I$5&lt;$A26-1," ",IF(AK$5-$I$5+1&gt;'Primary Inputs'!$C$17,0,(SUM(OFFSET($I$21,0,AK$5-$I$5-$A26+1)))*$C26))</f>
        <v>0</v>
      </c>
      <c r="AL26" s="168">
        <f ca="1">IF(AL$5-$I$5&lt;$A26-1," ",IF(AL$5-$I$5+1&gt;'Primary Inputs'!$C$17,0,(SUM(OFFSET($I$21,0,AL$5-$I$5-$A26+1)))*$C26))</f>
        <v>0</v>
      </c>
      <c r="AM26" s="168">
        <f ca="1">IF(AM$5-$I$5&lt;$A26-1," ",IF(AM$5-$I$5+1&gt;'Primary Inputs'!$C$17,0,(SUM(OFFSET($I$21,0,AM$5-$I$5-$A26+1)))*$C26))</f>
        <v>0</v>
      </c>
      <c r="AN26" s="168">
        <f ca="1">IF(AN$5-$I$5&lt;$A26-1," ",IF(AN$5-$I$5+1&gt;'Primary Inputs'!$C$17,0,(SUM(OFFSET($I$21,0,AN$5-$I$5-$A26+1)))*$C26))</f>
        <v>0</v>
      </c>
      <c r="AO26" s="168">
        <f ca="1">IF(AO$5-$I$5&lt;$A26-1," ",IF(AO$5-$I$5+1&gt;'Primary Inputs'!$C$17,0,(SUM(OFFSET($I$21,0,AO$5-$I$5-$A26+1)))*$C26))</f>
        <v>0</v>
      </c>
      <c r="AP26" s="168">
        <f ca="1">IF(AP$5-$I$5&lt;$A26-1," ",IF(AP$5-$I$5+1&gt;'Primary Inputs'!$C$17,0,(SUM(OFFSET($I$21,0,AP$5-$I$5-$A26+1)))*$C26))</f>
        <v>0</v>
      </c>
      <c r="AQ26" s="168">
        <f ca="1">IF(AQ$5-$I$5&lt;$A26-1," ",IF(AQ$5-$I$5+1&gt;'Primary Inputs'!$C$17,0,(SUM(OFFSET($I$21,0,AQ$5-$I$5-$A26+1)))*$C26))</f>
        <v>0</v>
      </c>
      <c r="AR26" s="168">
        <f ca="1">IF(AR$5-$I$5&lt;$A26-1," ",IF(AR$5-$I$5+1&gt;'Primary Inputs'!$C$17,0,(SUM(OFFSET($I$21,0,AR$5-$I$5-$A26+1)))*$C26))</f>
        <v>0</v>
      </c>
      <c r="AS26" s="168">
        <f ca="1">IF(AS$5-$I$5&lt;$A26-1," ",IF(AS$5-$I$5+1&gt;'Primary Inputs'!$C$17,0,(SUM(OFFSET($I$21,0,AS$5-$I$5-$A26+1)))*$C26))</f>
        <v>0</v>
      </c>
      <c r="AT26" s="168">
        <f ca="1">IF(AT$5-$I$5&lt;$A26-1," ",IF(AT$5-$I$5+1&gt;'Primary Inputs'!$C$17,0,(SUM(OFFSET($I$21,0,AT$5-$I$5-$A26+1)))*$C26))</f>
        <v>0</v>
      </c>
      <c r="AU26" s="168">
        <f ca="1">IF(AU$5-$I$5&lt;$A26-1," ",IF(AU$5-$I$5+1&gt;'Primary Inputs'!$C$17,0,(SUM(OFFSET($I$21,0,AU$5-$I$5-$A26+1)))*$C26))</f>
        <v>0</v>
      </c>
      <c r="AV26" s="168">
        <f ca="1">IF(AV$5-$I$5&lt;$A26-1," ",IF(AV$5-$I$5+1&gt;'Primary Inputs'!$C$17,0,(SUM(OFFSET($I$21,0,AV$5-$I$5-$A26+1)))*$C26))</f>
        <v>0</v>
      </c>
      <c r="AW26" s="168">
        <f ca="1">IF(AW$5-$I$5&lt;$A26-1," ",IF(AW$5-$I$5+1&gt;'Primary Inputs'!$C$17,0,(SUM(OFFSET($I$21,0,AW$5-$I$5-$A26+1)))*$C26))</f>
        <v>0</v>
      </c>
      <c r="AX26" s="168">
        <f ca="1">IF(AX$5-$I$5&lt;$A26-1," ",IF(AX$5-$I$5+1&gt;'Primary Inputs'!$C$17,0,(SUM(OFFSET($I$21,0,AX$5-$I$5-$A26+1)))*$C26))</f>
        <v>0</v>
      </c>
      <c r="AY26" s="168">
        <f ca="1">IF(AY$5-$I$5&lt;$A26-1," ",IF(AY$5-$I$5+1&gt;'Primary Inputs'!$C$17,0,(SUM(OFFSET($I$21,0,AY$5-$I$5-$A26+1)))*$C26))</f>
        <v>0</v>
      </c>
      <c r="AZ26" s="168">
        <f ca="1">IF(AZ$5-$I$5&lt;$A26-1," ",IF(AZ$5-$I$5+1&gt;'Primary Inputs'!$C$17,0,(SUM(OFFSET($I$21,0,AZ$5-$I$5-$A26+1)))*$C26))</f>
        <v>0</v>
      </c>
      <c r="BA26" s="168">
        <f ca="1">IF(BA$5-$I$5&lt;$A26-1," ",IF(BA$5-$I$5+1&gt;'Primary Inputs'!$C$17,0,(SUM(OFFSET($I$21,0,BA$5-$I$5-$A26+1)))*$C26))</f>
        <v>0</v>
      </c>
      <c r="BB26" s="168">
        <f ca="1">IF(BB$5-$I$5&lt;$A26-1," ",IF(BB$5-$I$5+1&gt;'Primary Inputs'!$C$17,0,(SUM(OFFSET($I$21,0,BB$5-$I$5-$A26+1)))*$C26))</f>
        <v>0</v>
      </c>
      <c r="BC26" s="168">
        <f ca="1">IF(BC$5-$I$5&lt;$A26-1," ",IF(BC$5-$I$5+1&gt;'Primary Inputs'!$C$17,0,(SUM(OFFSET($I$21,0,BC$5-$I$5-$A26+1)))*$C26))</f>
        <v>0</v>
      </c>
      <c r="BD26" s="168">
        <f ca="1">IF(BD$5-$I$5&lt;$A26-1," ",IF(BD$5-$I$5+1&gt;'Primary Inputs'!$C$17,0,(SUM(OFFSET($I$21,0,BD$5-$I$5-$A26+1)))*$C26))</f>
        <v>0</v>
      </c>
      <c r="BE26" s="168">
        <f ca="1">IF(BE$5-$I$5&lt;$A26-1," ",IF(BE$5-$I$5+1&gt;'Primary Inputs'!$C$17,0,(SUM(OFFSET($I$21,0,BE$5-$I$5-$A26+1)))*$C26))</f>
        <v>0</v>
      </c>
      <c r="BF26" s="168">
        <f ca="1">IF(BF$5-$I$5&lt;$A26-1," ",IF(BF$5-$I$5+1&gt;'Primary Inputs'!$C$17,0,(SUM(OFFSET($I$21,0,BF$5-$I$5-$A26+1)))*$C26))</f>
        <v>0</v>
      </c>
    </row>
    <row r="27" spans="1:104">
      <c r="A27" s="119">
        <v>2</v>
      </c>
      <c r="B27" s="119" t="s">
        <v>12</v>
      </c>
      <c r="C27" s="119">
        <f ca="1">OFFSET('Primary Inputs'!$E$12,0,$A27-1)</f>
        <v>1200</v>
      </c>
      <c r="I27" s="169" t="str">
        <f ca="1">IF(I$5-$I$5&lt;$A27-1," ",IF(I$5-$I$5+1&gt;'Primary Inputs'!$C$17,0,(SUM(OFFSET($I$21,0,I$5-$I$5-$A27+1)))*$C27))</f>
        <v xml:space="preserve"> </v>
      </c>
      <c r="J27" s="169">
        <f ca="1">IF(J$5-$I$5&lt;$A27-1," ",IF(J$5-$I$5+1&gt;'Primary Inputs'!$C$17,0,(SUM(OFFSET($I$21,0,J$5-$I$5-$A27+1)))*$C27))</f>
        <v>7979905.9382478567</v>
      </c>
      <c r="K27" s="169">
        <f ca="1">IF(K$5-$I$5&lt;$A27-1," ",IF(K$5-$I$5+1&gt;'Primary Inputs'!$C$17,0,(SUM(OFFSET($I$21,0,K$5-$I$5-$A27+1)))*$C27))</f>
        <v>7979905.9382478567</v>
      </c>
      <c r="L27" s="169">
        <f ca="1">IF(L$5-$I$5&lt;$A27-1," ",IF(L$5-$I$5+1&gt;'Primary Inputs'!$C$17,0,(SUM(OFFSET($I$21,0,L$5-$I$5-$A27+1)))*$C27))</f>
        <v>7979905.9382478567</v>
      </c>
      <c r="M27" s="169">
        <f ca="1">IF(M$5-$I$5&lt;$A27-1," ",IF(M$5-$I$5+1&gt;'Primary Inputs'!$C$17,0,(SUM(OFFSET($I$21,0,M$5-$I$5-$A27+1)))*$C27))</f>
        <v>6569179.7312253229</v>
      </c>
      <c r="N27" s="169">
        <f ca="1">IF(N$5-$I$5&lt;$A27-1," ",IF(N$5-$I$5+1&gt;'Primary Inputs'!$C$17,0,(SUM(OFFSET($I$21,0,N$5-$I$5-$A27+1)))*$C27))</f>
        <v>6569179.7312253229</v>
      </c>
      <c r="O27" s="169">
        <f ca="1">IF(O$5-$I$5&lt;$A27-1," ",IF(O$5-$I$5+1&gt;'Primary Inputs'!$C$17,0,(SUM(OFFSET($I$21,0,O$5-$I$5-$A27+1)))*$C27))</f>
        <v>6569179.7312253229</v>
      </c>
      <c r="P27" s="169">
        <f ca="1">IF(P$5-$I$5&lt;$A27-1," ",IF(P$5-$I$5+1&gt;'Primary Inputs'!$C$17,0,(SUM(OFFSET($I$21,0,P$5-$I$5-$A27+1)))*$C27))</f>
        <v>6569179.7312253229</v>
      </c>
      <c r="Q27" s="169">
        <f ca="1">IF(Q$5-$I$5&lt;$A27-1," ",IF(Q$5-$I$5+1&gt;'Primary Inputs'!$C$17,0,(SUM(OFFSET($I$21,0,Q$5-$I$5-$A27+1)))*$C27))</f>
        <v>6569179.7312253229</v>
      </c>
      <c r="R27" s="169">
        <f ca="1">IF(R$5-$I$5&lt;$A27-1," ",IF(R$5-$I$5+1&gt;'Primary Inputs'!$C$17,0,(SUM(OFFSET($I$21,0,R$5-$I$5-$A27+1)))*$C27))</f>
        <v>6569179.7312253229</v>
      </c>
      <c r="S27" s="169">
        <f ca="1">IF(S$5-$I$5&lt;$A27-1," ",IF(S$5-$I$5+1&gt;'Primary Inputs'!$C$17,0,(SUM(OFFSET($I$21,0,S$5-$I$5-$A27+1)))*$C27))</f>
        <v>6569179.7312253229</v>
      </c>
      <c r="T27" s="169">
        <f ca="1">IF(T$5-$I$5&lt;$A27-1," ",IF(T$5-$I$5+1&gt;'Primary Inputs'!$C$17,0,(SUM(OFFSET($I$21,0,T$5-$I$5-$A27+1)))*$C27))</f>
        <v>5967261.8012004253</v>
      </c>
      <c r="U27" s="169">
        <f ca="1">IF(U$5-$I$5&lt;$A27-1," ",IF(U$5-$I$5+1&gt;'Primary Inputs'!$C$17,0,(SUM(OFFSET($I$21,0,U$5-$I$5-$A27+1)))*$C27))</f>
        <v>5967261.8012004253</v>
      </c>
      <c r="V27" s="169">
        <f ca="1">IF(V$5-$I$5&lt;$A27-1," ",IF(V$5-$I$5+1&gt;'Primary Inputs'!$C$17,0,(SUM(OFFSET($I$21,0,V$5-$I$5-$A27+1)))*$C27))</f>
        <v>5967261.8012004253</v>
      </c>
      <c r="W27" s="169">
        <f ca="1">IF(W$5-$I$5&lt;$A27-1," ",IF(W$5-$I$5+1&gt;'Primary Inputs'!$C$17,0,(SUM(OFFSET($I$21,0,W$5-$I$5-$A27+1)))*$C27))</f>
        <v>5967261.8012004253</v>
      </c>
      <c r="X27" s="169">
        <f ca="1">IF(X$5-$I$5&lt;$A27-1," ",IF(X$5-$I$5+1&gt;'Primary Inputs'!$C$17,0,(SUM(OFFSET($I$21,0,X$5-$I$5-$A27+1)))*$C27))</f>
        <v>5967261.8012004253</v>
      </c>
      <c r="Y27" s="169">
        <f ca="1">IF(Y$5-$I$5&lt;$A27-1," ",IF(Y$5-$I$5+1&gt;'Primary Inputs'!$C$17,0,(SUM(OFFSET($I$21,0,Y$5-$I$5-$A27+1)))*$C27))</f>
        <v>5967261.8012004253</v>
      </c>
      <c r="Z27" s="169">
        <f ca="1">IF(Z$5-$I$5&lt;$A27-1," ",IF(Z$5-$I$5+1&gt;'Primary Inputs'!$C$17,0,(SUM(OFFSET($I$21,0,Z$5-$I$5-$A27+1)))*$C27))</f>
        <v>5967261.8012004253</v>
      </c>
      <c r="AA27" s="169">
        <f ca="1">IF(AA$5-$I$5&lt;$A27-1," ",IF(AA$5-$I$5+1&gt;'Primary Inputs'!$C$17,0,(SUM(OFFSET($I$21,0,AA$5-$I$5-$A27+1)))*$C27))</f>
        <v>5967261.8012004253</v>
      </c>
      <c r="AB27" s="169">
        <f ca="1">IF(AB$5-$I$5&lt;$A27-1," ",IF(AB$5-$I$5+1&gt;'Primary Inputs'!$C$17,0,(SUM(OFFSET($I$21,0,AB$5-$I$5-$A27+1)))*$C27))</f>
        <v>5967261.8012004253</v>
      </c>
      <c r="AC27" s="169">
        <f ca="1">IF(AC$5-$I$5&lt;$A27-1," ",IF(AC$5-$I$5+1&gt;'Primary Inputs'!$C$17,0,(SUM(OFFSET($I$21,0,AC$5-$I$5-$A27+1)))*$C27))</f>
        <v>5967261.8012004253</v>
      </c>
      <c r="AD27" s="169">
        <f ca="1">IF(AD$5-$I$5&lt;$A27-1," ",IF(AD$5-$I$5+1&gt;'Primary Inputs'!$C$17,0,(SUM(OFFSET($I$21,0,AD$5-$I$5-$A27+1)))*$C27))</f>
        <v>0</v>
      </c>
      <c r="AE27" s="169">
        <f ca="1">IF(AE$5-$I$5&lt;$A27-1," ",IF(AE$5-$I$5+1&gt;'Primary Inputs'!$C$17,0,(SUM(OFFSET($I$21,0,AE$5-$I$5-$A27+1)))*$C27))</f>
        <v>0</v>
      </c>
      <c r="AF27" s="169">
        <f ca="1">IF(AF$5-$I$5&lt;$A27-1," ",IF(AF$5-$I$5+1&gt;'Primary Inputs'!$C$17,0,(SUM(OFFSET($I$21,0,AF$5-$I$5-$A27+1)))*$C27))</f>
        <v>0</v>
      </c>
      <c r="AG27" s="169">
        <f ca="1">IF(AG$5-$I$5&lt;$A27-1," ",IF(AG$5-$I$5+1&gt;'Primary Inputs'!$C$17,0,(SUM(OFFSET($I$21,0,AG$5-$I$5-$A27+1)))*$C27))</f>
        <v>0</v>
      </c>
      <c r="AH27" s="169">
        <f ca="1">IF(AH$5-$I$5&lt;$A27-1," ",IF(AH$5-$I$5+1&gt;'Primary Inputs'!$C$17,0,(SUM(OFFSET($I$21,0,AH$5-$I$5-$A27+1)))*$C27))</f>
        <v>0</v>
      </c>
      <c r="AI27" s="169">
        <f ca="1">IF(AI$5-$I$5&lt;$A27-1," ",IF(AI$5-$I$5+1&gt;'Primary Inputs'!$C$17,0,(SUM(OFFSET($I$21,0,AI$5-$I$5-$A27+1)))*$C27))</f>
        <v>0</v>
      </c>
      <c r="AJ27" s="169">
        <f ca="1">IF(AJ$5-$I$5&lt;$A27-1," ",IF(AJ$5-$I$5+1&gt;'Primary Inputs'!$C$17,0,(SUM(OFFSET($I$21,0,AJ$5-$I$5-$A27+1)))*$C27))</f>
        <v>0</v>
      </c>
      <c r="AK27" s="169">
        <f ca="1">IF(AK$5-$I$5&lt;$A27-1," ",IF(AK$5-$I$5+1&gt;'Primary Inputs'!$C$17,0,(SUM(OFFSET($I$21,0,AK$5-$I$5-$A27+1)))*$C27))</f>
        <v>0</v>
      </c>
      <c r="AL27" s="169">
        <f ca="1">IF(AL$5-$I$5&lt;$A27-1," ",IF(AL$5-$I$5+1&gt;'Primary Inputs'!$C$17,0,(SUM(OFFSET($I$21,0,AL$5-$I$5-$A27+1)))*$C27))</f>
        <v>0</v>
      </c>
      <c r="AM27" s="169">
        <f ca="1">IF(AM$5-$I$5&lt;$A27-1," ",IF(AM$5-$I$5+1&gt;'Primary Inputs'!$C$17,0,(SUM(OFFSET($I$21,0,AM$5-$I$5-$A27+1)))*$C27))</f>
        <v>0</v>
      </c>
      <c r="AN27" s="169">
        <f ca="1">IF(AN$5-$I$5&lt;$A27-1," ",IF(AN$5-$I$5+1&gt;'Primary Inputs'!$C$17,0,(SUM(OFFSET($I$21,0,AN$5-$I$5-$A27+1)))*$C27))</f>
        <v>0</v>
      </c>
      <c r="AO27" s="169">
        <f ca="1">IF(AO$5-$I$5&lt;$A27-1," ",IF(AO$5-$I$5+1&gt;'Primary Inputs'!$C$17,0,(SUM(OFFSET($I$21,0,AO$5-$I$5-$A27+1)))*$C27))</f>
        <v>0</v>
      </c>
      <c r="AP27" s="169">
        <f ca="1">IF(AP$5-$I$5&lt;$A27-1," ",IF(AP$5-$I$5+1&gt;'Primary Inputs'!$C$17,0,(SUM(OFFSET($I$21,0,AP$5-$I$5-$A27+1)))*$C27))</f>
        <v>0</v>
      </c>
      <c r="AQ27" s="169">
        <f ca="1">IF(AQ$5-$I$5&lt;$A27-1," ",IF(AQ$5-$I$5+1&gt;'Primary Inputs'!$C$17,0,(SUM(OFFSET($I$21,0,AQ$5-$I$5-$A27+1)))*$C27))</f>
        <v>0</v>
      </c>
      <c r="AR27" s="169">
        <f ca="1">IF(AR$5-$I$5&lt;$A27-1," ",IF(AR$5-$I$5+1&gt;'Primary Inputs'!$C$17,0,(SUM(OFFSET($I$21,0,AR$5-$I$5-$A27+1)))*$C27))</f>
        <v>0</v>
      </c>
      <c r="AS27" s="169">
        <f ca="1">IF(AS$5-$I$5&lt;$A27-1," ",IF(AS$5-$I$5+1&gt;'Primary Inputs'!$C$17,0,(SUM(OFFSET($I$21,0,AS$5-$I$5-$A27+1)))*$C27))</f>
        <v>0</v>
      </c>
      <c r="AT27" s="169">
        <f ca="1">IF(AT$5-$I$5&lt;$A27-1," ",IF(AT$5-$I$5+1&gt;'Primary Inputs'!$C$17,0,(SUM(OFFSET($I$21,0,AT$5-$I$5-$A27+1)))*$C27))</f>
        <v>0</v>
      </c>
      <c r="AU27" s="169">
        <f ca="1">IF(AU$5-$I$5&lt;$A27-1," ",IF(AU$5-$I$5+1&gt;'Primary Inputs'!$C$17,0,(SUM(OFFSET($I$21,0,AU$5-$I$5-$A27+1)))*$C27))</f>
        <v>0</v>
      </c>
      <c r="AV27" s="169">
        <f ca="1">IF(AV$5-$I$5&lt;$A27-1," ",IF(AV$5-$I$5+1&gt;'Primary Inputs'!$C$17,0,(SUM(OFFSET($I$21,0,AV$5-$I$5-$A27+1)))*$C27))</f>
        <v>0</v>
      </c>
      <c r="AW27" s="169">
        <f ca="1">IF(AW$5-$I$5&lt;$A27-1," ",IF(AW$5-$I$5+1&gt;'Primary Inputs'!$C$17,0,(SUM(OFFSET($I$21,0,AW$5-$I$5-$A27+1)))*$C27))</f>
        <v>0</v>
      </c>
      <c r="AX27" s="169">
        <f ca="1">IF(AX$5-$I$5&lt;$A27-1," ",IF(AX$5-$I$5+1&gt;'Primary Inputs'!$C$17,0,(SUM(OFFSET($I$21,0,AX$5-$I$5-$A27+1)))*$C27))</f>
        <v>0</v>
      </c>
      <c r="AY27" s="169">
        <f ca="1">IF(AY$5-$I$5&lt;$A27-1," ",IF(AY$5-$I$5+1&gt;'Primary Inputs'!$C$17,0,(SUM(OFFSET($I$21,0,AY$5-$I$5-$A27+1)))*$C27))</f>
        <v>0</v>
      </c>
      <c r="AZ27" s="169">
        <f ca="1">IF(AZ$5-$I$5&lt;$A27-1," ",IF(AZ$5-$I$5+1&gt;'Primary Inputs'!$C$17,0,(SUM(OFFSET($I$21,0,AZ$5-$I$5-$A27+1)))*$C27))</f>
        <v>0</v>
      </c>
      <c r="BA27" s="169">
        <f ca="1">IF(BA$5-$I$5&lt;$A27-1," ",IF(BA$5-$I$5+1&gt;'Primary Inputs'!$C$17,0,(SUM(OFFSET($I$21,0,BA$5-$I$5-$A27+1)))*$C27))</f>
        <v>0</v>
      </c>
      <c r="BB27" s="169">
        <f ca="1">IF(BB$5-$I$5&lt;$A27-1," ",IF(BB$5-$I$5+1&gt;'Primary Inputs'!$C$17,0,(SUM(OFFSET($I$21,0,BB$5-$I$5-$A27+1)))*$C27))</f>
        <v>0</v>
      </c>
      <c r="BC27" s="169">
        <f ca="1">IF(BC$5-$I$5&lt;$A27-1," ",IF(BC$5-$I$5+1&gt;'Primary Inputs'!$C$17,0,(SUM(OFFSET($I$21,0,BC$5-$I$5-$A27+1)))*$C27))</f>
        <v>0</v>
      </c>
      <c r="BD27" s="169">
        <f ca="1">IF(BD$5-$I$5&lt;$A27-1," ",IF(BD$5-$I$5+1&gt;'Primary Inputs'!$C$17,0,(SUM(OFFSET($I$21,0,BD$5-$I$5-$A27+1)))*$C27))</f>
        <v>0</v>
      </c>
      <c r="BE27" s="169">
        <f ca="1">IF(BE$5-$I$5&lt;$A27-1," ",IF(BE$5-$I$5+1&gt;'Primary Inputs'!$C$17,0,(SUM(OFFSET($I$21,0,BE$5-$I$5-$A27+1)))*$C27))</f>
        <v>0</v>
      </c>
      <c r="BF27" s="169">
        <f ca="1">IF(BF$5-$I$5&lt;$A27-1," ",IF(BF$5-$I$5+1&gt;'Primary Inputs'!$C$17,0,(SUM(OFFSET($I$21,0,BF$5-$I$5-$A27+1)))*$C27))</f>
        <v>0</v>
      </c>
      <c r="BG27" s="119"/>
      <c r="BH27" s="119"/>
      <c r="BI27" s="119"/>
      <c r="BJ27" s="119"/>
      <c r="BK27" s="119"/>
      <c r="BL27" s="119"/>
      <c r="BM27" s="119"/>
      <c r="BN27" s="119"/>
      <c r="BO27" s="119"/>
      <c r="BP27" s="119"/>
      <c r="BQ27" s="119"/>
      <c r="BR27" s="119"/>
      <c r="BS27" s="119"/>
      <c r="BT27" s="119"/>
      <c r="BU27" s="119"/>
      <c r="BV27" s="119"/>
      <c r="BW27" s="119"/>
      <c r="BX27" s="119"/>
      <c r="BY27" s="119"/>
      <c r="BZ27" s="119"/>
      <c r="CA27" s="119"/>
      <c r="CB27" s="119"/>
      <c r="CC27" s="119"/>
      <c r="CD27" s="119"/>
      <c r="CE27" s="119"/>
      <c r="CF27" s="119"/>
      <c r="CG27" s="119"/>
      <c r="CH27" s="119"/>
      <c r="CI27" s="119"/>
      <c r="CJ27" s="119"/>
      <c r="CK27" s="119"/>
      <c r="CL27" s="119"/>
      <c r="CM27" s="119"/>
      <c r="CN27" s="119"/>
      <c r="CO27" s="119"/>
      <c r="CP27" s="119"/>
      <c r="CQ27" s="119"/>
      <c r="CR27" s="119"/>
      <c r="CS27" s="119"/>
      <c r="CT27" s="119"/>
      <c r="CU27" s="119"/>
      <c r="CV27" s="119"/>
      <c r="CW27" s="119"/>
      <c r="CX27" s="119"/>
      <c r="CY27" s="119"/>
      <c r="CZ27" s="119"/>
    </row>
    <row r="28" spans="1:104">
      <c r="A28" s="119">
        <v>3</v>
      </c>
      <c r="B28" s="119" t="s">
        <v>13</v>
      </c>
      <c r="C28" s="119">
        <f ca="1">OFFSET('Primary Inputs'!$E$12,0,$A28-1)</f>
        <v>2400</v>
      </c>
      <c r="E28" s="92"/>
      <c r="F28" s="92"/>
      <c r="G28" s="92"/>
      <c r="H28" s="92"/>
      <c r="I28" s="169" t="str">
        <f ca="1">IF(I$5-$I$5&lt;$A28-1," ",IF(I$5-$I$5+1&gt;'Primary Inputs'!$C$17,0,(SUM(OFFSET($I$21,0,I$5-$I$5-$A28+1)))*$C28))</f>
        <v xml:space="preserve"> </v>
      </c>
      <c r="J28" s="169" t="str">
        <f ca="1">IF(J$5-$I$5&lt;$A28-1," ",IF(J$5-$I$5+1&gt;'Primary Inputs'!$C$17,0,(SUM(OFFSET($I$21,0,J$5-$I$5-$A28+1)))*$C28))</f>
        <v xml:space="preserve"> </v>
      </c>
      <c r="K28" s="169">
        <f ca="1">IF(K$5-$I$5&lt;$A28-1," ",IF(K$5-$I$5+1&gt;'Primary Inputs'!$C$17,0,(SUM(OFFSET($I$21,0,K$5-$I$5-$A28+1)))*$C28))</f>
        <v>15959811.876495713</v>
      </c>
      <c r="L28" s="169">
        <f ca="1">IF(L$5-$I$5&lt;$A28-1," ",IF(L$5-$I$5+1&gt;'Primary Inputs'!$C$17,0,(SUM(OFFSET($I$21,0,L$5-$I$5-$A28+1)))*$C28))</f>
        <v>15959811.876495713</v>
      </c>
      <c r="M28" s="169">
        <f ca="1">IF(M$5-$I$5&lt;$A28-1," ",IF(M$5-$I$5+1&gt;'Primary Inputs'!$C$17,0,(SUM(OFFSET($I$21,0,M$5-$I$5-$A28+1)))*$C28))</f>
        <v>15959811.876495713</v>
      </c>
      <c r="N28" s="169">
        <f ca="1">IF(N$5-$I$5&lt;$A28-1," ",IF(N$5-$I$5+1&gt;'Primary Inputs'!$C$17,0,(SUM(OFFSET($I$21,0,N$5-$I$5-$A28+1)))*$C28))</f>
        <v>13138359.462450646</v>
      </c>
      <c r="O28" s="169">
        <f ca="1">IF(O$5-$I$5&lt;$A28-1," ",IF(O$5-$I$5+1&gt;'Primary Inputs'!$C$17,0,(SUM(OFFSET($I$21,0,O$5-$I$5-$A28+1)))*$C28))</f>
        <v>13138359.462450646</v>
      </c>
      <c r="P28" s="169">
        <f ca="1">IF(P$5-$I$5&lt;$A28-1," ",IF(P$5-$I$5+1&gt;'Primary Inputs'!$C$17,0,(SUM(OFFSET($I$21,0,P$5-$I$5-$A28+1)))*$C28))</f>
        <v>13138359.462450646</v>
      </c>
      <c r="Q28" s="169">
        <f ca="1">IF(Q$5-$I$5&lt;$A28-1," ",IF(Q$5-$I$5+1&gt;'Primary Inputs'!$C$17,0,(SUM(OFFSET($I$21,0,Q$5-$I$5-$A28+1)))*$C28))</f>
        <v>13138359.462450646</v>
      </c>
      <c r="R28" s="169">
        <f ca="1">IF(R$5-$I$5&lt;$A28-1," ",IF(R$5-$I$5+1&gt;'Primary Inputs'!$C$17,0,(SUM(OFFSET($I$21,0,R$5-$I$5-$A28+1)))*$C28))</f>
        <v>13138359.462450646</v>
      </c>
      <c r="S28" s="169">
        <f ca="1">IF(S$5-$I$5&lt;$A28-1," ",IF(S$5-$I$5+1&gt;'Primary Inputs'!$C$17,0,(SUM(OFFSET($I$21,0,S$5-$I$5-$A28+1)))*$C28))</f>
        <v>13138359.462450646</v>
      </c>
      <c r="T28" s="169">
        <f ca="1">IF(T$5-$I$5&lt;$A28-1," ",IF(T$5-$I$5+1&gt;'Primary Inputs'!$C$17,0,(SUM(OFFSET($I$21,0,T$5-$I$5-$A28+1)))*$C28))</f>
        <v>13138359.462450646</v>
      </c>
      <c r="U28" s="169">
        <f ca="1">IF(U$5-$I$5&lt;$A28-1," ",IF(U$5-$I$5+1&gt;'Primary Inputs'!$C$17,0,(SUM(OFFSET($I$21,0,U$5-$I$5-$A28+1)))*$C28))</f>
        <v>11934523.602400851</v>
      </c>
      <c r="V28" s="169">
        <f ca="1">IF(V$5-$I$5&lt;$A28-1," ",IF(V$5-$I$5+1&gt;'Primary Inputs'!$C$17,0,(SUM(OFFSET($I$21,0,V$5-$I$5-$A28+1)))*$C28))</f>
        <v>11934523.602400851</v>
      </c>
      <c r="W28" s="169">
        <f ca="1">IF(W$5-$I$5&lt;$A28-1," ",IF(W$5-$I$5+1&gt;'Primary Inputs'!$C$17,0,(SUM(OFFSET($I$21,0,W$5-$I$5-$A28+1)))*$C28))</f>
        <v>11934523.602400851</v>
      </c>
      <c r="X28" s="169">
        <f ca="1">IF(X$5-$I$5&lt;$A28-1," ",IF(X$5-$I$5+1&gt;'Primary Inputs'!$C$17,0,(SUM(OFFSET($I$21,0,X$5-$I$5-$A28+1)))*$C28))</f>
        <v>11934523.602400851</v>
      </c>
      <c r="Y28" s="169">
        <f ca="1">IF(Y$5-$I$5&lt;$A28-1," ",IF(Y$5-$I$5+1&gt;'Primary Inputs'!$C$17,0,(SUM(OFFSET($I$21,0,Y$5-$I$5-$A28+1)))*$C28))</f>
        <v>11934523.602400851</v>
      </c>
      <c r="Z28" s="169">
        <f ca="1">IF(Z$5-$I$5&lt;$A28-1," ",IF(Z$5-$I$5+1&gt;'Primary Inputs'!$C$17,0,(SUM(OFFSET($I$21,0,Z$5-$I$5-$A28+1)))*$C28))</f>
        <v>11934523.602400851</v>
      </c>
      <c r="AA28" s="169">
        <f ca="1">IF(AA$5-$I$5&lt;$A28-1," ",IF(AA$5-$I$5+1&gt;'Primary Inputs'!$C$17,0,(SUM(OFFSET($I$21,0,AA$5-$I$5-$A28+1)))*$C28))</f>
        <v>11934523.602400851</v>
      </c>
      <c r="AB28" s="169">
        <f ca="1">IF(AB$5-$I$5&lt;$A28-1," ",IF(AB$5-$I$5+1&gt;'Primary Inputs'!$C$17,0,(SUM(OFFSET($I$21,0,AB$5-$I$5-$A28+1)))*$C28))</f>
        <v>11934523.602400851</v>
      </c>
      <c r="AC28" s="169">
        <f ca="1">IF(AC$5-$I$5&lt;$A28-1," ",IF(AC$5-$I$5+1&gt;'Primary Inputs'!$C$17,0,(SUM(OFFSET($I$21,0,AC$5-$I$5-$A28+1)))*$C28))</f>
        <v>11934523.602400851</v>
      </c>
      <c r="AD28" s="169">
        <f ca="1">IF(AD$5-$I$5&lt;$A28-1," ",IF(AD$5-$I$5+1&gt;'Primary Inputs'!$C$17,0,(SUM(OFFSET($I$21,0,AD$5-$I$5-$A28+1)))*$C28))</f>
        <v>11934523.602400851</v>
      </c>
      <c r="AE28" s="169">
        <f ca="1">IF(AE$5-$I$5&lt;$A28-1," ",IF(AE$5-$I$5+1&gt;'Primary Inputs'!$C$17,0,(SUM(OFFSET($I$21,0,AE$5-$I$5-$A28+1)))*$C28))</f>
        <v>0</v>
      </c>
      <c r="AF28" s="169">
        <f ca="1">IF(AF$5-$I$5&lt;$A28-1," ",IF(AF$5-$I$5+1&gt;'Primary Inputs'!$C$17,0,(SUM(OFFSET($I$21,0,AF$5-$I$5-$A28+1)))*$C28))</f>
        <v>0</v>
      </c>
      <c r="AG28" s="169">
        <f ca="1">IF(AG$5-$I$5&lt;$A28-1," ",IF(AG$5-$I$5+1&gt;'Primary Inputs'!$C$17,0,(SUM(OFFSET($I$21,0,AG$5-$I$5-$A28+1)))*$C28))</f>
        <v>0</v>
      </c>
      <c r="AH28" s="169">
        <f ca="1">IF(AH$5-$I$5&lt;$A28-1," ",IF(AH$5-$I$5+1&gt;'Primary Inputs'!$C$17,0,(SUM(OFFSET($I$21,0,AH$5-$I$5-$A28+1)))*$C28))</f>
        <v>0</v>
      </c>
      <c r="AI28" s="169">
        <f ca="1">IF(AI$5-$I$5&lt;$A28-1," ",IF(AI$5-$I$5+1&gt;'Primary Inputs'!$C$17,0,(SUM(OFFSET($I$21,0,AI$5-$I$5-$A28+1)))*$C28))</f>
        <v>0</v>
      </c>
      <c r="AJ28" s="169">
        <f ca="1">IF(AJ$5-$I$5&lt;$A28-1," ",IF(AJ$5-$I$5+1&gt;'Primary Inputs'!$C$17,0,(SUM(OFFSET($I$21,0,AJ$5-$I$5-$A28+1)))*$C28))</f>
        <v>0</v>
      </c>
      <c r="AK28" s="169">
        <f ca="1">IF(AK$5-$I$5&lt;$A28-1," ",IF(AK$5-$I$5+1&gt;'Primary Inputs'!$C$17,0,(SUM(OFFSET($I$21,0,AK$5-$I$5-$A28+1)))*$C28))</f>
        <v>0</v>
      </c>
      <c r="AL28" s="169">
        <f ca="1">IF(AL$5-$I$5&lt;$A28-1," ",IF(AL$5-$I$5+1&gt;'Primary Inputs'!$C$17,0,(SUM(OFFSET($I$21,0,AL$5-$I$5-$A28+1)))*$C28))</f>
        <v>0</v>
      </c>
      <c r="AM28" s="169">
        <f ca="1">IF(AM$5-$I$5&lt;$A28-1," ",IF(AM$5-$I$5+1&gt;'Primary Inputs'!$C$17,0,(SUM(OFFSET($I$21,0,AM$5-$I$5-$A28+1)))*$C28))</f>
        <v>0</v>
      </c>
      <c r="AN28" s="169">
        <f ca="1">IF(AN$5-$I$5&lt;$A28-1," ",IF(AN$5-$I$5+1&gt;'Primary Inputs'!$C$17,0,(SUM(OFFSET($I$21,0,AN$5-$I$5-$A28+1)))*$C28))</f>
        <v>0</v>
      </c>
      <c r="AO28" s="169">
        <f ca="1">IF(AO$5-$I$5&lt;$A28-1," ",IF(AO$5-$I$5+1&gt;'Primary Inputs'!$C$17,0,(SUM(OFFSET($I$21,0,AO$5-$I$5-$A28+1)))*$C28))</f>
        <v>0</v>
      </c>
      <c r="AP28" s="169">
        <f ca="1">IF(AP$5-$I$5&lt;$A28-1," ",IF(AP$5-$I$5+1&gt;'Primary Inputs'!$C$17,0,(SUM(OFFSET($I$21,0,AP$5-$I$5-$A28+1)))*$C28))</f>
        <v>0</v>
      </c>
      <c r="AQ28" s="169">
        <f ca="1">IF(AQ$5-$I$5&lt;$A28-1," ",IF(AQ$5-$I$5+1&gt;'Primary Inputs'!$C$17,0,(SUM(OFFSET($I$21,0,AQ$5-$I$5-$A28+1)))*$C28))</f>
        <v>0</v>
      </c>
      <c r="AR28" s="169">
        <f ca="1">IF(AR$5-$I$5&lt;$A28-1," ",IF(AR$5-$I$5+1&gt;'Primary Inputs'!$C$17,0,(SUM(OFFSET($I$21,0,AR$5-$I$5-$A28+1)))*$C28))</f>
        <v>0</v>
      </c>
      <c r="AS28" s="169">
        <f ca="1">IF(AS$5-$I$5&lt;$A28-1," ",IF(AS$5-$I$5+1&gt;'Primary Inputs'!$C$17,0,(SUM(OFFSET($I$21,0,AS$5-$I$5-$A28+1)))*$C28))</f>
        <v>0</v>
      </c>
      <c r="AT28" s="169">
        <f ca="1">IF(AT$5-$I$5&lt;$A28-1," ",IF(AT$5-$I$5+1&gt;'Primary Inputs'!$C$17,0,(SUM(OFFSET($I$21,0,AT$5-$I$5-$A28+1)))*$C28))</f>
        <v>0</v>
      </c>
      <c r="AU28" s="169">
        <f ca="1">IF(AU$5-$I$5&lt;$A28-1," ",IF(AU$5-$I$5+1&gt;'Primary Inputs'!$C$17,0,(SUM(OFFSET($I$21,0,AU$5-$I$5-$A28+1)))*$C28))</f>
        <v>0</v>
      </c>
      <c r="AV28" s="169">
        <f ca="1">IF(AV$5-$I$5&lt;$A28-1," ",IF(AV$5-$I$5+1&gt;'Primary Inputs'!$C$17,0,(SUM(OFFSET($I$21,0,AV$5-$I$5-$A28+1)))*$C28))</f>
        <v>0</v>
      </c>
      <c r="AW28" s="169">
        <f ca="1">IF(AW$5-$I$5&lt;$A28-1," ",IF(AW$5-$I$5+1&gt;'Primary Inputs'!$C$17,0,(SUM(OFFSET($I$21,0,AW$5-$I$5-$A28+1)))*$C28))</f>
        <v>0</v>
      </c>
      <c r="AX28" s="169">
        <f ca="1">IF(AX$5-$I$5&lt;$A28-1," ",IF(AX$5-$I$5+1&gt;'Primary Inputs'!$C$17,0,(SUM(OFFSET($I$21,0,AX$5-$I$5-$A28+1)))*$C28))</f>
        <v>0</v>
      </c>
      <c r="AY28" s="169">
        <f ca="1">IF(AY$5-$I$5&lt;$A28-1," ",IF(AY$5-$I$5+1&gt;'Primary Inputs'!$C$17,0,(SUM(OFFSET($I$21,0,AY$5-$I$5-$A28+1)))*$C28))</f>
        <v>0</v>
      </c>
      <c r="AZ28" s="169">
        <f ca="1">IF(AZ$5-$I$5&lt;$A28-1," ",IF(AZ$5-$I$5+1&gt;'Primary Inputs'!$C$17,0,(SUM(OFFSET($I$21,0,AZ$5-$I$5-$A28+1)))*$C28))</f>
        <v>0</v>
      </c>
      <c r="BA28" s="169">
        <f ca="1">IF(BA$5-$I$5&lt;$A28-1," ",IF(BA$5-$I$5+1&gt;'Primary Inputs'!$C$17,0,(SUM(OFFSET($I$21,0,BA$5-$I$5-$A28+1)))*$C28))</f>
        <v>0</v>
      </c>
      <c r="BB28" s="169">
        <f ca="1">IF(BB$5-$I$5&lt;$A28-1," ",IF(BB$5-$I$5+1&gt;'Primary Inputs'!$C$17,0,(SUM(OFFSET($I$21,0,BB$5-$I$5-$A28+1)))*$C28))</f>
        <v>0</v>
      </c>
      <c r="BC28" s="169">
        <f ca="1">IF(BC$5-$I$5&lt;$A28-1," ",IF(BC$5-$I$5+1&gt;'Primary Inputs'!$C$17,0,(SUM(OFFSET($I$21,0,BC$5-$I$5-$A28+1)))*$C28))</f>
        <v>0</v>
      </c>
      <c r="BD28" s="169">
        <f ca="1">IF(BD$5-$I$5&lt;$A28-1," ",IF(BD$5-$I$5+1&gt;'Primary Inputs'!$C$17,0,(SUM(OFFSET($I$21,0,BD$5-$I$5-$A28+1)))*$C28))</f>
        <v>0</v>
      </c>
      <c r="BE28" s="169">
        <f ca="1">IF(BE$5-$I$5&lt;$A28-1," ",IF(BE$5-$I$5+1&gt;'Primary Inputs'!$C$17,0,(SUM(OFFSET($I$21,0,BE$5-$I$5-$A28+1)))*$C28))</f>
        <v>0</v>
      </c>
      <c r="BF28" s="169">
        <f ca="1">IF(BF$5-$I$5&lt;$A28-1," ",IF(BF$5-$I$5+1&gt;'Primary Inputs'!$C$17,0,(SUM(OFFSET($I$21,0,BF$5-$I$5-$A28+1)))*$C28))</f>
        <v>0</v>
      </c>
      <c r="BG28" s="119"/>
      <c r="BH28" s="119"/>
      <c r="BI28" s="119"/>
      <c r="BJ28" s="119"/>
      <c r="BK28" s="119"/>
      <c r="BL28" s="119"/>
      <c r="BM28" s="119"/>
      <c r="BN28" s="119"/>
      <c r="BO28" s="119"/>
      <c r="BP28" s="119"/>
      <c r="BQ28" s="119"/>
      <c r="BR28" s="119"/>
      <c r="BS28" s="119"/>
      <c r="BT28" s="119"/>
      <c r="BU28" s="119"/>
      <c r="BV28" s="119"/>
      <c r="BW28" s="119"/>
      <c r="BX28" s="119"/>
      <c r="BY28" s="119"/>
      <c r="BZ28" s="119"/>
      <c r="CA28" s="119"/>
      <c r="CB28" s="119"/>
      <c r="CC28" s="119"/>
      <c r="CD28" s="119"/>
      <c r="CE28" s="119"/>
      <c r="CF28" s="119"/>
      <c r="CG28" s="119"/>
      <c r="CH28" s="119"/>
      <c r="CI28" s="119"/>
      <c r="CJ28" s="119"/>
      <c r="CK28" s="119"/>
      <c r="CL28" s="119"/>
      <c r="CM28" s="119"/>
      <c r="CN28" s="119"/>
      <c r="CO28" s="119"/>
      <c r="CP28" s="119"/>
      <c r="CQ28" s="119"/>
      <c r="CR28" s="119"/>
      <c r="CS28" s="119"/>
      <c r="CT28" s="119"/>
      <c r="CU28" s="119"/>
      <c r="CV28" s="119"/>
      <c r="CW28" s="119"/>
      <c r="CX28" s="119"/>
      <c r="CY28" s="119"/>
      <c r="CZ28" s="119"/>
    </row>
    <row r="29" spans="1:104">
      <c r="A29" s="119">
        <v>4</v>
      </c>
      <c r="B29" s="119" t="s">
        <v>14</v>
      </c>
      <c r="C29" s="119">
        <f ca="1">OFFSET('Primary Inputs'!$E$12,0,$A29-1)</f>
        <v>3600</v>
      </c>
      <c r="I29" s="169" t="str">
        <f ca="1">IF(I$5-$I$5&lt;$A29-1," ",IF(I$5-$I$5+1&gt;'Primary Inputs'!$C$17,0,(SUM(OFFSET($I$21,0,I$5-$I$5-$A29+1)))*$C29))</f>
        <v xml:space="preserve"> </v>
      </c>
      <c r="J29" s="169" t="str">
        <f ca="1">IF(J$5-$I$5&lt;$A29-1," ",IF(J$5-$I$5+1&gt;'Primary Inputs'!$C$17,0,(SUM(OFFSET($I$21,0,J$5-$I$5-$A29+1)))*$C29))</f>
        <v xml:space="preserve"> </v>
      </c>
      <c r="K29" s="169" t="str">
        <f ca="1">IF(K$5-$I$5&lt;$A29-1," ",IF(K$5-$I$5+1&gt;'Primary Inputs'!$C$17,0,(SUM(OFFSET($I$21,0,K$5-$I$5-$A29+1)))*$C29))</f>
        <v xml:space="preserve"> </v>
      </c>
      <c r="L29" s="169">
        <f ca="1">IF(L$5-$I$5&lt;$A29-1," ",IF(L$5-$I$5+1&gt;'Primary Inputs'!$C$17,0,(SUM(OFFSET($I$21,0,L$5-$I$5-$A29+1)))*$C29))</f>
        <v>23939717.814743571</v>
      </c>
      <c r="M29" s="169">
        <f ca="1">IF(M$5-$I$5&lt;$A29-1," ",IF(M$5-$I$5+1&gt;'Primary Inputs'!$C$17,0,(SUM(OFFSET($I$21,0,M$5-$I$5-$A29+1)))*$C29))</f>
        <v>23939717.814743571</v>
      </c>
      <c r="N29" s="169">
        <f ca="1">IF(N$5-$I$5&lt;$A29-1," ",IF(N$5-$I$5+1&gt;'Primary Inputs'!$C$17,0,(SUM(OFFSET($I$21,0,N$5-$I$5-$A29+1)))*$C29))</f>
        <v>23939717.814743571</v>
      </c>
      <c r="O29" s="169">
        <f ca="1">IF(O$5-$I$5&lt;$A29-1," ",IF(O$5-$I$5+1&gt;'Primary Inputs'!$C$17,0,(SUM(OFFSET($I$21,0,O$5-$I$5-$A29+1)))*$C29))</f>
        <v>19707539.193675969</v>
      </c>
      <c r="P29" s="169">
        <f ca="1">IF(P$5-$I$5&lt;$A29-1," ",IF(P$5-$I$5+1&gt;'Primary Inputs'!$C$17,0,(SUM(OFFSET($I$21,0,P$5-$I$5-$A29+1)))*$C29))</f>
        <v>19707539.193675969</v>
      </c>
      <c r="Q29" s="169">
        <f ca="1">IF(Q$5-$I$5&lt;$A29-1," ",IF(Q$5-$I$5+1&gt;'Primary Inputs'!$C$17,0,(SUM(OFFSET($I$21,0,Q$5-$I$5-$A29+1)))*$C29))</f>
        <v>19707539.193675969</v>
      </c>
      <c r="R29" s="169">
        <f ca="1">IF(R$5-$I$5&lt;$A29-1," ",IF(R$5-$I$5+1&gt;'Primary Inputs'!$C$17,0,(SUM(OFFSET($I$21,0,R$5-$I$5-$A29+1)))*$C29))</f>
        <v>19707539.193675969</v>
      </c>
      <c r="S29" s="169">
        <f ca="1">IF(S$5-$I$5&lt;$A29-1," ",IF(S$5-$I$5+1&gt;'Primary Inputs'!$C$17,0,(SUM(OFFSET($I$21,0,S$5-$I$5-$A29+1)))*$C29))</f>
        <v>19707539.193675969</v>
      </c>
      <c r="T29" s="169">
        <f ca="1">IF(T$5-$I$5&lt;$A29-1," ",IF(T$5-$I$5+1&gt;'Primary Inputs'!$C$17,0,(SUM(OFFSET($I$21,0,T$5-$I$5-$A29+1)))*$C29))</f>
        <v>19707539.193675969</v>
      </c>
      <c r="U29" s="169">
        <f ca="1">IF(U$5-$I$5&lt;$A29-1," ",IF(U$5-$I$5+1&gt;'Primary Inputs'!$C$17,0,(SUM(OFFSET($I$21,0,U$5-$I$5-$A29+1)))*$C29))</f>
        <v>19707539.193675969</v>
      </c>
      <c r="V29" s="169">
        <f ca="1">IF(V$5-$I$5&lt;$A29-1," ",IF(V$5-$I$5+1&gt;'Primary Inputs'!$C$17,0,(SUM(OFFSET($I$21,0,V$5-$I$5-$A29+1)))*$C29))</f>
        <v>17901785.403601274</v>
      </c>
      <c r="W29" s="169">
        <f ca="1">IF(W$5-$I$5&lt;$A29-1," ",IF(W$5-$I$5+1&gt;'Primary Inputs'!$C$17,0,(SUM(OFFSET($I$21,0,W$5-$I$5-$A29+1)))*$C29))</f>
        <v>17901785.403601274</v>
      </c>
      <c r="X29" s="169">
        <f ca="1">IF(X$5-$I$5&lt;$A29-1," ",IF(X$5-$I$5+1&gt;'Primary Inputs'!$C$17,0,(SUM(OFFSET($I$21,0,X$5-$I$5-$A29+1)))*$C29))</f>
        <v>17901785.403601274</v>
      </c>
      <c r="Y29" s="169">
        <f ca="1">IF(Y$5-$I$5&lt;$A29-1," ",IF(Y$5-$I$5+1&gt;'Primary Inputs'!$C$17,0,(SUM(OFFSET($I$21,0,Y$5-$I$5-$A29+1)))*$C29))</f>
        <v>17901785.403601274</v>
      </c>
      <c r="Z29" s="169">
        <f ca="1">IF(Z$5-$I$5&lt;$A29-1," ",IF(Z$5-$I$5+1&gt;'Primary Inputs'!$C$17,0,(SUM(OFFSET($I$21,0,Z$5-$I$5-$A29+1)))*$C29))</f>
        <v>17901785.403601274</v>
      </c>
      <c r="AA29" s="169">
        <f ca="1">IF(AA$5-$I$5&lt;$A29-1," ",IF(AA$5-$I$5+1&gt;'Primary Inputs'!$C$17,0,(SUM(OFFSET($I$21,0,AA$5-$I$5-$A29+1)))*$C29))</f>
        <v>17901785.403601274</v>
      </c>
      <c r="AB29" s="169">
        <f ca="1">IF(AB$5-$I$5&lt;$A29-1," ",IF(AB$5-$I$5+1&gt;'Primary Inputs'!$C$17,0,(SUM(OFFSET($I$21,0,AB$5-$I$5-$A29+1)))*$C29))</f>
        <v>17901785.403601274</v>
      </c>
      <c r="AC29" s="169">
        <f ca="1">IF(AC$5-$I$5&lt;$A29-1," ",IF(AC$5-$I$5+1&gt;'Primary Inputs'!$C$17,0,(SUM(OFFSET($I$21,0,AC$5-$I$5-$A29+1)))*$C29))</f>
        <v>17901785.403601274</v>
      </c>
      <c r="AD29" s="169">
        <f ca="1">IF(AD$5-$I$5&lt;$A29-1," ",IF(AD$5-$I$5+1&gt;'Primary Inputs'!$C$17,0,(SUM(OFFSET($I$21,0,AD$5-$I$5-$A29+1)))*$C29))</f>
        <v>17901785.403601274</v>
      </c>
      <c r="AE29" s="169">
        <f ca="1">IF(AE$5-$I$5&lt;$A29-1," ",IF(AE$5-$I$5+1&gt;'Primary Inputs'!$C$17,0,(SUM(OFFSET($I$21,0,AE$5-$I$5-$A29+1)))*$C29))</f>
        <v>17901785.403601274</v>
      </c>
      <c r="AF29" s="169">
        <f ca="1">IF(AF$5-$I$5&lt;$A29-1," ",IF(AF$5-$I$5+1&gt;'Primary Inputs'!$C$17,0,(SUM(OFFSET($I$21,0,AF$5-$I$5-$A29+1)))*$C29))</f>
        <v>0</v>
      </c>
      <c r="AG29" s="169">
        <f ca="1">IF(AG$5-$I$5&lt;$A29-1," ",IF(AG$5-$I$5+1&gt;'Primary Inputs'!$C$17,0,(SUM(OFFSET($I$21,0,AG$5-$I$5-$A29+1)))*$C29))</f>
        <v>0</v>
      </c>
      <c r="AH29" s="169">
        <f ca="1">IF(AH$5-$I$5&lt;$A29-1," ",IF(AH$5-$I$5+1&gt;'Primary Inputs'!$C$17,0,(SUM(OFFSET($I$21,0,AH$5-$I$5-$A29+1)))*$C29))</f>
        <v>0</v>
      </c>
      <c r="AI29" s="169">
        <f ca="1">IF(AI$5-$I$5&lt;$A29-1," ",IF(AI$5-$I$5+1&gt;'Primary Inputs'!$C$17,0,(SUM(OFFSET($I$21,0,AI$5-$I$5-$A29+1)))*$C29))</f>
        <v>0</v>
      </c>
      <c r="AJ29" s="169">
        <f ca="1">IF(AJ$5-$I$5&lt;$A29-1," ",IF(AJ$5-$I$5+1&gt;'Primary Inputs'!$C$17,0,(SUM(OFFSET($I$21,0,AJ$5-$I$5-$A29+1)))*$C29))</f>
        <v>0</v>
      </c>
      <c r="AK29" s="169">
        <f ca="1">IF(AK$5-$I$5&lt;$A29-1," ",IF(AK$5-$I$5+1&gt;'Primary Inputs'!$C$17,0,(SUM(OFFSET($I$21,0,AK$5-$I$5-$A29+1)))*$C29))</f>
        <v>0</v>
      </c>
      <c r="AL29" s="169">
        <f ca="1">IF(AL$5-$I$5&lt;$A29-1," ",IF(AL$5-$I$5+1&gt;'Primary Inputs'!$C$17,0,(SUM(OFFSET($I$21,0,AL$5-$I$5-$A29+1)))*$C29))</f>
        <v>0</v>
      </c>
      <c r="AM29" s="169">
        <f ca="1">IF(AM$5-$I$5&lt;$A29-1," ",IF(AM$5-$I$5+1&gt;'Primary Inputs'!$C$17,0,(SUM(OFFSET($I$21,0,AM$5-$I$5-$A29+1)))*$C29))</f>
        <v>0</v>
      </c>
      <c r="AN29" s="169">
        <f ca="1">IF(AN$5-$I$5&lt;$A29-1," ",IF(AN$5-$I$5+1&gt;'Primary Inputs'!$C$17,0,(SUM(OFFSET($I$21,0,AN$5-$I$5-$A29+1)))*$C29))</f>
        <v>0</v>
      </c>
      <c r="AO29" s="169">
        <f ca="1">IF(AO$5-$I$5&lt;$A29-1," ",IF(AO$5-$I$5+1&gt;'Primary Inputs'!$C$17,0,(SUM(OFFSET($I$21,0,AO$5-$I$5-$A29+1)))*$C29))</f>
        <v>0</v>
      </c>
      <c r="AP29" s="169">
        <f ca="1">IF(AP$5-$I$5&lt;$A29-1," ",IF(AP$5-$I$5+1&gt;'Primary Inputs'!$C$17,0,(SUM(OFFSET($I$21,0,AP$5-$I$5-$A29+1)))*$C29))</f>
        <v>0</v>
      </c>
      <c r="AQ29" s="169">
        <f ca="1">IF(AQ$5-$I$5&lt;$A29-1," ",IF(AQ$5-$I$5+1&gt;'Primary Inputs'!$C$17,0,(SUM(OFFSET($I$21,0,AQ$5-$I$5-$A29+1)))*$C29))</f>
        <v>0</v>
      </c>
      <c r="AR29" s="169">
        <f ca="1">IF(AR$5-$I$5&lt;$A29-1," ",IF(AR$5-$I$5+1&gt;'Primary Inputs'!$C$17,0,(SUM(OFFSET($I$21,0,AR$5-$I$5-$A29+1)))*$C29))</f>
        <v>0</v>
      </c>
      <c r="AS29" s="169">
        <f ca="1">IF(AS$5-$I$5&lt;$A29-1," ",IF(AS$5-$I$5+1&gt;'Primary Inputs'!$C$17,0,(SUM(OFFSET($I$21,0,AS$5-$I$5-$A29+1)))*$C29))</f>
        <v>0</v>
      </c>
      <c r="AT29" s="169">
        <f ca="1">IF(AT$5-$I$5&lt;$A29-1," ",IF(AT$5-$I$5+1&gt;'Primary Inputs'!$C$17,0,(SUM(OFFSET($I$21,0,AT$5-$I$5-$A29+1)))*$C29))</f>
        <v>0</v>
      </c>
      <c r="AU29" s="169">
        <f ca="1">IF(AU$5-$I$5&lt;$A29-1," ",IF(AU$5-$I$5+1&gt;'Primary Inputs'!$C$17,0,(SUM(OFFSET($I$21,0,AU$5-$I$5-$A29+1)))*$C29))</f>
        <v>0</v>
      </c>
      <c r="AV29" s="169">
        <f ca="1">IF(AV$5-$I$5&lt;$A29-1," ",IF(AV$5-$I$5+1&gt;'Primary Inputs'!$C$17,0,(SUM(OFFSET($I$21,0,AV$5-$I$5-$A29+1)))*$C29))</f>
        <v>0</v>
      </c>
      <c r="AW29" s="169">
        <f ca="1">IF(AW$5-$I$5&lt;$A29-1," ",IF(AW$5-$I$5+1&gt;'Primary Inputs'!$C$17,0,(SUM(OFFSET($I$21,0,AW$5-$I$5-$A29+1)))*$C29))</f>
        <v>0</v>
      </c>
      <c r="AX29" s="169">
        <f ca="1">IF(AX$5-$I$5&lt;$A29-1," ",IF(AX$5-$I$5+1&gt;'Primary Inputs'!$C$17,0,(SUM(OFFSET($I$21,0,AX$5-$I$5-$A29+1)))*$C29))</f>
        <v>0</v>
      </c>
      <c r="AY29" s="169">
        <f ca="1">IF(AY$5-$I$5&lt;$A29-1," ",IF(AY$5-$I$5+1&gt;'Primary Inputs'!$C$17,0,(SUM(OFFSET($I$21,0,AY$5-$I$5-$A29+1)))*$C29))</f>
        <v>0</v>
      </c>
      <c r="AZ29" s="169">
        <f ca="1">IF(AZ$5-$I$5&lt;$A29-1," ",IF(AZ$5-$I$5+1&gt;'Primary Inputs'!$C$17,0,(SUM(OFFSET($I$21,0,AZ$5-$I$5-$A29+1)))*$C29))</f>
        <v>0</v>
      </c>
      <c r="BA29" s="169">
        <f ca="1">IF(BA$5-$I$5&lt;$A29-1," ",IF(BA$5-$I$5+1&gt;'Primary Inputs'!$C$17,0,(SUM(OFFSET($I$21,0,BA$5-$I$5-$A29+1)))*$C29))</f>
        <v>0</v>
      </c>
      <c r="BB29" s="169">
        <f ca="1">IF(BB$5-$I$5&lt;$A29-1," ",IF(BB$5-$I$5+1&gt;'Primary Inputs'!$C$17,0,(SUM(OFFSET($I$21,0,BB$5-$I$5-$A29+1)))*$C29))</f>
        <v>0</v>
      </c>
      <c r="BC29" s="169">
        <f ca="1">IF(BC$5-$I$5&lt;$A29-1," ",IF(BC$5-$I$5+1&gt;'Primary Inputs'!$C$17,0,(SUM(OFFSET($I$21,0,BC$5-$I$5-$A29+1)))*$C29))</f>
        <v>0</v>
      </c>
      <c r="BD29" s="169">
        <f ca="1">IF(BD$5-$I$5&lt;$A29-1," ",IF(BD$5-$I$5+1&gt;'Primary Inputs'!$C$17,0,(SUM(OFFSET($I$21,0,BD$5-$I$5-$A29+1)))*$C29))</f>
        <v>0</v>
      </c>
      <c r="BE29" s="169">
        <f ca="1">IF(BE$5-$I$5&lt;$A29-1," ",IF(BE$5-$I$5+1&gt;'Primary Inputs'!$C$17,0,(SUM(OFFSET($I$21,0,BE$5-$I$5-$A29+1)))*$C29))</f>
        <v>0</v>
      </c>
      <c r="BF29" s="169">
        <f ca="1">IF(BF$5-$I$5&lt;$A29-1," ",IF(BF$5-$I$5+1&gt;'Primary Inputs'!$C$17,0,(SUM(OFFSET($I$21,0,BF$5-$I$5-$A29+1)))*$C29))</f>
        <v>0</v>
      </c>
      <c r="BG29" s="119"/>
      <c r="BH29" s="119"/>
      <c r="BI29" s="119"/>
      <c r="BJ29" s="119"/>
      <c r="BK29" s="119"/>
      <c r="BL29" s="119"/>
      <c r="BM29" s="119"/>
      <c r="BN29" s="119"/>
      <c r="BO29" s="119"/>
      <c r="BP29" s="119"/>
      <c r="BQ29" s="119"/>
      <c r="BR29" s="119"/>
      <c r="BS29" s="119"/>
      <c r="BT29" s="119"/>
      <c r="BU29" s="119"/>
      <c r="BV29" s="119"/>
      <c r="BW29" s="119"/>
      <c r="BX29" s="119"/>
      <c r="BY29" s="119"/>
      <c r="BZ29" s="119"/>
      <c r="CA29" s="119"/>
      <c r="CB29" s="119"/>
      <c r="CC29" s="119"/>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row>
    <row r="30" spans="1:104">
      <c r="A30" s="119">
        <v>5</v>
      </c>
      <c r="B30" s="119" t="s">
        <v>15</v>
      </c>
      <c r="C30" s="119">
        <f ca="1">OFFSET('Primary Inputs'!$E$12,0,$A30-1)</f>
        <v>4800</v>
      </c>
      <c r="I30" s="169" t="str">
        <f ca="1">IF(I$5-$I$5&lt;$A30-1," ",IF(I$5-$I$5+1&gt;'Primary Inputs'!$C$17,0,(SUM(OFFSET($I$21,0,I$5-$I$5-$A30+1)))*$C30))</f>
        <v xml:space="preserve"> </v>
      </c>
      <c r="J30" s="169" t="str">
        <f ca="1">IF(J$5-$I$5&lt;$A30-1," ",IF(J$5-$I$5+1&gt;'Primary Inputs'!$C$17,0,(SUM(OFFSET($I$21,0,J$5-$I$5-$A30+1)))*$C30))</f>
        <v xml:space="preserve"> </v>
      </c>
      <c r="K30" s="169" t="str">
        <f ca="1">IF(K$5-$I$5&lt;$A30-1," ",IF(K$5-$I$5+1&gt;'Primary Inputs'!$C$17,0,(SUM(OFFSET($I$21,0,K$5-$I$5-$A30+1)))*$C30))</f>
        <v xml:space="preserve"> </v>
      </c>
      <c r="L30" s="169" t="str">
        <f ca="1">IF(L$5-$I$5&lt;$A30-1," ",IF(L$5-$I$5+1&gt;'Primary Inputs'!$C$17,0,(SUM(OFFSET($I$21,0,L$5-$I$5-$A30+1)))*$C30))</f>
        <v xml:space="preserve"> </v>
      </c>
      <c r="M30" s="169">
        <f ca="1">IF(M$5-$I$5&lt;$A30-1," ",IF(M$5-$I$5+1&gt;'Primary Inputs'!$C$17,0,(SUM(OFFSET($I$21,0,M$5-$I$5-$A30+1)))*$C30))</f>
        <v>31919623.752991427</v>
      </c>
      <c r="N30" s="169">
        <f ca="1">IF(N$5-$I$5&lt;$A30-1," ",IF(N$5-$I$5+1&gt;'Primary Inputs'!$C$17,0,(SUM(OFFSET($I$21,0,N$5-$I$5-$A30+1)))*$C30))</f>
        <v>31919623.752991427</v>
      </c>
      <c r="O30" s="169">
        <f ca="1">IF(O$5-$I$5&lt;$A30-1," ",IF(O$5-$I$5+1&gt;'Primary Inputs'!$C$17,0,(SUM(OFFSET($I$21,0,O$5-$I$5-$A30+1)))*$C30))</f>
        <v>31919623.752991427</v>
      </c>
      <c r="P30" s="169">
        <f ca="1">IF(P$5-$I$5&lt;$A30-1," ",IF(P$5-$I$5+1&gt;'Primary Inputs'!$C$17,0,(SUM(OFFSET($I$21,0,P$5-$I$5-$A30+1)))*$C30))</f>
        <v>26276718.924901292</v>
      </c>
      <c r="Q30" s="169">
        <f ca="1">IF(Q$5-$I$5&lt;$A30-1," ",IF(Q$5-$I$5+1&gt;'Primary Inputs'!$C$17,0,(SUM(OFFSET($I$21,0,Q$5-$I$5-$A30+1)))*$C30))</f>
        <v>26276718.924901292</v>
      </c>
      <c r="R30" s="169">
        <f ca="1">IF(R$5-$I$5&lt;$A30-1," ",IF(R$5-$I$5+1&gt;'Primary Inputs'!$C$17,0,(SUM(OFFSET($I$21,0,R$5-$I$5-$A30+1)))*$C30))</f>
        <v>26276718.924901292</v>
      </c>
      <c r="S30" s="169">
        <f ca="1">IF(S$5-$I$5&lt;$A30-1," ",IF(S$5-$I$5+1&gt;'Primary Inputs'!$C$17,0,(SUM(OFFSET($I$21,0,S$5-$I$5-$A30+1)))*$C30))</f>
        <v>26276718.924901292</v>
      </c>
      <c r="T30" s="169">
        <f ca="1">IF(T$5-$I$5&lt;$A30-1," ",IF(T$5-$I$5+1&gt;'Primary Inputs'!$C$17,0,(SUM(OFFSET($I$21,0,T$5-$I$5-$A30+1)))*$C30))</f>
        <v>26276718.924901292</v>
      </c>
      <c r="U30" s="169">
        <f ca="1">IF(U$5-$I$5&lt;$A30-1," ",IF(U$5-$I$5+1&gt;'Primary Inputs'!$C$17,0,(SUM(OFFSET($I$21,0,U$5-$I$5-$A30+1)))*$C30))</f>
        <v>26276718.924901292</v>
      </c>
      <c r="V30" s="169">
        <f ca="1">IF(V$5-$I$5&lt;$A30-1," ",IF(V$5-$I$5+1&gt;'Primary Inputs'!$C$17,0,(SUM(OFFSET($I$21,0,V$5-$I$5-$A30+1)))*$C30))</f>
        <v>26276718.924901292</v>
      </c>
      <c r="W30" s="169">
        <f ca="1">IF(W$5-$I$5&lt;$A30-1," ",IF(W$5-$I$5+1&gt;'Primary Inputs'!$C$17,0,(SUM(OFFSET($I$21,0,W$5-$I$5-$A30+1)))*$C30))</f>
        <v>23869047.204801701</v>
      </c>
      <c r="X30" s="169">
        <f ca="1">IF(X$5-$I$5&lt;$A30-1," ",IF(X$5-$I$5+1&gt;'Primary Inputs'!$C$17,0,(SUM(OFFSET($I$21,0,X$5-$I$5-$A30+1)))*$C30))</f>
        <v>23869047.204801701</v>
      </c>
      <c r="Y30" s="169">
        <f ca="1">IF(Y$5-$I$5&lt;$A30-1," ",IF(Y$5-$I$5+1&gt;'Primary Inputs'!$C$17,0,(SUM(OFFSET($I$21,0,Y$5-$I$5-$A30+1)))*$C30))</f>
        <v>23869047.204801701</v>
      </c>
      <c r="Z30" s="169">
        <f ca="1">IF(Z$5-$I$5&lt;$A30-1," ",IF(Z$5-$I$5+1&gt;'Primary Inputs'!$C$17,0,(SUM(OFFSET($I$21,0,Z$5-$I$5-$A30+1)))*$C30))</f>
        <v>23869047.204801701</v>
      </c>
      <c r="AA30" s="169">
        <f ca="1">IF(AA$5-$I$5&lt;$A30-1," ",IF(AA$5-$I$5+1&gt;'Primary Inputs'!$C$17,0,(SUM(OFFSET($I$21,0,AA$5-$I$5-$A30+1)))*$C30))</f>
        <v>23869047.204801701</v>
      </c>
      <c r="AB30" s="169">
        <f ca="1">IF(AB$5-$I$5&lt;$A30-1," ",IF(AB$5-$I$5+1&gt;'Primary Inputs'!$C$17,0,(SUM(OFFSET($I$21,0,AB$5-$I$5-$A30+1)))*$C30))</f>
        <v>23869047.204801701</v>
      </c>
      <c r="AC30" s="169">
        <f ca="1">IF(AC$5-$I$5&lt;$A30-1," ",IF(AC$5-$I$5+1&gt;'Primary Inputs'!$C$17,0,(SUM(OFFSET($I$21,0,AC$5-$I$5-$A30+1)))*$C30))</f>
        <v>23869047.204801701</v>
      </c>
      <c r="AD30" s="169">
        <f ca="1">IF(AD$5-$I$5&lt;$A30-1," ",IF(AD$5-$I$5+1&gt;'Primary Inputs'!$C$17,0,(SUM(OFFSET($I$21,0,AD$5-$I$5-$A30+1)))*$C30))</f>
        <v>23869047.204801701</v>
      </c>
      <c r="AE30" s="169">
        <f ca="1">IF(AE$5-$I$5&lt;$A30-1," ",IF(AE$5-$I$5+1&gt;'Primary Inputs'!$C$17,0,(SUM(OFFSET($I$21,0,AE$5-$I$5-$A30+1)))*$C30))</f>
        <v>23869047.204801701</v>
      </c>
      <c r="AF30" s="169">
        <f ca="1">IF(AF$5-$I$5&lt;$A30-1," ",IF(AF$5-$I$5+1&gt;'Primary Inputs'!$C$17,0,(SUM(OFFSET($I$21,0,AF$5-$I$5-$A30+1)))*$C30))</f>
        <v>23869047.204801701</v>
      </c>
      <c r="AG30" s="169">
        <f ca="1">IF(AG$5-$I$5&lt;$A30-1," ",IF(AG$5-$I$5+1&gt;'Primary Inputs'!$C$17,0,(SUM(OFFSET($I$21,0,AG$5-$I$5-$A30+1)))*$C30))</f>
        <v>0</v>
      </c>
      <c r="AH30" s="169">
        <f ca="1">IF(AH$5-$I$5&lt;$A30-1," ",IF(AH$5-$I$5+1&gt;'Primary Inputs'!$C$17,0,(SUM(OFFSET($I$21,0,AH$5-$I$5-$A30+1)))*$C30))</f>
        <v>0</v>
      </c>
      <c r="AI30" s="169">
        <f ca="1">IF(AI$5-$I$5&lt;$A30-1," ",IF(AI$5-$I$5+1&gt;'Primary Inputs'!$C$17,0,(SUM(OFFSET($I$21,0,AI$5-$I$5-$A30+1)))*$C30))</f>
        <v>0</v>
      </c>
      <c r="AJ30" s="169">
        <f ca="1">IF(AJ$5-$I$5&lt;$A30-1," ",IF(AJ$5-$I$5+1&gt;'Primary Inputs'!$C$17,0,(SUM(OFFSET($I$21,0,AJ$5-$I$5-$A30+1)))*$C30))</f>
        <v>0</v>
      </c>
      <c r="AK30" s="169">
        <f ca="1">IF(AK$5-$I$5&lt;$A30-1," ",IF(AK$5-$I$5+1&gt;'Primary Inputs'!$C$17,0,(SUM(OFFSET($I$21,0,AK$5-$I$5-$A30+1)))*$C30))</f>
        <v>0</v>
      </c>
      <c r="AL30" s="169">
        <f ca="1">IF(AL$5-$I$5&lt;$A30-1," ",IF(AL$5-$I$5+1&gt;'Primary Inputs'!$C$17,0,(SUM(OFFSET($I$21,0,AL$5-$I$5-$A30+1)))*$C30))</f>
        <v>0</v>
      </c>
      <c r="AM30" s="169">
        <f ca="1">IF(AM$5-$I$5&lt;$A30-1," ",IF(AM$5-$I$5+1&gt;'Primary Inputs'!$C$17,0,(SUM(OFFSET($I$21,0,AM$5-$I$5-$A30+1)))*$C30))</f>
        <v>0</v>
      </c>
      <c r="AN30" s="169">
        <f ca="1">IF(AN$5-$I$5&lt;$A30-1," ",IF(AN$5-$I$5+1&gt;'Primary Inputs'!$C$17,0,(SUM(OFFSET($I$21,0,AN$5-$I$5-$A30+1)))*$C30))</f>
        <v>0</v>
      </c>
      <c r="AO30" s="169">
        <f ca="1">IF(AO$5-$I$5&lt;$A30-1," ",IF(AO$5-$I$5+1&gt;'Primary Inputs'!$C$17,0,(SUM(OFFSET($I$21,0,AO$5-$I$5-$A30+1)))*$C30))</f>
        <v>0</v>
      </c>
      <c r="AP30" s="169">
        <f ca="1">IF(AP$5-$I$5&lt;$A30-1," ",IF(AP$5-$I$5+1&gt;'Primary Inputs'!$C$17,0,(SUM(OFFSET($I$21,0,AP$5-$I$5-$A30+1)))*$C30))</f>
        <v>0</v>
      </c>
      <c r="AQ30" s="169">
        <f ca="1">IF(AQ$5-$I$5&lt;$A30-1," ",IF(AQ$5-$I$5+1&gt;'Primary Inputs'!$C$17,0,(SUM(OFFSET($I$21,0,AQ$5-$I$5-$A30+1)))*$C30))</f>
        <v>0</v>
      </c>
      <c r="AR30" s="169">
        <f ca="1">IF(AR$5-$I$5&lt;$A30-1," ",IF(AR$5-$I$5+1&gt;'Primary Inputs'!$C$17,0,(SUM(OFFSET($I$21,0,AR$5-$I$5-$A30+1)))*$C30))</f>
        <v>0</v>
      </c>
      <c r="AS30" s="169">
        <f ca="1">IF(AS$5-$I$5&lt;$A30-1," ",IF(AS$5-$I$5+1&gt;'Primary Inputs'!$C$17,0,(SUM(OFFSET($I$21,0,AS$5-$I$5-$A30+1)))*$C30))</f>
        <v>0</v>
      </c>
      <c r="AT30" s="169">
        <f ca="1">IF(AT$5-$I$5&lt;$A30-1," ",IF(AT$5-$I$5+1&gt;'Primary Inputs'!$C$17,0,(SUM(OFFSET($I$21,0,AT$5-$I$5-$A30+1)))*$C30))</f>
        <v>0</v>
      </c>
      <c r="AU30" s="169">
        <f ca="1">IF(AU$5-$I$5&lt;$A30-1," ",IF(AU$5-$I$5+1&gt;'Primary Inputs'!$C$17,0,(SUM(OFFSET($I$21,0,AU$5-$I$5-$A30+1)))*$C30))</f>
        <v>0</v>
      </c>
      <c r="AV30" s="169">
        <f ca="1">IF(AV$5-$I$5&lt;$A30-1," ",IF(AV$5-$I$5+1&gt;'Primary Inputs'!$C$17,0,(SUM(OFFSET($I$21,0,AV$5-$I$5-$A30+1)))*$C30))</f>
        <v>0</v>
      </c>
      <c r="AW30" s="169">
        <f ca="1">IF(AW$5-$I$5&lt;$A30-1," ",IF(AW$5-$I$5+1&gt;'Primary Inputs'!$C$17,0,(SUM(OFFSET($I$21,0,AW$5-$I$5-$A30+1)))*$C30))</f>
        <v>0</v>
      </c>
      <c r="AX30" s="169">
        <f ca="1">IF(AX$5-$I$5&lt;$A30-1," ",IF(AX$5-$I$5+1&gt;'Primary Inputs'!$C$17,0,(SUM(OFFSET($I$21,0,AX$5-$I$5-$A30+1)))*$C30))</f>
        <v>0</v>
      </c>
      <c r="AY30" s="169">
        <f ca="1">IF(AY$5-$I$5&lt;$A30-1," ",IF(AY$5-$I$5+1&gt;'Primary Inputs'!$C$17,0,(SUM(OFFSET($I$21,0,AY$5-$I$5-$A30+1)))*$C30))</f>
        <v>0</v>
      </c>
      <c r="AZ30" s="169">
        <f ca="1">IF(AZ$5-$I$5&lt;$A30-1," ",IF(AZ$5-$I$5+1&gt;'Primary Inputs'!$C$17,0,(SUM(OFFSET($I$21,0,AZ$5-$I$5-$A30+1)))*$C30))</f>
        <v>0</v>
      </c>
      <c r="BA30" s="169">
        <f ca="1">IF(BA$5-$I$5&lt;$A30-1," ",IF(BA$5-$I$5+1&gt;'Primary Inputs'!$C$17,0,(SUM(OFFSET($I$21,0,BA$5-$I$5-$A30+1)))*$C30))</f>
        <v>0</v>
      </c>
      <c r="BB30" s="169">
        <f ca="1">IF(BB$5-$I$5&lt;$A30-1," ",IF(BB$5-$I$5+1&gt;'Primary Inputs'!$C$17,0,(SUM(OFFSET($I$21,0,BB$5-$I$5-$A30+1)))*$C30))</f>
        <v>0</v>
      </c>
      <c r="BC30" s="169">
        <f ca="1">IF(BC$5-$I$5&lt;$A30-1," ",IF(BC$5-$I$5+1&gt;'Primary Inputs'!$C$17,0,(SUM(OFFSET($I$21,0,BC$5-$I$5-$A30+1)))*$C30))</f>
        <v>0</v>
      </c>
      <c r="BD30" s="169">
        <f ca="1">IF(BD$5-$I$5&lt;$A30-1," ",IF(BD$5-$I$5+1&gt;'Primary Inputs'!$C$17,0,(SUM(OFFSET($I$21,0,BD$5-$I$5-$A30+1)))*$C30))</f>
        <v>0</v>
      </c>
      <c r="BE30" s="169">
        <f ca="1">IF(BE$5-$I$5&lt;$A30-1," ",IF(BE$5-$I$5+1&gt;'Primary Inputs'!$C$17,0,(SUM(OFFSET($I$21,0,BE$5-$I$5-$A30+1)))*$C30))</f>
        <v>0</v>
      </c>
      <c r="BF30" s="169">
        <f ca="1">IF(BF$5-$I$5&lt;$A30-1," ",IF(BF$5-$I$5+1&gt;'Primary Inputs'!$C$17,0,(SUM(OFFSET($I$21,0,BF$5-$I$5-$A30+1)))*$C30))</f>
        <v>0</v>
      </c>
      <c r="BG30" s="119"/>
      <c r="BH30" s="119"/>
      <c r="BI30" s="119"/>
      <c r="BJ30" s="119"/>
      <c r="BK30" s="119"/>
      <c r="BL30" s="119"/>
      <c r="BM30" s="119"/>
      <c r="BN30" s="119"/>
      <c r="BO30" s="119"/>
      <c r="BP30" s="119"/>
      <c r="BQ30" s="119"/>
      <c r="BR30" s="119"/>
      <c r="BS30" s="119"/>
      <c r="BT30" s="119"/>
      <c r="BU30" s="119"/>
      <c r="BV30" s="119"/>
      <c r="BW30" s="119"/>
      <c r="BX30" s="119"/>
      <c r="BY30" s="119"/>
      <c r="BZ30" s="119"/>
      <c r="CA30" s="119"/>
      <c r="CB30" s="119"/>
      <c r="CC30" s="119"/>
      <c r="CD30" s="119"/>
      <c r="CE30" s="119"/>
      <c r="CF30" s="119"/>
      <c r="CG30" s="119"/>
      <c r="CH30" s="119"/>
      <c r="CI30" s="119"/>
      <c r="CJ30" s="119"/>
      <c r="CK30" s="119"/>
      <c r="CL30" s="119"/>
      <c r="CM30" s="119"/>
      <c r="CN30" s="119"/>
      <c r="CO30" s="119"/>
      <c r="CP30" s="119"/>
      <c r="CQ30" s="119"/>
      <c r="CR30" s="119"/>
      <c r="CS30" s="119"/>
      <c r="CT30" s="119"/>
      <c r="CU30" s="119"/>
      <c r="CV30" s="119"/>
      <c r="CW30" s="119"/>
      <c r="CX30" s="119"/>
      <c r="CY30" s="119"/>
      <c r="CZ30" s="119"/>
    </row>
    <row r="31" spans="1:104">
      <c r="A31" s="119">
        <v>6</v>
      </c>
      <c r="B31" s="119" t="s">
        <v>200</v>
      </c>
      <c r="C31" s="119">
        <f ca="1">OFFSET('Primary Inputs'!$E$12,0,$A31-1)</f>
        <v>0</v>
      </c>
      <c r="I31" s="169" t="str">
        <f ca="1">IF(I$5-$I$5&lt;$A31-1," ",IF(I$5-$I$5+1&gt;'Primary Inputs'!$C$17,0,(SUM(OFFSET($I$21,0,I$5-$I$5-$A31+1)))*$C31))</f>
        <v xml:space="preserve"> </v>
      </c>
      <c r="J31" s="169" t="str">
        <f ca="1">IF(J$5-$I$5&lt;$A31-1," ",IF(J$5-$I$5+1&gt;'Primary Inputs'!$C$17,0,(SUM(OFFSET($I$21,0,J$5-$I$5-$A31+1)))*$C31))</f>
        <v xml:space="preserve"> </v>
      </c>
      <c r="K31" s="169" t="str">
        <f ca="1">IF(K$5-$I$5&lt;$A31-1," ",IF(K$5-$I$5+1&gt;'Primary Inputs'!$C$17,0,(SUM(OFFSET($I$21,0,K$5-$I$5-$A31+1)))*$C31))</f>
        <v xml:space="preserve"> </v>
      </c>
      <c r="L31" s="169" t="str">
        <f ca="1">IF(L$5-$I$5&lt;$A31-1," ",IF(L$5-$I$5+1&gt;'Primary Inputs'!$C$17,0,(SUM(OFFSET($I$21,0,L$5-$I$5-$A31+1)))*$C31))</f>
        <v xml:space="preserve"> </v>
      </c>
      <c r="M31" s="169" t="str">
        <f ca="1">IF(M$5-$I$5&lt;$A31-1," ",IF(M$5-$I$5+1&gt;'Primary Inputs'!$C$17,0,(SUM(OFFSET($I$21,0,M$5-$I$5-$A31+1)))*$C31))</f>
        <v xml:space="preserve"> </v>
      </c>
      <c r="N31" s="169">
        <f ca="1">IF(N$5-$I$5&lt;$A31-1," ",IF(N$5-$I$5+1&gt;'Primary Inputs'!$C$17,0,(SUM(OFFSET($I$21,0,N$5-$I$5-$A31+1)))*$C31))</f>
        <v>0</v>
      </c>
      <c r="O31" s="169">
        <f ca="1">IF(O$5-$I$5&lt;$A31-1," ",IF(O$5-$I$5+1&gt;'Primary Inputs'!$C$17,0,(SUM(OFFSET($I$21,0,O$5-$I$5-$A31+1)))*$C31))</f>
        <v>0</v>
      </c>
      <c r="P31" s="169">
        <f ca="1">IF(P$5-$I$5&lt;$A31-1," ",IF(P$5-$I$5+1&gt;'Primary Inputs'!$C$17,0,(SUM(OFFSET($I$21,0,P$5-$I$5-$A31+1)))*$C31))</f>
        <v>0</v>
      </c>
      <c r="Q31" s="169">
        <f ca="1">IF(Q$5-$I$5&lt;$A31-1," ",IF(Q$5-$I$5+1&gt;'Primary Inputs'!$C$17,0,(SUM(OFFSET($I$21,0,Q$5-$I$5-$A31+1)))*$C31))</f>
        <v>0</v>
      </c>
      <c r="R31" s="169">
        <f ca="1">IF(R$5-$I$5&lt;$A31-1," ",IF(R$5-$I$5+1&gt;'Primary Inputs'!$C$17,0,(SUM(OFFSET($I$21,0,R$5-$I$5-$A31+1)))*$C31))</f>
        <v>0</v>
      </c>
      <c r="S31" s="169">
        <f ca="1">IF(S$5-$I$5&lt;$A31-1," ",IF(S$5-$I$5+1&gt;'Primary Inputs'!$C$17,0,(SUM(OFFSET($I$21,0,S$5-$I$5-$A31+1)))*$C31))</f>
        <v>0</v>
      </c>
      <c r="T31" s="169">
        <f ca="1">IF(T$5-$I$5&lt;$A31-1," ",IF(T$5-$I$5+1&gt;'Primary Inputs'!$C$17,0,(SUM(OFFSET($I$21,0,T$5-$I$5-$A31+1)))*$C31))</f>
        <v>0</v>
      </c>
      <c r="U31" s="169">
        <f ca="1">IF(U$5-$I$5&lt;$A31-1," ",IF(U$5-$I$5+1&gt;'Primary Inputs'!$C$17,0,(SUM(OFFSET($I$21,0,U$5-$I$5-$A31+1)))*$C31))</f>
        <v>0</v>
      </c>
      <c r="V31" s="169">
        <f ca="1">IF(V$5-$I$5&lt;$A31-1," ",IF(V$5-$I$5+1&gt;'Primary Inputs'!$C$17,0,(SUM(OFFSET($I$21,0,V$5-$I$5-$A31+1)))*$C31))</f>
        <v>0</v>
      </c>
      <c r="W31" s="169">
        <f ca="1">IF(W$5-$I$5&lt;$A31-1," ",IF(W$5-$I$5+1&gt;'Primary Inputs'!$C$17,0,(SUM(OFFSET($I$21,0,W$5-$I$5-$A31+1)))*$C31))</f>
        <v>0</v>
      </c>
      <c r="X31" s="169">
        <f ca="1">IF(X$5-$I$5&lt;$A31-1," ",IF(X$5-$I$5+1&gt;'Primary Inputs'!$C$17,0,(SUM(OFFSET($I$21,0,X$5-$I$5-$A31+1)))*$C31))</f>
        <v>0</v>
      </c>
      <c r="Y31" s="169">
        <f ca="1">IF(Y$5-$I$5&lt;$A31-1," ",IF(Y$5-$I$5+1&gt;'Primary Inputs'!$C$17,0,(SUM(OFFSET($I$21,0,Y$5-$I$5-$A31+1)))*$C31))</f>
        <v>0</v>
      </c>
      <c r="Z31" s="169">
        <f ca="1">IF(Z$5-$I$5&lt;$A31-1," ",IF(Z$5-$I$5+1&gt;'Primary Inputs'!$C$17,0,(SUM(OFFSET($I$21,0,Z$5-$I$5-$A31+1)))*$C31))</f>
        <v>0</v>
      </c>
      <c r="AA31" s="169">
        <f ca="1">IF(AA$5-$I$5&lt;$A31-1," ",IF(AA$5-$I$5+1&gt;'Primary Inputs'!$C$17,0,(SUM(OFFSET($I$21,0,AA$5-$I$5-$A31+1)))*$C31))</f>
        <v>0</v>
      </c>
      <c r="AB31" s="169">
        <f ca="1">IF(AB$5-$I$5&lt;$A31-1," ",IF(AB$5-$I$5+1&gt;'Primary Inputs'!$C$17,0,(SUM(OFFSET($I$21,0,AB$5-$I$5-$A31+1)))*$C31))</f>
        <v>0</v>
      </c>
      <c r="AC31" s="169">
        <f ca="1">IF(AC$5-$I$5&lt;$A31-1," ",IF(AC$5-$I$5+1&gt;'Primary Inputs'!$C$17,0,(SUM(OFFSET($I$21,0,AC$5-$I$5-$A31+1)))*$C31))</f>
        <v>0</v>
      </c>
      <c r="AD31" s="169">
        <f ca="1">IF(AD$5-$I$5&lt;$A31-1," ",IF(AD$5-$I$5+1&gt;'Primary Inputs'!$C$17,0,(SUM(OFFSET($I$21,0,AD$5-$I$5-$A31+1)))*$C31))</f>
        <v>0</v>
      </c>
      <c r="AE31" s="169">
        <f ca="1">IF(AE$5-$I$5&lt;$A31-1," ",IF(AE$5-$I$5+1&gt;'Primary Inputs'!$C$17,0,(SUM(OFFSET($I$21,0,AE$5-$I$5-$A31+1)))*$C31))</f>
        <v>0</v>
      </c>
      <c r="AF31" s="169">
        <f ca="1">IF(AF$5-$I$5&lt;$A31-1," ",IF(AF$5-$I$5+1&gt;'Primary Inputs'!$C$17,0,(SUM(OFFSET($I$21,0,AF$5-$I$5-$A31+1)))*$C31))</f>
        <v>0</v>
      </c>
      <c r="AG31" s="169">
        <f ca="1">IF(AG$5-$I$5&lt;$A31-1," ",IF(AG$5-$I$5+1&gt;'Primary Inputs'!$C$17,0,(SUM(OFFSET($I$21,0,AG$5-$I$5-$A31+1)))*$C31))</f>
        <v>0</v>
      </c>
      <c r="AH31" s="169">
        <f ca="1">IF(AH$5-$I$5&lt;$A31-1," ",IF(AH$5-$I$5+1&gt;'Primary Inputs'!$C$17,0,(SUM(OFFSET($I$21,0,AH$5-$I$5-$A31+1)))*$C31))</f>
        <v>0</v>
      </c>
      <c r="AI31" s="169">
        <f ca="1">IF(AI$5-$I$5&lt;$A31-1," ",IF(AI$5-$I$5+1&gt;'Primary Inputs'!$C$17,0,(SUM(OFFSET($I$21,0,AI$5-$I$5-$A31+1)))*$C31))</f>
        <v>0</v>
      </c>
      <c r="AJ31" s="169">
        <f ca="1">IF(AJ$5-$I$5&lt;$A31-1," ",IF(AJ$5-$I$5+1&gt;'Primary Inputs'!$C$17,0,(SUM(OFFSET($I$21,0,AJ$5-$I$5-$A31+1)))*$C31))</f>
        <v>0</v>
      </c>
      <c r="AK31" s="169">
        <f ca="1">IF(AK$5-$I$5&lt;$A31-1," ",IF(AK$5-$I$5+1&gt;'Primary Inputs'!$C$17,0,(SUM(OFFSET($I$21,0,AK$5-$I$5-$A31+1)))*$C31))</f>
        <v>0</v>
      </c>
      <c r="AL31" s="169">
        <f ca="1">IF(AL$5-$I$5&lt;$A31-1," ",IF(AL$5-$I$5+1&gt;'Primary Inputs'!$C$17,0,(SUM(OFFSET($I$21,0,AL$5-$I$5-$A31+1)))*$C31))</f>
        <v>0</v>
      </c>
      <c r="AM31" s="169">
        <f ca="1">IF(AM$5-$I$5&lt;$A31-1," ",IF(AM$5-$I$5+1&gt;'Primary Inputs'!$C$17,0,(SUM(OFFSET($I$21,0,AM$5-$I$5-$A31+1)))*$C31))</f>
        <v>0</v>
      </c>
      <c r="AN31" s="169">
        <f ca="1">IF(AN$5-$I$5&lt;$A31-1," ",IF(AN$5-$I$5+1&gt;'Primary Inputs'!$C$17,0,(SUM(OFFSET($I$21,0,AN$5-$I$5-$A31+1)))*$C31))</f>
        <v>0</v>
      </c>
      <c r="AO31" s="169">
        <f ca="1">IF(AO$5-$I$5&lt;$A31-1," ",IF(AO$5-$I$5+1&gt;'Primary Inputs'!$C$17,0,(SUM(OFFSET($I$21,0,AO$5-$I$5-$A31+1)))*$C31))</f>
        <v>0</v>
      </c>
      <c r="AP31" s="169">
        <f ca="1">IF(AP$5-$I$5&lt;$A31-1," ",IF(AP$5-$I$5+1&gt;'Primary Inputs'!$C$17,0,(SUM(OFFSET($I$21,0,AP$5-$I$5-$A31+1)))*$C31))</f>
        <v>0</v>
      </c>
      <c r="AQ31" s="169">
        <f ca="1">IF(AQ$5-$I$5&lt;$A31-1," ",IF(AQ$5-$I$5+1&gt;'Primary Inputs'!$C$17,0,(SUM(OFFSET($I$21,0,AQ$5-$I$5-$A31+1)))*$C31))</f>
        <v>0</v>
      </c>
      <c r="AR31" s="169">
        <f ca="1">IF(AR$5-$I$5&lt;$A31-1," ",IF(AR$5-$I$5+1&gt;'Primary Inputs'!$C$17,0,(SUM(OFFSET($I$21,0,AR$5-$I$5-$A31+1)))*$C31))</f>
        <v>0</v>
      </c>
      <c r="AS31" s="169">
        <f ca="1">IF(AS$5-$I$5&lt;$A31-1," ",IF(AS$5-$I$5+1&gt;'Primary Inputs'!$C$17,0,(SUM(OFFSET($I$21,0,AS$5-$I$5-$A31+1)))*$C31))</f>
        <v>0</v>
      </c>
      <c r="AT31" s="169">
        <f ca="1">IF(AT$5-$I$5&lt;$A31-1," ",IF(AT$5-$I$5+1&gt;'Primary Inputs'!$C$17,0,(SUM(OFFSET($I$21,0,AT$5-$I$5-$A31+1)))*$C31))</f>
        <v>0</v>
      </c>
      <c r="AU31" s="169">
        <f ca="1">IF(AU$5-$I$5&lt;$A31-1," ",IF(AU$5-$I$5+1&gt;'Primary Inputs'!$C$17,0,(SUM(OFFSET($I$21,0,AU$5-$I$5-$A31+1)))*$C31))</f>
        <v>0</v>
      </c>
      <c r="AV31" s="169">
        <f ca="1">IF(AV$5-$I$5&lt;$A31-1," ",IF(AV$5-$I$5+1&gt;'Primary Inputs'!$C$17,0,(SUM(OFFSET($I$21,0,AV$5-$I$5-$A31+1)))*$C31))</f>
        <v>0</v>
      </c>
      <c r="AW31" s="169">
        <f ca="1">IF(AW$5-$I$5&lt;$A31-1," ",IF(AW$5-$I$5+1&gt;'Primary Inputs'!$C$17,0,(SUM(OFFSET($I$21,0,AW$5-$I$5-$A31+1)))*$C31))</f>
        <v>0</v>
      </c>
      <c r="AX31" s="169">
        <f ca="1">IF(AX$5-$I$5&lt;$A31-1," ",IF(AX$5-$I$5+1&gt;'Primary Inputs'!$C$17,0,(SUM(OFFSET($I$21,0,AX$5-$I$5-$A31+1)))*$C31))</f>
        <v>0</v>
      </c>
      <c r="AY31" s="169">
        <f ca="1">IF(AY$5-$I$5&lt;$A31-1," ",IF(AY$5-$I$5+1&gt;'Primary Inputs'!$C$17,0,(SUM(OFFSET($I$21,0,AY$5-$I$5-$A31+1)))*$C31))</f>
        <v>0</v>
      </c>
      <c r="AZ31" s="169">
        <f ca="1">IF(AZ$5-$I$5&lt;$A31-1," ",IF(AZ$5-$I$5+1&gt;'Primary Inputs'!$C$17,0,(SUM(OFFSET($I$21,0,AZ$5-$I$5-$A31+1)))*$C31))</f>
        <v>0</v>
      </c>
      <c r="BA31" s="169">
        <f ca="1">IF(BA$5-$I$5&lt;$A31-1," ",IF(BA$5-$I$5+1&gt;'Primary Inputs'!$C$17,0,(SUM(OFFSET($I$21,0,BA$5-$I$5-$A31+1)))*$C31))</f>
        <v>0</v>
      </c>
      <c r="BB31" s="169">
        <f ca="1">IF(BB$5-$I$5&lt;$A31-1," ",IF(BB$5-$I$5+1&gt;'Primary Inputs'!$C$17,0,(SUM(OFFSET($I$21,0,BB$5-$I$5-$A31+1)))*$C31))</f>
        <v>0</v>
      </c>
      <c r="BC31" s="169">
        <f ca="1">IF(BC$5-$I$5&lt;$A31-1," ",IF(BC$5-$I$5+1&gt;'Primary Inputs'!$C$17,0,(SUM(OFFSET($I$21,0,BC$5-$I$5-$A31+1)))*$C31))</f>
        <v>0</v>
      </c>
      <c r="BD31" s="169">
        <f ca="1">IF(BD$5-$I$5&lt;$A31-1," ",IF(BD$5-$I$5+1&gt;'Primary Inputs'!$C$17,0,(SUM(OFFSET($I$21,0,BD$5-$I$5-$A31+1)))*$C31))</f>
        <v>0</v>
      </c>
      <c r="BE31" s="169">
        <f ca="1">IF(BE$5-$I$5&lt;$A31-1," ",IF(BE$5-$I$5+1&gt;'Primary Inputs'!$C$17,0,(SUM(OFFSET($I$21,0,BE$5-$I$5-$A31+1)))*$C31))</f>
        <v>0</v>
      </c>
      <c r="BF31" s="169">
        <f ca="1">IF(BF$5-$I$5&lt;$A31-1," ",IF(BF$5-$I$5+1&gt;'Primary Inputs'!$C$17,0,(SUM(OFFSET($I$21,0,BF$5-$I$5-$A31+1)))*$C31))</f>
        <v>0</v>
      </c>
      <c r="BG31" s="119"/>
      <c r="BH31" s="119"/>
      <c r="BI31" s="119"/>
      <c r="BJ31" s="119"/>
      <c r="BK31" s="119"/>
      <c r="BL31" s="119"/>
      <c r="BM31" s="119"/>
      <c r="BN31" s="119"/>
      <c r="BO31" s="119"/>
      <c r="BP31" s="119"/>
      <c r="BQ31" s="119"/>
      <c r="BR31" s="119"/>
      <c r="BS31" s="119"/>
      <c r="BT31" s="119"/>
      <c r="BU31" s="119"/>
      <c r="BV31" s="119"/>
      <c r="BW31" s="119"/>
      <c r="BX31" s="119"/>
      <c r="BY31" s="119"/>
      <c r="BZ31" s="119"/>
      <c r="CA31" s="119"/>
      <c r="CB31" s="119"/>
      <c r="CC31" s="119"/>
      <c r="CD31" s="119"/>
      <c r="CE31" s="119"/>
      <c r="CF31" s="119"/>
      <c r="CG31" s="119"/>
      <c r="CH31" s="119"/>
      <c r="CI31" s="119"/>
      <c r="CJ31" s="119"/>
      <c r="CK31" s="119"/>
      <c r="CL31" s="119"/>
      <c r="CM31" s="119"/>
      <c r="CN31" s="119"/>
      <c r="CO31" s="119"/>
      <c r="CP31" s="119"/>
      <c r="CQ31" s="119"/>
      <c r="CR31" s="119"/>
      <c r="CS31" s="119"/>
      <c r="CT31" s="119"/>
      <c r="CU31" s="119"/>
      <c r="CV31" s="119"/>
      <c r="CW31" s="119"/>
      <c r="CX31" s="119"/>
      <c r="CY31" s="119"/>
      <c r="CZ31" s="119"/>
    </row>
    <row r="32" spans="1:104">
      <c r="A32" s="119">
        <v>7</v>
      </c>
      <c r="B32" s="119" t="s">
        <v>201</v>
      </c>
      <c r="C32" s="119">
        <f ca="1">OFFSET('Primary Inputs'!$E$12,0,$A32-1)</f>
        <v>0</v>
      </c>
      <c r="I32" s="169" t="str">
        <f ca="1">IF(I$5-$I$5&lt;$A32-1," ",IF(I$5-$I$5+1&gt;'Primary Inputs'!$C$17,0,(SUM(OFFSET($I$21,0,I$5-$I$5-$A32+1)))*$C32))</f>
        <v xml:space="preserve"> </v>
      </c>
      <c r="J32" s="169" t="str">
        <f ca="1">IF(J$5-$I$5&lt;$A32-1," ",IF(J$5-$I$5+1&gt;'Primary Inputs'!$C$17,0,(SUM(OFFSET($I$21,0,J$5-$I$5-$A32+1)))*$C32))</f>
        <v xml:space="preserve"> </v>
      </c>
      <c r="K32" s="169" t="str">
        <f ca="1">IF(K$5-$I$5&lt;$A32-1," ",IF(K$5-$I$5+1&gt;'Primary Inputs'!$C$17,0,(SUM(OFFSET($I$21,0,K$5-$I$5-$A32+1)))*$C32))</f>
        <v xml:space="preserve"> </v>
      </c>
      <c r="L32" s="169" t="str">
        <f ca="1">IF(L$5-$I$5&lt;$A32-1," ",IF(L$5-$I$5+1&gt;'Primary Inputs'!$C$17,0,(SUM(OFFSET($I$21,0,L$5-$I$5-$A32+1)))*$C32))</f>
        <v xml:space="preserve"> </v>
      </c>
      <c r="M32" s="169" t="str">
        <f ca="1">IF(M$5-$I$5&lt;$A32-1," ",IF(M$5-$I$5+1&gt;'Primary Inputs'!$C$17,0,(SUM(OFFSET($I$21,0,M$5-$I$5-$A32+1)))*$C32))</f>
        <v xml:space="preserve"> </v>
      </c>
      <c r="N32" s="169" t="str">
        <f ca="1">IF(N$5-$I$5&lt;$A32-1," ",IF(N$5-$I$5+1&gt;'Primary Inputs'!$C$17,0,(SUM(OFFSET($I$21,0,N$5-$I$5-$A32+1)))*$C32))</f>
        <v xml:space="preserve"> </v>
      </c>
      <c r="O32" s="169">
        <f ca="1">IF(O$5-$I$5&lt;$A32-1," ",IF(O$5-$I$5+1&gt;'Primary Inputs'!$C$17,0,(SUM(OFFSET($I$21,0,O$5-$I$5-$A32+1)))*$C32))</f>
        <v>0</v>
      </c>
      <c r="P32" s="169">
        <f ca="1">IF(P$5-$I$5&lt;$A32-1," ",IF(P$5-$I$5+1&gt;'Primary Inputs'!$C$17,0,(SUM(OFFSET($I$21,0,P$5-$I$5-$A32+1)))*$C32))</f>
        <v>0</v>
      </c>
      <c r="Q32" s="169">
        <f ca="1">IF(Q$5-$I$5&lt;$A32-1," ",IF(Q$5-$I$5+1&gt;'Primary Inputs'!$C$17,0,(SUM(OFFSET($I$21,0,Q$5-$I$5-$A32+1)))*$C32))</f>
        <v>0</v>
      </c>
      <c r="R32" s="169">
        <f ca="1">IF(R$5-$I$5&lt;$A32-1," ",IF(R$5-$I$5+1&gt;'Primary Inputs'!$C$17,0,(SUM(OFFSET($I$21,0,R$5-$I$5-$A32+1)))*$C32))</f>
        <v>0</v>
      </c>
      <c r="S32" s="169">
        <f ca="1">IF(S$5-$I$5&lt;$A32-1," ",IF(S$5-$I$5+1&gt;'Primary Inputs'!$C$17,0,(SUM(OFFSET($I$21,0,S$5-$I$5-$A32+1)))*$C32))</f>
        <v>0</v>
      </c>
      <c r="T32" s="169">
        <f ca="1">IF(T$5-$I$5&lt;$A32-1," ",IF(T$5-$I$5+1&gt;'Primary Inputs'!$C$17,0,(SUM(OFFSET($I$21,0,T$5-$I$5-$A32+1)))*$C32))</f>
        <v>0</v>
      </c>
      <c r="U32" s="169">
        <f ca="1">IF(U$5-$I$5&lt;$A32-1," ",IF(U$5-$I$5+1&gt;'Primary Inputs'!$C$17,0,(SUM(OFFSET($I$21,0,U$5-$I$5-$A32+1)))*$C32))</f>
        <v>0</v>
      </c>
      <c r="V32" s="169">
        <f ca="1">IF(V$5-$I$5&lt;$A32-1," ",IF(V$5-$I$5+1&gt;'Primary Inputs'!$C$17,0,(SUM(OFFSET($I$21,0,V$5-$I$5-$A32+1)))*$C32))</f>
        <v>0</v>
      </c>
      <c r="W32" s="169">
        <f ca="1">IF(W$5-$I$5&lt;$A32-1," ",IF(W$5-$I$5+1&gt;'Primary Inputs'!$C$17,0,(SUM(OFFSET($I$21,0,W$5-$I$5-$A32+1)))*$C32))</f>
        <v>0</v>
      </c>
      <c r="X32" s="169">
        <f ca="1">IF(X$5-$I$5&lt;$A32-1," ",IF(X$5-$I$5+1&gt;'Primary Inputs'!$C$17,0,(SUM(OFFSET($I$21,0,X$5-$I$5-$A32+1)))*$C32))</f>
        <v>0</v>
      </c>
      <c r="Y32" s="169">
        <f ca="1">IF(Y$5-$I$5&lt;$A32-1," ",IF(Y$5-$I$5+1&gt;'Primary Inputs'!$C$17,0,(SUM(OFFSET($I$21,0,Y$5-$I$5-$A32+1)))*$C32))</f>
        <v>0</v>
      </c>
      <c r="Z32" s="169">
        <f ca="1">IF(Z$5-$I$5&lt;$A32-1," ",IF(Z$5-$I$5+1&gt;'Primary Inputs'!$C$17,0,(SUM(OFFSET($I$21,0,Z$5-$I$5-$A32+1)))*$C32))</f>
        <v>0</v>
      </c>
      <c r="AA32" s="169">
        <f ca="1">IF(AA$5-$I$5&lt;$A32-1," ",IF(AA$5-$I$5+1&gt;'Primary Inputs'!$C$17,0,(SUM(OFFSET($I$21,0,AA$5-$I$5-$A32+1)))*$C32))</f>
        <v>0</v>
      </c>
      <c r="AB32" s="169">
        <f ca="1">IF(AB$5-$I$5&lt;$A32-1," ",IF(AB$5-$I$5+1&gt;'Primary Inputs'!$C$17,0,(SUM(OFFSET($I$21,0,AB$5-$I$5-$A32+1)))*$C32))</f>
        <v>0</v>
      </c>
      <c r="AC32" s="169">
        <f ca="1">IF(AC$5-$I$5&lt;$A32-1," ",IF(AC$5-$I$5+1&gt;'Primary Inputs'!$C$17,0,(SUM(OFFSET($I$21,0,AC$5-$I$5-$A32+1)))*$C32))</f>
        <v>0</v>
      </c>
      <c r="AD32" s="169">
        <f ca="1">IF(AD$5-$I$5&lt;$A32-1," ",IF(AD$5-$I$5+1&gt;'Primary Inputs'!$C$17,0,(SUM(OFFSET($I$21,0,AD$5-$I$5-$A32+1)))*$C32))</f>
        <v>0</v>
      </c>
      <c r="AE32" s="169">
        <f ca="1">IF(AE$5-$I$5&lt;$A32-1," ",IF(AE$5-$I$5+1&gt;'Primary Inputs'!$C$17,0,(SUM(OFFSET($I$21,0,AE$5-$I$5-$A32+1)))*$C32))</f>
        <v>0</v>
      </c>
      <c r="AF32" s="169">
        <f ca="1">IF(AF$5-$I$5&lt;$A32-1," ",IF(AF$5-$I$5+1&gt;'Primary Inputs'!$C$17,0,(SUM(OFFSET($I$21,0,AF$5-$I$5-$A32+1)))*$C32))</f>
        <v>0</v>
      </c>
      <c r="AG32" s="169">
        <f ca="1">IF(AG$5-$I$5&lt;$A32-1," ",IF(AG$5-$I$5+1&gt;'Primary Inputs'!$C$17,0,(SUM(OFFSET($I$21,0,AG$5-$I$5-$A32+1)))*$C32))</f>
        <v>0</v>
      </c>
      <c r="AH32" s="169">
        <f ca="1">IF(AH$5-$I$5&lt;$A32-1," ",IF(AH$5-$I$5+1&gt;'Primary Inputs'!$C$17,0,(SUM(OFFSET($I$21,0,AH$5-$I$5-$A32+1)))*$C32))</f>
        <v>0</v>
      </c>
      <c r="AI32" s="169">
        <f ca="1">IF(AI$5-$I$5&lt;$A32-1," ",IF(AI$5-$I$5+1&gt;'Primary Inputs'!$C$17,0,(SUM(OFFSET($I$21,0,AI$5-$I$5-$A32+1)))*$C32))</f>
        <v>0</v>
      </c>
      <c r="AJ32" s="169">
        <f ca="1">IF(AJ$5-$I$5&lt;$A32-1," ",IF(AJ$5-$I$5+1&gt;'Primary Inputs'!$C$17,0,(SUM(OFFSET($I$21,0,AJ$5-$I$5-$A32+1)))*$C32))</f>
        <v>0</v>
      </c>
      <c r="AK32" s="169">
        <f ca="1">IF(AK$5-$I$5&lt;$A32-1," ",IF(AK$5-$I$5+1&gt;'Primary Inputs'!$C$17,0,(SUM(OFFSET($I$21,0,AK$5-$I$5-$A32+1)))*$C32))</f>
        <v>0</v>
      </c>
      <c r="AL32" s="169">
        <f ca="1">IF(AL$5-$I$5&lt;$A32-1," ",IF(AL$5-$I$5+1&gt;'Primary Inputs'!$C$17,0,(SUM(OFFSET($I$21,0,AL$5-$I$5-$A32+1)))*$C32))</f>
        <v>0</v>
      </c>
      <c r="AM32" s="169">
        <f ca="1">IF(AM$5-$I$5&lt;$A32-1," ",IF(AM$5-$I$5+1&gt;'Primary Inputs'!$C$17,0,(SUM(OFFSET($I$21,0,AM$5-$I$5-$A32+1)))*$C32))</f>
        <v>0</v>
      </c>
      <c r="AN32" s="169">
        <f ca="1">IF(AN$5-$I$5&lt;$A32-1," ",IF(AN$5-$I$5+1&gt;'Primary Inputs'!$C$17,0,(SUM(OFFSET($I$21,0,AN$5-$I$5-$A32+1)))*$C32))</f>
        <v>0</v>
      </c>
      <c r="AO32" s="169">
        <f ca="1">IF(AO$5-$I$5&lt;$A32-1," ",IF(AO$5-$I$5+1&gt;'Primary Inputs'!$C$17,0,(SUM(OFFSET($I$21,0,AO$5-$I$5-$A32+1)))*$C32))</f>
        <v>0</v>
      </c>
      <c r="AP32" s="169">
        <f ca="1">IF(AP$5-$I$5&lt;$A32-1," ",IF(AP$5-$I$5+1&gt;'Primary Inputs'!$C$17,0,(SUM(OFFSET($I$21,0,AP$5-$I$5-$A32+1)))*$C32))</f>
        <v>0</v>
      </c>
      <c r="AQ32" s="169">
        <f ca="1">IF(AQ$5-$I$5&lt;$A32-1," ",IF(AQ$5-$I$5+1&gt;'Primary Inputs'!$C$17,0,(SUM(OFFSET($I$21,0,AQ$5-$I$5-$A32+1)))*$C32))</f>
        <v>0</v>
      </c>
      <c r="AR32" s="169">
        <f ca="1">IF(AR$5-$I$5&lt;$A32-1," ",IF(AR$5-$I$5+1&gt;'Primary Inputs'!$C$17,0,(SUM(OFFSET($I$21,0,AR$5-$I$5-$A32+1)))*$C32))</f>
        <v>0</v>
      </c>
      <c r="AS32" s="169">
        <f ca="1">IF(AS$5-$I$5&lt;$A32-1," ",IF(AS$5-$I$5+1&gt;'Primary Inputs'!$C$17,0,(SUM(OFFSET($I$21,0,AS$5-$I$5-$A32+1)))*$C32))</f>
        <v>0</v>
      </c>
      <c r="AT32" s="169">
        <f ca="1">IF(AT$5-$I$5&lt;$A32-1," ",IF(AT$5-$I$5+1&gt;'Primary Inputs'!$C$17,0,(SUM(OFFSET($I$21,0,AT$5-$I$5-$A32+1)))*$C32))</f>
        <v>0</v>
      </c>
      <c r="AU32" s="169">
        <f ca="1">IF(AU$5-$I$5&lt;$A32-1," ",IF(AU$5-$I$5+1&gt;'Primary Inputs'!$C$17,0,(SUM(OFFSET($I$21,0,AU$5-$I$5-$A32+1)))*$C32))</f>
        <v>0</v>
      </c>
      <c r="AV32" s="169">
        <f ca="1">IF(AV$5-$I$5&lt;$A32-1," ",IF(AV$5-$I$5+1&gt;'Primary Inputs'!$C$17,0,(SUM(OFFSET($I$21,0,AV$5-$I$5-$A32+1)))*$C32))</f>
        <v>0</v>
      </c>
      <c r="AW32" s="169">
        <f ca="1">IF(AW$5-$I$5&lt;$A32-1," ",IF(AW$5-$I$5+1&gt;'Primary Inputs'!$C$17,0,(SUM(OFFSET($I$21,0,AW$5-$I$5-$A32+1)))*$C32))</f>
        <v>0</v>
      </c>
      <c r="AX32" s="169">
        <f ca="1">IF(AX$5-$I$5&lt;$A32-1," ",IF(AX$5-$I$5+1&gt;'Primary Inputs'!$C$17,0,(SUM(OFFSET($I$21,0,AX$5-$I$5-$A32+1)))*$C32))</f>
        <v>0</v>
      </c>
      <c r="AY32" s="169">
        <f ca="1">IF(AY$5-$I$5&lt;$A32-1," ",IF(AY$5-$I$5+1&gt;'Primary Inputs'!$C$17,0,(SUM(OFFSET($I$21,0,AY$5-$I$5-$A32+1)))*$C32))</f>
        <v>0</v>
      </c>
      <c r="AZ32" s="169">
        <f ca="1">IF(AZ$5-$I$5&lt;$A32-1," ",IF(AZ$5-$I$5+1&gt;'Primary Inputs'!$C$17,0,(SUM(OFFSET($I$21,0,AZ$5-$I$5-$A32+1)))*$C32))</f>
        <v>0</v>
      </c>
      <c r="BA32" s="169">
        <f ca="1">IF(BA$5-$I$5&lt;$A32-1," ",IF(BA$5-$I$5+1&gt;'Primary Inputs'!$C$17,0,(SUM(OFFSET($I$21,0,BA$5-$I$5-$A32+1)))*$C32))</f>
        <v>0</v>
      </c>
      <c r="BB32" s="169">
        <f ca="1">IF(BB$5-$I$5&lt;$A32-1," ",IF(BB$5-$I$5+1&gt;'Primary Inputs'!$C$17,0,(SUM(OFFSET($I$21,0,BB$5-$I$5-$A32+1)))*$C32))</f>
        <v>0</v>
      </c>
      <c r="BC32" s="169">
        <f ca="1">IF(BC$5-$I$5&lt;$A32-1," ",IF(BC$5-$I$5+1&gt;'Primary Inputs'!$C$17,0,(SUM(OFFSET($I$21,0,BC$5-$I$5-$A32+1)))*$C32))</f>
        <v>0</v>
      </c>
      <c r="BD32" s="169">
        <f ca="1">IF(BD$5-$I$5&lt;$A32-1," ",IF(BD$5-$I$5+1&gt;'Primary Inputs'!$C$17,0,(SUM(OFFSET($I$21,0,BD$5-$I$5-$A32+1)))*$C32))</f>
        <v>0</v>
      </c>
      <c r="BE32" s="169">
        <f ca="1">IF(BE$5-$I$5&lt;$A32-1," ",IF(BE$5-$I$5+1&gt;'Primary Inputs'!$C$17,0,(SUM(OFFSET($I$21,0,BE$5-$I$5-$A32+1)))*$C32))</f>
        <v>0</v>
      </c>
      <c r="BF32" s="169">
        <f ca="1">IF(BF$5-$I$5&lt;$A32-1," ",IF(BF$5-$I$5+1&gt;'Primary Inputs'!$C$17,0,(SUM(OFFSET($I$21,0,BF$5-$I$5-$A32+1)))*$C32))</f>
        <v>0</v>
      </c>
      <c r="BG32" s="119"/>
      <c r="BH32" s="119"/>
      <c r="BI32" s="119"/>
      <c r="BJ32" s="119"/>
      <c r="BK32" s="119"/>
      <c r="BL32" s="119"/>
      <c r="BM32" s="119"/>
      <c r="BN32" s="119"/>
      <c r="BO32" s="119"/>
      <c r="BP32" s="119"/>
      <c r="BQ32" s="119"/>
      <c r="BR32" s="119"/>
      <c r="BS32" s="119"/>
      <c r="BT32" s="119"/>
      <c r="BU32" s="119"/>
      <c r="BV32" s="119"/>
      <c r="BW32" s="119"/>
      <c r="BX32" s="119"/>
      <c r="BY32" s="119"/>
      <c r="BZ32" s="119"/>
      <c r="CA32" s="119"/>
      <c r="CB32" s="119"/>
      <c r="CC32" s="119"/>
      <c r="CD32" s="119"/>
      <c r="CE32" s="119"/>
      <c r="CF32" s="119"/>
      <c r="CG32" s="119"/>
      <c r="CH32" s="119"/>
      <c r="CI32" s="119"/>
      <c r="CJ32" s="119"/>
      <c r="CK32" s="119"/>
      <c r="CL32" s="119"/>
      <c r="CM32" s="119"/>
      <c r="CN32" s="119"/>
      <c r="CO32" s="119"/>
      <c r="CP32" s="119"/>
      <c r="CQ32" s="119"/>
      <c r="CR32" s="119"/>
      <c r="CS32" s="119"/>
      <c r="CT32" s="119"/>
      <c r="CU32" s="119"/>
      <c r="CV32" s="119"/>
      <c r="CW32" s="119"/>
      <c r="CX32" s="119"/>
      <c r="CY32" s="119"/>
      <c r="CZ32" s="119"/>
    </row>
    <row r="33" spans="1:104">
      <c r="A33" s="119">
        <v>8</v>
      </c>
      <c r="B33" s="119" t="s">
        <v>202</v>
      </c>
      <c r="C33" s="119">
        <f ca="1">OFFSET('Primary Inputs'!$E$12,0,$A33-1)</f>
        <v>0</v>
      </c>
      <c r="I33" s="169" t="str">
        <f ca="1">IF(I$5-$I$5&lt;$A33-1," ",IF(I$5-$I$5+1&gt;'Primary Inputs'!$C$17,0,(SUM(OFFSET($I$21,0,I$5-$I$5-$A33+1)))*$C33))</f>
        <v xml:space="preserve"> </v>
      </c>
      <c r="J33" s="169" t="str">
        <f ca="1">IF(J$5-$I$5&lt;$A33-1," ",IF(J$5-$I$5+1&gt;'Primary Inputs'!$C$17,0,(SUM(OFFSET($I$21,0,J$5-$I$5-$A33+1)))*$C33))</f>
        <v xml:space="preserve"> </v>
      </c>
      <c r="K33" s="169" t="str">
        <f ca="1">IF(K$5-$I$5&lt;$A33-1," ",IF(K$5-$I$5+1&gt;'Primary Inputs'!$C$17,0,(SUM(OFFSET($I$21,0,K$5-$I$5-$A33+1)))*$C33))</f>
        <v xml:space="preserve"> </v>
      </c>
      <c r="L33" s="169" t="str">
        <f ca="1">IF(L$5-$I$5&lt;$A33-1," ",IF(L$5-$I$5+1&gt;'Primary Inputs'!$C$17,0,(SUM(OFFSET($I$21,0,L$5-$I$5-$A33+1)))*$C33))</f>
        <v xml:space="preserve"> </v>
      </c>
      <c r="M33" s="169" t="str">
        <f ca="1">IF(M$5-$I$5&lt;$A33-1," ",IF(M$5-$I$5+1&gt;'Primary Inputs'!$C$17,0,(SUM(OFFSET($I$21,0,M$5-$I$5-$A33+1)))*$C33))</f>
        <v xml:space="preserve"> </v>
      </c>
      <c r="N33" s="169" t="str">
        <f ca="1">IF(N$5-$I$5&lt;$A33-1," ",IF(N$5-$I$5+1&gt;'Primary Inputs'!$C$17,0,(SUM(OFFSET($I$21,0,N$5-$I$5-$A33+1)))*$C33))</f>
        <v xml:space="preserve"> </v>
      </c>
      <c r="O33" s="169" t="str">
        <f ca="1">IF(O$5-$I$5&lt;$A33-1," ",IF(O$5-$I$5+1&gt;'Primary Inputs'!$C$17,0,(SUM(OFFSET($I$21,0,O$5-$I$5-$A33+1)))*$C33))</f>
        <v xml:space="preserve"> </v>
      </c>
      <c r="P33" s="169">
        <f ca="1">IF(P$5-$I$5&lt;$A33-1," ",IF(P$5-$I$5+1&gt;'Primary Inputs'!$C$17,0,(SUM(OFFSET($I$21,0,P$5-$I$5-$A33+1)))*$C33))</f>
        <v>0</v>
      </c>
      <c r="Q33" s="169">
        <f ca="1">IF(Q$5-$I$5&lt;$A33-1," ",IF(Q$5-$I$5+1&gt;'Primary Inputs'!$C$17,0,(SUM(OFFSET($I$21,0,Q$5-$I$5-$A33+1)))*$C33))</f>
        <v>0</v>
      </c>
      <c r="R33" s="169">
        <f ca="1">IF(R$5-$I$5&lt;$A33-1," ",IF(R$5-$I$5+1&gt;'Primary Inputs'!$C$17,0,(SUM(OFFSET($I$21,0,R$5-$I$5-$A33+1)))*$C33))</f>
        <v>0</v>
      </c>
      <c r="S33" s="169">
        <f ca="1">IF(S$5-$I$5&lt;$A33-1," ",IF(S$5-$I$5+1&gt;'Primary Inputs'!$C$17,0,(SUM(OFFSET($I$21,0,S$5-$I$5-$A33+1)))*$C33))</f>
        <v>0</v>
      </c>
      <c r="T33" s="169">
        <f ca="1">IF(T$5-$I$5&lt;$A33-1," ",IF(T$5-$I$5+1&gt;'Primary Inputs'!$C$17,0,(SUM(OFFSET($I$21,0,T$5-$I$5-$A33+1)))*$C33))</f>
        <v>0</v>
      </c>
      <c r="U33" s="169">
        <f ca="1">IF(U$5-$I$5&lt;$A33-1," ",IF(U$5-$I$5+1&gt;'Primary Inputs'!$C$17,0,(SUM(OFFSET($I$21,0,U$5-$I$5-$A33+1)))*$C33))</f>
        <v>0</v>
      </c>
      <c r="V33" s="169">
        <f ca="1">IF(V$5-$I$5&lt;$A33-1," ",IF(V$5-$I$5+1&gt;'Primary Inputs'!$C$17,0,(SUM(OFFSET($I$21,0,V$5-$I$5-$A33+1)))*$C33))</f>
        <v>0</v>
      </c>
      <c r="W33" s="169">
        <f ca="1">IF(W$5-$I$5&lt;$A33-1," ",IF(W$5-$I$5+1&gt;'Primary Inputs'!$C$17,0,(SUM(OFFSET($I$21,0,W$5-$I$5-$A33+1)))*$C33))</f>
        <v>0</v>
      </c>
      <c r="X33" s="169">
        <f ca="1">IF(X$5-$I$5&lt;$A33-1," ",IF(X$5-$I$5+1&gt;'Primary Inputs'!$C$17,0,(SUM(OFFSET($I$21,0,X$5-$I$5-$A33+1)))*$C33))</f>
        <v>0</v>
      </c>
      <c r="Y33" s="169">
        <f ca="1">IF(Y$5-$I$5&lt;$A33-1," ",IF(Y$5-$I$5+1&gt;'Primary Inputs'!$C$17,0,(SUM(OFFSET($I$21,0,Y$5-$I$5-$A33+1)))*$C33))</f>
        <v>0</v>
      </c>
      <c r="Z33" s="169">
        <f ca="1">IF(Z$5-$I$5&lt;$A33-1," ",IF(Z$5-$I$5+1&gt;'Primary Inputs'!$C$17,0,(SUM(OFFSET($I$21,0,Z$5-$I$5-$A33+1)))*$C33))</f>
        <v>0</v>
      </c>
      <c r="AA33" s="169">
        <f ca="1">IF(AA$5-$I$5&lt;$A33-1," ",IF(AA$5-$I$5+1&gt;'Primary Inputs'!$C$17,0,(SUM(OFFSET($I$21,0,AA$5-$I$5-$A33+1)))*$C33))</f>
        <v>0</v>
      </c>
      <c r="AB33" s="169">
        <f ca="1">IF(AB$5-$I$5&lt;$A33-1," ",IF(AB$5-$I$5+1&gt;'Primary Inputs'!$C$17,0,(SUM(OFFSET($I$21,0,AB$5-$I$5-$A33+1)))*$C33))</f>
        <v>0</v>
      </c>
      <c r="AC33" s="169">
        <f ca="1">IF(AC$5-$I$5&lt;$A33-1," ",IF(AC$5-$I$5+1&gt;'Primary Inputs'!$C$17,0,(SUM(OFFSET($I$21,0,AC$5-$I$5-$A33+1)))*$C33))</f>
        <v>0</v>
      </c>
      <c r="AD33" s="169">
        <f ca="1">IF(AD$5-$I$5&lt;$A33-1," ",IF(AD$5-$I$5+1&gt;'Primary Inputs'!$C$17,0,(SUM(OFFSET($I$21,0,AD$5-$I$5-$A33+1)))*$C33))</f>
        <v>0</v>
      </c>
      <c r="AE33" s="169">
        <f ca="1">IF(AE$5-$I$5&lt;$A33-1," ",IF(AE$5-$I$5+1&gt;'Primary Inputs'!$C$17,0,(SUM(OFFSET($I$21,0,AE$5-$I$5-$A33+1)))*$C33))</f>
        <v>0</v>
      </c>
      <c r="AF33" s="169">
        <f ca="1">IF(AF$5-$I$5&lt;$A33-1," ",IF(AF$5-$I$5+1&gt;'Primary Inputs'!$C$17,0,(SUM(OFFSET($I$21,0,AF$5-$I$5-$A33+1)))*$C33))</f>
        <v>0</v>
      </c>
      <c r="AG33" s="169">
        <f ca="1">IF(AG$5-$I$5&lt;$A33-1," ",IF(AG$5-$I$5+1&gt;'Primary Inputs'!$C$17,0,(SUM(OFFSET($I$21,0,AG$5-$I$5-$A33+1)))*$C33))</f>
        <v>0</v>
      </c>
      <c r="AH33" s="169">
        <f ca="1">IF(AH$5-$I$5&lt;$A33-1," ",IF(AH$5-$I$5+1&gt;'Primary Inputs'!$C$17,0,(SUM(OFFSET($I$21,0,AH$5-$I$5-$A33+1)))*$C33))</f>
        <v>0</v>
      </c>
      <c r="AI33" s="169">
        <f ca="1">IF(AI$5-$I$5&lt;$A33-1," ",IF(AI$5-$I$5+1&gt;'Primary Inputs'!$C$17,0,(SUM(OFFSET($I$21,0,AI$5-$I$5-$A33+1)))*$C33))</f>
        <v>0</v>
      </c>
      <c r="AJ33" s="169">
        <f ca="1">IF(AJ$5-$I$5&lt;$A33-1," ",IF(AJ$5-$I$5+1&gt;'Primary Inputs'!$C$17,0,(SUM(OFFSET($I$21,0,AJ$5-$I$5-$A33+1)))*$C33))</f>
        <v>0</v>
      </c>
      <c r="AK33" s="169">
        <f ca="1">IF(AK$5-$I$5&lt;$A33-1," ",IF(AK$5-$I$5+1&gt;'Primary Inputs'!$C$17,0,(SUM(OFFSET($I$21,0,AK$5-$I$5-$A33+1)))*$C33))</f>
        <v>0</v>
      </c>
      <c r="AL33" s="169">
        <f ca="1">IF(AL$5-$I$5&lt;$A33-1," ",IF(AL$5-$I$5+1&gt;'Primary Inputs'!$C$17,0,(SUM(OFFSET($I$21,0,AL$5-$I$5-$A33+1)))*$C33))</f>
        <v>0</v>
      </c>
      <c r="AM33" s="169">
        <f ca="1">IF(AM$5-$I$5&lt;$A33-1," ",IF(AM$5-$I$5+1&gt;'Primary Inputs'!$C$17,0,(SUM(OFFSET($I$21,0,AM$5-$I$5-$A33+1)))*$C33))</f>
        <v>0</v>
      </c>
      <c r="AN33" s="169">
        <f ca="1">IF(AN$5-$I$5&lt;$A33-1," ",IF(AN$5-$I$5+1&gt;'Primary Inputs'!$C$17,0,(SUM(OFFSET($I$21,0,AN$5-$I$5-$A33+1)))*$C33))</f>
        <v>0</v>
      </c>
      <c r="AO33" s="169">
        <f ca="1">IF(AO$5-$I$5&lt;$A33-1," ",IF(AO$5-$I$5+1&gt;'Primary Inputs'!$C$17,0,(SUM(OFFSET($I$21,0,AO$5-$I$5-$A33+1)))*$C33))</f>
        <v>0</v>
      </c>
      <c r="AP33" s="169">
        <f ca="1">IF(AP$5-$I$5&lt;$A33-1," ",IF(AP$5-$I$5+1&gt;'Primary Inputs'!$C$17,0,(SUM(OFFSET($I$21,0,AP$5-$I$5-$A33+1)))*$C33))</f>
        <v>0</v>
      </c>
      <c r="AQ33" s="169">
        <f ca="1">IF(AQ$5-$I$5&lt;$A33-1," ",IF(AQ$5-$I$5+1&gt;'Primary Inputs'!$C$17,0,(SUM(OFFSET($I$21,0,AQ$5-$I$5-$A33+1)))*$C33))</f>
        <v>0</v>
      </c>
      <c r="AR33" s="169">
        <f ca="1">IF(AR$5-$I$5&lt;$A33-1," ",IF(AR$5-$I$5+1&gt;'Primary Inputs'!$C$17,0,(SUM(OFFSET($I$21,0,AR$5-$I$5-$A33+1)))*$C33))</f>
        <v>0</v>
      </c>
      <c r="AS33" s="169">
        <f ca="1">IF(AS$5-$I$5&lt;$A33-1," ",IF(AS$5-$I$5+1&gt;'Primary Inputs'!$C$17,0,(SUM(OFFSET($I$21,0,AS$5-$I$5-$A33+1)))*$C33))</f>
        <v>0</v>
      </c>
      <c r="AT33" s="169">
        <f ca="1">IF(AT$5-$I$5&lt;$A33-1," ",IF(AT$5-$I$5+1&gt;'Primary Inputs'!$C$17,0,(SUM(OFFSET($I$21,0,AT$5-$I$5-$A33+1)))*$C33))</f>
        <v>0</v>
      </c>
      <c r="AU33" s="169">
        <f ca="1">IF(AU$5-$I$5&lt;$A33-1," ",IF(AU$5-$I$5+1&gt;'Primary Inputs'!$C$17,0,(SUM(OFFSET($I$21,0,AU$5-$I$5-$A33+1)))*$C33))</f>
        <v>0</v>
      </c>
      <c r="AV33" s="169">
        <f ca="1">IF(AV$5-$I$5&lt;$A33-1," ",IF(AV$5-$I$5+1&gt;'Primary Inputs'!$C$17,0,(SUM(OFFSET($I$21,0,AV$5-$I$5-$A33+1)))*$C33))</f>
        <v>0</v>
      </c>
      <c r="AW33" s="169">
        <f ca="1">IF(AW$5-$I$5&lt;$A33-1," ",IF(AW$5-$I$5+1&gt;'Primary Inputs'!$C$17,0,(SUM(OFFSET($I$21,0,AW$5-$I$5-$A33+1)))*$C33))</f>
        <v>0</v>
      </c>
      <c r="AX33" s="169">
        <f ca="1">IF(AX$5-$I$5&lt;$A33-1," ",IF(AX$5-$I$5+1&gt;'Primary Inputs'!$C$17,0,(SUM(OFFSET($I$21,0,AX$5-$I$5-$A33+1)))*$C33))</f>
        <v>0</v>
      </c>
      <c r="AY33" s="169">
        <f ca="1">IF(AY$5-$I$5&lt;$A33-1," ",IF(AY$5-$I$5+1&gt;'Primary Inputs'!$C$17,0,(SUM(OFFSET($I$21,0,AY$5-$I$5-$A33+1)))*$C33))</f>
        <v>0</v>
      </c>
      <c r="AZ33" s="169">
        <f ca="1">IF(AZ$5-$I$5&lt;$A33-1," ",IF(AZ$5-$I$5+1&gt;'Primary Inputs'!$C$17,0,(SUM(OFFSET($I$21,0,AZ$5-$I$5-$A33+1)))*$C33))</f>
        <v>0</v>
      </c>
      <c r="BA33" s="169">
        <f ca="1">IF(BA$5-$I$5&lt;$A33-1," ",IF(BA$5-$I$5+1&gt;'Primary Inputs'!$C$17,0,(SUM(OFFSET($I$21,0,BA$5-$I$5-$A33+1)))*$C33))</f>
        <v>0</v>
      </c>
      <c r="BB33" s="169">
        <f ca="1">IF(BB$5-$I$5&lt;$A33-1," ",IF(BB$5-$I$5+1&gt;'Primary Inputs'!$C$17,0,(SUM(OFFSET($I$21,0,BB$5-$I$5-$A33+1)))*$C33))</f>
        <v>0</v>
      </c>
      <c r="BC33" s="169">
        <f ca="1">IF(BC$5-$I$5&lt;$A33-1," ",IF(BC$5-$I$5+1&gt;'Primary Inputs'!$C$17,0,(SUM(OFFSET($I$21,0,BC$5-$I$5-$A33+1)))*$C33))</f>
        <v>0</v>
      </c>
      <c r="BD33" s="169">
        <f ca="1">IF(BD$5-$I$5&lt;$A33-1," ",IF(BD$5-$I$5+1&gt;'Primary Inputs'!$C$17,0,(SUM(OFFSET($I$21,0,BD$5-$I$5-$A33+1)))*$C33))</f>
        <v>0</v>
      </c>
      <c r="BE33" s="169">
        <f ca="1">IF(BE$5-$I$5&lt;$A33-1," ",IF(BE$5-$I$5+1&gt;'Primary Inputs'!$C$17,0,(SUM(OFFSET($I$21,0,BE$5-$I$5-$A33+1)))*$C33))</f>
        <v>0</v>
      </c>
      <c r="BF33" s="169">
        <f ca="1">IF(BF$5-$I$5&lt;$A33-1," ",IF(BF$5-$I$5+1&gt;'Primary Inputs'!$C$17,0,(SUM(OFFSET($I$21,0,BF$5-$I$5-$A33+1)))*$C33))</f>
        <v>0</v>
      </c>
      <c r="BG33" s="119"/>
      <c r="BH33" s="119"/>
      <c r="BI33" s="119"/>
      <c r="BJ33" s="119"/>
      <c r="BK33" s="119"/>
      <c r="BL33" s="119"/>
      <c r="BM33" s="119"/>
      <c r="BN33" s="119"/>
      <c r="BO33" s="119"/>
      <c r="BP33" s="119"/>
      <c r="BQ33" s="119"/>
      <c r="BR33" s="119"/>
      <c r="BS33" s="119"/>
      <c r="BT33" s="119"/>
      <c r="BU33" s="119"/>
      <c r="BV33" s="119"/>
      <c r="BW33" s="119"/>
      <c r="BX33" s="119"/>
      <c r="BY33" s="119"/>
      <c r="BZ33" s="119"/>
      <c r="CA33" s="119"/>
      <c r="CB33" s="119"/>
      <c r="CC33" s="119"/>
      <c r="CD33" s="119"/>
      <c r="CE33" s="119"/>
      <c r="CF33" s="119"/>
      <c r="CG33" s="119"/>
      <c r="CH33" s="119"/>
      <c r="CI33" s="119"/>
      <c r="CJ33" s="119"/>
      <c r="CK33" s="119"/>
      <c r="CL33" s="119"/>
      <c r="CM33" s="119"/>
      <c r="CN33" s="119"/>
      <c r="CO33" s="119"/>
      <c r="CP33" s="119"/>
      <c r="CQ33" s="119"/>
      <c r="CR33" s="119"/>
      <c r="CS33" s="119"/>
      <c r="CT33" s="119"/>
      <c r="CU33" s="119"/>
      <c r="CV33" s="119"/>
      <c r="CW33" s="119"/>
      <c r="CX33" s="119"/>
      <c r="CY33" s="119"/>
      <c r="CZ33" s="119"/>
    </row>
    <row r="34" spans="1:104">
      <c r="A34" s="119">
        <v>9</v>
      </c>
      <c r="B34" s="119" t="s">
        <v>203</v>
      </c>
      <c r="C34" s="119">
        <f ca="1">OFFSET('Primary Inputs'!$E$12,0,$A34-1)</f>
        <v>0</v>
      </c>
      <c r="I34" s="169" t="str">
        <f ca="1">IF(I$5-$I$5&lt;$A34-1," ",IF(I$5-$I$5+1&gt;'Primary Inputs'!$C$17,0,(SUM(OFFSET($I$21,0,I$5-$I$5-$A34+1)))*$C34))</f>
        <v xml:space="preserve"> </v>
      </c>
      <c r="J34" s="169" t="str">
        <f ca="1">IF(J$5-$I$5&lt;$A34-1," ",IF(J$5-$I$5+1&gt;'Primary Inputs'!$C$17,0,(SUM(OFFSET($I$21,0,J$5-$I$5-$A34+1)))*$C34))</f>
        <v xml:space="preserve"> </v>
      </c>
      <c r="K34" s="169" t="str">
        <f ca="1">IF(K$5-$I$5&lt;$A34-1," ",IF(K$5-$I$5+1&gt;'Primary Inputs'!$C$17,0,(SUM(OFFSET($I$21,0,K$5-$I$5-$A34+1)))*$C34))</f>
        <v xml:space="preserve"> </v>
      </c>
      <c r="L34" s="169" t="str">
        <f ca="1">IF(L$5-$I$5&lt;$A34-1," ",IF(L$5-$I$5+1&gt;'Primary Inputs'!$C$17,0,(SUM(OFFSET($I$21,0,L$5-$I$5-$A34+1)))*$C34))</f>
        <v xml:space="preserve"> </v>
      </c>
      <c r="M34" s="169" t="str">
        <f ca="1">IF(M$5-$I$5&lt;$A34-1," ",IF(M$5-$I$5+1&gt;'Primary Inputs'!$C$17,0,(SUM(OFFSET($I$21,0,M$5-$I$5-$A34+1)))*$C34))</f>
        <v xml:space="preserve"> </v>
      </c>
      <c r="N34" s="169" t="str">
        <f ca="1">IF(N$5-$I$5&lt;$A34-1," ",IF(N$5-$I$5+1&gt;'Primary Inputs'!$C$17,0,(SUM(OFFSET($I$21,0,N$5-$I$5-$A34+1)))*$C34))</f>
        <v xml:space="preserve"> </v>
      </c>
      <c r="O34" s="169" t="str">
        <f ca="1">IF(O$5-$I$5&lt;$A34-1," ",IF(O$5-$I$5+1&gt;'Primary Inputs'!$C$17,0,(SUM(OFFSET($I$21,0,O$5-$I$5-$A34+1)))*$C34))</f>
        <v xml:space="preserve"> </v>
      </c>
      <c r="P34" s="169" t="str">
        <f ca="1">IF(P$5-$I$5&lt;$A34-1," ",IF(P$5-$I$5+1&gt;'Primary Inputs'!$C$17,0,(SUM(OFFSET($I$21,0,P$5-$I$5-$A34+1)))*$C34))</f>
        <v xml:space="preserve"> </v>
      </c>
      <c r="Q34" s="169">
        <f ca="1">IF(Q$5-$I$5&lt;$A34-1," ",IF(Q$5-$I$5+1&gt;'Primary Inputs'!$C$17,0,(SUM(OFFSET($I$21,0,Q$5-$I$5-$A34+1)))*$C34))</f>
        <v>0</v>
      </c>
      <c r="R34" s="169">
        <f ca="1">IF(R$5-$I$5&lt;$A34-1," ",IF(R$5-$I$5+1&gt;'Primary Inputs'!$C$17,0,(SUM(OFFSET($I$21,0,R$5-$I$5-$A34+1)))*$C34))</f>
        <v>0</v>
      </c>
      <c r="S34" s="169">
        <f ca="1">IF(S$5-$I$5&lt;$A34-1," ",IF(S$5-$I$5+1&gt;'Primary Inputs'!$C$17,0,(SUM(OFFSET($I$21,0,S$5-$I$5-$A34+1)))*$C34))</f>
        <v>0</v>
      </c>
      <c r="T34" s="169">
        <f ca="1">IF(T$5-$I$5&lt;$A34-1," ",IF(T$5-$I$5+1&gt;'Primary Inputs'!$C$17,0,(SUM(OFFSET($I$21,0,T$5-$I$5-$A34+1)))*$C34))</f>
        <v>0</v>
      </c>
      <c r="U34" s="169">
        <f ca="1">IF(U$5-$I$5&lt;$A34-1," ",IF(U$5-$I$5+1&gt;'Primary Inputs'!$C$17,0,(SUM(OFFSET($I$21,0,U$5-$I$5-$A34+1)))*$C34))</f>
        <v>0</v>
      </c>
      <c r="V34" s="169">
        <f ca="1">IF(V$5-$I$5&lt;$A34-1," ",IF(V$5-$I$5+1&gt;'Primary Inputs'!$C$17,0,(SUM(OFFSET($I$21,0,V$5-$I$5-$A34+1)))*$C34))</f>
        <v>0</v>
      </c>
      <c r="W34" s="169">
        <f ca="1">IF(W$5-$I$5&lt;$A34-1," ",IF(W$5-$I$5+1&gt;'Primary Inputs'!$C$17,0,(SUM(OFFSET($I$21,0,W$5-$I$5-$A34+1)))*$C34))</f>
        <v>0</v>
      </c>
      <c r="X34" s="169">
        <f ca="1">IF(X$5-$I$5&lt;$A34-1," ",IF(X$5-$I$5+1&gt;'Primary Inputs'!$C$17,0,(SUM(OFFSET($I$21,0,X$5-$I$5-$A34+1)))*$C34))</f>
        <v>0</v>
      </c>
      <c r="Y34" s="169">
        <f ca="1">IF(Y$5-$I$5&lt;$A34-1," ",IF(Y$5-$I$5+1&gt;'Primary Inputs'!$C$17,0,(SUM(OFFSET($I$21,0,Y$5-$I$5-$A34+1)))*$C34))</f>
        <v>0</v>
      </c>
      <c r="Z34" s="169">
        <f ca="1">IF(Z$5-$I$5&lt;$A34-1," ",IF(Z$5-$I$5+1&gt;'Primary Inputs'!$C$17,0,(SUM(OFFSET($I$21,0,Z$5-$I$5-$A34+1)))*$C34))</f>
        <v>0</v>
      </c>
      <c r="AA34" s="169">
        <f ca="1">IF(AA$5-$I$5&lt;$A34-1," ",IF(AA$5-$I$5+1&gt;'Primary Inputs'!$C$17,0,(SUM(OFFSET($I$21,0,AA$5-$I$5-$A34+1)))*$C34))</f>
        <v>0</v>
      </c>
      <c r="AB34" s="169">
        <f ca="1">IF(AB$5-$I$5&lt;$A34-1," ",IF(AB$5-$I$5+1&gt;'Primary Inputs'!$C$17,0,(SUM(OFFSET($I$21,0,AB$5-$I$5-$A34+1)))*$C34))</f>
        <v>0</v>
      </c>
      <c r="AC34" s="169">
        <f ca="1">IF(AC$5-$I$5&lt;$A34-1," ",IF(AC$5-$I$5+1&gt;'Primary Inputs'!$C$17,0,(SUM(OFFSET($I$21,0,AC$5-$I$5-$A34+1)))*$C34))</f>
        <v>0</v>
      </c>
      <c r="AD34" s="169">
        <f ca="1">IF(AD$5-$I$5&lt;$A34-1," ",IF(AD$5-$I$5+1&gt;'Primary Inputs'!$C$17,0,(SUM(OFFSET($I$21,0,AD$5-$I$5-$A34+1)))*$C34))</f>
        <v>0</v>
      </c>
      <c r="AE34" s="169">
        <f ca="1">IF(AE$5-$I$5&lt;$A34-1," ",IF(AE$5-$I$5+1&gt;'Primary Inputs'!$C$17,0,(SUM(OFFSET($I$21,0,AE$5-$I$5-$A34+1)))*$C34))</f>
        <v>0</v>
      </c>
      <c r="AF34" s="169">
        <f ca="1">IF(AF$5-$I$5&lt;$A34-1," ",IF(AF$5-$I$5+1&gt;'Primary Inputs'!$C$17,0,(SUM(OFFSET($I$21,0,AF$5-$I$5-$A34+1)))*$C34))</f>
        <v>0</v>
      </c>
      <c r="AG34" s="169">
        <f ca="1">IF(AG$5-$I$5&lt;$A34-1," ",IF(AG$5-$I$5+1&gt;'Primary Inputs'!$C$17,0,(SUM(OFFSET($I$21,0,AG$5-$I$5-$A34+1)))*$C34))</f>
        <v>0</v>
      </c>
      <c r="AH34" s="169">
        <f ca="1">IF(AH$5-$I$5&lt;$A34-1," ",IF(AH$5-$I$5+1&gt;'Primary Inputs'!$C$17,0,(SUM(OFFSET($I$21,0,AH$5-$I$5-$A34+1)))*$C34))</f>
        <v>0</v>
      </c>
      <c r="AI34" s="169">
        <f ca="1">IF(AI$5-$I$5&lt;$A34-1," ",IF(AI$5-$I$5+1&gt;'Primary Inputs'!$C$17,0,(SUM(OFFSET($I$21,0,AI$5-$I$5-$A34+1)))*$C34))</f>
        <v>0</v>
      </c>
      <c r="AJ34" s="169">
        <f ca="1">IF(AJ$5-$I$5&lt;$A34-1," ",IF(AJ$5-$I$5+1&gt;'Primary Inputs'!$C$17,0,(SUM(OFFSET($I$21,0,AJ$5-$I$5-$A34+1)))*$C34))</f>
        <v>0</v>
      </c>
      <c r="AK34" s="169">
        <f ca="1">IF(AK$5-$I$5&lt;$A34-1," ",IF(AK$5-$I$5+1&gt;'Primary Inputs'!$C$17,0,(SUM(OFFSET($I$21,0,AK$5-$I$5-$A34+1)))*$C34))</f>
        <v>0</v>
      </c>
      <c r="AL34" s="169">
        <f ca="1">IF(AL$5-$I$5&lt;$A34-1," ",IF(AL$5-$I$5+1&gt;'Primary Inputs'!$C$17,0,(SUM(OFFSET($I$21,0,AL$5-$I$5-$A34+1)))*$C34))</f>
        <v>0</v>
      </c>
      <c r="AM34" s="169">
        <f ca="1">IF(AM$5-$I$5&lt;$A34-1," ",IF(AM$5-$I$5+1&gt;'Primary Inputs'!$C$17,0,(SUM(OFFSET($I$21,0,AM$5-$I$5-$A34+1)))*$C34))</f>
        <v>0</v>
      </c>
      <c r="AN34" s="169">
        <f ca="1">IF(AN$5-$I$5&lt;$A34-1," ",IF(AN$5-$I$5+1&gt;'Primary Inputs'!$C$17,0,(SUM(OFFSET($I$21,0,AN$5-$I$5-$A34+1)))*$C34))</f>
        <v>0</v>
      </c>
      <c r="AO34" s="169">
        <f ca="1">IF(AO$5-$I$5&lt;$A34-1," ",IF(AO$5-$I$5+1&gt;'Primary Inputs'!$C$17,0,(SUM(OFFSET($I$21,0,AO$5-$I$5-$A34+1)))*$C34))</f>
        <v>0</v>
      </c>
      <c r="AP34" s="169">
        <f ca="1">IF(AP$5-$I$5&lt;$A34-1," ",IF(AP$5-$I$5+1&gt;'Primary Inputs'!$C$17,0,(SUM(OFFSET($I$21,0,AP$5-$I$5-$A34+1)))*$C34))</f>
        <v>0</v>
      </c>
      <c r="AQ34" s="169">
        <f ca="1">IF(AQ$5-$I$5&lt;$A34-1," ",IF(AQ$5-$I$5+1&gt;'Primary Inputs'!$C$17,0,(SUM(OFFSET($I$21,0,AQ$5-$I$5-$A34+1)))*$C34))</f>
        <v>0</v>
      </c>
      <c r="AR34" s="169">
        <f ca="1">IF(AR$5-$I$5&lt;$A34-1," ",IF(AR$5-$I$5+1&gt;'Primary Inputs'!$C$17,0,(SUM(OFFSET($I$21,0,AR$5-$I$5-$A34+1)))*$C34))</f>
        <v>0</v>
      </c>
      <c r="AS34" s="169">
        <f ca="1">IF(AS$5-$I$5&lt;$A34-1," ",IF(AS$5-$I$5+1&gt;'Primary Inputs'!$C$17,0,(SUM(OFFSET($I$21,0,AS$5-$I$5-$A34+1)))*$C34))</f>
        <v>0</v>
      </c>
      <c r="AT34" s="169">
        <f ca="1">IF(AT$5-$I$5&lt;$A34-1," ",IF(AT$5-$I$5+1&gt;'Primary Inputs'!$C$17,0,(SUM(OFFSET($I$21,0,AT$5-$I$5-$A34+1)))*$C34))</f>
        <v>0</v>
      </c>
      <c r="AU34" s="169">
        <f ca="1">IF(AU$5-$I$5&lt;$A34-1," ",IF(AU$5-$I$5+1&gt;'Primary Inputs'!$C$17,0,(SUM(OFFSET($I$21,0,AU$5-$I$5-$A34+1)))*$C34))</f>
        <v>0</v>
      </c>
      <c r="AV34" s="169">
        <f ca="1">IF(AV$5-$I$5&lt;$A34-1," ",IF(AV$5-$I$5+1&gt;'Primary Inputs'!$C$17,0,(SUM(OFFSET($I$21,0,AV$5-$I$5-$A34+1)))*$C34))</f>
        <v>0</v>
      </c>
      <c r="AW34" s="169">
        <f ca="1">IF(AW$5-$I$5&lt;$A34-1," ",IF(AW$5-$I$5+1&gt;'Primary Inputs'!$C$17,0,(SUM(OFFSET($I$21,0,AW$5-$I$5-$A34+1)))*$C34))</f>
        <v>0</v>
      </c>
      <c r="AX34" s="169">
        <f ca="1">IF(AX$5-$I$5&lt;$A34-1," ",IF(AX$5-$I$5+1&gt;'Primary Inputs'!$C$17,0,(SUM(OFFSET($I$21,0,AX$5-$I$5-$A34+1)))*$C34))</f>
        <v>0</v>
      </c>
      <c r="AY34" s="169">
        <f ca="1">IF(AY$5-$I$5&lt;$A34-1," ",IF(AY$5-$I$5+1&gt;'Primary Inputs'!$C$17,0,(SUM(OFFSET($I$21,0,AY$5-$I$5-$A34+1)))*$C34))</f>
        <v>0</v>
      </c>
      <c r="AZ34" s="169">
        <f ca="1">IF(AZ$5-$I$5&lt;$A34-1," ",IF(AZ$5-$I$5+1&gt;'Primary Inputs'!$C$17,0,(SUM(OFFSET($I$21,0,AZ$5-$I$5-$A34+1)))*$C34))</f>
        <v>0</v>
      </c>
      <c r="BA34" s="169">
        <f ca="1">IF(BA$5-$I$5&lt;$A34-1," ",IF(BA$5-$I$5+1&gt;'Primary Inputs'!$C$17,0,(SUM(OFFSET($I$21,0,BA$5-$I$5-$A34+1)))*$C34))</f>
        <v>0</v>
      </c>
      <c r="BB34" s="169">
        <f ca="1">IF(BB$5-$I$5&lt;$A34-1," ",IF(BB$5-$I$5+1&gt;'Primary Inputs'!$C$17,0,(SUM(OFFSET($I$21,0,BB$5-$I$5-$A34+1)))*$C34))</f>
        <v>0</v>
      </c>
      <c r="BC34" s="169">
        <f ca="1">IF(BC$5-$I$5&lt;$A34-1," ",IF(BC$5-$I$5+1&gt;'Primary Inputs'!$C$17,0,(SUM(OFFSET($I$21,0,BC$5-$I$5-$A34+1)))*$C34))</f>
        <v>0</v>
      </c>
      <c r="BD34" s="169">
        <f ca="1">IF(BD$5-$I$5&lt;$A34-1," ",IF(BD$5-$I$5+1&gt;'Primary Inputs'!$C$17,0,(SUM(OFFSET($I$21,0,BD$5-$I$5-$A34+1)))*$C34))</f>
        <v>0</v>
      </c>
      <c r="BE34" s="169">
        <f ca="1">IF(BE$5-$I$5&lt;$A34-1," ",IF(BE$5-$I$5+1&gt;'Primary Inputs'!$C$17,0,(SUM(OFFSET($I$21,0,BE$5-$I$5-$A34+1)))*$C34))</f>
        <v>0</v>
      </c>
      <c r="BF34" s="169">
        <f ca="1">IF(BF$5-$I$5&lt;$A34-1," ",IF(BF$5-$I$5+1&gt;'Primary Inputs'!$C$17,0,(SUM(OFFSET($I$21,0,BF$5-$I$5-$A34+1)))*$C34))</f>
        <v>0</v>
      </c>
      <c r="BG34" s="119"/>
      <c r="BH34" s="119"/>
      <c r="BI34" s="119"/>
      <c r="BJ34" s="119"/>
      <c r="BK34" s="119"/>
      <c r="BL34" s="119"/>
      <c r="BM34" s="119"/>
      <c r="BN34" s="119"/>
      <c r="BO34" s="119"/>
      <c r="BP34" s="119"/>
      <c r="BQ34" s="119"/>
      <c r="BR34" s="119"/>
      <c r="BS34" s="119"/>
      <c r="BT34" s="119"/>
      <c r="BU34" s="119"/>
      <c r="BV34" s="119"/>
      <c r="BW34" s="119"/>
      <c r="BX34" s="119"/>
      <c r="BY34" s="119"/>
      <c r="BZ34" s="119"/>
      <c r="CA34" s="119"/>
      <c r="CB34" s="119"/>
      <c r="CC34" s="119"/>
      <c r="CD34" s="119"/>
      <c r="CE34" s="119"/>
      <c r="CF34" s="119"/>
      <c r="CG34" s="119"/>
      <c r="CH34" s="119"/>
      <c r="CI34" s="119"/>
      <c r="CJ34" s="119"/>
      <c r="CK34" s="119"/>
      <c r="CL34" s="119"/>
      <c r="CM34" s="119"/>
      <c r="CN34" s="119"/>
      <c r="CO34" s="119"/>
      <c r="CP34" s="119"/>
      <c r="CQ34" s="119"/>
      <c r="CR34" s="119"/>
      <c r="CS34" s="119"/>
      <c r="CT34" s="119"/>
      <c r="CU34" s="119"/>
      <c r="CV34" s="119"/>
      <c r="CW34" s="119"/>
      <c r="CX34" s="119"/>
      <c r="CY34" s="119"/>
      <c r="CZ34" s="119"/>
    </row>
    <row r="35" spans="1:104">
      <c r="A35" s="119">
        <v>10</v>
      </c>
      <c r="B35" s="119" t="s">
        <v>204</v>
      </c>
      <c r="C35" s="119">
        <f ca="1">OFFSET('Primary Inputs'!$E$12,0,$A35-1)</f>
        <v>0</v>
      </c>
      <c r="I35" s="169" t="str">
        <f ca="1">IF(I$5-$I$5&lt;$A35-1," ",IF(I$5-$I$5+1&gt;'Primary Inputs'!$C$17,0,(SUM(OFFSET($I$21,0,I$5-$I$5-$A35+1)))*$C35))</f>
        <v xml:space="preserve"> </v>
      </c>
      <c r="J35" s="169" t="str">
        <f ca="1">IF(J$5-$I$5&lt;$A35-1," ",IF(J$5-$I$5+1&gt;'Primary Inputs'!$C$17,0,(SUM(OFFSET($I$21,0,J$5-$I$5-$A35+1)))*$C35))</f>
        <v xml:space="preserve"> </v>
      </c>
      <c r="K35" s="169" t="str">
        <f ca="1">IF(K$5-$I$5&lt;$A35-1," ",IF(K$5-$I$5+1&gt;'Primary Inputs'!$C$17,0,(SUM(OFFSET($I$21,0,K$5-$I$5-$A35+1)))*$C35))</f>
        <v xml:space="preserve"> </v>
      </c>
      <c r="L35" s="169" t="str">
        <f ca="1">IF(L$5-$I$5&lt;$A35-1," ",IF(L$5-$I$5+1&gt;'Primary Inputs'!$C$17,0,(SUM(OFFSET($I$21,0,L$5-$I$5-$A35+1)))*$C35))</f>
        <v xml:space="preserve"> </v>
      </c>
      <c r="M35" s="169" t="str">
        <f ca="1">IF(M$5-$I$5&lt;$A35-1," ",IF(M$5-$I$5+1&gt;'Primary Inputs'!$C$17,0,(SUM(OFFSET($I$21,0,M$5-$I$5-$A35+1)))*$C35))</f>
        <v xml:space="preserve"> </v>
      </c>
      <c r="N35" s="169" t="str">
        <f ca="1">IF(N$5-$I$5&lt;$A35-1," ",IF(N$5-$I$5+1&gt;'Primary Inputs'!$C$17,0,(SUM(OFFSET($I$21,0,N$5-$I$5-$A35+1)))*$C35))</f>
        <v xml:space="preserve"> </v>
      </c>
      <c r="O35" s="169" t="str">
        <f ca="1">IF(O$5-$I$5&lt;$A35-1," ",IF(O$5-$I$5+1&gt;'Primary Inputs'!$C$17,0,(SUM(OFFSET($I$21,0,O$5-$I$5-$A35+1)))*$C35))</f>
        <v xml:space="preserve"> </v>
      </c>
      <c r="P35" s="169" t="str">
        <f ca="1">IF(P$5-$I$5&lt;$A35-1," ",IF(P$5-$I$5+1&gt;'Primary Inputs'!$C$17,0,(SUM(OFFSET($I$21,0,P$5-$I$5-$A35+1)))*$C35))</f>
        <v xml:space="preserve"> </v>
      </c>
      <c r="Q35" s="169" t="str">
        <f ca="1">IF(Q$5-$I$5&lt;$A35-1," ",IF(Q$5-$I$5+1&gt;'Primary Inputs'!$C$17,0,(SUM(OFFSET($I$21,0,Q$5-$I$5-$A35+1)))*$C35))</f>
        <v xml:space="preserve"> </v>
      </c>
      <c r="R35" s="169">
        <f ca="1">IF(R$5-$I$5&lt;$A35-1," ",IF(R$5-$I$5+1&gt;'Primary Inputs'!$C$17,0,(SUM(OFFSET($I$21,0,R$5-$I$5-$A35+1)))*$C35))</f>
        <v>0</v>
      </c>
      <c r="S35" s="169">
        <f ca="1">IF(S$5-$I$5&lt;$A35-1," ",IF(S$5-$I$5+1&gt;'Primary Inputs'!$C$17,0,(SUM(OFFSET($I$21,0,S$5-$I$5-$A35+1)))*$C35))</f>
        <v>0</v>
      </c>
      <c r="T35" s="169">
        <f ca="1">IF(T$5-$I$5&lt;$A35-1," ",IF(T$5-$I$5+1&gt;'Primary Inputs'!$C$17,0,(SUM(OFFSET($I$21,0,T$5-$I$5-$A35+1)))*$C35))</f>
        <v>0</v>
      </c>
      <c r="U35" s="169">
        <f ca="1">IF(U$5-$I$5&lt;$A35-1," ",IF(U$5-$I$5+1&gt;'Primary Inputs'!$C$17,0,(SUM(OFFSET($I$21,0,U$5-$I$5-$A35+1)))*$C35))</f>
        <v>0</v>
      </c>
      <c r="V35" s="169">
        <f ca="1">IF(V$5-$I$5&lt;$A35-1," ",IF(V$5-$I$5+1&gt;'Primary Inputs'!$C$17,0,(SUM(OFFSET($I$21,0,V$5-$I$5-$A35+1)))*$C35))</f>
        <v>0</v>
      </c>
      <c r="W35" s="169">
        <f ca="1">IF(W$5-$I$5&lt;$A35-1," ",IF(W$5-$I$5+1&gt;'Primary Inputs'!$C$17,0,(SUM(OFFSET($I$21,0,W$5-$I$5-$A35+1)))*$C35))</f>
        <v>0</v>
      </c>
      <c r="X35" s="169">
        <f ca="1">IF(X$5-$I$5&lt;$A35-1," ",IF(X$5-$I$5+1&gt;'Primary Inputs'!$C$17,0,(SUM(OFFSET($I$21,0,X$5-$I$5-$A35+1)))*$C35))</f>
        <v>0</v>
      </c>
      <c r="Y35" s="169">
        <f ca="1">IF(Y$5-$I$5&lt;$A35-1," ",IF(Y$5-$I$5+1&gt;'Primary Inputs'!$C$17,0,(SUM(OFFSET($I$21,0,Y$5-$I$5-$A35+1)))*$C35))</f>
        <v>0</v>
      </c>
      <c r="Z35" s="169">
        <f ca="1">IF(Z$5-$I$5&lt;$A35-1," ",IF(Z$5-$I$5+1&gt;'Primary Inputs'!$C$17,0,(SUM(OFFSET($I$21,0,Z$5-$I$5-$A35+1)))*$C35))</f>
        <v>0</v>
      </c>
      <c r="AA35" s="169">
        <f ca="1">IF(AA$5-$I$5&lt;$A35-1," ",IF(AA$5-$I$5+1&gt;'Primary Inputs'!$C$17,0,(SUM(OFFSET($I$21,0,AA$5-$I$5-$A35+1)))*$C35))</f>
        <v>0</v>
      </c>
      <c r="AB35" s="169">
        <f ca="1">IF(AB$5-$I$5&lt;$A35-1," ",IF(AB$5-$I$5+1&gt;'Primary Inputs'!$C$17,0,(SUM(OFFSET($I$21,0,AB$5-$I$5-$A35+1)))*$C35))</f>
        <v>0</v>
      </c>
      <c r="AC35" s="169">
        <f ca="1">IF(AC$5-$I$5&lt;$A35-1," ",IF(AC$5-$I$5+1&gt;'Primary Inputs'!$C$17,0,(SUM(OFFSET($I$21,0,AC$5-$I$5-$A35+1)))*$C35))</f>
        <v>0</v>
      </c>
      <c r="AD35" s="169">
        <f ca="1">IF(AD$5-$I$5&lt;$A35-1," ",IF(AD$5-$I$5+1&gt;'Primary Inputs'!$C$17,0,(SUM(OFFSET($I$21,0,AD$5-$I$5-$A35+1)))*$C35))</f>
        <v>0</v>
      </c>
      <c r="AE35" s="169">
        <f ca="1">IF(AE$5-$I$5&lt;$A35-1," ",IF(AE$5-$I$5+1&gt;'Primary Inputs'!$C$17,0,(SUM(OFFSET($I$21,0,AE$5-$I$5-$A35+1)))*$C35))</f>
        <v>0</v>
      </c>
      <c r="AF35" s="169">
        <f ca="1">IF(AF$5-$I$5&lt;$A35-1," ",IF(AF$5-$I$5+1&gt;'Primary Inputs'!$C$17,0,(SUM(OFFSET($I$21,0,AF$5-$I$5-$A35+1)))*$C35))</f>
        <v>0</v>
      </c>
      <c r="AG35" s="169">
        <f ca="1">IF(AG$5-$I$5&lt;$A35-1," ",IF(AG$5-$I$5+1&gt;'Primary Inputs'!$C$17,0,(SUM(OFFSET($I$21,0,AG$5-$I$5-$A35+1)))*$C35))</f>
        <v>0</v>
      </c>
      <c r="AH35" s="169">
        <f ca="1">IF(AH$5-$I$5&lt;$A35-1," ",IF(AH$5-$I$5+1&gt;'Primary Inputs'!$C$17,0,(SUM(OFFSET($I$21,0,AH$5-$I$5-$A35+1)))*$C35))</f>
        <v>0</v>
      </c>
      <c r="AI35" s="169">
        <f ca="1">IF(AI$5-$I$5&lt;$A35-1," ",IF(AI$5-$I$5+1&gt;'Primary Inputs'!$C$17,0,(SUM(OFFSET($I$21,0,AI$5-$I$5-$A35+1)))*$C35))</f>
        <v>0</v>
      </c>
      <c r="AJ35" s="169">
        <f ca="1">IF(AJ$5-$I$5&lt;$A35-1," ",IF(AJ$5-$I$5+1&gt;'Primary Inputs'!$C$17,0,(SUM(OFFSET($I$21,0,AJ$5-$I$5-$A35+1)))*$C35))</f>
        <v>0</v>
      </c>
      <c r="AK35" s="169">
        <f ca="1">IF(AK$5-$I$5&lt;$A35-1," ",IF(AK$5-$I$5+1&gt;'Primary Inputs'!$C$17,0,(SUM(OFFSET($I$21,0,AK$5-$I$5-$A35+1)))*$C35))</f>
        <v>0</v>
      </c>
      <c r="AL35" s="169">
        <f ca="1">IF(AL$5-$I$5&lt;$A35-1," ",IF(AL$5-$I$5+1&gt;'Primary Inputs'!$C$17,0,(SUM(OFFSET($I$21,0,AL$5-$I$5-$A35+1)))*$C35))</f>
        <v>0</v>
      </c>
      <c r="AM35" s="169">
        <f ca="1">IF(AM$5-$I$5&lt;$A35-1," ",IF(AM$5-$I$5+1&gt;'Primary Inputs'!$C$17,0,(SUM(OFFSET($I$21,0,AM$5-$I$5-$A35+1)))*$C35))</f>
        <v>0</v>
      </c>
      <c r="AN35" s="169">
        <f ca="1">IF(AN$5-$I$5&lt;$A35-1," ",IF(AN$5-$I$5+1&gt;'Primary Inputs'!$C$17,0,(SUM(OFFSET($I$21,0,AN$5-$I$5-$A35+1)))*$C35))</f>
        <v>0</v>
      </c>
      <c r="AO35" s="169">
        <f ca="1">IF(AO$5-$I$5&lt;$A35-1," ",IF(AO$5-$I$5+1&gt;'Primary Inputs'!$C$17,0,(SUM(OFFSET($I$21,0,AO$5-$I$5-$A35+1)))*$C35))</f>
        <v>0</v>
      </c>
      <c r="AP35" s="169">
        <f ca="1">IF(AP$5-$I$5&lt;$A35-1," ",IF(AP$5-$I$5+1&gt;'Primary Inputs'!$C$17,0,(SUM(OFFSET($I$21,0,AP$5-$I$5-$A35+1)))*$C35))</f>
        <v>0</v>
      </c>
      <c r="AQ35" s="169">
        <f ca="1">IF(AQ$5-$I$5&lt;$A35-1," ",IF(AQ$5-$I$5+1&gt;'Primary Inputs'!$C$17,0,(SUM(OFFSET($I$21,0,AQ$5-$I$5-$A35+1)))*$C35))</f>
        <v>0</v>
      </c>
      <c r="AR35" s="169">
        <f ca="1">IF(AR$5-$I$5&lt;$A35-1," ",IF(AR$5-$I$5+1&gt;'Primary Inputs'!$C$17,0,(SUM(OFFSET($I$21,0,AR$5-$I$5-$A35+1)))*$C35))</f>
        <v>0</v>
      </c>
      <c r="AS35" s="169">
        <f ca="1">IF(AS$5-$I$5&lt;$A35-1," ",IF(AS$5-$I$5+1&gt;'Primary Inputs'!$C$17,0,(SUM(OFFSET($I$21,0,AS$5-$I$5-$A35+1)))*$C35))</f>
        <v>0</v>
      </c>
      <c r="AT35" s="169">
        <f ca="1">IF(AT$5-$I$5&lt;$A35-1," ",IF(AT$5-$I$5+1&gt;'Primary Inputs'!$C$17,0,(SUM(OFFSET($I$21,0,AT$5-$I$5-$A35+1)))*$C35))</f>
        <v>0</v>
      </c>
      <c r="AU35" s="169">
        <f ca="1">IF(AU$5-$I$5&lt;$A35-1," ",IF(AU$5-$I$5+1&gt;'Primary Inputs'!$C$17,0,(SUM(OFFSET($I$21,0,AU$5-$I$5-$A35+1)))*$C35))</f>
        <v>0</v>
      </c>
      <c r="AV35" s="169">
        <f ca="1">IF(AV$5-$I$5&lt;$A35-1," ",IF(AV$5-$I$5+1&gt;'Primary Inputs'!$C$17,0,(SUM(OFFSET($I$21,0,AV$5-$I$5-$A35+1)))*$C35))</f>
        <v>0</v>
      </c>
      <c r="AW35" s="169">
        <f ca="1">IF(AW$5-$I$5&lt;$A35-1," ",IF(AW$5-$I$5+1&gt;'Primary Inputs'!$C$17,0,(SUM(OFFSET($I$21,0,AW$5-$I$5-$A35+1)))*$C35))</f>
        <v>0</v>
      </c>
      <c r="AX35" s="169">
        <f ca="1">IF(AX$5-$I$5&lt;$A35-1," ",IF(AX$5-$I$5+1&gt;'Primary Inputs'!$C$17,0,(SUM(OFFSET($I$21,0,AX$5-$I$5-$A35+1)))*$C35))</f>
        <v>0</v>
      </c>
      <c r="AY35" s="169">
        <f ca="1">IF(AY$5-$I$5&lt;$A35-1," ",IF(AY$5-$I$5+1&gt;'Primary Inputs'!$C$17,0,(SUM(OFFSET($I$21,0,AY$5-$I$5-$A35+1)))*$C35))</f>
        <v>0</v>
      </c>
      <c r="AZ35" s="169">
        <f ca="1">IF(AZ$5-$I$5&lt;$A35-1," ",IF(AZ$5-$I$5+1&gt;'Primary Inputs'!$C$17,0,(SUM(OFFSET($I$21,0,AZ$5-$I$5-$A35+1)))*$C35))</f>
        <v>0</v>
      </c>
      <c r="BA35" s="169">
        <f ca="1">IF(BA$5-$I$5&lt;$A35-1," ",IF(BA$5-$I$5+1&gt;'Primary Inputs'!$C$17,0,(SUM(OFFSET($I$21,0,BA$5-$I$5-$A35+1)))*$C35))</f>
        <v>0</v>
      </c>
      <c r="BB35" s="169">
        <f ca="1">IF(BB$5-$I$5&lt;$A35-1," ",IF(BB$5-$I$5+1&gt;'Primary Inputs'!$C$17,0,(SUM(OFFSET($I$21,0,BB$5-$I$5-$A35+1)))*$C35))</f>
        <v>0</v>
      </c>
      <c r="BC35" s="169">
        <f ca="1">IF(BC$5-$I$5&lt;$A35-1," ",IF(BC$5-$I$5+1&gt;'Primary Inputs'!$C$17,0,(SUM(OFFSET($I$21,0,BC$5-$I$5-$A35+1)))*$C35))</f>
        <v>0</v>
      </c>
      <c r="BD35" s="169">
        <f ca="1">IF(BD$5-$I$5&lt;$A35-1," ",IF(BD$5-$I$5+1&gt;'Primary Inputs'!$C$17,0,(SUM(OFFSET($I$21,0,BD$5-$I$5-$A35+1)))*$C35))</f>
        <v>0</v>
      </c>
      <c r="BE35" s="169">
        <f ca="1">IF(BE$5-$I$5&lt;$A35-1," ",IF(BE$5-$I$5+1&gt;'Primary Inputs'!$C$17,0,(SUM(OFFSET($I$21,0,BE$5-$I$5-$A35+1)))*$C35))</f>
        <v>0</v>
      </c>
      <c r="BF35" s="169">
        <f ca="1">IF(BF$5-$I$5&lt;$A35-1," ",IF(BF$5-$I$5+1&gt;'Primary Inputs'!$C$17,0,(SUM(OFFSET($I$21,0,BF$5-$I$5-$A35+1)))*$C35))</f>
        <v>0</v>
      </c>
      <c r="BG35" s="119"/>
      <c r="BH35" s="119"/>
      <c r="BI35" s="119"/>
      <c r="BJ35" s="119"/>
      <c r="BK35" s="119"/>
      <c r="BL35" s="119"/>
      <c r="BM35" s="119"/>
      <c r="BN35" s="119"/>
      <c r="BO35" s="119"/>
      <c r="BP35" s="119"/>
      <c r="BQ35" s="119"/>
      <c r="BR35" s="119"/>
      <c r="BS35" s="119"/>
      <c r="BT35" s="119"/>
      <c r="BU35" s="119"/>
      <c r="BV35" s="119"/>
      <c r="BW35" s="119"/>
      <c r="BX35" s="119"/>
      <c r="BY35" s="119"/>
      <c r="BZ35" s="119"/>
      <c r="CA35" s="119"/>
      <c r="CB35" s="119"/>
      <c r="CC35" s="119"/>
      <c r="CD35" s="119"/>
      <c r="CE35" s="119"/>
      <c r="CF35" s="119"/>
      <c r="CG35" s="119"/>
      <c r="CH35" s="119"/>
      <c r="CI35" s="119"/>
      <c r="CJ35" s="119"/>
      <c r="CK35" s="119"/>
      <c r="CL35" s="119"/>
      <c r="CM35" s="119"/>
      <c r="CN35" s="119"/>
      <c r="CO35" s="119"/>
      <c r="CP35" s="119"/>
      <c r="CQ35" s="119"/>
      <c r="CR35" s="119"/>
      <c r="CS35" s="119"/>
      <c r="CT35" s="119"/>
      <c r="CU35" s="119"/>
      <c r="CV35" s="119"/>
      <c r="CW35" s="119"/>
      <c r="CX35" s="119"/>
      <c r="CY35" s="119"/>
      <c r="CZ35" s="119"/>
    </row>
    <row r="36" spans="1:104">
      <c r="A36" s="119">
        <v>11</v>
      </c>
      <c r="B36" s="119" t="s">
        <v>205</v>
      </c>
      <c r="C36" s="119">
        <f ca="1">OFFSET('Primary Inputs'!$E$12,0,$A36-1)</f>
        <v>0</v>
      </c>
      <c r="I36" s="169" t="str">
        <f ca="1">IF(I$5-$I$5&lt;$A36-1," ",IF(I$5-$I$5+1&gt;'Primary Inputs'!$C$17,0,(SUM(OFFSET($I$21,0,I$5-$I$5-$A36+1)))*$C36))</f>
        <v xml:space="preserve"> </v>
      </c>
      <c r="J36" s="169" t="str">
        <f ca="1">IF(J$5-$I$5&lt;$A36-1," ",IF(J$5-$I$5+1&gt;'Primary Inputs'!$C$17,0,(SUM(OFFSET($I$21,0,J$5-$I$5-$A36+1)))*$C36))</f>
        <v xml:space="preserve"> </v>
      </c>
      <c r="K36" s="169" t="str">
        <f ca="1">IF(K$5-$I$5&lt;$A36-1," ",IF(K$5-$I$5+1&gt;'Primary Inputs'!$C$17,0,(SUM(OFFSET($I$21,0,K$5-$I$5-$A36+1)))*$C36))</f>
        <v xml:space="preserve"> </v>
      </c>
      <c r="L36" s="169" t="str">
        <f ca="1">IF(L$5-$I$5&lt;$A36-1," ",IF(L$5-$I$5+1&gt;'Primary Inputs'!$C$17,0,(SUM(OFFSET($I$21,0,L$5-$I$5-$A36+1)))*$C36))</f>
        <v xml:space="preserve"> </v>
      </c>
      <c r="M36" s="169" t="str">
        <f ca="1">IF(M$5-$I$5&lt;$A36-1," ",IF(M$5-$I$5+1&gt;'Primary Inputs'!$C$17,0,(SUM(OFFSET($I$21,0,M$5-$I$5-$A36+1)))*$C36))</f>
        <v xml:space="preserve"> </v>
      </c>
      <c r="N36" s="169" t="str">
        <f ca="1">IF(N$5-$I$5&lt;$A36-1," ",IF(N$5-$I$5+1&gt;'Primary Inputs'!$C$17,0,(SUM(OFFSET($I$21,0,N$5-$I$5-$A36+1)))*$C36))</f>
        <v xml:space="preserve"> </v>
      </c>
      <c r="O36" s="169" t="str">
        <f ca="1">IF(O$5-$I$5&lt;$A36-1," ",IF(O$5-$I$5+1&gt;'Primary Inputs'!$C$17,0,(SUM(OFFSET($I$21,0,O$5-$I$5-$A36+1)))*$C36))</f>
        <v xml:space="preserve"> </v>
      </c>
      <c r="P36" s="169" t="str">
        <f ca="1">IF(P$5-$I$5&lt;$A36-1," ",IF(P$5-$I$5+1&gt;'Primary Inputs'!$C$17,0,(SUM(OFFSET($I$21,0,P$5-$I$5-$A36+1)))*$C36))</f>
        <v xml:space="preserve"> </v>
      </c>
      <c r="Q36" s="169" t="str">
        <f ca="1">IF(Q$5-$I$5&lt;$A36-1," ",IF(Q$5-$I$5+1&gt;'Primary Inputs'!$C$17,0,(SUM(OFFSET($I$21,0,Q$5-$I$5-$A36+1)))*$C36))</f>
        <v xml:space="preserve"> </v>
      </c>
      <c r="R36" s="169" t="str">
        <f ca="1">IF(R$5-$I$5&lt;$A36-1," ",IF(R$5-$I$5+1&gt;'Primary Inputs'!$C$17,0,(SUM(OFFSET($I$21,0,R$5-$I$5-$A36+1)))*$C36))</f>
        <v xml:space="preserve"> </v>
      </c>
      <c r="S36" s="169">
        <f ca="1">IF(S$5-$I$5&lt;$A36-1," ",IF(S$5-$I$5+1&gt;'Primary Inputs'!$C$17,0,(SUM(OFFSET($I$21,0,S$5-$I$5-$A36+1)))*$C36))</f>
        <v>0</v>
      </c>
      <c r="T36" s="169">
        <f ca="1">IF(T$5-$I$5&lt;$A36-1," ",IF(T$5-$I$5+1&gt;'Primary Inputs'!$C$17,0,(SUM(OFFSET($I$21,0,T$5-$I$5-$A36+1)))*$C36))</f>
        <v>0</v>
      </c>
      <c r="U36" s="169">
        <f ca="1">IF(U$5-$I$5&lt;$A36-1," ",IF(U$5-$I$5+1&gt;'Primary Inputs'!$C$17,0,(SUM(OFFSET($I$21,0,U$5-$I$5-$A36+1)))*$C36))</f>
        <v>0</v>
      </c>
      <c r="V36" s="169">
        <f ca="1">IF(V$5-$I$5&lt;$A36-1," ",IF(V$5-$I$5+1&gt;'Primary Inputs'!$C$17,0,(SUM(OFFSET($I$21,0,V$5-$I$5-$A36+1)))*$C36))</f>
        <v>0</v>
      </c>
      <c r="W36" s="169">
        <f ca="1">IF(W$5-$I$5&lt;$A36-1," ",IF(W$5-$I$5+1&gt;'Primary Inputs'!$C$17,0,(SUM(OFFSET($I$21,0,W$5-$I$5-$A36+1)))*$C36))</f>
        <v>0</v>
      </c>
      <c r="X36" s="169">
        <f ca="1">IF(X$5-$I$5&lt;$A36-1," ",IF(X$5-$I$5+1&gt;'Primary Inputs'!$C$17,0,(SUM(OFFSET($I$21,0,X$5-$I$5-$A36+1)))*$C36))</f>
        <v>0</v>
      </c>
      <c r="Y36" s="169">
        <f ca="1">IF(Y$5-$I$5&lt;$A36-1," ",IF(Y$5-$I$5+1&gt;'Primary Inputs'!$C$17,0,(SUM(OFFSET($I$21,0,Y$5-$I$5-$A36+1)))*$C36))</f>
        <v>0</v>
      </c>
      <c r="Z36" s="169">
        <f ca="1">IF(Z$5-$I$5&lt;$A36-1," ",IF(Z$5-$I$5+1&gt;'Primary Inputs'!$C$17,0,(SUM(OFFSET($I$21,0,Z$5-$I$5-$A36+1)))*$C36))</f>
        <v>0</v>
      </c>
      <c r="AA36" s="169">
        <f ca="1">IF(AA$5-$I$5&lt;$A36-1," ",IF(AA$5-$I$5+1&gt;'Primary Inputs'!$C$17,0,(SUM(OFFSET($I$21,0,AA$5-$I$5-$A36+1)))*$C36))</f>
        <v>0</v>
      </c>
      <c r="AB36" s="169">
        <f ca="1">IF(AB$5-$I$5&lt;$A36-1," ",IF(AB$5-$I$5+1&gt;'Primary Inputs'!$C$17,0,(SUM(OFFSET($I$21,0,AB$5-$I$5-$A36+1)))*$C36))</f>
        <v>0</v>
      </c>
      <c r="AC36" s="169">
        <f ca="1">IF(AC$5-$I$5&lt;$A36-1," ",IF(AC$5-$I$5+1&gt;'Primary Inputs'!$C$17,0,(SUM(OFFSET($I$21,0,AC$5-$I$5-$A36+1)))*$C36))</f>
        <v>0</v>
      </c>
      <c r="AD36" s="169">
        <f ca="1">IF(AD$5-$I$5&lt;$A36-1," ",IF(AD$5-$I$5+1&gt;'Primary Inputs'!$C$17,0,(SUM(OFFSET($I$21,0,AD$5-$I$5-$A36+1)))*$C36))</f>
        <v>0</v>
      </c>
      <c r="AE36" s="169">
        <f ca="1">IF(AE$5-$I$5&lt;$A36-1," ",IF(AE$5-$I$5+1&gt;'Primary Inputs'!$C$17,0,(SUM(OFFSET($I$21,0,AE$5-$I$5-$A36+1)))*$C36))</f>
        <v>0</v>
      </c>
      <c r="AF36" s="169">
        <f ca="1">IF(AF$5-$I$5&lt;$A36-1," ",IF(AF$5-$I$5+1&gt;'Primary Inputs'!$C$17,0,(SUM(OFFSET($I$21,0,AF$5-$I$5-$A36+1)))*$C36))</f>
        <v>0</v>
      </c>
      <c r="AG36" s="169">
        <f ca="1">IF(AG$5-$I$5&lt;$A36-1," ",IF(AG$5-$I$5+1&gt;'Primary Inputs'!$C$17,0,(SUM(OFFSET($I$21,0,AG$5-$I$5-$A36+1)))*$C36))</f>
        <v>0</v>
      </c>
      <c r="AH36" s="169">
        <f ca="1">IF(AH$5-$I$5&lt;$A36-1," ",IF(AH$5-$I$5+1&gt;'Primary Inputs'!$C$17,0,(SUM(OFFSET($I$21,0,AH$5-$I$5-$A36+1)))*$C36))</f>
        <v>0</v>
      </c>
      <c r="AI36" s="169">
        <f ca="1">IF(AI$5-$I$5&lt;$A36-1," ",IF(AI$5-$I$5+1&gt;'Primary Inputs'!$C$17,0,(SUM(OFFSET($I$21,0,AI$5-$I$5-$A36+1)))*$C36))</f>
        <v>0</v>
      </c>
      <c r="AJ36" s="169">
        <f ca="1">IF(AJ$5-$I$5&lt;$A36-1," ",IF(AJ$5-$I$5+1&gt;'Primary Inputs'!$C$17,0,(SUM(OFFSET($I$21,0,AJ$5-$I$5-$A36+1)))*$C36))</f>
        <v>0</v>
      </c>
      <c r="AK36" s="169">
        <f ca="1">IF(AK$5-$I$5&lt;$A36-1," ",IF(AK$5-$I$5+1&gt;'Primary Inputs'!$C$17,0,(SUM(OFFSET($I$21,0,AK$5-$I$5-$A36+1)))*$C36))</f>
        <v>0</v>
      </c>
      <c r="AL36" s="169">
        <f ca="1">IF(AL$5-$I$5&lt;$A36-1," ",IF(AL$5-$I$5+1&gt;'Primary Inputs'!$C$17,0,(SUM(OFFSET($I$21,0,AL$5-$I$5-$A36+1)))*$C36))</f>
        <v>0</v>
      </c>
      <c r="AM36" s="169">
        <f ca="1">IF(AM$5-$I$5&lt;$A36-1," ",IF(AM$5-$I$5+1&gt;'Primary Inputs'!$C$17,0,(SUM(OFFSET($I$21,0,AM$5-$I$5-$A36+1)))*$C36))</f>
        <v>0</v>
      </c>
      <c r="AN36" s="169">
        <f ca="1">IF(AN$5-$I$5&lt;$A36-1," ",IF(AN$5-$I$5+1&gt;'Primary Inputs'!$C$17,0,(SUM(OFFSET($I$21,0,AN$5-$I$5-$A36+1)))*$C36))</f>
        <v>0</v>
      </c>
      <c r="AO36" s="169">
        <f ca="1">IF(AO$5-$I$5&lt;$A36-1," ",IF(AO$5-$I$5+1&gt;'Primary Inputs'!$C$17,0,(SUM(OFFSET($I$21,0,AO$5-$I$5-$A36+1)))*$C36))</f>
        <v>0</v>
      </c>
      <c r="AP36" s="169">
        <f ca="1">IF(AP$5-$I$5&lt;$A36-1," ",IF(AP$5-$I$5+1&gt;'Primary Inputs'!$C$17,0,(SUM(OFFSET($I$21,0,AP$5-$I$5-$A36+1)))*$C36))</f>
        <v>0</v>
      </c>
      <c r="AQ36" s="169">
        <f ca="1">IF(AQ$5-$I$5&lt;$A36-1," ",IF(AQ$5-$I$5+1&gt;'Primary Inputs'!$C$17,0,(SUM(OFFSET($I$21,0,AQ$5-$I$5-$A36+1)))*$C36))</f>
        <v>0</v>
      </c>
      <c r="AR36" s="169">
        <f ca="1">IF(AR$5-$I$5&lt;$A36-1," ",IF(AR$5-$I$5+1&gt;'Primary Inputs'!$C$17,0,(SUM(OFFSET($I$21,0,AR$5-$I$5-$A36+1)))*$C36))</f>
        <v>0</v>
      </c>
      <c r="AS36" s="169">
        <f ca="1">IF(AS$5-$I$5&lt;$A36-1," ",IF(AS$5-$I$5+1&gt;'Primary Inputs'!$C$17,0,(SUM(OFFSET($I$21,0,AS$5-$I$5-$A36+1)))*$C36))</f>
        <v>0</v>
      </c>
      <c r="AT36" s="169">
        <f ca="1">IF(AT$5-$I$5&lt;$A36-1," ",IF(AT$5-$I$5+1&gt;'Primary Inputs'!$C$17,0,(SUM(OFFSET($I$21,0,AT$5-$I$5-$A36+1)))*$C36))</f>
        <v>0</v>
      </c>
      <c r="AU36" s="169">
        <f ca="1">IF(AU$5-$I$5&lt;$A36-1," ",IF(AU$5-$I$5+1&gt;'Primary Inputs'!$C$17,0,(SUM(OFFSET($I$21,0,AU$5-$I$5-$A36+1)))*$C36))</f>
        <v>0</v>
      </c>
      <c r="AV36" s="169">
        <f ca="1">IF(AV$5-$I$5&lt;$A36-1," ",IF(AV$5-$I$5+1&gt;'Primary Inputs'!$C$17,0,(SUM(OFFSET($I$21,0,AV$5-$I$5-$A36+1)))*$C36))</f>
        <v>0</v>
      </c>
      <c r="AW36" s="169">
        <f ca="1">IF(AW$5-$I$5&lt;$A36-1," ",IF(AW$5-$I$5+1&gt;'Primary Inputs'!$C$17,0,(SUM(OFFSET($I$21,0,AW$5-$I$5-$A36+1)))*$C36))</f>
        <v>0</v>
      </c>
      <c r="AX36" s="169">
        <f ca="1">IF(AX$5-$I$5&lt;$A36-1," ",IF(AX$5-$I$5+1&gt;'Primary Inputs'!$C$17,0,(SUM(OFFSET($I$21,0,AX$5-$I$5-$A36+1)))*$C36))</f>
        <v>0</v>
      </c>
      <c r="AY36" s="169">
        <f ca="1">IF(AY$5-$I$5&lt;$A36-1," ",IF(AY$5-$I$5+1&gt;'Primary Inputs'!$C$17,0,(SUM(OFFSET($I$21,0,AY$5-$I$5-$A36+1)))*$C36))</f>
        <v>0</v>
      </c>
      <c r="AZ36" s="169">
        <f ca="1">IF(AZ$5-$I$5&lt;$A36-1," ",IF(AZ$5-$I$5+1&gt;'Primary Inputs'!$C$17,0,(SUM(OFFSET($I$21,0,AZ$5-$I$5-$A36+1)))*$C36))</f>
        <v>0</v>
      </c>
      <c r="BA36" s="169">
        <f ca="1">IF(BA$5-$I$5&lt;$A36-1," ",IF(BA$5-$I$5+1&gt;'Primary Inputs'!$C$17,0,(SUM(OFFSET($I$21,0,BA$5-$I$5-$A36+1)))*$C36))</f>
        <v>0</v>
      </c>
      <c r="BB36" s="169">
        <f ca="1">IF(BB$5-$I$5&lt;$A36-1," ",IF(BB$5-$I$5+1&gt;'Primary Inputs'!$C$17,0,(SUM(OFFSET($I$21,0,BB$5-$I$5-$A36+1)))*$C36))</f>
        <v>0</v>
      </c>
      <c r="BC36" s="169">
        <f ca="1">IF(BC$5-$I$5&lt;$A36-1," ",IF(BC$5-$I$5+1&gt;'Primary Inputs'!$C$17,0,(SUM(OFFSET($I$21,0,BC$5-$I$5-$A36+1)))*$C36))</f>
        <v>0</v>
      </c>
      <c r="BD36" s="169">
        <f ca="1">IF(BD$5-$I$5&lt;$A36-1," ",IF(BD$5-$I$5+1&gt;'Primary Inputs'!$C$17,0,(SUM(OFFSET($I$21,0,BD$5-$I$5-$A36+1)))*$C36))</f>
        <v>0</v>
      </c>
      <c r="BE36" s="169">
        <f ca="1">IF(BE$5-$I$5&lt;$A36-1," ",IF(BE$5-$I$5+1&gt;'Primary Inputs'!$C$17,0,(SUM(OFFSET($I$21,0,BE$5-$I$5-$A36+1)))*$C36))</f>
        <v>0</v>
      </c>
      <c r="BF36" s="169">
        <f ca="1">IF(BF$5-$I$5&lt;$A36-1," ",IF(BF$5-$I$5+1&gt;'Primary Inputs'!$C$17,0,(SUM(OFFSET($I$21,0,BF$5-$I$5-$A36+1)))*$C36))</f>
        <v>0</v>
      </c>
      <c r="BG36" s="119"/>
      <c r="BH36" s="119"/>
      <c r="BI36" s="119"/>
      <c r="BJ36" s="119"/>
      <c r="BK36" s="119"/>
      <c r="BL36" s="119"/>
      <c r="BM36" s="119"/>
      <c r="BN36" s="119"/>
      <c r="BO36" s="119"/>
      <c r="BP36" s="119"/>
      <c r="BQ36" s="119"/>
      <c r="BR36" s="119"/>
      <c r="BS36" s="119"/>
      <c r="BT36" s="119"/>
      <c r="BU36" s="119"/>
      <c r="BV36" s="119"/>
      <c r="BW36" s="119"/>
      <c r="BX36" s="119"/>
      <c r="BY36" s="119"/>
      <c r="BZ36" s="119"/>
      <c r="CA36" s="119"/>
      <c r="CB36" s="119"/>
      <c r="CC36" s="119"/>
      <c r="CD36" s="119"/>
      <c r="CE36" s="119"/>
      <c r="CF36" s="119"/>
      <c r="CG36" s="119"/>
      <c r="CH36" s="119"/>
      <c r="CI36" s="119"/>
      <c r="CJ36" s="119"/>
      <c r="CK36" s="119"/>
      <c r="CL36" s="119"/>
      <c r="CM36" s="119"/>
      <c r="CN36" s="119"/>
      <c r="CO36" s="119"/>
      <c r="CP36" s="119"/>
      <c r="CQ36" s="119"/>
      <c r="CR36" s="119"/>
      <c r="CS36" s="119"/>
      <c r="CT36" s="119"/>
      <c r="CU36" s="119"/>
      <c r="CV36" s="119"/>
      <c r="CW36" s="119"/>
      <c r="CX36" s="119"/>
      <c r="CY36" s="119"/>
      <c r="CZ36" s="119"/>
    </row>
    <row r="37" spans="1:104">
      <c r="A37" s="119">
        <v>12</v>
      </c>
      <c r="B37" s="119" t="s">
        <v>206</v>
      </c>
      <c r="C37" s="119">
        <f ca="1">OFFSET('Primary Inputs'!$E$12,0,$A37-1)</f>
        <v>0</v>
      </c>
      <c r="I37" s="169" t="str">
        <f ca="1">IF(I$5-$I$5&lt;$A37-1," ",IF(I$5-$I$5+1&gt;'Primary Inputs'!$C$17,0,(SUM(OFFSET($I$21,0,I$5-$I$5-$A37+1)))*$C37))</f>
        <v xml:space="preserve"> </v>
      </c>
      <c r="J37" s="169" t="str">
        <f ca="1">IF(J$5-$I$5&lt;$A37-1," ",IF(J$5-$I$5+1&gt;'Primary Inputs'!$C$17,0,(SUM(OFFSET($I$21,0,J$5-$I$5-$A37+1)))*$C37))</f>
        <v xml:space="preserve"> </v>
      </c>
      <c r="K37" s="169" t="str">
        <f ca="1">IF(K$5-$I$5&lt;$A37-1," ",IF(K$5-$I$5+1&gt;'Primary Inputs'!$C$17,0,(SUM(OFFSET($I$21,0,K$5-$I$5-$A37+1)))*$C37))</f>
        <v xml:space="preserve"> </v>
      </c>
      <c r="L37" s="169" t="str">
        <f ca="1">IF(L$5-$I$5&lt;$A37-1," ",IF(L$5-$I$5+1&gt;'Primary Inputs'!$C$17,0,(SUM(OFFSET($I$21,0,L$5-$I$5-$A37+1)))*$C37))</f>
        <v xml:space="preserve"> </v>
      </c>
      <c r="M37" s="169" t="str">
        <f ca="1">IF(M$5-$I$5&lt;$A37-1," ",IF(M$5-$I$5+1&gt;'Primary Inputs'!$C$17,0,(SUM(OFFSET($I$21,0,M$5-$I$5-$A37+1)))*$C37))</f>
        <v xml:space="preserve"> </v>
      </c>
      <c r="N37" s="169" t="str">
        <f ca="1">IF(N$5-$I$5&lt;$A37-1," ",IF(N$5-$I$5+1&gt;'Primary Inputs'!$C$17,0,(SUM(OFFSET($I$21,0,N$5-$I$5-$A37+1)))*$C37))</f>
        <v xml:space="preserve"> </v>
      </c>
      <c r="O37" s="169" t="str">
        <f ca="1">IF(O$5-$I$5&lt;$A37-1," ",IF(O$5-$I$5+1&gt;'Primary Inputs'!$C$17,0,(SUM(OFFSET($I$21,0,O$5-$I$5-$A37+1)))*$C37))</f>
        <v xml:space="preserve"> </v>
      </c>
      <c r="P37" s="169" t="str">
        <f ca="1">IF(P$5-$I$5&lt;$A37-1," ",IF(P$5-$I$5+1&gt;'Primary Inputs'!$C$17,0,(SUM(OFFSET($I$21,0,P$5-$I$5-$A37+1)))*$C37))</f>
        <v xml:space="preserve"> </v>
      </c>
      <c r="Q37" s="169" t="str">
        <f ca="1">IF(Q$5-$I$5&lt;$A37-1," ",IF(Q$5-$I$5+1&gt;'Primary Inputs'!$C$17,0,(SUM(OFFSET($I$21,0,Q$5-$I$5-$A37+1)))*$C37))</f>
        <v xml:space="preserve"> </v>
      </c>
      <c r="R37" s="169" t="str">
        <f ca="1">IF(R$5-$I$5&lt;$A37-1," ",IF(R$5-$I$5+1&gt;'Primary Inputs'!$C$17,0,(SUM(OFFSET($I$21,0,R$5-$I$5-$A37+1)))*$C37))</f>
        <v xml:space="preserve"> </v>
      </c>
      <c r="S37" s="169" t="str">
        <f ca="1">IF(S$5-$I$5&lt;$A37-1," ",IF(S$5-$I$5+1&gt;'Primary Inputs'!$C$17,0,(SUM(OFFSET($I$21,0,S$5-$I$5-$A37+1)))*$C37))</f>
        <v xml:space="preserve"> </v>
      </c>
      <c r="T37" s="169">
        <f ca="1">IF(T$5-$I$5&lt;$A37-1," ",IF(T$5-$I$5+1&gt;'Primary Inputs'!$C$17,0,(SUM(OFFSET($I$21,0,T$5-$I$5-$A37+1)))*$C37))</f>
        <v>0</v>
      </c>
      <c r="U37" s="169">
        <f ca="1">IF(U$5-$I$5&lt;$A37-1," ",IF(U$5-$I$5+1&gt;'Primary Inputs'!$C$17,0,(SUM(OFFSET($I$21,0,U$5-$I$5-$A37+1)))*$C37))</f>
        <v>0</v>
      </c>
      <c r="V37" s="169">
        <f ca="1">IF(V$5-$I$5&lt;$A37-1," ",IF(V$5-$I$5+1&gt;'Primary Inputs'!$C$17,0,(SUM(OFFSET($I$21,0,V$5-$I$5-$A37+1)))*$C37))</f>
        <v>0</v>
      </c>
      <c r="W37" s="169">
        <f ca="1">IF(W$5-$I$5&lt;$A37-1," ",IF(W$5-$I$5+1&gt;'Primary Inputs'!$C$17,0,(SUM(OFFSET($I$21,0,W$5-$I$5-$A37+1)))*$C37))</f>
        <v>0</v>
      </c>
      <c r="X37" s="169">
        <f ca="1">IF(X$5-$I$5&lt;$A37-1," ",IF(X$5-$I$5+1&gt;'Primary Inputs'!$C$17,0,(SUM(OFFSET($I$21,0,X$5-$I$5-$A37+1)))*$C37))</f>
        <v>0</v>
      </c>
      <c r="Y37" s="169">
        <f ca="1">IF(Y$5-$I$5&lt;$A37-1," ",IF(Y$5-$I$5+1&gt;'Primary Inputs'!$C$17,0,(SUM(OFFSET($I$21,0,Y$5-$I$5-$A37+1)))*$C37))</f>
        <v>0</v>
      </c>
      <c r="Z37" s="169">
        <f ca="1">IF(Z$5-$I$5&lt;$A37-1," ",IF(Z$5-$I$5+1&gt;'Primary Inputs'!$C$17,0,(SUM(OFFSET($I$21,0,Z$5-$I$5-$A37+1)))*$C37))</f>
        <v>0</v>
      </c>
      <c r="AA37" s="169">
        <f ca="1">IF(AA$5-$I$5&lt;$A37-1," ",IF(AA$5-$I$5+1&gt;'Primary Inputs'!$C$17,0,(SUM(OFFSET($I$21,0,AA$5-$I$5-$A37+1)))*$C37))</f>
        <v>0</v>
      </c>
      <c r="AB37" s="169">
        <f ca="1">IF(AB$5-$I$5&lt;$A37-1," ",IF(AB$5-$I$5+1&gt;'Primary Inputs'!$C$17,0,(SUM(OFFSET($I$21,0,AB$5-$I$5-$A37+1)))*$C37))</f>
        <v>0</v>
      </c>
      <c r="AC37" s="169">
        <f ca="1">IF(AC$5-$I$5&lt;$A37-1," ",IF(AC$5-$I$5+1&gt;'Primary Inputs'!$C$17,0,(SUM(OFFSET($I$21,0,AC$5-$I$5-$A37+1)))*$C37))</f>
        <v>0</v>
      </c>
      <c r="AD37" s="169">
        <f ca="1">IF(AD$5-$I$5&lt;$A37-1," ",IF(AD$5-$I$5+1&gt;'Primary Inputs'!$C$17,0,(SUM(OFFSET($I$21,0,AD$5-$I$5-$A37+1)))*$C37))</f>
        <v>0</v>
      </c>
      <c r="AE37" s="169">
        <f ca="1">IF(AE$5-$I$5&lt;$A37-1," ",IF(AE$5-$I$5+1&gt;'Primary Inputs'!$C$17,0,(SUM(OFFSET($I$21,0,AE$5-$I$5-$A37+1)))*$C37))</f>
        <v>0</v>
      </c>
      <c r="AF37" s="169">
        <f ca="1">IF(AF$5-$I$5&lt;$A37-1," ",IF(AF$5-$I$5+1&gt;'Primary Inputs'!$C$17,0,(SUM(OFFSET($I$21,0,AF$5-$I$5-$A37+1)))*$C37))</f>
        <v>0</v>
      </c>
      <c r="AG37" s="169">
        <f ca="1">IF(AG$5-$I$5&lt;$A37-1," ",IF(AG$5-$I$5+1&gt;'Primary Inputs'!$C$17,0,(SUM(OFFSET($I$21,0,AG$5-$I$5-$A37+1)))*$C37))</f>
        <v>0</v>
      </c>
      <c r="AH37" s="169">
        <f ca="1">IF(AH$5-$I$5&lt;$A37-1," ",IF(AH$5-$I$5+1&gt;'Primary Inputs'!$C$17,0,(SUM(OFFSET($I$21,0,AH$5-$I$5-$A37+1)))*$C37))</f>
        <v>0</v>
      </c>
      <c r="AI37" s="169">
        <f ca="1">IF(AI$5-$I$5&lt;$A37-1," ",IF(AI$5-$I$5+1&gt;'Primary Inputs'!$C$17,0,(SUM(OFFSET($I$21,0,AI$5-$I$5-$A37+1)))*$C37))</f>
        <v>0</v>
      </c>
      <c r="AJ37" s="169">
        <f ca="1">IF(AJ$5-$I$5&lt;$A37-1," ",IF(AJ$5-$I$5+1&gt;'Primary Inputs'!$C$17,0,(SUM(OFFSET($I$21,0,AJ$5-$I$5-$A37+1)))*$C37))</f>
        <v>0</v>
      </c>
      <c r="AK37" s="169">
        <f ca="1">IF(AK$5-$I$5&lt;$A37-1," ",IF(AK$5-$I$5+1&gt;'Primary Inputs'!$C$17,0,(SUM(OFFSET($I$21,0,AK$5-$I$5-$A37+1)))*$C37))</f>
        <v>0</v>
      </c>
      <c r="AL37" s="169">
        <f ca="1">IF(AL$5-$I$5&lt;$A37-1," ",IF(AL$5-$I$5+1&gt;'Primary Inputs'!$C$17,0,(SUM(OFFSET($I$21,0,AL$5-$I$5-$A37+1)))*$C37))</f>
        <v>0</v>
      </c>
      <c r="AM37" s="169">
        <f ca="1">IF(AM$5-$I$5&lt;$A37-1," ",IF(AM$5-$I$5+1&gt;'Primary Inputs'!$C$17,0,(SUM(OFFSET($I$21,0,AM$5-$I$5-$A37+1)))*$C37))</f>
        <v>0</v>
      </c>
      <c r="AN37" s="169">
        <f ca="1">IF(AN$5-$I$5&lt;$A37-1," ",IF(AN$5-$I$5+1&gt;'Primary Inputs'!$C$17,0,(SUM(OFFSET($I$21,0,AN$5-$I$5-$A37+1)))*$C37))</f>
        <v>0</v>
      </c>
      <c r="AO37" s="169">
        <f ca="1">IF(AO$5-$I$5&lt;$A37-1," ",IF(AO$5-$I$5+1&gt;'Primary Inputs'!$C$17,0,(SUM(OFFSET($I$21,0,AO$5-$I$5-$A37+1)))*$C37))</f>
        <v>0</v>
      </c>
      <c r="AP37" s="169">
        <f ca="1">IF(AP$5-$I$5&lt;$A37-1," ",IF(AP$5-$I$5+1&gt;'Primary Inputs'!$C$17,0,(SUM(OFFSET($I$21,0,AP$5-$I$5-$A37+1)))*$C37))</f>
        <v>0</v>
      </c>
      <c r="AQ37" s="169">
        <f ca="1">IF(AQ$5-$I$5&lt;$A37-1," ",IF(AQ$5-$I$5+1&gt;'Primary Inputs'!$C$17,0,(SUM(OFFSET($I$21,0,AQ$5-$I$5-$A37+1)))*$C37))</f>
        <v>0</v>
      </c>
      <c r="AR37" s="169">
        <f ca="1">IF(AR$5-$I$5&lt;$A37-1," ",IF(AR$5-$I$5+1&gt;'Primary Inputs'!$C$17,0,(SUM(OFFSET($I$21,0,AR$5-$I$5-$A37+1)))*$C37))</f>
        <v>0</v>
      </c>
      <c r="AS37" s="169">
        <f ca="1">IF(AS$5-$I$5&lt;$A37-1," ",IF(AS$5-$I$5+1&gt;'Primary Inputs'!$C$17,0,(SUM(OFFSET($I$21,0,AS$5-$I$5-$A37+1)))*$C37))</f>
        <v>0</v>
      </c>
      <c r="AT37" s="169">
        <f ca="1">IF(AT$5-$I$5&lt;$A37-1," ",IF(AT$5-$I$5+1&gt;'Primary Inputs'!$C$17,0,(SUM(OFFSET($I$21,0,AT$5-$I$5-$A37+1)))*$C37))</f>
        <v>0</v>
      </c>
      <c r="AU37" s="169">
        <f ca="1">IF(AU$5-$I$5&lt;$A37-1," ",IF(AU$5-$I$5+1&gt;'Primary Inputs'!$C$17,0,(SUM(OFFSET($I$21,0,AU$5-$I$5-$A37+1)))*$C37))</f>
        <v>0</v>
      </c>
      <c r="AV37" s="169">
        <f ca="1">IF(AV$5-$I$5&lt;$A37-1," ",IF(AV$5-$I$5+1&gt;'Primary Inputs'!$C$17,0,(SUM(OFFSET($I$21,0,AV$5-$I$5-$A37+1)))*$C37))</f>
        <v>0</v>
      </c>
      <c r="AW37" s="169">
        <f ca="1">IF(AW$5-$I$5&lt;$A37-1," ",IF(AW$5-$I$5+1&gt;'Primary Inputs'!$C$17,0,(SUM(OFFSET($I$21,0,AW$5-$I$5-$A37+1)))*$C37))</f>
        <v>0</v>
      </c>
      <c r="AX37" s="169">
        <f ca="1">IF(AX$5-$I$5&lt;$A37-1," ",IF(AX$5-$I$5+1&gt;'Primary Inputs'!$C$17,0,(SUM(OFFSET($I$21,0,AX$5-$I$5-$A37+1)))*$C37))</f>
        <v>0</v>
      </c>
      <c r="AY37" s="169">
        <f ca="1">IF(AY$5-$I$5&lt;$A37-1," ",IF(AY$5-$I$5+1&gt;'Primary Inputs'!$C$17,0,(SUM(OFFSET($I$21,0,AY$5-$I$5-$A37+1)))*$C37))</f>
        <v>0</v>
      </c>
      <c r="AZ37" s="169">
        <f ca="1">IF(AZ$5-$I$5&lt;$A37-1," ",IF(AZ$5-$I$5+1&gt;'Primary Inputs'!$C$17,0,(SUM(OFFSET($I$21,0,AZ$5-$I$5-$A37+1)))*$C37))</f>
        <v>0</v>
      </c>
      <c r="BA37" s="169">
        <f ca="1">IF(BA$5-$I$5&lt;$A37-1," ",IF(BA$5-$I$5+1&gt;'Primary Inputs'!$C$17,0,(SUM(OFFSET($I$21,0,BA$5-$I$5-$A37+1)))*$C37))</f>
        <v>0</v>
      </c>
      <c r="BB37" s="169">
        <f ca="1">IF(BB$5-$I$5&lt;$A37-1," ",IF(BB$5-$I$5+1&gt;'Primary Inputs'!$C$17,0,(SUM(OFFSET($I$21,0,BB$5-$I$5-$A37+1)))*$C37))</f>
        <v>0</v>
      </c>
      <c r="BC37" s="169">
        <f ca="1">IF(BC$5-$I$5&lt;$A37-1," ",IF(BC$5-$I$5+1&gt;'Primary Inputs'!$C$17,0,(SUM(OFFSET($I$21,0,BC$5-$I$5-$A37+1)))*$C37))</f>
        <v>0</v>
      </c>
      <c r="BD37" s="169">
        <f ca="1">IF(BD$5-$I$5&lt;$A37-1," ",IF(BD$5-$I$5+1&gt;'Primary Inputs'!$C$17,0,(SUM(OFFSET($I$21,0,BD$5-$I$5-$A37+1)))*$C37))</f>
        <v>0</v>
      </c>
      <c r="BE37" s="169">
        <f ca="1">IF(BE$5-$I$5&lt;$A37-1," ",IF(BE$5-$I$5+1&gt;'Primary Inputs'!$C$17,0,(SUM(OFFSET($I$21,0,BE$5-$I$5-$A37+1)))*$C37))</f>
        <v>0</v>
      </c>
      <c r="BF37" s="169">
        <f ca="1">IF(BF$5-$I$5&lt;$A37-1," ",IF(BF$5-$I$5+1&gt;'Primary Inputs'!$C$17,0,(SUM(OFFSET($I$21,0,BF$5-$I$5-$A37+1)))*$C37))</f>
        <v>0</v>
      </c>
      <c r="BG37" s="119"/>
      <c r="BH37" s="119"/>
      <c r="BI37" s="119"/>
      <c r="BJ37" s="119"/>
      <c r="BK37" s="119"/>
      <c r="BL37" s="119"/>
      <c r="BM37" s="119"/>
      <c r="BN37" s="119"/>
      <c r="BO37" s="119"/>
      <c r="BP37" s="119"/>
      <c r="BQ37" s="119"/>
      <c r="BR37" s="119"/>
      <c r="BS37" s="119"/>
      <c r="BT37" s="119"/>
      <c r="BU37" s="119"/>
      <c r="BV37" s="119"/>
      <c r="BW37" s="119"/>
      <c r="BX37" s="119"/>
      <c r="BY37" s="119"/>
      <c r="BZ37" s="119"/>
      <c r="CA37" s="119"/>
      <c r="CB37" s="119"/>
      <c r="CC37" s="119"/>
      <c r="CD37" s="119"/>
      <c r="CE37" s="119"/>
      <c r="CF37" s="119"/>
      <c r="CG37" s="119"/>
      <c r="CH37" s="119"/>
      <c r="CI37" s="119"/>
      <c r="CJ37" s="119"/>
      <c r="CK37" s="119"/>
      <c r="CL37" s="119"/>
      <c r="CM37" s="119"/>
      <c r="CN37" s="119"/>
      <c r="CO37" s="119"/>
      <c r="CP37" s="119"/>
      <c r="CQ37" s="119"/>
      <c r="CR37" s="119"/>
      <c r="CS37" s="119"/>
      <c r="CT37" s="119"/>
      <c r="CU37" s="119"/>
      <c r="CV37" s="119"/>
      <c r="CW37" s="119"/>
      <c r="CX37" s="119"/>
      <c r="CY37" s="119"/>
      <c r="CZ37" s="119"/>
    </row>
    <row r="38" spans="1:104">
      <c r="A38" s="119">
        <v>13</v>
      </c>
      <c r="B38" s="119" t="s">
        <v>207</v>
      </c>
      <c r="C38" s="119">
        <f ca="1">OFFSET('Primary Inputs'!$E$12,0,$A38-1)</f>
        <v>0</v>
      </c>
      <c r="I38" s="169" t="str">
        <f ca="1">IF(I$5-$I$5&lt;$A38-1," ",IF(I$5-$I$5+1&gt;'Primary Inputs'!$C$17,0,(SUM(OFFSET($I$21,0,I$5-$I$5-$A38+1)))*$C38))</f>
        <v xml:space="preserve"> </v>
      </c>
      <c r="J38" s="169" t="str">
        <f ca="1">IF(J$5-$I$5&lt;$A38-1," ",IF(J$5-$I$5+1&gt;'Primary Inputs'!$C$17,0,(SUM(OFFSET($I$21,0,J$5-$I$5-$A38+1)))*$C38))</f>
        <v xml:space="preserve"> </v>
      </c>
      <c r="K38" s="169" t="str">
        <f ca="1">IF(K$5-$I$5&lt;$A38-1," ",IF(K$5-$I$5+1&gt;'Primary Inputs'!$C$17,0,(SUM(OFFSET($I$21,0,K$5-$I$5-$A38+1)))*$C38))</f>
        <v xml:space="preserve"> </v>
      </c>
      <c r="L38" s="169" t="str">
        <f ca="1">IF(L$5-$I$5&lt;$A38-1," ",IF(L$5-$I$5+1&gt;'Primary Inputs'!$C$17,0,(SUM(OFFSET($I$21,0,L$5-$I$5-$A38+1)))*$C38))</f>
        <v xml:space="preserve"> </v>
      </c>
      <c r="M38" s="169" t="str">
        <f ca="1">IF(M$5-$I$5&lt;$A38-1," ",IF(M$5-$I$5+1&gt;'Primary Inputs'!$C$17,0,(SUM(OFFSET($I$21,0,M$5-$I$5-$A38+1)))*$C38))</f>
        <v xml:space="preserve"> </v>
      </c>
      <c r="N38" s="169" t="str">
        <f ca="1">IF(N$5-$I$5&lt;$A38-1," ",IF(N$5-$I$5+1&gt;'Primary Inputs'!$C$17,0,(SUM(OFFSET($I$21,0,N$5-$I$5-$A38+1)))*$C38))</f>
        <v xml:space="preserve"> </v>
      </c>
      <c r="O38" s="169" t="str">
        <f ca="1">IF(O$5-$I$5&lt;$A38-1," ",IF(O$5-$I$5+1&gt;'Primary Inputs'!$C$17,0,(SUM(OFFSET($I$21,0,O$5-$I$5-$A38+1)))*$C38))</f>
        <v xml:space="preserve"> </v>
      </c>
      <c r="P38" s="169" t="str">
        <f ca="1">IF(P$5-$I$5&lt;$A38-1," ",IF(P$5-$I$5+1&gt;'Primary Inputs'!$C$17,0,(SUM(OFFSET($I$21,0,P$5-$I$5-$A38+1)))*$C38))</f>
        <v xml:space="preserve"> </v>
      </c>
      <c r="Q38" s="169" t="str">
        <f ca="1">IF(Q$5-$I$5&lt;$A38-1," ",IF(Q$5-$I$5+1&gt;'Primary Inputs'!$C$17,0,(SUM(OFFSET($I$21,0,Q$5-$I$5-$A38+1)))*$C38))</f>
        <v xml:space="preserve"> </v>
      </c>
      <c r="R38" s="169" t="str">
        <f ca="1">IF(R$5-$I$5&lt;$A38-1," ",IF(R$5-$I$5+1&gt;'Primary Inputs'!$C$17,0,(SUM(OFFSET($I$21,0,R$5-$I$5-$A38+1)))*$C38))</f>
        <v xml:space="preserve"> </v>
      </c>
      <c r="S38" s="169" t="str">
        <f ca="1">IF(S$5-$I$5&lt;$A38-1," ",IF(S$5-$I$5+1&gt;'Primary Inputs'!$C$17,0,(SUM(OFFSET($I$21,0,S$5-$I$5-$A38+1)))*$C38))</f>
        <v xml:space="preserve"> </v>
      </c>
      <c r="T38" s="169" t="str">
        <f ca="1">IF(T$5-$I$5&lt;$A38-1," ",IF(T$5-$I$5+1&gt;'Primary Inputs'!$C$17,0,(SUM(OFFSET($I$21,0,T$5-$I$5-$A38+1)))*$C38))</f>
        <v xml:space="preserve"> </v>
      </c>
      <c r="U38" s="169">
        <f ca="1">IF(U$5-$I$5&lt;$A38-1," ",IF(U$5-$I$5+1&gt;'Primary Inputs'!$C$17,0,(SUM(OFFSET($I$21,0,U$5-$I$5-$A38+1)))*$C38))</f>
        <v>0</v>
      </c>
      <c r="V38" s="169">
        <f ca="1">IF(V$5-$I$5&lt;$A38-1," ",IF(V$5-$I$5+1&gt;'Primary Inputs'!$C$17,0,(SUM(OFFSET($I$21,0,V$5-$I$5-$A38+1)))*$C38))</f>
        <v>0</v>
      </c>
      <c r="W38" s="169">
        <f ca="1">IF(W$5-$I$5&lt;$A38-1," ",IF(W$5-$I$5+1&gt;'Primary Inputs'!$C$17,0,(SUM(OFFSET($I$21,0,W$5-$I$5-$A38+1)))*$C38))</f>
        <v>0</v>
      </c>
      <c r="X38" s="169">
        <f ca="1">IF(X$5-$I$5&lt;$A38-1," ",IF(X$5-$I$5+1&gt;'Primary Inputs'!$C$17,0,(SUM(OFFSET($I$21,0,X$5-$I$5-$A38+1)))*$C38))</f>
        <v>0</v>
      </c>
      <c r="Y38" s="169">
        <f ca="1">IF(Y$5-$I$5&lt;$A38-1," ",IF(Y$5-$I$5+1&gt;'Primary Inputs'!$C$17,0,(SUM(OFFSET($I$21,0,Y$5-$I$5-$A38+1)))*$C38))</f>
        <v>0</v>
      </c>
      <c r="Z38" s="169">
        <f ca="1">IF(Z$5-$I$5&lt;$A38-1," ",IF(Z$5-$I$5+1&gt;'Primary Inputs'!$C$17,0,(SUM(OFFSET($I$21,0,Z$5-$I$5-$A38+1)))*$C38))</f>
        <v>0</v>
      </c>
      <c r="AA38" s="169">
        <f ca="1">IF(AA$5-$I$5&lt;$A38-1," ",IF(AA$5-$I$5+1&gt;'Primary Inputs'!$C$17,0,(SUM(OFFSET($I$21,0,AA$5-$I$5-$A38+1)))*$C38))</f>
        <v>0</v>
      </c>
      <c r="AB38" s="169">
        <f ca="1">IF(AB$5-$I$5&lt;$A38-1," ",IF(AB$5-$I$5+1&gt;'Primary Inputs'!$C$17,0,(SUM(OFFSET($I$21,0,AB$5-$I$5-$A38+1)))*$C38))</f>
        <v>0</v>
      </c>
      <c r="AC38" s="169">
        <f ca="1">IF(AC$5-$I$5&lt;$A38-1," ",IF(AC$5-$I$5+1&gt;'Primary Inputs'!$C$17,0,(SUM(OFFSET($I$21,0,AC$5-$I$5-$A38+1)))*$C38))</f>
        <v>0</v>
      </c>
      <c r="AD38" s="169">
        <f ca="1">IF(AD$5-$I$5&lt;$A38-1," ",IF(AD$5-$I$5+1&gt;'Primary Inputs'!$C$17,0,(SUM(OFFSET($I$21,0,AD$5-$I$5-$A38+1)))*$C38))</f>
        <v>0</v>
      </c>
      <c r="AE38" s="169">
        <f ca="1">IF(AE$5-$I$5&lt;$A38-1," ",IF(AE$5-$I$5+1&gt;'Primary Inputs'!$C$17,0,(SUM(OFFSET($I$21,0,AE$5-$I$5-$A38+1)))*$C38))</f>
        <v>0</v>
      </c>
      <c r="AF38" s="169">
        <f ca="1">IF(AF$5-$I$5&lt;$A38-1," ",IF(AF$5-$I$5+1&gt;'Primary Inputs'!$C$17,0,(SUM(OFFSET($I$21,0,AF$5-$I$5-$A38+1)))*$C38))</f>
        <v>0</v>
      </c>
      <c r="AG38" s="169">
        <f ca="1">IF(AG$5-$I$5&lt;$A38-1," ",IF(AG$5-$I$5+1&gt;'Primary Inputs'!$C$17,0,(SUM(OFFSET($I$21,0,AG$5-$I$5-$A38+1)))*$C38))</f>
        <v>0</v>
      </c>
      <c r="AH38" s="169">
        <f ca="1">IF(AH$5-$I$5&lt;$A38-1," ",IF(AH$5-$I$5+1&gt;'Primary Inputs'!$C$17,0,(SUM(OFFSET($I$21,0,AH$5-$I$5-$A38+1)))*$C38))</f>
        <v>0</v>
      </c>
      <c r="AI38" s="169">
        <f ca="1">IF(AI$5-$I$5&lt;$A38-1," ",IF(AI$5-$I$5+1&gt;'Primary Inputs'!$C$17,0,(SUM(OFFSET($I$21,0,AI$5-$I$5-$A38+1)))*$C38))</f>
        <v>0</v>
      </c>
      <c r="AJ38" s="169">
        <f ca="1">IF(AJ$5-$I$5&lt;$A38-1," ",IF(AJ$5-$I$5+1&gt;'Primary Inputs'!$C$17,0,(SUM(OFFSET($I$21,0,AJ$5-$I$5-$A38+1)))*$C38))</f>
        <v>0</v>
      </c>
      <c r="AK38" s="169">
        <f ca="1">IF(AK$5-$I$5&lt;$A38-1," ",IF(AK$5-$I$5+1&gt;'Primary Inputs'!$C$17,0,(SUM(OFFSET($I$21,0,AK$5-$I$5-$A38+1)))*$C38))</f>
        <v>0</v>
      </c>
      <c r="AL38" s="169">
        <f ca="1">IF(AL$5-$I$5&lt;$A38-1," ",IF(AL$5-$I$5+1&gt;'Primary Inputs'!$C$17,0,(SUM(OFFSET($I$21,0,AL$5-$I$5-$A38+1)))*$C38))</f>
        <v>0</v>
      </c>
      <c r="AM38" s="169">
        <f ca="1">IF(AM$5-$I$5&lt;$A38-1," ",IF(AM$5-$I$5+1&gt;'Primary Inputs'!$C$17,0,(SUM(OFFSET($I$21,0,AM$5-$I$5-$A38+1)))*$C38))</f>
        <v>0</v>
      </c>
      <c r="AN38" s="169">
        <f ca="1">IF(AN$5-$I$5&lt;$A38-1," ",IF(AN$5-$I$5+1&gt;'Primary Inputs'!$C$17,0,(SUM(OFFSET($I$21,0,AN$5-$I$5-$A38+1)))*$C38))</f>
        <v>0</v>
      </c>
      <c r="AO38" s="169">
        <f ca="1">IF(AO$5-$I$5&lt;$A38-1," ",IF(AO$5-$I$5+1&gt;'Primary Inputs'!$C$17,0,(SUM(OFFSET($I$21,0,AO$5-$I$5-$A38+1)))*$C38))</f>
        <v>0</v>
      </c>
      <c r="AP38" s="169">
        <f ca="1">IF(AP$5-$I$5&lt;$A38-1," ",IF(AP$5-$I$5+1&gt;'Primary Inputs'!$C$17,0,(SUM(OFFSET($I$21,0,AP$5-$I$5-$A38+1)))*$C38))</f>
        <v>0</v>
      </c>
      <c r="AQ38" s="169">
        <f ca="1">IF(AQ$5-$I$5&lt;$A38-1," ",IF(AQ$5-$I$5+1&gt;'Primary Inputs'!$C$17,0,(SUM(OFFSET($I$21,0,AQ$5-$I$5-$A38+1)))*$C38))</f>
        <v>0</v>
      </c>
      <c r="AR38" s="169">
        <f ca="1">IF(AR$5-$I$5&lt;$A38-1," ",IF(AR$5-$I$5+1&gt;'Primary Inputs'!$C$17,0,(SUM(OFFSET($I$21,0,AR$5-$I$5-$A38+1)))*$C38))</f>
        <v>0</v>
      </c>
      <c r="AS38" s="169">
        <f ca="1">IF(AS$5-$I$5&lt;$A38-1," ",IF(AS$5-$I$5+1&gt;'Primary Inputs'!$C$17,0,(SUM(OFFSET($I$21,0,AS$5-$I$5-$A38+1)))*$C38))</f>
        <v>0</v>
      </c>
      <c r="AT38" s="169">
        <f ca="1">IF(AT$5-$I$5&lt;$A38-1," ",IF(AT$5-$I$5+1&gt;'Primary Inputs'!$C$17,0,(SUM(OFFSET($I$21,0,AT$5-$I$5-$A38+1)))*$C38))</f>
        <v>0</v>
      </c>
      <c r="AU38" s="169">
        <f ca="1">IF(AU$5-$I$5&lt;$A38-1," ",IF(AU$5-$I$5+1&gt;'Primary Inputs'!$C$17,0,(SUM(OFFSET($I$21,0,AU$5-$I$5-$A38+1)))*$C38))</f>
        <v>0</v>
      </c>
      <c r="AV38" s="169">
        <f ca="1">IF(AV$5-$I$5&lt;$A38-1," ",IF(AV$5-$I$5+1&gt;'Primary Inputs'!$C$17,0,(SUM(OFFSET($I$21,0,AV$5-$I$5-$A38+1)))*$C38))</f>
        <v>0</v>
      </c>
      <c r="AW38" s="169">
        <f ca="1">IF(AW$5-$I$5&lt;$A38-1," ",IF(AW$5-$I$5+1&gt;'Primary Inputs'!$C$17,0,(SUM(OFFSET($I$21,0,AW$5-$I$5-$A38+1)))*$C38))</f>
        <v>0</v>
      </c>
      <c r="AX38" s="169">
        <f ca="1">IF(AX$5-$I$5&lt;$A38-1," ",IF(AX$5-$I$5+1&gt;'Primary Inputs'!$C$17,0,(SUM(OFFSET($I$21,0,AX$5-$I$5-$A38+1)))*$C38))</f>
        <v>0</v>
      </c>
      <c r="AY38" s="169">
        <f ca="1">IF(AY$5-$I$5&lt;$A38-1," ",IF(AY$5-$I$5+1&gt;'Primary Inputs'!$C$17,0,(SUM(OFFSET($I$21,0,AY$5-$I$5-$A38+1)))*$C38))</f>
        <v>0</v>
      </c>
      <c r="AZ38" s="169">
        <f ca="1">IF(AZ$5-$I$5&lt;$A38-1," ",IF(AZ$5-$I$5+1&gt;'Primary Inputs'!$C$17,0,(SUM(OFFSET($I$21,0,AZ$5-$I$5-$A38+1)))*$C38))</f>
        <v>0</v>
      </c>
      <c r="BA38" s="169">
        <f ca="1">IF(BA$5-$I$5&lt;$A38-1," ",IF(BA$5-$I$5+1&gt;'Primary Inputs'!$C$17,0,(SUM(OFFSET($I$21,0,BA$5-$I$5-$A38+1)))*$C38))</f>
        <v>0</v>
      </c>
      <c r="BB38" s="169">
        <f ca="1">IF(BB$5-$I$5&lt;$A38-1," ",IF(BB$5-$I$5+1&gt;'Primary Inputs'!$C$17,0,(SUM(OFFSET($I$21,0,BB$5-$I$5-$A38+1)))*$C38))</f>
        <v>0</v>
      </c>
      <c r="BC38" s="169">
        <f ca="1">IF(BC$5-$I$5&lt;$A38-1," ",IF(BC$5-$I$5+1&gt;'Primary Inputs'!$C$17,0,(SUM(OFFSET($I$21,0,BC$5-$I$5-$A38+1)))*$C38))</f>
        <v>0</v>
      </c>
      <c r="BD38" s="169">
        <f ca="1">IF(BD$5-$I$5&lt;$A38-1," ",IF(BD$5-$I$5+1&gt;'Primary Inputs'!$C$17,0,(SUM(OFFSET($I$21,0,BD$5-$I$5-$A38+1)))*$C38))</f>
        <v>0</v>
      </c>
      <c r="BE38" s="169">
        <f ca="1">IF(BE$5-$I$5&lt;$A38-1," ",IF(BE$5-$I$5+1&gt;'Primary Inputs'!$C$17,0,(SUM(OFFSET($I$21,0,BE$5-$I$5-$A38+1)))*$C38))</f>
        <v>0</v>
      </c>
      <c r="BF38" s="169">
        <f ca="1">IF(BF$5-$I$5&lt;$A38-1," ",IF(BF$5-$I$5+1&gt;'Primary Inputs'!$C$17,0,(SUM(OFFSET($I$21,0,BF$5-$I$5-$A38+1)))*$C38))</f>
        <v>0</v>
      </c>
      <c r="BG38" s="119"/>
      <c r="BH38" s="119"/>
      <c r="BI38" s="119"/>
      <c r="BJ38" s="119"/>
      <c r="BK38" s="119"/>
      <c r="BL38" s="119"/>
      <c r="BM38" s="119"/>
      <c r="BN38" s="119"/>
      <c r="BO38" s="119"/>
      <c r="BP38" s="119"/>
      <c r="BQ38" s="119"/>
      <c r="BR38" s="119"/>
      <c r="BS38" s="119"/>
      <c r="BT38" s="119"/>
      <c r="BU38" s="119"/>
      <c r="BV38" s="119"/>
      <c r="BW38" s="119"/>
      <c r="BX38" s="119"/>
      <c r="BY38" s="119"/>
      <c r="BZ38" s="119"/>
      <c r="CA38" s="119"/>
      <c r="CB38" s="119"/>
      <c r="CC38" s="119"/>
      <c r="CD38" s="119"/>
      <c r="CE38" s="119"/>
      <c r="CF38" s="119"/>
      <c r="CG38" s="119"/>
      <c r="CH38" s="119"/>
      <c r="CI38" s="119"/>
      <c r="CJ38" s="119"/>
      <c r="CK38" s="119"/>
      <c r="CL38" s="119"/>
      <c r="CM38" s="119"/>
      <c r="CN38" s="119"/>
      <c r="CO38" s="119"/>
      <c r="CP38" s="119"/>
      <c r="CQ38" s="119"/>
      <c r="CR38" s="119"/>
      <c r="CS38" s="119"/>
      <c r="CT38" s="119"/>
      <c r="CU38" s="119"/>
      <c r="CV38" s="119"/>
      <c r="CW38" s="119"/>
      <c r="CX38" s="119"/>
      <c r="CY38" s="119"/>
      <c r="CZ38" s="119"/>
    </row>
    <row r="39" spans="1:104">
      <c r="A39" s="119">
        <v>14</v>
      </c>
      <c r="B39" s="119" t="s">
        <v>208</v>
      </c>
      <c r="C39" s="119">
        <f ca="1">OFFSET('Primary Inputs'!$E$12,0,$A39-1)</f>
        <v>0</v>
      </c>
      <c r="I39" s="169" t="str">
        <f ca="1">IF(I$5-$I$5&lt;$A39-1," ",IF(I$5-$I$5+1&gt;'Primary Inputs'!$C$17,0,(SUM(OFFSET($I$21,0,I$5-$I$5-$A39+1)))*$C39))</f>
        <v xml:space="preserve"> </v>
      </c>
      <c r="J39" s="169" t="str">
        <f ca="1">IF(J$5-$I$5&lt;$A39-1," ",IF(J$5-$I$5+1&gt;'Primary Inputs'!$C$17,0,(SUM(OFFSET($I$21,0,J$5-$I$5-$A39+1)))*$C39))</f>
        <v xml:space="preserve"> </v>
      </c>
      <c r="K39" s="169" t="str">
        <f ca="1">IF(K$5-$I$5&lt;$A39-1," ",IF(K$5-$I$5+1&gt;'Primary Inputs'!$C$17,0,(SUM(OFFSET($I$21,0,K$5-$I$5-$A39+1)))*$C39))</f>
        <v xml:space="preserve"> </v>
      </c>
      <c r="L39" s="169" t="str">
        <f ca="1">IF(L$5-$I$5&lt;$A39-1," ",IF(L$5-$I$5+1&gt;'Primary Inputs'!$C$17,0,(SUM(OFFSET($I$21,0,L$5-$I$5-$A39+1)))*$C39))</f>
        <v xml:space="preserve"> </v>
      </c>
      <c r="M39" s="169" t="str">
        <f ca="1">IF(M$5-$I$5&lt;$A39-1," ",IF(M$5-$I$5+1&gt;'Primary Inputs'!$C$17,0,(SUM(OFFSET($I$21,0,M$5-$I$5-$A39+1)))*$C39))</f>
        <v xml:space="preserve"> </v>
      </c>
      <c r="N39" s="169" t="str">
        <f ca="1">IF(N$5-$I$5&lt;$A39-1," ",IF(N$5-$I$5+1&gt;'Primary Inputs'!$C$17,0,(SUM(OFFSET($I$21,0,N$5-$I$5-$A39+1)))*$C39))</f>
        <v xml:space="preserve"> </v>
      </c>
      <c r="O39" s="169" t="str">
        <f ca="1">IF(O$5-$I$5&lt;$A39-1," ",IF(O$5-$I$5+1&gt;'Primary Inputs'!$C$17,0,(SUM(OFFSET($I$21,0,O$5-$I$5-$A39+1)))*$C39))</f>
        <v xml:space="preserve"> </v>
      </c>
      <c r="P39" s="169" t="str">
        <f ca="1">IF(P$5-$I$5&lt;$A39-1," ",IF(P$5-$I$5+1&gt;'Primary Inputs'!$C$17,0,(SUM(OFFSET($I$21,0,P$5-$I$5-$A39+1)))*$C39))</f>
        <v xml:space="preserve"> </v>
      </c>
      <c r="Q39" s="169" t="str">
        <f ca="1">IF(Q$5-$I$5&lt;$A39-1," ",IF(Q$5-$I$5+1&gt;'Primary Inputs'!$C$17,0,(SUM(OFFSET($I$21,0,Q$5-$I$5-$A39+1)))*$C39))</f>
        <v xml:space="preserve"> </v>
      </c>
      <c r="R39" s="169" t="str">
        <f ca="1">IF(R$5-$I$5&lt;$A39-1," ",IF(R$5-$I$5+1&gt;'Primary Inputs'!$C$17,0,(SUM(OFFSET($I$21,0,R$5-$I$5-$A39+1)))*$C39))</f>
        <v xml:space="preserve"> </v>
      </c>
      <c r="S39" s="169" t="str">
        <f ca="1">IF(S$5-$I$5&lt;$A39-1," ",IF(S$5-$I$5+1&gt;'Primary Inputs'!$C$17,0,(SUM(OFFSET($I$21,0,S$5-$I$5-$A39+1)))*$C39))</f>
        <v xml:space="preserve"> </v>
      </c>
      <c r="T39" s="169" t="str">
        <f ca="1">IF(T$5-$I$5&lt;$A39-1," ",IF(T$5-$I$5+1&gt;'Primary Inputs'!$C$17,0,(SUM(OFFSET($I$21,0,T$5-$I$5-$A39+1)))*$C39))</f>
        <v xml:space="preserve"> </v>
      </c>
      <c r="U39" s="169" t="str">
        <f ca="1">IF(U$5-$I$5&lt;$A39-1," ",IF(U$5-$I$5+1&gt;'Primary Inputs'!$C$17,0,(SUM(OFFSET($I$21,0,U$5-$I$5-$A39+1)))*$C39))</f>
        <v xml:space="preserve"> </v>
      </c>
      <c r="V39" s="169">
        <f ca="1">IF(V$5-$I$5&lt;$A39-1," ",IF(V$5-$I$5+1&gt;'Primary Inputs'!$C$17,0,(SUM(OFFSET($I$21,0,V$5-$I$5-$A39+1)))*$C39))</f>
        <v>0</v>
      </c>
      <c r="W39" s="169">
        <f ca="1">IF(W$5-$I$5&lt;$A39-1," ",IF(W$5-$I$5+1&gt;'Primary Inputs'!$C$17,0,(SUM(OFFSET($I$21,0,W$5-$I$5-$A39+1)))*$C39))</f>
        <v>0</v>
      </c>
      <c r="X39" s="169">
        <f ca="1">IF(X$5-$I$5&lt;$A39-1," ",IF(X$5-$I$5+1&gt;'Primary Inputs'!$C$17,0,(SUM(OFFSET($I$21,0,X$5-$I$5-$A39+1)))*$C39))</f>
        <v>0</v>
      </c>
      <c r="Y39" s="169">
        <f ca="1">IF(Y$5-$I$5&lt;$A39-1," ",IF(Y$5-$I$5+1&gt;'Primary Inputs'!$C$17,0,(SUM(OFFSET($I$21,0,Y$5-$I$5-$A39+1)))*$C39))</f>
        <v>0</v>
      </c>
      <c r="Z39" s="169">
        <f ca="1">IF(Z$5-$I$5&lt;$A39-1," ",IF(Z$5-$I$5+1&gt;'Primary Inputs'!$C$17,0,(SUM(OFFSET($I$21,0,Z$5-$I$5-$A39+1)))*$C39))</f>
        <v>0</v>
      </c>
      <c r="AA39" s="169">
        <f ca="1">IF(AA$5-$I$5&lt;$A39-1," ",IF(AA$5-$I$5+1&gt;'Primary Inputs'!$C$17,0,(SUM(OFFSET($I$21,0,AA$5-$I$5-$A39+1)))*$C39))</f>
        <v>0</v>
      </c>
      <c r="AB39" s="169">
        <f ca="1">IF(AB$5-$I$5&lt;$A39-1," ",IF(AB$5-$I$5+1&gt;'Primary Inputs'!$C$17,0,(SUM(OFFSET($I$21,0,AB$5-$I$5-$A39+1)))*$C39))</f>
        <v>0</v>
      </c>
      <c r="AC39" s="169">
        <f ca="1">IF(AC$5-$I$5&lt;$A39-1," ",IF(AC$5-$I$5+1&gt;'Primary Inputs'!$C$17,0,(SUM(OFFSET($I$21,0,AC$5-$I$5-$A39+1)))*$C39))</f>
        <v>0</v>
      </c>
      <c r="AD39" s="169">
        <f ca="1">IF(AD$5-$I$5&lt;$A39-1," ",IF(AD$5-$I$5+1&gt;'Primary Inputs'!$C$17,0,(SUM(OFFSET($I$21,0,AD$5-$I$5-$A39+1)))*$C39))</f>
        <v>0</v>
      </c>
      <c r="AE39" s="169">
        <f ca="1">IF(AE$5-$I$5&lt;$A39-1," ",IF(AE$5-$I$5+1&gt;'Primary Inputs'!$C$17,0,(SUM(OFFSET($I$21,0,AE$5-$I$5-$A39+1)))*$C39))</f>
        <v>0</v>
      </c>
      <c r="AF39" s="169">
        <f ca="1">IF(AF$5-$I$5&lt;$A39-1," ",IF(AF$5-$I$5+1&gt;'Primary Inputs'!$C$17,0,(SUM(OFFSET($I$21,0,AF$5-$I$5-$A39+1)))*$C39))</f>
        <v>0</v>
      </c>
      <c r="AG39" s="169">
        <f ca="1">IF(AG$5-$I$5&lt;$A39-1," ",IF(AG$5-$I$5+1&gt;'Primary Inputs'!$C$17,0,(SUM(OFFSET($I$21,0,AG$5-$I$5-$A39+1)))*$C39))</f>
        <v>0</v>
      </c>
      <c r="AH39" s="169">
        <f ca="1">IF(AH$5-$I$5&lt;$A39-1," ",IF(AH$5-$I$5+1&gt;'Primary Inputs'!$C$17,0,(SUM(OFFSET($I$21,0,AH$5-$I$5-$A39+1)))*$C39))</f>
        <v>0</v>
      </c>
      <c r="AI39" s="169">
        <f ca="1">IF(AI$5-$I$5&lt;$A39-1," ",IF(AI$5-$I$5+1&gt;'Primary Inputs'!$C$17,0,(SUM(OFFSET($I$21,0,AI$5-$I$5-$A39+1)))*$C39))</f>
        <v>0</v>
      </c>
      <c r="AJ39" s="169">
        <f ca="1">IF(AJ$5-$I$5&lt;$A39-1," ",IF(AJ$5-$I$5+1&gt;'Primary Inputs'!$C$17,0,(SUM(OFFSET($I$21,0,AJ$5-$I$5-$A39+1)))*$C39))</f>
        <v>0</v>
      </c>
      <c r="AK39" s="169">
        <f ca="1">IF(AK$5-$I$5&lt;$A39-1," ",IF(AK$5-$I$5+1&gt;'Primary Inputs'!$C$17,0,(SUM(OFFSET($I$21,0,AK$5-$I$5-$A39+1)))*$C39))</f>
        <v>0</v>
      </c>
      <c r="AL39" s="169">
        <f ca="1">IF(AL$5-$I$5&lt;$A39-1," ",IF(AL$5-$I$5+1&gt;'Primary Inputs'!$C$17,0,(SUM(OFFSET($I$21,0,AL$5-$I$5-$A39+1)))*$C39))</f>
        <v>0</v>
      </c>
      <c r="AM39" s="169">
        <f ca="1">IF(AM$5-$I$5&lt;$A39-1," ",IF(AM$5-$I$5+1&gt;'Primary Inputs'!$C$17,0,(SUM(OFFSET($I$21,0,AM$5-$I$5-$A39+1)))*$C39))</f>
        <v>0</v>
      </c>
      <c r="AN39" s="169">
        <f ca="1">IF(AN$5-$I$5&lt;$A39-1," ",IF(AN$5-$I$5+1&gt;'Primary Inputs'!$C$17,0,(SUM(OFFSET($I$21,0,AN$5-$I$5-$A39+1)))*$C39))</f>
        <v>0</v>
      </c>
      <c r="AO39" s="169">
        <f ca="1">IF(AO$5-$I$5&lt;$A39-1," ",IF(AO$5-$I$5+1&gt;'Primary Inputs'!$C$17,0,(SUM(OFFSET($I$21,0,AO$5-$I$5-$A39+1)))*$C39))</f>
        <v>0</v>
      </c>
      <c r="AP39" s="169">
        <f ca="1">IF(AP$5-$I$5&lt;$A39-1," ",IF(AP$5-$I$5+1&gt;'Primary Inputs'!$C$17,0,(SUM(OFFSET($I$21,0,AP$5-$I$5-$A39+1)))*$C39))</f>
        <v>0</v>
      </c>
      <c r="AQ39" s="169">
        <f ca="1">IF(AQ$5-$I$5&lt;$A39-1," ",IF(AQ$5-$I$5+1&gt;'Primary Inputs'!$C$17,0,(SUM(OFFSET($I$21,0,AQ$5-$I$5-$A39+1)))*$C39))</f>
        <v>0</v>
      </c>
      <c r="AR39" s="169">
        <f ca="1">IF(AR$5-$I$5&lt;$A39-1," ",IF(AR$5-$I$5+1&gt;'Primary Inputs'!$C$17,0,(SUM(OFFSET($I$21,0,AR$5-$I$5-$A39+1)))*$C39))</f>
        <v>0</v>
      </c>
      <c r="AS39" s="169">
        <f ca="1">IF(AS$5-$I$5&lt;$A39-1," ",IF(AS$5-$I$5+1&gt;'Primary Inputs'!$C$17,0,(SUM(OFFSET($I$21,0,AS$5-$I$5-$A39+1)))*$C39))</f>
        <v>0</v>
      </c>
      <c r="AT39" s="169">
        <f ca="1">IF(AT$5-$I$5&lt;$A39-1," ",IF(AT$5-$I$5+1&gt;'Primary Inputs'!$C$17,0,(SUM(OFFSET($I$21,0,AT$5-$I$5-$A39+1)))*$C39))</f>
        <v>0</v>
      </c>
      <c r="AU39" s="169">
        <f ca="1">IF(AU$5-$I$5&lt;$A39-1," ",IF(AU$5-$I$5+1&gt;'Primary Inputs'!$C$17,0,(SUM(OFFSET($I$21,0,AU$5-$I$5-$A39+1)))*$C39))</f>
        <v>0</v>
      </c>
      <c r="AV39" s="169">
        <f ca="1">IF(AV$5-$I$5&lt;$A39-1," ",IF(AV$5-$I$5+1&gt;'Primary Inputs'!$C$17,0,(SUM(OFFSET($I$21,0,AV$5-$I$5-$A39+1)))*$C39))</f>
        <v>0</v>
      </c>
      <c r="AW39" s="169">
        <f ca="1">IF(AW$5-$I$5&lt;$A39-1," ",IF(AW$5-$I$5+1&gt;'Primary Inputs'!$C$17,0,(SUM(OFFSET($I$21,0,AW$5-$I$5-$A39+1)))*$C39))</f>
        <v>0</v>
      </c>
      <c r="AX39" s="169">
        <f ca="1">IF(AX$5-$I$5&lt;$A39-1," ",IF(AX$5-$I$5+1&gt;'Primary Inputs'!$C$17,0,(SUM(OFFSET($I$21,0,AX$5-$I$5-$A39+1)))*$C39))</f>
        <v>0</v>
      </c>
      <c r="AY39" s="169">
        <f ca="1">IF(AY$5-$I$5&lt;$A39-1," ",IF(AY$5-$I$5+1&gt;'Primary Inputs'!$C$17,0,(SUM(OFFSET($I$21,0,AY$5-$I$5-$A39+1)))*$C39))</f>
        <v>0</v>
      </c>
      <c r="AZ39" s="169">
        <f ca="1">IF(AZ$5-$I$5&lt;$A39-1," ",IF(AZ$5-$I$5+1&gt;'Primary Inputs'!$C$17,0,(SUM(OFFSET($I$21,0,AZ$5-$I$5-$A39+1)))*$C39))</f>
        <v>0</v>
      </c>
      <c r="BA39" s="169">
        <f ca="1">IF(BA$5-$I$5&lt;$A39-1," ",IF(BA$5-$I$5+1&gt;'Primary Inputs'!$C$17,0,(SUM(OFFSET($I$21,0,BA$5-$I$5-$A39+1)))*$C39))</f>
        <v>0</v>
      </c>
      <c r="BB39" s="169">
        <f ca="1">IF(BB$5-$I$5&lt;$A39-1," ",IF(BB$5-$I$5+1&gt;'Primary Inputs'!$C$17,0,(SUM(OFFSET($I$21,0,BB$5-$I$5-$A39+1)))*$C39))</f>
        <v>0</v>
      </c>
      <c r="BC39" s="169">
        <f ca="1">IF(BC$5-$I$5&lt;$A39-1," ",IF(BC$5-$I$5+1&gt;'Primary Inputs'!$C$17,0,(SUM(OFFSET($I$21,0,BC$5-$I$5-$A39+1)))*$C39))</f>
        <v>0</v>
      </c>
      <c r="BD39" s="169">
        <f ca="1">IF(BD$5-$I$5&lt;$A39-1," ",IF(BD$5-$I$5+1&gt;'Primary Inputs'!$C$17,0,(SUM(OFFSET($I$21,0,BD$5-$I$5-$A39+1)))*$C39))</f>
        <v>0</v>
      </c>
      <c r="BE39" s="169">
        <f ca="1">IF(BE$5-$I$5&lt;$A39-1," ",IF(BE$5-$I$5+1&gt;'Primary Inputs'!$C$17,0,(SUM(OFFSET($I$21,0,BE$5-$I$5-$A39+1)))*$C39))</f>
        <v>0</v>
      </c>
      <c r="BF39" s="169">
        <f ca="1">IF(BF$5-$I$5&lt;$A39-1," ",IF(BF$5-$I$5+1&gt;'Primary Inputs'!$C$17,0,(SUM(OFFSET($I$21,0,BF$5-$I$5-$A39+1)))*$C39))</f>
        <v>0</v>
      </c>
      <c r="BG39" s="119"/>
      <c r="BH39" s="119"/>
      <c r="BI39" s="119"/>
      <c r="BJ39" s="119"/>
      <c r="BK39" s="119"/>
      <c r="BL39" s="119"/>
      <c r="BM39" s="119"/>
      <c r="BN39" s="119"/>
      <c r="BO39" s="119"/>
      <c r="BP39" s="119"/>
      <c r="BQ39" s="119"/>
      <c r="BR39" s="119"/>
      <c r="BS39" s="119"/>
      <c r="BT39" s="119"/>
      <c r="BU39" s="119"/>
      <c r="BV39" s="119"/>
      <c r="BW39" s="119"/>
      <c r="BX39" s="119"/>
      <c r="BY39" s="119"/>
      <c r="BZ39" s="119"/>
      <c r="CA39" s="119"/>
      <c r="CB39" s="119"/>
      <c r="CC39" s="119"/>
      <c r="CD39" s="119"/>
      <c r="CE39" s="119"/>
      <c r="CF39" s="119"/>
      <c r="CG39" s="119"/>
      <c r="CH39" s="119"/>
      <c r="CI39" s="119"/>
      <c r="CJ39" s="119"/>
      <c r="CK39" s="119"/>
      <c r="CL39" s="119"/>
      <c r="CM39" s="119"/>
      <c r="CN39" s="119"/>
      <c r="CO39" s="119"/>
      <c r="CP39" s="119"/>
      <c r="CQ39" s="119"/>
      <c r="CR39" s="119"/>
      <c r="CS39" s="119"/>
      <c r="CT39" s="119"/>
      <c r="CU39" s="119"/>
      <c r="CV39" s="119"/>
      <c r="CW39" s="119"/>
      <c r="CX39" s="119"/>
      <c r="CY39" s="119"/>
      <c r="CZ39" s="119"/>
    </row>
    <row r="40" spans="1:104">
      <c r="A40" s="119">
        <v>15</v>
      </c>
      <c r="B40" s="119" t="s">
        <v>209</v>
      </c>
      <c r="C40" s="119">
        <f ca="1">OFFSET('Primary Inputs'!$E$12,0,$A40-1)</f>
        <v>0</v>
      </c>
      <c r="I40" s="169" t="str">
        <f ca="1">IF(I$5-$I$5&lt;$A40-1," ",IF(I$5-$I$5+1&gt;'Primary Inputs'!$C$17,0,(SUM(OFFSET($I$21,0,I$5-$I$5-$A40+1)))*$C40))</f>
        <v xml:space="preserve"> </v>
      </c>
      <c r="J40" s="169" t="str">
        <f ca="1">IF(J$5-$I$5&lt;$A40-1," ",IF(J$5-$I$5+1&gt;'Primary Inputs'!$C$17,0,(SUM(OFFSET($I$21,0,J$5-$I$5-$A40+1)))*$C40))</f>
        <v xml:space="preserve"> </v>
      </c>
      <c r="K40" s="169" t="str">
        <f ca="1">IF(K$5-$I$5&lt;$A40-1," ",IF(K$5-$I$5+1&gt;'Primary Inputs'!$C$17,0,(SUM(OFFSET($I$21,0,K$5-$I$5-$A40+1)))*$C40))</f>
        <v xml:space="preserve"> </v>
      </c>
      <c r="L40" s="169" t="str">
        <f ca="1">IF(L$5-$I$5&lt;$A40-1," ",IF(L$5-$I$5+1&gt;'Primary Inputs'!$C$17,0,(SUM(OFFSET($I$21,0,L$5-$I$5-$A40+1)))*$C40))</f>
        <v xml:space="preserve"> </v>
      </c>
      <c r="M40" s="169" t="str">
        <f ca="1">IF(M$5-$I$5&lt;$A40-1," ",IF(M$5-$I$5+1&gt;'Primary Inputs'!$C$17,0,(SUM(OFFSET($I$21,0,M$5-$I$5-$A40+1)))*$C40))</f>
        <v xml:space="preserve"> </v>
      </c>
      <c r="N40" s="169" t="str">
        <f ca="1">IF(N$5-$I$5&lt;$A40-1," ",IF(N$5-$I$5+1&gt;'Primary Inputs'!$C$17,0,(SUM(OFFSET($I$21,0,N$5-$I$5-$A40+1)))*$C40))</f>
        <v xml:space="preserve"> </v>
      </c>
      <c r="O40" s="169" t="str">
        <f ca="1">IF(O$5-$I$5&lt;$A40-1," ",IF(O$5-$I$5+1&gt;'Primary Inputs'!$C$17,0,(SUM(OFFSET($I$21,0,O$5-$I$5-$A40+1)))*$C40))</f>
        <v xml:space="preserve"> </v>
      </c>
      <c r="P40" s="169" t="str">
        <f ca="1">IF(P$5-$I$5&lt;$A40-1," ",IF(P$5-$I$5+1&gt;'Primary Inputs'!$C$17,0,(SUM(OFFSET($I$21,0,P$5-$I$5-$A40+1)))*$C40))</f>
        <v xml:space="preserve"> </v>
      </c>
      <c r="Q40" s="169" t="str">
        <f ca="1">IF(Q$5-$I$5&lt;$A40-1," ",IF(Q$5-$I$5+1&gt;'Primary Inputs'!$C$17,0,(SUM(OFFSET($I$21,0,Q$5-$I$5-$A40+1)))*$C40))</f>
        <v xml:space="preserve"> </v>
      </c>
      <c r="R40" s="169" t="str">
        <f ca="1">IF(R$5-$I$5&lt;$A40-1," ",IF(R$5-$I$5+1&gt;'Primary Inputs'!$C$17,0,(SUM(OFFSET($I$21,0,R$5-$I$5-$A40+1)))*$C40))</f>
        <v xml:space="preserve"> </v>
      </c>
      <c r="S40" s="169" t="str">
        <f ca="1">IF(S$5-$I$5&lt;$A40-1," ",IF(S$5-$I$5+1&gt;'Primary Inputs'!$C$17,0,(SUM(OFFSET($I$21,0,S$5-$I$5-$A40+1)))*$C40))</f>
        <v xml:space="preserve"> </v>
      </c>
      <c r="T40" s="169" t="str">
        <f ca="1">IF(T$5-$I$5&lt;$A40-1," ",IF(T$5-$I$5+1&gt;'Primary Inputs'!$C$17,0,(SUM(OFFSET($I$21,0,T$5-$I$5-$A40+1)))*$C40))</f>
        <v xml:space="preserve"> </v>
      </c>
      <c r="U40" s="169" t="str">
        <f ca="1">IF(U$5-$I$5&lt;$A40-1," ",IF(U$5-$I$5+1&gt;'Primary Inputs'!$C$17,0,(SUM(OFFSET($I$21,0,U$5-$I$5-$A40+1)))*$C40))</f>
        <v xml:space="preserve"> </v>
      </c>
      <c r="V40" s="169" t="str">
        <f ca="1">IF(V$5-$I$5&lt;$A40-1," ",IF(V$5-$I$5+1&gt;'Primary Inputs'!$C$17,0,(SUM(OFFSET($I$21,0,V$5-$I$5-$A40+1)))*$C40))</f>
        <v xml:space="preserve"> </v>
      </c>
      <c r="W40" s="169">
        <f ca="1">IF(W$5-$I$5&lt;$A40-1," ",IF(W$5-$I$5+1&gt;'Primary Inputs'!$C$17,0,(SUM(OFFSET($I$21,0,W$5-$I$5-$A40+1)))*$C40))</f>
        <v>0</v>
      </c>
      <c r="X40" s="169">
        <f ca="1">IF(X$5-$I$5&lt;$A40-1," ",IF(X$5-$I$5+1&gt;'Primary Inputs'!$C$17,0,(SUM(OFFSET($I$21,0,X$5-$I$5-$A40+1)))*$C40))</f>
        <v>0</v>
      </c>
      <c r="Y40" s="169">
        <f ca="1">IF(Y$5-$I$5&lt;$A40-1," ",IF(Y$5-$I$5+1&gt;'Primary Inputs'!$C$17,0,(SUM(OFFSET($I$21,0,Y$5-$I$5-$A40+1)))*$C40))</f>
        <v>0</v>
      </c>
      <c r="Z40" s="169">
        <f ca="1">IF(Z$5-$I$5&lt;$A40-1," ",IF(Z$5-$I$5+1&gt;'Primary Inputs'!$C$17,0,(SUM(OFFSET($I$21,0,Z$5-$I$5-$A40+1)))*$C40))</f>
        <v>0</v>
      </c>
      <c r="AA40" s="169">
        <f ca="1">IF(AA$5-$I$5&lt;$A40-1," ",IF(AA$5-$I$5+1&gt;'Primary Inputs'!$C$17,0,(SUM(OFFSET($I$21,0,AA$5-$I$5-$A40+1)))*$C40))</f>
        <v>0</v>
      </c>
      <c r="AB40" s="169">
        <f ca="1">IF(AB$5-$I$5&lt;$A40-1," ",IF(AB$5-$I$5+1&gt;'Primary Inputs'!$C$17,0,(SUM(OFFSET($I$21,0,AB$5-$I$5-$A40+1)))*$C40))</f>
        <v>0</v>
      </c>
      <c r="AC40" s="169">
        <f ca="1">IF(AC$5-$I$5&lt;$A40-1," ",IF(AC$5-$I$5+1&gt;'Primary Inputs'!$C$17,0,(SUM(OFFSET($I$21,0,AC$5-$I$5-$A40+1)))*$C40))</f>
        <v>0</v>
      </c>
      <c r="AD40" s="169">
        <f ca="1">IF(AD$5-$I$5&lt;$A40-1," ",IF(AD$5-$I$5+1&gt;'Primary Inputs'!$C$17,0,(SUM(OFFSET($I$21,0,AD$5-$I$5-$A40+1)))*$C40))</f>
        <v>0</v>
      </c>
      <c r="AE40" s="169">
        <f ca="1">IF(AE$5-$I$5&lt;$A40-1," ",IF(AE$5-$I$5+1&gt;'Primary Inputs'!$C$17,0,(SUM(OFFSET($I$21,0,AE$5-$I$5-$A40+1)))*$C40))</f>
        <v>0</v>
      </c>
      <c r="AF40" s="169">
        <f ca="1">IF(AF$5-$I$5&lt;$A40-1," ",IF(AF$5-$I$5+1&gt;'Primary Inputs'!$C$17,0,(SUM(OFFSET($I$21,0,AF$5-$I$5-$A40+1)))*$C40))</f>
        <v>0</v>
      </c>
      <c r="AG40" s="169">
        <f ca="1">IF(AG$5-$I$5&lt;$A40-1," ",IF(AG$5-$I$5+1&gt;'Primary Inputs'!$C$17,0,(SUM(OFFSET($I$21,0,AG$5-$I$5-$A40+1)))*$C40))</f>
        <v>0</v>
      </c>
      <c r="AH40" s="169">
        <f ca="1">IF(AH$5-$I$5&lt;$A40-1," ",IF(AH$5-$I$5+1&gt;'Primary Inputs'!$C$17,0,(SUM(OFFSET($I$21,0,AH$5-$I$5-$A40+1)))*$C40))</f>
        <v>0</v>
      </c>
      <c r="AI40" s="169">
        <f ca="1">IF(AI$5-$I$5&lt;$A40-1," ",IF(AI$5-$I$5+1&gt;'Primary Inputs'!$C$17,0,(SUM(OFFSET($I$21,0,AI$5-$I$5-$A40+1)))*$C40))</f>
        <v>0</v>
      </c>
      <c r="AJ40" s="169">
        <f ca="1">IF(AJ$5-$I$5&lt;$A40-1," ",IF(AJ$5-$I$5+1&gt;'Primary Inputs'!$C$17,0,(SUM(OFFSET($I$21,0,AJ$5-$I$5-$A40+1)))*$C40))</f>
        <v>0</v>
      </c>
      <c r="AK40" s="169">
        <f ca="1">IF(AK$5-$I$5&lt;$A40-1," ",IF(AK$5-$I$5+1&gt;'Primary Inputs'!$C$17,0,(SUM(OFFSET($I$21,0,AK$5-$I$5-$A40+1)))*$C40))</f>
        <v>0</v>
      </c>
      <c r="AL40" s="169">
        <f ca="1">IF(AL$5-$I$5&lt;$A40-1," ",IF(AL$5-$I$5+1&gt;'Primary Inputs'!$C$17,0,(SUM(OFFSET($I$21,0,AL$5-$I$5-$A40+1)))*$C40))</f>
        <v>0</v>
      </c>
      <c r="AM40" s="169">
        <f ca="1">IF(AM$5-$I$5&lt;$A40-1," ",IF(AM$5-$I$5+1&gt;'Primary Inputs'!$C$17,0,(SUM(OFFSET($I$21,0,AM$5-$I$5-$A40+1)))*$C40))</f>
        <v>0</v>
      </c>
      <c r="AN40" s="169">
        <f ca="1">IF(AN$5-$I$5&lt;$A40-1," ",IF(AN$5-$I$5+1&gt;'Primary Inputs'!$C$17,0,(SUM(OFFSET($I$21,0,AN$5-$I$5-$A40+1)))*$C40))</f>
        <v>0</v>
      </c>
      <c r="AO40" s="169">
        <f ca="1">IF(AO$5-$I$5&lt;$A40-1," ",IF(AO$5-$I$5+1&gt;'Primary Inputs'!$C$17,0,(SUM(OFFSET($I$21,0,AO$5-$I$5-$A40+1)))*$C40))</f>
        <v>0</v>
      </c>
      <c r="AP40" s="169">
        <f ca="1">IF(AP$5-$I$5&lt;$A40-1," ",IF(AP$5-$I$5+1&gt;'Primary Inputs'!$C$17,0,(SUM(OFFSET($I$21,0,AP$5-$I$5-$A40+1)))*$C40))</f>
        <v>0</v>
      </c>
      <c r="AQ40" s="169">
        <f ca="1">IF(AQ$5-$I$5&lt;$A40-1," ",IF(AQ$5-$I$5+1&gt;'Primary Inputs'!$C$17,0,(SUM(OFFSET($I$21,0,AQ$5-$I$5-$A40+1)))*$C40))</f>
        <v>0</v>
      </c>
      <c r="AR40" s="169">
        <f ca="1">IF(AR$5-$I$5&lt;$A40-1," ",IF(AR$5-$I$5+1&gt;'Primary Inputs'!$C$17,0,(SUM(OFFSET($I$21,0,AR$5-$I$5-$A40+1)))*$C40))</f>
        <v>0</v>
      </c>
      <c r="AS40" s="169">
        <f ca="1">IF(AS$5-$I$5&lt;$A40-1," ",IF(AS$5-$I$5+1&gt;'Primary Inputs'!$C$17,0,(SUM(OFFSET($I$21,0,AS$5-$I$5-$A40+1)))*$C40))</f>
        <v>0</v>
      </c>
      <c r="AT40" s="169">
        <f ca="1">IF(AT$5-$I$5&lt;$A40-1," ",IF(AT$5-$I$5+1&gt;'Primary Inputs'!$C$17,0,(SUM(OFFSET($I$21,0,AT$5-$I$5-$A40+1)))*$C40))</f>
        <v>0</v>
      </c>
      <c r="AU40" s="169">
        <f ca="1">IF(AU$5-$I$5&lt;$A40-1," ",IF(AU$5-$I$5+1&gt;'Primary Inputs'!$C$17,0,(SUM(OFFSET($I$21,0,AU$5-$I$5-$A40+1)))*$C40))</f>
        <v>0</v>
      </c>
      <c r="AV40" s="169">
        <f ca="1">IF(AV$5-$I$5&lt;$A40-1," ",IF(AV$5-$I$5+1&gt;'Primary Inputs'!$C$17,0,(SUM(OFFSET($I$21,0,AV$5-$I$5-$A40+1)))*$C40))</f>
        <v>0</v>
      </c>
      <c r="AW40" s="169">
        <f ca="1">IF(AW$5-$I$5&lt;$A40-1," ",IF(AW$5-$I$5+1&gt;'Primary Inputs'!$C$17,0,(SUM(OFFSET($I$21,0,AW$5-$I$5-$A40+1)))*$C40))</f>
        <v>0</v>
      </c>
      <c r="AX40" s="169">
        <f ca="1">IF(AX$5-$I$5&lt;$A40-1," ",IF(AX$5-$I$5+1&gt;'Primary Inputs'!$C$17,0,(SUM(OFFSET($I$21,0,AX$5-$I$5-$A40+1)))*$C40))</f>
        <v>0</v>
      </c>
      <c r="AY40" s="169">
        <f ca="1">IF(AY$5-$I$5&lt;$A40-1," ",IF(AY$5-$I$5+1&gt;'Primary Inputs'!$C$17,0,(SUM(OFFSET($I$21,0,AY$5-$I$5-$A40+1)))*$C40))</f>
        <v>0</v>
      </c>
      <c r="AZ40" s="169">
        <f ca="1">IF(AZ$5-$I$5&lt;$A40-1," ",IF(AZ$5-$I$5+1&gt;'Primary Inputs'!$C$17,0,(SUM(OFFSET($I$21,0,AZ$5-$I$5-$A40+1)))*$C40))</f>
        <v>0</v>
      </c>
      <c r="BA40" s="169">
        <f ca="1">IF(BA$5-$I$5&lt;$A40-1," ",IF(BA$5-$I$5+1&gt;'Primary Inputs'!$C$17,0,(SUM(OFFSET($I$21,0,BA$5-$I$5-$A40+1)))*$C40))</f>
        <v>0</v>
      </c>
      <c r="BB40" s="169">
        <f ca="1">IF(BB$5-$I$5&lt;$A40-1," ",IF(BB$5-$I$5+1&gt;'Primary Inputs'!$C$17,0,(SUM(OFFSET($I$21,0,BB$5-$I$5-$A40+1)))*$C40))</f>
        <v>0</v>
      </c>
      <c r="BC40" s="169">
        <f ca="1">IF(BC$5-$I$5&lt;$A40-1," ",IF(BC$5-$I$5+1&gt;'Primary Inputs'!$C$17,0,(SUM(OFFSET($I$21,0,BC$5-$I$5-$A40+1)))*$C40))</f>
        <v>0</v>
      </c>
      <c r="BD40" s="169">
        <f ca="1">IF(BD$5-$I$5&lt;$A40-1," ",IF(BD$5-$I$5+1&gt;'Primary Inputs'!$C$17,0,(SUM(OFFSET($I$21,0,BD$5-$I$5-$A40+1)))*$C40))</f>
        <v>0</v>
      </c>
      <c r="BE40" s="169">
        <f ca="1">IF(BE$5-$I$5&lt;$A40-1," ",IF(BE$5-$I$5+1&gt;'Primary Inputs'!$C$17,0,(SUM(OFFSET($I$21,0,BE$5-$I$5-$A40+1)))*$C40))</f>
        <v>0</v>
      </c>
      <c r="BF40" s="169">
        <f ca="1">IF(BF$5-$I$5&lt;$A40-1," ",IF(BF$5-$I$5+1&gt;'Primary Inputs'!$C$17,0,(SUM(OFFSET($I$21,0,BF$5-$I$5-$A40+1)))*$C40))</f>
        <v>0</v>
      </c>
      <c r="BG40" s="119"/>
      <c r="BH40" s="119"/>
      <c r="BI40" s="119"/>
      <c r="BJ40" s="119"/>
      <c r="BK40" s="119"/>
      <c r="BL40" s="119"/>
      <c r="BM40" s="119"/>
      <c r="BN40" s="119"/>
      <c r="BO40" s="119"/>
      <c r="BP40" s="119"/>
      <c r="BQ40" s="119"/>
      <c r="BR40" s="119"/>
      <c r="BS40" s="119"/>
      <c r="BT40" s="119"/>
      <c r="BU40" s="119"/>
      <c r="BV40" s="119"/>
      <c r="BW40" s="119"/>
      <c r="BX40" s="119"/>
      <c r="BY40" s="119"/>
      <c r="BZ40" s="119"/>
      <c r="CA40" s="119"/>
      <c r="CB40" s="119"/>
      <c r="CC40" s="119"/>
      <c r="CD40" s="119"/>
      <c r="CE40" s="119"/>
      <c r="CF40" s="119"/>
      <c r="CG40" s="119"/>
      <c r="CH40" s="119"/>
      <c r="CI40" s="119"/>
      <c r="CJ40" s="119"/>
      <c r="CK40" s="119"/>
      <c r="CL40" s="119"/>
      <c r="CM40" s="119"/>
      <c r="CN40" s="119"/>
      <c r="CO40" s="119"/>
      <c r="CP40" s="119"/>
      <c r="CQ40" s="119"/>
      <c r="CR40" s="119"/>
      <c r="CS40" s="119"/>
      <c r="CT40" s="119"/>
      <c r="CU40" s="119"/>
      <c r="CV40" s="119"/>
      <c r="CW40" s="119"/>
      <c r="CX40" s="119"/>
      <c r="CY40" s="119"/>
      <c r="CZ40" s="119"/>
    </row>
    <row r="41" spans="1:104">
      <c r="A41" s="119">
        <v>16</v>
      </c>
      <c r="B41" s="119" t="s">
        <v>210</v>
      </c>
      <c r="C41" s="119">
        <f ca="1">OFFSET('Primary Inputs'!$E$12,0,$A41-1)</f>
        <v>0</v>
      </c>
      <c r="I41" s="169" t="str">
        <f ca="1">IF(I$5-$I$5&lt;$A41-1," ",IF(I$5-$I$5+1&gt;'Primary Inputs'!$C$17,0,(SUM(OFFSET($I$21,0,I$5-$I$5-$A41+1)))*$C41))</f>
        <v xml:space="preserve"> </v>
      </c>
      <c r="J41" s="169" t="str">
        <f ca="1">IF(J$5-$I$5&lt;$A41-1," ",IF(J$5-$I$5+1&gt;'Primary Inputs'!$C$17,0,(SUM(OFFSET($I$21,0,J$5-$I$5-$A41+1)))*$C41))</f>
        <v xml:space="preserve"> </v>
      </c>
      <c r="K41" s="169" t="str">
        <f ca="1">IF(K$5-$I$5&lt;$A41-1," ",IF(K$5-$I$5+1&gt;'Primary Inputs'!$C$17,0,(SUM(OFFSET($I$21,0,K$5-$I$5-$A41+1)))*$C41))</f>
        <v xml:space="preserve"> </v>
      </c>
      <c r="L41" s="169" t="str">
        <f ca="1">IF(L$5-$I$5&lt;$A41-1," ",IF(L$5-$I$5+1&gt;'Primary Inputs'!$C$17,0,(SUM(OFFSET($I$21,0,L$5-$I$5-$A41+1)))*$C41))</f>
        <v xml:space="preserve"> </v>
      </c>
      <c r="M41" s="169" t="str">
        <f ca="1">IF(M$5-$I$5&lt;$A41-1," ",IF(M$5-$I$5+1&gt;'Primary Inputs'!$C$17,0,(SUM(OFFSET($I$21,0,M$5-$I$5-$A41+1)))*$C41))</f>
        <v xml:space="preserve"> </v>
      </c>
      <c r="N41" s="169" t="str">
        <f ca="1">IF(N$5-$I$5&lt;$A41-1," ",IF(N$5-$I$5+1&gt;'Primary Inputs'!$C$17,0,(SUM(OFFSET($I$21,0,N$5-$I$5-$A41+1)))*$C41))</f>
        <v xml:space="preserve"> </v>
      </c>
      <c r="O41" s="169" t="str">
        <f ca="1">IF(O$5-$I$5&lt;$A41-1," ",IF(O$5-$I$5+1&gt;'Primary Inputs'!$C$17,0,(SUM(OFFSET($I$21,0,O$5-$I$5-$A41+1)))*$C41))</f>
        <v xml:space="preserve"> </v>
      </c>
      <c r="P41" s="169" t="str">
        <f ca="1">IF(P$5-$I$5&lt;$A41-1," ",IF(P$5-$I$5+1&gt;'Primary Inputs'!$C$17,0,(SUM(OFFSET($I$21,0,P$5-$I$5-$A41+1)))*$C41))</f>
        <v xml:space="preserve"> </v>
      </c>
      <c r="Q41" s="169" t="str">
        <f ca="1">IF(Q$5-$I$5&lt;$A41-1," ",IF(Q$5-$I$5+1&gt;'Primary Inputs'!$C$17,0,(SUM(OFFSET($I$21,0,Q$5-$I$5-$A41+1)))*$C41))</f>
        <v xml:space="preserve"> </v>
      </c>
      <c r="R41" s="169" t="str">
        <f ca="1">IF(R$5-$I$5&lt;$A41-1," ",IF(R$5-$I$5+1&gt;'Primary Inputs'!$C$17,0,(SUM(OFFSET($I$21,0,R$5-$I$5-$A41+1)))*$C41))</f>
        <v xml:space="preserve"> </v>
      </c>
      <c r="S41" s="169" t="str">
        <f ca="1">IF(S$5-$I$5&lt;$A41-1," ",IF(S$5-$I$5+1&gt;'Primary Inputs'!$C$17,0,(SUM(OFFSET($I$21,0,S$5-$I$5-$A41+1)))*$C41))</f>
        <v xml:space="preserve"> </v>
      </c>
      <c r="T41" s="169" t="str">
        <f ca="1">IF(T$5-$I$5&lt;$A41-1," ",IF(T$5-$I$5+1&gt;'Primary Inputs'!$C$17,0,(SUM(OFFSET($I$21,0,T$5-$I$5-$A41+1)))*$C41))</f>
        <v xml:space="preserve"> </v>
      </c>
      <c r="U41" s="169" t="str">
        <f ca="1">IF(U$5-$I$5&lt;$A41-1," ",IF(U$5-$I$5+1&gt;'Primary Inputs'!$C$17,0,(SUM(OFFSET($I$21,0,U$5-$I$5-$A41+1)))*$C41))</f>
        <v xml:space="preserve"> </v>
      </c>
      <c r="V41" s="169" t="str">
        <f ca="1">IF(V$5-$I$5&lt;$A41-1," ",IF(V$5-$I$5+1&gt;'Primary Inputs'!$C$17,0,(SUM(OFFSET($I$21,0,V$5-$I$5-$A41+1)))*$C41))</f>
        <v xml:space="preserve"> </v>
      </c>
      <c r="W41" s="169" t="str">
        <f ca="1">IF(W$5-$I$5&lt;$A41-1," ",IF(W$5-$I$5+1&gt;'Primary Inputs'!$C$17,0,(SUM(OFFSET($I$21,0,W$5-$I$5-$A41+1)))*$C41))</f>
        <v xml:space="preserve"> </v>
      </c>
      <c r="X41" s="169">
        <f ca="1">IF(X$5-$I$5&lt;$A41-1," ",IF(X$5-$I$5+1&gt;'Primary Inputs'!$C$17,0,(SUM(OFFSET($I$21,0,X$5-$I$5-$A41+1)))*$C41))</f>
        <v>0</v>
      </c>
      <c r="Y41" s="169">
        <f ca="1">IF(Y$5-$I$5&lt;$A41-1," ",IF(Y$5-$I$5+1&gt;'Primary Inputs'!$C$17,0,(SUM(OFFSET($I$21,0,Y$5-$I$5-$A41+1)))*$C41))</f>
        <v>0</v>
      </c>
      <c r="Z41" s="169">
        <f ca="1">IF(Z$5-$I$5&lt;$A41-1," ",IF(Z$5-$I$5+1&gt;'Primary Inputs'!$C$17,0,(SUM(OFFSET($I$21,0,Z$5-$I$5-$A41+1)))*$C41))</f>
        <v>0</v>
      </c>
      <c r="AA41" s="169">
        <f ca="1">IF(AA$5-$I$5&lt;$A41-1," ",IF(AA$5-$I$5+1&gt;'Primary Inputs'!$C$17,0,(SUM(OFFSET($I$21,0,AA$5-$I$5-$A41+1)))*$C41))</f>
        <v>0</v>
      </c>
      <c r="AB41" s="169">
        <f ca="1">IF(AB$5-$I$5&lt;$A41-1," ",IF(AB$5-$I$5+1&gt;'Primary Inputs'!$C$17,0,(SUM(OFFSET($I$21,0,AB$5-$I$5-$A41+1)))*$C41))</f>
        <v>0</v>
      </c>
      <c r="AC41" s="169">
        <f ca="1">IF(AC$5-$I$5&lt;$A41-1," ",IF(AC$5-$I$5+1&gt;'Primary Inputs'!$C$17,0,(SUM(OFFSET($I$21,0,AC$5-$I$5-$A41+1)))*$C41))</f>
        <v>0</v>
      </c>
      <c r="AD41" s="169">
        <f ca="1">IF(AD$5-$I$5&lt;$A41-1," ",IF(AD$5-$I$5+1&gt;'Primary Inputs'!$C$17,0,(SUM(OFFSET($I$21,0,AD$5-$I$5-$A41+1)))*$C41))</f>
        <v>0</v>
      </c>
      <c r="AE41" s="169">
        <f ca="1">IF(AE$5-$I$5&lt;$A41-1," ",IF(AE$5-$I$5+1&gt;'Primary Inputs'!$C$17,0,(SUM(OFFSET($I$21,0,AE$5-$I$5-$A41+1)))*$C41))</f>
        <v>0</v>
      </c>
      <c r="AF41" s="169">
        <f ca="1">IF(AF$5-$I$5&lt;$A41-1," ",IF(AF$5-$I$5+1&gt;'Primary Inputs'!$C$17,0,(SUM(OFFSET($I$21,0,AF$5-$I$5-$A41+1)))*$C41))</f>
        <v>0</v>
      </c>
      <c r="AG41" s="169">
        <f ca="1">IF(AG$5-$I$5&lt;$A41-1," ",IF(AG$5-$I$5+1&gt;'Primary Inputs'!$C$17,0,(SUM(OFFSET($I$21,0,AG$5-$I$5-$A41+1)))*$C41))</f>
        <v>0</v>
      </c>
      <c r="AH41" s="169">
        <f ca="1">IF(AH$5-$I$5&lt;$A41-1," ",IF(AH$5-$I$5+1&gt;'Primary Inputs'!$C$17,0,(SUM(OFFSET($I$21,0,AH$5-$I$5-$A41+1)))*$C41))</f>
        <v>0</v>
      </c>
      <c r="AI41" s="169">
        <f ca="1">IF(AI$5-$I$5&lt;$A41-1," ",IF(AI$5-$I$5+1&gt;'Primary Inputs'!$C$17,0,(SUM(OFFSET($I$21,0,AI$5-$I$5-$A41+1)))*$C41))</f>
        <v>0</v>
      </c>
      <c r="AJ41" s="169">
        <f ca="1">IF(AJ$5-$I$5&lt;$A41-1," ",IF(AJ$5-$I$5+1&gt;'Primary Inputs'!$C$17,0,(SUM(OFFSET($I$21,0,AJ$5-$I$5-$A41+1)))*$C41))</f>
        <v>0</v>
      </c>
      <c r="AK41" s="169">
        <f ca="1">IF(AK$5-$I$5&lt;$A41-1," ",IF(AK$5-$I$5+1&gt;'Primary Inputs'!$C$17,0,(SUM(OFFSET($I$21,0,AK$5-$I$5-$A41+1)))*$C41))</f>
        <v>0</v>
      </c>
      <c r="AL41" s="169">
        <f ca="1">IF(AL$5-$I$5&lt;$A41-1," ",IF(AL$5-$I$5+1&gt;'Primary Inputs'!$C$17,0,(SUM(OFFSET($I$21,0,AL$5-$I$5-$A41+1)))*$C41))</f>
        <v>0</v>
      </c>
      <c r="AM41" s="169">
        <f ca="1">IF(AM$5-$I$5&lt;$A41-1," ",IF(AM$5-$I$5+1&gt;'Primary Inputs'!$C$17,0,(SUM(OFFSET($I$21,0,AM$5-$I$5-$A41+1)))*$C41))</f>
        <v>0</v>
      </c>
      <c r="AN41" s="169">
        <f ca="1">IF(AN$5-$I$5&lt;$A41-1," ",IF(AN$5-$I$5+1&gt;'Primary Inputs'!$C$17,0,(SUM(OFFSET($I$21,0,AN$5-$I$5-$A41+1)))*$C41))</f>
        <v>0</v>
      </c>
      <c r="AO41" s="169">
        <f ca="1">IF(AO$5-$I$5&lt;$A41-1," ",IF(AO$5-$I$5+1&gt;'Primary Inputs'!$C$17,0,(SUM(OFFSET($I$21,0,AO$5-$I$5-$A41+1)))*$C41))</f>
        <v>0</v>
      </c>
      <c r="AP41" s="169">
        <f ca="1">IF(AP$5-$I$5&lt;$A41-1," ",IF(AP$5-$I$5+1&gt;'Primary Inputs'!$C$17,0,(SUM(OFFSET($I$21,0,AP$5-$I$5-$A41+1)))*$C41))</f>
        <v>0</v>
      </c>
      <c r="AQ41" s="169">
        <f ca="1">IF(AQ$5-$I$5&lt;$A41-1," ",IF(AQ$5-$I$5+1&gt;'Primary Inputs'!$C$17,0,(SUM(OFFSET($I$21,0,AQ$5-$I$5-$A41+1)))*$C41))</f>
        <v>0</v>
      </c>
      <c r="AR41" s="169">
        <f ca="1">IF(AR$5-$I$5&lt;$A41-1," ",IF(AR$5-$I$5+1&gt;'Primary Inputs'!$C$17,0,(SUM(OFFSET($I$21,0,AR$5-$I$5-$A41+1)))*$C41))</f>
        <v>0</v>
      </c>
      <c r="AS41" s="169">
        <f ca="1">IF(AS$5-$I$5&lt;$A41-1," ",IF(AS$5-$I$5+1&gt;'Primary Inputs'!$C$17,0,(SUM(OFFSET($I$21,0,AS$5-$I$5-$A41+1)))*$C41))</f>
        <v>0</v>
      </c>
      <c r="AT41" s="169">
        <f ca="1">IF(AT$5-$I$5&lt;$A41-1," ",IF(AT$5-$I$5+1&gt;'Primary Inputs'!$C$17,0,(SUM(OFFSET($I$21,0,AT$5-$I$5-$A41+1)))*$C41))</f>
        <v>0</v>
      </c>
      <c r="AU41" s="169">
        <f ca="1">IF(AU$5-$I$5&lt;$A41-1," ",IF(AU$5-$I$5+1&gt;'Primary Inputs'!$C$17,0,(SUM(OFFSET($I$21,0,AU$5-$I$5-$A41+1)))*$C41))</f>
        <v>0</v>
      </c>
      <c r="AV41" s="169">
        <f ca="1">IF(AV$5-$I$5&lt;$A41-1," ",IF(AV$5-$I$5+1&gt;'Primary Inputs'!$C$17,0,(SUM(OFFSET($I$21,0,AV$5-$I$5-$A41+1)))*$C41))</f>
        <v>0</v>
      </c>
      <c r="AW41" s="169">
        <f ca="1">IF(AW$5-$I$5&lt;$A41-1," ",IF(AW$5-$I$5+1&gt;'Primary Inputs'!$C$17,0,(SUM(OFFSET($I$21,0,AW$5-$I$5-$A41+1)))*$C41))</f>
        <v>0</v>
      </c>
      <c r="AX41" s="169">
        <f ca="1">IF(AX$5-$I$5&lt;$A41-1," ",IF(AX$5-$I$5+1&gt;'Primary Inputs'!$C$17,0,(SUM(OFFSET($I$21,0,AX$5-$I$5-$A41+1)))*$C41))</f>
        <v>0</v>
      </c>
      <c r="AY41" s="169">
        <f ca="1">IF(AY$5-$I$5&lt;$A41-1," ",IF(AY$5-$I$5+1&gt;'Primary Inputs'!$C$17,0,(SUM(OFFSET($I$21,0,AY$5-$I$5-$A41+1)))*$C41))</f>
        <v>0</v>
      </c>
      <c r="AZ41" s="169">
        <f ca="1">IF(AZ$5-$I$5&lt;$A41-1," ",IF(AZ$5-$I$5+1&gt;'Primary Inputs'!$C$17,0,(SUM(OFFSET($I$21,0,AZ$5-$I$5-$A41+1)))*$C41))</f>
        <v>0</v>
      </c>
      <c r="BA41" s="169">
        <f ca="1">IF(BA$5-$I$5&lt;$A41-1," ",IF(BA$5-$I$5+1&gt;'Primary Inputs'!$C$17,0,(SUM(OFFSET($I$21,0,BA$5-$I$5-$A41+1)))*$C41))</f>
        <v>0</v>
      </c>
      <c r="BB41" s="169">
        <f ca="1">IF(BB$5-$I$5&lt;$A41-1," ",IF(BB$5-$I$5+1&gt;'Primary Inputs'!$C$17,0,(SUM(OFFSET($I$21,0,BB$5-$I$5-$A41+1)))*$C41))</f>
        <v>0</v>
      </c>
      <c r="BC41" s="169">
        <f ca="1">IF(BC$5-$I$5&lt;$A41-1," ",IF(BC$5-$I$5+1&gt;'Primary Inputs'!$C$17,0,(SUM(OFFSET($I$21,0,BC$5-$I$5-$A41+1)))*$C41))</f>
        <v>0</v>
      </c>
      <c r="BD41" s="169">
        <f ca="1">IF(BD$5-$I$5&lt;$A41-1," ",IF(BD$5-$I$5+1&gt;'Primary Inputs'!$C$17,0,(SUM(OFFSET($I$21,0,BD$5-$I$5-$A41+1)))*$C41))</f>
        <v>0</v>
      </c>
      <c r="BE41" s="169">
        <f ca="1">IF(BE$5-$I$5&lt;$A41-1," ",IF(BE$5-$I$5+1&gt;'Primary Inputs'!$C$17,0,(SUM(OFFSET($I$21,0,BE$5-$I$5-$A41+1)))*$C41))</f>
        <v>0</v>
      </c>
      <c r="BF41" s="169">
        <f ca="1">IF(BF$5-$I$5&lt;$A41-1," ",IF(BF$5-$I$5+1&gt;'Primary Inputs'!$C$17,0,(SUM(OFFSET($I$21,0,BF$5-$I$5-$A41+1)))*$C41))</f>
        <v>0</v>
      </c>
      <c r="BG41" s="119"/>
      <c r="BH41" s="119"/>
      <c r="BI41" s="119"/>
      <c r="BJ41" s="119"/>
      <c r="BK41" s="119"/>
      <c r="BL41" s="119"/>
      <c r="BM41" s="119"/>
      <c r="BN41" s="119"/>
      <c r="BO41" s="119"/>
      <c r="BP41" s="119"/>
      <c r="BQ41" s="119"/>
      <c r="BR41" s="119"/>
      <c r="BS41" s="119"/>
      <c r="BT41" s="119"/>
      <c r="BU41" s="119"/>
      <c r="BV41" s="119"/>
      <c r="BW41" s="119"/>
      <c r="BX41" s="119"/>
      <c r="BY41" s="119"/>
      <c r="BZ41" s="119"/>
      <c r="CA41" s="119"/>
      <c r="CB41" s="119"/>
      <c r="CC41" s="119"/>
      <c r="CD41" s="119"/>
      <c r="CE41" s="119"/>
      <c r="CF41" s="119"/>
      <c r="CG41" s="119"/>
      <c r="CH41" s="119"/>
      <c r="CI41" s="119"/>
      <c r="CJ41" s="119"/>
      <c r="CK41" s="119"/>
      <c r="CL41" s="119"/>
      <c r="CM41" s="119"/>
      <c r="CN41" s="119"/>
      <c r="CO41" s="119"/>
      <c r="CP41" s="119"/>
      <c r="CQ41" s="119"/>
      <c r="CR41" s="119"/>
      <c r="CS41" s="119"/>
      <c r="CT41" s="119"/>
      <c r="CU41" s="119"/>
      <c r="CV41" s="119"/>
      <c r="CW41" s="119"/>
      <c r="CX41" s="119"/>
      <c r="CY41" s="119"/>
      <c r="CZ41" s="119"/>
    </row>
    <row r="42" spans="1:104">
      <c r="A42" s="119">
        <v>17</v>
      </c>
      <c r="B42" s="119" t="s">
        <v>211</v>
      </c>
      <c r="C42" s="119">
        <f ca="1">OFFSET('Primary Inputs'!$E$12,0,$A42-1)</f>
        <v>0</v>
      </c>
      <c r="I42" s="169" t="str">
        <f ca="1">IF(I$5-$I$5&lt;$A42-1," ",IF(I$5-$I$5+1&gt;'Primary Inputs'!$C$17,0,(SUM(OFFSET($I$21,0,I$5-$I$5-$A42+1)))*$C42))</f>
        <v xml:space="preserve"> </v>
      </c>
      <c r="J42" s="169" t="str">
        <f ca="1">IF(J$5-$I$5&lt;$A42-1," ",IF(J$5-$I$5+1&gt;'Primary Inputs'!$C$17,0,(SUM(OFFSET($I$21,0,J$5-$I$5-$A42+1)))*$C42))</f>
        <v xml:space="preserve"> </v>
      </c>
      <c r="K42" s="169" t="str">
        <f ca="1">IF(K$5-$I$5&lt;$A42-1," ",IF(K$5-$I$5+1&gt;'Primary Inputs'!$C$17,0,(SUM(OFFSET($I$21,0,K$5-$I$5-$A42+1)))*$C42))</f>
        <v xml:space="preserve"> </v>
      </c>
      <c r="L42" s="169" t="str">
        <f ca="1">IF(L$5-$I$5&lt;$A42-1," ",IF(L$5-$I$5+1&gt;'Primary Inputs'!$C$17,0,(SUM(OFFSET($I$21,0,L$5-$I$5-$A42+1)))*$C42))</f>
        <v xml:space="preserve"> </v>
      </c>
      <c r="M42" s="169" t="str">
        <f ca="1">IF(M$5-$I$5&lt;$A42-1," ",IF(M$5-$I$5+1&gt;'Primary Inputs'!$C$17,0,(SUM(OFFSET($I$21,0,M$5-$I$5-$A42+1)))*$C42))</f>
        <v xml:space="preserve"> </v>
      </c>
      <c r="N42" s="169" t="str">
        <f ca="1">IF(N$5-$I$5&lt;$A42-1," ",IF(N$5-$I$5+1&gt;'Primary Inputs'!$C$17,0,(SUM(OFFSET($I$21,0,N$5-$I$5-$A42+1)))*$C42))</f>
        <v xml:space="preserve"> </v>
      </c>
      <c r="O42" s="169" t="str">
        <f ca="1">IF(O$5-$I$5&lt;$A42-1," ",IF(O$5-$I$5+1&gt;'Primary Inputs'!$C$17,0,(SUM(OFFSET($I$21,0,O$5-$I$5-$A42+1)))*$C42))</f>
        <v xml:space="preserve"> </v>
      </c>
      <c r="P42" s="169" t="str">
        <f ca="1">IF(P$5-$I$5&lt;$A42-1," ",IF(P$5-$I$5+1&gt;'Primary Inputs'!$C$17,0,(SUM(OFFSET($I$21,0,P$5-$I$5-$A42+1)))*$C42))</f>
        <v xml:space="preserve"> </v>
      </c>
      <c r="Q42" s="169" t="str">
        <f ca="1">IF(Q$5-$I$5&lt;$A42-1," ",IF(Q$5-$I$5+1&gt;'Primary Inputs'!$C$17,0,(SUM(OFFSET($I$21,0,Q$5-$I$5-$A42+1)))*$C42))</f>
        <v xml:space="preserve"> </v>
      </c>
      <c r="R42" s="169" t="str">
        <f ca="1">IF(R$5-$I$5&lt;$A42-1," ",IF(R$5-$I$5+1&gt;'Primary Inputs'!$C$17,0,(SUM(OFFSET($I$21,0,R$5-$I$5-$A42+1)))*$C42))</f>
        <v xml:space="preserve"> </v>
      </c>
      <c r="S42" s="169" t="str">
        <f ca="1">IF(S$5-$I$5&lt;$A42-1," ",IF(S$5-$I$5+1&gt;'Primary Inputs'!$C$17,0,(SUM(OFFSET($I$21,0,S$5-$I$5-$A42+1)))*$C42))</f>
        <v xml:space="preserve"> </v>
      </c>
      <c r="T42" s="169" t="str">
        <f ca="1">IF(T$5-$I$5&lt;$A42-1," ",IF(T$5-$I$5+1&gt;'Primary Inputs'!$C$17,0,(SUM(OFFSET($I$21,0,T$5-$I$5-$A42+1)))*$C42))</f>
        <v xml:space="preserve"> </v>
      </c>
      <c r="U42" s="169" t="str">
        <f ca="1">IF(U$5-$I$5&lt;$A42-1," ",IF(U$5-$I$5+1&gt;'Primary Inputs'!$C$17,0,(SUM(OFFSET($I$21,0,U$5-$I$5-$A42+1)))*$C42))</f>
        <v xml:space="preserve"> </v>
      </c>
      <c r="V42" s="169" t="str">
        <f ca="1">IF(V$5-$I$5&lt;$A42-1," ",IF(V$5-$I$5+1&gt;'Primary Inputs'!$C$17,0,(SUM(OFFSET($I$21,0,V$5-$I$5-$A42+1)))*$C42))</f>
        <v xml:space="preserve"> </v>
      </c>
      <c r="W42" s="169" t="str">
        <f ca="1">IF(W$5-$I$5&lt;$A42-1," ",IF(W$5-$I$5+1&gt;'Primary Inputs'!$C$17,0,(SUM(OFFSET($I$21,0,W$5-$I$5-$A42+1)))*$C42))</f>
        <v xml:space="preserve"> </v>
      </c>
      <c r="X42" s="169" t="str">
        <f ca="1">IF(X$5-$I$5&lt;$A42-1," ",IF(X$5-$I$5+1&gt;'Primary Inputs'!$C$17,0,(SUM(OFFSET($I$21,0,X$5-$I$5-$A42+1)))*$C42))</f>
        <v xml:space="preserve"> </v>
      </c>
      <c r="Y42" s="169">
        <f ca="1">IF(Y$5-$I$5&lt;$A42-1," ",IF(Y$5-$I$5+1&gt;'Primary Inputs'!$C$17,0,(SUM(OFFSET($I$21,0,Y$5-$I$5-$A42+1)))*$C42))</f>
        <v>0</v>
      </c>
      <c r="Z42" s="169">
        <f ca="1">IF(Z$5-$I$5&lt;$A42-1," ",IF(Z$5-$I$5+1&gt;'Primary Inputs'!$C$17,0,(SUM(OFFSET($I$21,0,Z$5-$I$5-$A42+1)))*$C42))</f>
        <v>0</v>
      </c>
      <c r="AA42" s="169">
        <f ca="1">IF(AA$5-$I$5&lt;$A42-1," ",IF(AA$5-$I$5+1&gt;'Primary Inputs'!$C$17,0,(SUM(OFFSET($I$21,0,AA$5-$I$5-$A42+1)))*$C42))</f>
        <v>0</v>
      </c>
      <c r="AB42" s="169">
        <f ca="1">IF(AB$5-$I$5&lt;$A42-1," ",IF(AB$5-$I$5+1&gt;'Primary Inputs'!$C$17,0,(SUM(OFFSET($I$21,0,AB$5-$I$5-$A42+1)))*$C42))</f>
        <v>0</v>
      </c>
      <c r="AC42" s="169">
        <f ca="1">IF(AC$5-$I$5&lt;$A42-1," ",IF(AC$5-$I$5+1&gt;'Primary Inputs'!$C$17,0,(SUM(OFFSET($I$21,0,AC$5-$I$5-$A42+1)))*$C42))</f>
        <v>0</v>
      </c>
      <c r="AD42" s="169">
        <f ca="1">IF(AD$5-$I$5&lt;$A42-1," ",IF(AD$5-$I$5+1&gt;'Primary Inputs'!$C$17,0,(SUM(OFFSET($I$21,0,AD$5-$I$5-$A42+1)))*$C42))</f>
        <v>0</v>
      </c>
      <c r="AE42" s="169">
        <f ca="1">IF(AE$5-$I$5&lt;$A42-1," ",IF(AE$5-$I$5+1&gt;'Primary Inputs'!$C$17,0,(SUM(OFFSET($I$21,0,AE$5-$I$5-$A42+1)))*$C42))</f>
        <v>0</v>
      </c>
      <c r="AF42" s="169">
        <f ca="1">IF(AF$5-$I$5&lt;$A42-1," ",IF(AF$5-$I$5+1&gt;'Primary Inputs'!$C$17,0,(SUM(OFFSET($I$21,0,AF$5-$I$5-$A42+1)))*$C42))</f>
        <v>0</v>
      </c>
      <c r="AG42" s="169">
        <f ca="1">IF(AG$5-$I$5&lt;$A42-1," ",IF(AG$5-$I$5+1&gt;'Primary Inputs'!$C$17,0,(SUM(OFFSET($I$21,0,AG$5-$I$5-$A42+1)))*$C42))</f>
        <v>0</v>
      </c>
      <c r="AH42" s="169">
        <f ca="1">IF(AH$5-$I$5&lt;$A42-1," ",IF(AH$5-$I$5+1&gt;'Primary Inputs'!$C$17,0,(SUM(OFFSET($I$21,0,AH$5-$I$5-$A42+1)))*$C42))</f>
        <v>0</v>
      </c>
      <c r="AI42" s="169">
        <f ca="1">IF(AI$5-$I$5&lt;$A42-1," ",IF(AI$5-$I$5+1&gt;'Primary Inputs'!$C$17,0,(SUM(OFFSET($I$21,0,AI$5-$I$5-$A42+1)))*$C42))</f>
        <v>0</v>
      </c>
      <c r="AJ42" s="169">
        <f ca="1">IF(AJ$5-$I$5&lt;$A42-1," ",IF(AJ$5-$I$5+1&gt;'Primary Inputs'!$C$17,0,(SUM(OFFSET($I$21,0,AJ$5-$I$5-$A42+1)))*$C42))</f>
        <v>0</v>
      </c>
      <c r="AK42" s="169">
        <f ca="1">IF(AK$5-$I$5&lt;$A42-1," ",IF(AK$5-$I$5+1&gt;'Primary Inputs'!$C$17,0,(SUM(OFFSET($I$21,0,AK$5-$I$5-$A42+1)))*$C42))</f>
        <v>0</v>
      </c>
      <c r="AL42" s="169">
        <f ca="1">IF(AL$5-$I$5&lt;$A42-1," ",IF(AL$5-$I$5+1&gt;'Primary Inputs'!$C$17,0,(SUM(OFFSET($I$21,0,AL$5-$I$5-$A42+1)))*$C42))</f>
        <v>0</v>
      </c>
      <c r="AM42" s="169">
        <f ca="1">IF(AM$5-$I$5&lt;$A42-1," ",IF(AM$5-$I$5+1&gt;'Primary Inputs'!$C$17,0,(SUM(OFFSET($I$21,0,AM$5-$I$5-$A42+1)))*$C42))</f>
        <v>0</v>
      </c>
      <c r="AN42" s="169">
        <f ca="1">IF(AN$5-$I$5&lt;$A42-1," ",IF(AN$5-$I$5+1&gt;'Primary Inputs'!$C$17,0,(SUM(OFFSET($I$21,0,AN$5-$I$5-$A42+1)))*$C42))</f>
        <v>0</v>
      </c>
      <c r="AO42" s="169">
        <f ca="1">IF(AO$5-$I$5&lt;$A42-1," ",IF(AO$5-$I$5+1&gt;'Primary Inputs'!$C$17,0,(SUM(OFFSET($I$21,0,AO$5-$I$5-$A42+1)))*$C42))</f>
        <v>0</v>
      </c>
      <c r="AP42" s="169">
        <f ca="1">IF(AP$5-$I$5&lt;$A42-1," ",IF(AP$5-$I$5+1&gt;'Primary Inputs'!$C$17,0,(SUM(OFFSET($I$21,0,AP$5-$I$5-$A42+1)))*$C42))</f>
        <v>0</v>
      </c>
      <c r="AQ42" s="169">
        <f ca="1">IF(AQ$5-$I$5&lt;$A42-1," ",IF(AQ$5-$I$5+1&gt;'Primary Inputs'!$C$17,0,(SUM(OFFSET($I$21,0,AQ$5-$I$5-$A42+1)))*$C42))</f>
        <v>0</v>
      </c>
      <c r="AR42" s="169">
        <f ca="1">IF(AR$5-$I$5&lt;$A42-1," ",IF(AR$5-$I$5+1&gt;'Primary Inputs'!$C$17,0,(SUM(OFFSET($I$21,0,AR$5-$I$5-$A42+1)))*$C42))</f>
        <v>0</v>
      </c>
      <c r="AS42" s="169">
        <f ca="1">IF(AS$5-$I$5&lt;$A42-1," ",IF(AS$5-$I$5+1&gt;'Primary Inputs'!$C$17,0,(SUM(OFFSET($I$21,0,AS$5-$I$5-$A42+1)))*$C42))</f>
        <v>0</v>
      </c>
      <c r="AT42" s="169">
        <f ca="1">IF(AT$5-$I$5&lt;$A42-1," ",IF(AT$5-$I$5+1&gt;'Primary Inputs'!$C$17,0,(SUM(OFFSET($I$21,0,AT$5-$I$5-$A42+1)))*$C42))</f>
        <v>0</v>
      </c>
      <c r="AU42" s="169">
        <f ca="1">IF(AU$5-$I$5&lt;$A42-1," ",IF(AU$5-$I$5+1&gt;'Primary Inputs'!$C$17,0,(SUM(OFFSET($I$21,0,AU$5-$I$5-$A42+1)))*$C42))</f>
        <v>0</v>
      </c>
      <c r="AV42" s="169">
        <f ca="1">IF(AV$5-$I$5&lt;$A42-1," ",IF(AV$5-$I$5+1&gt;'Primary Inputs'!$C$17,0,(SUM(OFFSET($I$21,0,AV$5-$I$5-$A42+1)))*$C42))</f>
        <v>0</v>
      </c>
      <c r="AW42" s="169">
        <f ca="1">IF(AW$5-$I$5&lt;$A42-1," ",IF(AW$5-$I$5+1&gt;'Primary Inputs'!$C$17,0,(SUM(OFFSET($I$21,0,AW$5-$I$5-$A42+1)))*$C42))</f>
        <v>0</v>
      </c>
      <c r="AX42" s="169">
        <f ca="1">IF(AX$5-$I$5&lt;$A42-1," ",IF(AX$5-$I$5+1&gt;'Primary Inputs'!$C$17,0,(SUM(OFFSET($I$21,0,AX$5-$I$5-$A42+1)))*$C42))</f>
        <v>0</v>
      </c>
      <c r="AY42" s="169">
        <f ca="1">IF(AY$5-$I$5&lt;$A42-1," ",IF(AY$5-$I$5+1&gt;'Primary Inputs'!$C$17,0,(SUM(OFFSET($I$21,0,AY$5-$I$5-$A42+1)))*$C42))</f>
        <v>0</v>
      </c>
      <c r="AZ42" s="169">
        <f ca="1">IF(AZ$5-$I$5&lt;$A42-1," ",IF(AZ$5-$I$5+1&gt;'Primary Inputs'!$C$17,0,(SUM(OFFSET($I$21,0,AZ$5-$I$5-$A42+1)))*$C42))</f>
        <v>0</v>
      </c>
      <c r="BA42" s="169">
        <f ca="1">IF(BA$5-$I$5&lt;$A42-1," ",IF(BA$5-$I$5+1&gt;'Primary Inputs'!$C$17,0,(SUM(OFFSET($I$21,0,BA$5-$I$5-$A42+1)))*$C42))</f>
        <v>0</v>
      </c>
      <c r="BB42" s="169">
        <f ca="1">IF(BB$5-$I$5&lt;$A42-1," ",IF(BB$5-$I$5+1&gt;'Primary Inputs'!$C$17,0,(SUM(OFFSET($I$21,0,BB$5-$I$5-$A42+1)))*$C42))</f>
        <v>0</v>
      </c>
      <c r="BC42" s="169">
        <f ca="1">IF(BC$5-$I$5&lt;$A42-1," ",IF(BC$5-$I$5+1&gt;'Primary Inputs'!$C$17,0,(SUM(OFFSET($I$21,0,BC$5-$I$5-$A42+1)))*$C42))</f>
        <v>0</v>
      </c>
      <c r="BD42" s="169">
        <f ca="1">IF(BD$5-$I$5&lt;$A42-1," ",IF(BD$5-$I$5+1&gt;'Primary Inputs'!$C$17,0,(SUM(OFFSET($I$21,0,BD$5-$I$5-$A42+1)))*$C42))</f>
        <v>0</v>
      </c>
      <c r="BE42" s="169">
        <f ca="1">IF(BE$5-$I$5&lt;$A42-1," ",IF(BE$5-$I$5+1&gt;'Primary Inputs'!$C$17,0,(SUM(OFFSET($I$21,0,BE$5-$I$5-$A42+1)))*$C42))</f>
        <v>0</v>
      </c>
      <c r="BF42" s="169">
        <f ca="1">IF(BF$5-$I$5&lt;$A42-1," ",IF(BF$5-$I$5+1&gt;'Primary Inputs'!$C$17,0,(SUM(OFFSET($I$21,0,BF$5-$I$5-$A42+1)))*$C42))</f>
        <v>0</v>
      </c>
      <c r="BG42" s="119"/>
      <c r="BH42" s="119"/>
      <c r="BI42" s="119"/>
      <c r="BJ42" s="119"/>
      <c r="BK42" s="119"/>
      <c r="BL42" s="119"/>
      <c r="BM42" s="119"/>
      <c r="BN42" s="119"/>
      <c r="BO42" s="119"/>
      <c r="BP42" s="119"/>
      <c r="BQ42" s="119"/>
      <c r="BR42" s="119"/>
      <c r="BS42" s="119"/>
      <c r="BT42" s="119"/>
      <c r="BU42" s="119"/>
      <c r="BV42" s="119"/>
      <c r="BW42" s="119"/>
      <c r="BX42" s="119"/>
      <c r="BY42" s="119"/>
      <c r="BZ42" s="119"/>
      <c r="CA42" s="119"/>
      <c r="CB42" s="119"/>
      <c r="CC42" s="119"/>
      <c r="CD42" s="119"/>
      <c r="CE42" s="119"/>
      <c r="CF42" s="119"/>
      <c r="CG42" s="119"/>
      <c r="CH42" s="119"/>
      <c r="CI42" s="119"/>
      <c r="CJ42" s="119"/>
      <c r="CK42" s="119"/>
      <c r="CL42" s="119"/>
      <c r="CM42" s="119"/>
      <c r="CN42" s="119"/>
      <c r="CO42" s="119"/>
      <c r="CP42" s="119"/>
      <c r="CQ42" s="119"/>
      <c r="CR42" s="119"/>
      <c r="CS42" s="119"/>
      <c r="CT42" s="119"/>
      <c r="CU42" s="119"/>
      <c r="CV42" s="119"/>
      <c r="CW42" s="119"/>
      <c r="CX42" s="119"/>
      <c r="CY42" s="119"/>
      <c r="CZ42" s="119"/>
    </row>
    <row r="43" spans="1:104">
      <c r="A43" s="119">
        <v>18</v>
      </c>
      <c r="B43" s="119" t="s">
        <v>212</v>
      </c>
      <c r="C43" s="119">
        <f ca="1">OFFSET('Primary Inputs'!$E$12,0,$A43-1)</f>
        <v>0</v>
      </c>
      <c r="I43" s="169" t="str">
        <f ca="1">IF(I$5-$I$5&lt;$A43-1," ",IF(I$5-$I$5+1&gt;'Primary Inputs'!$C$17,0,(SUM(OFFSET($I$21,0,I$5-$I$5-$A43+1)))*$C43))</f>
        <v xml:space="preserve"> </v>
      </c>
      <c r="J43" s="169" t="str">
        <f ca="1">IF(J$5-$I$5&lt;$A43-1," ",IF(J$5-$I$5+1&gt;'Primary Inputs'!$C$17,0,(SUM(OFFSET($I$21,0,J$5-$I$5-$A43+1)))*$C43))</f>
        <v xml:space="preserve"> </v>
      </c>
      <c r="K43" s="169" t="str">
        <f ca="1">IF(K$5-$I$5&lt;$A43-1," ",IF(K$5-$I$5+1&gt;'Primary Inputs'!$C$17,0,(SUM(OFFSET($I$21,0,K$5-$I$5-$A43+1)))*$C43))</f>
        <v xml:space="preserve"> </v>
      </c>
      <c r="L43" s="169" t="str">
        <f ca="1">IF(L$5-$I$5&lt;$A43-1," ",IF(L$5-$I$5+1&gt;'Primary Inputs'!$C$17,0,(SUM(OFFSET($I$21,0,L$5-$I$5-$A43+1)))*$C43))</f>
        <v xml:space="preserve"> </v>
      </c>
      <c r="M43" s="169" t="str">
        <f ca="1">IF(M$5-$I$5&lt;$A43-1," ",IF(M$5-$I$5+1&gt;'Primary Inputs'!$C$17,0,(SUM(OFFSET($I$21,0,M$5-$I$5-$A43+1)))*$C43))</f>
        <v xml:space="preserve"> </v>
      </c>
      <c r="N43" s="169" t="str">
        <f ca="1">IF(N$5-$I$5&lt;$A43-1," ",IF(N$5-$I$5+1&gt;'Primary Inputs'!$C$17,0,(SUM(OFFSET($I$21,0,N$5-$I$5-$A43+1)))*$C43))</f>
        <v xml:space="preserve"> </v>
      </c>
      <c r="O43" s="169" t="str">
        <f ca="1">IF(O$5-$I$5&lt;$A43-1," ",IF(O$5-$I$5+1&gt;'Primary Inputs'!$C$17,0,(SUM(OFFSET($I$21,0,O$5-$I$5-$A43+1)))*$C43))</f>
        <v xml:space="preserve"> </v>
      </c>
      <c r="P43" s="169" t="str">
        <f ca="1">IF(P$5-$I$5&lt;$A43-1," ",IF(P$5-$I$5+1&gt;'Primary Inputs'!$C$17,0,(SUM(OFFSET($I$21,0,P$5-$I$5-$A43+1)))*$C43))</f>
        <v xml:space="preserve"> </v>
      </c>
      <c r="Q43" s="169" t="str">
        <f ca="1">IF(Q$5-$I$5&lt;$A43-1," ",IF(Q$5-$I$5+1&gt;'Primary Inputs'!$C$17,0,(SUM(OFFSET($I$21,0,Q$5-$I$5-$A43+1)))*$C43))</f>
        <v xml:space="preserve"> </v>
      </c>
      <c r="R43" s="169" t="str">
        <f ca="1">IF(R$5-$I$5&lt;$A43-1," ",IF(R$5-$I$5+1&gt;'Primary Inputs'!$C$17,0,(SUM(OFFSET($I$21,0,R$5-$I$5-$A43+1)))*$C43))</f>
        <v xml:space="preserve"> </v>
      </c>
      <c r="S43" s="169" t="str">
        <f ca="1">IF(S$5-$I$5&lt;$A43-1," ",IF(S$5-$I$5+1&gt;'Primary Inputs'!$C$17,0,(SUM(OFFSET($I$21,0,S$5-$I$5-$A43+1)))*$C43))</f>
        <v xml:space="preserve"> </v>
      </c>
      <c r="T43" s="169" t="str">
        <f ca="1">IF(T$5-$I$5&lt;$A43-1," ",IF(T$5-$I$5+1&gt;'Primary Inputs'!$C$17,0,(SUM(OFFSET($I$21,0,T$5-$I$5-$A43+1)))*$C43))</f>
        <v xml:space="preserve"> </v>
      </c>
      <c r="U43" s="169" t="str">
        <f ca="1">IF(U$5-$I$5&lt;$A43-1," ",IF(U$5-$I$5+1&gt;'Primary Inputs'!$C$17,0,(SUM(OFFSET($I$21,0,U$5-$I$5-$A43+1)))*$C43))</f>
        <v xml:space="preserve"> </v>
      </c>
      <c r="V43" s="169" t="str">
        <f ca="1">IF(V$5-$I$5&lt;$A43-1," ",IF(V$5-$I$5+1&gt;'Primary Inputs'!$C$17,0,(SUM(OFFSET($I$21,0,V$5-$I$5-$A43+1)))*$C43))</f>
        <v xml:space="preserve"> </v>
      </c>
      <c r="W43" s="169" t="str">
        <f ca="1">IF(W$5-$I$5&lt;$A43-1," ",IF(W$5-$I$5+1&gt;'Primary Inputs'!$C$17,0,(SUM(OFFSET($I$21,0,W$5-$I$5-$A43+1)))*$C43))</f>
        <v xml:space="preserve"> </v>
      </c>
      <c r="X43" s="169" t="str">
        <f ca="1">IF(X$5-$I$5&lt;$A43-1," ",IF(X$5-$I$5+1&gt;'Primary Inputs'!$C$17,0,(SUM(OFFSET($I$21,0,X$5-$I$5-$A43+1)))*$C43))</f>
        <v xml:space="preserve"> </v>
      </c>
      <c r="Y43" s="169" t="str">
        <f ca="1">IF(Y$5-$I$5&lt;$A43-1," ",IF(Y$5-$I$5+1&gt;'Primary Inputs'!$C$17,0,(SUM(OFFSET($I$21,0,Y$5-$I$5-$A43+1)))*$C43))</f>
        <v xml:space="preserve"> </v>
      </c>
      <c r="Z43" s="169">
        <f ca="1">IF(Z$5-$I$5&lt;$A43-1," ",IF(Z$5-$I$5+1&gt;'Primary Inputs'!$C$17,0,(SUM(OFFSET($I$21,0,Z$5-$I$5-$A43+1)))*$C43))</f>
        <v>0</v>
      </c>
      <c r="AA43" s="169">
        <f ca="1">IF(AA$5-$I$5&lt;$A43-1," ",IF(AA$5-$I$5+1&gt;'Primary Inputs'!$C$17,0,(SUM(OFFSET($I$21,0,AA$5-$I$5-$A43+1)))*$C43))</f>
        <v>0</v>
      </c>
      <c r="AB43" s="169">
        <f ca="1">IF(AB$5-$I$5&lt;$A43-1," ",IF(AB$5-$I$5+1&gt;'Primary Inputs'!$C$17,0,(SUM(OFFSET($I$21,0,AB$5-$I$5-$A43+1)))*$C43))</f>
        <v>0</v>
      </c>
      <c r="AC43" s="169">
        <f ca="1">IF(AC$5-$I$5&lt;$A43-1," ",IF(AC$5-$I$5+1&gt;'Primary Inputs'!$C$17,0,(SUM(OFFSET($I$21,0,AC$5-$I$5-$A43+1)))*$C43))</f>
        <v>0</v>
      </c>
      <c r="AD43" s="169">
        <f ca="1">IF(AD$5-$I$5&lt;$A43-1," ",IF(AD$5-$I$5+1&gt;'Primary Inputs'!$C$17,0,(SUM(OFFSET($I$21,0,AD$5-$I$5-$A43+1)))*$C43))</f>
        <v>0</v>
      </c>
      <c r="AE43" s="169">
        <f ca="1">IF(AE$5-$I$5&lt;$A43-1," ",IF(AE$5-$I$5+1&gt;'Primary Inputs'!$C$17,0,(SUM(OFFSET($I$21,0,AE$5-$I$5-$A43+1)))*$C43))</f>
        <v>0</v>
      </c>
      <c r="AF43" s="169">
        <f ca="1">IF(AF$5-$I$5&lt;$A43-1," ",IF(AF$5-$I$5+1&gt;'Primary Inputs'!$C$17,0,(SUM(OFFSET($I$21,0,AF$5-$I$5-$A43+1)))*$C43))</f>
        <v>0</v>
      </c>
      <c r="AG43" s="169">
        <f ca="1">IF(AG$5-$I$5&lt;$A43-1," ",IF(AG$5-$I$5+1&gt;'Primary Inputs'!$C$17,0,(SUM(OFFSET($I$21,0,AG$5-$I$5-$A43+1)))*$C43))</f>
        <v>0</v>
      </c>
      <c r="AH43" s="169">
        <f ca="1">IF(AH$5-$I$5&lt;$A43-1," ",IF(AH$5-$I$5+1&gt;'Primary Inputs'!$C$17,0,(SUM(OFFSET($I$21,0,AH$5-$I$5-$A43+1)))*$C43))</f>
        <v>0</v>
      </c>
      <c r="AI43" s="169">
        <f ca="1">IF(AI$5-$I$5&lt;$A43-1," ",IF(AI$5-$I$5+1&gt;'Primary Inputs'!$C$17,0,(SUM(OFFSET($I$21,0,AI$5-$I$5-$A43+1)))*$C43))</f>
        <v>0</v>
      </c>
      <c r="AJ43" s="169">
        <f ca="1">IF(AJ$5-$I$5&lt;$A43-1," ",IF(AJ$5-$I$5+1&gt;'Primary Inputs'!$C$17,0,(SUM(OFFSET($I$21,0,AJ$5-$I$5-$A43+1)))*$C43))</f>
        <v>0</v>
      </c>
      <c r="AK43" s="169">
        <f ca="1">IF(AK$5-$I$5&lt;$A43-1," ",IF(AK$5-$I$5+1&gt;'Primary Inputs'!$C$17,0,(SUM(OFFSET($I$21,0,AK$5-$I$5-$A43+1)))*$C43))</f>
        <v>0</v>
      </c>
      <c r="AL43" s="169">
        <f ca="1">IF(AL$5-$I$5&lt;$A43-1," ",IF(AL$5-$I$5+1&gt;'Primary Inputs'!$C$17,0,(SUM(OFFSET($I$21,0,AL$5-$I$5-$A43+1)))*$C43))</f>
        <v>0</v>
      </c>
      <c r="AM43" s="169">
        <f ca="1">IF(AM$5-$I$5&lt;$A43-1," ",IF(AM$5-$I$5+1&gt;'Primary Inputs'!$C$17,0,(SUM(OFFSET($I$21,0,AM$5-$I$5-$A43+1)))*$C43))</f>
        <v>0</v>
      </c>
      <c r="AN43" s="169">
        <f ca="1">IF(AN$5-$I$5&lt;$A43-1," ",IF(AN$5-$I$5+1&gt;'Primary Inputs'!$C$17,0,(SUM(OFFSET($I$21,0,AN$5-$I$5-$A43+1)))*$C43))</f>
        <v>0</v>
      </c>
      <c r="AO43" s="169">
        <f ca="1">IF(AO$5-$I$5&lt;$A43-1," ",IF(AO$5-$I$5+1&gt;'Primary Inputs'!$C$17,0,(SUM(OFFSET($I$21,0,AO$5-$I$5-$A43+1)))*$C43))</f>
        <v>0</v>
      </c>
      <c r="AP43" s="169">
        <f ca="1">IF(AP$5-$I$5&lt;$A43-1," ",IF(AP$5-$I$5+1&gt;'Primary Inputs'!$C$17,0,(SUM(OFFSET($I$21,0,AP$5-$I$5-$A43+1)))*$C43))</f>
        <v>0</v>
      </c>
      <c r="AQ43" s="169">
        <f ca="1">IF(AQ$5-$I$5&lt;$A43-1," ",IF(AQ$5-$I$5+1&gt;'Primary Inputs'!$C$17,0,(SUM(OFFSET($I$21,0,AQ$5-$I$5-$A43+1)))*$C43))</f>
        <v>0</v>
      </c>
      <c r="AR43" s="169">
        <f ca="1">IF(AR$5-$I$5&lt;$A43-1," ",IF(AR$5-$I$5+1&gt;'Primary Inputs'!$C$17,0,(SUM(OFFSET($I$21,0,AR$5-$I$5-$A43+1)))*$C43))</f>
        <v>0</v>
      </c>
      <c r="AS43" s="169">
        <f ca="1">IF(AS$5-$I$5&lt;$A43-1," ",IF(AS$5-$I$5+1&gt;'Primary Inputs'!$C$17,0,(SUM(OFFSET($I$21,0,AS$5-$I$5-$A43+1)))*$C43))</f>
        <v>0</v>
      </c>
      <c r="AT43" s="169">
        <f ca="1">IF(AT$5-$I$5&lt;$A43-1," ",IF(AT$5-$I$5+1&gt;'Primary Inputs'!$C$17,0,(SUM(OFFSET($I$21,0,AT$5-$I$5-$A43+1)))*$C43))</f>
        <v>0</v>
      </c>
      <c r="AU43" s="169">
        <f ca="1">IF(AU$5-$I$5&lt;$A43-1," ",IF(AU$5-$I$5+1&gt;'Primary Inputs'!$C$17,0,(SUM(OFFSET($I$21,0,AU$5-$I$5-$A43+1)))*$C43))</f>
        <v>0</v>
      </c>
      <c r="AV43" s="169">
        <f ca="1">IF(AV$5-$I$5&lt;$A43-1," ",IF(AV$5-$I$5+1&gt;'Primary Inputs'!$C$17,0,(SUM(OFFSET($I$21,0,AV$5-$I$5-$A43+1)))*$C43))</f>
        <v>0</v>
      </c>
      <c r="AW43" s="169">
        <f ca="1">IF(AW$5-$I$5&lt;$A43-1," ",IF(AW$5-$I$5+1&gt;'Primary Inputs'!$C$17,0,(SUM(OFFSET($I$21,0,AW$5-$I$5-$A43+1)))*$C43))</f>
        <v>0</v>
      </c>
      <c r="AX43" s="169">
        <f ca="1">IF(AX$5-$I$5&lt;$A43-1," ",IF(AX$5-$I$5+1&gt;'Primary Inputs'!$C$17,0,(SUM(OFFSET($I$21,0,AX$5-$I$5-$A43+1)))*$C43))</f>
        <v>0</v>
      </c>
      <c r="AY43" s="169">
        <f ca="1">IF(AY$5-$I$5&lt;$A43-1," ",IF(AY$5-$I$5+1&gt;'Primary Inputs'!$C$17,0,(SUM(OFFSET($I$21,0,AY$5-$I$5-$A43+1)))*$C43))</f>
        <v>0</v>
      </c>
      <c r="AZ43" s="169">
        <f ca="1">IF(AZ$5-$I$5&lt;$A43-1," ",IF(AZ$5-$I$5+1&gt;'Primary Inputs'!$C$17,0,(SUM(OFFSET($I$21,0,AZ$5-$I$5-$A43+1)))*$C43))</f>
        <v>0</v>
      </c>
      <c r="BA43" s="169">
        <f ca="1">IF(BA$5-$I$5&lt;$A43-1," ",IF(BA$5-$I$5+1&gt;'Primary Inputs'!$C$17,0,(SUM(OFFSET($I$21,0,BA$5-$I$5-$A43+1)))*$C43))</f>
        <v>0</v>
      </c>
      <c r="BB43" s="169">
        <f ca="1">IF(BB$5-$I$5&lt;$A43-1," ",IF(BB$5-$I$5+1&gt;'Primary Inputs'!$C$17,0,(SUM(OFFSET($I$21,0,BB$5-$I$5-$A43+1)))*$C43))</f>
        <v>0</v>
      </c>
      <c r="BC43" s="169">
        <f ca="1">IF(BC$5-$I$5&lt;$A43-1," ",IF(BC$5-$I$5+1&gt;'Primary Inputs'!$C$17,0,(SUM(OFFSET($I$21,0,BC$5-$I$5-$A43+1)))*$C43))</f>
        <v>0</v>
      </c>
      <c r="BD43" s="169">
        <f ca="1">IF(BD$5-$I$5&lt;$A43-1," ",IF(BD$5-$I$5+1&gt;'Primary Inputs'!$C$17,0,(SUM(OFFSET($I$21,0,BD$5-$I$5-$A43+1)))*$C43))</f>
        <v>0</v>
      </c>
      <c r="BE43" s="169">
        <f ca="1">IF(BE$5-$I$5&lt;$A43-1," ",IF(BE$5-$I$5+1&gt;'Primary Inputs'!$C$17,0,(SUM(OFFSET($I$21,0,BE$5-$I$5-$A43+1)))*$C43))</f>
        <v>0</v>
      </c>
      <c r="BF43" s="169">
        <f ca="1">IF(BF$5-$I$5&lt;$A43-1," ",IF(BF$5-$I$5+1&gt;'Primary Inputs'!$C$17,0,(SUM(OFFSET($I$21,0,BF$5-$I$5-$A43+1)))*$C43))</f>
        <v>0</v>
      </c>
      <c r="BG43" s="119"/>
      <c r="BH43" s="119"/>
      <c r="BI43" s="119"/>
      <c r="BJ43" s="119"/>
      <c r="BK43" s="119"/>
      <c r="BL43" s="119"/>
      <c r="BM43" s="119"/>
      <c r="BN43" s="119"/>
      <c r="BO43" s="119"/>
      <c r="BP43" s="119"/>
      <c r="BQ43" s="119"/>
      <c r="BR43" s="119"/>
      <c r="BS43" s="119"/>
      <c r="BT43" s="119"/>
      <c r="BU43" s="119"/>
      <c r="BV43" s="119"/>
      <c r="BW43" s="119"/>
      <c r="BX43" s="119"/>
      <c r="BY43" s="119"/>
      <c r="BZ43" s="119"/>
      <c r="CA43" s="119"/>
      <c r="CB43" s="119"/>
      <c r="CC43" s="119"/>
      <c r="CD43" s="119"/>
      <c r="CE43" s="119"/>
      <c r="CF43" s="119"/>
      <c r="CG43" s="119"/>
      <c r="CH43" s="119"/>
      <c r="CI43" s="119"/>
      <c r="CJ43" s="119"/>
      <c r="CK43" s="119"/>
      <c r="CL43" s="119"/>
      <c r="CM43" s="119"/>
      <c r="CN43" s="119"/>
      <c r="CO43" s="119"/>
      <c r="CP43" s="119"/>
      <c r="CQ43" s="119"/>
      <c r="CR43" s="119"/>
      <c r="CS43" s="119"/>
      <c r="CT43" s="119"/>
      <c r="CU43" s="119"/>
      <c r="CV43" s="119"/>
      <c r="CW43" s="119"/>
      <c r="CX43" s="119"/>
      <c r="CY43" s="119"/>
      <c r="CZ43" s="119"/>
    </row>
    <row r="44" spans="1:104">
      <c r="A44" s="119">
        <v>19</v>
      </c>
      <c r="B44" s="119" t="s">
        <v>213</v>
      </c>
      <c r="C44" s="119">
        <f ca="1">OFFSET('Primary Inputs'!$E$12,0,$A44-1)</f>
        <v>0</v>
      </c>
      <c r="I44" s="169" t="str">
        <f ca="1">IF(I$5-$I$5&lt;$A44-1," ",IF(I$5-$I$5+1&gt;'Primary Inputs'!$C$17,0,(SUM(OFFSET($I$21,0,I$5-$I$5-$A44+1)))*$C44))</f>
        <v xml:space="preserve"> </v>
      </c>
      <c r="J44" s="169" t="str">
        <f ca="1">IF(J$5-$I$5&lt;$A44-1," ",IF(J$5-$I$5+1&gt;'Primary Inputs'!$C$17,0,(SUM(OFFSET($I$21,0,J$5-$I$5-$A44+1)))*$C44))</f>
        <v xml:space="preserve"> </v>
      </c>
      <c r="K44" s="169" t="str">
        <f ca="1">IF(K$5-$I$5&lt;$A44-1," ",IF(K$5-$I$5+1&gt;'Primary Inputs'!$C$17,0,(SUM(OFFSET($I$21,0,K$5-$I$5-$A44+1)))*$C44))</f>
        <v xml:space="preserve"> </v>
      </c>
      <c r="L44" s="169" t="str">
        <f ca="1">IF(L$5-$I$5&lt;$A44-1," ",IF(L$5-$I$5+1&gt;'Primary Inputs'!$C$17,0,(SUM(OFFSET($I$21,0,L$5-$I$5-$A44+1)))*$C44))</f>
        <v xml:space="preserve"> </v>
      </c>
      <c r="M44" s="169" t="str">
        <f ca="1">IF(M$5-$I$5&lt;$A44-1," ",IF(M$5-$I$5+1&gt;'Primary Inputs'!$C$17,0,(SUM(OFFSET($I$21,0,M$5-$I$5-$A44+1)))*$C44))</f>
        <v xml:space="preserve"> </v>
      </c>
      <c r="N44" s="169" t="str">
        <f ca="1">IF(N$5-$I$5&lt;$A44-1," ",IF(N$5-$I$5+1&gt;'Primary Inputs'!$C$17,0,(SUM(OFFSET($I$21,0,N$5-$I$5-$A44+1)))*$C44))</f>
        <v xml:space="preserve"> </v>
      </c>
      <c r="O44" s="169" t="str">
        <f ca="1">IF(O$5-$I$5&lt;$A44-1," ",IF(O$5-$I$5+1&gt;'Primary Inputs'!$C$17,0,(SUM(OFFSET($I$21,0,O$5-$I$5-$A44+1)))*$C44))</f>
        <v xml:space="preserve"> </v>
      </c>
      <c r="P44" s="169" t="str">
        <f ca="1">IF(P$5-$I$5&lt;$A44-1," ",IF(P$5-$I$5+1&gt;'Primary Inputs'!$C$17,0,(SUM(OFFSET($I$21,0,P$5-$I$5-$A44+1)))*$C44))</f>
        <v xml:space="preserve"> </v>
      </c>
      <c r="Q44" s="169" t="str">
        <f ca="1">IF(Q$5-$I$5&lt;$A44-1," ",IF(Q$5-$I$5+1&gt;'Primary Inputs'!$C$17,0,(SUM(OFFSET($I$21,0,Q$5-$I$5-$A44+1)))*$C44))</f>
        <v xml:space="preserve"> </v>
      </c>
      <c r="R44" s="169" t="str">
        <f ca="1">IF(R$5-$I$5&lt;$A44-1," ",IF(R$5-$I$5+1&gt;'Primary Inputs'!$C$17,0,(SUM(OFFSET($I$21,0,R$5-$I$5-$A44+1)))*$C44))</f>
        <v xml:space="preserve"> </v>
      </c>
      <c r="S44" s="169" t="str">
        <f ca="1">IF(S$5-$I$5&lt;$A44-1," ",IF(S$5-$I$5+1&gt;'Primary Inputs'!$C$17,0,(SUM(OFFSET($I$21,0,S$5-$I$5-$A44+1)))*$C44))</f>
        <v xml:space="preserve"> </v>
      </c>
      <c r="T44" s="169" t="str">
        <f ca="1">IF(T$5-$I$5&lt;$A44-1," ",IF(T$5-$I$5+1&gt;'Primary Inputs'!$C$17,0,(SUM(OFFSET($I$21,0,T$5-$I$5-$A44+1)))*$C44))</f>
        <v xml:space="preserve"> </v>
      </c>
      <c r="U44" s="169" t="str">
        <f ca="1">IF(U$5-$I$5&lt;$A44-1," ",IF(U$5-$I$5+1&gt;'Primary Inputs'!$C$17,0,(SUM(OFFSET($I$21,0,U$5-$I$5-$A44+1)))*$C44))</f>
        <v xml:space="preserve"> </v>
      </c>
      <c r="V44" s="169" t="str">
        <f ca="1">IF(V$5-$I$5&lt;$A44-1," ",IF(V$5-$I$5+1&gt;'Primary Inputs'!$C$17,0,(SUM(OFFSET($I$21,0,V$5-$I$5-$A44+1)))*$C44))</f>
        <v xml:space="preserve"> </v>
      </c>
      <c r="W44" s="169" t="str">
        <f ca="1">IF(W$5-$I$5&lt;$A44-1," ",IF(W$5-$I$5+1&gt;'Primary Inputs'!$C$17,0,(SUM(OFFSET($I$21,0,W$5-$I$5-$A44+1)))*$C44))</f>
        <v xml:space="preserve"> </v>
      </c>
      <c r="X44" s="169" t="str">
        <f ca="1">IF(X$5-$I$5&lt;$A44-1," ",IF(X$5-$I$5+1&gt;'Primary Inputs'!$C$17,0,(SUM(OFFSET($I$21,0,X$5-$I$5-$A44+1)))*$C44))</f>
        <v xml:space="preserve"> </v>
      </c>
      <c r="Y44" s="169" t="str">
        <f ca="1">IF(Y$5-$I$5&lt;$A44-1," ",IF(Y$5-$I$5+1&gt;'Primary Inputs'!$C$17,0,(SUM(OFFSET($I$21,0,Y$5-$I$5-$A44+1)))*$C44))</f>
        <v xml:space="preserve"> </v>
      </c>
      <c r="Z44" s="169" t="str">
        <f ca="1">IF(Z$5-$I$5&lt;$A44-1," ",IF(Z$5-$I$5+1&gt;'Primary Inputs'!$C$17,0,(SUM(OFFSET($I$21,0,Z$5-$I$5-$A44+1)))*$C44))</f>
        <v xml:space="preserve"> </v>
      </c>
      <c r="AA44" s="169">
        <f ca="1">IF(AA$5-$I$5&lt;$A44-1," ",IF(AA$5-$I$5+1&gt;'Primary Inputs'!$C$17,0,(SUM(OFFSET($I$21,0,AA$5-$I$5-$A44+1)))*$C44))</f>
        <v>0</v>
      </c>
      <c r="AB44" s="169">
        <f ca="1">IF(AB$5-$I$5&lt;$A44-1," ",IF(AB$5-$I$5+1&gt;'Primary Inputs'!$C$17,0,(SUM(OFFSET($I$21,0,AB$5-$I$5-$A44+1)))*$C44))</f>
        <v>0</v>
      </c>
      <c r="AC44" s="169">
        <f ca="1">IF(AC$5-$I$5&lt;$A44-1," ",IF(AC$5-$I$5+1&gt;'Primary Inputs'!$C$17,0,(SUM(OFFSET($I$21,0,AC$5-$I$5-$A44+1)))*$C44))</f>
        <v>0</v>
      </c>
      <c r="AD44" s="169">
        <f ca="1">IF(AD$5-$I$5&lt;$A44-1," ",IF(AD$5-$I$5+1&gt;'Primary Inputs'!$C$17,0,(SUM(OFFSET($I$21,0,AD$5-$I$5-$A44+1)))*$C44))</f>
        <v>0</v>
      </c>
      <c r="AE44" s="169">
        <f ca="1">IF(AE$5-$I$5&lt;$A44-1," ",IF(AE$5-$I$5+1&gt;'Primary Inputs'!$C$17,0,(SUM(OFFSET($I$21,0,AE$5-$I$5-$A44+1)))*$C44))</f>
        <v>0</v>
      </c>
      <c r="AF44" s="169">
        <f ca="1">IF(AF$5-$I$5&lt;$A44-1," ",IF(AF$5-$I$5+1&gt;'Primary Inputs'!$C$17,0,(SUM(OFFSET($I$21,0,AF$5-$I$5-$A44+1)))*$C44))</f>
        <v>0</v>
      </c>
      <c r="AG44" s="169">
        <f ca="1">IF(AG$5-$I$5&lt;$A44-1," ",IF(AG$5-$I$5+1&gt;'Primary Inputs'!$C$17,0,(SUM(OFFSET($I$21,0,AG$5-$I$5-$A44+1)))*$C44))</f>
        <v>0</v>
      </c>
      <c r="AH44" s="169">
        <f ca="1">IF(AH$5-$I$5&lt;$A44-1," ",IF(AH$5-$I$5+1&gt;'Primary Inputs'!$C$17,0,(SUM(OFFSET($I$21,0,AH$5-$I$5-$A44+1)))*$C44))</f>
        <v>0</v>
      </c>
      <c r="AI44" s="169">
        <f ca="1">IF(AI$5-$I$5&lt;$A44-1," ",IF(AI$5-$I$5+1&gt;'Primary Inputs'!$C$17,0,(SUM(OFFSET($I$21,0,AI$5-$I$5-$A44+1)))*$C44))</f>
        <v>0</v>
      </c>
      <c r="AJ44" s="169">
        <f ca="1">IF(AJ$5-$I$5&lt;$A44-1," ",IF(AJ$5-$I$5+1&gt;'Primary Inputs'!$C$17,0,(SUM(OFFSET($I$21,0,AJ$5-$I$5-$A44+1)))*$C44))</f>
        <v>0</v>
      </c>
      <c r="AK44" s="169">
        <f ca="1">IF(AK$5-$I$5&lt;$A44-1," ",IF(AK$5-$I$5+1&gt;'Primary Inputs'!$C$17,0,(SUM(OFFSET($I$21,0,AK$5-$I$5-$A44+1)))*$C44))</f>
        <v>0</v>
      </c>
      <c r="AL44" s="169">
        <f ca="1">IF(AL$5-$I$5&lt;$A44-1," ",IF(AL$5-$I$5+1&gt;'Primary Inputs'!$C$17,0,(SUM(OFFSET($I$21,0,AL$5-$I$5-$A44+1)))*$C44))</f>
        <v>0</v>
      </c>
      <c r="AM44" s="169">
        <f ca="1">IF(AM$5-$I$5&lt;$A44-1," ",IF(AM$5-$I$5+1&gt;'Primary Inputs'!$C$17,0,(SUM(OFFSET($I$21,0,AM$5-$I$5-$A44+1)))*$C44))</f>
        <v>0</v>
      </c>
      <c r="AN44" s="169">
        <f ca="1">IF(AN$5-$I$5&lt;$A44-1," ",IF(AN$5-$I$5+1&gt;'Primary Inputs'!$C$17,0,(SUM(OFFSET($I$21,0,AN$5-$I$5-$A44+1)))*$C44))</f>
        <v>0</v>
      </c>
      <c r="AO44" s="169">
        <f ca="1">IF(AO$5-$I$5&lt;$A44-1," ",IF(AO$5-$I$5+1&gt;'Primary Inputs'!$C$17,0,(SUM(OFFSET($I$21,0,AO$5-$I$5-$A44+1)))*$C44))</f>
        <v>0</v>
      </c>
      <c r="AP44" s="169">
        <f ca="1">IF(AP$5-$I$5&lt;$A44-1," ",IF(AP$5-$I$5+1&gt;'Primary Inputs'!$C$17,0,(SUM(OFFSET($I$21,0,AP$5-$I$5-$A44+1)))*$C44))</f>
        <v>0</v>
      </c>
      <c r="AQ44" s="169">
        <f ca="1">IF(AQ$5-$I$5&lt;$A44-1," ",IF(AQ$5-$I$5+1&gt;'Primary Inputs'!$C$17,0,(SUM(OFFSET($I$21,0,AQ$5-$I$5-$A44+1)))*$C44))</f>
        <v>0</v>
      </c>
      <c r="AR44" s="169">
        <f ca="1">IF(AR$5-$I$5&lt;$A44-1," ",IF(AR$5-$I$5+1&gt;'Primary Inputs'!$C$17,0,(SUM(OFFSET($I$21,0,AR$5-$I$5-$A44+1)))*$C44))</f>
        <v>0</v>
      </c>
      <c r="AS44" s="169">
        <f ca="1">IF(AS$5-$I$5&lt;$A44-1," ",IF(AS$5-$I$5+1&gt;'Primary Inputs'!$C$17,0,(SUM(OFFSET($I$21,0,AS$5-$I$5-$A44+1)))*$C44))</f>
        <v>0</v>
      </c>
      <c r="AT44" s="169">
        <f ca="1">IF(AT$5-$I$5&lt;$A44-1," ",IF(AT$5-$I$5+1&gt;'Primary Inputs'!$C$17,0,(SUM(OFFSET($I$21,0,AT$5-$I$5-$A44+1)))*$C44))</f>
        <v>0</v>
      </c>
      <c r="AU44" s="169">
        <f ca="1">IF(AU$5-$I$5&lt;$A44-1," ",IF(AU$5-$I$5+1&gt;'Primary Inputs'!$C$17,0,(SUM(OFFSET($I$21,0,AU$5-$I$5-$A44+1)))*$C44))</f>
        <v>0</v>
      </c>
      <c r="AV44" s="169">
        <f ca="1">IF(AV$5-$I$5&lt;$A44-1," ",IF(AV$5-$I$5+1&gt;'Primary Inputs'!$C$17,0,(SUM(OFFSET($I$21,0,AV$5-$I$5-$A44+1)))*$C44))</f>
        <v>0</v>
      </c>
      <c r="AW44" s="169">
        <f ca="1">IF(AW$5-$I$5&lt;$A44-1," ",IF(AW$5-$I$5+1&gt;'Primary Inputs'!$C$17,0,(SUM(OFFSET($I$21,0,AW$5-$I$5-$A44+1)))*$C44))</f>
        <v>0</v>
      </c>
      <c r="AX44" s="169">
        <f ca="1">IF(AX$5-$I$5&lt;$A44-1," ",IF(AX$5-$I$5+1&gt;'Primary Inputs'!$C$17,0,(SUM(OFFSET($I$21,0,AX$5-$I$5-$A44+1)))*$C44))</f>
        <v>0</v>
      </c>
      <c r="AY44" s="169">
        <f ca="1">IF(AY$5-$I$5&lt;$A44-1," ",IF(AY$5-$I$5+1&gt;'Primary Inputs'!$C$17,0,(SUM(OFFSET($I$21,0,AY$5-$I$5-$A44+1)))*$C44))</f>
        <v>0</v>
      </c>
      <c r="AZ44" s="169">
        <f ca="1">IF(AZ$5-$I$5&lt;$A44-1," ",IF(AZ$5-$I$5+1&gt;'Primary Inputs'!$C$17,0,(SUM(OFFSET($I$21,0,AZ$5-$I$5-$A44+1)))*$C44))</f>
        <v>0</v>
      </c>
      <c r="BA44" s="169">
        <f ca="1">IF(BA$5-$I$5&lt;$A44-1," ",IF(BA$5-$I$5+1&gt;'Primary Inputs'!$C$17,0,(SUM(OFFSET($I$21,0,BA$5-$I$5-$A44+1)))*$C44))</f>
        <v>0</v>
      </c>
      <c r="BB44" s="169">
        <f ca="1">IF(BB$5-$I$5&lt;$A44-1," ",IF(BB$5-$I$5+1&gt;'Primary Inputs'!$C$17,0,(SUM(OFFSET($I$21,0,BB$5-$I$5-$A44+1)))*$C44))</f>
        <v>0</v>
      </c>
      <c r="BC44" s="169">
        <f ca="1">IF(BC$5-$I$5&lt;$A44-1," ",IF(BC$5-$I$5+1&gt;'Primary Inputs'!$C$17,0,(SUM(OFFSET($I$21,0,BC$5-$I$5-$A44+1)))*$C44))</f>
        <v>0</v>
      </c>
      <c r="BD44" s="169">
        <f ca="1">IF(BD$5-$I$5&lt;$A44-1," ",IF(BD$5-$I$5+1&gt;'Primary Inputs'!$C$17,0,(SUM(OFFSET($I$21,0,BD$5-$I$5-$A44+1)))*$C44))</f>
        <v>0</v>
      </c>
      <c r="BE44" s="169">
        <f ca="1">IF(BE$5-$I$5&lt;$A44-1," ",IF(BE$5-$I$5+1&gt;'Primary Inputs'!$C$17,0,(SUM(OFFSET($I$21,0,BE$5-$I$5-$A44+1)))*$C44))</f>
        <v>0</v>
      </c>
      <c r="BF44" s="169">
        <f ca="1">IF(BF$5-$I$5&lt;$A44-1," ",IF(BF$5-$I$5+1&gt;'Primary Inputs'!$C$17,0,(SUM(OFFSET($I$21,0,BF$5-$I$5-$A44+1)))*$C44))</f>
        <v>0</v>
      </c>
      <c r="BG44" s="119"/>
      <c r="BH44" s="119"/>
      <c r="BI44" s="119"/>
      <c r="BJ44" s="119"/>
      <c r="BK44" s="119"/>
      <c r="BL44" s="119"/>
      <c r="BM44" s="119"/>
      <c r="BN44" s="119"/>
      <c r="BO44" s="119"/>
      <c r="BP44" s="119"/>
      <c r="BQ44" s="119"/>
      <c r="BR44" s="119"/>
      <c r="BS44" s="119"/>
      <c r="BT44" s="119"/>
      <c r="BU44" s="119"/>
      <c r="BV44" s="119"/>
      <c r="BW44" s="119"/>
      <c r="BX44" s="119"/>
      <c r="BY44" s="119"/>
      <c r="BZ44" s="119"/>
      <c r="CA44" s="119"/>
      <c r="CB44" s="119"/>
      <c r="CC44" s="119"/>
      <c r="CD44" s="119"/>
      <c r="CE44" s="119"/>
      <c r="CF44" s="119"/>
      <c r="CG44" s="119"/>
      <c r="CH44" s="119"/>
      <c r="CI44" s="119"/>
      <c r="CJ44" s="119"/>
      <c r="CK44" s="119"/>
      <c r="CL44" s="119"/>
      <c r="CM44" s="119"/>
      <c r="CN44" s="119"/>
      <c r="CO44" s="119"/>
      <c r="CP44" s="119"/>
      <c r="CQ44" s="119"/>
      <c r="CR44" s="119"/>
      <c r="CS44" s="119"/>
      <c r="CT44" s="119"/>
      <c r="CU44" s="119"/>
      <c r="CV44" s="119"/>
      <c r="CW44" s="119"/>
      <c r="CX44" s="119"/>
      <c r="CY44" s="119"/>
      <c r="CZ44" s="119"/>
    </row>
    <row r="45" spans="1:104">
      <c r="A45" s="119">
        <v>20</v>
      </c>
      <c r="B45" s="119" t="s">
        <v>214</v>
      </c>
      <c r="C45" s="119">
        <f ca="1">OFFSET('Primary Inputs'!$E$12,0,$A45-1)</f>
        <v>0</v>
      </c>
      <c r="I45" s="169" t="str">
        <f ca="1">IF(I$5-$I$5&lt;$A45-1," ",IF(I$5-$I$5+1&gt;'Primary Inputs'!$C$17,0,(SUM(OFFSET($I$21,0,I$5-$I$5-$A45+1)))*$C45))</f>
        <v xml:space="preserve"> </v>
      </c>
      <c r="J45" s="169" t="str">
        <f ca="1">IF(J$5-$I$5&lt;$A45-1," ",IF(J$5-$I$5+1&gt;'Primary Inputs'!$C$17,0,(SUM(OFFSET($I$21,0,J$5-$I$5-$A45+1)))*$C45))</f>
        <v xml:space="preserve"> </v>
      </c>
      <c r="K45" s="169" t="str">
        <f ca="1">IF(K$5-$I$5&lt;$A45-1," ",IF(K$5-$I$5+1&gt;'Primary Inputs'!$C$17,0,(SUM(OFFSET($I$21,0,K$5-$I$5-$A45+1)))*$C45))</f>
        <v xml:space="preserve"> </v>
      </c>
      <c r="L45" s="169" t="str">
        <f ca="1">IF(L$5-$I$5&lt;$A45-1," ",IF(L$5-$I$5+1&gt;'Primary Inputs'!$C$17,0,(SUM(OFFSET($I$21,0,L$5-$I$5-$A45+1)))*$C45))</f>
        <v xml:space="preserve"> </v>
      </c>
      <c r="M45" s="169" t="str">
        <f ca="1">IF(M$5-$I$5&lt;$A45-1," ",IF(M$5-$I$5+1&gt;'Primary Inputs'!$C$17,0,(SUM(OFFSET($I$21,0,M$5-$I$5-$A45+1)))*$C45))</f>
        <v xml:space="preserve"> </v>
      </c>
      <c r="N45" s="169" t="str">
        <f ca="1">IF(N$5-$I$5&lt;$A45-1," ",IF(N$5-$I$5+1&gt;'Primary Inputs'!$C$17,0,(SUM(OFFSET($I$21,0,N$5-$I$5-$A45+1)))*$C45))</f>
        <v xml:space="preserve"> </v>
      </c>
      <c r="O45" s="169" t="str">
        <f ca="1">IF(O$5-$I$5&lt;$A45-1," ",IF(O$5-$I$5+1&gt;'Primary Inputs'!$C$17,0,(SUM(OFFSET($I$21,0,O$5-$I$5-$A45+1)))*$C45))</f>
        <v xml:space="preserve"> </v>
      </c>
      <c r="P45" s="169" t="str">
        <f ca="1">IF(P$5-$I$5&lt;$A45-1," ",IF(P$5-$I$5+1&gt;'Primary Inputs'!$C$17,0,(SUM(OFFSET($I$21,0,P$5-$I$5-$A45+1)))*$C45))</f>
        <v xml:space="preserve"> </v>
      </c>
      <c r="Q45" s="169" t="str">
        <f ca="1">IF(Q$5-$I$5&lt;$A45-1," ",IF(Q$5-$I$5+1&gt;'Primary Inputs'!$C$17,0,(SUM(OFFSET($I$21,0,Q$5-$I$5-$A45+1)))*$C45))</f>
        <v xml:space="preserve"> </v>
      </c>
      <c r="R45" s="169" t="str">
        <f ca="1">IF(R$5-$I$5&lt;$A45-1," ",IF(R$5-$I$5+1&gt;'Primary Inputs'!$C$17,0,(SUM(OFFSET($I$21,0,R$5-$I$5-$A45+1)))*$C45))</f>
        <v xml:space="preserve"> </v>
      </c>
      <c r="S45" s="169" t="str">
        <f ca="1">IF(S$5-$I$5&lt;$A45-1," ",IF(S$5-$I$5+1&gt;'Primary Inputs'!$C$17,0,(SUM(OFFSET($I$21,0,S$5-$I$5-$A45+1)))*$C45))</f>
        <v xml:space="preserve"> </v>
      </c>
      <c r="T45" s="169" t="str">
        <f ca="1">IF(T$5-$I$5&lt;$A45-1," ",IF(T$5-$I$5+1&gt;'Primary Inputs'!$C$17,0,(SUM(OFFSET($I$21,0,T$5-$I$5-$A45+1)))*$C45))</f>
        <v xml:space="preserve"> </v>
      </c>
      <c r="U45" s="169" t="str">
        <f ca="1">IF(U$5-$I$5&lt;$A45-1," ",IF(U$5-$I$5+1&gt;'Primary Inputs'!$C$17,0,(SUM(OFFSET($I$21,0,U$5-$I$5-$A45+1)))*$C45))</f>
        <v xml:space="preserve"> </v>
      </c>
      <c r="V45" s="169" t="str">
        <f ca="1">IF(V$5-$I$5&lt;$A45-1," ",IF(V$5-$I$5+1&gt;'Primary Inputs'!$C$17,0,(SUM(OFFSET($I$21,0,V$5-$I$5-$A45+1)))*$C45))</f>
        <v xml:space="preserve"> </v>
      </c>
      <c r="W45" s="169" t="str">
        <f ca="1">IF(W$5-$I$5&lt;$A45-1," ",IF(W$5-$I$5+1&gt;'Primary Inputs'!$C$17,0,(SUM(OFFSET($I$21,0,W$5-$I$5-$A45+1)))*$C45))</f>
        <v xml:space="preserve"> </v>
      </c>
      <c r="X45" s="169" t="str">
        <f ca="1">IF(X$5-$I$5&lt;$A45-1," ",IF(X$5-$I$5+1&gt;'Primary Inputs'!$C$17,0,(SUM(OFFSET($I$21,0,X$5-$I$5-$A45+1)))*$C45))</f>
        <v xml:space="preserve"> </v>
      </c>
      <c r="Y45" s="169" t="str">
        <f ca="1">IF(Y$5-$I$5&lt;$A45-1," ",IF(Y$5-$I$5+1&gt;'Primary Inputs'!$C$17,0,(SUM(OFFSET($I$21,0,Y$5-$I$5-$A45+1)))*$C45))</f>
        <v xml:space="preserve"> </v>
      </c>
      <c r="Z45" s="169" t="str">
        <f ca="1">IF(Z$5-$I$5&lt;$A45-1," ",IF(Z$5-$I$5+1&gt;'Primary Inputs'!$C$17,0,(SUM(OFFSET($I$21,0,Z$5-$I$5-$A45+1)))*$C45))</f>
        <v xml:space="preserve"> </v>
      </c>
      <c r="AA45" s="169" t="str">
        <f ca="1">IF(AA$5-$I$5&lt;$A45-1," ",IF(AA$5-$I$5+1&gt;'Primary Inputs'!$C$17,0,(SUM(OFFSET($I$21,0,AA$5-$I$5-$A45+1)))*$C45))</f>
        <v xml:space="preserve"> </v>
      </c>
      <c r="AB45" s="169">
        <f ca="1">IF(AB$5-$I$5&lt;$A45-1," ",IF(AB$5-$I$5+1&gt;'Primary Inputs'!$C$17,0,(SUM(OFFSET($I$21,0,AB$5-$I$5-$A45+1)))*$C45))</f>
        <v>0</v>
      </c>
      <c r="AC45" s="169">
        <f ca="1">IF(AC$5-$I$5&lt;$A45-1," ",IF(AC$5-$I$5+1&gt;'Primary Inputs'!$C$17,0,(SUM(OFFSET($I$21,0,AC$5-$I$5-$A45+1)))*$C45))</f>
        <v>0</v>
      </c>
      <c r="AD45" s="169">
        <f ca="1">IF(AD$5-$I$5&lt;$A45-1," ",IF(AD$5-$I$5+1&gt;'Primary Inputs'!$C$17,0,(SUM(OFFSET($I$21,0,AD$5-$I$5-$A45+1)))*$C45))</f>
        <v>0</v>
      </c>
      <c r="AE45" s="169">
        <f ca="1">IF(AE$5-$I$5&lt;$A45-1," ",IF(AE$5-$I$5+1&gt;'Primary Inputs'!$C$17,0,(SUM(OFFSET($I$21,0,AE$5-$I$5-$A45+1)))*$C45))</f>
        <v>0</v>
      </c>
      <c r="AF45" s="169">
        <f ca="1">IF(AF$5-$I$5&lt;$A45-1," ",IF(AF$5-$I$5+1&gt;'Primary Inputs'!$C$17,0,(SUM(OFFSET($I$21,0,AF$5-$I$5-$A45+1)))*$C45))</f>
        <v>0</v>
      </c>
      <c r="AG45" s="169">
        <f ca="1">IF(AG$5-$I$5&lt;$A45-1," ",IF(AG$5-$I$5+1&gt;'Primary Inputs'!$C$17,0,(SUM(OFFSET($I$21,0,AG$5-$I$5-$A45+1)))*$C45))</f>
        <v>0</v>
      </c>
      <c r="AH45" s="169">
        <f ca="1">IF(AH$5-$I$5&lt;$A45-1," ",IF(AH$5-$I$5+1&gt;'Primary Inputs'!$C$17,0,(SUM(OFFSET($I$21,0,AH$5-$I$5-$A45+1)))*$C45))</f>
        <v>0</v>
      </c>
      <c r="AI45" s="169">
        <f ca="1">IF(AI$5-$I$5&lt;$A45-1," ",IF(AI$5-$I$5+1&gt;'Primary Inputs'!$C$17,0,(SUM(OFFSET($I$21,0,AI$5-$I$5-$A45+1)))*$C45))</f>
        <v>0</v>
      </c>
      <c r="AJ45" s="169">
        <f ca="1">IF(AJ$5-$I$5&lt;$A45-1," ",IF(AJ$5-$I$5+1&gt;'Primary Inputs'!$C$17,0,(SUM(OFFSET($I$21,0,AJ$5-$I$5-$A45+1)))*$C45))</f>
        <v>0</v>
      </c>
      <c r="AK45" s="169">
        <f ca="1">IF(AK$5-$I$5&lt;$A45-1," ",IF(AK$5-$I$5+1&gt;'Primary Inputs'!$C$17,0,(SUM(OFFSET($I$21,0,AK$5-$I$5-$A45+1)))*$C45))</f>
        <v>0</v>
      </c>
      <c r="AL45" s="169">
        <f ca="1">IF(AL$5-$I$5&lt;$A45-1," ",IF(AL$5-$I$5+1&gt;'Primary Inputs'!$C$17,0,(SUM(OFFSET($I$21,0,AL$5-$I$5-$A45+1)))*$C45))</f>
        <v>0</v>
      </c>
      <c r="AM45" s="169">
        <f ca="1">IF(AM$5-$I$5&lt;$A45-1," ",IF(AM$5-$I$5+1&gt;'Primary Inputs'!$C$17,0,(SUM(OFFSET($I$21,0,AM$5-$I$5-$A45+1)))*$C45))</f>
        <v>0</v>
      </c>
      <c r="AN45" s="169">
        <f ca="1">IF(AN$5-$I$5&lt;$A45-1," ",IF(AN$5-$I$5+1&gt;'Primary Inputs'!$C$17,0,(SUM(OFFSET($I$21,0,AN$5-$I$5-$A45+1)))*$C45))</f>
        <v>0</v>
      </c>
      <c r="AO45" s="169">
        <f ca="1">IF(AO$5-$I$5&lt;$A45-1," ",IF(AO$5-$I$5+1&gt;'Primary Inputs'!$C$17,0,(SUM(OFFSET($I$21,0,AO$5-$I$5-$A45+1)))*$C45))</f>
        <v>0</v>
      </c>
      <c r="AP45" s="169">
        <f ca="1">IF(AP$5-$I$5&lt;$A45-1," ",IF(AP$5-$I$5+1&gt;'Primary Inputs'!$C$17,0,(SUM(OFFSET($I$21,0,AP$5-$I$5-$A45+1)))*$C45))</f>
        <v>0</v>
      </c>
      <c r="AQ45" s="169">
        <f ca="1">IF(AQ$5-$I$5&lt;$A45-1," ",IF(AQ$5-$I$5+1&gt;'Primary Inputs'!$C$17,0,(SUM(OFFSET($I$21,0,AQ$5-$I$5-$A45+1)))*$C45))</f>
        <v>0</v>
      </c>
      <c r="AR45" s="169">
        <f ca="1">IF(AR$5-$I$5&lt;$A45-1," ",IF(AR$5-$I$5+1&gt;'Primary Inputs'!$C$17,0,(SUM(OFFSET($I$21,0,AR$5-$I$5-$A45+1)))*$C45))</f>
        <v>0</v>
      </c>
      <c r="AS45" s="169">
        <f ca="1">IF(AS$5-$I$5&lt;$A45-1," ",IF(AS$5-$I$5+1&gt;'Primary Inputs'!$C$17,0,(SUM(OFFSET($I$21,0,AS$5-$I$5-$A45+1)))*$C45))</f>
        <v>0</v>
      </c>
      <c r="AT45" s="169">
        <f ca="1">IF(AT$5-$I$5&lt;$A45-1," ",IF(AT$5-$I$5+1&gt;'Primary Inputs'!$C$17,0,(SUM(OFFSET($I$21,0,AT$5-$I$5-$A45+1)))*$C45))</f>
        <v>0</v>
      </c>
      <c r="AU45" s="169">
        <f ca="1">IF(AU$5-$I$5&lt;$A45-1," ",IF(AU$5-$I$5+1&gt;'Primary Inputs'!$C$17,0,(SUM(OFFSET($I$21,0,AU$5-$I$5-$A45+1)))*$C45))</f>
        <v>0</v>
      </c>
      <c r="AV45" s="169">
        <f ca="1">IF(AV$5-$I$5&lt;$A45-1," ",IF(AV$5-$I$5+1&gt;'Primary Inputs'!$C$17,0,(SUM(OFFSET($I$21,0,AV$5-$I$5-$A45+1)))*$C45))</f>
        <v>0</v>
      </c>
      <c r="AW45" s="169">
        <f ca="1">IF(AW$5-$I$5&lt;$A45-1," ",IF(AW$5-$I$5+1&gt;'Primary Inputs'!$C$17,0,(SUM(OFFSET($I$21,0,AW$5-$I$5-$A45+1)))*$C45))</f>
        <v>0</v>
      </c>
      <c r="AX45" s="169">
        <f ca="1">IF(AX$5-$I$5&lt;$A45-1," ",IF(AX$5-$I$5+1&gt;'Primary Inputs'!$C$17,0,(SUM(OFFSET($I$21,0,AX$5-$I$5-$A45+1)))*$C45))</f>
        <v>0</v>
      </c>
      <c r="AY45" s="169">
        <f ca="1">IF(AY$5-$I$5&lt;$A45-1," ",IF(AY$5-$I$5+1&gt;'Primary Inputs'!$C$17,0,(SUM(OFFSET($I$21,0,AY$5-$I$5-$A45+1)))*$C45))</f>
        <v>0</v>
      </c>
      <c r="AZ45" s="169">
        <f ca="1">IF(AZ$5-$I$5&lt;$A45-1," ",IF(AZ$5-$I$5+1&gt;'Primary Inputs'!$C$17,0,(SUM(OFFSET($I$21,0,AZ$5-$I$5-$A45+1)))*$C45))</f>
        <v>0</v>
      </c>
      <c r="BA45" s="169">
        <f ca="1">IF(BA$5-$I$5&lt;$A45-1," ",IF(BA$5-$I$5+1&gt;'Primary Inputs'!$C$17,0,(SUM(OFFSET($I$21,0,BA$5-$I$5-$A45+1)))*$C45))</f>
        <v>0</v>
      </c>
      <c r="BB45" s="169">
        <f ca="1">IF(BB$5-$I$5&lt;$A45-1," ",IF(BB$5-$I$5+1&gt;'Primary Inputs'!$C$17,0,(SUM(OFFSET($I$21,0,BB$5-$I$5-$A45+1)))*$C45))</f>
        <v>0</v>
      </c>
      <c r="BC45" s="169">
        <f ca="1">IF(BC$5-$I$5&lt;$A45-1," ",IF(BC$5-$I$5+1&gt;'Primary Inputs'!$C$17,0,(SUM(OFFSET($I$21,0,BC$5-$I$5-$A45+1)))*$C45))</f>
        <v>0</v>
      </c>
      <c r="BD45" s="169">
        <f ca="1">IF(BD$5-$I$5&lt;$A45-1," ",IF(BD$5-$I$5+1&gt;'Primary Inputs'!$C$17,0,(SUM(OFFSET($I$21,0,BD$5-$I$5-$A45+1)))*$C45))</f>
        <v>0</v>
      </c>
      <c r="BE45" s="169">
        <f ca="1">IF(BE$5-$I$5&lt;$A45-1," ",IF(BE$5-$I$5+1&gt;'Primary Inputs'!$C$17,0,(SUM(OFFSET($I$21,0,BE$5-$I$5-$A45+1)))*$C45))</f>
        <v>0</v>
      </c>
      <c r="BF45" s="169">
        <f ca="1">IF(BF$5-$I$5&lt;$A45-1," ",IF(BF$5-$I$5+1&gt;'Primary Inputs'!$C$17,0,(SUM(OFFSET($I$21,0,BF$5-$I$5-$A45+1)))*$C45))</f>
        <v>0</v>
      </c>
      <c r="BG45" s="119"/>
      <c r="BH45" s="119"/>
      <c r="BI45" s="119"/>
      <c r="BJ45" s="119"/>
      <c r="BK45" s="119"/>
      <c r="BL45" s="119"/>
      <c r="BM45" s="119"/>
      <c r="BN45" s="119"/>
      <c r="BO45" s="119"/>
      <c r="BP45" s="119"/>
      <c r="BQ45" s="119"/>
      <c r="BR45" s="119"/>
      <c r="BS45" s="119"/>
      <c r="BT45" s="119"/>
      <c r="BU45" s="119"/>
      <c r="BV45" s="119"/>
      <c r="BW45" s="119"/>
      <c r="BX45" s="119"/>
      <c r="BY45" s="119"/>
      <c r="BZ45" s="119"/>
      <c r="CA45" s="119"/>
      <c r="CB45" s="119"/>
      <c r="CC45" s="119"/>
      <c r="CD45" s="119"/>
      <c r="CE45" s="119"/>
      <c r="CF45" s="119"/>
      <c r="CG45" s="119"/>
      <c r="CH45" s="119"/>
      <c r="CI45" s="119"/>
      <c r="CJ45" s="119"/>
      <c r="CK45" s="119"/>
      <c r="CL45" s="119"/>
      <c r="CM45" s="119"/>
      <c r="CN45" s="119"/>
      <c r="CO45" s="119"/>
      <c r="CP45" s="119"/>
      <c r="CQ45" s="119"/>
      <c r="CR45" s="119"/>
      <c r="CS45" s="119"/>
      <c r="CT45" s="119"/>
      <c r="CU45" s="119"/>
      <c r="CV45" s="119"/>
      <c r="CW45" s="119"/>
      <c r="CX45" s="119"/>
      <c r="CY45" s="119"/>
      <c r="CZ45" s="119"/>
    </row>
    <row r="46" spans="1:104">
      <c r="A46" s="119">
        <v>21</v>
      </c>
      <c r="B46" s="119" t="s">
        <v>215</v>
      </c>
      <c r="C46" s="119">
        <f ca="1">OFFSET('Primary Inputs'!$E$12,0,$A46-1)</f>
        <v>0</v>
      </c>
      <c r="I46" s="169" t="str">
        <f ca="1">IF(I$5-$I$5&lt;$A46-1," ",IF(I$5-$I$5+1&gt;'Primary Inputs'!$C$17,0,(SUM(OFFSET($I$21,0,I$5-$I$5-$A46+1)))*$C46))</f>
        <v xml:space="preserve"> </v>
      </c>
      <c r="J46" s="169" t="str">
        <f ca="1">IF(J$5-$I$5&lt;$A46-1," ",IF(J$5-$I$5+1&gt;'Primary Inputs'!$C$17,0,(SUM(OFFSET($I$21,0,J$5-$I$5-$A46+1)))*$C46))</f>
        <v xml:space="preserve"> </v>
      </c>
      <c r="K46" s="169" t="str">
        <f ca="1">IF(K$5-$I$5&lt;$A46-1," ",IF(K$5-$I$5+1&gt;'Primary Inputs'!$C$17,0,(SUM(OFFSET($I$21,0,K$5-$I$5-$A46+1)))*$C46))</f>
        <v xml:space="preserve"> </v>
      </c>
      <c r="L46" s="169" t="str">
        <f ca="1">IF(L$5-$I$5&lt;$A46-1," ",IF(L$5-$I$5+1&gt;'Primary Inputs'!$C$17,0,(SUM(OFFSET($I$21,0,L$5-$I$5-$A46+1)))*$C46))</f>
        <v xml:space="preserve"> </v>
      </c>
      <c r="M46" s="169" t="str">
        <f ca="1">IF(M$5-$I$5&lt;$A46-1," ",IF(M$5-$I$5+1&gt;'Primary Inputs'!$C$17,0,(SUM(OFFSET($I$21,0,M$5-$I$5-$A46+1)))*$C46))</f>
        <v xml:space="preserve"> </v>
      </c>
      <c r="N46" s="169" t="str">
        <f ca="1">IF(N$5-$I$5&lt;$A46-1," ",IF(N$5-$I$5+1&gt;'Primary Inputs'!$C$17,0,(SUM(OFFSET($I$21,0,N$5-$I$5-$A46+1)))*$C46))</f>
        <v xml:space="preserve"> </v>
      </c>
      <c r="O46" s="169" t="str">
        <f ca="1">IF(O$5-$I$5&lt;$A46-1," ",IF(O$5-$I$5+1&gt;'Primary Inputs'!$C$17,0,(SUM(OFFSET($I$21,0,O$5-$I$5-$A46+1)))*$C46))</f>
        <v xml:space="preserve"> </v>
      </c>
      <c r="P46" s="169" t="str">
        <f ca="1">IF(P$5-$I$5&lt;$A46-1," ",IF(P$5-$I$5+1&gt;'Primary Inputs'!$C$17,0,(SUM(OFFSET($I$21,0,P$5-$I$5-$A46+1)))*$C46))</f>
        <v xml:space="preserve"> </v>
      </c>
      <c r="Q46" s="169" t="str">
        <f ca="1">IF(Q$5-$I$5&lt;$A46-1," ",IF(Q$5-$I$5+1&gt;'Primary Inputs'!$C$17,0,(SUM(OFFSET($I$21,0,Q$5-$I$5-$A46+1)))*$C46))</f>
        <v xml:space="preserve"> </v>
      </c>
      <c r="R46" s="169" t="str">
        <f ca="1">IF(R$5-$I$5&lt;$A46-1," ",IF(R$5-$I$5+1&gt;'Primary Inputs'!$C$17,0,(SUM(OFFSET($I$21,0,R$5-$I$5-$A46+1)))*$C46))</f>
        <v xml:space="preserve"> </v>
      </c>
      <c r="S46" s="169" t="str">
        <f ca="1">IF(S$5-$I$5&lt;$A46-1," ",IF(S$5-$I$5+1&gt;'Primary Inputs'!$C$17,0,(SUM(OFFSET($I$21,0,S$5-$I$5-$A46+1)))*$C46))</f>
        <v xml:space="preserve"> </v>
      </c>
      <c r="T46" s="169" t="str">
        <f ca="1">IF(T$5-$I$5&lt;$A46-1," ",IF(T$5-$I$5+1&gt;'Primary Inputs'!$C$17,0,(SUM(OFFSET($I$21,0,T$5-$I$5-$A46+1)))*$C46))</f>
        <v xml:space="preserve"> </v>
      </c>
      <c r="U46" s="169" t="str">
        <f ca="1">IF(U$5-$I$5&lt;$A46-1," ",IF(U$5-$I$5+1&gt;'Primary Inputs'!$C$17,0,(SUM(OFFSET($I$21,0,U$5-$I$5-$A46+1)))*$C46))</f>
        <v xml:space="preserve"> </v>
      </c>
      <c r="V46" s="169" t="str">
        <f ca="1">IF(V$5-$I$5&lt;$A46-1," ",IF(V$5-$I$5+1&gt;'Primary Inputs'!$C$17,0,(SUM(OFFSET($I$21,0,V$5-$I$5-$A46+1)))*$C46))</f>
        <v xml:space="preserve"> </v>
      </c>
      <c r="W46" s="169" t="str">
        <f ca="1">IF(W$5-$I$5&lt;$A46-1," ",IF(W$5-$I$5+1&gt;'Primary Inputs'!$C$17,0,(SUM(OFFSET($I$21,0,W$5-$I$5-$A46+1)))*$C46))</f>
        <v xml:space="preserve"> </v>
      </c>
      <c r="X46" s="169" t="str">
        <f ca="1">IF(X$5-$I$5&lt;$A46-1," ",IF(X$5-$I$5+1&gt;'Primary Inputs'!$C$17,0,(SUM(OFFSET($I$21,0,X$5-$I$5-$A46+1)))*$C46))</f>
        <v xml:space="preserve"> </v>
      </c>
      <c r="Y46" s="169" t="str">
        <f ca="1">IF(Y$5-$I$5&lt;$A46-1," ",IF(Y$5-$I$5+1&gt;'Primary Inputs'!$C$17,0,(SUM(OFFSET($I$21,0,Y$5-$I$5-$A46+1)))*$C46))</f>
        <v xml:space="preserve"> </v>
      </c>
      <c r="Z46" s="169" t="str">
        <f ca="1">IF(Z$5-$I$5&lt;$A46-1," ",IF(Z$5-$I$5+1&gt;'Primary Inputs'!$C$17,0,(SUM(OFFSET($I$21,0,Z$5-$I$5-$A46+1)))*$C46))</f>
        <v xml:space="preserve"> </v>
      </c>
      <c r="AA46" s="169" t="str">
        <f ca="1">IF(AA$5-$I$5&lt;$A46-1," ",IF(AA$5-$I$5+1&gt;'Primary Inputs'!$C$17,0,(SUM(OFFSET($I$21,0,AA$5-$I$5-$A46+1)))*$C46))</f>
        <v xml:space="preserve"> </v>
      </c>
      <c r="AB46" s="169" t="str">
        <f ca="1">IF(AB$5-$I$5&lt;$A46-1," ",IF(AB$5-$I$5+1&gt;'Primary Inputs'!$C$17,0,(SUM(OFFSET($I$21,0,AB$5-$I$5-$A46+1)))*$C46))</f>
        <v xml:space="preserve"> </v>
      </c>
      <c r="AC46" s="169">
        <f ca="1">IF(AC$5-$I$5&lt;$A46-1," ",IF(AC$5-$I$5+1&gt;'Primary Inputs'!$C$17,0,(SUM(OFFSET($I$21,0,AC$5-$I$5-$A46+1)))*$C46))</f>
        <v>0</v>
      </c>
      <c r="AD46" s="169">
        <f ca="1">IF(AD$5-$I$5&lt;$A46-1," ",IF(AD$5-$I$5+1&gt;'Primary Inputs'!$C$17,0,(SUM(OFFSET($I$21,0,AD$5-$I$5-$A46+1)))*$C46))</f>
        <v>0</v>
      </c>
      <c r="AE46" s="169">
        <f ca="1">IF(AE$5-$I$5&lt;$A46-1," ",IF(AE$5-$I$5+1&gt;'Primary Inputs'!$C$17,0,(SUM(OFFSET($I$21,0,AE$5-$I$5-$A46+1)))*$C46))</f>
        <v>0</v>
      </c>
      <c r="AF46" s="169">
        <f ca="1">IF(AF$5-$I$5&lt;$A46-1," ",IF(AF$5-$I$5+1&gt;'Primary Inputs'!$C$17,0,(SUM(OFFSET($I$21,0,AF$5-$I$5-$A46+1)))*$C46))</f>
        <v>0</v>
      </c>
      <c r="AG46" s="169">
        <f ca="1">IF(AG$5-$I$5&lt;$A46-1," ",IF(AG$5-$I$5+1&gt;'Primary Inputs'!$C$17,0,(SUM(OFFSET($I$21,0,AG$5-$I$5-$A46+1)))*$C46))</f>
        <v>0</v>
      </c>
      <c r="AH46" s="169">
        <f ca="1">IF(AH$5-$I$5&lt;$A46-1," ",IF(AH$5-$I$5+1&gt;'Primary Inputs'!$C$17,0,(SUM(OFFSET($I$21,0,AH$5-$I$5-$A46+1)))*$C46))</f>
        <v>0</v>
      </c>
      <c r="AI46" s="169">
        <f ca="1">IF(AI$5-$I$5&lt;$A46-1," ",IF(AI$5-$I$5+1&gt;'Primary Inputs'!$C$17,0,(SUM(OFFSET($I$21,0,AI$5-$I$5-$A46+1)))*$C46))</f>
        <v>0</v>
      </c>
      <c r="AJ46" s="169">
        <f ca="1">IF(AJ$5-$I$5&lt;$A46-1," ",IF(AJ$5-$I$5+1&gt;'Primary Inputs'!$C$17,0,(SUM(OFFSET($I$21,0,AJ$5-$I$5-$A46+1)))*$C46))</f>
        <v>0</v>
      </c>
      <c r="AK46" s="169">
        <f ca="1">IF(AK$5-$I$5&lt;$A46-1," ",IF(AK$5-$I$5+1&gt;'Primary Inputs'!$C$17,0,(SUM(OFFSET($I$21,0,AK$5-$I$5-$A46+1)))*$C46))</f>
        <v>0</v>
      </c>
      <c r="AL46" s="169">
        <f ca="1">IF(AL$5-$I$5&lt;$A46-1," ",IF(AL$5-$I$5+1&gt;'Primary Inputs'!$C$17,0,(SUM(OFFSET($I$21,0,AL$5-$I$5-$A46+1)))*$C46))</f>
        <v>0</v>
      </c>
      <c r="AM46" s="169">
        <f ca="1">IF(AM$5-$I$5&lt;$A46-1," ",IF(AM$5-$I$5+1&gt;'Primary Inputs'!$C$17,0,(SUM(OFFSET($I$21,0,AM$5-$I$5-$A46+1)))*$C46))</f>
        <v>0</v>
      </c>
      <c r="AN46" s="169">
        <f ca="1">IF(AN$5-$I$5&lt;$A46-1," ",IF(AN$5-$I$5+1&gt;'Primary Inputs'!$C$17,0,(SUM(OFFSET($I$21,0,AN$5-$I$5-$A46+1)))*$C46))</f>
        <v>0</v>
      </c>
      <c r="AO46" s="169">
        <f ca="1">IF(AO$5-$I$5&lt;$A46-1," ",IF(AO$5-$I$5+1&gt;'Primary Inputs'!$C$17,0,(SUM(OFFSET($I$21,0,AO$5-$I$5-$A46+1)))*$C46))</f>
        <v>0</v>
      </c>
      <c r="AP46" s="169">
        <f ca="1">IF(AP$5-$I$5&lt;$A46-1," ",IF(AP$5-$I$5+1&gt;'Primary Inputs'!$C$17,0,(SUM(OFFSET($I$21,0,AP$5-$I$5-$A46+1)))*$C46))</f>
        <v>0</v>
      </c>
      <c r="AQ46" s="169">
        <f ca="1">IF(AQ$5-$I$5&lt;$A46-1," ",IF(AQ$5-$I$5+1&gt;'Primary Inputs'!$C$17,0,(SUM(OFFSET($I$21,0,AQ$5-$I$5-$A46+1)))*$C46))</f>
        <v>0</v>
      </c>
      <c r="AR46" s="169">
        <f ca="1">IF(AR$5-$I$5&lt;$A46-1," ",IF(AR$5-$I$5+1&gt;'Primary Inputs'!$C$17,0,(SUM(OFFSET($I$21,0,AR$5-$I$5-$A46+1)))*$C46))</f>
        <v>0</v>
      </c>
      <c r="AS46" s="169">
        <f ca="1">IF(AS$5-$I$5&lt;$A46-1," ",IF(AS$5-$I$5+1&gt;'Primary Inputs'!$C$17,0,(SUM(OFFSET($I$21,0,AS$5-$I$5-$A46+1)))*$C46))</f>
        <v>0</v>
      </c>
      <c r="AT46" s="169">
        <f ca="1">IF(AT$5-$I$5&lt;$A46-1," ",IF(AT$5-$I$5+1&gt;'Primary Inputs'!$C$17,0,(SUM(OFFSET($I$21,0,AT$5-$I$5-$A46+1)))*$C46))</f>
        <v>0</v>
      </c>
      <c r="AU46" s="169">
        <f ca="1">IF(AU$5-$I$5&lt;$A46-1," ",IF(AU$5-$I$5+1&gt;'Primary Inputs'!$C$17,0,(SUM(OFFSET($I$21,0,AU$5-$I$5-$A46+1)))*$C46))</f>
        <v>0</v>
      </c>
      <c r="AV46" s="169">
        <f ca="1">IF(AV$5-$I$5&lt;$A46-1," ",IF(AV$5-$I$5+1&gt;'Primary Inputs'!$C$17,0,(SUM(OFFSET($I$21,0,AV$5-$I$5-$A46+1)))*$C46))</f>
        <v>0</v>
      </c>
      <c r="AW46" s="169">
        <f ca="1">IF(AW$5-$I$5&lt;$A46-1," ",IF(AW$5-$I$5+1&gt;'Primary Inputs'!$C$17,0,(SUM(OFFSET($I$21,0,AW$5-$I$5-$A46+1)))*$C46))</f>
        <v>0</v>
      </c>
      <c r="AX46" s="169">
        <f ca="1">IF(AX$5-$I$5&lt;$A46-1," ",IF(AX$5-$I$5+1&gt;'Primary Inputs'!$C$17,0,(SUM(OFFSET($I$21,0,AX$5-$I$5-$A46+1)))*$C46))</f>
        <v>0</v>
      </c>
      <c r="AY46" s="169">
        <f ca="1">IF(AY$5-$I$5&lt;$A46-1," ",IF(AY$5-$I$5+1&gt;'Primary Inputs'!$C$17,0,(SUM(OFFSET($I$21,0,AY$5-$I$5-$A46+1)))*$C46))</f>
        <v>0</v>
      </c>
      <c r="AZ46" s="169">
        <f ca="1">IF(AZ$5-$I$5&lt;$A46-1," ",IF(AZ$5-$I$5+1&gt;'Primary Inputs'!$C$17,0,(SUM(OFFSET($I$21,0,AZ$5-$I$5-$A46+1)))*$C46))</f>
        <v>0</v>
      </c>
      <c r="BA46" s="169">
        <f ca="1">IF(BA$5-$I$5&lt;$A46-1," ",IF(BA$5-$I$5+1&gt;'Primary Inputs'!$C$17,0,(SUM(OFFSET($I$21,0,BA$5-$I$5-$A46+1)))*$C46))</f>
        <v>0</v>
      </c>
      <c r="BB46" s="169">
        <f ca="1">IF(BB$5-$I$5&lt;$A46-1," ",IF(BB$5-$I$5+1&gt;'Primary Inputs'!$C$17,0,(SUM(OFFSET($I$21,0,BB$5-$I$5-$A46+1)))*$C46))</f>
        <v>0</v>
      </c>
      <c r="BC46" s="169">
        <f ca="1">IF(BC$5-$I$5&lt;$A46-1," ",IF(BC$5-$I$5+1&gt;'Primary Inputs'!$C$17,0,(SUM(OFFSET($I$21,0,BC$5-$I$5-$A46+1)))*$C46))</f>
        <v>0</v>
      </c>
      <c r="BD46" s="169">
        <f ca="1">IF(BD$5-$I$5&lt;$A46-1," ",IF(BD$5-$I$5+1&gt;'Primary Inputs'!$C$17,0,(SUM(OFFSET($I$21,0,BD$5-$I$5-$A46+1)))*$C46))</f>
        <v>0</v>
      </c>
      <c r="BE46" s="169">
        <f ca="1">IF(BE$5-$I$5&lt;$A46-1," ",IF(BE$5-$I$5+1&gt;'Primary Inputs'!$C$17,0,(SUM(OFFSET($I$21,0,BE$5-$I$5-$A46+1)))*$C46))</f>
        <v>0</v>
      </c>
      <c r="BF46" s="169">
        <f ca="1">IF(BF$5-$I$5&lt;$A46-1," ",IF(BF$5-$I$5+1&gt;'Primary Inputs'!$C$17,0,(SUM(OFFSET($I$21,0,BF$5-$I$5-$A46+1)))*$C46))</f>
        <v>0</v>
      </c>
      <c r="BG46" s="119"/>
      <c r="BH46" s="119"/>
      <c r="BI46" s="119"/>
      <c r="BJ46" s="119"/>
      <c r="BK46" s="119"/>
      <c r="BL46" s="119"/>
      <c r="BM46" s="119"/>
      <c r="BN46" s="119"/>
      <c r="BO46" s="119"/>
      <c r="BP46" s="119"/>
      <c r="BQ46" s="119"/>
      <c r="BR46" s="119"/>
      <c r="BS46" s="119"/>
      <c r="BT46" s="119"/>
      <c r="BU46" s="119"/>
      <c r="BV46" s="119"/>
      <c r="BW46" s="119"/>
      <c r="BX46" s="119"/>
      <c r="BY46" s="119"/>
      <c r="BZ46" s="119"/>
      <c r="CA46" s="119"/>
      <c r="CB46" s="119"/>
      <c r="CC46" s="119"/>
      <c r="CD46" s="119"/>
      <c r="CE46" s="119"/>
      <c r="CF46" s="119"/>
      <c r="CG46" s="119"/>
      <c r="CH46" s="119"/>
      <c r="CI46" s="119"/>
      <c r="CJ46" s="119"/>
      <c r="CK46" s="119"/>
      <c r="CL46" s="119"/>
      <c r="CM46" s="119"/>
      <c r="CN46" s="119"/>
      <c r="CO46" s="119"/>
      <c r="CP46" s="119"/>
      <c r="CQ46" s="119"/>
      <c r="CR46" s="119"/>
      <c r="CS46" s="119"/>
      <c r="CT46" s="119"/>
      <c r="CU46" s="119"/>
      <c r="CV46" s="119"/>
      <c r="CW46" s="119"/>
      <c r="CX46" s="119"/>
      <c r="CY46" s="119"/>
      <c r="CZ46" s="119"/>
    </row>
    <row r="47" spans="1:104">
      <c r="A47" s="119">
        <v>22</v>
      </c>
      <c r="B47" s="119" t="s">
        <v>216</v>
      </c>
      <c r="C47" s="119">
        <f ca="1">OFFSET('Primary Inputs'!$E$12,0,$A47-1)</f>
        <v>0</v>
      </c>
      <c r="I47" s="169" t="str">
        <f ca="1">IF(I$5-$I$5&lt;$A47-1," ",IF(I$5-$I$5+1&gt;'Primary Inputs'!$C$17,0,(SUM(OFFSET($I$21,0,I$5-$I$5-$A47+1)))*$C47))</f>
        <v xml:space="preserve"> </v>
      </c>
      <c r="J47" s="169" t="str">
        <f ca="1">IF(J$5-$I$5&lt;$A47-1," ",IF(J$5-$I$5+1&gt;'Primary Inputs'!$C$17,0,(SUM(OFFSET($I$21,0,J$5-$I$5-$A47+1)))*$C47))</f>
        <v xml:space="preserve"> </v>
      </c>
      <c r="K47" s="169" t="str">
        <f ca="1">IF(K$5-$I$5&lt;$A47-1," ",IF(K$5-$I$5+1&gt;'Primary Inputs'!$C$17,0,(SUM(OFFSET($I$21,0,K$5-$I$5-$A47+1)))*$C47))</f>
        <v xml:space="preserve"> </v>
      </c>
      <c r="L47" s="169" t="str">
        <f ca="1">IF(L$5-$I$5&lt;$A47-1," ",IF(L$5-$I$5+1&gt;'Primary Inputs'!$C$17,0,(SUM(OFFSET($I$21,0,L$5-$I$5-$A47+1)))*$C47))</f>
        <v xml:space="preserve"> </v>
      </c>
      <c r="M47" s="169" t="str">
        <f ca="1">IF(M$5-$I$5&lt;$A47-1," ",IF(M$5-$I$5+1&gt;'Primary Inputs'!$C$17,0,(SUM(OFFSET($I$21,0,M$5-$I$5-$A47+1)))*$C47))</f>
        <v xml:space="preserve"> </v>
      </c>
      <c r="N47" s="169" t="str">
        <f ca="1">IF(N$5-$I$5&lt;$A47-1," ",IF(N$5-$I$5+1&gt;'Primary Inputs'!$C$17,0,(SUM(OFFSET($I$21,0,N$5-$I$5-$A47+1)))*$C47))</f>
        <v xml:space="preserve"> </v>
      </c>
      <c r="O47" s="169" t="str">
        <f ca="1">IF(O$5-$I$5&lt;$A47-1," ",IF(O$5-$I$5+1&gt;'Primary Inputs'!$C$17,0,(SUM(OFFSET($I$21,0,O$5-$I$5-$A47+1)))*$C47))</f>
        <v xml:space="preserve"> </v>
      </c>
      <c r="P47" s="169" t="str">
        <f ca="1">IF(P$5-$I$5&lt;$A47-1," ",IF(P$5-$I$5+1&gt;'Primary Inputs'!$C$17,0,(SUM(OFFSET($I$21,0,P$5-$I$5-$A47+1)))*$C47))</f>
        <v xml:space="preserve"> </v>
      </c>
      <c r="Q47" s="169" t="str">
        <f ca="1">IF(Q$5-$I$5&lt;$A47-1," ",IF(Q$5-$I$5+1&gt;'Primary Inputs'!$C$17,0,(SUM(OFFSET($I$21,0,Q$5-$I$5-$A47+1)))*$C47))</f>
        <v xml:space="preserve"> </v>
      </c>
      <c r="R47" s="169" t="str">
        <f ca="1">IF(R$5-$I$5&lt;$A47-1," ",IF(R$5-$I$5+1&gt;'Primary Inputs'!$C$17,0,(SUM(OFFSET($I$21,0,R$5-$I$5-$A47+1)))*$C47))</f>
        <v xml:space="preserve"> </v>
      </c>
      <c r="S47" s="169" t="str">
        <f ca="1">IF(S$5-$I$5&lt;$A47-1," ",IF(S$5-$I$5+1&gt;'Primary Inputs'!$C$17,0,(SUM(OFFSET($I$21,0,S$5-$I$5-$A47+1)))*$C47))</f>
        <v xml:space="preserve"> </v>
      </c>
      <c r="T47" s="169" t="str">
        <f ca="1">IF(T$5-$I$5&lt;$A47-1," ",IF(T$5-$I$5+1&gt;'Primary Inputs'!$C$17,0,(SUM(OFFSET($I$21,0,T$5-$I$5-$A47+1)))*$C47))</f>
        <v xml:space="preserve"> </v>
      </c>
      <c r="U47" s="169" t="str">
        <f ca="1">IF(U$5-$I$5&lt;$A47-1," ",IF(U$5-$I$5+1&gt;'Primary Inputs'!$C$17,0,(SUM(OFFSET($I$21,0,U$5-$I$5-$A47+1)))*$C47))</f>
        <v xml:space="preserve"> </v>
      </c>
      <c r="V47" s="169" t="str">
        <f ca="1">IF(V$5-$I$5&lt;$A47-1," ",IF(V$5-$I$5+1&gt;'Primary Inputs'!$C$17,0,(SUM(OFFSET($I$21,0,V$5-$I$5-$A47+1)))*$C47))</f>
        <v xml:space="preserve"> </v>
      </c>
      <c r="W47" s="169" t="str">
        <f ca="1">IF(W$5-$I$5&lt;$A47-1," ",IF(W$5-$I$5+1&gt;'Primary Inputs'!$C$17,0,(SUM(OFFSET($I$21,0,W$5-$I$5-$A47+1)))*$C47))</f>
        <v xml:space="preserve"> </v>
      </c>
      <c r="X47" s="169" t="str">
        <f ca="1">IF(X$5-$I$5&lt;$A47-1," ",IF(X$5-$I$5+1&gt;'Primary Inputs'!$C$17,0,(SUM(OFFSET($I$21,0,X$5-$I$5-$A47+1)))*$C47))</f>
        <v xml:space="preserve"> </v>
      </c>
      <c r="Y47" s="169" t="str">
        <f ca="1">IF(Y$5-$I$5&lt;$A47-1," ",IF(Y$5-$I$5+1&gt;'Primary Inputs'!$C$17,0,(SUM(OFFSET($I$21,0,Y$5-$I$5-$A47+1)))*$C47))</f>
        <v xml:space="preserve"> </v>
      </c>
      <c r="Z47" s="169" t="str">
        <f ca="1">IF(Z$5-$I$5&lt;$A47-1," ",IF(Z$5-$I$5+1&gt;'Primary Inputs'!$C$17,0,(SUM(OFFSET($I$21,0,Z$5-$I$5-$A47+1)))*$C47))</f>
        <v xml:space="preserve"> </v>
      </c>
      <c r="AA47" s="169" t="str">
        <f ca="1">IF(AA$5-$I$5&lt;$A47-1," ",IF(AA$5-$I$5+1&gt;'Primary Inputs'!$C$17,0,(SUM(OFFSET($I$21,0,AA$5-$I$5-$A47+1)))*$C47))</f>
        <v xml:space="preserve"> </v>
      </c>
      <c r="AB47" s="169" t="str">
        <f ca="1">IF(AB$5-$I$5&lt;$A47-1," ",IF(AB$5-$I$5+1&gt;'Primary Inputs'!$C$17,0,(SUM(OFFSET($I$21,0,AB$5-$I$5-$A47+1)))*$C47))</f>
        <v xml:space="preserve"> </v>
      </c>
      <c r="AC47" s="169" t="str">
        <f ca="1">IF(AC$5-$I$5&lt;$A47-1," ",IF(AC$5-$I$5+1&gt;'Primary Inputs'!$C$17,0,(SUM(OFFSET($I$21,0,AC$5-$I$5-$A47+1)))*$C47))</f>
        <v xml:space="preserve"> </v>
      </c>
      <c r="AD47" s="169">
        <f ca="1">IF(AD$5-$I$5&lt;$A47-1," ",IF(AD$5-$I$5+1&gt;'Primary Inputs'!$C$17,0,(SUM(OFFSET($I$21,0,AD$5-$I$5-$A47+1)))*$C47))</f>
        <v>0</v>
      </c>
      <c r="AE47" s="169">
        <f ca="1">IF(AE$5-$I$5&lt;$A47-1," ",IF(AE$5-$I$5+1&gt;'Primary Inputs'!$C$17,0,(SUM(OFFSET($I$21,0,AE$5-$I$5-$A47+1)))*$C47))</f>
        <v>0</v>
      </c>
      <c r="AF47" s="169">
        <f ca="1">IF(AF$5-$I$5&lt;$A47-1," ",IF(AF$5-$I$5+1&gt;'Primary Inputs'!$C$17,0,(SUM(OFFSET($I$21,0,AF$5-$I$5-$A47+1)))*$C47))</f>
        <v>0</v>
      </c>
      <c r="AG47" s="169">
        <f ca="1">IF(AG$5-$I$5&lt;$A47-1," ",IF(AG$5-$I$5+1&gt;'Primary Inputs'!$C$17,0,(SUM(OFFSET($I$21,0,AG$5-$I$5-$A47+1)))*$C47))</f>
        <v>0</v>
      </c>
      <c r="AH47" s="169">
        <f ca="1">IF(AH$5-$I$5&lt;$A47-1," ",IF(AH$5-$I$5+1&gt;'Primary Inputs'!$C$17,0,(SUM(OFFSET($I$21,0,AH$5-$I$5-$A47+1)))*$C47))</f>
        <v>0</v>
      </c>
      <c r="AI47" s="169">
        <f ca="1">IF(AI$5-$I$5&lt;$A47-1," ",IF(AI$5-$I$5+1&gt;'Primary Inputs'!$C$17,0,(SUM(OFFSET($I$21,0,AI$5-$I$5-$A47+1)))*$C47))</f>
        <v>0</v>
      </c>
      <c r="AJ47" s="169">
        <f ca="1">IF(AJ$5-$I$5&lt;$A47-1," ",IF(AJ$5-$I$5+1&gt;'Primary Inputs'!$C$17,0,(SUM(OFFSET($I$21,0,AJ$5-$I$5-$A47+1)))*$C47))</f>
        <v>0</v>
      </c>
      <c r="AK47" s="169">
        <f ca="1">IF(AK$5-$I$5&lt;$A47-1," ",IF(AK$5-$I$5+1&gt;'Primary Inputs'!$C$17,0,(SUM(OFFSET($I$21,0,AK$5-$I$5-$A47+1)))*$C47))</f>
        <v>0</v>
      </c>
      <c r="AL47" s="169">
        <f ca="1">IF(AL$5-$I$5&lt;$A47-1," ",IF(AL$5-$I$5+1&gt;'Primary Inputs'!$C$17,0,(SUM(OFFSET($I$21,0,AL$5-$I$5-$A47+1)))*$C47))</f>
        <v>0</v>
      </c>
      <c r="AM47" s="169">
        <f ca="1">IF(AM$5-$I$5&lt;$A47-1," ",IF(AM$5-$I$5+1&gt;'Primary Inputs'!$C$17,0,(SUM(OFFSET($I$21,0,AM$5-$I$5-$A47+1)))*$C47))</f>
        <v>0</v>
      </c>
      <c r="AN47" s="169">
        <f ca="1">IF(AN$5-$I$5&lt;$A47-1," ",IF(AN$5-$I$5+1&gt;'Primary Inputs'!$C$17,0,(SUM(OFFSET($I$21,0,AN$5-$I$5-$A47+1)))*$C47))</f>
        <v>0</v>
      </c>
      <c r="AO47" s="169">
        <f ca="1">IF(AO$5-$I$5&lt;$A47-1," ",IF(AO$5-$I$5+1&gt;'Primary Inputs'!$C$17,0,(SUM(OFFSET($I$21,0,AO$5-$I$5-$A47+1)))*$C47))</f>
        <v>0</v>
      </c>
      <c r="AP47" s="169">
        <f ca="1">IF(AP$5-$I$5&lt;$A47-1," ",IF(AP$5-$I$5+1&gt;'Primary Inputs'!$C$17,0,(SUM(OFFSET($I$21,0,AP$5-$I$5-$A47+1)))*$C47))</f>
        <v>0</v>
      </c>
      <c r="AQ47" s="169">
        <f ca="1">IF(AQ$5-$I$5&lt;$A47-1," ",IF(AQ$5-$I$5+1&gt;'Primary Inputs'!$C$17,0,(SUM(OFFSET($I$21,0,AQ$5-$I$5-$A47+1)))*$C47))</f>
        <v>0</v>
      </c>
      <c r="AR47" s="169">
        <f ca="1">IF(AR$5-$I$5&lt;$A47-1," ",IF(AR$5-$I$5+1&gt;'Primary Inputs'!$C$17,0,(SUM(OFFSET($I$21,0,AR$5-$I$5-$A47+1)))*$C47))</f>
        <v>0</v>
      </c>
      <c r="AS47" s="169">
        <f ca="1">IF(AS$5-$I$5&lt;$A47-1," ",IF(AS$5-$I$5+1&gt;'Primary Inputs'!$C$17,0,(SUM(OFFSET($I$21,0,AS$5-$I$5-$A47+1)))*$C47))</f>
        <v>0</v>
      </c>
      <c r="AT47" s="169">
        <f ca="1">IF(AT$5-$I$5&lt;$A47-1," ",IF(AT$5-$I$5+1&gt;'Primary Inputs'!$C$17,0,(SUM(OFFSET($I$21,0,AT$5-$I$5-$A47+1)))*$C47))</f>
        <v>0</v>
      </c>
      <c r="AU47" s="169">
        <f ca="1">IF(AU$5-$I$5&lt;$A47-1," ",IF(AU$5-$I$5+1&gt;'Primary Inputs'!$C$17,0,(SUM(OFFSET($I$21,0,AU$5-$I$5-$A47+1)))*$C47))</f>
        <v>0</v>
      </c>
      <c r="AV47" s="169">
        <f ca="1">IF(AV$5-$I$5&lt;$A47-1," ",IF(AV$5-$I$5+1&gt;'Primary Inputs'!$C$17,0,(SUM(OFFSET($I$21,0,AV$5-$I$5-$A47+1)))*$C47))</f>
        <v>0</v>
      </c>
      <c r="AW47" s="169">
        <f ca="1">IF(AW$5-$I$5&lt;$A47-1," ",IF(AW$5-$I$5+1&gt;'Primary Inputs'!$C$17,0,(SUM(OFFSET($I$21,0,AW$5-$I$5-$A47+1)))*$C47))</f>
        <v>0</v>
      </c>
      <c r="AX47" s="169">
        <f ca="1">IF(AX$5-$I$5&lt;$A47-1," ",IF(AX$5-$I$5+1&gt;'Primary Inputs'!$C$17,0,(SUM(OFFSET($I$21,0,AX$5-$I$5-$A47+1)))*$C47))</f>
        <v>0</v>
      </c>
      <c r="AY47" s="169">
        <f ca="1">IF(AY$5-$I$5&lt;$A47-1," ",IF(AY$5-$I$5+1&gt;'Primary Inputs'!$C$17,0,(SUM(OFFSET($I$21,0,AY$5-$I$5-$A47+1)))*$C47))</f>
        <v>0</v>
      </c>
      <c r="AZ47" s="169">
        <f ca="1">IF(AZ$5-$I$5&lt;$A47-1," ",IF(AZ$5-$I$5+1&gt;'Primary Inputs'!$C$17,0,(SUM(OFFSET($I$21,0,AZ$5-$I$5-$A47+1)))*$C47))</f>
        <v>0</v>
      </c>
      <c r="BA47" s="169">
        <f ca="1">IF(BA$5-$I$5&lt;$A47-1," ",IF(BA$5-$I$5+1&gt;'Primary Inputs'!$C$17,0,(SUM(OFFSET($I$21,0,BA$5-$I$5-$A47+1)))*$C47))</f>
        <v>0</v>
      </c>
      <c r="BB47" s="169">
        <f ca="1">IF(BB$5-$I$5&lt;$A47-1," ",IF(BB$5-$I$5+1&gt;'Primary Inputs'!$C$17,0,(SUM(OFFSET($I$21,0,BB$5-$I$5-$A47+1)))*$C47))</f>
        <v>0</v>
      </c>
      <c r="BC47" s="169">
        <f ca="1">IF(BC$5-$I$5&lt;$A47-1," ",IF(BC$5-$I$5+1&gt;'Primary Inputs'!$C$17,0,(SUM(OFFSET($I$21,0,BC$5-$I$5-$A47+1)))*$C47))</f>
        <v>0</v>
      </c>
      <c r="BD47" s="169">
        <f ca="1">IF(BD$5-$I$5&lt;$A47-1," ",IF(BD$5-$I$5+1&gt;'Primary Inputs'!$C$17,0,(SUM(OFFSET($I$21,0,BD$5-$I$5-$A47+1)))*$C47))</f>
        <v>0</v>
      </c>
      <c r="BE47" s="169">
        <f ca="1">IF(BE$5-$I$5&lt;$A47-1," ",IF(BE$5-$I$5+1&gt;'Primary Inputs'!$C$17,0,(SUM(OFFSET($I$21,0,BE$5-$I$5-$A47+1)))*$C47))</f>
        <v>0</v>
      </c>
      <c r="BF47" s="169">
        <f ca="1">IF(BF$5-$I$5&lt;$A47-1," ",IF(BF$5-$I$5+1&gt;'Primary Inputs'!$C$17,0,(SUM(OFFSET($I$21,0,BF$5-$I$5-$A47+1)))*$C47))</f>
        <v>0</v>
      </c>
      <c r="BG47" s="119"/>
      <c r="BH47" s="119"/>
      <c r="BI47" s="119"/>
      <c r="BJ47" s="119"/>
      <c r="BK47" s="119"/>
      <c r="BL47" s="119"/>
      <c r="BM47" s="119"/>
      <c r="BN47" s="119"/>
      <c r="BO47" s="119"/>
      <c r="BP47" s="119"/>
      <c r="BQ47" s="119"/>
      <c r="BR47" s="119"/>
      <c r="BS47" s="119"/>
      <c r="BT47" s="119"/>
      <c r="BU47" s="119"/>
      <c r="BV47" s="119"/>
      <c r="BW47" s="119"/>
      <c r="BX47" s="119"/>
      <c r="BY47" s="119"/>
      <c r="BZ47" s="119"/>
      <c r="CA47" s="119"/>
      <c r="CB47" s="119"/>
      <c r="CC47" s="119"/>
      <c r="CD47" s="119"/>
      <c r="CE47" s="119"/>
      <c r="CF47" s="119"/>
      <c r="CG47" s="119"/>
      <c r="CH47" s="119"/>
      <c r="CI47" s="119"/>
      <c r="CJ47" s="119"/>
      <c r="CK47" s="119"/>
      <c r="CL47" s="119"/>
      <c r="CM47" s="119"/>
      <c r="CN47" s="119"/>
      <c r="CO47" s="119"/>
      <c r="CP47" s="119"/>
      <c r="CQ47" s="119"/>
      <c r="CR47" s="119"/>
      <c r="CS47" s="119"/>
      <c r="CT47" s="119"/>
      <c r="CU47" s="119"/>
      <c r="CV47" s="119"/>
      <c r="CW47" s="119"/>
      <c r="CX47" s="119"/>
      <c r="CY47" s="119"/>
      <c r="CZ47" s="119"/>
    </row>
    <row r="48" spans="1:104">
      <c r="A48" s="119">
        <v>23</v>
      </c>
      <c r="B48" s="119" t="s">
        <v>217</v>
      </c>
      <c r="C48" s="119">
        <f ca="1">OFFSET('Primary Inputs'!$E$12,0,$A48-1)</f>
        <v>0</v>
      </c>
      <c r="I48" s="169" t="str">
        <f ca="1">IF(I$5-$I$5&lt;$A48-1," ",IF(I$5-$I$5+1&gt;'Primary Inputs'!$C$17,0,(SUM(OFFSET($I$21,0,I$5-$I$5-$A48+1)))*$C48))</f>
        <v xml:space="preserve"> </v>
      </c>
      <c r="J48" s="169" t="str">
        <f ca="1">IF(J$5-$I$5&lt;$A48-1," ",IF(J$5-$I$5+1&gt;'Primary Inputs'!$C$17,0,(SUM(OFFSET($I$21,0,J$5-$I$5-$A48+1)))*$C48))</f>
        <v xml:space="preserve"> </v>
      </c>
      <c r="K48" s="169" t="str">
        <f ca="1">IF(K$5-$I$5&lt;$A48-1," ",IF(K$5-$I$5+1&gt;'Primary Inputs'!$C$17,0,(SUM(OFFSET($I$21,0,K$5-$I$5-$A48+1)))*$C48))</f>
        <v xml:space="preserve"> </v>
      </c>
      <c r="L48" s="169" t="str">
        <f ca="1">IF(L$5-$I$5&lt;$A48-1," ",IF(L$5-$I$5+1&gt;'Primary Inputs'!$C$17,0,(SUM(OFFSET($I$21,0,L$5-$I$5-$A48+1)))*$C48))</f>
        <v xml:space="preserve"> </v>
      </c>
      <c r="M48" s="169" t="str">
        <f ca="1">IF(M$5-$I$5&lt;$A48-1," ",IF(M$5-$I$5+1&gt;'Primary Inputs'!$C$17,0,(SUM(OFFSET($I$21,0,M$5-$I$5-$A48+1)))*$C48))</f>
        <v xml:space="preserve"> </v>
      </c>
      <c r="N48" s="169" t="str">
        <f ca="1">IF(N$5-$I$5&lt;$A48-1," ",IF(N$5-$I$5+1&gt;'Primary Inputs'!$C$17,0,(SUM(OFFSET($I$21,0,N$5-$I$5-$A48+1)))*$C48))</f>
        <v xml:space="preserve"> </v>
      </c>
      <c r="O48" s="169" t="str">
        <f ca="1">IF(O$5-$I$5&lt;$A48-1," ",IF(O$5-$I$5+1&gt;'Primary Inputs'!$C$17,0,(SUM(OFFSET($I$21,0,O$5-$I$5-$A48+1)))*$C48))</f>
        <v xml:space="preserve"> </v>
      </c>
      <c r="P48" s="169" t="str">
        <f ca="1">IF(P$5-$I$5&lt;$A48-1," ",IF(P$5-$I$5+1&gt;'Primary Inputs'!$C$17,0,(SUM(OFFSET($I$21,0,P$5-$I$5-$A48+1)))*$C48))</f>
        <v xml:space="preserve"> </v>
      </c>
      <c r="Q48" s="169" t="str">
        <f ca="1">IF(Q$5-$I$5&lt;$A48-1," ",IF(Q$5-$I$5+1&gt;'Primary Inputs'!$C$17,0,(SUM(OFFSET($I$21,0,Q$5-$I$5-$A48+1)))*$C48))</f>
        <v xml:space="preserve"> </v>
      </c>
      <c r="R48" s="169" t="str">
        <f ca="1">IF(R$5-$I$5&lt;$A48-1," ",IF(R$5-$I$5+1&gt;'Primary Inputs'!$C$17,0,(SUM(OFFSET($I$21,0,R$5-$I$5-$A48+1)))*$C48))</f>
        <v xml:space="preserve"> </v>
      </c>
      <c r="S48" s="169" t="str">
        <f ca="1">IF(S$5-$I$5&lt;$A48-1," ",IF(S$5-$I$5+1&gt;'Primary Inputs'!$C$17,0,(SUM(OFFSET($I$21,0,S$5-$I$5-$A48+1)))*$C48))</f>
        <v xml:space="preserve"> </v>
      </c>
      <c r="T48" s="169" t="str">
        <f ca="1">IF(T$5-$I$5&lt;$A48-1," ",IF(T$5-$I$5+1&gt;'Primary Inputs'!$C$17,0,(SUM(OFFSET($I$21,0,T$5-$I$5-$A48+1)))*$C48))</f>
        <v xml:space="preserve"> </v>
      </c>
      <c r="U48" s="169" t="str">
        <f ca="1">IF(U$5-$I$5&lt;$A48-1," ",IF(U$5-$I$5+1&gt;'Primary Inputs'!$C$17,0,(SUM(OFFSET($I$21,0,U$5-$I$5-$A48+1)))*$C48))</f>
        <v xml:space="preserve"> </v>
      </c>
      <c r="V48" s="169" t="str">
        <f ca="1">IF(V$5-$I$5&lt;$A48-1," ",IF(V$5-$I$5+1&gt;'Primary Inputs'!$C$17,0,(SUM(OFFSET($I$21,0,V$5-$I$5-$A48+1)))*$C48))</f>
        <v xml:space="preserve"> </v>
      </c>
      <c r="W48" s="169" t="str">
        <f ca="1">IF(W$5-$I$5&lt;$A48-1," ",IF(W$5-$I$5+1&gt;'Primary Inputs'!$C$17,0,(SUM(OFFSET($I$21,0,W$5-$I$5-$A48+1)))*$C48))</f>
        <v xml:space="preserve"> </v>
      </c>
      <c r="X48" s="169" t="str">
        <f ca="1">IF(X$5-$I$5&lt;$A48-1," ",IF(X$5-$I$5+1&gt;'Primary Inputs'!$C$17,0,(SUM(OFFSET($I$21,0,X$5-$I$5-$A48+1)))*$C48))</f>
        <v xml:space="preserve"> </v>
      </c>
      <c r="Y48" s="169" t="str">
        <f ca="1">IF(Y$5-$I$5&lt;$A48-1," ",IF(Y$5-$I$5+1&gt;'Primary Inputs'!$C$17,0,(SUM(OFFSET($I$21,0,Y$5-$I$5-$A48+1)))*$C48))</f>
        <v xml:space="preserve"> </v>
      </c>
      <c r="Z48" s="169" t="str">
        <f ca="1">IF(Z$5-$I$5&lt;$A48-1," ",IF(Z$5-$I$5+1&gt;'Primary Inputs'!$C$17,0,(SUM(OFFSET($I$21,0,Z$5-$I$5-$A48+1)))*$C48))</f>
        <v xml:space="preserve"> </v>
      </c>
      <c r="AA48" s="169" t="str">
        <f ca="1">IF(AA$5-$I$5&lt;$A48-1," ",IF(AA$5-$I$5+1&gt;'Primary Inputs'!$C$17,0,(SUM(OFFSET($I$21,0,AA$5-$I$5-$A48+1)))*$C48))</f>
        <v xml:space="preserve"> </v>
      </c>
      <c r="AB48" s="169" t="str">
        <f ca="1">IF(AB$5-$I$5&lt;$A48-1," ",IF(AB$5-$I$5+1&gt;'Primary Inputs'!$C$17,0,(SUM(OFFSET($I$21,0,AB$5-$I$5-$A48+1)))*$C48))</f>
        <v xml:space="preserve"> </v>
      </c>
      <c r="AC48" s="169" t="str">
        <f ca="1">IF(AC$5-$I$5&lt;$A48-1," ",IF(AC$5-$I$5+1&gt;'Primary Inputs'!$C$17,0,(SUM(OFFSET($I$21,0,AC$5-$I$5-$A48+1)))*$C48))</f>
        <v xml:space="preserve"> </v>
      </c>
      <c r="AD48" s="169" t="str">
        <f ca="1">IF(AD$5-$I$5&lt;$A48-1," ",IF(AD$5-$I$5+1&gt;'Primary Inputs'!$C$17,0,(SUM(OFFSET($I$21,0,AD$5-$I$5-$A48+1)))*$C48))</f>
        <v xml:space="preserve"> </v>
      </c>
      <c r="AE48" s="169">
        <f ca="1">IF(AE$5-$I$5&lt;$A48-1," ",IF(AE$5-$I$5+1&gt;'Primary Inputs'!$C$17,0,(SUM(OFFSET($I$21,0,AE$5-$I$5-$A48+1)))*$C48))</f>
        <v>0</v>
      </c>
      <c r="AF48" s="169">
        <f ca="1">IF(AF$5-$I$5&lt;$A48-1," ",IF(AF$5-$I$5+1&gt;'Primary Inputs'!$C$17,0,(SUM(OFFSET($I$21,0,AF$5-$I$5-$A48+1)))*$C48))</f>
        <v>0</v>
      </c>
      <c r="AG48" s="169">
        <f ca="1">IF(AG$5-$I$5&lt;$A48-1," ",IF(AG$5-$I$5+1&gt;'Primary Inputs'!$C$17,0,(SUM(OFFSET($I$21,0,AG$5-$I$5-$A48+1)))*$C48))</f>
        <v>0</v>
      </c>
      <c r="AH48" s="169">
        <f ca="1">IF(AH$5-$I$5&lt;$A48-1," ",IF(AH$5-$I$5+1&gt;'Primary Inputs'!$C$17,0,(SUM(OFFSET($I$21,0,AH$5-$I$5-$A48+1)))*$C48))</f>
        <v>0</v>
      </c>
      <c r="AI48" s="169">
        <f ca="1">IF(AI$5-$I$5&lt;$A48-1," ",IF(AI$5-$I$5+1&gt;'Primary Inputs'!$C$17,0,(SUM(OFFSET($I$21,0,AI$5-$I$5-$A48+1)))*$C48))</f>
        <v>0</v>
      </c>
      <c r="AJ48" s="169">
        <f ca="1">IF(AJ$5-$I$5&lt;$A48-1," ",IF(AJ$5-$I$5+1&gt;'Primary Inputs'!$C$17,0,(SUM(OFFSET($I$21,0,AJ$5-$I$5-$A48+1)))*$C48))</f>
        <v>0</v>
      </c>
      <c r="AK48" s="169">
        <f ca="1">IF(AK$5-$I$5&lt;$A48-1," ",IF(AK$5-$I$5+1&gt;'Primary Inputs'!$C$17,0,(SUM(OFFSET($I$21,0,AK$5-$I$5-$A48+1)))*$C48))</f>
        <v>0</v>
      </c>
      <c r="AL48" s="169">
        <f ca="1">IF(AL$5-$I$5&lt;$A48-1," ",IF(AL$5-$I$5+1&gt;'Primary Inputs'!$C$17,0,(SUM(OFFSET($I$21,0,AL$5-$I$5-$A48+1)))*$C48))</f>
        <v>0</v>
      </c>
      <c r="AM48" s="169">
        <f ca="1">IF(AM$5-$I$5&lt;$A48-1," ",IF(AM$5-$I$5+1&gt;'Primary Inputs'!$C$17,0,(SUM(OFFSET($I$21,0,AM$5-$I$5-$A48+1)))*$C48))</f>
        <v>0</v>
      </c>
      <c r="AN48" s="169">
        <f ca="1">IF(AN$5-$I$5&lt;$A48-1," ",IF(AN$5-$I$5+1&gt;'Primary Inputs'!$C$17,0,(SUM(OFFSET($I$21,0,AN$5-$I$5-$A48+1)))*$C48))</f>
        <v>0</v>
      </c>
      <c r="AO48" s="169">
        <f ca="1">IF(AO$5-$I$5&lt;$A48-1," ",IF(AO$5-$I$5+1&gt;'Primary Inputs'!$C$17,0,(SUM(OFFSET($I$21,0,AO$5-$I$5-$A48+1)))*$C48))</f>
        <v>0</v>
      </c>
      <c r="AP48" s="169">
        <f ca="1">IF(AP$5-$I$5&lt;$A48-1," ",IF(AP$5-$I$5+1&gt;'Primary Inputs'!$C$17,0,(SUM(OFFSET($I$21,0,AP$5-$I$5-$A48+1)))*$C48))</f>
        <v>0</v>
      </c>
      <c r="AQ48" s="169">
        <f ca="1">IF(AQ$5-$I$5&lt;$A48-1," ",IF(AQ$5-$I$5+1&gt;'Primary Inputs'!$C$17,0,(SUM(OFFSET($I$21,0,AQ$5-$I$5-$A48+1)))*$C48))</f>
        <v>0</v>
      </c>
      <c r="AR48" s="169">
        <f ca="1">IF(AR$5-$I$5&lt;$A48-1," ",IF(AR$5-$I$5+1&gt;'Primary Inputs'!$C$17,0,(SUM(OFFSET($I$21,0,AR$5-$I$5-$A48+1)))*$C48))</f>
        <v>0</v>
      </c>
      <c r="AS48" s="169">
        <f ca="1">IF(AS$5-$I$5&lt;$A48-1," ",IF(AS$5-$I$5+1&gt;'Primary Inputs'!$C$17,0,(SUM(OFFSET($I$21,0,AS$5-$I$5-$A48+1)))*$C48))</f>
        <v>0</v>
      </c>
      <c r="AT48" s="169">
        <f ca="1">IF(AT$5-$I$5&lt;$A48-1," ",IF(AT$5-$I$5+1&gt;'Primary Inputs'!$C$17,0,(SUM(OFFSET($I$21,0,AT$5-$I$5-$A48+1)))*$C48))</f>
        <v>0</v>
      </c>
      <c r="AU48" s="169">
        <f ca="1">IF(AU$5-$I$5&lt;$A48-1," ",IF(AU$5-$I$5+1&gt;'Primary Inputs'!$C$17,0,(SUM(OFFSET($I$21,0,AU$5-$I$5-$A48+1)))*$C48))</f>
        <v>0</v>
      </c>
      <c r="AV48" s="169">
        <f ca="1">IF(AV$5-$I$5&lt;$A48-1," ",IF(AV$5-$I$5+1&gt;'Primary Inputs'!$C$17,0,(SUM(OFFSET($I$21,0,AV$5-$I$5-$A48+1)))*$C48))</f>
        <v>0</v>
      </c>
      <c r="AW48" s="169">
        <f ca="1">IF(AW$5-$I$5&lt;$A48-1," ",IF(AW$5-$I$5+1&gt;'Primary Inputs'!$C$17,0,(SUM(OFFSET($I$21,0,AW$5-$I$5-$A48+1)))*$C48))</f>
        <v>0</v>
      </c>
      <c r="AX48" s="169">
        <f ca="1">IF(AX$5-$I$5&lt;$A48-1," ",IF(AX$5-$I$5+1&gt;'Primary Inputs'!$C$17,0,(SUM(OFFSET($I$21,0,AX$5-$I$5-$A48+1)))*$C48))</f>
        <v>0</v>
      </c>
      <c r="AY48" s="169">
        <f ca="1">IF(AY$5-$I$5&lt;$A48-1," ",IF(AY$5-$I$5+1&gt;'Primary Inputs'!$C$17,0,(SUM(OFFSET($I$21,0,AY$5-$I$5-$A48+1)))*$C48))</f>
        <v>0</v>
      </c>
      <c r="AZ48" s="169">
        <f ca="1">IF(AZ$5-$I$5&lt;$A48-1," ",IF(AZ$5-$I$5+1&gt;'Primary Inputs'!$C$17,0,(SUM(OFFSET($I$21,0,AZ$5-$I$5-$A48+1)))*$C48))</f>
        <v>0</v>
      </c>
      <c r="BA48" s="169">
        <f ca="1">IF(BA$5-$I$5&lt;$A48-1," ",IF(BA$5-$I$5+1&gt;'Primary Inputs'!$C$17,0,(SUM(OFFSET($I$21,0,BA$5-$I$5-$A48+1)))*$C48))</f>
        <v>0</v>
      </c>
      <c r="BB48" s="169">
        <f ca="1">IF(BB$5-$I$5&lt;$A48-1," ",IF(BB$5-$I$5+1&gt;'Primary Inputs'!$C$17,0,(SUM(OFFSET($I$21,0,BB$5-$I$5-$A48+1)))*$C48))</f>
        <v>0</v>
      </c>
      <c r="BC48" s="169">
        <f ca="1">IF(BC$5-$I$5&lt;$A48-1," ",IF(BC$5-$I$5+1&gt;'Primary Inputs'!$C$17,0,(SUM(OFFSET($I$21,0,BC$5-$I$5-$A48+1)))*$C48))</f>
        <v>0</v>
      </c>
      <c r="BD48" s="169">
        <f ca="1">IF(BD$5-$I$5&lt;$A48-1," ",IF(BD$5-$I$5+1&gt;'Primary Inputs'!$C$17,0,(SUM(OFFSET($I$21,0,BD$5-$I$5-$A48+1)))*$C48))</f>
        <v>0</v>
      </c>
      <c r="BE48" s="169">
        <f ca="1">IF(BE$5-$I$5&lt;$A48-1," ",IF(BE$5-$I$5+1&gt;'Primary Inputs'!$C$17,0,(SUM(OFFSET($I$21,0,BE$5-$I$5-$A48+1)))*$C48))</f>
        <v>0</v>
      </c>
      <c r="BF48" s="169">
        <f ca="1">IF(BF$5-$I$5&lt;$A48-1," ",IF(BF$5-$I$5+1&gt;'Primary Inputs'!$C$17,0,(SUM(OFFSET($I$21,0,BF$5-$I$5-$A48+1)))*$C48))</f>
        <v>0</v>
      </c>
      <c r="BG48" s="119"/>
      <c r="BH48" s="119"/>
      <c r="BI48" s="119"/>
      <c r="BJ48" s="119"/>
      <c r="BK48" s="119"/>
      <c r="BL48" s="119"/>
      <c r="BM48" s="119"/>
      <c r="BN48" s="119"/>
      <c r="BO48" s="119"/>
      <c r="BP48" s="119"/>
      <c r="BQ48" s="119"/>
      <c r="BR48" s="119"/>
      <c r="BS48" s="119"/>
      <c r="BT48" s="119"/>
      <c r="BU48" s="119"/>
      <c r="BV48" s="119"/>
      <c r="BW48" s="119"/>
      <c r="BX48" s="119"/>
      <c r="BY48" s="119"/>
      <c r="BZ48" s="119"/>
      <c r="CA48" s="119"/>
      <c r="CB48" s="119"/>
      <c r="CC48" s="119"/>
      <c r="CD48" s="119"/>
      <c r="CE48" s="119"/>
      <c r="CF48" s="119"/>
      <c r="CG48" s="119"/>
      <c r="CH48" s="119"/>
      <c r="CI48" s="119"/>
      <c r="CJ48" s="119"/>
      <c r="CK48" s="119"/>
      <c r="CL48" s="119"/>
      <c r="CM48" s="119"/>
      <c r="CN48" s="119"/>
      <c r="CO48" s="119"/>
      <c r="CP48" s="119"/>
      <c r="CQ48" s="119"/>
      <c r="CR48" s="119"/>
      <c r="CS48" s="119"/>
      <c r="CT48" s="119"/>
      <c r="CU48" s="119"/>
      <c r="CV48" s="119"/>
      <c r="CW48" s="119"/>
      <c r="CX48" s="119"/>
      <c r="CY48" s="119"/>
      <c r="CZ48" s="119"/>
    </row>
    <row r="49" spans="1:104">
      <c r="A49" s="119">
        <v>24</v>
      </c>
      <c r="B49" s="119" t="s">
        <v>218</v>
      </c>
      <c r="C49" s="119">
        <f ca="1">OFFSET('Primary Inputs'!$E$12,0,$A49-1)</f>
        <v>0</v>
      </c>
      <c r="I49" s="169" t="str">
        <f ca="1">IF(I$5-$I$5&lt;$A49-1," ",IF(I$5-$I$5+1&gt;'Primary Inputs'!$C$17,0,(SUM(OFFSET($I$21,0,I$5-$I$5-$A49+1)))*$C49))</f>
        <v xml:space="preserve"> </v>
      </c>
      <c r="J49" s="169" t="str">
        <f ca="1">IF(J$5-$I$5&lt;$A49-1," ",IF(J$5-$I$5+1&gt;'Primary Inputs'!$C$17,0,(SUM(OFFSET($I$21,0,J$5-$I$5-$A49+1)))*$C49))</f>
        <v xml:space="preserve"> </v>
      </c>
      <c r="K49" s="169" t="str">
        <f ca="1">IF(K$5-$I$5&lt;$A49-1," ",IF(K$5-$I$5+1&gt;'Primary Inputs'!$C$17,0,(SUM(OFFSET($I$21,0,K$5-$I$5-$A49+1)))*$C49))</f>
        <v xml:space="preserve"> </v>
      </c>
      <c r="L49" s="169" t="str">
        <f ca="1">IF(L$5-$I$5&lt;$A49-1," ",IF(L$5-$I$5+1&gt;'Primary Inputs'!$C$17,0,(SUM(OFFSET($I$21,0,L$5-$I$5-$A49+1)))*$C49))</f>
        <v xml:space="preserve"> </v>
      </c>
      <c r="M49" s="169" t="str">
        <f ca="1">IF(M$5-$I$5&lt;$A49-1," ",IF(M$5-$I$5+1&gt;'Primary Inputs'!$C$17,0,(SUM(OFFSET($I$21,0,M$5-$I$5-$A49+1)))*$C49))</f>
        <v xml:space="preserve"> </v>
      </c>
      <c r="N49" s="169" t="str">
        <f ca="1">IF(N$5-$I$5&lt;$A49-1," ",IF(N$5-$I$5+1&gt;'Primary Inputs'!$C$17,0,(SUM(OFFSET($I$21,0,N$5-$I$5-$A49+1)))*$C49))</f>
        <v xml:space="preserve"> </v>
      </c>
      <c r="O49" s="169" t="str">
        <f ca="1">IF(O$5-$I$5&lt;$A49-1," ",IF(O$5-$I$5+1&gt;'Primary Inputs'!$C$17,0,(SUM(OFFSET($I$21,0,O$5-$I$5-$A49+1)))*$C49))</f>
        <v xml:space="preserve"> </v>
      </c>
      <c r="P49" s="169" t="str">
        <f ca="1">IF(P$5-$I$5&lt;$A49-1," ",IF(P$5-$I$5+1&gt;'Primary Inputs'!$C$17,0,(SUM(OFFSET($I$21,0,P$5-$I$5-$A49+1)))*$C49))</f>
        <v xml:space="preserve"> </v>
      </c>
      <c r="Q49" s="169" t="str">
        <f ca="1">IF(Q$5-$I$5&lt;$A49-1," ",IF(Q$5-$I$5+1&gt;'Primary Inputs'!$C$17,0,(SUM(OFFSET($I$21,0,Q$5-$I$5-$A49+1)))*$C49))</f>
        <v xml:space="preserve"> </v>
      </c>
      <c r="R49" s="169" t="str">
        <f ca="1">IF(R$5-$I$5&lt;$A49-1," ",IF(R$5-$I$5+1&gt;'Primary Inputs'!$C$17,0,(SUM(OFFSET($I$21,0,R$5-$I$5-$A49+1)))*$C49))</f>
        <v xml:space="preserve"> </v>
      </c>
      <c r="S49" s="169" t="str">
        <f ca="1">IF(S$5-$I$5&lt;$A49-1," ",IF(S$5-$I$5+1&gt;'Primary Inputs'!$C$17,0,(SUM(OFFSET($I$21,0,S$5-$I$5-$A49+1)))*$C49))</f>
        <v xml:space="preserve"> </v>
      </c>
      <c r="T49" s="169" t="str">
        <f ca="1">IF(T$5-$I$5&lt;$A49-1," ",IF(T$5-$I$5+1&gt;'Primary Inputs'!$C$17,0,(SUM(OFFSET($I$21,0,T$5-$I$5-$A49+1)))*$C49))</f>
        <v xml:space="preserve"> </v>
      </c>
      <c r="U49" s="169" t="str">
        <f ca="1">IF(U$5-$I$5&lt;$A49-1," ",IF(U$5-$I$5+1&gt;'Primary Inputs'!$C$17,0,(SUM(OFFSET($I$21,0,U$5-$I$5-$A49+1)))*$C49))</f>
        <v xml:space="preserve"> </v>
      </c>
      <c r="V49" s="169" t="str">
        <f ca="1">IF(V$5-$I$5&lt;$A49-1," ",IF(V$5-$I$5+1&gt;'Primary Inputs'!$C$17,0,(SUM(OFFSET($I$21,0,V$5-$I$5-$A49+1)))*$C49))</f>
        <v xml:space="preserve"> </v>
      </c>
      <c r="W49" s="169" t="str">
        <f ca="1">IF(W$5-$I$5&lt;$A49-1," ",IF(W$5-$I$5+1&gt;'Primary Inputs'!$C$17,0,(SUM(OFFSET($I$21,0,W$5-$I$5-$A49+1)))*$C49))</f>
        <v xml:space="preserve"> </v>
      </c>
      <c r="X49" s="169" t="str">
        <f ca="1">IF(X$5-$I$5&lt;$A49-1," ",IF(X$5-$I$5+1&gt;'Primary Inputs'!$C$17,0,(SUM(OFFSET($I$21,0,X$5-$I$5-$A49+1)))*$C49))</f>
        <v xml:space="preserve"> </v>
      </c>
      <c r="Y49" s="169" t="str">
        <f ca="1">IF(Y$5-$I$5&lt;$A49-1," ",IF(Y$5-$I$5+1&gt;'Primary Inputs'!$C$17,0,(SUM(OFFSET($I$21,0,Y$5-$I$5-$A49+1)))*$C49))</f>
        <v xml:space="preserve"> </v>
      </c>
      <c r="Z49" s="169" t="str">
        <f ca="1">IF(Z$5-$I$5&lt;$A49-1," ",IF(Z$5-$I$5+1&gt;'Primary Inputs'!$C$17,0,(SUM(OFFSET($I$21,0,Z$5-$I$5-$A49+1)))*$C49))</f>
        <v xml:space="preserve"> </v>
      </c>
      <c r="AA49" s="169" t="str">
        <f ca="1">IF(AA$5-$I$5&lt;$A49-1," ",IF(AA$5-$I$5+1&gt;'Primary Inputs'!$C$17,0,(SUM(OFFSET($I$21,0,AA$5-$I$5-$A49+1)))*$C49))</f>
        <v xml:space="preserve"> </v>
      </c>
      <c r="AB49" s="169" t="str">
        <f ca="1">IF(AB$5-$I$5&lt;$A49-1," ",IF(AB$5-$I$5+1&gt;'Primary Inputs'!$C$17,0,(SUM(OFFSET($I$21,0,AB$5-$I$5-$A49+1)))*$C49))</f>
        <v xml:space="preserve"> </v>
      </c>
      <c r="AC49" s="169" t="str">
        <f ca="1">IF(AC$5-$I$5&lt;$A49-1," ",IF(AC$5-$I$5+1&gt;'Primary Inputs'!$C$17,0,(SUM(OFFSET($I$21,0,AC$5-$I$5-$A49+1)))*$C49))</f>
        <v xml:space="preserve"> </v>
      </c>
      <c r="AD49" s="169" t="str">
        <f ca="1">IF(AD$5-$I$5&lt;$A49-1," ",IF(AD$5-$I$5+1&gt;'Primary Inputs'!$C$17,0,(SUM(OFFSET($I$21,0,AD$5-$I$5-$A49+1)))*$C49))</f>
        <v xml:space="preserve"> </v>
      </c>
      <c r="AE49" s="169" t="str">
        <f ca="1">IF(AE$5-$I$5&lt;$A49-1," ",IF(AE$5-$I$5+1&gt;'Primary Inputs'!$C$17,0,(SUM(OFFSET($I$21,0,AE$5-$I$5-$A49+1)))*$C49))</f>
        <v xml:space="preserve"> </v>
      </c>
      <c r="AF49" s="169">
        <f ca="1">IF(AF$5-$I$5&lt;$A49-1," ",IF(AF$5-$I$5+1&gt;'Primary Inputs'!$C$17,0,(SUM(OFFSET($I$21,0,AF$5-$I$5-$A49+1)))*$C49))</f>
        <v>0</v>
      </c>
      <c r="AG49" s="169">
        <f ca="1">IF(AG$5-$I$5&lt;$A49-1," ",IF(AG$5-$I$5+1&gt;'Primary Inputs'!$C$17,0,(SUM(OFFSET($I$21,0,AG$5-$I$5-$A49+1)))*$C49))</f>
        <v>0</v>
      </c>
      <c r="AH49" s="169">
        <f ca="1">IF(AH$5-$I$5&lt;$A49-1," ",IF(AH$5-$I$5+1&gt;'Primary Inputs'!$C$17,0,(SUM(OFFSET($I$21,0,AH$5-$I$5-$A49+1)))*$C49))</f>
        <v>0</v>
      </c>
      <c r="AI49" s="169">
        <f ca="1">IF(AI$5-$I$5&lt;$A49-1," ",IF(AI$5-$I$5+1&gt;'Primary Inputs'!$C$17,0,(SUM(OFFSET($I$21,0,AI$5-$I$5-$A49+1)))*$C49))</f>
        <v>0</v>
      </c>
      <c r="AJ49" s="169">
        <f ca="1">IF(AJ$5-$I$5&lt;$A49-1," ",IF(AJ$5-$I$5+1&gt;'Primary Inputs'!$C$17,0,(SUM(OFFSET($I$21,0,AJ$5-$I$5-$A49+1)))*$C49))</f>
        <v>0</v>
      </c>
      <c r="AK49" s="169">
        <f ca="1">IF(AK$5-$I$5&lt;$A49-1," ",IF(AK$5-$I$5+1&gt;'Primary Inputs'!$C$17,0,(SUM(OFFSET($I$21,0,AK$5-$I$5-$A49+1)))*$C49))</f>
        <v>0</v>
      </c>
      <c r="AL49" s="169">
        <f ca="1">IF(AL$5-$I$5&lt;$A49-1," ",IF(AL$5-$I$5+1&gt;'Primary Inputs'!$C$17,0,(SUM(OFFSET($I$21,0,AL$5-$I$5-$A49+1)))*$C49))</f>
        <v>0</v>
      </c>
      <c r="AM49" s="169">
        <f ca="1">IF(AM$5-$I$5&lt;$A49-1," ",IF(AM$5-$I$5+1&gt;'Primary Inputs'!$C$17,0,(SUM(OFFSET($I$21,0,AM$5-$I$5-$A49+1)))*$C49))</f>
        <v>0</v>
      </c>
      <c r="AN49" s="169">
        <f ca="1">IF(AN$5-$I$5&lt;$A49-1," ",IF(AN$5-$I$5+1&gt;'Primary Inputs'!$C$17,0,(SUM(OFFSET($I$21,0,AN$5-$I$5-$A49+1)))*$C49))</f>
        <v>0</v>
      </c>
      <c r="AO49" s="169">
        <f ca="1">IF(AO$5-$I$5&lt;$A49-1," ",IF(AO$5-$I$5+1&gt;'Primary Inputs'!$C$17,0,(SUM(OFFSET($I$21,0,AO$5-$I$5-$A49+1)))*$C49))</f>
        <v>0</v>
      </c>
      <c r="AP49" s="169">
        <f ca="1">IF(AP$5-$I$5&lt;$A49-1," ",IF(AP$5-$I$5+1&gt;'Primary Inputs'!$C$17,0,(SUM(OFFSET($I$21,0,AP$5-$I$5-$A49+1)))*$C49))</f>
        <v>0</v>
      </c>
      <c r="AQ49" s="169">
        <f ca="1">IF(AQ$5-$I$5&lt;$A49-1," ",IF(AQ$5-$I$5+1&gt;'Primary Inputs'!$C$17,0,(SUM(OFFSET($I$21,0,AQ$5-$I$5-$A49+1)))*$C49))</f>
        <v>0</v>
      </c>
      <c r="AR49" s="169">
        <f ca="1">IF(AR$5-$I$5&lt;$A49-1," ",IF(AR$5-$I$5+1&gt;'Primary Inputs'!$C$17,0,(SUM(OFFSET($I$21,0,AR$5-$I$5-$A49+1)))*$C49))</f>
        <v>0</v>
      </c>
      <c r="AS49" s="169">
        <f ca="1">IF(AS$5-$I$5&lt;$A49-1," ",IF(AS$5-$I$5+1&gt;'Primary Inputs'!$C$17,0,(SUM(OFFSET($I$21,0,AS$5-$I$5-$A49+1)))*$C49))</f>
        <v>0</v>
      </c>
      <c r="AT49" s="169">
        <f ca="1">IF(AT$5-$I$5&lt;$A49-1," ",IF(AT$5-$I$5+1&gt;'Primary Inputs'!$C$17,0,(SUM(OFFSET($I$21,0,AT$5-$I$5-$A49+1)))*$C49))</f>
        <v>0</v>
      </c>
      <c r="AU49" s="169">
        <f ca="1">IF(AU$5-$I$5&lt;$A49-1," ",IF(AU$5-$I$5+1&gt;'Primary Inputs'!$C$17,0,(SUM(OFFSET($I$21,0,AU$5-$I$5-$A49+1)))*$C49))</f>
        <v>0</v>
      </c>
      <c r="AV49" s="169">
        <f ca="1">IF(AV$5-$I$5&lt;$A49-1," ",IF(AV$5-$I$5+1&gt;'Primary Inputs'!$C$17,0,(SUM(OFFSET($I$21,0,AV$5-$I$5-$A49+1)))*$C49))</f>
        <v>0</v>
      </c>
      <c r="AW49" s="169">
        <f ca="1">IF(AW$5-$I$5&lt;$A49-1," ",IF(AW$5-$I$5+1&gt;'Primary Inputs'!$C$17,0,(SUM(OFFSET($I$21,0,AW$5-$I$5-$A49+1)))*$C49))</f>
        <v>0</v>
      </c>
      <c r="AX49" s="169">
        <f ca="1">IF(AX$5-$I$5&lt;$A49-1," ",IF(AX$5-$I$5+1&gt;'Primary Inputs'!$C$17,0,(SUM(OFFSET($I$21,0,AX$5-$I$5-$A49+1)))*$C49))</f>
        <v>0</v>
      </c>
      <c r="AY49" s="169">
        <f ca="1">IF(AY$5-$I$5&lt;$A49-1," ",IF(AY$5-$I$5+1&gt;'Primary Inputs'!$C$17,0,(SUM(OFFSET($I$21,0,AY$5-$I$5-$A49+1)))*$C49))</f>
        <v>0</v>
      </c>
      <c r="AZ49" s="169">
        <f ca="1">IF(AZ$5-$I$5&lt;$A49-1," ",IF(AZ$5-$I$5+1&gt;'Primary Inputs'!$C$17,0,(SUM(OFFSET($I$21,0,AZ$5-$I$5-$A49+1)))*$C49))</f>
        <v>0</v>
      </c>
      <c r="BA49" s="169">
        <f ca="1">IF(BA$5-$I$5&lt;$A49-1," ",IF(BA$5-$I$5+1&gt;'Primary Inputs'!$C$17,0,(SUM(OFFSET($I$21,0,BA$5-$I$5-$A49+1)))*$C49))</f>
        <v>0</v>
      </c>
      <c r="BB49" s="169">
        <f ca="1">IF(BB$5-$I$5&lt;$A49-1," ",IF(BB$5-$I$5+1&gt;'Primary Inputs'!$C$17,0,(SUM(OFFSET($I$21,0,BB$5-$I$5-$A49+1)))*$C49))</f>
        <v>0</v>
      </c>
      <c r="BC49" s="169">
        <f ca="1">IF(BC$5-$I$5&lt;$A49-1," ",IF(BC$5-$I$5+1&gt;'Primary Inputs'!$C$17,0,(SUM(OFFSET($I$21,0,BC$5-$I$5-$A49+1)))*$C49))</f>
        <v>0</v>
      </c>
      <c r="BD49" s="169">
        <f ca="1">IF(BD$5-$I$5&lt;$A49-1," ",IF(BD$5-$I$5+1&gt;'Primary Inputs'!$C$17,0,(SUM(OFFSET($I$21,0,BD$5-$I$5-$A49+1)))*$C49))</f>
        <v>0</v>
      </c>
      <c r="BE49" s="169">
        <f ca="1">IF(BE$5-$I$5&lt;$A49-1," ",IF(BE$5-$I$5+1&gt;'Primary Inputs'!$C$17,0,(SUM(OFFSET($I$21,0,BE$5-$I$5-$A49+1)))*$C49))</f>
        <v>0</v>
      </c>
      <c r="BF49" s="169">
        <f ca="1">IF(BF$5-$I$5&lt;$A49-1," ",IF(BF$5-$I$5+1&gt;'Primary Inputs'!$C$17,0,(SUM(OFFSET($I$21,0,BF$5-$I$5-$A49+1)))*$C49))</f>
        <v>0</v>
      </c>
      <c r="BG49" s="119"/>
      <c r="BH49" s="119"/>
      <c r="BI49" s="119"/>
      <c r="BJ49" s="119"/>
      <c r="BK49" s="119"/>
      <c r="BL49" s="119"/>
      <c r="BM49" s="119"/>
      <c r="BN49" s="119"/>
      <c r="BO49" s="119"/>
      <c r="BP49" s="119"/>
      <c r="BQ49" s="119"/>
      <c r="BR49" s="119"/>
      <c r="BS49" s="119"/>
      <c r="BT49" s="119"/>
      <c r="BU49" s="119"/>
      <c r="BV49" s="119"/>
      <c r="BW49" s="119"/>
      <c r="BX49" s="119"/>
      <c r="BY49" s="119"/>
      <c r="BZ49" s="119"/>
      <c r="CA49" s="119"/>
      <c r="CB49" s="119"/>
      <c r="CC49" s="119"/>
      <c r="CD49" s="119"/>
      <c r="CE49" s="119"/>
      <c r="CF49" s="119"/>
      <c r="CG49" s="119"/>
      <c r="CH49" s="119"/>
      <c r="CI49" s="119"/>
      <c r="CJ49" s="119"/>
      <c r="CK49" s="119"/>
      <c r="CL49" s="119"/>
      <c r="CM49" s="119"/>
      <c r="CN49" s="119"/>
      <c r="CO49" s="119"/>
      <c r="CP49" s="119"/>
      <c r="CQ49" s="119"/>
      <c r="CR49" s="119"/>
      <c r="CS49" s="119"/>
      <c r="CT49" s="119"/>
      <c r="CU49" s="119"/>
      <c r="CV49" s="119"/>
      <c r="CW49" s="119"/>
      <c r="CX49" s="119"/>
      <c r="CY49" s="119"/>
      <c r="CZ49" s="119"/>
    </row>
    <row r="50" spans="1:104">
      <c r="A50" s="119">
        <v>25</v>
      </c>
      <c r="B50" s="119" t="s">
        <v>219</v>
      </c>
      <c r="C50" s="119">
        <f ca="1">OFFSET('Primary Inputs'!$E$12,0,$A50-1)</f>
        <v>0</v>
      </c>
      <c r="I50" s="169" t="str">
        <f ca="1">IF(I$5-$I$5&lt;$A50-1," ",IF(I$5-$I$5+1&gt;'Primary Inputs'!$C$17,0,(SUM(OFFSET($I$21,0,I$5-$I$5-$A50+1)))*$C50))</f>
        <v xml:space="preserve"> </v>
      </c>
      <c r="J50" s="169" t="str">
        <f ca="1">IF(J$5-$I$5&lt;$A50-1," ",IF(J$5-$I$5+1&gt;'Primary Inputs'!$C$17,0,(SUM(OFFSET($I$21,0,J$5-$I$5-$A50+1)))*$C50))</f>
        <v xml:space="preserve"> </v>
      </c>
      <c r="K50" s="169" t="str">
        <f ca="1">IF(K$5-$I$5&lt;$A50-1," ",IF(K$5-$I$5+1&gt;'Primary Inputs'!$C$17,0,(SUM(OFFSET($I$21,0,K$5-$I$5-$A50+1)))*$C50))</f>
        <v xml:space="preserve"> </v>
      </c>
      <c r="L50" s="169" t="str">
        <f ca="1">IF(L$5-$I$5&lt;$A50-1," ",IF(L$5-$I$5+1&gt;'Primary Inputs'!$C$17,0,(SUM(OFFSET($I$21,0,L$5-$I$5-$A50+1)))*$C50))</f>
        <v xml:space="preserve"> </v>
      </c>
      <c r="M50" s="169" t="str">
        <f ca="1">IF(M$5-$I$5&lt;$A50-1," ",IF(M$5-$I$5+1&gt;'Primary Inputs'!$C$17,0,(SUM(OFFSET($I$21,0,M$5-$I$5-$A50+1)))*$C50))</f>
        <v xml:space="preserve"> </v>
      </c>
      <c r="N50" s="169" t="str">
        <f ca="1">IF(N$5-$I$5&lt;$A50-1," ",IF(N$5-$I$5+1&gt;'Primary Inputs'!$C$17,0,(SUM(OFFSET($I$21,0,N$5-$I$5-$A50+1)))*$C50))</f>
        <v xml:space="preserve"> </v>
      </c>
      <c r="O50" s="169" t="str">
        <f ca="1">IF(O$5-$I$5&lt;$A50-1," ",IF(O$5-$I$5+1&gt;'Primary Inputs'!$C$17,0,(SUM(OFFSET($I$21,0,O$5-$I$5-$A50+1)))*$C50))</f>
        <v xml:space="preserve"> </v>
      </c>
      <c r="P50" s="169" t="str">
        <f ca="1">IF(P$5-$I$5&lt;$A50-1," ",IF(P$5-$I$5+1&gt;'Primary Inputs'!$C$17,0,(SUM(OFFSET($I$21,0,P$5-$I$5-$A50+1)))*$C50))</f>
        <v xml:space="preserve"> </v>
      </c>
      <c r="Q50" s="169" t="str">
        <f ca="1">IF(Q$5-$I$5&lt;$A50-1," ",IF(Q$5-$I$5+1&gt;'Primary Inputs'!$C$17,0,(SUM(OFFSET($I$21,0,Q$5-$I$5-$A50+1)))*$C50))</f>
        <v xml:space="preserve"> </v>
      </c>
      <c r="R50" s="169" t="str">
        <f ca="1">IF(R$5-$I$5&lt;$A50-1," ",IF(R$5-$I$5+1&gt;'Primary Inputs'!$C$17,0,(SUM(OFFSET($I$21,0,R$5-$I$5-$A50+1)))*$C50))</f>
        <v xml:space="preserve"> </v>
      </c>
      <c r="S50" s="169" t="str">
        <f ca="1">IF(S$5-$I$5&lt;$A50-1," ",IF(S$5-$I$5+1&gt;'Primary Inputs'!$C$17,0,(SUM(OFFSET($I$21,0,S$5-$I$5-$A50+1)))*$C50))</f>
        <v xml:space="preserve"> </v>
      </c>
      <c r="T50" s="169" t="str">
        <f ca="1">IF(T$5-$I$5&lt;$A50-1," ",IF(T$5-$I$5+1&gt;'Primary Inputs'!$C$17,0,(SUM(OFFSET($I$21,0,T$5-$I$5-$A50+1)))*$C50))</f>
        <v xml:space="preserve"> </v>
      </c>
      <c r="U50" s="169" t="str">
        <f ca="1">IF(U$5-$I$5&lt;$A50-1," ",IF(U$5-$I$5+1&gt;'Primary Inputs'!$C$17,0,(SUM(OFFSET($I$21,0,U$5-$I$5-$A50+1)))*$C50))</f>
        <v xml:space="preserve"> </v>
      </c>
      <c r="V50" s="169" t="str">
        <f ca="1">IF(V$5-$I$5&lt;$A50-1," ",IF(V$5-$I$5+1&gt;'Primary Inputs'!$C$17,0,(SUM(OFFSET($I$21,0,V$5-$I$5-$A50+1)))*$C50))</f>
        <v xml:space="preserve"> </v>
      </c>
      <c r="W50" s="169" t="str">
        <f ca="1">IF(W$5-$I$5&lt;$A50-1," ",IF(W$5-$I$5+1&gt;'Primary Inputs'!$C$17,0,(SUM(OFFSET($I$21,0,W$5-$I$5-$A50+1)))*$C50))</f>
        <v xml:space="preserve"> </v>
      </c>
      <c r="X50" s="169" t="str">
        <f ca="1">IF(X$5-$I$5&lt;$A50-1," ",IF(X$5-$I$5+1&gt;'Primary Inputs'!$C$17,0,(SUM(OFFSET($I$21,0,X$5-$I$5-$A50+1)))*$C50))</f>
        <v xml:space="preserve"> </v>
      </c>
      <c r="Y50" s="169" t="str">
        <f ca="1">IF(Y$5-$I$5&lt;$A50-1," ",IF(Y$5-$I$5+1&gt;'Primary Inputs'!$C$17,0,(SUM(OFFSET($I$21,0,Y$5-$I$5-$A50+1)))*$C50))</f>
        <v xml:space="preserve"> </v>
      </c>
      <c r="Z50" s="169" t="str">
        <f ca="1">IF(Z$5-$I$5&lt;$A50-1," ",IF(Z$5-$I$5+1&gt;'Primary Inputs'!$C$17,0,(SUM(OFFSET($I$21,0,Z$5-$I$5-$A50+1)))*$C50))</f>
        <v xml:space="preserve"> </v>
      </c>
      <c r="AA50" s="169" t="str">
        <f ca="1">IF(AA$5-$I$5&lt;$A50-1," ",IF(AA$5-$I$5+1&gt;'Primary Inputs'!$C$17,0,(SUM(OFFSET($I$21,0,AA$5-$I$5-$A50+1)))*$C50))</f>
        <v xml:space="preserve"> </v>
      </c>
      <c r="AB50" s="169" t="str">
        <f ca="1">IF(AB$5-$I$5&lt;$A50-1," ",IF(AB$5-$I$5+1&gt;'Primary Inputs'!$C$17,0,(SUM(OFFSET($I$21,0,AB$5-$I$5-$A50+1)))*$C50))</f>
        <v xml:space="preserve"> </v>
      </c>
      <c r="AC50" s="169" t="str">
        <f ca="1">IF(AC$5-$I$5&lt;$A50-1," ",IF(AC$5-$I$5+1&gt;'Primary Inputs'!$C$17,0,(SUM(OFFSET($I$21,0,AC$5-$I$5-$A50+1)))*$C50))</f>
        <v xml:space="preserve"> </v>
      </c>
      <c r="AD50" s="169" t="str">
        <f ca="1">IF(AD$5-$I$5&lt;$A50-1," ",IF(AD$5-$I$5+1&gt;'Primary Inputs'!$C$17,0,(SUM(OFFSET($I$21,0,AD$5-$I$5-$A50+1)))*$C50))</f>
        <v xml:space="preserve"> </v>
      </c>
      <c r="AE50" s="169" t="str">
        <f ca="1">IF(AE$5-$I$5&lt;$A50-1," ",IF(AE$5-$I$5+1&gt;'Primary Inputs'!$C$17,0,(SUM(OFFSET($I$21,0,AE$5-$I$5-$A50+1)))*$C50))</f>
        <v xml:space="preserve"> </v>
      </c>
      <c r="AF50" s="169" t="str">
        <f ca="1">IF(AF$5-$I$5&lt;$A50-1," ",IF(AF$5-$I$5+1&gt;'Primary Inputs'!$C$17,0,(SUM(OFFSET($I$21,0,AF$5-$I$5-$A50+1)))*$C50))</f>
        <v xml:space="preserve"> </v>
      </c>
      <c r="AG50" s="169">
        <f ca="1">IF(AG$5-$I$5&lt;$A50-1," ",IF(AG$5-$I$5+1&gt;'Primary Inputs'!$C$17,0,(SUM(OFFSET($I$21,0,AG$5-$I$5-$A50+1)))*$C50))</f>
        <v>0</v>
      </c>
      <c r="AH50" s="169">
        <f ca="1">IF(AH$5-$I$5&lt;$A50-1," ",IF(AH$5-$I$5+1&gt;'Primary Inputs'!$C$17,0,(SUM(OFFSET($I$21,0,AH$5-$I$5-$A50+1)))*$C50))</f>
        <v>0</v>
      </c>
      <c r="AI50" s="169">
        <f ca="1">IF(AI$5-$I$5&lt;$A50-1," ",IF(AI$5-$I$5+1&gt;'Primary Inputs'!$C$17,0,(SUM(OFFSET($I$21,0,AI$5-$I$5-$A50+1)))*$C50))</f>
        <v>0</v>
      </c>
      <c r="AJ50" s="169">
        <f ca="1">IF(AJ$5-$I$5&lt;$A50-1," ",IF(AJ$5-$I$5+1&gt;'Primary Inputs'!$C$17,0,(SUM(OFFSET($I$21,0,AJ$5-$I$5-$A50+1)))*$C50))</f>
        <v>0</v>
      </c>
      <c r="AK50" s="169">
        <f ca="1">IF(AK$5-$I$5&lt;$A50-1," ",IF(AK$5-$I$5+1&gt;'Primary Inputs'!$C$17,0,(SUM(OFFSET($I$21,0,AK$5-$I$5-$A50+1)))*$C50))</f>
        <v>0</v>
      </c>
      <c r="AL50" s="169">
        <f ca="1">IF(AL$5-$I$5&lt;$A50-1," ",IF(AL$5-$I$5+1&gt;'Primary Inputs'!$C$17,0,(SUM(OFFSET($I$21,0,AL$5-$I$5-$A50+1)))*$C50))</f>
        <v>0</v>
      </c>
      <c r="AM50" s="169">
        <f ca="1">IF(AM$5-$I$5&lt;$A50-1," ",IF(AM$5-$I$5+1&gt;'Primary Inputs'!$C$17,0,(SUM(OFFSET($I$21,0,AM$5-$I$5-$A50+1)))*$C50))</f>
        <v>0</v>
      </c>
      <c r="AN50" s="169">
        <f ca="1">IF(AN$5-$I$5&lt;$A50-1," ",IF(AN$5-$I$5+1&gt;'Primary Inputs'!$C$17,0,(SUM(OFFSET($I$21,0,AN$5-$I$5-$A50+1)))*$C50))</f>
        <v>0</v>
      </c>
      <c r="AO50" s="169">
        <f ca="1">IF(AO$5-$I$5&lt;$A50-1," ",IF(AO$5-$I$5+1&gt;'Primary Inputs'!$C$17,0,(SUM(OFFSET($I$21,0,AO$5-$I$5-$A50+1)))*$C50))</f>
        <v>0</v>
      </c>
      <c r="AP50" s="169">
        <f ca="1">IF(AP$5-$I$5&lt;$A50-1," ",IF(AP$5-$I$5+1&gt;'Primary Inputs'!$C$17,0,(SUM(OFFSET($I$21,0,AP$5-$I$5-$A50+1)))*$C50))</f>
        <v>0</v>
      </c>
      <c r="AQ50" s="169">
        <f ca="1">IF(AQ$5-$I$5&lt;$A50-1," ",IF(AQ$5-$I$5+1&gt;'Primary Inputs'!$C$17,0,(SUM(OFFSET($I$21,0,AQ$5-$I$5-$A50+1)))*$C50))</f>
        <v>0</v>
      </c>
      <c r="AR50" s="169">
        <f ca="1">IF(AR$5-$I$5&lt;$A50-1," ",IF(AR$5-$I$5+1&gt;'Primary Inputs'!$C$17,0,(SUM(OFFSET($I$21,0,AR$5-$I$5-$A50+1)))*$C50))</f>
        <v>0</v>
      </c>
      <c r="AS50" s="169">
        <f ca="1">IF(AS$5-$I$5&lt;$A50-1," ",IF(AS$5-$I$5+1&gt;'Primary Inputs'!$C$17,0,(SUM(OFFSET($I$21,0,AS$5-$I$5-$A50+1)))*$C50))</f>
        <v>0</v>
      </c>
      <c r="AT50" s="169">
        <f ca="1">IF(AT$5-$I$5&lt;$A50-1," ",IF(AT$5-$I$5+1&gt;'Primary Inputs'!$C$17,0,(SUM(OFFSET($I$21,0,AT$5-$I$5-$A50+1)))*$C50))</f>
        <v>0</v>
      </c>
      <c r="AU50" s="169">
        <f ca="1">IF(AU$5-$I$5&lt;$A50-1," ",IF(AU$5-$I$5+1&gt;'Primary Inputs'!$C$17,0,(SUM(OFFSET($I$21,0,AU$5-$I$5-$A50+1)))*$C50))</f>
        <v>0</v>
      </c>
      <c r="AV50" s="169">
        <f ca="1">IF(AV$5-$I$5&lt;$A50-1," ",IF(AV$5-$I$5+1&gt;'Primary Inputs'!$C$17,0,(SUM(OFFSET($I$21,0,AV$5-$I$5-$A50+1)))*$C50))</f>
        <v>0</v>
      </c>
      <c r="AW50" s="169">
        <f ca="1">IF(AW$5-$I$5&lt;$A50-1," ",IF(AW$5-$I$5+1&gt;'Primary Inputs'!$C$17,0,(SUM(OFFSET($I$21,0,AW$5-$I$5-$A50+1)))*$C50))</f>
        <v>0</v>
      </c>
      <c r="AX50" s="169">
        <f ca="1">IF(AX$5-$I$5&lt;$A50-1," ",IF(AX$5-$I$5+1&gt;'Primary Inputs'!$C$17,0,(SUM(OFFSET($I$21,0,AX$5-$I$5-$A50+1)))*$C50))</f>
        <v>0</v>
      </c>
      <c r="AY50" s="169">
        <f ca="1">IF(AY$5-$I$5&lt;$A50-1," ",IF(AY$5-$I$5+1&gt;'Primary Inputs'!$C$17,0,(SUM(OFFSET($I$21,0,AY$5-$I$5-$A50+1)))*$C50))</f>
        <v>0</v>
      </c>
      <c r="AZ50" s="169">
        <f ca="1">IF(AZ$5-$I$5&lt;$A50-1," ",IF(AZ$5-$I$5+1&gt;'Primary Inputs'!$C$17,0,(SUM(OFFSET($I$21,0,AZ$5-$I$5-$A50+1)))*$C50))</f>
        <v>0</v>
      </c>
      <c r="BA50" s="169">
        <f ca="1">IF(BA$5-$I$5&lt;$A50-1," ",IF(BA$5-$I$5+1&gt;'Primary Inputs'!$C$17,0,(SUM(OFFSET($I$21,0,BA$5-$I$5-$A50+1)))*$C50))</f>
        <v>0</v>
      </c>
      <c r="BB50" s="169">
        <f ca="1">IF(BB$5-$I$5&lt;$A50-1," ",IF(BB$5-$I$5+1&gt;'Primary Inputs'!$C$17,0,(SUM(OFFSET($I$21,0,BB$5-$I$5-$A50+1)))*$C50))</f>
        <v>0</v>
      </c>
      <c r="BC50" s="169">
        <f ca="1">IF(BC$5-$I$5&lt;$A50-1," ",IF(BC$5-$I$5+1&gt;'Primary Inputs'!$C$17,0,(SUM(OFFSET($I$21,0,BC$5-$I$5-$A50+1)))*$C50))</f>
        <v>0</v>
      </c>
      <c r="BD50" s="169">
        <f ca="1">IF(BD$5-$I$5&lt;$A50-1," ",IF(BD$5-$I$5+1&gt;'Primary Inputs'!$C$17,0,(SUM(OFFSET($I$21,0,BD$5-$I$5-$A50+1)))*$C50))</f>
        <v>0</v>
      </c>
      <c r="BE50" s="169">
        <f ca="1">IF(BE$5-$I$5&lt;$A50-1," ",IF(BE$5-$I$5+1&gt;'Primary Inputs'!$C$17,0,(SUM(OFFSET($I$21,0,BE$5-$I$5-$A50+1)))*$C50))</f>
        <v>0</v>
      </c>
      <c r="BF50" s="169">
        <f ca="1">IF(BF$5-$I$5&lt;$A50-1," ",IF(BF$5-$I$5+1&gt;'Primary Inputs'!$C$17,0,(SUM(OFFSET($I$21,0,BF$5-$I$5-$A50+1)))*$C50))</f>
        <v>0</v>
      </c>
      <c r="BG50" s="119"/>
      <c r="BH50" s="119"/>
      <c r="BI50" s="119"/>
      <c r="BJ50" s="119"/>
      <c r="BK50" s="119"/>
      <c r="BL50" s="119"/>
      <c r="BM50" s="119"/>
      <c r="BN50" s="119"/>
      <c r="BO50" s="119"/>
      <c r="BP50" s="119"/>
      <c r="BQ50" s="119"/>
      <c r="BR50" s="119"/>
      <c r="BS50" s="119"/>
      <c r="BT50" s="119"/>
      <c r="BU50" s="119"/>
      <c r="BV50" s="119"/>
      <c r="BW50" s="119"/>
      <c r="BX50" s="119"/>
      <c r="BY50" s="119"/>
      <c r="BZ50" s="119"/>
      <c r="CA50" s="119"/>
      <c r="CB50" s="119"/>
      <c r="CC50" s="119"/>
      <c r="CD50" s="119"/>
      <c r="CE50" s="119"/>
      <c r="CF50" s="119"/>
      <c r="CG50" s="119"/>
      <c r="CH50" s="119"/>
      <c r="CI50" s="119"/>
      <c r="CJ50" s="119"/>
      <c r="CK50" s="119"/>
      <c r="CL50" s="119"/>
      <c r="CM50" s="119"/>
      <c r="CN50" s="119"/>
      <c r="CO50" s="119"/>
      <c r="CP50" s="119"/>
      <c r="CQ50" s="119"/>
      <c r="CR50" s="119"/>
      <c r="CS50" s="119"/>
      <c r="CT50" s="119"/>
      <c r="CU50" s="119"/>
      <c r="CV50" s="119"/>
      <c r="CW50" s="119"/>
      <c r="CX50" s="119"/>
      <c r="CY50" s="119"/>
      <c r="CZ50" s="119"/>
    </row>
    <row r="51" spans="1:104">
      <c r="A51" s="119">
        <v>26</v>
      </c>
      <c r="B51" s="119" t="s">
        <v>220</v>
      </c>
      <c r="C51" s="119">
        <f ca="1">OFFSET('Primary Inputs'!$E$12,0,$A51-1)</f>
        <v>0</v>
      </c>
      <c r="I51" s="169" t="str">
        <f ca="1">IF(I$5-$I$5&lt;$A51-1," ",IF(I$5-$I$5+1&gt;'Primary Inputs'!$C$17,0,(SUM(OFFSET($I$21,0,I$5-$I$5-$A51+1)))*$C51))</f>
        <v xml:space="preserve"> </v>
      </c>
      <c r="J51" s="169" t="str">
        <f ca="1">IF(J$5-$I$5&lt;$A51-1," ",IF(J$5-$I$5+1&gt;'Primary Inputs'!$C$17,0,(SUM(OFFSET($I$21,0,J$5-$I$5-$A51+1)))*$C51))</f>
        <v xml:space="preserve"> </v>
      </c>
      <c r="K51" s="169" t="str">
        <f ca="1">IF(K$5-$I$5&lt;$A51-1," ",IF(K$5-$I$5+1&gt;'Primary Inputs'!$C$17,0,(SUM(OFFSET($I$21,0,K$5-$I$5-$A51+1)))*$C51))</f>
        <v xml:space="preserve"> </v>
      </c>
      <c r="L51" s="169" t="str">
        <f ca="1">IF(L$5-$I$5&lt;$A51-1," ",IF(L$5-$I$5+1&gt;'Primary Inputs'!$C$17,0,(SUM(OFFSET($I$21,0,L$5-$I$5-$A51+1)))*$C51))</f>
        <v xml:space="preserve"> </v>
      </c>
      <c r="M51" s="169" t="str">
        <f ca="1">IF(M$5-$I$5&lt;$A51-1," ",IF(M$5-$I$5+1&gt;'Primary Inputs'!$C$17,0,(SUM(OFFSET($I$21,0,M$5-$I$5-$A51+1)))*$C51))</f>
        <v xml:space="preserve"> </v>
      </c>
      <c r="N51" s="169" t="str">
        <f ca="1">IF(N$5-$I$5&lt;$A51-1," ",IF(N$5-$I$5+1&gt;'Primary Inputs'!$C$17,0,(SUM(OFFSET($I$21,0,N$5-$I$5-$A51+1)))*$C51))</f>
        <v xml:space="preserve"> </v>
      </c>
      <c r="O51" s="169" t="str">
        <f ca="1">IF(O$5-$I$5&lt;$A51-1," ",IF(O$5-$I$5+1&gt;'Primary Inputs'!$C$17,0,(SUM(OFFSET($I$21,0,O$5-$I$5-$A51+1)))*$C51))</f>
        <v xml:space="preserve"> </v>
      </c>
      <c r="P51" s="169" t="str">
        <f ca="1">IF(P$5-$I$5&lt;$A51-1," ",IF(P$5-$I$5+1&gt;'Primary Inputs'!$C$17,0,(SUM(OFFSET($I$21,0,P$5-$I$5-$A51+1)))*$C51))</f>
        <v xml:space="preserve"> </v>
      </c>
      <c r="Q51" s="169" t="str">
        <f ca="1">IF(Q$5-$I$5&lt;$A51-1," ",IF(Q$5-$I$5+1&gt;'Primary Inputs'!$C$17,0,(SUM(OFFSET($I$21,0,Q$5-$I$5-$A51+1)))*$C51))</f>
        <v xml:space="preserve"> </v>
      </c>
      <c r="R51" s="169" t="str">
        <f ca="1">IF(R$5-$I$5&lt;$A51-1," ",IF(R$5-$I$5+1&gt;'Primary Inputs'!$C$17,0,(SUM(OFFSET($I$21,0,R$5-$I$5-$A51+1)))*$C51))</f>
        <v xml:space="preserve"> </v>
      </c>
      <c r="S51" s="169" t="str">
        <f ca="1">IF(S$5-$I$5&lt;$A51-1," ",IF(S$5-$I$5+1&gt;'Primary Inputs'!$C$17,0,(SUM(OFFSET($I$21,0,S$5-$I$5-$A51+1)))*$C51))</f>
        <v xml:space="preserve"> </v>
      </c>
      <c r="T51" s="169" t="str">
        <f ca="1">IF(T$5-$I$5&lt;$A51-1," ",IF(T$5-$I$5+1&gt;'Primary Inputs'!$C$17,0,(SUM(OFFSET($I$21,0,T$5-$I$5-$A51+1)))*$C51))</f>
        <v xml:space="preserve"> </v>
      </c>
      <c r="U51" s="169" t="str">
        <f ca="1">IF(U$5-$I$5&lt;$A51-1," ",IF(U$5-$I$5+1&gt;'Primary Inputs'!$C$17,0,(SUM(OFFSET($I$21,0,U$5-$I$5-$A51+1)))*$C51))</f>
        <v xml:space="preserve"> </v>
      </c>
      <c r="V51" s="169" t="str">
        <f ca="1">IF(V$5-$I$5&lt;$A51-1," ",IF(V$5-$I$5+1&gt;'Primary Inputs'!$C$17,0,(SUM(OFFSET($I$21,0,V$5-$I$5-$A51+1)))*$C51))</f>
        <v xml:space="preserve"> </v>
      </c>
      <c r="W51" s="169" t="str">
        <f ca="1">IF(W$5-$I$5&lt;$A51-1," ",IF(W$5-$I$5+1&gt;'Primary Inputs'!$C$17,0,(SUM(OFFSET($I$21,0,W$5-$I$5-$A51+1)))*$C51))</f>
        <v xml:space="preserve"> </v>
      </c>
      <c r="X51" s="169" t="str">
        <f ca="1">IF(X$5-$I$5&lt;$A51-1," ",IF(X$5-$I$5+1&gt;'Primary Inputs'!$C$17,0,(SUM(OFFSET($I$21,0,X$5-$I$5-$A51+1)))*$C51))</f>
        <v xml:space="preserve"> </v>
      </c>
      <c r="Y51" s="169" t="str">
        <f ca="1">IF(Y$5-$I$5&lt;$A51-1," ",IF(Y$5-$I$5+1&gt;'Primary Inputs'!$C$17,0,(SUM(OFFSET($I$21,0,Y$5-$I$5-$A51+1)))*$C51))</f>
        <v xml:space="preserve"> </v>
      </c>
      <c r="Z51" s="169" t="str">
        <f ca="1">IF(Z$5-$I$5&lt;$A51-1," ",IF(Z$5-$I$5+1&gt;'Primary Inputs'!$C$17,0,(SUM(OFFSET($I$21,0,Z$5-$I$5-$A51+1)))*$C51))</f>
        <v xml:space="preserve"> </v>
      </c>
      <c r="AA51" s="169" t="str">
        <f ca="1">IF(AA$5-$I$5&lt;$A51-1," ",IF(AA$5-$I$5+1&gt;'Primary Inputs'!$C$17,0,(SUM(OFFSET($I$21,0,AA$5-$I$5-$A51+1)))*$C51))</f>
        <v xml:space="preserve"> </v>
      </c>
      <c r="AB51" s="169" t="str">
        <f ca="1">IF(AB$5-$I$5&lt;$A51-1," ",IF(AB$5-$I$5+1&gt;'Primary Inputs'!$C$17,0,(SUM(OFFSET($I$21,0,AB$5-$I$5-$A51+1)))*$C51))</f>
        <v xml:space="preserve"> </v>
      </c>
      <c r="AC51" s="169" t="str">
        <f ca="1">IF(AC$5-$I$5&lt;$A51-1," ",IF(AC$5-$I$5+1&gt;'Primary Inputs'!$C$17,0,(SUM(OFFSET($I$21,0,AC$5-$I$5-$A51+1)))*$C51))</f>
        <v xml:space="preserve"> </v>
      </c>
      <c r="AD51" s="169" t="str">
        <f ca="1">IF(AD$5-$I$5&lt;$A51-1," ",IF(AD$5-$I$5+1&gt;'Primary Inputs'!$C$17,0,(SUM(OFFSET($I$21,0,AD$5-$I$5-$A51+1)))*$C51))</f>
        <v xml:space="preserve"> </v>
      </c>
      <c r="AE51" s="169" t="str">
        <f ca="1">IF(AE$5-$I$5&lt;$A51-1," ",IF(AE$5-$I$5+1&gt;'Primary Inputs'!$C$17,0,(SUM(OFFSET($I$21,0,AE$5-$I$5-$A51+1)))*$C51))</f>
        <v xml:space="preserve"> </v>
      </c>
      <c r="AF51" s="169" t="str">
        <f ca="1">IF(AF$5-$I$5&lt;$A51-1," ",IF(AF$5-$I$5+1&gt;'Primary Inputs'!$C$17,0,(SUM(OFFSET($I$21,0,AF$5-$I$5-$A51+1)))*$C51))</f>
        <v xml:space="preserve"> </v>
      </c>
      <c r="AG51" s="169" t="str">
        <f ca="1">IF(AG$5-$I$5&lt;$A51-1," ",IF(AG$5-$I$5+1&gt;'Primary Inputs'!$C$17,0,(SUM(OFFSET($I$21,0,AG$5-$I$5-$A51+1)))*$C51))</f>
        <v xml:space="preserve"> </v>
      </c>
      <c r="AH51" s="169">
        <f ca="1">IF(AH$5-$I$5&lt;$A51-1," ",IF(AH$5-$I$5+1&gt;'Primary Inputs'!$C$17,0,(SUM(OFFSET($I$21,0,AH$5-$I$5-$A51+1)))*$C51))</f>
        <v>0</v>
      </c>
      <c r="AI51" s="169">
        <f ca="1">IF(AI$5-$I$5&lt;$A51-1," ",IF(AI$5-$I$5+1&gt;'Primary Inputs'!$C$17,0,(SUM(OFFSET($I$21,0,AI$5-$I$5-$A51+1)))*$C51))</f>
        <v>0</v>
      </c>
      <c r="AJ51" s="169">
        <f ca="1">IF(AJ$5-$I$5&lt;$A51-1," ",IF(AJ$5-$I$5+1&gt;'Primary Inputs'!$C$17,0,(SUM(OFFSET($I$21,0,AJ$5-$I$5-$A51+1)))*$C51))</f>
        <v>0</v>
      </c>
      <c r="AK51" s="169">
        <f ca="1">IF(AK$5-$I$5&lt;$A51-1," ",IF(AK$5-$I$5+1&gt;'Primary Inputs'!$C$17,0,(SUM(OFFSET($I$21,0,AK$5-$I$5-$A51+1)))*$C51))</f>
        <v>0</v>
      </c>
      <c r="AL51" s="169">
        <f ca="1">IF(AL$5-$I$5&lt;$A51-1," ",IF(AL$5-$I$5+1&gt;'Primary Inputs'!$C$17,0,(SUM(OFFSET($I$21,0,AL$5-$I$5-$A51+1)))*$C51))</f>
        <v>0</v>
      </c>
      <c r="AM51" s="169">
        <f ca="1">IF(AM$5-$I$5&lt;$A51-1," ",IF(AM$5-$I$5+1&gt;'Primary Inputs'!$C$17,0,(SUM(OFFSET($I$21,0,AM$5-$I$5-$A51+1)))*$C51))</f>
        <v>0</v>
      </c>
      <c r="AN51" s="169">
        <f ca="1">IF(AN$5-$I$5&lt;$A51-1," ",IF(AN$5-$I$5+1&gt;'Primary Inputs'!$C$17,0,(SUM(OFFSET($I$21,0,AN$5-$I$5-$A51+1)))*$C51))</f>
        <v>0</v>
      </c>
      <c r="AO51" s="169">
        <f ca="1">IF(AO$5-$I$5&lt;$A51-1," ",IF(AO$5-$I$5+1&gt;'Primary Inputs'!$C$17,0,(SUM(OFFSET($I$21,0,AO$5-$I$5-$A51+1)))*$C51))</f>
        <v>0</v>
      </c>
      <c r="AP51" s="169">
        <f ca="1">IF(AP$5-$I$5&lt;$A51-1," ",IF(AP$5-$I$5+1&gt;'Primary Inputs'!$C$17,0,(SUM(OFFSET($I$21,0,AP$5-$I$5-$A51+1)))*$C51))</f>
        <v>0</v>
      </c>
      <c r="AQ51" s="169">
        <f ca="1">IF(AQ$5-$I$5&lt;$A51-1," ",IF(AQ$5-$I$5+1&gt;'Primary Inputs'!$C$17,0,(SUM(OFFSET($I$21,0,AQ$5-$I$5-$A51+1)))*$C51))</f>
        <v>0</v>
      </c>
      <c r="AR51" s="169">
        <f ca="1">IF(AR$5-$I$5&lt;$A51-1," ",IF(AR$5-$I$5+1&gt;'Primary Inputs'!$C$17,0,(SUM(OFFSET($I$21,0,AR$5-$I$5-$A51+1)))*$C51))</f>
        <v>0</v>
      </c>
      <c r="AS51" s="169">
        <f ca="1">IF(AS$5-$I$5&lt;$A51-1," ",IF(AS$5-$I$5+1&gt;'Primary Inputs'!$C$17,0,(SUM(OFFSET($I$21,0,AS$5-$I$5-$A51+1)))*$C51))</f>
        <v>0</v>
      </c>
      <c r="AT51" s="169">
        <f ca="1">IF(AT$5-$I$5&lt;$A51-1," ",IF(AT$5-$I$5+1&gt;'Primary Inputs'!$C$17,0,(SUM(OFFSET($I$21,0,AT$5-$I$5-$A51+1)))*$C51))</f>
        <v>0</v>
      </c>
      <c r="AU51" s="169">
        <f ca="1">IF(AU$5-$I$5&lt;$A51-1," ",IF(AU$5-$I$5+1&gt;'Primary Inputs'!$C$17,0,(SUM(OFFSET($I$21,0,AU$5-$I$5-$A51+1)))*$C51))</f>
        <v>0</v>
      </c>
      <c r="AV51" s="169">
        <f ca="1">IF(AV$5-$I$5&lt;$A51-1," ",IF(AV$5-$I$5+1&gt;'Primary Inputs'!$C$17,0,(SUM(OFFSET($I$21,0,AV$5-$I$5-$A51+1)))*$C51))</f>
        <v>0</v>
      </c>
      <c r="AW51" s="169">
        <f ca="1">IF(AW$5-$I$5&lt;$A51-1," ",IF(AW$5-$I$5+1&gt;'Primary Inputs'!$C$17,0,(SUM(OFFSET($I$21,0,AW$5-$I$5-$A51+1)))*$C51))</f>
        <v>0</v>
      </c>
      <c r="AX51" s="169">
        <f ca="1">IF(AX$5-$I$5&lt;$A51-1," ",IF(AX$5-$I$5+1&gt;'Primary Inputs'!$C$17,0,(SUM(OFFSET($I$21,0,AX$5-$I$5-$A51+1)))*$C51))</f>
        <v>0</v>
      </c>
      <c r="AY51" s="169">
        <f ca="1">IF(AY$5-$I$5&lt;$A51-1," ",IF(AY$5-$I$5+1&gt;'Primary Inputs'!$C$17,0,(SUM(OFFSET($I$21,0,AY$5-$I$5-$A51+1)))*$C51))</f>
        <v>0</v>
      </c>
      <c r="AZ51" s="169">
        <f ca="1">IF(AZ$5-$I$5&lt;$A51-1," ",IF(AZ$5-$I$5+1&gt;'Primary Inputs'!$C$17,0,(SUM(OFFSET($I$21,0,AZ$5-$I$5-$A51+1)))*$C51))</f>
        <v>0</v>
      </c>
      <c r="BA51" s="169">
        <f ca="1">IF(BA$5-$I$5&lt;$A51-1," ",IF(BA$5-$I$5+1&gt;'Primary Inputs'!$C$17,0,(SUM(OFFSET($I$21,0,BA$5-$I$5-$A51+1)))*$C51))</f>
        <v>0</v>
      </c>
      <c r="BB51" s="169">
        <f ca="1">IF(BB$5-$I$5&lt;$A51-1," ",IF(BB$5-$I$5+1&gt;'Primary Inputs'!$C$17,0,(SUM(OFFSET($I$21,0,BB$5-$I$5-$A51+1)))*$C51))</f>
        <v>0</v>
      </c>
      <c r="BC51" s="169">
        <f ca="1">IF(BC$5-$I$5&lt;$A51-1," ",IF(BC$5-$I$5+1&gt;'Primary Inputs'!$C$17,0,(SUM(OFFSET($I$21,0,BC$5-$I$5-$A51+1)))*$C51))</f>
        <v>0</v>
      </c>
      <c r="BD51" s="169">
        <f ca="1">IF(BD$5-$I$5&lt;$A51-1," ",IF(BD$5-$I$5+1&gt;'Primary Inputs'!$C$17,0,(SUM(OFFSET($I$21,0,BD$5-$I$5-$A51+1)))*$C51))</f>
        <v>0</v>
      </c>
      <c r="BE51" s="169">
        <f ca="1">IF(BE$5-$I$5&lt;$A51-1," ",IF(BE$5-$I$5+1&gt;'Primary Inputs'!$C$17,0,(SUM(OFFSET($I$21,0,BE$5-$I$5-$A51+1)))*$C51))</f>
        <v>0</v>
      </c>
      <c r="BF51" s="169">
        <f ca="1">IF(BF$5-$I$5&lt;$A51-1," ",IF(BF$5-$I$5+1&gt;'Primary Inputs'!$C$17,0,(SUM(OFFSET($I$21,0,BF$5-$I$5-$A51+1)))*$C51))</f>
        <v>0</v>
      </c>
      <c r="BG51" s="119"/>
      <c r="BH51" s="119"/>
      <c r="BI51" s="119"/>
      <c r="BJ51" s="119"/>
      <c r="BK51" s="119"/>
      <c r="BL51" s="119"/>
      <c r="BM51" s="119"/>
      <c r="BN51" s="119"/>
      <c r="BO51" s="119"/>
      <c r="BP51" s="119"/>
      <c r="BQ51" s="119"/>
      <c r="BR51" s="119"/>
      <c r="BS51" s="119"/>
      <c r="BT51" s="119"/>
      <c r="BU51" s="119"/>
      <c r="BV51" s="119"/>
      <c r="BW51" s="119"/>
      <c r="BX51" s="119"/>
      <c r="BY51" s="119"/>
      <c r="BZ51" s="119"/>
      <c r="CA51" s="119"/>
      <c r="CB51" s="119"/>
      <c r="CC51" s="119"/>
      <c r="CD51" s="119"/>
      <c r="CE51" s="119"/>
      <c r="CF51" s="119"/>
      <c r="CG51" s="119"/>
      <c r="CH51" s="119"/>
      <c r="CI51" s="119"/>
      <c r="CJ51" s="119"/>
      <c r="CK51" s="119"/>
      <c r="CL51" s="119"/>
      <c r="CM51" s="119"/>
      <c r="CN51" s="119"/>
      <c r="CO51" s="119"/>
      <c r="CP51" s="119"/>
      <c r="CQ51" s="119"/>
      <c r="CR51" s="119"/>
      <c r="CS51" s="119"/>
      <c r="CT51" s="119"/>
      <c r="CU51" s="119"/>
      <c r="CV51" s="119"/>
      <c r="CW51" s="119"/>
      <c r="CX51" s="119"/>
      <c r="CY51" s="119"/>
      <c r="CZ51" s="119"/>
    </row>
    <row r="52" spans="1:104">
      <c r="A52" s="119">
        <v>27</v>
      </c>
      <c r="B52" s="119" t="s">
        <v>221</v>
      </c>
      <c r="C52" s="119">
        <f ca="1">OFFSET('Primary Inputs'!$E$12,0,$A52-1)</f>
        <v>0</v>
      </c>
      <c r="I52" s="169" t="str">
        <f ca="1">IF(I$5-$I$5&lt;$A52-1," ",IF(I$5-$I$5+1&gt;'Primary Inputs'!$C$17,0,(SUM(OFFSET($I$21,0,I$5-$I$5-$A52+1)))*$C52))</f>
        <v xml:space="preserve"> </v>
      </c>
      <c r="J52" s="169" t="str">
        <f ca="1">IF(J$5-$I$5&lt;$A52-1," ",IF(J$5-$I$5+1&gt;'Primary Inputs'!$C$17,0,(SUM(OFFSET($I$21,0,J$5-$I$5-$A52+1)))*$C52))</f>
        <v xml:space="preserve"> </v>
      </c>
      <c r="K52" s="169" t="str">
        <f ca="1">IF(K$5-$I$5&lt;$A52-1," ",IF(K$5-$I$5+1&gt;'Primary Inputs'!$C$17,0,(SUM(OFFSET($I$21,0,K$5-$I$5-$A52+1)))*$C52))</f>
        <v xml:space="preserve"> </v>
      </c>
      <c r="L52" s="169" t="str">
        <f ca="1">IF(L$5-$I$5&lt;$A52-1," ",IF(L$5-$I$5+1&gt;'Primary Inputs'!$C$17,0,(SUM(OFFSET($I$21,0,L$5-$I$5-$A52+1)))*$C52))</f>
        <v xml:space="preserve"> </v>
      </c>
      <c r="M52" s="169" t="str">
        <f ca="1">IF(M$5-$I$5&lt;$A52-1," ",IF(M$5-$I$5+1&gt;'Primary Inputs'!$C$17,0,(SUM(OFFSET($I$21,0,M$5-$I$5-$A52+1)))*$C52))</f>
        <v xml:space="preserve"> </v>
      </c>
      <c r="N52" s="169" t="str">
        <f ca="1">IF(N$5-$I$5&lt;$A52-1," ",IF(N$5-$I$5+1&gt;'Primary Inputs'!$C$17,0,(SUM(OFFSET($I$21,0,N$5-$I$5-$A52+1)))*$C52))</f>
        <v xml:space="preserve"> </v>
      </c>
      <c r="O52" s="169" t="str">
        <f ca="1">IF(O$5-$I$5&lt;$A52-1," ",IF(O$5-$I$5+1&gt;'Primary Inputs'!$C$17,0,(SUM(OFFSET($I$21,0,O$5-$I$5-$A52+1)))*$C52))</f>
        <v xml:space="preserve"> </v>
      </c>
      <c r="P52" s="169" t="str">
        <f ca="1">IF(P$5-$I$5&lt;$A52-1," ",IF(P$5-$I$5+1&gt;'Primary Inputs'!$C$17,0,(SUM(OFFSET($I$21,0,P$5-$I$5-$A52+1)))*$C52))</f>
        <v xml:space="preserve"> </v>
      </c>
      <c r="Q52" s="169" t="str">
        <f ca="1">IF(Q$5-$I$5&lt;$A52-1," ",IF(Q$5-$I$5+1&gt;'Primary Inputs'!$C$17,0,(SUM(OFFSET($I$21,0,Q$5-$I$5-$A52+1)))*$C52))</f>
        <v xml:space="preserve"> </v>
      </c>
      <c r="R52" s="169" t="str">
        <f ca="1">IF(R$5-$I$5&lt;$A52-1," ",IF(R$5-$I$5+1&gt;'Primary Inputs'!$C$17,0,(SUM(OFFSET($I$21,0,R$5-$I$5-$A52+1)))*$C52))</f>
        <v xml:space="preserve"> </v>
      </c>
      <c r="S52" s="169" t="str">
        <f ca="1">IF(S$5-$I$5&lt;$A52-1," ",IF(S$5-$I$5+1&gt;'Primary Inputs'!$C$17,0,(SUM(OFFSET($I$21,0,S$5-$I$5-$A52+1)))*$C52))</f>
        <v xml:space="preserve"> </v>
      </c>
      <c r="T52" s="169" t="str">
        <f ca="1">IF(T$5-$I$5&lt;$A52-1," ",IF(T$5-$I$5+1&gt;'Primary Inputs'!$C$17,0,(SUM(OFFSET($I$21,0,T$5-$I$5-$A52+1)))*$C52))</f>
        <v xml:space="preserve"> </v>
      </c>
      <c r="U52" s="169" t="str">
        <f ca="1">IF(U$5-$I$5&lt;$A52-1," ",IF(U$5-$I$5+1&gt;'Primary Inputs'!$C$17,0,(SUM(OFFSET($I$21,0,U$5-$I$5-$A52+1)))*$C52))</f>
        <v xml:space="preserve"> </v>
      </c>
      <c r="V52" s="169" t="str">
        <f ca="1">IF(V$5-$I$5&lt;$A52-1," ",IF(V$5-$I$5+1&gt;'Primary Inputs'!$C$17,0,(SUM(OFFSET($I$21,0,V$5-$I$5-$A52+1)))*$C52))</f>
        <v xml:space="preserve"> </v>
      </c>
      <c r="W52" s="169" t="str">
        <f ca="1">IF(W$5-$I$5&lt;$A52-1," ",IF(W$5-$I$5+1&gt;'Primary Inputs'!$C$17,0,(SUM(OFFSET($I$21,0,W$5-$I$5-$A52+1)))*$C52))</f>
        <v xml:space="preserve"> </v>
      </c>
      <c r="X52" s="169" t="str">
        <f ca="1">IF(X$5-$I$5&lt;$A52-1," ",IF(X$5-$I$5+1&gt;'Primary Inputs'!$C$17,0,(SUM(OFFSET($I$21,0,X$5-$I$5-$A52+1)))*$C52))</f>
        <v xml:space="preserve"> </v>
      </c>
      <c r="Y52" s="169" t="str">
        <f ca="1">IF(Y$5-$I$5&lt;$A52-1," ",IF(Y$5-$I$5+1&gt;'Primary Inputs'!$C$17,0,(SUM(OFFSET($I$21,0,Y$5-$I$5-$A52+1)))*$C52))</f>
        <v xml:space="preserve"> </v>
      </c>
      <c r="Z52" s="169" t="str">
        <f ca="1">IF(Z$5-$I$5&lt;$A52-1," ",IF(Z$5-$I$5+1&gt;'Primary Inputs'!$C$17,0,(SUM(OFFSET($I$21,0,Z$5-$I$5-$A52+1)))*$C52))</f>
        <v xml:space="preserve"> </v>
      </c>
      <c r="AA52" s="169" t="str">
        <f ca="1">IF(AA$5-$I$5&lt;$A52-1," ",IF(AA$5-$I$5+1&gt;'Primary Inputs'!$C$17,0,(SUM(OFFSET($I$21,0,AA$5-$I$5-$A52+1)))*$C52))</f>
        <v xml:space="preserve"> </v>
      </c>
      <c r="AB52" s="169" t="str">
        <f ca="1">IF(AB$5-$I$5&lt;$A52-1," ",IF(AB$5-$I$5+1&gt;'Primary Inputs'!$C$17,0,(SUM(OFFSET($I$21,0,AB$5-$I$5-$A52+1)))*$C52))</f>
        <v xml:space="preserve"> </v>
      </c>
      <c r="AC52" s="169" t="str">
        <f ca="1">IF(AC$5-$I$5&lt;$A52-1," ",IF(AC$5-$I$5+1&gt;'Primary Inputs'!$C$17,0,(SUM(OFFSET($I$21,0,AC$5-$I$5-$A52+1)))*$C52))</f>
        <v xml:space="preserve"> </v>
      </c>
      <c r="AD52" s="169" t="str">
        <f ca="1">IF(AD$5-$I$5&lt;$A52-1," ",IF(AD$5-$I$5+1&gt;'Primary Inputs'!$C$17,0,(SUM(OFFSET($I$21,0,AD$5-$I$5-$A52+1)))*$C52))</f>
        <v xml:space="preserve"> </v>
      </c>
      <c r="AE52" s="169" t="str">
        <f ca="1">IF(AE$5-$I$5&lt;$A52-1," ",IF(AE$5-$I$5+1&gt;'Primary Inputs'!$C$17,0,(SUM(OFFSET($I$21,0,AE$5-$I$5-$A52+1)))*$C52))</f>
        <v xml:space="preserve"> </v>
      </c>
      <c r="AF52" s="169" t="str">
        <f ca="1">IF(AF$5-$I$5&lt;$A52-1," ",IF(AF$5-$I$5+1&gt;'Primary Inputs'!$C$17,0,(SUM(OFFSET($I$21,0,AF$5-$I$5-$A52+1)))*$C52))</f>
        <v xml:space="preserve"> </v>
      </c>
      <c r="AG52" s="169" t="str">
        <f ca="1">IF(AG$5-$I$5&lt;$A52-1," ",IF(AG$5-$I$5+1&gt;'Primary Inputs'!$C$17,0,(SUM(OFFSET($I$21,0,AG$5-$I$5-$A52+1)))*$C52))</f>
        <v xml:space="preserve"> </v>
      </c>
      <c r="AH52" s="169" t="str">
        <f ca="1">IF(AH$5-$I$5&lt;$A52-1," ",IF(AH$5-$I$5+1&gt;'Primary Inputs'!$C$17,0,(SUM(OFFSET($I$21,0,AH$5-$I$5-$A52+1)))*$C52))</f>
        <v xml:space="preserve"> </v>
      </c>
      <c r="AI52" s="169">
        <f ca="1">IF(AI$5-$I$5&lt;$A52-1," ",IF(AI$5-$I$5+1&gt;'Primary Inputs'!$C$17,0,(SUM(OFFSET($I$21,0,AI$5-$I$5-$A52+1)))*$C52))</f>
        <v>0</v>
      </c>
      <c r="AJ52" s="169">
        <f ca="1">IF(AJ$5-$I$5&lt;$A52-1," ",IF(AJ$5-$I$5+1&gt;'Primary Inputs'!$C$17,0,(SUM(OFFSET($I$21,0,AJ$5-$I$5-$A52+1)))*$C52))</f>
        <v>0</v>
      </c>
      <c r="AK52" s="169">
        <f ca="1">IF(AK$5-$I$5&lt;$A52-1," ",IF(AK$5-$I$5+1&gt;'Primary Inputs'!$C$17,0,(SUM(OFFSET($I$21,0,AK$5-$I$5-$A52+1)))*$C52))</f>
        <v>0</v>
      </c>
      <c r="AL52" s="169">
        <f ca="1">IF(AL$5-$I$5&lt;$A52-1," ",IF(AL$5-$I$5+1&gt;'Primary Inputs'!$C$17,0,(SUM(OFFSET($I$21,0,AL$5-$I$5-$A52+1)))*$C52))</f>
        <v>0</v>
      </c>
      <c r="AM52" s="169">
        <f ca="1">IF(AM$5-$I$5&lt;$A52-1," ",IF(AM$5-$I$5+1&gt;'Primary Inputs'!$C$17,0,(SUM(OFFSET($I$21,0,AM$5-$I$5-$A52+1)))*$C52))</f>
        <v>0</v>
      </c>
      <c r="AN52" s="169">
        <f ca="1">IF(AN$5-$I$5&lt;$A52-1," ",IF(AN$5-$I$5+1&gt;'Primary Inputs'!$C$17,0,(SUM(OFFSET($I$21,0,AN$5-$I$5-$A52+1)))*$C52))</f>
        <v>0</v>
      </c>
      <c r="AO52" s="169">
        <f ca="1">IF(AO$5-$I$5&lt;$A52-1," ",IF(AO$5-$I$5+1&gt;'Primary Inputs'!$C$17,0,(SUM(OFFSET($I$21,0,AO$5-$I$5-$A52+1)))*$C52))</f>
        <v>0</v>
      </c>
      <c r="AP52" s="169">
        <f ca="1">IF(AP$5-$I$5&lt;$A52-1," ",IF(AP$5-$I$5+1&gt;'Primary Inputs'!$C$17,0,(SUM(OFFSET($I$21,0,AP$5-$I$5-$A52+1)))*$C52))</f>
        <v>0</v>
      </c>
      <c r="AQ52" s="169">
        <f ca="1">IF(AQ$5-$I$5&lt;$A52-1," ",IF(AQ$5-$I$5+1&gt;'Primary Inputs'!$C$17,0,(SUM(OFFSET($I$21,0,AQ$5-$I$5-$A52+1)))*$C52))</f>
        <v>0</v>
      </c>
      <c r="AR52" s="169">
        <f ca="1">IF(AR$5-$I$5&lt;$A52-1," ",IF(AR$5-$I$5+1&gt;'Primary Inputs'!$C$17,0,(SUM(OFFSET($I$21,0,AR$5-$I$5-$A52+1)))*$C52))</f>
        <v>0</v>
      </c>
      <c r="AS52" s="169">
        <f ca="1">IF(AS$5-$I$5&lt;$A52-1," ",IF(AS$5-$I$5+1&gt;'Primary Inputs'!$C$17,0,(SUM(OFFSET($I$21,0,AS$5-$I$5-$A52+1)))*$C52))</f>
        <v>0</v>
      </c>
      <c r="AT52" s="169">
        <f ca="1">IF(AT$5-$I$5&lt;$A52-1," ",IF(AT$5-$I$5+1&gt;'Primary Inputs'!$C$17,0,(SUM(OFFSET($I$21,0,AT$5-$I$5-$A52+1)))*$C52))</f>
        <v>0</v>
      </c>
      <c r="AU52" s="169">
        <f ca="1">IF(AU$5-$I$5&lt;$A52-1," ",IF(AU$5-$I$5+1&gt;'Primary Inputs'!$C$17,0,(SUM(OFFSET($I$21,0,AU$5-$I$5-$A52+1)))*$C52))</f>
        <v>0</v>
      </c>
      <c r="AV52" s="169">
        <f ca="1">IF(AV$5-$I$5&lt;$A52-1," ",IF(AV$5-$I$5+1&gt;'Primary Inputs'!$C$17,0,(SUM(OFFSET($I$21,0,AV$5-$I$5-$A52+1)))*$C52))</f>
        <v>0</v>
      </c>
      <c r="AW52" s="169">
        <f ca="1">IF(AW$5-$I$5&lt;$A52-1," ",IF(AW$5-$I$5+1&gt;'Primary Inputs'!$C$17,0,(SUM(OFFSET($I$21,0,AW$5-$I$5-$A52+1)))*$C52))</f>
        <v>0</v>
      </c>
      <c r="AX52" s="169">
        <f ca="1">IF(AX$5-$I$5&lt;$A52-1," ",IF(AX$5-$I$5+1&gt;'Primary Inputs'!$C$17,0,(SUM(OFFSET($I$21,0,AX$5-$I$5-$A52+1)))*$C52))</f>
        <v>0</v>
      </c>
      <c r="AY52" s="169">
        <f ca="1">IF(AY$5-$I$5&lt;$A52-1," ",IF(AY$5-$I$5+1&gt;'Primary Inputs'!$C$17,0,(SUM(OFFSET($I$21,0,AY$5-$I$5-$A52+1)))*$C52))</f>
        <v>0</v>
      </c>
      <c r="AZ52" s="169">
        <f ca="1">IF(AZ$5-$I$5&lt;$A52-1," ",IF(AZ$5-$I$5+1&gt;'Primary Inputs'!$C$17,0,(SUM(OFFSET($I$21,0,AZ$5-$I$5-$A52+1)))*$C52))</f>
        <v>0</v>
      </c>
      <c r="BA52" s="169">
        <f ca="1">IF(BA$5-$I$5&lt;$A52-1," ",IF(BA$5-$I$5+1&gt;'Primary Inputs'!$C$17,0,(SUM(OFFSET($I$21,0,BA$5-$I$5-$A52+1)))*$C52))</f>
        <v>0</v>
      </c>
      <c r="BB52" s="169">
        <f ca="1">IF(BB$5-$I$5&lt;$A52-1," ",IF(BB$5-$I$5+1&gt;'Primary Inputs'!$C$17,0,(SUM(OFFSET($I$21,0,BB$5-$I$5-$A52+1)))*$C52))</f>
        <v>0</v>
      </c>
      <c r="BC52" s="169">
        <f ca="1">IF(BC$5-$I$5&lt;$A52-1," ",IF(BC$5-$I$5+1&gt;'Primary Inputs'!$C$17,0,(SUM(OFFSET($I$21,0,BC$5-$I$5-$A52+1)))*$C52))</f>
        <v>0</v>
      </c>
      <c r="BD52" s="169">
        <f ca="1">IF(BD$5-$I$5&lt;$A52-1," ",IF(BD$5-$I$5+1&gt;'Primary Inputs'!$C$17,0,(SUM(OFFSET($I$21,0,BD$5-$I$5-$A52+1)))*$C52))</f>
        <v>0</v>
      </c>
      <c r="BE52" s="169">
        <f ca="1">IF(BE$5-$I$5&lt;$A52-1," ",IF(BE$5-$I$5+1&gt;'Primary Inputs'!$C$17,0,(SUM(OFFSET($I$21,0,BE$5-$I$5-$A52+1)))*$C52))</f>
        <v>0</v>
      </c>
      <c r="BF52" s="169">
        <f ca="1">IF(BF$5-$I$5&lt;$A52-1," ",IF(BF$5-$I$5+1&gt;'Primary Inputs'!$C$17,0,(SUM(OFFSET($I$21,0,BF$5-$I$5-$A52+1)))*$C52))</f>
        <v>0</v>
      </c>
      <c r="BG52" s="119"/>
      <c r="BH52" s="119"/>
      <c r="BI52" s="119"/>
      <c r="BJ52" s="119"/>
      <c r="BK52" s="119"/>
      <c r="BL52" s="119"/>
      <c r="BM52" s="119"/>
      <c r="BN52" s="119"/>
      <c r="BO52" s="119"/>
      <c r="BP52" s="119"/>
      <c r="BQ52" s="119"/>
      <c r="BR52" s="119"/>
      <c r="BS52" s="119"/>
      <c r="BT52" s="119"/>
      <c r="BU52" s="119"/>
      <c r="BV52" s="119"/>
      <c r="BW52" s="119"/>
      <c r="BX52" s="119"/>
      <c r="BY52" s="119"/>
      <c r="BZ52" s="119"/>
      <c r="CA52" s="119"/>
      <c r="CB52" s="119"/>
      <c r="CC52" s="119"/>
      <c r="CD52" s="119"/>
      <c r="CE52" s="119"/>
      <c r="CF52" s="119"/>
      <c r="CG52" s="119"/>
      <c r="CH52" s="119"/>
      <c r="CI52" s="119"/>
      <c r="CJ52" s="119"/>
      <c r="CK52" s="119"/>
      <c r="CL52" s="119"/>
      <c r="CM52" s="119"/>
      <c r="CN52" s="119"/>
      <c r="CO52" s="119"/>
      <c r="CP52" s="119"/>
      <c r="CQ52" s="119"/>
      <c r="CR52" s="119"/>
      <c r="CS52" s="119"/>
      <c r="CT52" s="119"/>
      <c r="CU52" s="119"/>
      <c r="CV52" s="119"/>
      <c r="CW52" s="119"/>
      <c r="CX52" s="119"/>
      <c r="CY52" s="119"/>
      <c r="CZ52" s="119"/>
    </row>
    <row r="53" spans="1:104">
      <c r="A53" s="119">
        <v>28</v>
      </c>
      <c r="B53" s="119" t="s">
        <v>222</v>
      </c>
      <c r="C53" s="119">
        <f ca="1">OFFSET('Primary Inputs'!$E$12,0,$A53-1)</f>
        <v>0</v>
      </c>
      <c r="I53" s="169" t="str">
        <f ca="1">IF(I$5-$I$5&lt;$A53-1," ",IF(I$5-$I$5+1&gt;'Primary Inputs'!$C$17,0,(SUM(OFFSET($I$21,0,I$5-$I$5-$A53+1)))*$C53))</f>
        <v xml:space="preserve"> </v>
      </c>
      <c r="J53" s="169" t="str">
        <f ca="1">IF(J$5-$I$5&lt;$A53-1," ",IF(J$5-$I$5+1&gt;'Primary Inputs'!$C$17,0,(SUM(OFFSET($I$21,0,J$5-$I$5-$A53+1)))*$C53))</f>
        <v xml:space="preserve"> </v>
      </c>
      <c r="K53" s="169" t="str">
        <f ca="1">IF(K$5-$I$5&lt;$A53-1," ",IF(K$5-$I$5+1&gt;'Primary Inputs'!$C$17,0,(SUM(OFFSET($I$21,0,K$5-$I$5-$A53+1)))*$C53))</f>
        <v xml:space="preserve"> </v>
      </c>
      <c r="L53" s="169" t="str">
        <f ca="1">IF(L$5-$I$5&lt;$A53-1," ",IF(L$5-$I$5+1&gt;'Primary Inputs'!$C$17,0,(SUM(OFFSET($I$21,0,L$5-$I$5-$A53+1)))*$C53))</f>
        <v xml:space="preserve"> </v>
      </c>
      <c r="M53" s="169" t="str">
        <f ca="1">IF(M$5-$I$5&lt;$A53-1," ",IF(M$5-$I$5+1&gt;'Primary Inputs'!$C$17,0,(SUM(OFFSET($I$21,0,M$5-$I$5-$A53+1)))*$C53))</f>
        <v xml:space="preserve"> </v>
      </c>
      <c r="N53" s="169" t="str">
        <f ca="1">IF(N$5-$I$5&lt;$A53-1," ",IF(N$5-$I$5+1&gt;'Primary Inputs'!$C$17,0,(SUM(OFFSET($I$21,0,N$5-$I$5-$A53+1)))*$C53))</f>
        <v xml:space="preserve"> </v>
      </c>
      <c r="O53" s="169" t="str">
        <f ca="1">IF(O$5-$I$5&lt;$A53-1," ",IF(O$5-$I$5+1&gt;'Primary Inputs'!$C$17,0,(SUM(OFFSET($I$21,0,O$5-$I$5-$A53+1)))*$C53))</f>
        <v xml:space="preserve"> </v>
      </c>
      <c r="P53" s="169" t="str">
        <f ca="1">IF(P$5-$I$5&lt;$A53-1," ",IF(P$5-$I$5+1&gt;'Primary Inputs'!$C$17,0,(SUM(OFFSET($I$21,0,P$5-$I$5-$A53+1)))*$C53))</f>
        <v xml:space="preserve"> </v>
      </c>
      <c r="Q53" s="169" t="str">
        <f ca="1">IF(Q$5-$I$5&lt;$A53-1," ",IF(Q$5-$I$5+1&gt;'Primary Inputs'!$C$17,0,(SUM(OFFSET($I$21,0,Q$5-$I$5-$A53+1)))*$C53))</f>
        <v xml:space="preserve"> </v>
      </c>
      <c r="R53" s="169" t="str">
        <f ca="1">IF(R$5-$I$5&lt;$A53-1," ",IF(R$5-$I$5+1&gt;'Primary Inputs'!$C$17,0,(SUM(OFFSET($I$21,0,R$5-$I$5-$A53+1)))*$C53))</f>
        <v xml:space="preserve"> </v>
      </c>
      <c r="S53" s="169" t="str">
        <f ca="1">IF(S$5-$I$5&lt;$A53-1," ",IF(S$5-$I$5+1&gt;'Primary Inputs'!$C$17,0,(SUM(OFFSET($I$21,0,S$5-$I$5-$A53+1)))*$C53))</f>
        <v xml:space="preserve"> </v>
      </c>
      <c r="T53" s="169" t="str">
        <f ca="1">IF(T$5-$I$5&lt;$A53-1," ",IF(T$5-$I$5+1&gt;'Primary Inputs'!$C$17,0,(SUM(OFFSET($I$21,0,T$5-$I$5-$A53+1)))*$C53))</f>
        <v xml:space="preserve"> </v>
      </c>
      <c r="U53" s="169" t="str">
        <f ca="1">IF(U$5-$I$5&lt;$A53-1," ",IF(U$5-$I$5+1&gt;'Primary Inputs'!$C$17,0,(SUM(OFFSET($I$21,0,U$5-$I$5-$A53+1)))*$C53))</f>
        <v xml:space="preserve"> </v>
      </c>
      <c r="V53" s="169" t="str">
        <f ca="1">IF(V$5-$I$5&lt;$A53-1," ",IF(V$5-$I$5+1&gt;'Primary Inputs'!$C$17,0,(SUM(OFFSET($I$21,0,V$5-$I$5-$A53+1)))*$C53))</f>
        <v xml:space="preserve"> </v>
      </c>
      <c r="W53" s="169" t="str">
        <f ca="1">IF(W$5-$I$5&lt;$A53-1," ",IF(W$5-$I$5+1&gt;'Primary Inputs'!$C$17,0,(SUM(OFFSET($I$21,0,W$5-$I$5-$A53+1)))*$C53))</f>
        <v xml:space="preserve"> </v>
      </c>
      <c r="X53" s="169" t="str">
        <f ca="1">IF(X$5-$I$5&lt;$A53-1," ",IF(X$5-$I$5+1&gt;'Primary Inputs'!$C$17,0,(SUM(OFFSET($I$21,0,X$5-$I$5-$A53+1)))*$C53))</f>
        <v xml:space="preserve"> </v>
      </c>
      <c r="Y53" s="169" t="str">
        <f ca="1">IF(Y$5-$I$5&lt;$A53-1," ",IF(Y$5-$I$5+1&gt;'Primary Inputs'!$C$17,0,(SUM(OFFSET($I$21,0,Y$5-$I$5-$A53+1)))*$C53))</f>
        <v xml:space="preserve"> </v>
      </c>
      <c r="Z53" s="169" t="str">
        <f ca="1">IF(Z$5-$I$5&lt;$A53-1," ",IF(Z$5-$I$5+1&gt;'Primary Inputs'!$C$17,0,(SUM(OFFSET($I$21,0,Z$5-$I$5-$A53+1)))*$C53))</f>
        <v xml:space="preserve"> </v>
      </c>
      <c r="AA53" s="169" t="str">
        <f ca="1">IF(AA$5-$I$5&lt;$A53-1," ",IF(AA$5-$I$5+1&gt;'Primary Inputs'!$C$17,0,(SUM(OFFSET($I$21,0,AA$5-$I$5-$A53+1)))*$C53))</f>
        <v xml:space="preserve"> </v>
      </c>
      <c r="AB53" s="169" t="str">
        <f ca="1">IF(AB$5-$I$5&lt;$A53-1," ",IF(AB$5-$I$5+1&gt;'Primary Inputs'!$C$17,0,(SUM(OFFSET($I$21,0,AB$5-$I$5-$A53+1)))*$C53))</f>
        <v xml:space="preserve"> </v>
      </c>
      <c r="AC53" s="169" t="str">
        <f ca="1">IF(AC$5-$I$5&lt;$A53-1," ",IF(AC$5-$I$5+1&gt;'Primary Inputs'!$C$17,0,(SUM(OFFSET($I$21,0,AC$5-$I$5-$A53+1)))*$C53))</f>
        <v xml:space="preserve"> </v>
      </c>
      <c r="AD53" s="169" t="str">
        <f ca="1">IF(AD$5-$I$5&lt;$A53-1," ",IF(AD$5-$I$5+1&gt;'Primary Inputs'!$C$17,0,(SUM(OFFSET($I$21,0,AD$5-$I$5-$A53+1)))*$C53))</f>
        <v xml:space="preserve"> </v>
      </c>
      <c r="AE53" s="169" t="str">
        <f ca="1">IF(AE$5-$I$5&lt;$A53-1," ",IF(AE$5-$I$5+1&gt;'Primary Inputs'!$C$17,0,(SUM(OFFSET($I$21,0,AE$5-$I$5-$A53+1)))*$C53))</f>
        <v xml:space="preserve"> </v>
      </c>
      <c r="AF53" s="169" t="str">
        <f ca="1">IF(AF$5-$I$5&lt;$A53-1," ",IF(AF$5-$I$5+1&gt;'Primary Inputs'!$C$17,0,(SUM(OFFSET($I$21,0,AF$5-$I$5-$A53+1)))*$C53))</f>
        <v xml:space="preserve"> </v>
      </c>
      <c r="AG53" s="169" t="str">
        <f ca="1">IF(AG$5-$I$5&lt;$A53-1," ",IF(AG$5-$I$5+1&gt;'Primary Inputs'!$C$17,0,(SUM(OFFSET($I$21,0,AG$5-$I$5-$A53+1)))*$C53))</f>
        <v xml:space="preserve"> </v>
      </c>
      <c r="AH53" s="169" t="str">
        <f ca="1">IF(AH$5-$I$5&lt;$A53-1," ",IF(AH$5-$I$5+1&gt;'Primary Inputs'!$C$17,0,(SUM(OFFSET($I$21,0,AH$5-$I$5-$A53+1)))*$C53))</f>
        <v xml:space="preserve"> </v>
      </c>
      <c r="AI53" s="169" t="str">
        <f ca="1">IF(AI$5-$I$5&lt;$A53-1," ",IF(AI$5-$I$5+1&gt;'Primary Inputs'!$C$17,0,(SUM(OFFSET($I$21,0,AI$5-$I$5-$A53+1)))*$C53))</f>
        <v xml:space="preserve"> </v>
      </c>
      <c r="AJ53" s="169">
        <f ca="1">IF(AJ$5-$I$5&lt;$A53-1," ",IF(AJ$5-$I$5+1&gt;'Primary Inputs'!$C$17,0,(SUM(OFFSET($I$21,0,AJ$5-$I$5-$A53+1)))*$C53))</f>
        <v>0</v>
      </c>
      <c r="AK53" s="169">
        <f ca="1">IF(AK$5-$I$5&lt;$A53-1," ",IF(AK$5-$I$5+1&gt;'Primary Inputs'!$C$17,0,(SUM(OFFSET($I$21,0,AK$5-$I$5-$A53+1)))*$C53))</f>
        <v>0</v>
      </c>
      <c r="AL53" s="169">
        <f ca="1">IF(AL$5-$I$5&lt;$A53-1," ",IF(AL$5-$I$5+1&gt;'Primary Inputs'!$C$17,0,(SUM(OFFSET($I$21,0,AL$5-$I$5-$A53+1)))*$C53))</f>
        <v>0</v>
      </c>
      <c r="AM53" s="169">
        <f ca="1">IF(AM$5-$I$5&lt;$A53-1," ",IF(AM$5-$I$5+1&gt;'Primary Inputs'!$C$17,0,(SUM(OFFSET($I$21,0,AM$5-$I$5-$A53+1)))*$C53))</f>
        <v>0</v>
      </c>
      <c r="AN53" s="169">
        <f ca="1">IF(AN$5-$I$5&lt;$A53-1," ",IF(AN$5-$I$5+1&gt;'Primary Inputs'!$C$17,0,(SUM(OFFSET($I$21,0,AN$5-$I$5-$A53+1)))*$C53))</f>
        <v>0</v>
      </c>
      <c r="AO53" s="169">
        <f ca="1">IF(AO$5-$I$5&lt;$A53-1," ",IF(AO$5-$I$5+1&gt;'Primary Inputs'!$C$17,0,(SUM(OFFSET($I$21,0,AO$5-$I$5-$A53+1)))*$C53))</f>
        <v>0</v>
      </c>
      <c r="AP53" s="169">
        <f ca="1">IF(AP$5-$I$5&lt;$A53-1," ",IF(AP$5-$I$5+1&gt;'Primary Inputs'!$C$17,0,(SUM(OFFSET($I$21,0,AP$5-$I$5-$A53+1)))*$C53))</f>
        <v>0</v>
      </c>
      <c r="AQ53" s="169">
        <f ca="1">IF(AQ$5-$I$5&lt;$A53-1," ",IF(AQ$5-$I$5+1&gt;'Primary Inputs'!$C$17,0,(SUM(OFFSET($I$21,0,AQ$5-$I$5-$A53+1)))*$C53))</f>
        <v>0</v>
      </c>
      <c r="AR53" s="169">
        <f ca="1">IF(AR$5-$I$5&lt;$A53-1," ",IF(AR$5-$I$5+1&gt;'Primary Inputs'!$C$17,0,(SUM(OFFSET($I$21,0,AR$5-$I$5-$A53+1)))*$C53))</f>
        <v>0</v>
      </c>
      <c r="AS53" s="169">
        <f ca="1">IF(AS$5-$I$5&lt;$A53-1," ",IF(AS$5-$I$5+1&gt;'Primary Inputs'!$C$17,0,(SUM(OFFSET($I$21,0,AS$5-$I$5-$A53+1)))*$C53))</f>
        <v>0</v>
      </c>
      <c r="AT53" s="169">
        <f ca="1">IF(AT$5-$I$5&lt;$A53-1," ",IF(AT$5-$I$5+1&gt;'Primary Inputs'!$C$17,0,(SUM(OFFSET($I$21,0,AT$5-$I$5-$A53+1)))*$C53))</f>
        <v>0</v>
      </c>
      <c r="AU53" s="169">
        <f ca="1">IF(AU$5-$I$5&lt;$A53-1," ",IF(AU$5-$I$5+1&gt;'Primary Inputs'!$C$17,0,(SUM(OFFSET($I$21,0,AU$5-$I$5-$A53+1)))*$C53))</f>
        <v>0</v>
      </c>
      <c r="AV53" s="169">
        <f ca="1">IF(AV$5-$I$5&lt;$A53-1," ",IF(AV$5-$I$5+1&gt;'Primary Inputs'!$C$17,0,(SUM(OFFSET($I$21,0,AV$5-$I$5-$A53+1)))*$C53))</f>
        <v>0</v>
      </c>
      <c r="AW53" s="169">
        <f ca="1">IF(AW$5-$I$5&lt;$A53-1," ",IF(AW$5-$I$5+1&gt;'Primary Inputs'!$C$17,0,(SUM(OFFSET($I$21,0,AW$5-$I$5-$A53+1)))*$C53))</f>
        <v>0</v>
      </c>
      <c r="AX53" s="169">
        <f ca="1">IF(AX$5-$I$5&lt;$A53-1," ",IF(AX$5-$I$5+1&gt;'Primary Inputs'!$C$17,0,(SUM(OFFSET($I$21,0,AX$5-$I$5-$A53+1)))*$C53))</f>
        <v>0</v>
      </c>
      <c r="AY53" s="169">
        <f ca="1">IF(AY$5-$I$5&lt;$A53-1," ",IF(AY$5-$I$5+1&gt;'Primary Inputs'!$C$17,0,(SUM(OFFSET($I$21,0,AY$5-$I$5-$A53+1)))*$C53))</f>
        <v>0</v>
      </c>
      <c r="AZ53" s="169">
        <f ca="1">IF(AZ$5-$I$5&lt;$A53-1," ",IF(AZ$5-$I$5+1&gt;'Primary Inputs'!$C$17,0,(SUM(OFFSET($I$21,0,AZ$5-$I$5-$A53+1)))*$C53))</f>
        <v>0</v>
      </c>
      <c r="BA53" s="169">
        <f ca="1">IF(BA$5-$I$5&lt;$A53-1," ",IF(BA$5-$I$5+1&gt;'Primary Inputs'!$C$17,0,(SUM(OFFSET($I$21,0,BA$5-$I$5-$A53+1)))*$C53))</f>
        <v>0</v>
      </c>
      <c r="BB53" s="169">
        <f ca="1">IF(BB$5-$I$5&lt;$A53-1," ",IF(BB$5-$I$5+1&gt;'Primary Inputs'!$C$17,0,(SUM(OFFSET($I$21,0,BB$5-$I$5-$A53+1)))*$C53))</f>
        <v>0</v>
      </c>
      <c r="BC53" s="169">
        <f ca="1">IF(BC$5-$I$5&lt;$A53-1," ",IF(BC$5-$I$5+1&gt;'Primary Inputs'!$C$17,0,(SUM(OFFSET($I$21,0,BC$5-$I$5-$A53+1)))*$C53))</f>
        <v>0</v>
      </c>
      <c r="BD53" s="169">
        <f ca="1">IF(BD$5-$I$5&lt;$A53-1," ",IF(BD$5-$I$5+1&gt;'Primary Inputs'!$C$17,0,(SUM(OFFSET($I$21,0,BD$5-$I$5-$A53+1)))*$C53))</f>
        <v>0</v>
      </c>
      <c r="BE53" s="169">
        <f ca="1">IF(BE$5-$I$5&lt;$A53-1," ",IF(BE$5-$I$5+1&gt;'Primary Inputs'!$C$17,0,(SUM(OFFSET($I$21,0,BE$5-$I$5-$A53+1)))*$C53))</f>
        <v>0</v>
      </c>
      <c r="BF53" s="169">
        <f ca="1">IF(BF$5-$I$5&lt;$A53-1," ",IF(BF$5-$I$5+1&gt;'Primary Inputs'!$C$17,0,(SUM(OFFSET($I$21,0,BF$5-$I$5-$A53+1)))*$C53))</f>
        <v>0</v>
      </c>
      <c r="BG53" s="119"/>
      <c r="BH53" s="119"/>
      <c r="BI53" s="119"/>
      <c r="BJ53" s="119"/>
      <c r="BK53" s="119"/>
      <c r="BL53" s="119"/>
      <c r="BM53" s="119"/>
      <c r="BN53" s="119"/>
      <c r="BO53" s="119"/>
      <c r="BP53" s="119"/>
      <c r="BQ53" s="119"/>
      <c r="BR53" s="119"/>
      <c r="BS53" s="119"/>
      <c r="BT53" s="119"/>
      <c r="BU53" s="119"/>
      <c r="BV53" s="119"/>
      <c r="BW53" s="119"/>
      <c r="BX53" s="119"/>
      <c r="BY53" s="119"/>
      <c r="BZ53" s="119"/>
      <c r="CA53" s="119"/>
      <c r="CB53" s="119"/>
      <c r="CC53" s="119"/>
      <c r="CD53" s="119"/>
      <c r="CE53" s="119"/>
      <c r="CF53" s="119"/>
      <c r="CG53" s="119"/>
      <c r="CH53" s="119"/>
      <c r="CI53" s="119"/>
      <c r="CJ53" s="119"/>
      <c r="CK53" s="119"/>
      <c r="CL53" s="119"/>
      <c r="CM53" s="119"/>
      <c r="CN53" s="119"/>
      <c r="CO53" s="119"/>
      <c r="CP53" s="119"/>
      <c r="CQ53" s="119"/>
      <c r="CR53" s="119"/>
      <c r="CS53" s="119"/>
      <c r="CT53" s="119"/>
      <c r="CU53" s="119"/>
      <c r="CV53" s="119"/>
      <c r="CW53" s="119"/>
      <c r="CX53" s="119"/>
      <c r="CY53" s="119"/>
      <c r="CZ53" s="119"/>
    </row>
    <row r="54" spans="1:104">
      <c r="A54" s="119">
        <v>29</v>
      </c>
      <c r="B54" s="119" t="s">
        <v>223</v>
      </c>
      <c r="C54" s="119">
        <f ca="1">OFFSET('Primary Inputs'!$E$12,0,$A54-1)</f>
        <v>0</v>
      </c>
      <c r="I54" s="169" t="str">
        <f ca="1">IF(I$5-$I$5&lt;$A54-1," ",IF(I$5-$I$5+1&gt;'Primary Inputs'!$C$17,0,(SUM(OFFSET($I$21,0,I$5-$I$5-$A54+1)))*$C54))</f>
        <v xml:space="preserve"> </v>
      </c>
      <c r="J54" s="169" t="str">
        <f ca="1">IF(J$5-$I$5&lt;$A54-1," ",IF(J$5-$I$5+1&gt;'Primary Inputs'!$C$17,0,(SUM(OFFSET($I$21,0,J$5-$I$5-$A54+1)))*$C54))</f>
        <v xml:space="preserve"> </v>
      </c>
      <c r="K54" s="169" t="str">
        <f ca="1">IF(K$5-$I$5&lt;$A54-1," ",IF(K$5-$I$5+1&gt;'Primary Inputs'!$C$17,0,(SUM(OFFSET($I$21,0,K$5-$I$5-$A54+1)))*$C54))</f>
        <v xml:space="preserve"> </v>
      </c>
      <c r="L54" s="169" t="str">
        <f ca="1">IF(L$5-$I$5&lt;$A54-1," ",IF(L$5-$I$5+1&gt;'Primary Inputs'!$C$17,0,(SUM(OFFSET($I$21,0,L$5-$I$5-$A54+1)))*$C54))</f>
        <v xml:space="preserve"> </v>
      </c>
      <c r="M54" s="169" t="str">
        <f ca="1">IF(M$5-$I$5&lt;$A54-1," ",IF(M$5-$I$5+1&gt;'Primary Inputs'!$C$17,0,(SUM(OFFSET($I$21,0,M$5-$I$5-$A54+1)))*$C54))</f>
        <v xml:space="preserve"> </v>
      </c>
      <c r="N54" s="169" t="str">
        <f ca="1">IF(N$5-$I$5&lt;$A54-1," ",IF(N$5-$I$5+1&gt;'Primary Inputs'!$C$17,0,(SUM(OFFSET($I$21,0,N$5-$I$5-$A54+1)))*$C54))</f>
        <v xml:space="preserve"> </v>
      </c>
      <c r="O54" s="169" t="str">
        <f ca="1">IF(O$5-$I$5&lt;$A54-1," ",IF(O$5-$I$5+1&gt;'Primary Inputs'!$C$17,0,(SUM(OFFSET($I$21,0,O$5-$I$5-$A54+1)))*$C54))</f>
        <v xml:space="preserve"> </v>
      </c>
      <c r="P54" s="169" t="str">
        <f ca="1">IF(P$5-$I$5&lt;$A54-1," ",IF(P$5-$I$5+1&gt;'Primary Inputs'!$C$17,0,(SUM(OFFSET($I$21,0,P$5-$I$5-$A54+1)))*$C54))</f>
        <v xml:space="preserve"> </v>
      </c>
      <c r="Q54" s="169" t="str">
        <f ca="1">IF(Q$5-$I$5&lt;$A54-1," ",IF(Q$5-$I$5+1&gt;'Primary Inputs'!$C$17,0,(SUM(OFFSET($I$21,0,Q$5-$I$5-$A54+1)))*$C54))</f>
        <v xml:space="preserve"> </v>
      </c>
      <c r="R54" s="169" t="str">
        <f ca="1">IF(R$5-$I$5&lt;$A54-1," ",IF(R$5-$I$5+1&gt;'Primary Inputs'!$C$17,0,(SUM(OFFSET($I$21,0,R$5-$I$5-$A54+1)))*$C54))</f>
        <v xml:space="preserve"> </v>
      </c>
      <c r="S54" s="169" t="str">
        <f ca="1">IF(S$5-$I$5&lt;$A54-1," ",IF(S$5-$I$5+1&gt;'Primary Inputs'!$C$17,0,(SUM(OFFSET($I$21,0,S$5-$I$5-$A54+1)))*$C54))</f>
        <v xml:space="preserve"> </v>
      </c>
      <c r="T54" s="169" t="str">
        <f ca="1">IF(T$5-$I$5&lt;$A54-1," ",IF(T$5-$I$5+1&gt;'Primary Inputs'!$C$17,0,(SUM(OFFSET($I$21,0,T$5-$I$5-$A54+1)))*$C54))</f>
        <v xml:space="preserve"> </v>
      </c>
      <c r="U54" s="169" t="str">
        <f ca="1">IF(U$5-$I$5&lt;$A54-1," ",IF(U$5-$I$5+1&gt;'Primary Inputs'!$C$17,0,(SUM(OFFSET($I$21,0,U$5-$I$5-$A54+1)))*$C54))</f>
        <v xml:space="preserve"> </v>
      </c>
      <c r="V54" s="169" t="str">
        <f ca="1">IF(V$5-$I$5&lt;$A54-1," ",IF(V$5-$I$5+1&gt;'Primary Inputs'!$C$17,0,(SUM(OFFSET($I$21,0,V$5-$I$5-$A54+1)))*$C54))</f>
        <v xml:space="preserve"> </v>
      </c>
      <c r="W54" s="169" t="str">
        <f ca="1">IF(W$5-$I$5&lt;$A54-1," ",IF(W$5-$I$5+1&gt;'Primary Inputs'!$C$17,0,(SUM(OFFSET($I$21,0,W$5-$I$5-$A54+1)))*$C54))</f>
        <v xml:space="preserve"> </v>
      </c>
      <c r="X54" s="169" t="str">
        <f ca="1">IF(X$5-$I$5&lt;$A54-1," ",IF(X$5-$I$5+1&gt;'Primary Inputs'!$C$17,0,(SUM(OFFSET($I$21,0,X$5-$I$5-$A54+1)))*$C54))</f>
        <v xml:space="preserve"> </v>
      </c>
      <c r="Y54" s="169" t="str">
        <f ca="1">IF(Y$5-$I$5&lt;$A54-1," ",IF(Y$5-$I$5+1&gt;'Primary Inputs'!$C$17,0,(SUM(OFFSET($I$21,0,Y$5-$I$5-$A54+1)))*$C54))</f>
        <v xml:space="preserve"> </v>
      </c>
      <c r="Z54" s="169" t="str">
        <f ca="1">IF(Z$5-$I$5&lt;$A54-1," ",IF(Z$5-$I$5+1&gt;'Primary Inputs'!$C$17,0,(SUM(OFFSET($I$21,0,Z$5-$I$5-$A54+1)))*$C54))</f>
        <v xml:space="preserve"> </v>
      </c>
      <c r="AA54" s="169" t="str">
        <f ca="1">IF(AA$5-$I$5&lt;$A54-1," ",IF(AA$5-$I$5+1&gt;'Primary Inputs'!$C$17,0,(SUM(OFFSET($I$21,0,AA$5-$I$5-$A54+1)))*$C54))</f>
        <v xml:space="preserve"> </v>
      </c>
      <c r="AB54" s="169" t="str">
        <f ca="1">IF(AB$5-$I$5&lt;$A54-1," ",IF(AB$5-$I$5+1&gt;'Primary Inputs'!$C$17,0,(SUM(OFFSET($I$21,0,AB$5-$I$5-$A54+1)))*$C54))</f>
        <v xml:space="preserve"> </v>
      </c>
      <c r="AC54" s="169" t="str">
        <f ca="1">IF(AC$5-$I$5&lt;$A54-1," ",IF(AC$5-$I$5+1&gt;'Primary Inputs'!$C$17,0,(SUM(OFFSET($I$21,0,AC$5-$I$5-$A54+1)))*$C54))</f>
        <v xml:space="preserve"> </v>
      </c>
      <c r="AD54" s="169" t="str">
        <f ca="1">IF(AD$5-$I$5&lt;$A54-1," ",IF(AD$5-$I$5+1&gt;'Primary Inputs'!$C$17,0,(SUM(OFFSET($I$21,0,AD$5-$I$5-$A54+1)))*$C54))</f>
        <v xml:space="preserve"> </v>
      </c>
      <c r="AE54" s="169" t="str">
        <f ca="1">IF(AE$5-$I$5&lt;$A54-1," ",IF(AE$5-$I$5+1&gt;'Primary Inputs'!$C$17,0,(SUM(OFFSET($I$21,0,AE$5-$I$5-$A54+1)))*$C54))</f>
        <v xml:space="preserve"> </v>
      </c>
      <c r="AF54" s="169" t="str">
        <f ca="1">IF(AF$5-$I$5&lt;$A54-1," ",IF(AF$5-$I$5+1&gt;'Primary Inputs'!$C$17,0,(SUM(OFFSET($I$21,0,AF$5-$I$5-$A54+1)))*$C54))</f>
        <v xml:space="preserve"> </v>
      </c>
      <c r="AG54" s="169" t="str">
        <f ca="1">IF(AG$5-$I$5&lt;$A54-1," ",IF(AG$5-$I$5+1&gt;'Primary Inputs'!$C$17,0,(SUM(OFFSET($I$21,0,AG$5-$I$5-$A54+1)))*$C54))</f>
        <v xml:space="preserve"> </v>
      </c>
      <c r="AH54" s="169" t="str">
        <f ca="1">IF(AH$5-$I$5&lt;$A54-1," ",IF(AH$5-$I$5+1&gt;'Primary Inputs'!$C$17,0,(SUM(OFFSET($I$21,0,AH$5-$I$5-$A54+1)))*$C54))</f>
        <v xml:space="preserve"> </v>
      </c>
      <c r="AI54" s="169" t="str">
        <f ca="1">IF(AI$5-$I$5&lt;$A54-1," ",IF(AI$5-$I$5+1&gt;'Primary Inputs'!$C$17,0,(SUM(OFFSET($I$21,0,AI$5-$I$5-$A54+1)))*$C54))</f>
        <v xml:space="preserve"> </v>
      </c>
      <c r="AJ54" s="169" t="str">
        <f ca="1">IF(AJ$5-$I$5&lt;$A54-1," ",IF(AJ$5-$I$5+1&gt;'Primary Inputs'!$C$17,0,(SUM(OFFSET($I$21,0,AJ$5-$I$5-$A54+1)))*$C54))</f>
        <v xml:space="preserve"> </v>
      </c>
      <c r="AK54" s="169">
        <f ca="1">IF(AK$5-$I$5&lt;$A54-1," ",IF(AK$5-$I$5+1&gt;'Primary Inputs'!$C$17,0,(SUM(OFFSET($I$21,0,AK$5-$I$5-$A54+1)))*$C54))</f>
        <v>0</v>
      </c>
      <c r="AL54" s="169">
        <f ca="1">IF(AL$5-$I$5&lt;$A54-1," ",IF(AL$5-$I$5+1&gt;'Primary Inputs'!$C$17,0,(SUM(OFFSET($I$21,0,AL$5-$I$5-$A54+1)))*$C54))</f>
        <v>0</v>
      </c>
      <c r="AM54" s="169">
        <f ca="1">IF(AM$5-$I$5&lt;$A54-1," ",IF(AM$5-$I$5+1&gt;'Primary Inputs'!$C$17,0,(SUM(OFFSET($I$21,0,AM$5-$I$5-$A54+1)))*$C54))</f>
        <v>0</v>
      </c>
      <c r="AN54" s="169">
        <f ca="1">IF(AN$5-$I$5&lt;$A54-1," ",IF(AN$5-$I$5+1&gt;'Primary Inputs'!$C$17,0,(SUM(OFFSET($I$21,0,AN$5-$I$5-$A54+1)))*$C54))</f>
        <v>0</v>
      </c>
      <c r="AO54" s="169">
        <f ca="1">IF(AO$5-$I$5&lt;$A54-1," ",IF(AO$5-$I$5+1&gt;'Primary Inputs'!$C$17,0,(SUM(OFFSET($I$21,0,AO$5-$I$5-$A54+1)))*$C54))</f>
        <v>0</v>
      </c>
      <c r="AP54" s="169">
        <f ca="1">IF(AP$5-$I$5&lt;$A54-1," ",IF(AP$5-$I$5+1&gt;'Primary Inputs'!$C$17,0,(SUM(OFFSET($I$21,0,AP$5-$I$5-$A54+1)))*$C54))</f>
        <v>0</v>
      </c>
      <c r="AQ54" s="169">
        <f ca="1">IF(AQ$5-$I$5&lt;$A54-1," ",IF(AQ$5-$I$5+1&gt;'Primary Inputs'!$C$17,0,(SUM(OFFSET($I$21,0,AQ$5-$I$5-$A54+1)))*$C54))</f>
        <v>0</v>
      </c>
      <c r="AR54" s="169">
        <f ca="1">IF(AR$5-$I$5&lt;$A54-1," ",IF(AR$5-$I$5+1&gt;'Primary Inputs'!$C$17,0,(SUM(OFFSET($I$21,0,AR$5-$I$5-$A54+1)))*$C54))</f>
        <v>0</v>
      </c>
      <c r="AS54" s="169">
        <f ca="1">IF(AS$5-$I$5&lt;$A54-1," ",IF(AS$5-$I$5+1&gt;'Primary Inputs'!$C$17,0,(SUM(OFFSET($I$21,0,AS$5-$I$5-$A54+1)))*$C54))</f>
        <v>0</v>
      </c>
      <c r="AT54" s="169">
        <f ca="1">IF(AT$5-$I$5&lt;$A54-1," ",IF(AT$5-$I$5+1&gt;'Primary Inputs'!$C$17,0,(SUM(OFFSET($I$21,0,AT$5-$I$5-$A54+1)))*$C54))</f>
        <v>0</v>
      </c>
      <c r="AU54" s="169">
        <f ca="1">IF(AU$5-$I$5&lt;$A54-1," ",IF(AU$5-$I$5+1&gt;'Primary Inputs'!$C$17,0,(SUM(OFFSET($I$21,0,AU$5-$I$5-$A54+1)))*$C54))</f>
        <v>0</v>
      </c>
      <c r="AV54" s="169">
        <f ca="1">IF(AV$5-$I$5&lt;$A54-1," ",IF(AV$5-$I$5+1&gt;'Primary Inputs'!$C$17,0,(SUM(OFFSET($I$21,0,AV$5-$I$5-$A54+1)))*$C54))</f>
        <v>0</v>
      </c>
      <c r="AW54" s="169">
        <f ca="1">IF(AW$5-$I$5&lt;$A54-1," ",IF(AW$5-$I$5+1&gt;'Primary Inputs'!$C$17,0,(SUM(OFFSET($I$21,0,AW$5-$I$5-$A54+1)))*$C54))</f>
        <v>0</v>
      </c>
      <c r="AX54" s="169">
        <f ca="1">IF(AX$5-$I$5&lt;$A54-1," ",IF(AX$5-$I$5+1&gt;'Primary Inputs'!$C$17,0,(SUM(OFFSET($I$21,0,AX$5-$I$5-$A54+1)))*$C54))</f>
        <v>0</v>
      </c>
      <c r="AY54" s="169">
        <f ca="1">IF(AY$5-$I$5&lt;$A54-1," ",IF(AY$5-$I$5+1&gt;'Primary Inputs'!$C$17,0,(SUM(OFFSET($I$21,0,AY$5-$I$5-$A54+1)))*$C54))</f>
        <v>0</v>
      </c>
      <c r="AZ54" s="169">
        <f ca="1">IF(AZ$5-$I$5&lt;$A54-1," ",IF(AZ$5-$I$5+1&gt;'Primary Inputs'!$C$17,0,(SUM(OFFSET($I$21,0,AZ$5-$I$5-$A54+1)))*$C54))</f>
        <v>0</v>
      </c>
      <c r="BA54" s="169">
        <f ca="1">IF(BA$5-$I$5&lt;$A54-1," ",IF(BA$5-$I$5+1&gt;'Primary Inputs'!$C$17,0,(SUM(OFFSET($I$21,0,BA$5-$I$5-$A54+1)))*$C54))</f>
        <v>0</v>
      </c>
      <c r="BB54" s="169">
        <f ca="1">IF(BB$5-$I$5&lt;$A54-1," ",IF(BB$5-$I$5+1&gt;'Primary Inputs'!$C$17,0,(SUM(OFFSET($I$21,0,BB$5-$I$5-$A54+1)))*$C54))</f>
        <v>0</v>
      </c>
      <c r="BC54" s="169">
        <f ca="1">IF(BC$5-$I$5&lt;$A54-1," ",IF(BC$5-$I$5+1&gt;'Primary Inputs'!$C$17,0,(SUM(OFFSET($I$21,0,BC$5-$I$5-$A54+1)))*$C54))</f>
        <v>0</v>
      </c>
      <c r="BD54" s="169">
        <f ca="1">IF(BD$5-$I$5&lt;$A54-1," ",IF(BD$5-$I$5+1&gt;'Primary Inputs'!$C$17,0,(SUM(OFFSET($I$21,0,BD$5-$I$5-$A54+1)))*$C54))</f>
        <v>0</v>
      </c>
      <c r="BE54" s="169">
        <f ca="1">IF(BE$5-$I$5&lt;$A54-1," ",IF(BE$5-$I$5+1&gt;'Primary Inputs'!$C$17,0,(SUM(OFFSET($I$21,0,BE$5-$I$5-$A54+1)))*$C54))</f>
        <v>0</v>
      </c>
      <c r="BF54" s="169">
        <f ca="1">IF(BF$5-$I$5&lt;$A54-1," ",IF(BF$5-$I$5+1&gt;'Primary Inputs'!$C$17,0,(SUM(OFFSET($I$21,0,BF$5-$I$5-$A54+1)))*$C54))</f>
        <v>0</v>
      </c>
      <c r="BG54" s="119"/>
      <c r="BH54" s="119"/>
      <c r="BI54" s="119"/>
      <c r="BJ54" s="119"/>
      <c r="BK54" s="119"/>
      <c r="BL54" s="119"/>
      <c r="BM54" s="119"/>
      <c r="BN54" s="119"/>
      <c r="BO54" s="119"/>
      <c r="BP54" s="119"/>
      <c r="BQ54" s="119"/>
      <c r="BR54" s="119"/>
      <c r="BS54" s="119"/>
      <c r="BT54" s="119"/>
      <c r="BU54" s="119"/>
      <c r="BV54" s="119"/>
      <c r="BW54" s="119"/>
      <c r="BX54" s="119"/>
      <c r="BY54" s="119"/>
      <c r="BZ54" s="119"/>
      <c r="CA54" s="119"/>
      <c r="CB54" s="119"/>
      <c r="CC54" s="119"/>
      <c r="CD54" s="119"/>
      <c r="CE54" s="119"/>
      <c r="CF54" s="119"/>
      <c r="CG54" s="119"/>
      <c r="CH54" s="119"/>
      <c r="CI54" s="119"/>
      <c r="CJ54" s="119"/>
      <c r="CK54" s="119"/>
      <c r="CL54" s="119"/>
      <c r="CM54" s="119"/>
      <c r="CN54" s="119"/>
      <c r="CO54" s="119"/>
      <c r="CP54" s="119"/>
      <c r="CQ54" s="119"/>
      <c r="CR54" s="119"/>
      <c r="CS54" s="119"/>
      <c r="CT54" s="119"/>
      <c r="CU54" s="119"/>
      <c r="CV54" s="119"/>
      <c r="CW54" s="119"/>
      <c r="CX54" s="119"/>
      <c r="CY54" s="119"/>
      <c r="CZ54" s="119"/>
    </row>
    <row r="55" spans="1:104">
      <c r="A55" s="119">
        <v>30</v>
      </c>
      <c r="B55" s="119" t="s">
        <v>224</v>
      </c>
      <c r="C55" s="119">
        <f ca="1">OFFSET('Primary Inputs'!$E$12,0,$A55-1)</f>
        <v>0</v>
      </c>
      <c r="I55" s="169" t="str">
        <f ca="1">IF(I$5-$I$5&lt;$A55-1," ",IF(I$5-$I$5+1&gt;'Primary Inputs'!$C$17,0,(SUM(OFFSET($I$21,0,I$5-$I$5-$A55+1)))*$C55))</f>
        <v xml:space="preserve"> </v>
      </c>
      <c r="J55" s="169" t="str">
        <f ca="1">IF(J$5-$I$5&lt;$A55-1," ",IF(J$5-$I$5+1&gt;'Primary Inputs'!$C$17,0,(SUM(OFFSET($I$21,0,J$5-$I$5-$A55+1)))*$C55))</f>
        <v xml:space="preserve"> </v>
      </c>
      <c r="K55" s="169" t="str">
        <f ca="1">IF(K$5-$I$5&lt;$A55-1," ",IF(K$5-$I$5+1&gt;'Primary Inputs'!$C$17,0,(SUM(OFFSET($I$21,0,K$5-$I$5-$A55+1)))*$C55))</f>
        <v xml:space="preserve"> </v>
      </c>
      <c r="L55" s="169" t="str">
        <f ca="1">IF(L$5-$I$5&lt;$A55-1," ",IF(L$5-$I$5+1&gt;'Primary Inputs'!$C$17,0,(SUM(OFFSET($I$21,0,L$5-$I$5-$A55+1)))*$C55))</f>
        <v xml:space="preserve"> </v>
      </c>
      <c r="M55" s="169" t="str">
        <f ca="1">IF(M$5-$I$5&lt;$A55-1," ",IF(M$5-$I$5+1&gt;'Primary Inputs'!$C$17,0,(SUM(OFFSET($I$21,0,M$5-$I$5-$A55+1)))*$C55))</f>
        <v xml:space="preserve"> </v>
      </c>
      <c r="N55" s="169" t="str">
        <f ca="1">IF(N$5-$I$5&lt;$A55-1," ",IF(N$5-$I$5+1&gt;'Primary Inputs'!$C$17,0,(SUM(OFFSET($I$21,0,N$5-$I$5-$A55+1)))*$C55))</f>
        <v xml:space="preserve"> </v>
      </c>
      <c r="O55" s="169" t="str">
        <f ca="1">IF(O$5-$I$5&lt;$A55-1," ",IF(O$5-$I$5+1&gt;'Primary Inputs'!$C$17,0,(SUM(OFFSET($I$21,0,O$5-$I$5-$A55+1)))*$C55))</f>
        <v xml:space="preserve"> </v>
      </c>
      <c r="P55" s="169" t="str">
        <f ca="1">IF(P$5-$I$5&lt;$A55-1," ",IF(P$5-$I$5+1&gt;'Primary Inputs'!$C$17,0,(SUM(OFFSET($I$21,0,P$5-$I$5-$A55+1)))*$C55))</f>
        <v xml:space="preserve"> </v>
      </c>
      <c r="Q55" s="169" t="str">
        <f ca="1">IF(Q$5-$I$5&lt;$A55-1," ",IF(Q$5-$I$5+1&gt;'Primary Inputs'!$C$17,0,(SUM(OFFSET($I$21,0,Q$5-$I$5-$A55+1)))*$C55))</f>
        <v xml:space="preserve"> </v>
      </c>
      <c r="R55" s="169" t="str">
        <f ca="1">IF(R$5-$I$5&lt;$A55-1," ",IF(R$5-$I$5+1&gt;'Primary Inputs'!$C$17,0,(SUM(OFFSET($I$21,0,R$5-$I$5-$A55+1)))*$C55))</f>
        <v xml:space="preserve"> </v>
      </c>
      <c r="S55" s="169" t="str">
        <f ca="1">IF(S$5-$I$5&lt;$A55-1," ",IF(S$5-$I$5+1&gt;'Primary Inputs'!$C$17,0,(SUM(OFFSET($I$21,0,S$5-$I$5-$A55+1)))*$C55))</f>
        <v xml:space="preserve"> </v>
      </c>
      <c r="T55" s="169" t="str">
        <f ca="1">IF(T$5-$I$5&lt;$A55-1," ",IF(T$5-$I$5+1&gt;'Primary Inputs'!$C$17,0,(SUM(OFFSET($I$21,0,T$5-$I$5-$A55+1)))*$C55))</f>
        <v xml:space="preserve"> </v>
      </c>
      <c r="U55" s="169" t="str">
        <f ca="1">IF(U$5-$I$5&lt;$A55-1," ",IF(U$5-$I$5+1&gt;'Primary Inputs'!$C$17,0,(SUM(OFFSET($I$21,0,U$5-$I$5-$A55+1)))*$C55))</f>
        <v xml:space="preserve"> </v>
      </c>
      <c r="V55" s="169" t="str">
        <f ca="1">IF(V$5-$I$5&lt;$A55-1," ",IF(V$5-$I$5+1&gt;'Primary Inputs'!$C$17,0,(SUM(OFFSET($I$21,0,V$5-$I$5-$A55+1)))*$C55))</f>
        <v xml:space="preserve"> </v>
      </c>
      <c r="W55" s="169" t="str">
        <f ca="1">IF(W$5-$I$5&lt;$A55-1," ",IF(W$5-$I$5+1&gt;'Primary Inputs'!$C$17,0,(SUM(OFFSET($I$21,0,W$5-$I$5-$A55+1)))*$C55))</f>
        <v xml:space="preserve"> </v>
      </c>
      <c r="X55" s="169" t="str">
        <f ca="1">IF(X$5-$I$5&lt;$A55-1," ",IF(X$5-$I$5+1&gt;'Primary Inputs'!$C$17,0,(SUM(OFFSET($I$21,0,X$5-$I$5-$A55+1)))*$C55))</f>
        <v xml:space="preserve"> </v>
      </c>
      <c r="Y55" s="169" t="str">
        <f ca="1">IF(Y$5-$I$5&lt;$A55-1," ",IF(Y$5-$I$5+1&gt;'Primary Inputs'!$C$17,0,(SUM(OFFSET($I$21,0,Y$5-$I$5-$A55+1)))*$C55))</f>
        <v xml:space="preserve"> </v>
      </c>
      <c r="Z55" s="169" t="str">
        <f ca="1">IF(Z$5-$I$5&lt;$A55-1," ",IF(Z$5-$I$5+1&gt;'Primary Inputs'!$C$17,0,(SUM(OFFSET($I$21,0,Z$5-$I$5-$A55+1)))*$C55))</f>
        <v xml:space="preserve"> </v>
      </c>
      <c r="AA55" s="169" t="str">
        <f ca="1">IF(AA$5-$I$5&lt;$A55-1," ",IF(AA$5-$I$5+1&gt;'Primary Inputs'!$C$17,0,(SUM(OFFSET($I$21,0,AA$5-$I$5-$A55+1)))*$C55))</f>
        <v xml:space="preserve"> </v>
      </c>
      <c r="AB55" s="169" t="str">
        <f ca="1">IF(AB$5-$I$5&lt;$A55-1," ",IF(AB$5-$I$5+1&gt;'Primary Inputs'!$C$17,0,(SUM(OFFSET($I$21,0,AB$5-$I$5-$A55+1)))*$C55))</f>
        <v xml:space="preserve"> </v>
      </c>
      <c r="AC55" s="169" t="str">
        <f ca="1">IF(AC$5-$I$5&lt;$A55-1," ",IF(AC$5-$I$5+1&gt;'Primary Inputs'!$C$17,0,(SUM(OFFSET($I$21,0,AC$5-$I$5-$A55+1)))*$C55))</f>
        <v xml:space="preserve"> </v>
      </c>
      <c r="AD55" s="169" t="str">
        <f ca="1">IF(AD$5-$I$5&lt;$A55-1," ",IF(AD$5-$I$5+1&gt;'Primary Inputs'!$C$17,0,(SUM(OFFSET($I$21,0,AD$5-$I$5-$A55+1)))*$C55))</f>
        <v xml:space="preserve"> </v>
      </c>
      <c r="AE55" s="169" t="str">
        <f ca="1">IF(AE$5-$I$5&lt;$A55-1," ",IF(AE$5-$I$5+1&gt;'Primary Inputs'!$C$17,0,(SUM(OFFSET($I$21,0,AE$5-$I$5-$A55+1)))*$C55))</f>
        <v xml:space="preserve"> </v>
      </c>
      <c r="AF55" s="169" t="str">
        <f ca="1">IF(AF$5-$I$5&lt;$A55-1," ",IF(AF$5-$I$5+1&gt;'Primary Inputs'!$C$17,0,(SUM(OFFSET($I$21,0,AF$5-$I$5-$A55+1)))*$C55))</f>
        <v xml:space="preserve"> </v>
      </c>
      <c r="AG55" s="169" t="str">
        <f ca="1">IF(AG$5-$I$5&lt;$A55-1," ",IF(AG$5-$I$5+1&gt;'Primary Inputs'!$C$17,0,(SUM(OFFSET($I$21,0,AG$5-$I$5-$A55+1)))*$C55))</f>
        <v xml:space="preserve"> </v>
      </c>
      <c r="AH55" s="169" t="str">
        <f ca="1">IF(AH$5-$I$5&lt;$A55-1," ",IF(AH$5-$I$5+1&gt;'Primary Inputs'!$C$17,0,(SUM(OFFSET($I$21,0,AH$5-$I$5-$A55+1)))*$C55))</f>
        <v xml:space="preserve"> </v>
      </c>
      <c r="AI55" s="169" t="str">
        <f ca="1">IF(AI$5-$I$5&lt;$A55-1," ",IF(AI$5-$I$5+1&gt;'Primary Inputs'!$C$17,0,(SUM(OFFSET($I$21,0,AI$5-$I$5-$A55+1)))*$C55))</f>
        <v xml:space="preserve"> </v>
      </c>
      <c r="AJ55" s="169" t="str">
        <f ca="1">IF(AJ$5-$I$5&lt;$A55-1," ",IF(AJ$5-$I$5+1&gt;'Primary Inputs'!$C$17,0,(SUM(OFFSET($I$21,0,AJ$5-$I$5-$A55+1)))*$C55))</f>
        <v xml:space="preserve"> </v>
      </c>
      <c r="AK55" s="169" t="str">
        <f ca="1">IF(AK$5-$I$5&lt;$A55-1," ",IF(AK$5-$I$5+1&gt;'Primary Inputs'!$C$17,0,(SUM(OFFSET($I$21,0,AK$5-$I$5-$A55+1)))*$C55))</f>
        <v xml:space="preserve"> </v>
      </c>
      <c r="AL55" s="169">
        <f ca="1">IF(AL$5-$I$5&lt;$A55-1," ",IF(AL$5-$I$5+1&gt;'Primary Inputs'!$C$17,0,(SUM(OFFSET($I$21,0,AL$5-$I$5-$A55+1)))*$C55))</f>
        <v>0</v>
      </c>
      <c r="AM55" s="169">
        <f ca="1">IF(AM$5-$I$5&lt;$A55-1," ",IF(AM$5-$I$5+1&gt;'Primary Inputs'!$C$17,0,(SUM(OFFSET($I$21,0,AM$5-$I$5-$A55+1)))*$C55))</f>
        <v>0</v>
      </c>
      <c r="AN55" s="169">
        <f ca="1">IF(AN$5-$I$5&lt;$A55-1," ",IF(AN$5-$I$5+1&gt;'Primary Inputs'!$C$17,0,(SUM(OFFSET($I$21,0,AN$5-$I$5-$A55+1)))*$C55))</f>
        <v>0</v>
      </c>
      <c r="AO55" s="169">
        <f ca="1">IF(AO$5-$I$5&lt;$A55-1," ",IF(AO$5-$I$5+1&gt;'Primary Inputs'!$C$17,0,(SUM(OFFSET($I$21,0,AO$5-$I$5-$A55+1)))*$C55))</f>
        <v>0</v>
      </c>
      <c r="AP55" s="169">
        <f ca="1">IF(AP$5-$I$5&lt;$A55-1," ",IF(AP$5-$I$5+1&gt;'Primary Inputs'!$C$17,0,(SUM(OFFSET($I$21,0,AP$5-$I$5-$A55+1)))*$C55))</f>
        <v>0</v>
      </c>
      <c r="AQ55" s="169">
        <f ca="1">IF(AQ$5-$I$5&lt;$A55-1," ",IF(AQ$5-$I$5+1&gt;'Primary Inputs'!$C$17,0,(SUM(OFFSET($I$21,0,AQ$5-$I$5-$A55+1)))*$C55))</f>
        <v>0</v>
      </c>
      <c r="AR55" s="169">
        <f ca="1">IF(AR$5-$I$5&lt;$A55-1," ",IF(AR$5-$I$5+1&gt;'Primary Inputs'!$C$17,0,(SUM(OFFSET($I$21,0,AR$5-$I$5-$A55+1)))*$C55))</f>
        <v>0</v>
      </c>
      <c r="AS55" s="169">
        <f ca="1">IF(AS$5-$I$5&lt;$A55-1," ",IF(AS$5-$I$5+1&gt;'Primary Inputs'!$C$17,0,(SUM(OFFSET($I$21,0,AS$5-$I$5-$A55+1)))*$C55))</f>
        <v>0</v>
      </c>
      <c r="AT55" s="169">
        <f ca="1">IF(AT$5-$I$5&lt;$A55-1," ",IF(AT$5-$I$5+1&gt;'Primary Inputs'!$C$17,0,(SUM(OFFSET($I$21,0,AT$5-$I$5-$A55+1)))*$C55))</f>
        <v>0</v>
      </c>
      <c r="AU55" s="169">
        <f ca="1">IF(AU$5-$I$5&lt;$A55-1," ",IF(AU$5-$I$5+1&gt;'Primary Inputs'!$C$17,0,(SUM(OFFSET($I$21,0,AU$5-$I$5-$A55+1)))*$C55))</f>
        <v>0</v>
      </c>
      <c r="AV55" s="169">
        <f ca="1">IF(AV$5-$I$5&lt;$A55-1," ",IF(AV$5-$I$5+1&gt;'Primary Inputs'!$C$17,0,(SUM(OFFSET($I$21,0,AV$5-$I$5-$A55+1)))*$C55))</f>
        <v>0</v>
      </c>
      <c r="AW55" s="169">
        <f ca="1">IF(AW$5-$I$5&lt;$A55-1," ",IF(AW$5-$I$5+1&gt;'Primary Inputs'!$C$17,0,(SUM(OFFSET($I$21,0,AW$5-$I$5-$A55+1)))*$C55))</f>
        <v>0</v>
      </c>
      <c r="AX55" s="169">
        <f ca="1">IF(AX$5-$I$5&lt;$A55-1," ",IF(AX$5-$I$5+1&gt;'Primary Inputs'!$C$17,0,(SUM(OFFSET($I$21,0,AX$5-$I$5-$A55+1)))*$C55))</f>
        <v>0</v>
      </c>
      <c r="AY55" s="169">
        <f ca="1">IF(AY$5-$I$5&lt;$A55-1," ",IF(AY$5-$I$5+1&gt;'Primary Inputs'!$C$17,0,(SUM(OFFSET($I$21,0,AY$5-$I$5-$A55+1)))*$C55))</f>
        <v>0</v>
      </c>
      <c r="AZ55" s="169">
        <f ca="1">IF(AZ$5-$I$5&lt;$A55-1," ",IF(AZ$5-$I$5+1&gt;'Primary Inputs'!$C$17,0,(SUM(OFFSET($I$21,0,AZ$5-$I$5-$A55+1)))*$C55))</f>
        <v>0</v>
      </c>
      <c r="BA55" s="169">
        <f ca="1">IF(BA$5-$I$5&lt;$A55-1," ",IF(BA$5-$I$5+1&gt;'Primary Inputs'!$C$17,0,(SUM(OFFSET($I$21,0,BA$5-$I$5-$A55+1)))*$C55))</f>
        <v>0</v>
      </c>
      <c r="BB55" s="169">
        <f ca="1">IF(BB$5-$I$5&lt;$A55-1," ",IF(BB$5-$I$5+1&gt;'Primary Inputs'!$C$17,0,(SUM(OFFSET($I$21,0,BB$5-$I$5-$A55+1)))*$C55))</f>
        <v>0</v>
      </c>
      <c r="BC55" s="169">
        <f ca="1">IF(BC$5-$I$5&lt;$A55-1," ",IF(BC$5-$I$5+1&gt;'Primary Inputs'!$C$17,0,(SUM(OFFSET($I$21,0,BC$5-$I$5-$A55+1)))*$C55))</f>
        <v>0</v>
      </c>
      <c r="BD55" s="169">
        <f ca="1">IF(BD$5-$I$5&lt;$A55-1," ",IF(BD$5-$I$5+1&gt;'Primary Inputs'!$C$17,0,(SUM(OFFSET($I$21,0,BD$5-$I$5-$A55+1)))*$C55))</f>
        <v>0</v>
      </c>
      <c r="BE55" s="169">
        <f ca="1">IF(BE$5-$I$5&lt;$A55-1," ",IF(BE$5-$I$5+1&gt;'Primary Inputs'!$C$17,0,(SUM(OFFSET($I$21,0,BE$5-$I$5-$A55+1)))*$C55))</f>
        <v>0</v>
      </c>
      <c r="BF55" s="169">
        <f ca="1">IF(BF$5-$I$5&lt;$A55-1," ",IF(BF$5-$I$5+1&gt;'Primary Inputs'!$C$17,0,(SUM(OFFSET($I$21,0,BF$5-$I$5-$A55+1)))*$C55))</f>
        <v>0</v>
      </c>
      <c r="BG55" s="119"/>
      <c r="BH55" s="119"/>
      <c r="BI55" s="119"/>
      <c r="BJ55" s="119"/>
      <c r="BK55" s="119"/>
      <c r="BL55" s="119"/>
      <c r="BM55" s="119"/>
      <c r="BN55" s="119"/>
      <c r="BO55" s="119"/>
      <c r="BP55" s="119"/>
      <c r="BQ55" s="119"/>
      <c r="BR55" s="119"/>
      <c r="BS55" s="119"/>
      <c r="BT55" s="119"/>
      <c r="BU55" s="119"/>
      <c r="BV55" s="119"/>
      <c r="BW55" s="119"/>
      <c r="BX55" s="119"/>
      <c r="BY55" s="119"/>
      <c r="BZ55" s="119"/>
      <c r="CA55" s="119"/>
      <c r="CB55" s="119"/>
      <c r="CC55" s="119"/>
      <c r="CD55" s="119"/>
      <c r="CE55" s="119"/>
      <c r="CF55" s="119"/>
      <c r="CG55" s="119"/>
      <c r="CH55" s="119"/>
      <c r="CI55" s="119"/>
      <c r="CJ55" s="119"/>
      <c r="CK55" s="119"/>
      <c r="CL55" s="119"/>
      <c r="CM55" s="119"/>
      <c r="CN55" s="119"/>
      <c r="CO55" s="119"/>
      <c r="CP55" s="119"/>
      <c r="CQ55" s="119"/>
      <c r="CR55" s="119"/>
      <c r="CS55" s="119"/>
      <c r="CT55" s="119"/>
      <c r="CU55" s="119"/>
      <c r="CV55" s="119"/>
      <c r="CW55" s="119"/>
      <c r="CX55" s="119"/>
      <c r="CY55" s="119"/>
      <c r="CZ55" s="119"/>
    </row>
    <row r="56" spans="1:104">
      <c r="A56" s="119">
        <v>31</v>
      </c>
      <c r="B56" s="119" t="s">
        <v>225</v>
      </c>
      <c r="C56" s="119">
        <f ca="1">OFFSET('Primary Inputs'!$E$12,0,$A56-1)</f>
        <v>0</v>
      </c>
      <c r="I56" s="169" t="str">
        <f ca="1">IF(I$5-$I$5&lt;$A56-1," ",IF(I$5-$I$5+1&gt;'Primary Inputs'!$C$17,0,(SUM(OFFSET($I$21,0,I$5-$I$5-$A56+1)))*$C56))</f>
        <v xml:space="preserve"> </v>
      </c>
      <c r="J56" s="169" t="str">
        <f ca="1">IF(J$5-$I$5&lt;$A56-1," ",IF(J$5-$I$5+1&gt;'Primary Inputs'!$C$17,0,(SUM(OFFSET($I$21,0,J$5-$I$5-$A56+1)))*$C56))</f>
        <v xml:space="preserve"> </v>
      </c>
      <c r="K56" s="169" t="str">
        <f ca="1">IF(K$5-$I$5&lt;$A56-1," ",IF(K$5-$I$5+1&gt;'Primary Inputs'!$C$17,0,(SUM(OFFSET($I$21,0,K$5-$I$5-$A56+1)))*$C56))</f>
        <v xml:space="preserve"> </v>
      </c>
      <c r="L56" s="169" t="str">
        <f ca="1">IF(L$5-$I$5&lt;$A56-1," ",IF(L$5-$I$5+1&gt;'Primary Inputs'!$C$17,0,(SUM(OFFSET($I$21,0,L$5-$I$5-$A56+1)))*$C56))</f>
        <v xml:space="preserve"> </v>
      </c>
      <c r="M56" s="169" t="str">
        <f ca="1">IF(M$5-$I$5&lt;$A56-1," ",IF(M$5-$I$5+1&gt;'Primary Inputs'!$C$17,0,(SUM(OFFSET($I$21,0,M$5-$I$5-$A56+1)))*$C56))</f>
        <v xml:space="preserve"> </v>
      </c>
      <c r="N56" s="169" t="str">
        <f ca="1">IF(N$5-$I$5&lt;$A56-1," ",IF(N$5-$I$5+1&gt;'Primary Inputs'!$C$17,0,(SUM(OFFSET($I$21,0,N$5-$I$5-$A56+1)))*$C56))</f>
        <v xml:space="preserve"> </v>
      </c>
      <c r="O56" s="169" t="str">
        <f ca="1">IF(O$5-$I$5&lt;$A56-1," ",IF(O$5-$I$5+1&gt;'Primary Inputs'!$C$17,0,(SUM(OFFSET($I$21,0,O$5-$I$5-$A56+1)))*$C56))</f>
        <v xml:space="preserve"> </v>
      </c>
      <c r="P56" s="169" t="str">
        <f ca="1">IF(P$5-$I$5&lt;$A56-1," ",IF(P$5-$I$5+1&gt;'Primary Inputs'!$C$17,0,(SUM(OFFSET($I$21,0,P$5-$I$5-$A56+1)))*$C56))</f>
        <v xml:space="preserve"> </v>
      </c>
      <c r="Q56" s="169" t="str">
        <f ca="1">IF(Q$5-$I$5&lt;$A56-1," ",IF(Q$5-$I$5+1&gt;'Primary Inputs'!$C$17,0,(SUM(OFFSET($I$21,0,Q$5-$I$5-$A56+1)))*$C56))</f>
        <v xml:space="preserve"> </v>
      </c>
      <c r="R56" s="169" t="str">
        <f ca="1">IF(R$5-$I$5&lt;$A56-1," ",IF(R$5-$I$5+1&gt;'Primary Inputs'!$C$17,0,(SUM(OFFSET($I$21,0,R$5-$I$5-$A56+1)))*$C56))</f>
        <v xml:space="preserve"> </v>
      </c>
      <c r="S56" s="169" t="str">
        <f ca="1">IF(S$5-$I$5&lt;$A56-1," ",IF(S$5-$I$5+1&gt;'Primary Inputs'!$C$17,0,(SUM(OFFSET($I$21,0,S$5-$I$5-$A56+1)))*$C56))</f>
        <v xml:space="preserve"> </v>
      </c>
      <c r="T56" s="169" t="str">
        <f ca="1">IF(T$5-$I$5&lt;$A56-1," ",IF(T$5-$I$5+1&gt;'Primary Inputs'!$C$17,0,(SUM(OFFSET($I$21,0,T$5-$I$5-$A56+1)))*$C56))</f>
        <v xml:space="preserve"> </v>
      </c>
      <c r="U56" s="169" t="str">
        <f ca="1">IF(U$5-$I$5&lt;$A56-1," ",IF(U$5-$I$5+1&gt;'Primary Inputs'!$C$17,0,(SUM(OFFSET($I$21,0,U$5-$I$5-$A56+1)))*$C56))</f>
        <v xml:space="preserve"> </v>
      </c>
      <c r="V56" s="169" t="str">
        <f ca="1">IF(V$5-$I$5&lt;$A56-1," ",IF(V$5-$I$5+1&gt;'Primary Inputs'!$C$17,0,(SUM(OFFSET($I$21,0,V$5-$I$5-$A56+1)))*$C56))</f>
        <v xml:space="preserve"> </v>
      </c>
      <c r="W56" s="169" t="str">
        <f ca="1">IF(W$5-$I$5&lt;$A56-1," ",IF(W$5-$I$5+1&gt;'Primary Inputs'!$C$17,0,(SUM(OFFSET($I$21,0,W$5-$I$5-$A56+1)))*$C56))</f>
        <v xml:space="preserve"> </v>
      </c>
      <c r="X56" s="169" t="str">
        <f ca="1">IF(X$5-$I$5&lt;$A56-1," ",IF(X$5-$I$5+1&gt;'Primary Inputs'!$C$17,0,(SUM(OFFSET($I$21,0,X$5-$I$5-$A56+1)))*$C56))</f>
        <v xml:space="preserve"> </v>
      </c>
      <c r="Y56" s="169" t="str">
        <f ca="1">IF(Y$5-$I$5&lt;$A56-1," ",IF(Y$5-$I$5+1&gt;'Primary Inputs'!$C$17,0,(SUM(OFFSET($I$21,0,Y$5-$I$5-$A56+1)))*$C56))</f>
        <v xml:space="preserve"> </v>
      </c>
      <c r="Z56" s="169" t="str">
        <f ca="1">IF(Z$5-$I$5&lt;$A56-1," ",IF(Z$5-$I$5+1&gt;'Primary Inputs'!$C$17,0,(SUM(OFFSET($I$21,0,Z$5-$I$5-$A56+1)))*$C56))</f>
        <v xml:space="preserve"> </v>
      </c>
      <c r="AA56" s="169" t="str">
        <f ca="1">IF(AA$5-$I$5&lt;$A56-1," ",IF(AA$5-$I$5+1&gt;'Primary Inputs'!$C$17,0,(SUM(OFFSET($I$21,0,AA$5-$I$5-$A56+1)))*$C56))</f>
        <v xml:space="preserve"> </v>
      </c>
      <c r="AB56" s="169" t="str">
        <f ca="1">IF(AB$5-$I$5&lt;$A56-1," ",IF(AB$5-$I$5+1&gt;'Primary Inputs'!$C$17,0,(SUM(OFFSET($I$21,0,AB$5-$I$5-$A56+1)))*$C56))</f>
        <v xml:space="preserve"> </v>
      </c>
      <c r="AC56" s="169" t="str">
        <f ca="1">IF(AC$5-$I$5&lt;$A56-1," ",IF(AC$5-$I$5+1&gt;'Primary Inputs'!$C$17,0,(SUM(OFFSET($I$21,0,AC$5-$I$5-$A56+1)))*$C56))</f>
        <v xml:space="preserve"> </v>
      </c>
      <c r="AD56" s="169" t="str">
        <f ca="1">IF(AD$5-$I$5&lt;$A56-1," ",IF(AD$5-$I$5+1&gt;'Primary Inputs'!$C$17,0,(SUM(OFFSET($I$21,0,AD$5-$I$5-$A56+1)))*$C56))</f>
        <v xml:space="preserve"> </v>
      </c>
      <c r="AE56" s="169" t="str">
        <f ca="1">IF(AE$5-$I$5&lt;$A56-1," ",IF(AE$5-$I$5+1&gt;'Primary Inputs'!$C$17,0,(SUM(OFFSET($I$21,0,AE$5-$I$5-$A56+1)))*$C56))</f>
        <v xml:space="preserve"> </v>
      </c>
      <c r="AF56" s="169" t="str">
        <f ca="1">IF(AF$5-$I$5&lt;$A56-1," ",IF(AF$5-$I$5+1&gt;'Primary Inputs'!$C$17,0,(SUM(OFFSET($I$21,0,AF$5-$I$5-$A56+1)))*$C56))</f>
        <v xml:space="preserve"> </v>
      </c>
      <c r="AG56" s="169" t="str">
        <f ca="1">IF(AG$5-$I$5&lt;$A56-1," ",IF(AG$5-$I$5+1&gt;'Primary Inputs'!$C$17,0,(SUM(OFFSET($I$21,0,AG$5-$I$5-$A56+1)))*$C56))</f>
        <v xml:space="preserve"> </v>
      </c>
      <c r="AH56" s="169" t="str">
        <f ca="1">IF(AH$5-$I$5&lt;$A56-1," ",IF(AH$5-$I$5+1&gt;'Primary Inputs'!$C$17,0,(SUM(OFFSET($I$21,0,AH$5-$I$5-$A56+1)))*$C56))</f>
        <v xml:space="preserve"> </v>
      </c>
      <c r="AI56" s="169" t="str">
        <f ca="1">IF(AI$5-$I$5&lt;$A56-1," ",IF(AI$5-$I$5+1&gt;'Primary Inputs'!$C$17,0,(SUM(OFFSET($I$21,0,AI$5-$I$5-$A56+1)))*$C56))</f>
        <v xml:space="preserve"> </v>
      </c>
      <c r="AJ56" s="169" t="str">
        <f ca="1">IF(AJ$5-$I$5&lt;$A56-1," ",IF(AJ$5-$I$5+1&gt;'Primary Inputs'!$C$17,0,(SUM(OFFSET($I$21,0,AJ$5-$I$5-$A56+1)))*$C56))</f>
        <v xml:space="preserve"> </v>
      </c>
      <c r="AK56" s="169" t="str">
        <f ca="1">IF(AK$5-$I$5&lt;$A56-1," ",IF(AK$5-$I$5+1&gt;'Primary Inputs'!$C$17,0,(SUM(OFFSET($I$21,0,AK$5-$I$5-$A56+1)))*$C56))</f>
        <v xml:space="preserve"> </v>
      </c>
      <c r="AL56" s="169" t="str">
        <f ca="1">IF(AL$5-$I$5&lt;$A56-1," ",IF(AL$5-$I$5+1&gt;'Primary Inputs'!$C$17,0,(SUM(OFFSET($I$21,0,AL$5-$I$5-$A56+1)))*$C56))</f>
        <v xml:space="preserve"> </v>
      </c>
      <c r="AM56" s="169">
        <f ca="1">IF(AM$5-$I$5&lt;$A56-1," ",IF(AM$5-$I$5+1&gt;'Primary Inputs'!$C$17,0,(SUM(OFFSET($I$21,0,AM$5-$I$5-$A56+1)))*$C56))</f>
        <v>0</v>
      </c>
      <c r="AN56" s="169">
        <f ca="1">IF(AN$5-$I$5&lt;$A56-1," ",IF(AN$5-$I$5+1&gt;'Primary Inputs'!$C$17,0,(SUM(OFFSET($I$21,0,AN$5-$I$5-$A56+1)))*$C56))</f>
        <v>0</v>
      </c>
      <c r="AO56" s="169">
        <f ca="1">IF(AO$5-$I$5&lt;$A56-1," ",IF(AO$5-$I$5+1&gt;'Primary Inputs'!$C$17,0,(SUM(OFFSET($I$21,0,AO$5-$I$5-$A56+1)))*$C56))</f>
        <v>0</v>
      </c>
      <c r="AP56" s="169">
        <f ca="1">IF(AP$5-$I$5&lt;$A56-1," ",IF(AP$5-$I$5+1&gt;'Primary Inputs'!$C$17,0,(SUM(OFFSET($I$21,0,AP$5-$I$5-$A56+1)))*$C56))</f>
        <v>0</v>
      </c>
      <c r="AQ56" s="169">
        <f ca="1">IF(AQ$5-$I$5&lt;$A56-1," ",IF(AQ$5-$I$5+1&gt;'Primary Inputs'!$C$17,0,(SUM(OFFSET($I$21,0,AQ$5-$I$5-$A56+1)))*$C56))</f>
        <v>0</v>
      </c>
      <c r="AR56" s="169">
        <f ca="1">IF(AR$5-$I$5&lt;$A56-1," ",IF(AR$5-$I$5+1&gt;'Primary Inputs'!$C$17,0,(SUM(OFFSET($I$21,0,AR$5-$I$5-$A56+1)))*$C56))</f>
        <v>0</v>
      </c>
      <c r="AS56" s="169">
        <f ca="1">IF(AS$5-$I$5&lt;$A56-1," ",IF(AS$5-$I$5+1&gt;'Primary Inputs'!$C$17,0,(SUM(OFFSET($I$21,0,AS$5-$I$5-$A56+1)))*$C56))</f>
        <v>0</v>
      </c>
      <c r="AT56" s="169">
        <f ca="1">IF(AT$5-$I$5&lt;$A56-1," ",IF(AT$5-$I$5+1&gt;'Primary Inputs'!$C$17,0,(SUM(OFFSET($I$21,0,AT$5-$I$5-$A56+1)))*$C56))</f>
        <v>0</v>
      </c>
      <c r="AU56" s="169">
        <f ca="1">IF(AU$5-$I$5&lt;$A56-1," ",IF(AU$5-$I$5+1&gt;'Primary Inputs'!$C$17,0,(SUM(OFFSET($I$21,0,AU$5-$I$5-$A56+1)))*$C56))</f>
        <v>0</v>
      </c>
      <c r="AV56" s="169">
        <f ca="1">IF(AV$5-$I$5&lt;$A56-1," ",IF(AV$5-$I$5+1&gt;'Primary Inputs'!$C$17,0,(SUM(OFFSET($I$21,0,AV$5-$I$5-$A56+1)))*$C56))</f>
        <v>0</v>
      </c>
      <c r="AW56" s="169">
        <f ca="1">IF(AW$5-$I$5&lt;$A56-1," ",IF(AW$5-$I$5+1&gt;'Primary Inputs'!$C$17,0,(SUM(OFFSET($I$21,0,AW$5-$I$5-$A56+1)))*$C56))</f>
        <v>0</v>
      </c>
      <c r="AX56" s="169">
        <f ca="1">IF(AX$5-$I$5&lt;$A56-1," ",IF(AX$5-$I$5+1&gt;'Primary Inputs'!$C$17,0,(SUM(OFFSET($I$21,0,AX$5-$I$5-$A56+1)))*$C56))</f>
        <v>0</v>
      </c>
      <c r="AY56" s="169">
        <f ca="1">IF(AY$5-$I$5&lt;$A56-1," ",IF(AY$5-$I$5+1&gt;'Primary Inputs'!$C$17,0,(SUM(OFFSET($I$21,0,AY$5-$I$5-$A56+1)))*$C56))</f>
        <v>0</v>
      </c>
      <c r="AZ56" s="169">
        <f ca="1">IF(AZ$5-$I$5&lt;$A56-1," ",IF(AZ$5-$I$5+1&gt;'Primary Inputs'!$C$17,0,(SUM(OFFSET($I$21,0,AZ$5-$I$5-$A56+1)))*$C56))</f>
        <v>0</v>
      </c>
      <c r="BA56" s="169">
        <f ca="1">IF(BA$5-$I$5&lt;$A56-1," ",IF(BA$5-$I$5+1&gt;'Primary Inputs'!$C$17,0,(SUM(OFFSET($I$21,0,BA$5-$I$5-$A56+1)))*$C56))</f>
        <v>0</v>
      </c>
      <c r="BB56" s="169">
        <f ca="1">IF(BB$5-$I$5&lt;$A56-1," ",IF(BB$5-$I$5+1&gt;'Primary Inputs'!$C$17,0,(SUM(OFFSET($I$21,0,BB$5-$I$5-$A56+1)))*$C56))</f>
        <v>0</v>
      </c>
      <c r="BC56" s="169">
        <f ca="1">IF(BC$5-$I$5&lt;$A56-1," ",IF(BC$5-$I$5+1&gt;'Primary Inputs'!$C$17,0,(SUM(OFFSET($I$21,0,BC$5-$I$5-$A56+1)))*$C56))</f>
        <v>0</v>
      </c>
      <c r="BD56" s="169">
        <f ca="1">IF(BD$5-$I$5&lt;$A56-1," ",IF(BD$5-$I$5+1&gt;'Primary Inputs'!$C$17,0,(SUM(OFFSET($I$21,0,BD$5-$I$5-$A56+1)))*$C56))</f>
        <v>0</v>
      </c>
      <c r="BE56" s="169">
        <f ca="1">IF(BE$5-$I$5&lt;$A56-1," ",IF(BE$5-$I$5+1&gt;'Primary Inputs'!$C$17,0,(SUM(OFFSET($I$21,0,BE$5-$I$5-$A56+1)))*$C56))</f>
        <v>0</v>
      </c>
      <c r="BF56" s="169">
        <f ca="1">IF(BF$5-$I$5&lt;$A56-1," ",IF(BF$5-$I$5+1&gt;'Primary Inputs'!$C$17,0,(SUM(OFFSET($I$21,0,BF$5-$I$5-$A56+1)))*$C56))</f>
        <v>0</v>
      </c>
      <c r="BG56" s="119"/>
      <c r="BH56" s="119"/>
      <c r="BI56" s="119"/>
      <c r="BJ56" s="119"/>
      <c r="BK56" s="119"/>
      <c r="BL56" s="119"/>
      <c r="BM56" s="119"/>
      <c r="BN56" s="119"/>
      <c r="BO56" s="119"/>
      <c r="BP56" s="119"/>
      <c r="BQ56" s="119"/>
      <c r="BR56" s="119"/>
      <c r="BS56" s="119"/>
      <c r="BT56" s="119"/>
      <c r="BU56" s="119"/>
      <c r="BV56" s="119"/>
      <c r="BW56" s="119"/>
      <c r="BX56" s="119"/>
      <c r="BY56" s="119"/>
      <c r="BZ56" s="119"/>
      <c r="CA56" s="119"/>
      <c r="CB56" s="119"/>
      <c r="CC56" s="119"/>
      <c r="CD56" s="119"/>
      <c r="CE56" s="119"/>
      <c r="CF56" s="119"/>
      <c r="CG56" s="119"/>
      <c r="CH56" s="119"/>
      <c r="CI56" s="119"/>
      <c r="CJ56" s="119"/>
      <c r="CK56" s="119"/>
      <c r="CL56" s="119"/>
      <c r="CM56" s="119"/>
      <c r="CN56" s="119"/>
      <c r="CO56" s="119"/>
      <c r="CP56" s="119"/>
      <c r="CQ56" s="119"/>
      <c r="CR56" s="119"/>
      <c r="CS56" s="119"/>
      <c r="CT56" s="119"/>
      <c r="CU56" s="119"/>
      <c r="CV56" s="119"/>
      <c r="CW56" s="119"/>
      <c r="CX56" s="119"/>
      <c r="CY56" s="119"/>
      <c r="CZ56" s="119"/>
    </row>
    <row r="57" spans="1:104">
      <c r="A57" s="119">
        <v>32</v>
      </c>
      <c r="B57" s="119" t="s">
        <v>226</v>
      </c>
      <c r="C57" s="119">
        <f ca="1">OFFSET('Primary Inputs'!$E$12,0,$A57-1)</f>
        <v>0</v>
      </c>
      <c r="I57" s="169" t="str">
        <f ca="1">IF(I$5-$I$5&lt;$A57-1," ",IF(I$5-$I$5+1&gt;'Primary Inputs'!$C$17,0,(SUM(OFFSET($I$21,0,I$5-$I$5-$A57+1)))*$C57))</f>
        <v xml:space="preserve"> </v>
      </c>
      <c r="J57" s="169" t="str">
        <f ca="1">IF(J$5-$I$5&lt;$A57-1," ",IF(J$5-$I$5+1&gt;'Primary Inputs'!$C$17,0,(SUM(OFFSET($I$21,0,J$5-$I$5-$A57+1)))*$C57))</f>
        <v xml:space="preserve"> </v>
      </c>
      <c r="K57" s="169" t="str">
        <f ca="1">IF(K$5-$I$5&lt;$A57-1," ",IF(K$5-$I$5+1&gt;'Primary Inputs'!$C$17,0,(SUM(OFFSET($I$21,0,K$5-$I$5-$A57+1)))*$C57))</f>
        <v xml:space="preserve"> </v>
      </c>
      <c r="L57" s="169" t="str">
        <f ca="1">IF(L$5-$I$5&lt;$A57-1," ",IF(L$5-$I$5+1&gt;'Primary Inputs'!$C$17,0,(SUM(OFFSET($I$21,0,L$5-$I$5-$A57+1)))*$C57))</f>
        <v xml:space="preserve"> </v>
      </c>
      <c r="M57" s="169" t="str">
        <f ca="1">IF(M$5-$I$5&lt;$A57-1," ",IF(M$5-$I$5+1&gt;'Primary Inputs'!$C$17,0,(SUM(OFFSET($I$21,0,M$5-$I$5-$A57+1)))*$C57))</f>
        <v xml:space="preserve"> </v>
      </c>
      <c r="N57" s="169" t="str">
        <f ca="1">IF(N$5-$I$5&lt;$A57-1," ",IF(N$5-$I$5+1&gt;'Primary Inputs'!$C$17,0,(SUM(OFFSET($I$21,0,N$5-$I$5-$A57+1)))*$C57))</f>
        <v xml:space="preserve"> </v>
      </c>
      <c r="O57" s="169" t="str">
        <f ca="1">IF(O$5-$I$5&lt;$A57-1," ",IF(O$5-$I$5+1&gt;'Primary Inputs'!$C$17,0,(SUM(OFFSET($I$21,0,O$5-$I$5-$A57+1)))*$C57))</f>
        <v xml:space="preserve"> </v>
      </c>
      <c r="P57" s="169" t="str">
        <f ca="1">IF(P$5-$I$5&lt;$A57-1," ",IF(P$5-$I$5+1&gt;'Primary Inputs'!$C$17,0,(SUM(OFFSET($I$21,0,P$5-$I$5-$A57+1)))*$C57))</f>
        <v xml:space="preserve"> </v>
      </c>
      <c r="Q57" s="169" t="str">
        <f ca="1">IF(Q$5-$I$5&lt;$A57-1," ",IF(Q$5-$I$5+1&gt;'Primary Inputs'!$C$17,0,(SUM(OFFSET($I$21,0,Q$5-$I$5-$A57+1)))*$C57))</f>
        <v xml:space="preserve"> </v>
      </c>
      <c r="R57" s="169" t="str">
        <f ca="1">IF(R$5-$I$5&lt;$A57-1," ",IF(R$5-$I$5+1&gt;'Primary Inputs'!$C$17,0,(SUM(OFFSET($I$21,0,R$5-$I$5-$A57+1)))*$C57))</f>
        <v xml:space="preserve"> </v>
      </c>
      <c r="S57" s="169" t="str">
        <f ca="1">IF(S$5-$I$5&lt;$A57-1," ",IF(S$5-$I$5+1&gt;'Primary Inputs'!$C$17,0,(SUM(OFFSET($I$21,0,S$5-$I$5-$A57+1)))*$C57))</f>
        <v xml:space="preserve"> </v>
      </c>
      <c r="T57" s="169" t="str">
        <f ca="1">IF(T$5-$I$5&lt;$A57-1," ",IF(T$5-$I$5+1&gt;'Primary Inputs'!$C$17,0,(SUM(OFFSET($I$21,0,T$5-$I$5-$A57+1)))*$C57))</f>
        <v xml:space="preserve"> </v>
      </c>
      <c r="U57" s="169" t="str">
        <f ca="1">IF(U$5-$I$5&lt;$A57-1," ",IF(U$5-$I$5+1&gt;'Primary Inputs'!$C$17,0,(SUM(OFFSET($I$21,0,U$5-$I$5-$A57+1)))*$C57))</f>
        <v xml:space="preserve"> </v>
      </c>
      <c r="V57" s="169" t="str">
        <f ca="1">IF(V$5-$I$5&lt;$A57-1," ",IF(V$5-$I$5+1&gt;'Primary Inputs'!$C$17,0,(SUM(OFFSET($I$21,0,V$5-$I$5-$A57+1)))*$C57))</f>
        <v xml:space="preserve"> </v>
      </c>
      <c r="W57" s="169" t="str">
        <f ca="1">IF(W$5-$I$5&lt;$A57-1," ",IF(W$5-$I$5+1&gt;'Primary Inputs'!$C$17,0,(SUM(OFFSET($I$21,0,W$5-$I$5-$A57+1)))*$C57))</f>
        <v xml:space="preserve"> </v>
      </c>
      <c r="X57" s="169" t="str">
        <f ca="1">IF(X$5-$I$5&lt;$A57-1," ",IF(X$5-$I$5+1&gt;'Primary Inputs'!$C$17,0,(SUM(OFFSET($I$21,0,X$5-$I$5-$A57+1)))*$C57))</f>
        <v xml:space="preserve"> </v>
      </c>
      <c r="Y57" s="169" t="str">
        <f ca="1">IF(Y$5-$I$5&lt;$A57-1," ",IF(Y$5-$I$5+1&gt;'Primary Inputs'!$C$17,0,(SUM(OFFSET($I$21,0,Y$5-$I$5-$A57+1)))*$C57))</f>
        <v xml:space="preserve"> </v>
      </c>
      <c r="Z57" s="169" t="str">
        <f ca="1">IF(Z$5-$I$5&lt;$A57-1," ",IF(Z$5-$I$5+1&gt;'Primary Inputs'!$C$17,0,(SUM(OFFSET($I$21,0,Z$5-$I$5-$A57+1)))*$C57))</f>
        <v xml:space="preserve"> </v>
      </c>
      <c r="AA57" s="169" t="str">
        <f ca="1">IF(AA$5-$I$5&lt;$A57-1," ",IF(AA$5-$I$5+1&gt;'Primary Inputs'!$C$17,0,(SUM(OFFSET($I$21,0,AA$5-$I$5-$A57+1)))*$C57))</f>
        <v xml:space="preserve"> </v>
      </c>
      <c r="AB57" s="169" t="str">
        <f ca="1">IF(AB$5-$I$5&lt;$A57-1," ",IF(AB$5-$I$5+1&gt;'Primary Inputs'!$C$17,0,(SUM(OFFSET($I$21,0,AB$5-$I$5-$A57+1)))*$C57))</f>
        <v xml:space="preserve"> </v>
      </c>
      <c r="AC57" s="169" t="str">
        <f ca="1">IF(AC$5-$I$5&lt;$A57-1," ",IF(AC$5-$I$5+1&gt;'Primary Inputs'!$C$17,0,(SUM(OFFSET($I$21,0,AC$5-$I$5-$A57+1)))*$C57))</f>
        <v xml:space="preserve"> </v>
      </c>
      <c r="AD57" s="169" t="str">
        <f ca="1">IF(AD$5-$I$5&lt;$A57-1," ",IF(AD$5-$I$5+1&gt;'Primary Inputs'!$C$17,0,(SUM(OFFSET($I$21,0,AD$5-$I$5-$A57+1)))*$C57))</f>
        <v xml:space="preserve"> </v>
      </c>
      <c r="AE57" s="169" t="str">
        <f ca="1">IF(AE$5-$I$5&lt;$A57-1," ",IF(AE$5-$I$5+1&gt;'Primary Inputs'!$C$17,0,(SUM(OFFSET($I$21,0,AE$5-$I$5-$A57+1)))*$C57))</f>
        <v xml:space="preserve"> </v>
      </c>
      <c r="AF57" s="169" t="str">
        <f ca="1">IF(AF$5-$I$5&lt;$A57-1," ",IF(AF$5-$I$5+1&gt;'Primary Inputs'!$C$17,0,(SUM(OFFSET($I$21,0,AF$5-$I$5-$A57+1)))*$C57))</f>
        <v xml:space="preserve"> </v>
      </c>
      <c r="AG57" s="169" t="str">
        <f ca="1">IF(AG$5-$I$5&lt;$A57-1," ",IF(AG$5-$I$5+1&gt;'Primary Inputs'!$C$17,0,(SUM(OFFSET($I$21,0,AG$5-$I$5-$A57+1)))*$C57))</f>
        <v xml:space="preserve"> </v>
      </c>
      <c r="AH57" s="169" t="str">
        <f ca="1">IF(AH$5-$I$5&lt;$A57-1," ",IF(AH$5-$I$5+1&gt;'Primary Inputs'!$C$17,0,(SUM(OFFSET($I$21,0,AH$5-$I$5-$A57+1)))*$C57))</f>
        <v xml:space="preserve"> </v>
      </c>
      <c r="AI57" s="169" t="str">
        <f ca="1">IF(AI$5-$I$5&lt;$A57-1," ",IF(AI$5-$I$5+1&gt;'Primary Inputs'!$C$17,0,(SUM(OFFSET($I$21,0,AI$5-$I$5-$A57+1)))*$C57))</f>
        <v xml:space="preserve"> </v>
      </c>
      <c r="AJ57" s="169" t="str">
        <f ca="1">IF(AJ$5-$I$5&lt;$A57-1," ",IF(AJ$5-$I$5+1&gt;'Primary Inputs'!$C$17,0,(SUM(OFFSET($I$21,0,AJ$5-$I$5-$A57+1)))*$C57))</f>
        <v xml:space="preserve"> </v>
      </c>
      <c r="AK57" s="169" t="str">
        <f ca="1">IF(AK$5-$I$5&lt;$A57-1," ",IF(AK$5-$I$5+1&gt;'Primary Inputs'!$C$17,0,(SUM(OFFSET($I$21,0,AK$5-$I$5-$A57+1)))*$C57))</f>
        <v xml:space="preserve"> </v>
      </c>
      <c r="AL57" s="169" t="str">
        <f ca="1">IF(AL$5-$I$5&lt;$A57-1," ",IF(AL$5-$I$5+1&gt;'Primary Inputs'!$C$17,0,(SUM(OFFSET($I$21,0,AL$5-$I$5-$A57+1)))*$C57))</f>
        <v xml:space="preserve"> </v>
      </c>
      <c r="AM57" s="169" t="str">
        <f ca="1">IF(AM$5-$I$5&lt;$A57-1," ",IF(AM$5-$I$5+1&gt;'Primary Inputs'!$C$17,0,(SUM(OFFSET($I$21,0,AM$5-$I$5-$A57+1)))*$C57))</f>
        <v xml:space="preserve"> </v>
      </c>
      <c r="AN57" s="169">
        <f ca="1">IF(AN$5-$I$5&lt;$A57-1," ",IF(AN$5-$I$5+1&gt;'Primary Inputs'!$C$17,0,(SUM(OFFSET($I$21,0,AN$5-$I$5-$A57+1)))*$C57))</f>
        <v>0</v>
      </c>
      <c r="AO57" s="169">
        <f ca="1">IF(AO$5-$I$5&lt;$A57-1," ",IF(AO$5-$I$5+1&gt;'Primary Inputs'!$C$17,0,(SUM(OFFSET($I$21,0,AO$5-$I$5-$A57+1)))*$C57))</f>
        <v>0</v>
      </c>
      <c r="AP57" s="169">
        <f ca="1">IF(AP$5-$I$5&lt;$A57-1," ",IF(AP$5-$I$5+1&gt;'Primary Inputs'!$C$17,0,(SUM(OFFSET($I$21,0,AP$5-$I$5-$A57+1)))*$C57))</f>
        <v>0</v>
      </c>
      <c r="AQ57" s="169">
        <f ca="1">IF(AQ$5-$I$5&lt;$A57-1," ",IF(AQ$5-$I$5+1&gt;'Primary Inputs'!$C$17,0,(SUM(OFFSET($I$21,0,AQ$5-$I$5-$A57+1)))*$C57))</f>
        <v>0</v>
      </c>
      <c r="AR57" s="169">
        <f ca="1">IF(AR$5-$I$5&lt;$A57-1," ",IF(AR$5-$I$5+1&gt;'Primary Inputs'!$C$17,0,(SUM(OFFSET($I$21,0,AR$5-$I$5-$A57+1)))*$C57))</f>
        <v>0</v>
      </c>
      <c r="AS57" s="169">
        <f ca="1">IF(AS$5-$I$5&lt;$A57-1," ",IF(AS$5-$I$5+1&gt;'Primary Inputs'!$C$17,0,(SUM(OFFSET($I$21,0,AS$5-$I$5-$A57+1)))*$C57))</f>
        <v>0</v>
      </c>
      <c r="AT57" s="169">
        <f ca="1">IF(AT$5-$I$5&lt;$A57-1," ",IF(AT$5-$I$5+1&gt;'Primary Inputs'!$C$17,0,(SUM(OFFSET($I$21,0,AT$5-$I$5-$A57+1)))*$C57))</f>
        <v>0</v>
      </c>
      <c r="AU57" s="169">
        <f ca="1">IF(AU$5-$I$5&lt;$A57-1," ",IF(AU$5-$I$5+1&gt;'Primary Inputs'!$C$17,0,(SUM(OFFSET($I$21,0,AU$5-$I$5-$A57+1)))*$C57))</f>
        <v>0</v>
      </c>
      <c r="AV57" s="169">
        <f ca="1">IF(AV$5-$I$5&lt;$A57-1," ",IF(AV$5-$I$5+1&gt;'Primary Inputs'!$C$17,0,(SUM(OFFSET($I$21,0,AV$5-$I$5-$A57+1)))*$C57))</f>
        <v>0</v>
      </c>
      <c r="AW57" s="169">
        <f ca="1">IF(AW$5-$I$5&lt;$A57-1," ",IF(AW$5-$I$5+1&gt;'Primary Inputs'!$C$17,0,(SUM(OFFSET($I$21,0,AW$5-$I$5-$A57+1)))*$C57))</f>
        <v>0</v>
      </c>
      <c r="AX57" s="169">
        <f ca="1">IF(AX$5-$I$5&lt;$A57-1," ",IF(AX$5-$I$5+1&gt;'Primary Inputs'!$C$17,0,(SUM(OFFSET($I$21,0,AX$5-$I$5-$A57+1)))*$C57))</f>
        <v>0</v>
      </c>
      <c r="AY57" s="169">
        <f ca="1">IF(AY$5-$I$5&lt;$A57-1," ",IF(AY$5-$I$5+1&gt;'Primary Inputs'!$C$17,0,(SUM(OFFSET($I$21,0,AY$5-$I$5-$A57+1)))*$C57))</f>
        <v>0</v>
      </c>
      <c r="AZ57" s="169">
        <f ca="1">IF(AZ$5-$I$5&lt;$A57-1," ",IF(AZ$5-$I$5+1&gt;'Primary Inputs'!$C$17,0,(SUM(OFFSET($I$21,0,AZ$5-$I$5-$A57+1)))*$C57))</f>
        <v>0</v>
      </c>
      <c r="BA57" s="169">
        <f ca="1">IF(BA$5-$I$5&lt;$A57-1," ",IF(BA$5-$I$5+1&gt;'Primary Inputs'!$C$17,0,(SUM(OFFSET($I$21,0,BA$5-$I$5-$A57+1)))*$C57))</f>
        <v>0</v>
      </c>
      <c r="BB57" s="169">
        <f ca="1">IF(BB$5-$I$5&lt;$A57-1," ",IF(BB$5-$I$5+1&gt;'Primary Inputs'!$C$17,0,(SUM(OFFSET($I$21,0,BB$5-$I$5-$A57+1)))*$C57))</f>
        <v>0</v>
      </c>
      <c r="BC57" s="169">
        <f ca="1">IF(BC$5-$I$5&lt;$A57-1," ",IF(BC$5-$I$5+1&gt;'Primary Inputs'!$C$17,0,(SUM(OFFSET($I$21,0,BC$5-$I$5-$A57+1)))*$C57))</f>
        <v>0</v>
      </c>
      <c r="BD57" s="169">
        <f ca="1">IF(BD$5-$I$5&lt;$A57-1," ",IF(BD$5-$I$5+1&gt;'Primary Inputs'!$C$17,0,(SUM(OFFSET($I$21,0,BD$5-$I$5-$A57+1)))*$C57))</f>
        <v>0</v>
      </c>
      <c r="BE57" s="169">
        <f ca="1">IF(BE$5-$I$5&lt;$A57-1," ",IF(BE$5-$I$5+1&gt;'Primary Inputs'!$C$17,0,(SUM(OFFSET($I$21,0,BE$5-$I$5-$A57+1)))*$C57))</f>
        <v>0</v>
      </c>
      <c r="BF57" s="169">
        <f ca="1">IF(BF$5-$I$5&lt;$A57-1," ",IF(BF$5-$I$5+1&gt;'Primary Inputs'!$C$17,0,(SUM(OFFSET($I$21,0,BF$5-$I$5-$A57+1)))*$C57))</f>
        <v>0</v>
      </c>
      <c r="BG57" s="119"/>
      <c r="BH57" s="119"/>
      <c r="BI57" s="119"/>
      <c r="BJ57" s="119"/>
      <c r="BK57" s="119"/>
      <c r="BL57" s="119"/>
      <c r="BM57" s="119"/>
      <c r="BN57" s="119"/>
      <c r="BO57" s="119"/>
      <c r="BP57" s="119"/>
      <c r="BQ57" s="119"/>
      <c r="BR57" s="119"/>
      <c r="BS57" s="119"/>
      <c r="BT57" s="119"/>
      <c r="BU57" s="119"/>
      <c r="BV57" s="119"/>
      <c r="BW57" s="119"/>
      <c r="BX57" s="119"/>
      <c r="BY57" s="119"/>
      <c r="BZ57" s="119"/>
      <c r="CA57" s="119"/>
      <c r="CB57" s="119"/>
      <c r="CC57" s="119"/>
      <c r="CD57" s="119"/>
      <c r="CE57" s="119"/>
      <c r="CF57" s="119"/>
      <c r="CG57" s="119"/>
      <c r="CH57" s="119"/>
      <c r="CI57" s="119"/>
      <c r="CJ57" s="119"/>
      <c r="CK57" s="119"/>
      <c r="CL57" s="119"/>
      <c r="CM57" s="119"/>
      <c r="CN57" s="119"/>
      <c r="CO57" s="119"/>
      <c r="CP57" s="119"/>
      <c r="CQ57" s="119"/>
      <c r="CR57" s="119"/>
      <c r="CS57" s="119"/>
      <c r="CT57" s="119"/>
      <c r="CU57" s="119"/>
      <c r="CV57" s="119"/>
      <c r="CW57" s="119"/>
      <c r="CX57" s="119"/>
      <c r="CY57" s="119"/>
      <c r="CZ57" s="119"/>
    </row>
    <row r="58" spans="1:104">
      <c r="A58" s="119">
        <v>33</v>
      </c>
      <c r="B58" s="119" t="s">
        <v>227</v>
      </c>
      <c r="C58" s="119">
        <f ca="1">OFFSET('Primary Inputs'!$E$12,0,$A58-1)</f>
        <v>0</v>
      </c>
      <c r="I58" s="169" t="str">
        <f ca="1">IF(I$5-$I$5&lt;$A58-1," ",IF(I$5-$I$5+1&gt;'Primary Inputs'!$C$17,0,(SUM(OFFSET($I$21,0,I$5-$I$5-$A58+1)))*$C58))</f>
        <v xml:space="preserve"> </v>
      </c>
      <c r="J58" s="169" t="str">
        <f ca="1">IF(J$5-$I$5&lt;$A58-1," ",IF(J$5-$I$5+1&gt;'Primary Inputs'!$C$17,0,(SUM(OFFSET($I$21,0,J$5-$I$5-$A58+1)))*$C58))</f>
        <v xml:space="preserve"> </v>
      </c>
      <c r="K58" s="169" t="str">
        <f ca="1">IF(K$5-$I$5&lt;$A58-1," ",IF(K$5-$I$5+1&gt;'Primary Inputs'!$C$17,0,(SUM(OFFSET($I$21,0,K$5-$I$5-$A58+1)))*$C58))</f>
        <v xml:space="preserve"> </v>
      </c>
      <c r="L58" s="169" t="str">
        <f ca="1">IF(L$5-$I$5&lt;$A58-1," ",IF(L$5-$I$5+1&gt;'Primary Inputs'!$C$17,0,(SUM(OFFSET($I$21,0,L$5-$I$5-$A58+1)))*$C58))</f>
        <v xml:space="preserve"> </v>
      </c>
      <c r="M58" s="169" t="str">
        <f ca="1">IF(M$5-$I$5&lt;$A58-1," ",IF(M$5-$I$5+1&gt;'Primary Inputs'!$C$17,0,(SUM(OFFSET($I$21,0,M$5-$I$5-$A58+1)))*$C58))</f>
        <v xml:space="preserve"> </v>
      </c>
      <c r="N58" s="169" t="str">
        <f ca="1">IF(N$5-$I$5&lt;$A58-1," ",IF(N$5-$I$5+1&gt;'Primary Inputs'!$C$17,0,(SUM(OFFSET($I$21,0,N$5-$I$5-$A58+1)))*$C58))</f>
        <v xml:space="preserve"> </v>
      </c>
      <c r="O58" s="169" t="str">
        <f ca="1">IF(O$5-$I$5&lt;$A58-1," ",IF(O$5-$I$5+1&gt;'Primary Inputs'!$C$17,0,(SUM(OFFSET($I$21,0,O$5-$I$5-$A58+1)))*$C58))</f>
        <v xml:space="preserve"> </v>
      </c>
      <c r="P58" s="169" t="str">
        <f ca="1">IF(P$5-$I$5&lt;$A58-1," ",IF(P$5-$I$5+1&gt;'Primary Inputs'!$C$17,0,(SUM(OFFSET($I$21,0,P$5-$I$5-$A58+1)))*$C58))</f>
        <v xml:space="preserve"> </v>
      </c>
      <c r="Q58" s="169" t="str">
        <f ca="1">IF(Q$5-$I$5&lt;$A58-1," ",IF(Q$5-$I$5+1&gt;'Primary Inputs'!$C$17,0,(SUM(OFFSET($I$21,0,Q$5-$I$5-$A58+1)))*$C58))</f>
        <v xml:space="preserve"> </v>
      </c>
      <c r="R58" s="169" t="str">
        <f ca="1">IF(R$5-$I$5&lt;$A58-1," ",IF(R$5-$I$5+1&gt;'Primary Inputs'!$C$17,0,(SUM(OFFSET($I$21,0,R$5-$I$5-$A58+1)))*$C58))</f>
        <v xml:space="preserve"> </v>
      </c>
      <c r="S58" s="169" t="str">
        <f ca="1">IF(S$5-$I$5&lt;$A58-1," ",IF(S$5-$I$5+1&gt;'Primary Inputs'!$C$17,0,(SUM(OFFSET($I$21,0,S$5-$I$5-$A58+1)))*$C58))</f>
        <v xml:space="preserve"> </v>
      </c>
      <c r="T58" s="169" t="str">
        <f ca="1">IF(T$5-$I$5&lt;$A58-1," ",IF(T$5-$I$5+1&gt;'Primary Inputs'!$C$17,0,(SUM(OFFSET($I$21,0,T$5-$I$5-$A58+1)))*$C58))</f>
        <v xml:space="preserve"> </v>
      </c>
      <c r="U58" s="169" t="str">
        <f ca="1">IF(U$5-$I$5&lt;$A58-1," ",IF(U$5-$I$5+1&gt;'Primary Inputs'!$C$17,0,(SUM(OFFSET($I$21,0,U$5-$I$5-$A58+1)))*$C58))</f>
        <v xml:space="preserve"> </v>
      </c>
      <c r="V58" s="169" t="str">
        <f ca="1">IF(V$5-$I$5&lt;$A58-1," ",IF(V$5-$I$5+1&gt;'Primary Inputs'!$C$17,0,(SUM(OFFSET($I$21,0,V$5-$I$5-$A58+1)))*$C58))</f>
        <v xml:space="preserve"> </v>
      </c>
      <c r="W58" s="169" t="str">
        <f ca="1">IF(W$5-$I$5&lt;$A58-1," ",IF(W$5-$I$5+1&gt;'Primary Inputs'!$C$17,0,(SUM(OFFSET($I$21,0,W$5-$I$5-$A58+1)))*$C58))</f>
        <v xml:space="preserve"> </v>
      </c>
      <c r="X58" s="169" t="str">
        <f ca="1">IF(X$5-$I$5&lt;$A58-1," ",IF(X$5-$I$5+1&gt;'Primary Inputs'!$C$17,0,(SUM(OFFSET($I$21,0,X$5-$I$5-$A58+1)))*$C58))</f>
        <v xml:space="preserve"> </v>
      </c>
      <c r="Y58" s="169" t="str">
        <f ca="1">IF(Y$5-$I$5&lt;$A58-1," ",IF(Y$5-$I$5+1&gt;'Primary Inputs'!$C$17,0,(SUM(OFFSET($I$21,0,Y$5-$I$5-$A58+1)))*$C58))</f>
        <v xml:space="preserve"> </v>
      </c>
      <c r="Z58" s="169" t="str">
        <f ca="1">IF(Z$5-$I$5&lt;$A58-1," ",IF(Z$5-$I$5+1&gt;'Primary Inputs'!$C$17,0,(SUM(OFFSET($I$21,0,Z$5-$I$5-$A58+1)))*$C58))</f>
        <v xml:space="preserve"> </v>
      </c>
      <c r="AA58" s="169" t="str">
        <f ca="1">IF(AA$5-$I$5&lt;$A58-1," ",IF(AA$5-$I$5+1&gt;'Primary Inputs'!$C$17,0,(SUM(OFFSET($I$21,0,AA$5-$I$5-$A58+1)))*$C58))</f>
        <v xml:space="preserve"> </v>
      </c>
      <c r="AB58" s="169" t="str">
        <f ca="1">IF(AB$5-$I$5&lt;$A58-1," ",IF(AB$5-$I$5+1&gt;'Primary Inputs'!$C$17,0,(SUM(OFFSET($I$21,0,AB$5-$I$5-$A58+1)))*$C58))</f>
        <v xml:space="preserve"> </v>
      </c>
      <c r="AC58" s="169" t="str">
        <f ca="1">IF(AC$5-$I$5&lt;$A58-1," ",IF(AC$5-$I$5+1&gt;'Primary Inputs'!$C$17,0,(SUM(OFFSET($I$21,0,AC$5-$I$5-$A58+1)))*$C58))</f>
        <v xml:space="preserve"> </v>
      </c>
      <c r="AD58" s="169" t="str">
        <f ca="1">IF(AD$5-$I$5&lt;$A58-1," ",IF(AD$5-$I$5+1&gt;'Primary Inputs'!$C$17,0,(SUM(OFFSET($I$21,0,AD$5-$I$5-$A58+1)))*$C58))</f>
        <v xml:space="preserve"> </v>
      </c>
      <c r="AE58" s="169" t="str">
        <f ca="1">IF(AE$5-$I$5&lt;$A58-1," ",IF(AE$5-$I$5+1&gt;'Primary Inputs'!$C$17,0,(SUM(OFFSET($I$21,0,AE$5-$I$5-$A58+1)))*$C58))</f>
        <v xml:space="preserve"> </v>
      </c>
      <c r="AF58" s="169" t="str">
        <f ca="1">IF(AF$5-$I$5&lt;$A58-1," ",IF(AF$5-$I$5+1&gt;'Primary Inputs'!$C$17,0,(SUM(OFFSET($I$21,0,AF$5-$I$5-$A58+1)))*$C58))</f>
        <v xml:space="preserve"> </v>
      </c>
      <c r="AG58" s="169" t="str">
        <f ca="1">IF(AG$5-$I$5&lt;$A58-1," ",IF(AG$5-$I$5+1&gt;'Primary Inputs'!$C$17,0,(SUM(OFFSET($I$21,0,AG$5-$I$5-$A58+1)))*$C58))</f>
        <v xml:space="preserve"> </v>
      </c>
      <c r="AH58" s="169" t="str">
        <f ca="1">IF(AH$5-$I$5&lt;$A58-1," ",IF(AH$5-$I$5+1&gt;'Primary Inputs'!$C$17,0,(SUM(OFFSET($I$21,0,AH$5-$I$5-$A58+1)))*$C58))</f>
        <v xml:space="preserve"> </v>
      </c>
      <c r="AI58" s="169" t="str">
        <f ca="1">IF(AI$5-$I$5&lt;$A58-1," ",IF(AI$5-$I$5+1&gt;'Primary Inputs'!$C$17,0,(SUM(OFFSET($I$21,0,AI$5-$I$5-$A58+1)))*$C58))</f>
        <v xml:space="preserve"> </v>
      </c>
      <c r="AJ58" s="169" t="str">
        <f ca="1">IF(AJ$5-$I$5&lt;$A58-1," ",IF(AJ$5-$I$5+1&gt;'Primary Inputs'!$C$17,0,(SUM(OFFSET($I$21,0,AJ$5-$I$5-$A58+1)))*$C58))</f>
        <v xml:space="preserve"> </v>
      </c>
      <c r="AK58" s="169" t="str">
        <f ca="1">IF(AK$5-$I$5&lt;$A58-1," ",IF(AK$5-$I$5+1&gt;'Primary Inputs'!$C$17,0,(SUM(OFFSET($I$21,0,AK$5-$I$5-$A58+1)))*$C58))</f>
        <v xml:space="preserve"> </v>
      </c>
      <c r="AL58" s="169" t="str">
        <f ca="1">IF(AL$5-$I$5&lt;$A58-1," ",IF(AL$5-$I$5+1&gt;'Primary Inputs'!$C$17,0,(SUM(OFFSET($I$21,0,AL$5-$I$5-$A58+1)))*$C58))</f>
        <v xml:space="preserve"> </v>
      </c>
      <c r="AM58" s="169" t="str">
        <f ca="1">IF(AM$5-$I$5&lt;$A58-1," ",IF(AM$5-$I$5+1&gt;'Primary Inputs'!$C$17,0,(SUM(OFFSET($I$21,0,AM$5-$I$5-$A58+1)))*$C58))</f>
        <v xml:space="preserve"> </v>
      </c>
      <c r="AN58" s="169" t="str">
        <f ca="1">IF(AN$5-$I$5&lt;$A58-1," ",IF(AN$5-$I$5+1&gt;'Primary Inputs'!$C$17,0,(SUM(OFFSET($I$21,0,AN$5-$I$5-$A58+1)))*$C58))</f>
        <v xml:space="preserve"> </v>
      </c>
      <c r="AO58" s="169">
        <f ca="1">IF(AO$5-$I$5&lt;$A58-1," ",IF(AO$5-$I$5+1&gt;'Primary Inputs'!$C$17,0,(SUM(OFFSET($I$21,0,AO$5-$I$5-$A58+1)))*$C58))</f>
        <v>0</v>
      </c>
      <c r="AP58" s="169">
        <f ca="1">IF(AP$5-$I$5&lt;$A58-1," ",IF(AP$5-$I$5+1&gt;'Primary Inputs'!$C$17,0,(SUM(OFFSET($I$21,0,AP$5-$I$5-$A58+1)))*$C58))</f>
        <v>0</v>
      </c>
      <c r="AQ58" s="169">
        <f ca="1">IF(AQ$5-$I$5&lt;$A58-1," ",IF(AQ$5-$I$5+1&gt;'Primary Inputs'!$C$17,0,(SUM(OFFSET($I$21,0,AQ$5-$I$5-$A58+1)))*$C58))</f>
        <v>0</v>
      </c>
      <c r="AR58" s="169">
        <f ca="1">IF(AR$5-$I$5&lt;$A58-1," ",IF(AR$5-$I$5+1&gt;'Primary Inputs'!$C$17,0,(SUM(OFFSET($I$21,0,AR$5-$I$5-$A58+1)))*$C58))</f>
        <v>0</v>
      </c>
      <c r="AS58" s="169">
        <f ca="1">IF(AS$5-$I$5&lt;$A58-1," ",IF(AS$5-$I$5+1&gt;'Primary Inputs'!$C$17,0,(SUM(OFFSET($I$21,0,AS$5-$I$5-$A58+1)))*$C58))</f>
        <v>0</v>
      </c>
      <c r="AT58" s="169">
        <f ca="1">IF(AT$5-$I$5&lt;$A58-1," ",IF(AT$5-$I$5+1&gt;'Primary Inputs'!$C$17,0,(SUM(OFFSET($I$21,0,AT$5-$I$5-$A58+1)))*$C58))</f>
        <v>0</v>
      </c>
      <c r="AU58" s="169">
        <f ca="1">IF(AU$5-$I$5&lt;$A58-1," ",IF(AU$5-$I$5+1&gt;'Primary Inputs'!$C$17,0,(SUM(OFFSET($I$21,0,AU$5-$I$5-$A58+1)))*$C58))</f>
        <v>0</v>
      </c>
      <c r="AV58" s="169">
        <f ca="1">IF(AV$5-$I$5&lt;$A58-1," ",IF(AV$5-$I$5+1&gt;'Primary Inputs'!$C$17,0,(SUM(OFFSET($I$21,0,AV$5-$I$5-$A58+1)))*$C58))</f>
        <v>0</v>
      </c>
      <c r="AW58" s="169">
        <f ca="1">IF(AW$5-$I$5&lt;$A58-1," ",IF(AW$5-$I$5+1&gt;'Primary Inputs'!$C$17,0,(SUM(OFFSET($I$21,0,AW$5-$I$5-$A58+1)))*$C58))</f>
        <v>0</v>
      </c>
      <c r="AX58" s="169">
        <f ca="1">IF(AX$5-$I$5&lt;$A58-1," ",IF(AX$5-$I$5+1&gt;'Primary Inputs'!$C$17,0,(SUM(OFFSET($I$21,0,AX$5-$I$5-$A58+1)))*$C58))</f>
        <v>0</v>
      </c>
      <c r="AY58" s="169">
        <f ca="1">IF(AY$5-$I$5&lt;$A58-1," ",IF(AY$5-$I$5+1&gt;'Primary Inputs'!$C$17,0,(SUM(OFFSET($I$21,0,AY$5-$I$5-$A58+1)))*$C58))</f>
        <v>0</v>
      </c>
      <c r="AZ58" s="169">
        <f ca="1">IF(AZ$5-$I$5&lt;$A58-1," ",IF(AZ$5-$I$5+1&gt;'Primary Inputs'!$C$17,0,(SUM(OFFSET($I$21,0,AZ$5-$I$5-$A58+1)))*$C58))</f>
        <v>0</v>
      </c>
      <c r="BA58" s="169">
        <f ca="1">IF(BA$5-$I$5&lt;$A58-1," ",IF(BA$5-$I$5+1&gt;'Primary Inputs'!$C$17,0,(SUM(OFFSET($I$21,0,BA$5-$I$5-$A58+1)))*$C58))</f>
        <v>0</v>
      </c>
      <c r="BB58" s="169">
        <f ca="1">IF(BB$5-$I$5&lt;$A58-1," ",IF(BB$5-$I$5+1&gt;'Primary Inputs'!$C$17,0,(SUM(OFFSET($I$21,0,BB$5-$I$5-$A58+1)))*$C58))</f>
        <v>0</v>
      </c>
      <c r="BC58" s="169">
        <f ca="1">IF(BC$5-$I$5&lt;$A58-1," ",IF(BC$5-$I$5+1&gt;'Primary Inputs'!$C$17,0,(SUM(OFFSET($I$21,0,BC$5-$I$5-$A58+1)))*$C58))</f>
        <v>0</v>
      </c>
      <c r="BD58" s="169">
        <f ca="1">IF(BD$5-$I$5&lt;$A58-1," ",IF(BD$5-$I$5+1&gt;'Primary Inputs'!$C$17,0,(SUM(OFFSET($I$21,0,BD$5-$I$5-$A58+1)))*$C58))</f>
        <v>0</v>
      </c>
      <c r="BE58" s="169">
        <f ca="1">IF(BE$5-$I$5&lt;$A58-1," ",IF(BE$5-$I$5+1&gt;'Primary Inputs'!$C$17,0,(SUM(OFFSET($I$21,0,BE$5-$I$5-$A58+1)))*$C58))</f>
        <v>0</v>
      </c>
      <c r="BF58" s="169">
        <f ca="1">IF(BF$5-$I$5&lt;$A58-1," ",IF(BF$5-$I$5+1&gt;'Primary Inputs'!$C$17,0,(SUM(OFFSET($I$21,0,BF$5-$I$5-$A58+1)))*$C58))</f>
        <v>0</v>
      </c>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119"/>
      <c r="CD58" s="119"/>
      <c r="CE58" s="119"/>
      <c r="CF58" s="119"/>
      <c r="CG58" s="119"/>
      <c r="CH58" s="119"/>
      <c r="CI58" s="119"/>
      <c r="CJ58" s="119"/>
      <c r="CK58" s="119"/>
      <c r="CL58" s="119"/>
      <c r="CM58" s="119"/>
      <c r="CN58" s="119"/>
      <c r="CO58" s="119"/>
      <c r="CP58" s="119"/>
      <c r="CQ58" s="119"/>
      <c r="CR58" s="119"/>
      <c r="CS58" s="119"/>
      <c r="CT58" s="119"/>
      <c r="CU58" s="119"/>
      <c r="CV58" s="119"/>
      <c r="CW58" s="119"/>
      <c r="CX58" s="119"/>
      <c r="CY58" s="119"/>
      <c r="CZ58" s="119"/>
    </row>
    <row r="59" spans="1:104">
      <c r="A59" s="119">
        <v>34</v>
      </c>
      <c r="B59" s="119" t="s">
        <v>228</v>
      </c>
      <c r="C59" s="119">
        <f ca="1">OFFSET('Primary Inputs'!$E$12,0,$A59-1)</f>
        <v>0</v>
      </c>
      <c r="I59" s="169" t="str">
        <f ca="1">IF(I$5-$I$5&lt;$A59-1," ",IF(I$5-$I$5+1&gt;'Primary Inputs'!$C$17,0,(SUM(OFFSET($I$21,0,I$5-$I$5-$A59+1)))*$C59))</f>
        <v xml:space="preserve"> </v>
      </c>
      <c r="J59" s="169" t="str">
        <f ca="1">IF(J$5-$I$5&lt;$A59-1," ",IF(J$5-$I$5+1&gt;'Primary Inputs'!$C$17,0,(SUM(OFFSET($I$21,0,J$5-$I$5-$A59+1)))*$C59))</f>
        <v xml:space="preserve"> </v>
      </c>
      <c r="K59" s="169" t="str">
        <f ca="1">IF(K$5-$I$5&lt;$A59-1," ",IF(K$5-$I$5+1&gt;'Primary Inputs'!$C$17,0,(SUM(OFFSET($I$21,0,K$5-$I$5-$A59+1)))*$C59))</f>
        <v xml:space="preserve"> </v>
      </c>
      <c r="L59" s="169" t="str">
        <f ca="1">IF(L$5-$I$5&lt;$A59-1," ",IF(L$5-$I$5+1&gt;'Primary Inputs'!$C$17,0,(SUM(OFFSET($I$21,0,L$5-$I$5-$A59+1)))*$C59))</f>
        <v xml:space="preserve"> </v>
      </c>
      <c r="M59" s="169" t="str">
        <f ca="1">IF(M$5-$I$5&lt;$A59-1," ",IF(M$5-$I$5+1&gt;'Primary Inputs'!$C$17,0,(SUM(OFFSET($I$21,0,M$5-$I$5-$A59+1)))*$C59))</f>
        <v xml:space="preserve"> </v>
      </c>
      <c r="N59" s="169" t="str">
        <f ca="1">IF(N$5-$I$5&lt;$A59-1," ",IF(N$5-$I$5+1&gt;'Primary Inputs'!$C$17,0,(SUM(OFFSET($I$21,0,N$5-$I$5-$A59+1)))*$C59))</f>
        <v xml:space="preserve"> </v>
      </c>
      <c r="O59" s="169" t="str">
        <f ca="1">IF(O$5-$I$5&lt;$A59-1," ",IF(O$5-$I$5+1&gt;'Primary Inputs'!$C$17,0,(SUM(OFFSET($I$21,0,O$5-$I$5-$A59+1)))*$C59))</f>
        <v xml:space="preserve"> </v>
      </c>
      <c r="P59" s="169" t="str">
        <f ca="1">IF(P$5-$I$5&lt;$A59-1," ",IF(P$5-$I$5+1&gt;'Primary Inputs'!$C$17,0,(SUM(OFFSET($I$21,0,P$5-$I$5-$A59+1)))*$C59))</f>
        <v xml:space="preserve"> </v>
      </c>
      <c r="Q59" s="169" t="str">
        <f ca="1">IF(Q$5-$I$5&lt;$A59-1," ",IF(Q$5-$I$5+1&gt;'Primary Inputs'!$C$17,0,(SUM(OFFSET($I$21,0,Q$5-$I$5-$A59+1)))*$C59))</f>
        <v xml:space="preserve"> </v>
      </c>
      <c r="R59" s="169" t="str">
        <f ca="1">IF(R$5-$I$5&lt;$A59-1," ",IF(R$5-$I$5+1&gt;'Primary Inputs'!$C$17,0,(SUM(OFFSET($I$21,0,R$5-$I$5-$A59+1)))*$C59))</f>
        <v xml:space="preserve"> </v>
      </c>
      <c r="S59" s="169" t="str">
        <f ca="1">IF(S$5-$I$5&lt;$A59-1," ",IF(S$5-$I$5+1&gt;'Primary Inputs'!$C$17,0,(SUM(OFFSET($I$21,0,S$5-$I$5-$A59+1)))*$C59))</f>
        <v xml:space="preserve"> </v>
      </c>
      <c r="T59" s="169" t="str">
        <f ca="1">IF(T$5-$I$5&lt;$A59-1," ",IF(T$5-$I$5+1&gt;'Primary Inputs'!$C$17,0,(SUM(OFFSET($I$21,0,T$5-$I$5-$A59+1)))*$C59))</f>
        <v xml:space="preserve"> </v>
      </c>
      <c r="U59" s="169" t="str">
        <f ca="1">IF(U$5-$I$5&lt;$A59-1," ",IF(U$5-$I$5+1&gt;'Primary Inputs'!$C$17,0,(SUM(OFFSET($I$21,0,U$5-$I$5-$A59+1)))*$C59))</f>
        <v xml:space="preserve"> </v>
      </c>
      <c r="V59" s="169" t="str">
        <f ca="1">IF(V$5-$I$5&lt;$A59-1," ",IF(V$5-$I$5+1&gt;'Primary Inputs'!$C$17,0,(SUM(OFFSET($I$21,0,V$5-$I$5-$A59+1)))*$C59))</f>
        <v xml:space="preserve"> </v>
      </c>
      <c r="W59" s="169" t="str">
        <f ca="1">IF(W$5-$I$5&lt;$A59-1," ",IF(W$5-$I$5+1&gt;'Primary Inputs'!$C$17,0,(SUM(OFFSET($I$21,0,W$5-$I$5-$A59+1)))*$C59))</f>
        <v xml:space="preserve"> </v>
      </c>
      <c r="X59" s="169" t="str">
        <f ca="1">IF(X$5-$I$5&lt;$A59-1," ",IF(X$5-$I$5+1&gt;'Primary Inputs'!$C$17,0,(SUM(OFFSET($I$21,0,X$5-$I$5-$A59+1)))*$C59))</f>
        <v xml:space="preserve"> </v>
      </c>
      <c r="Y59" s="169" t="str">
        <f ca="1">IF(Y$5-$I$5&lt;$A59-1," ",IF(Y$5-$I$5+1&gt;'Primary Inputs'!$C$17,0,(SUM(OFFSET($I$21,0,Y$5-$I$5-$A59+1)))*$C59))</f>
        <v xml:space="preserve"> </v>
      </c>
      <c r="Z59" s="169" t="str">
        <f ca="1">IF(Z$5-$I$5&lt;$A59-1," ",IF(Z$5-$I$5+1&gt;'Primary Inputs'!$C$17,0,(SUM(OFFSET($I$21,0,Z$5-$I$5-$A59+1)))*$C59))</f>
        <v xml:space="preserve"> </v>
      </c>
      <c r="AA59" s="169" t="str">
        <f ca="1">IF(AA$5-$I$5&lt;$A59-1," ",IF(AA$5-$I$5+1&gt;'Primary Inputs'!$C$17,0,(SUM(OFFSET($I$21,0,AA$5-$I$5-$A59+1)))*$C59))</f>
        <v xml:space="preserve"> </v>
      </c>
      <c r="AB59" s="169" t="str">
        <f ca="1">IF(AB$5-$I$5&lt;$A59-1," ",IF(AB$5-$I$5+1&gt;'Primary Inputs'!$C$17,0,(SUM(OFFSET($I$21,0,AB$5-$I$5-$A59+1)))*$C59))</f>
        <v xml:space="preserve"> </v>
      </c>
      <c r="AC59" s="169" t="str">
        <f ca="1">IF(AC$5-$I$5&lt;$A59-1," ",IF(AC$5-$I$5+1&gt;'Primary Inputs'!$C$17,0,(SUM(OFFSET($I$21,0,AC$5-$I$5-$A59+1)))*$C59))</f>
        <v xml:space="preserve"> </v>
      </c>
      <c r="AD59" s="169" t="str">
        <f ca="1">IF(AD$5-$I$5&lt;$A59-1," ",IF(AD$5-$I$5+1&gt;'Primary Inputs'!$C$17,0,(SUM(OFFSET($I$21,0,AD$5-$I$5-$A59+1)))*$C59))</f>
        <v xml:space="preserve"> </v>
      </c>
      <c r="AE59" s="169" t="str">
        <f ca="1">IF(AE$5-$I$5&lt;$A59-1," ",IF(AE$5-$I$5+1&gt;'Primary Inputs'!$C$17,0,(SUM(OFFSET($I$21,0,AE$5-$I$5-$A59+1)))*$C59))</f>
        <v xml:space="preserve"> </v>
      </c>
      <c r="AF59" s="169" t="str">
        <f ca="1">IF(AF$5-$I$5&lt;$A59-1," ",IF(AF$5-$I$5+1&gt;'Primary Inputs'!$C$17,0,(SUM(OFFSET($I$21,0,AF$5-$I$5-$A59+1)))*$C59))</f>
        <v xml:space="preserve"> </v>
      </c>
      <c r="AG59" s="169" t="str">
        <f ca="1">IF(AG$5-$I$5&lt;$A59-1," ",IF(AG$5-$I$5+1&gt;'Primary Inputs'!$C$17,0,(SUM(OFFSET($I$21,0,AG$5-$I$5-$A59+1)))*$C59))</f>
        <v xml:space="preserve"> </v>
      </c>
      <c r="AH59" s="169" t="str">
        <f ca="1">IF(AH$5-$I$5&lt;$A59-1," ",IF(AH$5-$I$5+1&gt;'Primary Inputs'!$C$17,0,(SUM(OFFSET($I$21,0,AH$5-$I$5-$A59+1)))*$C59))</f>
        <v xml:space="preserve"> </v>
      </c>
      <c r="AI59" s="169" t="str">
        <f ca="1">IF(AI$5-$I$5&lt;$A59-1," ",IF(AI$5-$I$5+1&gt;'Primary Inputs'!$C$17,0,(SUM(OFFSET($I$21,0,AI$5-$I$5-$A59+1)))*$C59))</f>
        <v xml:space="preserve"> </v>
      </c>
      <c r="AJ59" s="169" t="str">
        <f ca="1">IF(AJ$5-$I$5&lt;$A59-1," ",IF(AJ$5-$I$5+1&gt;'Primary Inputs'!$C$17,0,(SUM(OFFSET($I$21,0,AJ$5-$I$5-$A59+1)))*$C59))</f>
        <v xml:space="preserve"> </v>
      </c>
      <c r="AK59" s="169" t="str">
        <f ca="1">IF(AK$5-$I$5&lt;$A59-1," ",IF(AK$5-$I$5+1&gt;'Primary Inputs'!$C$17,0,(SUM(OFFSET($I$21,0,AK$5-$I$5-$A59+1)))*$C59))</f>
        <v xml:space="preserve"> </v>
      </c>
      <c r="AL59" s="169" t="str">
        <f ca="1">IF(AL$5-$I$5&lt;$A59-1," ",IF(AL$5-$I$5+1&gt;'Primary Inputs'!$C$17,0,(SUM(OFFSET($I$21,0,AL$5-$I$5-$A59+1)))*$C59))</f>
        <v xml:space="preserve"> </v>
      </c>
      <c r="AM59" s="169" t="str">
        <f ca="1">IF(AM$5-$I$5&lt;$A59-1," ",IF(AM$5-$I$5+1&gt;'Primary Inputs'!$C$17,0,(SUM(OFFSET($I$21,0,AM$5-$I$5-$A59+1)))*$C59))</f>
        <v xml:space="preserve"> </v>
      </c>
      <c r="AN59" s="169" t="str">
        <f ca="1">IF(AN$5-$I$5&lt;$A59-1," ",IF(AN$5-$I$5+1&gt;'Primary Inputs'!$C$17,0,(SUM(OFFSET($I$21,0,AN$5-$I$5-$A59+1)))*$C59))</f>
        <v xml:space="preserve"> </v>
      </c>
      <c r="AO59" s="169" t="str">
        <f ca="1">IF(AO$5-$I$5&lt;$A59-1," ",IF(AO$5-$I$5+1&gt;'Primary Inputs'!$C$17,0,(SUM(OFFSET($I$21,0,AO$5-$I$5-$A59+1)))*$C59))</f>
        <v xml:space="preserve"> </v>
      </c>
      <c r="AP59" s="169">
        <f ca="1">IF(AP$5-$I$5&lt;$A59-1," ",IF(AP$5-$I$5+1&gt;'Primary Inputs'!$C$17,0,(SUM(OFFSET($I$21,0,AP$5-$I$5-$A59+1)))*$C59))</f>
        <v>0</v>
      </c>
      <c r="AQ59" s="169">
        <f ca="1">IF(AQ$5-$I$5&lt;$A59-1," ",IF(AQ$5-$I$5+1&gt;'Primary Inputs'!$C$17,0,(SUM(OFFSET($I$21,0,AQ$5-$I$5-$A59+1)))*$C59))</f>
        <v>0</v>
      </c>
      <c r="AR59" s="169">
        <f ca="1">IF(AR$5-$I$5&lt;$A59-1," ",IF(AR$5-$I$5+1&gt;'Primary Inputs'!$C$17,0,(SUM(OFFSET($I$21,0,AR$5-$I$5-$A59+1)))*$C59))</f>
        <v>0</v>
      </c>
      <c r="AS59" s="169">
        <f ca="1">IF(AS$5-$I$5&lt;$A59-1," ",IF(AS$5-$I$5+1&gt;'Primary Inputs'!$C$17,0,(SUM(OFFSET($I$21,0,AS$5-$I$5-$A59+1)))*$C59))</f>
        <v>0</v>
      </c>
      <c r="AT59" s="169">
        <f ca="1">IF(AT$5-$I$5&lt;$A59-1," ",IF(AT$5-$I$5+1&gt;'Primary Inputs'!$C$17,0,(SUM(OFFSET($I$21,0,AT$5-$I$5-$A59+1)))*$C59))</f>
        <v>0</v>
      </c>
      <c r="AU59" s="169">
        <f ca="1">IF(AU$5-$I$5&lt;$A59-1," ",IF(AU$5-$I$5+1&gt;'Primary Inputs'!$C$17,0,(SUM(OFFSET($I$21,0,AU$5-$I$5-$A59+1)))*$C59))</f>
        <v>0</v>
      </c>
      <c r="AV59" s="169">
        <f ca="1">IF(AV$5-$I$5&lt;$A59-1," ",IF(AV$5-$I$5+1&gt;'Primary Inputs'!$C$17,0,(SUM(OFFSET($I$21,0,AV$5-$I$5-$A59+1)))*$C59))</f>
        <v>0</v>
      </c>
      <c r="AW59" s="169">
        <f ca="1">IF(AW$5-$I$5&lt;$A59-1," ",IF(AW$5-$I$5+1&gt;'Primary Inputs'!$C$17,0,(SUM(OFFSET($I$21,0,AW$5-$I$5-$A59+1)))*$C59))</f>
        <v>0</v>
      </c>
      <c r="AX59" s="169">
        <f ca="1">IF(AX$5-$I$5&lt;$A59-1," ",IF(AX$5-$I$5+1&gt;'Primary Inputs'!$C$17,0,(SUM(OFFSET($I$21,0,AX$5-$I$5-$A59+1)))*$C59))</f>
        <v>0</v>
      </c>
      <c r="AY59" s="169">
        <f ca="1">IF(AY$5-$I$5&lt;$A59-1," ",IF(AY$5-$I$5+1&gt;'Primary Inputs'!$C$17,0,(SUM(OFFSET($I$21,0,AY$5-$I$5-$A59+1)))*$C59))</f>
        <v>0</v>
      </c>
      <c r="AZ59" s="169">
        <f ca="1">IF(AZ$5-$I$5&lt;$A59-1," ",IF(AZ$5-$I$5+1&gt;'Primary Inputs'!$C$17,0,(SUM(OFFSET($I$21,0,AZ$5-$I$5-$A59+1)))*$C59))</f>
        <v>0</v>
      </c>
      <c r="BA59" s="169">
        <f ca="1">IF(BA$5-$I$5&lt;$A59-1," ",IF(BA$5-$I$5+1&gt;'Primary Inputs'!$C$17,0,(SUM(OFFSET($I$21,0,BA$5-$I$5-$A59+1)))*$C59))</f>
        <v>0</v>
      </c>
      <c r="BB59" s="169">
        <f ca="1">IF(BB$5-$I$5&lt;$A59-1," ",IF(BB$5-$I$5+1&gt;'Primary Inputs'!$C$17,0,(SUM(OFFSET($I$21,0,BB$5-$I$5-$A59+1)))*$C59))</f>
        <v>0</v>
      </c>
      <c r="BC59" s="169">
        <f ca="1">IF(BC$5-$I$5&lt;$A59-1," ",IF(BC$5-$I$5+1&gt;'Primary Inputs'!$C$17,0,(SUM(OFFSET($I$21,0,BC$5-$I$5-$A59+1)))*$C59))</f>
        <v>0</v>
      </c>
      <c r="BD59" s="169">
        <f ca="1">IF(BD$5-$I$5&lt;$A59-1," ",IF(BD$5-$I$5+1&gt;'Primary Inputs'!$C$17,0,(SUM(OFFSET($I$21,0,BD$5-$I$5-$A59+1)))*$C59))</f>
        <v>0</v>
      </c>
      <c r="BE59" s="169">
        <f ca="1">IF(BE$5-$I$5&lt;$A59-1," ",IF(BE$5-$I$5+1&gt;'Primary Inputs'!$C$17,0,(SUM(OFFSET($I$21,0,BE$5-$I$5-$A59+1)))*$C59))</f>
        <v>0</v>
      </c>
      <c r="BF59" s="169">
        <f ca="1">IF(BF$5-$I$5&lt;$A59-1," ",IF(BF$5-$I$5+1&gt;'Primary Inputs'!$C$17,0,(SUM(OFFSET($I$21,0,BF$5-$I$5-$A59+1)))*$C59))</f>
        <v>0</v>
      </c>
      <c r="BG59" s="119"/>
      <c r="BH59" s="119"/>
      <c r="BI59" s="119"/>
      <c r="BJ59" s="119"/>
      <c r="BK59" s="119"/>
      <c r="BL59" s="119"/>
      <c r="BM59" s="119"/>
      <c r="BN59" s="119"/>
      <c r="BO59" s="119"/>
      <c r="BP59" s="119"/>
      <c r="BQ59" s="119"/>
      <c r="BR59" s="119"/>
      <c r="BS59" s="119"/>
      <c r="BT59" s="119"/>
      <c r="BU59" s="119"/>
      <c r="BV59" s="119"/>
      <c r="BW59" s="119"/>
      <c r="BX59" s="119"/>
      <c r="BY59" s="119"/>
      <c r="BZ59" s="119"/>
      <c r="CA59" s="119"/>
      <c r="CB59" s="119"/>
      <c r="CC59" s="119"/>
      <c r="CD59" s="119"/>
      <c r="CE59" s="119"/>
      <c r="CF59" s="119"/>
      <c r="CG59" s="119"/>
      <c r="CH59" s="119"/>
      <c r="CI59" s="119"/>
      <c r="CJ59" s="119"/>
      <c r="CK59" s="119"/>
      <c r="CL59" s="119"/>
      <c r="CM59" s="119"/>
      <c r="CN59" s="119"/>
      <c r="CO59" s="119"/>
      <c r="CP59" s="119"/>
      <c r="CQ59" s="119"/>
      <c r="CR59" s="119"/>
      <c r="CS59" s="119"/>
      <c r="CT59" s="119"/>
      <c r="CU59" s="119"/>
      <c r="CV59" s="119"/>
      <c r="CW59" s="119"/>
      <c r="CX59" s="119"/>
      <c r="CY59" s="119"/>
      <c r="CZ59" s="119"/>
    </row>
    <row r="60" spans="1:104">
      <c r="A60" s="119">
        <v>35</v>
      </c>
      <c r="B60" s="119" t="s">
        <v>229</v>
      </c>
      <c r="C60" s="119">
        <f ca="1">OFFSET('Primary Inputs'!$E$12,0,$A60-1)</f>
        <v>0</v>
      </c>
      <c r="I60" s="169" t="str">
        <f ca="1">IF(I$5-$I$5&lt;$A60-1," ",IF(I$5-$I$5+1&gt;'Primary Inputs'!$C$17,0,(SUM(OFFSET($I$21,0,I$5-$I$5-$A60+1)))*$C60))</f>
        <v xml:space="preserve"> </v>
      </c>
      <c r="J60" s="169" t="str">
        <f ca="1">IF(J$5-$I$5&lt;$A60-1," ",IF(J$5-$I$5+1&gt;'Primary Inputs'!$C$17,0,(SUM(OFFSET($I$21,0,J$5-$I$5-$A60+1)))*$C60))</f>
        <v xml:space="preserve"> </v>
      </c>
      <c r="K60" s="169" t="str">
        <f ca="1">IF(K$5-$I$5&lt;$A60-1," ",IF(K$5-$I$5+1&gt;'Primary Inputs'!$C$17,0,(SUM(OFFSET($I$21,0,K$5-$I$5-$A60+1)))*$C60))</f>
        <v xml:space="preserve"> </v>
      </c>
      <c r="L60" s="169" t="str">
        <f ca="1">IF(L$5-$I$5&lt;$A60-1," ",IF(L$5-$I$5+1&gt;'Primary Inputs'!$C$17,0,(SUM(OFFSET($I$21,0,L$5-$I$5-$A60+1)))*$C60))</f>
        <v xml:space="preserve"> </v>
      </c>
      <c r="M60" s="169" t="str">
        <f ca="1">IF(M$5-$I$5&lt;$A60-1," ",IF(M$5-$I$5+1&gt;'Primary Inputs'!$C$17,0,(SUM(OFFSET($I$21,0,M$5-$I$5-$A60+1)))*$C60))</f>
        <v xml:space="preserve"> </v>
      </c>
      <c r="N60" s="169" t="str">
        <f ca="1">IF(N$5-$I$5&lt;$A60-1," ",IF(N$5-$I$5+1&gt;'Primary Inputs'!$C$17,0,(SUM(OFFSET($I$21,0,N$5-$I$5-$A60+1)))*$C60))</f>
        <v xml:space="preserve"> </v>
      </c>
      <c r="O60" s="169" t="str">
        <f ca="1">IF(O$5-$I$5&lt;$A60-1," ",IF(O$5-$I$5+1&gt;'Primary Inputs'!$C$17,0,(SUM(OFFSET($I$21,0,O$5-$I$5-$A60+1)))*$C60))</f>
        <v xml:space="preserve"> </v>
      </c>
      <c r="P60" s="169" t="str">
        <f ca="1">IF(P$5-$I$5&lt;$A60-1," ",IF(P$5-$I$5+1&gt;'Primary Inputs'!$C$17,0,(SUM(OFFSET($I$21,0,P$5-$I$5-$A60+1)))*$C60))</f>
        <v xml:space="preserve"> </v>
      </c>
      <c r="Q60" s="169" t="str">
        <f ca="1">IF(Q$5-$I$5&lt;$A60-1," ",IF(Q$5-$I$5+1&gt;'Primary Inputs'!$C$17,0,(SUM(OFFSET($I$21,0,Q$5-$I$5-$A60+1)))*$C60))</f>
        <v xml:space="preserve"> </v>
      </c>
      <c r="R60" s="169" t="str">
        <f ca="1">IF(R$5-$I$5&lt;$A60-1," ",IF(R$5-$I$5+1&gt;'Primary Inputs'!$C$17,0,(SUM(OFFSET($I$21,0,R$5-$I$5-$A60+1)))*$C60))</f>
        <v xml:space="preserve"> </v>
      </c>
      <c r="S60" s="169" t="str">
        <f ca="1">IF(S$5-$I$5&lt;$A60-1," ",IF(S$5-$I$5+1&gt;'Primary Inputs'!$C$17,0,(SUM(OFFSET($I$21,0,S$5-$I$5-$A60+1)))*$C60))</f>
        <v xml:space="preserve"> </v>
      </c>
      <c r="T60" s="169" t="str">
        <f ca="1">IF(T$5-$I$5&lt;$A60-1," ",IF(T$5-$I$5+1&gt;'Primary Inputs'!$C$17,0,(SUM(OFFSET($I$21,0,T$5-$I$5-$A60+1)))*$C60))</f>
        <v xml:space="preserve"> </v>
      </c>
      <c r="U60" s="169" t="str">
        <f ca="1">IF(U$5-$I$5&lt;$A60-1," ",IF(U$5-$I$5+1&gt;'Primary Inputs'!$C$17,0,(SUM(OFFSET($I$21,0,U$5-$I$5-$A60+1)))*$C60))</f>
        <v xml:space="preserve"> </v>
      </c>
      <c r="V60" s="169" t="str">
        <f ca="1">IF(V$5-$I$5&lt;$A60-1," ",IF(V$5-$I$5+1&gt;'Primary Inputs'!$C$17,0,(SUM(OFFSET($I$21,0,V$5-$I$5-$A60+1)))*$C60))</f>
        <v xml:space="preserve"> </v>
      </c>
      <c r="W60" s="169" t="str">
        <f ca="1">IF(W$5-$I$5&lt;$A60-1," ",IF(W$5-$I$5+1&gt;'Primary Inputs'!$C$17,0,(SUM(OFFSET($I$21,0,W$5-$I$5-$A60+1)))*$C60))</f>
        <v xml:space="preserve"> </v>
      </c>
      <c r="X60" s="169" t="str">
        <f ca="1">IF(X$5-$I$5&lt;$A60-1," ",IF(X$5-$I$5+1&gt;'Primary Inputs'!$C$17,0,(SUM(OFFSET($I$21,0,X$5-$I$5-$A60+1)))*$C60))</f>
        <v xml:space="preserve"> </v>
      </c>
      <c r="Y60" s="169" t="str">
        <f ca="1">IF(Y$5-$I$5&lt;$A60-1," ",IF(Y$5-$I$5+1&gt;'Primary Inputs'!$C$17,0,(SUM(OFFSET($I$21,0,Y$5-$I$5-$A60+1)))*$C60))</f>
        <v xml:space="preserve"> </v>
      </c>
      <c r="Z60" s="169" t="str">
        <f ca="1">IF(Z$5-$I$5&lt;$A60-1," ",IF(Z$5-$I$5+1&gt;'Primary Inputs'!$C$17,0,(SUM(OFFSET($I$21,0,Z$5-$I$5-$A60+1)))*$C60))</f>
        <v xml:space="preserve"> </v>
      </c>
      <c r="AA60" s="169" t="str">
        <f ca="1">IF(AA$5-$I$5&lt;$A60-1," ",IF(AA$5-$I$5+1&gt;'Primary Inputs'!$C$17,0,(SUM(OFFSET($I$21,0,AA$5-$I$5-$A60+1)))*$C60))</f>
        <v xml:space="preserve"> </v>
      </c>
      <c r="AB60" s="169" t="str">
        <f ca="1">IF(AB$5-$I$5&lt;$A60-1," ",IF(AB$5-$I$5+1&gt;'Primary Inputs'!$C$17,0,(SUM(OFFSET($I$21,0,AB$5-$I$5-$A60+1)))*$C60))</f>
        <v xml:space="preserve"> </v>
      </c>
      <c r="AC60" s="169" t="str">
        <f ca="1">IF(AC$5-$I$5&lt;$A60-1," ",IF(AC$5-$I$5+1&gt;'Primary Inputs'!$C$17,0,(SUM(OFFSET($I$21,0,AC$5-$I$5-$A60+1)))*$C60))</f>
        <v xml:space="preserve"> </v>
      </c>
      <c r="AD60" s="169" t="str">
        <f ca="1">IF(AD$5-$I$5&lt;$A60-1," ",IF(AD$5-$I$5+1&gt;'Primary Inputs'!$C$17,0,(SUM(OFFSET($I$21,0,AD$5-$I$5-$A60+1)))*$C60))</f>
        <v xml:space="preserve"> </v>
      </c>
      <c r="AE60" s="169" t="str">
        <f ca="1">IF(AE$5-$I$5&lt;$A60-1," ",IF(AE$5-$I$5+1&gt;'Primary Inputs'!$C$17,0,(SUM(OFFSET($I$21,0,AE$5-$I$5-$A60+1)))*$C60))</f>
        <v xml:space="preserve"> </v>
      </c>
      <c r="AF60" s="169" t="str">
        <f ca="1">IF(AF$5-$I$5&lt;$A60-1," ",IF(AF$5-$I$5+1&gt;'Primary Inputs'!$C$17,0,(SUM(OFFSET($I$21,0,AF$5-$I$5-$A60+1)))*$C60))</f>
        <v xml:space="preserve"> </v>
      </c>
      <c r="AG60" s="169" t="str">
        <f ca="1">IF(AG$5-$I$5&lt;$A60-1," ",IF(AG$5-$I$5+1&gt;'Primary Inputs'!$C$17,0,(SUM(OFFSET($I$21,0,AG$5-$I$5-$A60+1)))*$C60))</f>
        <v xml:space="preserve"> </v>
      </c>
      <c r="AH60" s="169" t="str">
        <f ca="1">IF(AH$5-$I$5&lt;$A60-1," ",IF(AH$5-$I$5+1&gt;'Primary Inputs'!$C$17,0,(SUM(OFFSET($I$21,0,AH$5-$I$5-$A60+1)))*$C60))</f>
        <v xml:space="preserve"> </v>
      </c>
      <c r="AI60" s="169" t="str">
        <f ca="1">IF(AI$5-$I$5&lt;$A60-1," ",IF(AI$5-$I$5+1&gt;'Primary Inputs'!$C$17,0,(SUM(OFFSET($I$21,0,AI$5-$I$5-$A60+1)))*$C60))</f>
        <v xml:space="preserve"> </v>
      </c>
      <c r="AJ60" s="169" t="str">
        <f ca="1">IF(AJ$5-$I$5&lt;$A60-1," ",IF(AJ$5-$I$5+1&gt;'Primary Inputs'!$C$17,0,(SUM(OFFSET($I$21,0,AJ$5-$I$5-$A60+1)))*$C60))</f>
        <v xml:space="preserve"> </v>
      </c>
      <c r="AK60" s="169" t="str">
        <f ca="1">IF(AK$5-$I$5&lt;$A60-1," ",IF(AK$5-$I$5+1&gt;'Primary Inputs'!$C$17,0,(SUM(OFFSET($I$21,0,AK$5-$I$5-$A60+1)))*$C60))</f>
        <v xml:space="preserve"> </v>
      </c>
      <c r="AL60" s="169" t="str">
        <f ca="1">IF(AL$5-$I$5&lt;$A60-1," ",IF(AL$5-$I$5+1&gt;'Primary Inputs'!$C$17,0,(SUM(OFFSET($I$21,0,AL$5-$I$5-$A60+1)))*$C60))</f>
        <v xml:space="preserve"> </v>
      </c>
      <c r="AM60" s="169" t="str">
        <f ca="1">IF(AM$5-$I$5&lt;$A60-1," ",IF(AM$5-$I$5+1&gt;'Primary Inputs'!$C$17,0,(SUM(OFFSET($I$21,0,AM$5-$I$5-$A60+1)))*$C60))</f>
        <v xml:space="preserve"> </v>
      </c>
      <c r="AN60" s="169" t="str">
        <f ca="1">IF(AN$5-$I$5&lt;$A60-1," ",IF(AN$5-$I$5+1&gt;'Primary Inputs'!$C$17,0,(SUM(OFFSET($I$21,0,AN$5-$I$5-$A60+1)))*$C60))</f>
        <v xml:space="preserve"> </v>
      </c>
      <c r="AO60" s="169" t="str">
        <f ca="1">IF(AO$5-$I$5&lt;$A60-1," ",IF(AO$5-$I$5+1&gt;'Primary Inputs'!$C$17,0,(SUM(OFFSET($I$21,0,AO$5-$I$5-$A60+1)))*$C60))</f>
        <v xml:space="preserve"> </v>
      </c>
      <c r="AP60" s="169" t="str">
        <f ca="1">IF(AP$5-$I$5&lt;$A60-1," ",IF(AP$5-$I$5+1&gt;'Primary Inputs'!$C$17,0,(SUM(OFFSET($I$21,0,AP$5-$I$5-$A60+1)))*$C60))</f>
        <v xml:space="preserve"> </v>
      </c>
      <c r="AQ60" s="169">
        <f ca="1">IF(AQ$5-$I$5&lt;$A60-1," ",IF(AQ$5-$I$5+1&gt;'Primary Inputs'!$C$17,0,(SUM(OFFSET($I$21,0,AQ$5-$I$5-$A60+1)))*$C60))</f>
        <v>0</v>
      </c>
      <c r="AR60" s="169">
        <f ca="1">IF(AR$5-$I$5&lt;$A60-1," ",IF(AR$5-$I$5+1&gt;'Primary Inputs'!$C$17,0,(SUM(OFFSET($I$21,0,AR$5-$I$5-$A60+1)))*$C60))</f>
        <v>0</v>
      </c>
      <c r="AS60" s="169">
        <f ca="1">IF(AS$5-$I$5&lt;$A60-1," ",IF(AS$5-$I$5+1&gt;'Primary Inputs'!$C$17,0,(SUM(OFFSET($I$21,0,AS$5-$I$5-$A60+1)))*$C60))</f>
        <v>0</v>
      </c>
      <c r="AT60" s="169">
        <f ca="1">IF(AT$5-$I$5&lt;$A60-1," ",IF(AT$5-$I$5+1&gt;'Primary Inputs'!$C$17,0,(SUM(OFFSET($I$21,0,AT$5-$I$5-$A60+1)))*$C60))</f>
        <v>0</v>
      </c>
      <c r="AU60" s="169">
        <f ca="1">IF(AU$5-$I$5&lt;$A60-1," ",IF(AU$5-$I$5+1&gt;'Primary Inputs'!$C$17,0,(SUM(OFFSET($I$21,0,AU$5-$I$5-$A60+1)))*$C60))</f>
        <v>0</v>
      </c>
      <c r="AV60" s="169">
        <f ca="1">IF(AV$5-$I$5&lt;$A60-1," ",IF(AV$5-$I$5+1&gt;'Primary Inputs'!$C$17,0,(SUM(OFFSET($I$21,0,AV$5-$I$5-$A60+1)))*$C60))</f>
        <v>0</v>
      </c>
      <c r="AW60" s="169">
        <f ca="1">IF(AW$5-$I$5&lt;$A60-1," ",IF(AW$5-$I$5+1&gt;'Primary Inputs'!$C$17,0,(SUM(OFFSET($I$21,0,AW$5-$I$5-$A60+1)))*$C60))</f>
        <v>0</v>
      </c>
      <c r="AX60" s="169">
        <f ca="1">IF(AX$5-$I$5&lt;$A60-1," ",IF(AX$5-$I$5+1&gt;'Primary Inputs'!$C$17,0,(SUM(OFFSET($I$21,0,AX$5-$I$5-$A60+1)))*$C60))</f>
        <v>0</v>
      </c>
      <c r="AY60" s="169">
        <f ca="1">IF(AY$5-$I$5&lt;$A60-1," ",IF(AY$5-$I$5+1&gt;'Primary Inputs'!$C$17,0,(SUM(OFFSET($I$21,0,AY$5-$I$5-$A60+1)))*$C60))</f>
        <v>0</v>
      </c>
      <c r="AZ60" s="169">
        <f ca="1">IF(AZ$5-$I$5&lt;$A60-1," ",IF(AZ$5-$I$5+1&gt;'Primary Inputs'!$C$17,0,(SUM(OFFSET($I$21,0,AZ$5-$I$5-$A60+1)))*$C60))</f>
        <v>0</v>
      </c>
      <c r="BA60" s="169">
        <f ca="1">IF(BA$5-$I$5&lt;$A60-1," ",IF(BA$5-$I$5+1&gt;'Primary Inputs'!$C$17,0,(SUM(OFFSET($I$21,0,BA$5-$I$5-$A60+1)))*$C60))</f>
        <v>0</v>
      </c>
      <c r="BB60" s="169">
        <f ca="1">IF(BB$5-$I$5&lt;$A60-1," ",IF(BB$5-$I$5+1&gt;'Primary Inputs'!$C$17,0,(SUM(OFFSET($I$21,0,BB$5-$I$5-$A60+1)))*$C60))</f>
        <v>0</v>
      </c>
      <c r="BC60" s="169">
        <f ca="1">IF(BC$5-$I$5&lt;$A60-1," ",IF(BC$5-$I$5+1&gt;'Primary Inputs'!$C$17,0,(SUM(OFFSET($I$21,0,BC$5-$I$5-$A60+1)))*$C60))</f>
        <v>0</v>
      </c>
      <c r="BD60" s="169">
        <f ca="1">IF(BD$5-$I$5&lt;$A60-1," ",IF(BD$5-$I$5+1&gt;'Primary Inputs'!$C$17,0,(SUM(OFFSET($I$21,0,BD$5-$I$5-$A60+1)))*$C60))</f>
        <v>0</v>
      </c>
      <c r="BE60" s="169">
        <f ca="1">IF(BE$5-$I$5&lt;$A60-1," ",IF(BE$5-$I$5+1&gt;'Primary Inputs'!$C$17,0,(SUM(OFFSET($I$21,0,BE$5-$I$5-$A60+1)))*$C60))</f>
        <v>0</v>
      </c>
      <c r="BF60" s="169">
        <f ca="1">IF(BF$5-$I$5&lt;$A60-1," ",IF(BF$5-$I$5+1&gt;'Primary Inputs'!$C$17,0,(SUM(OFFSET($I$21,0,BF$5-$I$5-$A60+1)))*$C60))</f>
        <v>0</v>
      </c>
      <c r="BG60" s="119"/>
      <c r="BH60" s="119"/>
      <c r="BI60" s="119"/>
      <c r="BJ60" s="119"/>
      <c r="BK60" s="119"/>
      <c r="BL60" s="119"/>
      <c r="BM60" s="119"/>
      <c r="BN60" s="119"/>
      <c r="BO60" s="119"/>
      <c r="BP60" s="119"/>
      <c r="BQ60" s="119"/>
      <c r="BR60" s="119"/>
      <c r="BS60" s="119"/>
      <c r="BT60" s="119"/>
      <c r="BU60" s="119"/>
      <c r="BV60" s="119"/>
      <c r="BW60" s="119"/>
      <c r="BX60" s="119"/>
      <c r="BY60" s="119"/>
      <c r="BZ60" s="119"/>
      <c r="CA60" s="119"/>
      <c r="CB60" s="119"/>
      <c r="CC60" s="119"/>
      <c r="CD60" s="119"/>
      <c r="CE60" s="119"/>
      <c r="CF60" s="119"/>
      <c r="CG60" s="119"/>
      <c r="CH60" s="119"/>
      <c r="CI60" s="119"/>
      <c r="CJ60" s="119"/>
      <c r="CK60" s="119"/>
      <c r="CL60" s="119"/>
      <c r="CM60" s="119"/>
      <c r="CN60" s="119"/>
      <c r="CO60" s="119"/>
      <c r="CP60" s="119"/>
      <c r="CQ60" s="119"/>
      <c r="CR60" s="119"/>
      <c r="CS60" s="119"/>
      <c r="CT60" s="119"/>
      <c r="CU60" s="119"/>
      <c r="CV60" s="119"/>
      <c r="CW60" s="119"/>
      <c r="CX60" s="119"/>
      <c r="CY60" s="119"/>
      <c r="CZ60" s="119"/>
    </row>
    <row r="61" spans="1:104">
      <c r="A61" s="119">
        <v>36</v>
      </c>
      <c r="B61" s="119" t="s">
        <v>230</v>
      </c>
      <c r="C61" s="119">
        <f ca="1">OFFSET('Primary Inputs'!$E$12,0,$A61-1)</f>
        <v>0</v>
      </c>
      <c r="I61" s="169" t="str">
        <f ca="1">IF(I$5-$I$5&lt;$A61-1," ",IF(I$5-$I$5+1&gt;'Primary Inputs'!$C$17,0,(SUM(OFFSET($I$21,0,I$5-$I$5-$A61+1)))*$C61))</f>
        <v xml:space="preserve"> </v>
      </c>
      <c r="J61" s="169" t="str">
        <f ca="1">IF(J$5-$I$5&lt;$A61-1," ",IF(J$5-$I$5+1&gt;'Primary Inputs'!$C$17,0,(SUM(OFFSET($I$21,0,J$5-$I$5-$A61+1)))*$C61))</f>
        <v xml:space="preserve"> </v>
      </c>
      <c r="K61" s="169" t="str">
        <f ca="1">IF(K$5-$I$5&lt;$A61-1," ",IF(K$5-$I$5+1&gt;'Primary Inputs'!$C$17,0,(SUM(OFFSET($I$21,0,K$5-$I$5-$A61+1)))*$C61))</f>
        <v xml:space="preserve"> </v>
      </c>
      <c r="L61" s="169" t="str">
        <f ca="1">IF(L$5-$I$5&lt;$A61-1," ",IF(L$5-$I$5+1&gt;'Primary Inputs'!$C$17,0,(SUM(OFFSET($I$21,0,L$5-$I$5-$A61+1)))*$C61))</f>
        <v xml:space="preserve"> </v>
      </c>
      <c r="M61" s="169" t="str">
        <f ca="1">IF(M$5-$I$5&lt;$A61-1," ",IF(M$5-$I$5+1&gt;'Primary Inputs'!$C$17,0,(SUM(OFFSET($I$21,0,M$5-$I$5-$A61+1)))*$C61))</f>
        <v xml:space="preserve"> </v>
      </c>
      <c r="N61" s="169" t="str">
        <f ca="1">IF(N$5-$I$5&lt;$A61-1," ",IF(N$5-$I$5+1&gt;'Primary Inputs'!$C$17,0,(SUM(OFFSET($I$21,0,N$5-$I$5-$A61+1)))*$C61))</f>
        <v xml:space="preserve"> </v>
      </c>
      <c r="O61" s="169" t="str">
        <f ca="1">IF(O$5-$I$5&lt;$A61-1," ",IF(O$5-$I$5+1&gt;'Primary Inputs'!$C$17,0,(SUM(OFFSET($I$21,0,O$5-$I$5-$A61+1)))*$C61))</f>
        <v xml:space="preserve"> </v>
      </c>
      <c r="P61" s="169" t="str">
        <f ca="1">IF(P$5-$I$5&lt;$A61-1," ",IF(P$5-$I$5+1&gt;'Primary Inputs'!$C$17,0,(SUM(OFFSET($I$21,0,P$5-$I$5-$A61+1)))*$C61))</f>
        <v xml:space="preserve"> </v>
      </c>
      <c r="Q61" s="169" t="str">
        <f ca="1">IF(Q$5-$I$5&lt;$A61-1," ",IF(Q$5-$I$5+1&gt;'Primary Inputs'!$C$17,0,(SUM(OFFSET($I$21,0,Q$5-$I$5-$A61+1)))*$C61))</f>
        <v xml:space="preserve"> </v>
      </c>
      <c r="R61" s="169" t="str">
        <f ca="1">IF(R$5-$I$5&lt;$A61-1," ",IF(R$5-$I$5+1&gt;'Primary Inputs'!$C$17,0,(SUM(OFFSET($I$21,0,R$5-$I$5-$A61+1)))*$C61))</f>
        <v xml:space="preserve"> </v>
      </c>
      <c r="S61" s="169" t="str">
        <f ca="1">IF(S$5-$I$5&lt;$A61-1," ",IF(S$5-$I$5+1&gt;'Primary Inputs'!$C$17,0,(SUM(OFFSET($I$21,0,S$5-$I$5-$A61+1)))*$C61))</f>
        <v xml:space="preserve"> </v>
      </c>
      <c r="T61" s="169" t="str">
        <f ca="1">IF(T$5-$I$5&lt;$A61-1," ",IF(T$5-$I$5+1&gt;'Primary Inputs'!$C$17,0,(SUM(OFFSET($I$21,0,T$5-$I$5-$A61+1)))*$C61))</f>
        <v xml:space="preserve"> </v>
      </c>
      <c r="U61" s="169" t="str">
        <f ca="1">IF(U$5-$I$5&lt;$A61-1," ",IF(U$5-$I$5+1&gt;'Primary Inputs'!$C$17,0,(SUM(OFFSET($I$21,0,U$5-$I$5-$A61+1)))*$C61))</f>
        <v xml:space="preserve"> </v>
      </c>
      <c r="V61" s="169" t="str">
        <f ca="1">IF(V$5-$I$5&lt;$A61-1," ",IF(V$5-$I$5+1&gt;'Primary Inputs'!$C$17,0,(SUM(OFFSET($I$21,0,V$5-$I$5-$A61+1)))*$C61))</f>
        <v xml:space="preserve"> </v>
      </c>
      <c r="W61" s="169" t="str">
        <f ca="1">IF(W$5-$I$5&lt;$A61-1," ",IF(W$5-$I$5+1&gt;'Primary Inputs'!$C$17,0,(SUM(OFFSET($I$21,0,W$5-$I$5-$A61+1)))*$C61))</f>
        <v xml:space="preserve"> </v>
      </c>
      <c r="X61" s="169" t="str">
        <f ca="1">IF(X$5-$I$5&lt;$A61-1," ",IF(X$5-$I$5+1&gt;'Primary Inputs'!$C$17,0,(SUM(OFFSET($I$21,0,X$5-$I$5-$A61+1)))*$C61))</f>
        <v xml:space="preserve"> </v>
      </c>
      <c r="Y61" s="169" t="str">
        <f ca="1">IF(Y$5-$I$5&lt;$A61-1," ",IF(Y$5-$I$5+1&gt;'Primary Inputs'!$C$17,0,(SUM(OFFSET($I$21,0,Y$5-$I$5-$A61+1)))*$C61))</f>
        <v xml:space="preserve"> </v>
      </c>
      <c r="Z61" s="169" t="str">
        <f ca="1">IF(Z$5-$I$5&lt;$A61-1," ",IF(Z$5-$I$5+1&gt;'Primary Inputs'!$C$17,0,(SUM(OFFSET($I$21,0,Z$5-$I$5-$A61+1)))*$C61))</f>
        <v xml:space="preserve"> </v>
      </c>
      <c r="AA61" s="169" t="str">
        <f ca="1">IF(AA$5-$I$5&lt;$A61-1," ",IF(AA$5-$I$5+1&gt;'Primary Inputs'!$C$17,0,(SUM(OFFSET($I$21,0,AA$5-$I$5-$A61+1)))*$C61))</f>
        <v xml:space="preserve"> </v>
      </c>
      <c r="AB61" s="169" t="str">
        <f ca="1">IF(AB$5-$I$5&lt;$A61-1," ",IF(AB$5-$I$5+1&gt;'Primary Inputs'!$C$17,0,(SUM(OFFSET($I$21,0,AB$5-$I$5-$A61+1)))*$C61))</f>
        <v xml:space="preserve"> </v>
      </c>
      <c r="AC61" s="169" t="str">
        <f ca="1">IF(AC$5-$I$5&lt;$A61-1," ",IF(AC$5-$I$5+1&gt;'Primary Inputs'!$C$17,0,(SUM(OFFSET($I$21,0,AC$5-$I$5-$A61+1)))*$C61))</f>
        <v xml:space="preserve"> </v>
      </c>
      <c r="AD61" s="169" t="str">
        <f ca="1">IF(AD$5-$I$5&lt;$A61-1," ",IF(AD$5-$I$5+1&gt;'Primary Inputs'!$C$17,0,(SUM(OFFSET($I$21,0,AD$5-$I$5-$A61+1)))*$C61))</f>
        <v xml:space="preserve"> </v>
      </c>
      <c r="AE61" s="169" t="str">
        <f ca="1">IF(AE$5-$I$5&lt;$A61-1," ",IF(AE$5-$I$5+1&gt;'Primary Inputs'!$C$17,0,(SUM(OFFSET($I$21,0,AE$5-$I$5-$A61+1)))*$C61))</f>
        <v xml:space="preserve"> </v>
      </c>
      <c r="AF61" s="169" t="str">
        <f ca="1">IF(AF$5-$I$5&lt;$A61-1," ",IF(AF$5-$I$5+1&gt;'Primary Inputs'!$C$17,0,(SUM(OFFSET($I$21,0,AF$5-$I$5-$A61+1)))*$C61))</f>
        <v xml:space="preserve"> </v>
      </c>
      <c r="AG61" s="169" t="str">
        <f ca="1">IF(AG$5-$I$5&lt;$A61-1," ",IF(AG$5-$I$5+1&gt;'Primary Inputs'!$C$17,0,(SUM(OFFSET($I$21,0,AG$5-$I$5-$A61+1)))*$C61))</f>
        <v xml:space="preserve"> </v>
      </c>
      <c r="AH61" s="169" t="str">
        <f ca="1">IF(AH$5-$I$5&lt;$A61-1," ",IF(AH$5-$I$5+1&gt;'Primary Inputs'!$C$17,0,(SUM(OFFSET($I$21,0,AH$5-$I$5-$A61+1)))*$C61))</f>
        <v xml:space="preserve"> </v>
      </c>
      <c r="AI61" s="169" t="str">
        <f ca="1">IF(AI$5-$I$5&lt;$A61-1," ",IF(AI$5-$I$5+1&gt;'Primary Inputs'!$C$17,0,(SUM(OFFSET($I$21,0,AI$5-$I$5-$A61+1)))*$C61))</f>
        <v xml:space="preserve"> </v>
      </c>
      <c r="AJ61" s="169" t="str">
        <f ca="1">IF(AJ$5-$I$5&lt;$A61-1," ",IF(AJ$5-$I$5+1&gt;'Primary Inputs'!$C$17,0,(SUM(OFFSET($I$21,0,AJ$5-$I$5-$A61+1)))*$C61))</f>
        <v xml:space="preserve"> </v>
      </c>
      <c r="AK61" s="169" t="str">
        <f ca="1">IF(AK$5-$I$5&lt;$A61-1," ",IF(AK$5-$I$5+1&gt;'Primary Inputs'!$C$17,0,(SUM(OFFSET($I$21,0,AK$5-$I$5-$A61+1)))*$C61))</f>
        <v xml:space="preserve"> </v>
      </c>
      <c r="AL61" s="169" t="str">
        <f ca="1">IF(AL$5-$I$5&lt;$A61-1," ",IF(AL$5-$I$5+1&gt;'Primary Inputs'!$C$17,0,(SUM(OFFSET($I$21,0,AL$5-$I$5-$A61+1)))*$C61))</f>
        <v xml:space="preserve"> </v>
      </c>
      <c r="AM61" s="169" t="str">
        <f ca="1">IF(AM$5-$I$5&lt;$A61-1," ",IF(AM$5-$I$5+1&gt;'Primary Inputs'!$C$17,0,(SUM(OFFSET($I$21,0,AM$5-$I$5-$A61+1)))*$C61))</f>
        <v xml:space="preserve"> </v>
      </c>
      <c r="AN61" s="169" t="str">
        <f ca="1">IF(AN$5-$I$5&lt;$A61-1," ",IF(AN$5-$I$5+1&gt;'Primary Inputs'!$C$17,0,(SUM(OFFSET($I$21,0,AN$5-$I$5-$A61+1)))*$C61))</f>
        <v xml:space="preserve"> </v>
      </c>
      <c r="AO61" s="169" t="str">
        <f ca="1">IF(AO$5-$I$5&lt;$A61-1," ",IF(AO$5-$I$5+1&gt;'Primary Inputs'!$C$17,0,(SUM(OFFSET($I$21,0,AO$5-$I$5-$A61+1)))*$C61))</f>
        <v xml:space="preserve"> </v>
      </c>
      <c r="AP61" s="169" t="str">
        <f ca="1">IF(AP$5-$I$5&lt;$A61-1," ",IF(AP$5-$I$5+1&gt;'Primary Inputs'!$C$17,0,(SUM(OFFSET($I$21,0,AP$5-$I$5-$A61+1)))*$C61))</f>
        <v xml:space="preserve"> </v>
      </c>
      <c r="AQ61" s="169" t="str">
        <f ca="1">IF(AQ$5-$I$5&lt;$A61-1," ",IF(AQ$5-$I$5+1&gt;'Primary Inputs'!$C$17,0,(SUM(OFFSET($I$21,0,AQ$5-$I$5-$A61+1)))*$C61))</f>
        <v xml:space="preserve"> </v>
      </c>
      <c r="AR61" s="169">
        <f ca="1">IF(AR$5-$I$5&lt;$A61-1," ",IF(AR$5-$I$5+1&gt;'Primary Inputs'!$C$17,0,(SUM(OFFSET($I$21,0,AR$5-$I$5-$A61+1)))*$C61))</f>
        <v>0</v>
      </c>
      <c r="AS61" s="169">
        <f ca="1">IF(AS$5-$I$5&lt;$A61-1," ",IF(AS$5-$I$5+1&gt;'Primary Inputs'!$C$17,0,(SUM(OFFSET($I$21,0,AS$5-$I$5-$A61+1)))*$C61))</f>
        <v>0</v>
      </c>
      <c r="AT61" s="169">
        <f ca="1">IF(AT$5-$I$5&lt;$A61-1," ",IF(AT$5-$I$5+1&gt;'Primary Inputs'!$C$17,0,(SUM(OFFSET($I$21,0,AT$5-$I$5-$A61+1)))*$C61))</f>
        <v>0</v>
      </c>
      <c r="AU61" s="169">
        <f ca="1">IF(AU$5-$I$5&lt;$A61-1," ",IF(AU$5-$I$5+1&gt;'Primary Inputs'!$C$17,0,(SUM(OFFSET($I$21,0,AU$5-$I$5-$A61+1)))*$C61))</f>
        <v>0</v>
      </c>
      <c r="AV61" s="169">
        <f ca="1">IF(AV$5-$I$5&lt;$A61-1," ",IF(AV$5-$I$5+1&gt;'Primary Inputs'!$C$17,0,(SUM(OFFSET($I$21,0,AV$5-$I$5-$A61+1)))*$C61))</f>
        <v>0</v>
      </c>
      <c r="AW61" s="169">
        <f ca="1">IF(AW$5-$I$5&lt;$A61-1," ",IF(AW$5-$I$5+1&gt;'Primary Inputs'!$C$17,0,(SUM(OFFSET($I$21,0,AW$5-$I$5-$A61+1)))*$C61))</f>
        <v>0</v>
      </c>
      <c r="AX61" s="169">
        <f ca="1">IF(AX$5-$I$5&lt;$A61-1," ",IF(AX$5-$I$5+1&gt;'Primary Inputs'!$C$17,0,(SUM(OFFSET($I$21,0,AX$5-$I$5-$A61+1)))*$C61))</f>
        <v>0</v>
      </c>
      <c r="AY61" s="169">
        <f ca="1">IF(AY$5-$I$5&lt;$A61-1," ",IF(AY$5-$I$5+1&gt;'Primary Inputs'!$C$17,0,(SUM(OFFSET($I$21,0,AY$5-$I$5-$A61+1)))*$C61))</f>
        <v>0</v>
      </c>
      <c r="AZ61" s="169">
        <f ca="1">IF(AZ$5-$I$5&lt;$A61-1," ",IF(AZ$5-$I$5+1&gt;'Primary Inputs'!$C$17,0,(SUM(OFFSET($I$21,0,AZ$5-$I$5-$A61+1)))*$C61))</f>
        <v>0</v>
      </c>
      <c r="BA61" s="169">
        <f ca="1">IF(BA$5-$I$5&lt;$A61-1," ",IF(BA$5-$I$5+1&gt;'Primary Inputs'!$C$17,0,(SUM(OFFSET($I$21,0,BA$5-$I$5-$A61+1)))*$C61))</f>
        <v>0</v>
      </c>
      <c r="BB61" s="169">
        <f ca="1">IF(BB$5-$I$5&lt;$A61-1," ",IF(BB$5-$I$5+1&gt;'Primary Inputs'!$C$17,0,(SUM(OFFSET($I$21,0,BB$5-$I$5-$A61+1)))*$C61))</f>
        <v>0</v>
      </c>
      <c r="BC61" s="169">
        <f ca="1">IF(BC$5-$I$5&lt;$A61-1," ",IF(BC$5-$I$5+1&gt;'Primary Inputs'!$C$17,0,(SUM(OFFSET($I$21,0,BC$5-$I$5-$A61+1)))*$C61))</f>
        <v>0</v>
      </c>
      <c r="BD61" s="169">
        <f ca="1">IF(BD$5-$I$5&lt;$A61-1," ",IF(BD$5-$I$5+1&gt;'Primary Inputs'!$C$17,0,(SUM(OFFSET($I$21,0,BD$5-$I$5-$A61+1)))*$C61))</f>
        <v>0</v>
      </c>
      <c r="BE61" s="169">
        <f ca="1">IF(BE$5-$I$5&lt;$A61-1," ",IF(BE$5-$I$5+1&gt;'Primary Inputs'!$C$17,0,(SUM(OFFSET($I$21,0,BE$5-$I$5-$A61+1)))*$C61))</f>
        <v>0</v>
      </c>
      <c r="BF61" s="169">
        <f ca="1">IF(BF$5-$I$5&lt;$A61-1," ",IF(BF$5-$I$5+1&gt;'Primary Inputs'!$C$17,0,(SUM(OFFSET($I$21,0,BF$5-$I$5-$A61+1)))*$C61))</f>
        <v>0</v>
      </c>
      <c r="BG61" s="119"/>
      <c r="BH61" s="119"/>
      <c r="BI61" s="119"/>
      <c r="BJ61" s="119"/>
      <c r="BK61" s="119"/>
      <c r="BL61" s="119"/>
      <c r="BM61" s="119"/>
      <c r="BN61" s="119"/>
      <c r="BO61" s="119"/>
      <c r="BP61" s="119"/>
      <c r="BQ61" s="119"/>
      <c r="BR61" s="119"/>
      <c r="BS61" s="119"/>
      <c r="BT61" s="119"/>
      <c r="BU61" s="119"/>
      <c r="BV61" s="119"/>
      <c r="BW61" s="119"/>
      <c r="BX61" s="119"/>
      <c r="BY61" s="119"/>
      <c r="BZ61" s="119"/>
      <c r="CA61" s="119"/>
      <c r="CB61" s="119"/>
      <c r="CC61" s="119"/>
      <c r="CD61" s="119"/>
      <c r="CE61" s="119"/>
      <c r="CF61" s="119"/>
      <c r="CG61" s="119"/>
      <c r="CH61" s="119"/>
      <c r="CI61" s="119"/>
      <c r="CJ61" s="119"/>
      <c r="CK61" s="119"/>
      <c r="CL61" s="119"/>
      <c r="CM61" s="119"/>
      <c r="CN61" s="119"/>
      <c r="CO61" s="119"/>
      <c r="CP61" s="119"/>
      <c r="CQ61" s="119"/>
      <c r="CR61" s="119"/>
      <c r="CS61" s="119"/>
      <c r="CT61" s="119"/>
      <c r="CU61" s="119"/>
      <c r="CV61" s="119"/>
      <c r="CW61" s="119"/>
      <c r="CX61" s="119"/>
      <c r="CY61" s="119"/>
      <c r="CZ61" s="119"/>
    </row>
    <row r="62" spans="1:104">
      <c r="A62" s="119">
        <v>37</v>
      </c>
      <c r="B62" s="119" t="s">
        <v>231</v>
      </c>
      <c r="C62" s="119">
        <f ca="1">OFFSET('Primary Inputs'!$E$12,0,$A62-1)</f>
        <v>0</v>
      </c>
      <c r="I62" s="169" t="str">
        <f ca="1">IF(I$5-$I$5&lt;$A62-1," ",IF(I$5-$I$5+1&gt;'Primary Inputs'!$C$17,0,(SUM(OFFSET($I$21,0,I$5-$I$5-$A62+1)))*$C62))</f>
        <v xml:space="preserve"> </v>
      </c>
      <c r="J62" s="169" t="str">
        <f ca="1">IF(J$5-$I$5&lt;$A62-1," ",IF(J$5-$I$5+1&gt;'Primary Inputs'!$C$17,0,(SUM(OFFSET($I$21,0,J$5-$I$5-$A62+1)))*$C62))</f>
        <v xml:space="preserve"> </v>
      </c>
      <c r="K62" s="169" t="str">
        <f ca="1">IF(K$5-$I$5&lt;$A62-1," ",IF(K$5-$I$5+1&gt;'Primary Inputs'!$C$17,0,(SUM(OFFSET($I$21,0,K$5-$I$5-$A62+1)))*$C62))</f>
        <v xml:space="preserve"> </v>
      </c>
      <c r="L62" s="169" t="str">
        <f ca="1">IF(L$5-$I$5&lt;$A62-1," ",IF(L$5-$I$5+1&gt;'Primary Inputs'!$C$17,0,(SUM(OFFSET($I$21,0,L$5-$I$5-$A62+1)))*$C62))</f>
        <v xml:space="preserve"> </v>
      </c>
      <c r="M62" s="169" t="str">
        <f ca="1">IF(M$5-$I$5&lt;$A62-1," ",IF(M$5-$I$5+1&gt;'Primary Inputs'!$C$17,0,(SUM(OFFSET($I$21,0,M$5-$I$5-$A62+1)))*$C62))</f>
        <v xml:space="preserve"> </v>
      </c>
      <c r="N62" s="169" t="str">
        <f ca="1">IF(N$5-$I$5&lt;$A62-1," ",IF(N$5-$I$5+1&gt;'Primary Inputs'!$C$17,0,(SUM(OFFSET($I$21,0,N$5-$I$5-$A62+1)))*$C62))</f>
        <v xml:space="preserve"> </v>
      </c>
      <c r="O62" s="169" t="str">
        <f ca="1">IF(O$5-$I$5&lt;$A62-1," ",IF(O$5-$I$5+1&gt;'Primary Inputs'!$C$17,0,(SUM(OFFSET($I$21,0,O$5-$I$5-$A62+1)))*$C62))</f>
        <v xml:space="preserve"> </v>
      </c>
      <c r="P62" s="169" t="str">
        <f ca="1">IF(P$5-$I$5&lt;$A62-1," ",IF(P$5-$I$5+1&gt;'Primary Inputs'!$C$17,0,(SUM(OFFSET($I$21,0,P$5-$I$5-$A62+1)))*$C62))</f>
        <v xml:space="preserve"> </v>
      </c>
      <c r="Q62" s="169" t="str">
        <f ca="1">IF(Q$5-$I$5&lt;$A62-1," ",IF(Q$5-$I$5+1&gt;'Primary Inputs'!$C$17,0,(SUM(OFFSET($I$21,0,Q$5-$I$5-$A62+1)))*$C62))</f>
        <v xml:space="preserve"> </v>
      </c>
      <c r="R62" s="169" t="str">
        <f ca="1">IF(R$5-$I$5&lt;$A62-1," ",IF(R$5-$I$5+1&gt;'Primary Inputs'!$C$17,0,(SUM(OFFSET($I$21,0,R$5-$I$5-$A62+1)))*$C62))</f>
        <v xml:space="preserve"> </v>
      </c>
      <c r="S62" s="169" t="str">
        <f ca="1">IF(S$5-$I$5&lt;$A62-1," ",IF(S$5-$I$5+1&gt;'Primary Inputs'!$C$17,0,(SUM(OFFSET($I$21,0,S$5-$I$5-$A62+1)))*$C62))</f>
        <v xml:space="preserve"> </v>
      </c>
      <c r="T62" s="169" t="str">
        <f ca="1">IF(T$5-$I$5&lt;$A62-1," ",IF(T$5-$I$5+1&gt;'Primary Inputs'!$C$17,0,(SUM(OFFSET($I$21,0,T$5-$I$5-$A62+1)))*$C62))</f>
        <v xml:space="preserve"> </v>
      </c>
      <c r="U62" s="169" t="str">
        <f ca="1">IF(U$5-$I$5&lt;$A62-1," ",IF(U$5-$I$5+1&gt;'Primary Inputs'!$C$17,0,(SUM(OFFSET($I$21,0,U$5-$I$5-$A62+1)))*$C62))</f>
        <v xml:space="preserve"> </v>
      </c>
      <c r="V62" s="169" t="str">
        <f ca="1">IF(V$5-$I$5&lt;$A62-1," ",IF(V$5-$I$5+1&gt;'Primary Inputs'!$C$17,0,(SUM(OFFSET($I$21,0,V$5-$I$5-$A62+1)))*$C62))</f>
        <v xml:space="preserve"> </v>
      </c>
      <c r="W62" s="169" t="str">
        <f ca="1">IF(W$5-$I$5&lt;$A62-1," ",IF(W$5-$I$5+1&gt;'Primary Inputs'!$C$17,0,(SUM(OFFSET($I$21,0,W$5-$I$5-$A62+1)))*$C62))</f>
        <v xml:space="preserve"> </v>
      </c>
      <c r="X62" s="169" t="str">
        <f ca="1">IF(X$5-$I$5&lt;$A62-1," ",IF(X$5-$I$5+1&gt;'Primary Inputs'!$C$17,0,(SUM(OFFSET($I$21,0,X$5-$I$5-$A62+1)))*$C62))</f>
        <v xml:space="preserve"> </v>
      </c>
      <c r="Y62" s="169" t="str">
        <f ca="1">IF(Y$5-$I$5&lt;$A62-1," ",IF(Y$5-$I$5+1&gt;'Primary Inputs'!$C$17,0,(SUM(OFFSET($I$21,0,Y$5-$I$5-$A62+1)))*$C62))</f>
        <v xml:space="preserve"> </v>
      </c>
      <c r="Z62" s="169" t="str">
        <f ca="1">IF(Z$5-$I$5&lt;$A62-1," ",IF(Z$5-$I$5+1&gt;'Primary Inputs'!$C$17,0,(SUM(OFFSET($I$21,0,Z$5-$I$5-$A62+1)))*$C62))</f>
        <v xml:space="preserve"> </v>
      </c>
      <c r="AA62" s="169" t="str">
        <f ca="1">IF(AA$5-$I$5&lt;$A62-1," ",IF(AA$5-$I$5+1&gt;'Primary Inputs'!$C$17,0,(SUM(OFFSET($I$21,0,AA$5-$I$5-$A62+1)))*$C62))</f>
        <v xml:space="preserve"> </v>
      </c>
      <c r="AB62" s="169" t="str">
        <f ca="1">IF(AB$5-$I$5&lt;$A62-1," ",IF(AB$5-$I$5+1&gt;'Primary Inputs'!$C$17,0,(SUM(OFFSET($I$21,0,AB$5-$I$5-$A62+1)))*$C62))</f>
        <v xml:space="preserve"> </v>
      </c>
      <c r="AC62" s="169" t="str">
        <f ca="1">IF(AC$5-$I$5&lt;$A62-1," ",IF(AC$5-$I$5+1&gt;'Primary Inputs'!$C$17,0,(SUM(OFFSET($I$21,0,AC$5-$I$5-$A62+1)))*$C62))</f>
        <v xml:space="preserve"> </v>
      </c>
      <c r="AD62" s="169" t="str">
        <f ca="1">IF(AD$5-$I$5&lt;$A62-1," ",IF(AD$5-$I$5+1&gt;'Primary Inputs'!$C$17,0,(SUM(OFFSET($I$21,0,AD$5-$I$5-$A62+1)))*$C62))</f>
        <v xml:space="preserve"> </v>
      </c>
      <c r="AE62" s="169" t="str">
        <f ca="1">IF(AE$5-$I$5&lt;$A62-1," ",IF(AE$5-$I$5+1&gt;'Primary Inputs'!$C$17,0,(SUM(OFFSET($I$21,0,AE$5-$I$5-$A62+1)))*$C62))</f>
        <v xml:space="preserve"> </v>
      </c>
      <c r="AF62" s="169" t="str">
        <f ca="1">IF(AF$5-$I$5&lt;$A62-1," ",IF(AF$5-$I$5+1&gt;'Primary Inputs'!$C$17,0,(SUM(OFFSET($I$21,0,AF$5-$I$5-$A62+1)))*$C62))</f>
        <v xml:space="preserve"> </v>
      </c>
      <c r="AG62" s="169" t="str">
        <f ca="1">IF(AG$5-$I$5&lt;$A62-1," ",IF(AG$5-$I$5+1&gt;'Primary Inputs'!$C$17,0,(SUM(OFFSET($I$21,0,AG$5-$I$5-$A62+1)))*$C62))</f>
        <v xml:space="preserve"> </v>
      </c>
      <c r="AH62" s="169" t="str">
        <f ca="1">IF(AH$5-$I$5&lt;$A62-1," ",IF(AH$5-$I$5+1&gt;'Primary Inputs'!$C$17,0,(SUM(OFFSET($I$21,0,AH$5-$I$5-$A62+1)))*$C62))</f>
        <v xml:space="preserve"> </v>
      </c>
      <c r="AI62" s="169" t="str">
        <f ca="1">IF(AI$5-$I$5&lt;$A62-1," ",IF(AI$5-$I$5+1&gt;'Primary Inputs'!$C$17,0,(SUM(OFFSET($I$21,0,AI$5-$I$5-$A62+1)))*$C62))</f>
        <v xml:space="preserve"> </v>
      </c>
      <c r="AJ62" s="169" t="str">
        <f ca="1">IF(AJ$5-$I$5&lt;$A62-1," ",IF(AJ$5-$I$5+1&gt;'Primary Inputs'!$C$17,0,(SUM(OFFSET($I$21,0,AJ$5-$I$5-$A62+1)))*$C62))</f>
        <v xml:space="preserve"> </v>
      </c>
      <c r="AK62" s="169" t="str">
        <f ca="1">IF(AK$5-$I$5&lt;$A62-1," ",IF(AK$5-$I$5+1&gt;'Primary Inputs'!$C$17,0,(SUM(OFFSET($I$21,0,AK$5-$I$5-$A62+1)))*$C62))</f>
        <v xml:space="preserve"> </v>
      </c>
      <c r="AL62" s="169" t="str">
        <f ca="1">IF(AL$5-$I$5&lt;$A62-1," ",IF(AL$5-$I$5+1&gt;'Primary Inputs'!$C$17,0,(SUM(OFFSET($I$21,0,AL$5-$I$5-$A62+1)))*$C62))</f>
        <v xml:space="preserve"> </v>
      </c>
      <c r="AM62" s="169" t="str">
        <f ca="1">IF(AM$5-$I$5&lt;$A62-1," ",IF(AM$5-$I$5+1&gt;'Primary Inputs'!$C$17,0,(SUM(OFFSET($I$21,0,AM$5-$I$5-$A62+1)))*$C62))</f>
        <v xml:space="preserve"> </v>
      </c>
      <c r="AN62" s="169" t="str">
        <f ca="1">IF(AN$5-$I$5&lt;$A62-1," ",IF(AN$5-$I$5+1&gt;'Primary Inputs'!$C$17,0,(SUM(OFFSET($I$21,0,AN$5-$I$5-$A62+1)))*$C62))</f>
        <v xml:space="preserve"> </v>
      </c>
      <c r="AO62" s="169" t="str">
        <f ca="1">IF(AO$5-$I$5&lt;$A62-1," ",IF(AO$5-$I$5+1&gt;'Primary Inputs'!$C$17,0,(SUM(OFFSET($I$21,0,AO$5-$I$5-$A62+1)))*$C62))</f>
        <v xml:space="preserve"> </v>
      </c>
      <c r="AP62" s="169" t="str">
        <f ca="1">IF(AP$5-$I$5&lt;$A62-1," ",IF(AP$5-$I$5+1&gt;'Primary Inputs'!$C$17,0,(SUM(OFFSET($I$21,0,AP$5-$I$5-$A62+1)))*$C62))</f>
        <v xml:space="preserve"> </v>
      </c>
      <c r="AQ62" s="169" t="str">
        <f ca="1">IF(AQ$5-$I$5&lt;$A62-1," ",IF(AQ$5-$I$5+1&gt;'Primary Inputs'!$C$17,0,(SUM(OFFSET($I$21,0,AQ$5-$I$5-$A62+1)))*$C62))</f>
        <v xml:space="preserve"> </v>
      </c>
      <c r="AR62" s="169" t="str">
        <f ca="1">IF(AR$5-$I$5&lt;$A62-1," ",IF(AR$5-$I$5+1&gt;'Primary Inputs'!$C$17,0,(SUM(OFFSET($I$21,0,AR$5-$I$5-$A62+1)))*$C62))</f>
        <v xml:space="preserve"> </v>
      </c>
      <c r="AS62" s="169">
        <f ca="1">IF(AS$5-$I$5&lt;$A62-1," ",IF(AS$5-$I$5+1&gt;'Primary Inputs'!$C$17,0,(SUM(OFFSET($I$21,0,AS$5-$I$5-$A62+1)))*$C62))</f>
        <v>0</v>
      </c>
      <c r="AT62" s="169">
        <f ca="1">IF(AT$5-$I$5&lt;$A62-1," ",IF(AT$5-$I$5+1&gt;'Primary Inputs'!$C$17,0,(SUM(OFFSET($I$21,0,AT$5-$I$5-$A62+1)))*$C62))</f>
        <v>0</v>
      </c>
      <c r="AU62" s="169">
        <f ca="1">IF(AU$5-$I$5&lt;$A62-1," ",IF(AU$5-$I$5+1&gt;'Primary Inputs'!$C$17,0,(SUM(OFFSET($I$21,0,AU$5-$I$5-$A62+1)))*$C62))</f>
        <v>0</v>
      </c>
      <c r="AV62" s="169">
        <f ca="1">IF(AV$5-$I$5&lt;$A62-1," ",IF(AV$5-$I$5+1&gt;'Primary Inputs'!$C$17,0,(SUM(OFFSET($I$21,0,AV$5-$I$5-$A62+1)))*$C62))</f>
        <v>0</v>
      </c>
      <c r="AW62" s="169">
        <f ca="1">IF(AW$5-$I$5&lt;$A62-1," ",IF(AW$5-$I$5+1&gt;'Primary Inputs'!$C$17,0,(SUM(OFFSET($I$21,0,AW$5-$I$5-$A62+1)))*$C62))</f>
        <v>0</v>
      </c>
      <c r="AX62" s="169">
        <f ca="1">IF(AX$5-$I$5&lt;$A62-1," ",IF(AX$5-$I$5+1&gt;'Primary Inputs'!$C$17,0,(SUM(OFFSET($I$21,0,AX$5-$I$5-$A62+1)))*$C62))</f>
        <v>0</v>
      </c>
      <c r="AY62" s="169">
        <f ca="1">IF(AY$5-$I$5&lt;$A62-1," ",IF(AY$5-$I$5+1&gt;'Primary Inputs'!$C$17,0,(SUM(OFFSET($I$21,0,AY$5-$I$5-$A62+1)))*$C62))</f>
        <v>0</v>
      </c>
      <c r="AZ62" s="169">
        <f ca="1">IF(AZ$5-$I$5&lt;$A62-1," ",IF(AZ$5-$I$5+1&gt;'Primary Inputs'!$C$17,0,(SUM(OFFSET($I$21,0,AZ$5-$I$5-$A62+1)))*$C62))</f>
        <v>0</v>
      </c>
      <c r="BA62" s="169">
        <f ca="1">IF(BA$5-$I$5&lt;$A62-1," ",IF(BA$5-$I$5+1&gt;'Primary Inputs'!$C$17,0,(SUM(OFFSET($I$21,0,BA$5-$I$5-$A62+1)))*$C62))</f>
        <v>0</v>
      </c>
      <c r="BB62" s="169">
        <f ca="1">IF(BB$5-$I$5&lt;$A62-1," ",IF(BB$5-$I$5+1&gt;'Primary Inputs'!$C$17,0,(SUM(OFFSET($I$21,0,BB$5-$I$5-$A62+1)))*$C62))</f>
        <v>0</v>
      </c>
      <c r="BC62" s="169">
        <f ca="1">IF(BC$5-$I$5&lt;$A62-1," ",IF(BC$5-$I$5+1&gt;'Primary Inputs'!$C$17,0,(SUM(OFFSET($I$21,0,BC$5-$I$5-$A62+1)))*$C62))</f>
        <v>0</v>
      </c>
      <c r="BD62" s="169">
        <f ca="1">IF(BD$5-$I$5&lt;$A62-1," ",IF(BD$5-$I$5+1&gt;'Primary Inputs'!$C$17,0,(SUM(OFFSET($I$21,0,BD$5-$I$5-$A62+1)))*$C62))</f>
        <v>0</v>
      </c>
      <c r="BE62" s="169">
        <f ca="1">IF(BE$5-$I$5&lt;$A62-1," ",IF(BE$5-$I$5+1&gt;'Primary Inputs'!$C$17,0,(SUM(OFFSET($I$21,0,BE$5-$I$5-$A62+1)))*$C62))</f>
        <v>0</v>
      </c>
      <c r="BF62" s="169">
        <f ca="1">IF(BF$5-$I$5&lt;$A62-1," ",IF(BF$5-$I$5+1&gt;'Primary Inputs'!$C$17,0,(SUM(OFFSET($I$21,0,BF$5-$I$5-$A62+1)))*$C62))</f>
        <v>0</v>
      </c>
      <c r="BG62" s="119"/>
      <c r="BH62" s="119"/>
      <c r="BI62" s="119"/>
      <c r="BJ62" s="119"/>
      <c r="BK62" s="119"/>
      <c r="BL62" s="119"/>
      <c r="BM62" s="119"/>
      <c r="BN62" s="119"/>
      <c r="BO62" s="119"/>
      <c r="BP62" s="119"/>
      <c r="BQ62" s="119"/>
      <c r="BR62" s="119"/>
      <c r="BS62" s="119"/>
      <c r="BT62" s="119"/>
      <c r="BU62" s="119"/>
      <c r="BV62" s="119"/>
      <c r="BW62" s="119"/>
      <c r="BX62" s="119"/>
      <c r="BY62" s="119"/>
      <c r="BZ62" s="119"/>
      <c r="CA62" s="119"/>
      <c r="CB62" s="119"/>
      <c r="CC62" s="119"/>
      <c r="CD62" s="119"/>
      <c r="CE62" s="119"/>
      <c r="CF62" s="119"/>
      <c r="CG62" s="119"/>
      <c r="CH62" s="119"/>
      <c r="CI62" s="119"/>
      <c r="CJ62" s="119"/>
      <c r="CK62" s="119"/>
      <c r="CL62" s="119"/>
      <c r="CM62" s="119"/>
      <c r="CN62" s="119"/>
      <c r="CO62" s="119"/>
      <c r="CP62" s="119"/>
      <c r="CQ62" s="119"/>
      <c r="CR62" s="119"/>
      <c r="CS62" s="119"/>
      <c r="CT62" s="119"/>
      <c r="CU62" s="119"/>
      <c r="CV62" s="119"/>
      <c r="CW62" s="119"/>
      <c r="CX62" s="119"/>
      <c r="CY62" s="119"/>
      <c r="CZ62" s="119"/>
    </row>
    <row r="63" spans="1:104">
      <c r="A63" s="119">
        <v>38</v>
      </c>
      <c r="B63" s="119" t="s">
        <v>232</v>
      </c>
      <c r="C63" s="119">
        <f ca="1">OFFSET('Primary Inputs'!$E$12,0,$A63-1)</f>
        <v>0</v>
      </c>
      <c r="I63" s="169" t="str">
        <f ca="1">IF(I$5-$I$5&lt;$A63-1," ",IF(I$5-$I$5+1&gt;'Primary Inputs'!$C$17,0,(SUM(OFFSET($I$21,0,I$5-$I$5-$A63+1)))*$C63))</f>
        <v xml:space="preserve"> </v>
      </c>
      <c r="J63" s="169" t="str">
        <f ca="1">IF(J$5-$I$5&lt;$A63-1," ",IF(J$5-$I$5+1&gt;'Primary Inputs'!$C$17,0,(SUM(OFFSET($I$21,0,J$5-$I$5-$A63+1)))*$C63))</f>
        <v xml:space="preserve"> </v>
      </c>
      <c r="K63" s="169" t="str">
        <f ca="1">IF(K$5-$I$5&lt;$A63-1," ",IF(K$5-$I$5+1&gt;'Primary Inputs'!$C$17,0,(SUM(OFFSET($I$21,0,K$5-$I$5-$A63+1)))*$C63))</f>
        <v xml:space="preserve"> </v>
      </c>
      <c r="L63" s="169" t="str">
        <f ca="1">IF(L$5-$I$5&lt;$A63-1," ",IF(L$5-$I$5+1&gt;'Primary Inputs'!$C$17,0,(SUM(OFFSET($I$21,0,L$5-$I$5-$A63+1)))*$C63))</f>
        <v xml:space="preserve"> </v>
      </c>
      <c r="M63" s="169" t="str">
        <f ca="1">IF(M$5-$I$5&lt;$A63-1," ",IF(M$5-$I$5+1&gt;'Primary Inputs'!$C$17,0,(SUM(OFFSET($I$21,0,M$5-$I$5-$A63+1)))*$C63))</f>
        <v xml:space="preserve"> </v>
      </c>
      <c r="N63" s="169" t="str">
        <f ca="1">IF(N$5-$I$5&lt;$A63-1," ",IF(N$5-$I$5+1&gt;'Primary Inputs'!$C$17,0,(SUM(OFFSET($I$21,0,N$5-$I$5-$A63+1)))*$C63))</f>
        <v xml:space="preserve"> </v>
      </c>
      <c r="O63" s="169" t="str">
        <f ca="1">IF(O$5-$I$5&lt;$A63-1," ",IF(O$5-$I$5+1&gt;'Primary Inputs'!$C$17,0,(SUM(OFFSET($I$21,0,O$5-$I$5-$A63+1)))*$C63))</f>
        <v xml:space="preserve"> </v>
      </c>
      <c r="P63" s="169" t="str">
        <f ca="1">IF(P$5-$I$5&lt;$A63-1," ",IF(P$5-$I$5+1&gt;'Primary Inputs'!$C$17,0,(SUM(OFFSET($I$21,0,P$5-$I$5-$A63+1)))*$C63))</f>
        <v xml:space="preserve"> </v>
      </c>
      <c r="Q63" s="169" t="str">
        <f ca="1">IF(Q$5-$I$5&lt;$A63-1," ",IF(Q$5-$I$5+1&gt;'Primary Inputs'!$C$17,0,(SUM(OFFSET($I$21,0,Q$5-$I$5-$A63+1)))*$C63))</f>
        <v xml:space="preserve"> </v>
      </c>
      <c r="R63" s="169" t="str">
        <f ca="1">IF(R$5-$I$5&lt;$A63-1," ",IF(R$5-$I$5+1&gt;'Primary Inputs'!$C$17,0,(SUM(OFFSET($I$21,0,R$5-$I$5-$A63+1)))*$C63))</f>
        <v xml:space="preserve"> </v>
      </c>
      <c r="S63" s="169" t="str">
        <f ca="1">IF(S$5-$I$5&lt;$A63-1," ",IF(S$5-$I$5+1&gt;'Primary Inputs'!$C$17,0,(SUM(OFFSET($I$21,0,S$5-$I$5-$A63+1)))*$C63))</f>
        <v xml:space="preserve"> </v>
      </c>
      <c r="T63" s="169" t="str">
        <f ca="1">IF(T$5-$I$5&lt;$A63-1," ",IF(T$5-$I$5+1&gt;'Primary Inputs'!$C$17,0,(SUM(OFFSET($I$21,0,T$5-$I$5-$A63+1)))*$C63))</f>
        <v xml:space="preserve"> </v>
      </c>
      <c r="U63" s="169" t="str">
        <f ca="1">IF(U$5-$I$5&lt;$A63-1," ",IF(U$5-$I$5+1&gt;'Primary Inputs'!$C$17,0,(SUM(OFFSET($I$21,0,U$5-$I$5-$A63+1)))*$C63))</f>
        <v xml:space="preserve"> </v>
      </c>
      <c r="V63" s="169" t="str">
        <f ca="1">IF(V$5-$I$5&lt;$A63-1," ",IF(V$5-$I$5+1&gt;'Primary Inputs'!$C$17,0,(SUM(OFFSET($I$21,0,V$5-$I$5-$A63+1)))*$C63))</f>
        <v xml:space="preserve"> </v>
      </c>
      <c r="W63" s="169" t="str">
        <f ca="1">IF(W$5-$I$5&lt;$A63-1," ",IF(W$5-$I$5+1&gt;'Primary Inputs'!$C$17,0,(SUM(OFFSET($I$21,0,W$5-$I$5-$A63+1)))*$C63))</f>
        <v xml:space="preserve"> </v>
      </c>
      <c r="X63" s="169" t="str">
        <f ca="1">IF(X$5-$I$5&lt;$A63-1," ",IF(X$5-$I$5+1&gt;'Primary Inputs'!$C$17,0,(SUM(OFFSET($I$21,0,X$5-$I$5-$A63+1)))*$C63))</f>
        <v xml:space="preserve"> </v>
      </c>
      <c r="Y63" s="169" t="str">
        <f ca="1">IF(Y$5-$I$5&lt;$A63-1," ",IF(Y$5-$I$5+1&gt;'Primary Inputs'!$C$17,0,(SUM(OFFSET($I$21,0,Y$5-$I$5-$A63+1)))*$C63))</f>
        <v xml:space="preserve"> </v>
      </c>
      <c r="Z63" s="169" t="str">
        <f ca="1">IF(Z$5-$I$5&lt;$A63-1," ",IF(Z$5-$I$5+1&gt;'Primary Inputs'!$C$17,0,(SUM(OFFSET($I$21,0,Z$5-$I$5-$A63+1)))*$C63))</f>
        <v xml:space="preserve"> </v>
      </c>
      <c r="AA63" s="169" t="str">
        <f ca="1">IF(AA$5-$I$5&lt;$A63-1," ",IF(AA$5-$I$5+1&gt;'Primary Inputs'!$C$17,0,(SUM(OFFSET($I$21,0,AA$5-$I$5-$A63+1)))*$C63))</f>
        <v xml:space="preserve"> </v>
      </c>
      <c r="AB63" s="169" t="str">
        <f ca="1">IF(AB$5-$I$5&lt;$A63-1," ",IF(AB$5-$I$5+1&gt;'Primary Inputs'!$C$17,0,(SUM(OFFSET($I$21,0,AB$5-$I$5-$A63+1)))*$C63))</f>
        <v xml:space="preserve"> </v>
      </c>
      <c r="AC63" s="169" t="str">
        <f ca="1">IF(AC$5-$I$5&lt;$A63-1," ",IF(AC$5-$I$5+1&gt;'Primary Inputs'!$C$17,0,(SUM(OFFSET($I$21,0,AC$5-$I$5-$A63+1)))*$C63))</f>
        <v xml:space="preserve"> </v>
      </c>
      <c r="AD63" s="169" t="str">
        <f ca="1">IF(AD$5-$I$5&lt;$A63-1," ",IF(AD$5-$I$5+1&gt;'Primary Inputs'!$C$17,0,(SUM(OFFSET($I$21,0,AD$5-$I$5-$A63+1)))*$C63))</f>
        <v xml:space="preserve"> </v>
      </c>
      <c r="AE63" s="169" t="str">
        <f ca="1">IF(AE$5-$I$5&lt;$A63-1," ",IF(AE$5-$I$5+1&gt;'Primary Inputs'!$C$17,0,(SUM(OFFSET($I$21,0,AE$5-$I$5-$A63+1)))*$C63))</f>
        <v xml:space="preserve"> </v>
      </c>
      <c r="AF63" s="169" t="str">
        <f ca="1">IF(AF$5-$I$5&lt;$A63-1," ",IF(AF$5-$I$5+1&gt;'Primary Inputs'!$C$17,0,(SUM(OFFSET($I$21,0,AF$5-$I$5-$A63+1)))*$C63))</f>
        <v xml:space="preserve"> </v>
      </c>
      <c r="AG63" s="169" t="str">
        <f ca="1">IF(AG$5-$I$5&lt;$A63-1," ",IF(AG$5-$I$5+1&gt;'Primary Inputs'!$C$17,0,(SUM(OFFSET($I$21,0,AG$5-$I$5-$A63+1)))*$C63))</f>
        <v xml:space="preserve"> </v>
      </c>
      <c r="AH63" s="169" t="str">
        <f ca="1">IF(AH$5-$I$5&lt;$A63-1," ",IF(AH$5-$I$5+1&gt;'Primary Inputs'!$C$17,0,(SUM(OFFSET($I$21,0,AH$5-$I$5-$A63+1)))*$C63))</f>
        <v xml:space="preserve"> </v>
      </c>
      <c r="AI63" s="169" t="str">
        <f ca="1">IF(AI$5-$I$5&lt;$A63-1," ",IF(AI$5-$I$5+1&gt;'Primary Inputs'!$C$17,0,(SUM(OFFSET($I$21,0,AI$5-$I$5-$A63+1)))*$C63))</f>
        <v xml:space="preserve"> </v>
      </c>
      <c r="AJ63" s="169" t="str">
        <f ca="1">IF(AJ$5-$I$5&lt;$A63-1," ",IF(AJ$5-$I$5+1&gt;'Primary Inputs'!$C$17,0,(SUM(OFFSET($I$21,0,AJ$5-$I$5-$A63+1)))*$C63))</f>
        <v xml:space="preserve"> </v>
      </c>
      <c r="AK63" s="169" t="str">
        <f ca="1">IF(AK$5-$I$5&lt;$A63-1," ",IF(AK$5-$I$5+1&gt;'Primary Inputs'!$C$17,0,(SUM(OFFSET($I$21,0,AK$5-$I$5-$A63+1)))*$C63))</f>
        <v xml:space="preserve"> </v>
      </c>
      <c r="AL63" s="169" t="str">
        <f ca="1">IF(AL$5-$I$5&lt;$A63-1," ",IF(AL$5-$I$5+1&gt;'Primary Inputs'!$C$17,0,(SUM(OFFSET($I$21,0,AL$5-$I$5-$A63+1)))*$C63))</f>
        <v xml:space="preserve"> </v>
      </c>
      <c r="AM63" s="169" t="str">
        <f ca="1">IF(AM$5-$I$5&lt;$A63-1," ",IF(AM$5-$I$5+1&gt;'Primary Inputs'!$C$17,0,(SUM(OFFSET($I$21,0,AM$5-$I$5-$A63+1)))*$C63))</f>
        <v xml:space="preserve"> </v>
      </c>
      <c r="AN63" s="169" t="str">
        <f ca="1">IF(AN$5-$I$5&lt;$A63-1," ",IF(AN$5-$I$5+1&gt;'Primary Inputs'!$C$17,0,(SUM(OFFSET($I$21,0,AN$5-$I$5-$A63+1)))*$C63))</f>
        <v xml:space="preserve"> </v>
      </c>
      <c r="AO63" s="169" t="str">
        <f ca="1">IF(AO$5-$I$5&lt;$A63-1," ",IF(AO$5-$I$5+1&gt;'Primary Inputs'!$C$17,0,(SUM(OFFSET($I$21,0,AO$5-$I$5-$A63+1)))*$C63))</f>
        <v xml:space="preserve"> </v>
      </c>
      <c r="AP63" s="169" t="str">
        <f ca="1">IF(AP$5-$I$5&lt;$A63-1," ",IF(AP$5-$I$5+1&gt;'Primary Inputs'!$C$17,0,(SUM(OFFSET($I$21,0,AP$5-$I$5-$A63+1)))*$C63))</f>
        <v xml:space="preserve"> </v>
      </c>
      <c r="AQ63" s="169" t="str">
        <f ca="1">IF(AQ$5-$I$5&lt;$A63-1," ",IF(AQ$5-$I$5+1&gt;'Primary Inputs'!$C$17,0,(SUM(OFFSET($I$21,0,AQ$5-$I$5-$A63+1)))*$C63))</f>
        <v xml:space="preserve"> </v>
      </c>
      <c r="AR63" s="169" t="str">
        <f ca="1">IF(AR$5-$I$5&lt;$A63-1," ",IF(AR$5-$I$5+1&gt;'Primary Inputs'!$C$17,0,(SUM(OFFSET($I$21,0,AR$5-$I$5-$A63+1)))*$C63))</f>
        <v xml:space="preserve"> </v>
      </c>
      <c r="AS63" s="169" t="str">
        <f ca="1">IF(AS$5-$I$5&lt;$A63-1," ",IF(AS$5-$I$5+1&gt;'Primary Inputs'!$C$17,0,(SUM(OFFSET($I$21,0,AS$5-$I$5-$A63+1)))*$C63))</f>
        <v xml:space="preserve"> </v>
      </c>
      <c r="AT63" s="169">
        <f ca="1">IF(AT$5-$I$5&lt;$A63-1," ",IF(AT$5-$I$5+1&gt;'Primary Inputs'!$C$17,0,(SUM(OFFSET($I$21,0,AT$5-$I$5-$A63+1)))*$C63))</f>
        <v>0</v>
      </c>
      <c r="AU63" s="169">
        <f ca="1">IF(AU$5-$I$5&lt;$A63-1," ",IF(AU$5-$I$5+1&gt;'Primary Inputs'!$C$17,0,(SUM(OFFSET($I$21,0,AU$5-$I$5-$A63+1)))*$C63))</f>
        <v>0</v>
      </c>
      <c r="AV63" s="169">
        <f ca="1">IF(AV$5-$I$5&lt;$A63-1," ",IF(AV$5-$I$5+1&gt;'Primary Inputs'!$C$17,0,(SUM(OFFSET($I$21,0,AV$5-$I$5-$A63+1)))*$C63))</f>
        <v>0</v>
      </c>
      <c r="AW63" s="169">
        <f ca="1">IF(AW$5-$I$5&lt;$A63-1," ",IF(AW$5-$I$5+1&gt;'Primary Inputs'!$C$17,0,(SUM(OFFSET($I$21,0,AW$5-$I$5-$A63+1)))*$C63))</f>
        <v>0</v>
      </c>
      <c r="AX63" s="169">
        <f ca="1">IF(AX$5-$I$5&lt;$A63-1," ",IF(AX$5-$I$5+1&gt;'Primary Inputs'!$C$17,0,(SUM(OFFSET($I$21,0,AX$5-$I$5-$A63+1)))*$C63))</f>
        <v>0</v>
      </c>
      <c r="AY63" s="169">
        <f ca="1">IF(AY$5-$I$5&lt;$A63-1," ",IF(AY$5-$I$5+1&gt;'Primary Inputs'!$C$17,0,(SUM(OFFSET($I$21,0,AY$5-$I$5-$A63+1)))*$C63))</f>
        <v>0</v>
      </c>
      <c r="AZ63" s="169">
        <f ca="1">IF(AZ$5-$I$5&lt;$A63-1," ",IF(AZ$5-$I$5+1&gt;'Primary Inputs'!$C$17,0,(SUM(OFFSET($I$21,0,AZ$5-$I$5-$A63+1)))*$C63))</f>
        <v>0</v>
      </c>
      <c r="BA63" s="169">
        <f ca="1">IF(BA$5-$I$5&lt;$A63-1," ",IF(BA$5-$I$5+1&gt;'Primary Inputs'!$C$17,0,(SUM(OFFSET($I$21,0,BA$5-$I$5-$A63+1)))*$C63))</f>
        <v>0</v>
      </c>
      <c r="BB63" s="169">
        <f ca="1">IF(BB$5-$I$5&lt;$A63-1," ",IF(BB$5-$I$5+1&gt;'Primary Inputs'!$C$17,0,(SUM(OFFSET($I$21,0,BB$5-$I$5-$A63+1)))*$C63))</f>
        <v>0</v>
      </c>
      <c r="BC63" s="169">
        <f ca="1">IF(BC$5-$I$5&lt;$A63-1," ",IF(BC$5-$I$5+1&gt;'Primary Inputs'!$C$17,0,(SUM(OFFSET($I$21,0,BC$5-$I$5-$A63+1)))*$C63))</f>
        <v>0</v>
      </c>
      <c r="BD63" s="169">
        <f ca="1">IF(BD$5-$I$5&lt;$A63-1," ",IF(BD$5-$I$5+1&gt;'Primary Inputs'!$C$17,0,(SUM(OFFSET($I$21,0,BD$5-$I$5-$A63+1)))*$C63))</f>
        <v>0</v>
      </c>
      <c r="BE63" s="169">
        <f ca="1">IF(BE$5-$I$5&lt;$A63-1," ",IF(BE$5-$I$5+1&gt;'Primary Inputs'!$C$17,0,(SUM(OFFSET($I$21,0,BE$5-$I$5-$A63+1)))*$C63))</f>
        <v>0</v>
      </c>
      <c r="BF63" s="169">
        <f ca="1">IF(BF$5-$I$5&lt;$A63-1," ",IF(BF$5-$I$5+1&gt;'Primary Inputs'!$C$17,0,(SUM(OFFSET($I$21,0,BF$5-$I$5-$A63+1)))*$C63))</f>
        <v>0</v>
      </c>
      <c r="BG63" s="119"/>
      <c r="BH63" s="119"/>
      <c r="BI63" s="119"/>
      <c r="BJ63" s="119"/>
      <c r="BK63" s="119"/>
      <c r="BL63" s="119"/>
      <c r="BM63" s="119"/>
      <c r="BN63" s="119"/>
      <c r="BO63" s="119"/>
      <c r="BP63" s="119"/>
      <c r="BQ63" s="119"/>
      <c r="BR63" s="119"/>
      <c r="BS63" s="119"/>
      <c r="BT63" s="119"/>
      <c r="BU63" s="119"/>
      <c r="BV63" s="119"/>
      <c r="BW63" s="119"/>
      <c r="BX63" s="119"/>
      <c r="BY63" s="119"/>
      <c r="BZ63" s="119"/>
      <c r="CA63" s="119"/>
      <c r="CB63" s="119"/>
      <c r="CC63" s="119"/>
      <c r="CD63" s="119"/>
      <c r="CE63" s="119"/>
      <c r="CF63" s="119"/>
      <c r="CG63" s="119"/>
      <c r="CH63" s="119"/>
      <c r="CI63" s="119"/>
      <c r="CJ63" s="119"/>
      <c r="CK63" s="119"/>
      <c r="CL63" s="119"/>
      <c r="CM63" s="119"/>
      <c r="CN63" s="119"/>
      <c r="CO63" s="119"/>
      <c r="CP63" s="119"/>
      <c r="CQ63" s="119"/>
      <c r="CR63" s="119"/>
      <c r="CS63" s="119"/>
      <c r="CT63" s="119"/>
      <c r="CU63" s="119"/>
      <c r="CV63" s="119"/>
      <c r="CW63" s="119"/>
      <c r="CX63" s="119"/>
      <c r="CY63" s="119"/>
      <c r="CZ63" s="119"/>
    </row>
    <row r="64" spans="1:104">
      <c r="A64" s="119">
        <v>39</v>
      </c>
      <c r="B64" s="119" t="s">
        <v>233</v>
      </c>
      <c r="C64" s="119">
        <f ca="1">OFFSET('Primary Inputs'!$E$12,0,$A64-1)</f>
        <v>0</v>
      </c>
      <c r="I64" s="169" t="str">
        <f ca="1">IF(I$5-$I$5&lt;$A64-1," ",IF(I$5-$I$5+1&gt;'Primary Inputs'!$C$17,0,(SUM(OFFSET($I$21,0,I$5-$I$5-$A64+1)))*$C64))</f>
        <v xml:space="preserve"> </v>
      </c>
      <c r="J64" s="169" t="str">
        <f ca="1">IF(J$5-$I$5&lt;$A64-1," ",IF(J$5-$I$5+1&gt;'Primary Inputs'!$C$17,0,(SUM(OFFSET($I$21,0,J$5-$I$5-$A64+1)))*$C64))</f>
        <v xml:space="preserve"> </v>
      </c>
      <c r="K64" s="169" t="str">
        <f ca="1">IF(K$5-$I$5&lt;$A64-1," ",IF(K$5-$I$5+1&gt;'Primary Inputs'!$C$17,0,(SUM(OFFSET($I$21,0,K$5-$I$5-$A64+1)))*$C64))</f>
        <v xml:space="preserve"> </v>
      </c>
      <c r="L64" s="169" t="str">
        <f ca="1">IF(L$5-$I$5&lt;$A64-1," ",IF(L$5-$I$5+1&gt;'Primary Inputs'!$C$17,0,(SUM(OFFSET($I$21,0,L$5-$I$5-$A64+1)))*$C64))</f>
        <v xml:space="preserve"> </v>
      </c>
      <c r="M64" s="169" t="str">
        <f ca="1">IF(M$5-$I$5&lt;$A64-1," ",IF(M$5-$I$5+1&gt;'Primary Inputs'!$C$17,0,(SUM(OFFSET($I$21,0,M$5-$I$5-$A64+1)))*$C64))</f>
        <v xml:space="preserve"> </v>
      </c>
      <c r="N64" s="169" t="str">
        <f ca="1">IF(N$5-$I$5&lt;$A64-1," ",IF(N$5-$I$5+1&gt;'Primary Inputs'!$C$17,0,(SUM(OFFSET($I$21,0,N$5-$I$5-$A64+1)))*$C64))</f>
        <v xml:space="preserve"> </v>
      </c>
      <c r="O64" s="169" t="str">
        <f ca="1">IF(O$5-$I$5&lt;$A64-1," ",IF(O$5-$I$5+1&gt;'Primary Inputs'!$C$17,0,(SUM(OFFSET($I$21,0,O$5-$I$5-$A64+1)))*$C64))</f>
        <v xml:space="preserve"> </v>
      </c>
      <c r="P64" s="169" t="str">
        <f ca="1">IF(P$5-$I$5&lt;$A64-1," ",IF(P$5-$I$5+1&gt;'Primary Inputs'!$C$17,0,(SUM(OFFSET($I$21,0,P$5-$I$5-$A64+1)))*$C64))</f>
        <v xml:space="preserve"> </v>
      </c>
      <c r="Q64" s="169" t="str">
        <f ca="1">IF(Q$5-$I$5&lt;$A64-1," ",IF(Q$5-$I$5+1&gt;'Primary Inputs'!$C$17,0,(SUM(OFFSET($I$21,0,Q$5-$I$5-$A64+1)))*$C64))</f>
        <v xml:space="preserve"> </v>
      </c>
      <c r="R64" s="169" t="str">
        <f ca="1">IF(R$5-$I$5&lt;$A64-1," ",IF(R$5-$I$5+1&gt;'Primary Inputs'!$C$17,0,(SUM(OFFSET($I$21,0,R$5-$I$5-$A64+1)))*$C64))</f>
        <v xml:space="preserve"> </v>
      </c>
      <c r="S64" s="169" t="str">
        <f ca="1">IF(S$5-$I$5&lt;$A64-1," ",IF(S$5-$I$5+1&gt;'Primary Inputs'!$C$17,0,(SUM(OFFSET($I$21,0,S$5-$I$5-$A64+1)))*$C64))</f>
        <v xml:space="preserve"> </v>
      </c>
      <c r="T64" s="169" t="str">
        <f ca="1">IF(T$5-$I$5&lt;$A64-1," ",IF(T$5-$I$5+1&gt;'Primary Inputs'!$C$17,0,(SUM(OFFSET($I$21,0,T$5-$I$5-$A64+1)))*$C64))</f>
        <v xml:space="preserve"> </v>
      </c>
      <c r="U64" s="169" t="str">
        <f ca="1">IF(U$5-$I$5&lt;$A64-1," ",IF(U$5-$I$5+1&gt;'Primary Inputs'!$C$17,0,(SUM(OFFSET($I$21,0,U$5-$I$5-$A64+1)))*$C64))</f>
        <v xml:space="preserve"> </v>
      </c>
      <c r="V64" s="169" t="str">
        <f ca="1">IF(V$5-$I$5&lt;$A64-1," ",IF(V$5-$I$5+1&gt;'Primary Inputs'!$C$17,0,(SUM(OFFSET($I$21,0,V$5-$I$5-$A64+1)))*$C64))</f>
        <v xml:space="preserve"> </v>
      </c>
      <c r="W64" s="169" t="str">
        <f ca="1">IF(W$5-$I$5&lt;$A64-1," ",IF(W$5-$I$5+1&gt;'Primary Inputs'!$C$17,0,(SUM(OFFSET($I$21,0,W$5-$I$5-$A64+1)))*$C64))</f>
        <v xml:space="preserve"> </v>
      </c>
      <c r="X64" s="169" t="str">
        <f ca="1">IF(X$5-$I$5&lt;$A64-1," ",IF(X$5-$I$5+1&gt;'Primary Inputs'!$C$17,0,(SUM(OFFSET($I$21,0,X$5-$I$5-$A64+1)))*$C64))</f>
        <v xml:space="preserve"> </v>
      </c>
      <c r="Y64" s="169" t="str">
        <f ca="1">IF(Y$5-$I$5&lt;$A64-1," ",IF(Y$5-$I$5+1&gt;'Primary Inputs'!$C$17,0,(SUM(OFFSET($I$21,0,Y$5-$I$5-$A64+1)))*$C64))</f>
        <v xml:space="preserve"> </v>
      </c>
      <c r="Z64" s="169" t="str">
        <f ca="1">IF(Z$5-$I$5&lt;$A64-1," ",IF(Z$5-$I$5+1&gt;'Primary Inputs'!$C$17,0,(SUM(OFFSET($I$21,0,Z$5-$I$5-$A64+1)))*$C64))</f>
        <v xml:space="preserve"> </v>
      </c>
      <c r="AA64" s="169" t="str">
        <f ca="1">IF(AA$5-$I$5&lt;$A64-1," ",IF(AA$5-$I$5+1&gt;'Primary Inputs'!$C$17,0,(SUM(OFFSET($I$21,0,AA$5-$I$5-$A64+1)))*$C64))</f>
        <v xml:space="preserve"> </v>
      </c>
      <c r="AB64" s="169" t="str">
        <f ca="1">IF(AB$5-$I$5&lt;$A64-1," ",IF(AB$5-$I$5+1&gt;'Primary Inputs'!$C$17,0,(SUM(OFFSET($I$21,0,AB$5-$I$5-$A64+1)))*$C64))</f>
        <v xml:space="preserve"> </v>
      </c>
      <c r="AC64" s="169" t="str">
        <f ca="1">IF(AC$5-$I$5&lt;$A64-1," ",IF(AC$5-$I$5+1&gt;'Primary Inputs'!$C$17,0,(SUM(OFFSET($I$21,0,AC$5-$I$5-$A64+1)))*$C64))</f>
        <v xml:space="preserve"> </v>
      </c>
      <c r="AD64" s="169" t="str">
        <f ca="1">IF(AD$5-$I$5&lt;$A64-1," ",IF(AD$5-$I$5+1&gt;'Primary Inputs'!$C$17,0,(SUM(OFFSET($I$21,0,AD$5-$I$5-$A64+1)))*$C64))</f>
        <v xml:space="preserve"> </v>
      </c>
      <c r="AE64" s="169" t="str">
        <f ca="1">IF(AE$5-$I$5&lt;$A64-1," ",IF(AE$5-$I$5+1&gt;'Primary Inputs'!$C$17,0,(SUM(OFFSET($I$21,0,AE$5-$I$5-$A64+1)))*$C64))</f>
        <v xml:space="preserve"> </v>
      </c>
      <c r="AF64" s="169" t="str">
        <f ca="1">IF(AF$5-$I$5&lt;$A64-1," ",IF(AF$5-$I$5+1&gt;'Primary Inputs'!$C$17,0,(SUM(OFFSET($I$21,0,AF$5-$I$5-$A64+1)))*$C64))</f>
        <v xml:space="preserve"> </v>
      </c>
      <c r="AG64" s="169" t="str">
        <f ca="1">IF(AG$5-$I$5&lt;$A64-1," ",IF(AG$5-$I$5+1&gt;'Primary Inputs'!$C$17,0,(SUM(OFFSET($I$21,0,AG$5-$I$5-$A64+1)))*$C64))</f>
        <v xml:space="preserve"> </v>
      </c>
      <c r="AH64" s="169" t="str">
        <f ca="1">IF(AH$5-$I$5&lt;$A64-1," ",IF(AH$5-$I$5+1&gt;'Primary Inputs'!$C$17,0,(SUM(OFFSET($I$21,0,AH$5-$I$5-$A64+1)))*$C64))</f>
        <v xml:space="preserve"> </v>
      </c>
      <c r="AI64" s="169" t="str">
        <f ca="1">IF(AI$5-$I$5&lt;$A64-1," ",IF(AI$5-$I$5+1&gt;'Primary Inputs'!$C$17,0,(SUM(OFFSET($I$21,0,AI$5-$I$5-$A64+1)))*$C64))</f>
        <v xml:space="preserve"> </v>
      </c>
      <c r="AJ64" s="169" t="str">
        <f ca="1">IF(AJ$5-$I$5&lt;$A64-1," ",IF(AJ$5-$I$5+1&gt;'Primary Inputs'!$C$17,0,(SUM(OFFSET($I$21,0,AJ$5-$I$5-$A64+1)))*$C64))</f>
        <v xml:space="preserve"> </v>
      </c>
      <c r="AK64" s="169" t="str">
        <f ca="1">IF(AK$5-$I$5&lt;$A64-1," ",IF(AK$5-$I$5+1&gt;'Primary Inputs'!$C$17,0,(SUM(OFFSET($I$21,0,AK$5-$I$5-$A64+1)))*$C64))</f>
        <v xml:space="preserve"> </v>
      </c>
      <c r="AL64" s="169" t="str">
        <f ca="1">IF(AL$5-$I$5&lt;$A64-1," ",IF(AL$5-$I$5+1&gt;'Primary Inputs'!$C$17,0,(SUM(OFFSET($I$21,0,AL$5-$I$5-$A64+1)))*$C64))</f>
        <v xml:space="preserve"> </v>
      </c>
      <c r="AM64" s="169" t="str">
        <f ca="1">IF(AM$5-$I$5&lt;$A64-1," ",IF(AM$5-$I$5+1&gt;'Primary Inputs'!$C$17,0,(SUM(OFFSET($I$21,0,AM$5-$I$5-$A64+1)))*$C64))</f>
        <v xml:space="preserve"> </v>
      </c>
      <c r="AN64" s="169" t="str">
        <f ca="1">IF(AN$5-$I$5&lt;$A64-1," ",IF(AN$5-$I$5+1&gt;'Primary Inputs'!$C$17,0,(SUM(OFFSET($I$21,0,AN$5-$I$5-$A64+1)))*$C64))</f>
        <v xml:space="preserve"> </v>
      </c>
      <c r="AO64" s="169" t="str">
        <f ca="1">IF(AO$5-$I$5&lt;$A64-1," ",IF(AO$5-$I$5+1&gt;'Primary Inputs'!$C$17,0,(SUM(OFFSET($I$21,0,AO$5-$I$5-$A64+1)))*$C64))</f>
        <v xml:space="preserve"> </v>
      </c>
      <c r="AP64" s="169" t="str">
        <f ca="1">IF(AP$5-$I$5&lt;$A64-1," ",IF(AP$5-$I$5+1&gt;'Primary Inputs'!$C$17,0,(SUM(OFFSET($I$21,0,AP$5-$I$5-$A64+1)))*$C64))</f>
        <v xml:space="preserve"> </v>
      </c>
      <c r="AQ64" s="169" t="str">
        <f ca="1">IF(AQ$5-$I$5&lt;$A64-1," ",IF(AQ$5-$I$5+1&gt;'Primary Inputs'!$C$17,0,(SUM(OFFSET($I$21,0,AQ$5-$I$5-$A64+1)))*$C64))</f>
        <v xml:space="preserve"> </v>
      </c>
      <c r="AR64" s="169" t="str">
        <f ca="1">IF(AR$5-$I$5&lt;$A64-1," ",IF(AR$5-$I$5+1&gt;'Primary Inputs'!$C$17,0,(SUM(OFFSET($I$21,0,AR$5-$I$5-$A64+1)))*$C64))</f>
        <v xml:space="preserve"> </v>
      </c>
      <c r="AS64" s="169" t="str">
        <f ca="1">IF(AS$5-$I$5&lt;$A64-1," ",IF(AS$5-$I$5+1&gt;'Primary Inputs'!$C$17,0,(SUM(OFFSET($I$21,0,AS$5-$I$5-$A64+1)))*$C64))</f>
        <v xml:space="preserve"> </v>
      </c>
      <c r="AT64" s="169" t="str">
        <f ca="1">IF(AT$5-$I$5&lt;$A64-1," ",IF(AT$5-$I$5+1&gt;'Primary Inputs'!$C$17,0,(SUM(OFFSET($I$21,0,AT$5-$I$5-$A64+1)))*$C64))</f>
        <v xml:space="preserve"> </v>
      </c>
      <c r="AU64" s="169">
        <f ca="1">IF(AU$5-$I$5&lt;$A64-1," ",IF(AU$5-$I$5+1&gt;'Primary Inputs'!$C$17,0,(SUM(OFFSET($I$21,0,AU$5-$I$5-$A64+1)))*$C64))</f>
        <v>0</v>
      </c>
      <c r="AV64" s="169">
        <f ca="1">IF(AV$5-$I$5&lt;$A64-1," ",IF(AV$5-$I$5+1&gt;'Primary Inputs'!$C$17,0,(SUM(OFFSET($I$21,0,AV$5-$I$5-$A64+1)))*$C64))</f>
        <v>0</v>
      </c>
      <c r="AW64" s="169">
        <f ca="1">IF(AW$5-$I$5&lt;$A64-1," ",IF(AW$5-$I$5+1&gt;'Primary Inputs'!$C$17,0,(SUM(OFFSET($I$21,0,AW$5-$I$5-$A64+1)))*$C64))</f>
        <v>0</v>
      </c>
      <c r="AX64" s="169">
        <f ca="1">IF(AX$5-$I$5&lt;$A64-1," ",IF(AX$5-$I$5+1&gt;'Primary Inputs'!$C$17,0,(SUM(OFFSET($I$21,0,AX$5-$I$5-$A64+1)))*$C64))</f>
        <v>0</v>
      </c>
      <c r="AY64" s="169">
        <f ca="1">IF(AY$5-$I$5&lt;$A64-1," ",IF(AY$5-$I$5+1&gt;'Primary Inputs'!$C$17,0,(SUM(OFFSET($I$21,0,AY$5-$I$5-$A64+1)))*$C64))</f>
        <v>0</v>
      </c>
      <c r="AZ64" s="169">
        <f ca="1">IF(AZ$5-$I$5&lt;$A64-1," ",IF(AZ$5-$I$5+1&gt;'Primary Inputs'!$C$17,0,(SUM(OFFSET($I$21,0,AZ$5-$I$5-$A64+1)))*$C64))</f>
        <v>0</v>
      </c>
      <c r="BA64" s="169">
        <f ca="1">IF(BA$5-$I$5&lt;$A64-1," ",IF(BA$5-$I$5+1&gt;'Primary Inputs'!$C$17,0,(SUM(OFFSET($I$21,0,BA$5-$I$5-$A64+1)))*$C64))</f>
        <v>0</v>
      </c>
      <c r="BB64" s="169">
        <f ca="1">IF(BB$5-$I$5&lt;$A64-1," ",IF(BB$5-$I$5+1&gt;'Primary Inputs'!$C$17,0,(SUM(OFFSET($I$21,0,BB$5-$I$5-$A64+1)))*$C64))</f>
        <v>0</v>
      </c>
      <c r="BC64" s="169">
        <f ca="1">IF(BC$5-$I$5&lt;$A64-1," ",IF(BC$5-$I$5+1&gt;'Primary Inputs'!$C$17,0,(SUM(OFFSET($I$21,0,BC$5-$I$5-$A64+1)))*$C64))</f>
        <v>0</v>
      </c>
      <c r="BD64" s="169">
        <f ca="1">IF(BD$5-$I$5&lt;$A64-1," ",IF(BD$5-$I$5+1&gt;'Primary Inputs'!$C$17,0,(SUM(OFFSET($I$21,0,BD$5-$I$5-$A64+1)))*$C64))</f>
        <v>0</v>
      </c>
      <c r="BE64" s="169">
        <f ca="1">IF(BE$5-$I$5&lt;$A64-1," ",IF(BE$5-$I$5+1&gt;'Primary Inputs'!$C$17,0,(SUM(OFFSET($I$21,0,BE$5-$I$5-$A64+1)))*$C64))</f>
        <v>0</v>
      </c>
      <c r="BF64" s="169">
        <f ca="1">IF(BF$5-$I$5&lt;$A64-1," ",IF(BF$5-$I$5+1&gt;'Primary Inputs'!$C$17,0,(SUM(OFFSET($I$21,0,BF$5-$I$5-$A64+1)))*$C64))</f>
        <v>0</v>
      </c>
      <c r="BG64" s="119"/>
      <c r="BH64" s="119"/>
      <c r="BI64" s="119"/>
      <c r="BJ64" s="119"/>
      <c r="BK64" s="119"/>
      <c r="BL64" s="119"/>
      <c r="BM64" s="119"/>
      <c r="BN64" s="119"/>
      <c r="BO64" s="119"/>
      <c r="BP64" s="119"/>
      <c r="BQ64" s="119"/>
      <c r="BR64" s="119"/>
      <c r="BS64" s="119"/>
      <c r="BT64" s="119"/>
      <c r="BU64" s="119"/>
      <c r="BV64" s="119"/>
      <c r="BW64" s="119"/>
      <c r="BX64" s="119"/>
      <c r="BY64" s="119"/>
      <c r="BZ64" s="119"/>
      <c r="CA64" s="119"/>
      <c r="CB64" s="119"/>
      <c r="CC64" s="119"/>
      <c r="CD64" s="119"/>
      <c r="CE64" s="119"/>
      <c r="CF64" s="119"/>
      <c r="CG64" s="119"/>
      <c r="CH64" s="119"/>
      <c r="CI64" s="119"/>
      <c r="CJ64" s="119"/>
      <c r="CK64" s="119"/>
      <c r="CL64" s="119"/>
      <c r="CM64" s="119"/>
      <c r="CN64" s="119"/>
      <c r="CO64" s="119"/>
      <c r="CP64" s="119"/>
      <c r="CQ64" s="119"/>
      <c r="CR64" s="119"/>
      <c r="CS64" s="119"/>
      <c r="CT64" s="119"/>
      <c r="CU64" s="119"/>
      <c r="CV64" s="119"/>
      <c r="CW64" s="119"/>
      <c r="CX64" s="119"/>
      <c r="CY64" s="119"/>
      <c r="CZ64" s="119"/>
    </row>
    <row r="65" spans="1:104">
      <c r="A65" s="119">
        <v>40</v>
      </c>
      <c r="B65" s="119" t="s">
        <v>234</v>
      </c>
      <c r="C65" s="119">
        <f ca="1">OFFSET('Primary Inputs'!$E$12,0,$A65-1)</f>
        <v>0</v>
      </c>
      <c r="I65" s="169" t="str">
        <f ca="1">IF(I$5-$I$5&lt;$A65-1," ",IF(I$5-$I$5+1&gt;'Primary Inputs'!$C$17,0,(SUM(OFFSET($I$21,0,I$5-$I$5-$A65+1)))*$C65))</f>
        <v xml:space="preserve"> </v>
      </c>
      <c r="J65" s="169" t="str">
        <f ca="1">IF(J$5-$I$5&lt;$A65-1," ",IF(J$5-$I$5+1&gt;'Primary Inputs'!$C$17,0,(SUM(OFFSET($I$21,0,J$5-$I$5-$A65+1)))*$C65))</f>
        <v xml:space="preserve"> </v>
      </c>
      <c r="K65" s="169" t="str">
        <f ca="1">IF(K$5-$I$5&lt;$A65-1," ",IF(K$5-$I$5+1&gt;'Primary Inputs'!$C$17,0,(SUM(OFFSET($I$21,0,K$5-$I$5-$A65+1)))*$C65))</f>
        <v xml:space="preserve"> </v>
      </c>
      <c r="L65" s="169" t="str">
        <f ca="1">IF(L$5-$I$5&lt;$A65-1," ",IF(L$5-$I$5+1&gt;'Primary Inputs'!$C$17,0,(SUM(OFFSET($I$21,0,L$5-$I$5-$A65+1)))*$C65))</f>
        <v xml:space="preserve"> </v>
      </c>
      <c r="M65" s="169" t="str">
        <f ca="1">IF(M$5-$I$5&lt;$A65-1," ",IF(M$5-$I$5+1&gt;'Primary Inputs'!$C$17,0,(SUM(OFFSET($I$21,0,M$5-$I$5-$A65+1)))*$C65))</f>
        <v xml:space="preserve"> </v>
      </c>
      <c r="N65" s="169" t="str">
        <f ca="1">IF(N$5-$I$5&lt;$A65-1," ",IF(N$5-$I$5+1&gt;'Primary Inputs'!$C$17,0,(SUM(OFFSET($I$21,0,N$5-$I$5-$A65+1)))*$C65))</f>
        <v xml:space="preserve"> </v>
      </c>
      <c r="O65" s="169" t="str">
        <f ca="1">IF(O$5-$I$5&lt;$A65-1," ",IF(O$5-$I$5+1&gt;'Primary Inputs'!$C$17,0,(SUM(OFFSET($I$21,0,O$5-$I$5-$A65+1)))*$C65))</f>
        <v xml:space="preserve"> </v>
      </c>
      <c r="P65" s="169" t="str">
        <f ca="1">IF(P$5-$I$5&lt;$A65-1," ",IF(P$5-$I$5+1&gt;'Primary Inputs'!$C$17,0,(SUM(OFFSET($I$21,0,P$5-$I$5-$A65+1)))*$C65))</f>
        <v xml:space="preserve"> </v>
      </c>
      <c r="Q65" s="169" t="str">
        <f ca="1">IF(Q$5-$I$5&lt;$A65-1," ",IF(Q$5-$I$5+1&gt;'Primary Inputs'!$C$17,0,(SUM(OFFSET($I$21,0,Q$5-$I$5-$A65+1)))*$C65))</f>
        <v xml:space="preserve"> </v>
      </c>
      <c r="R65" s="169" t="str">
        <f ca="1">IF(R$5-$I$5&lt;$A65-1," ",IF(R$5-$I$5+1&gt;'Primary Inputs'!$C$17,0,(SUM(OFFSET($I$21,0,R$5-$I$5-$A65+1)))*$C65))</f>
        <v xml:space="preserve"> </v>
      </c>
      <c r="S65" s="169" t="str">
        <f ca="1">IF(S$5-$I$5&lt;$A65-1," ",IF(S$5-$I$5+1&gt;'Primary Inputs'!$C$17,0,(SUM(OFFSET($I$21,0,S$5-$I$5-$A65+1)))*$C65))</f>
        <v xml:space="preserve"> </v>
      </c>
      <c r="T65" s="169" t="str">
        <f ca="1">IF(T$5-$I$5&lt;$A65-1," ",IF(T$5-$I$5+1&gt;'Primary Inputs'!$C$17,0,(SUM(OFFSET($I$21,0,T$5-$I$5-$A65+1)))*$C65))</f>
        <v xml:space="preserve"> </v>
      </c>
      <c r="U65" s="169" t="str">
        <f ca="1">IF(U$5-$I$5&lt;$A65-1," ",IF(U$5-$I$5+1&gt;'Primary Inputs'!$C$17,0,(SUM(OFFSET($I$21,0,U$5-$I$5-$A65+1)))*$C65))</f>
        <v xml:space="preserve"> </v>
      </c>
      <c r="V65" s="169" t="str">
        <f ca="1">IF(V$5-$I$5&lt;$A65-1," ",IF(V$5-$I$5+1&gt;'Primary Inputs'!$C$17,0,(SUM(OFFSET($I$21,0,V$5-$I$5-$A65+1)))*$C65))</f>
        <v xml:space="preserve"> </v>
      </c>
      <c r="W65" s="169" t="str">
        <f ca="1">IF(W$5-$I$5&lt;$A65-1," ",IF(W$5-$I$5+1&gt;'Primary Inputs'!$C$17,0,(SUM(OFFSET($I$21,0,W$5-$I$5-$A65+1)))*$C65))</f>
        <v xml:space="preserve"> </v>
      </c>
      <c r="X65" s="169" t="str">
        <f ca="1">IF(X$5-$I$5&lt;$A65-1," ",IF(X$5-$I$5+1&gt;'Primary Inputs'!$C$17,0,(SUM(OFFSET($I$21,0,X$5-$I$5-$A65+1)))*$C65))</f>
        <v xml:space="preserve"> </v>
      </c>
      <c r="Y65" s="169" t="str">
        <f ca="1">IF(Y$5-$I$5&lt;$A65-1," ",IF(Y$5-$I$5+1&gt;'Primary Inputs'!$C$17,0,(SUM(OFFSET($I$21,0,Y$5-$I$5-$A65+1)))*$C65))</f>
        <v xml:space="preserve"> </v>
      </c>
      <c r="Z65" s="169" t="str">
        <f ca="1">IF(Z$5-$I$5&lt;$A65-1," ",IF(Z$5-$I$5+1&gt;'Primary Inputs'!$C$17,0,(SUM(OFFSET($I$21,0,Z$5-$I$5-$A65+1)))*$C65))</f>
        <v xml:space="preserve"> </v>
      </c>
      <c r="AA65" s="169" t="str">
        <f ca="1">IF(AA$5-$I$5&lt;$A65-1," ",IF(AA$5-$I$5+1&gt;'Primary Inputs'!$C$17,0,(SUM(OFFSET($I$21,0,AA$5-$I$5-$A65+1)))*$C65))</f>
        <v xml:space="preserve"> </v>
      </c>
      <c r="AB65" s="169" t="str">
        <f ca="1">IF(AB$5-$I$5&lt;$A65-1," ",IF(AB$5-$I$5+1&gt;'Primary Inputs'!$C$17,0,(SUM(OFFSET($I$21,0,AB$5-$I$5-$A65+1)))*$C65))</f>
        <v xml:space="preserve"> </v>
      </c>
      <c r="AC65" s="169" t="str">
        <f ca="1">IF(AC$5-$I$5&lt;$A65-1," ",IF(AC$5-$I$5+1&gt;'Primary Inputs'!$C$17,0,(SUM(OFFSET($I$21,0,AC$5-$I$5-$A65+1)))*$C65))</f>
        <v xml:space="preserve"> </v>
      </c>
      <c r="AD65" s="169" t="str">
        <f ca="1">IF(AD$5-$I$5&lt;$A65-1," ",IF(AD$5-$I$5+1&gt;'Primary Inputs'!$C$17,0,(SUM(OFFSET($I$21,0,AD$5-$I$5-$A65+1)))*$C65))</f>
        <v xml:space="preserve"> </v>
      </c>
      <c r="AE65" s="169" t="str">
        <f ca="1">IF(AE$5-$I$5&lt;$A65-1," ",IF(AE$5-$I$5+1&gt;'Primary Inputs'!$C$17,0,(SUM(OFFSET($I$21,0,AE$5-$I$5-$A65+1)))*$C65))</f>
        <v xml:space="preserve"> </v>
      </c>
      <c r="AF65" s="169" t="str">
        <f ca="1">IF(AF$5-$I$5&lt;$A65-1," ",IF(AF$5-$I$5+1&gt;'Primary Inputs'!$C$17,0,(SUM(OFFSET($I$21,0,AF$5-$I$5-$A65+1)))*$C65))</f>
        <v xml:space="preserve"> </v>
      </c>
      <c r="AG65" s="169" t="str">
        <f ca="1">IF(AG$5-$I$5&lt;$A65-1," ",IF(AG$5-$I$5+1&gt;'Primary Inputs'!$C$17,0,(SUM(OFFSET($I$21,0,AG$5-$I$5-$A65+1)))*$C65))</f>
        <v xml:space="preserve"> </v>
      </c>
      <c r="AH65" s="169" t="str">
        <f ca="1">IF(AH$5-$I$5&lt;$A65-1," ",IF(AH$5-$I$5+1&gt;'Primary Inputs'!$C$17,0,(SUM(OFFSET($I$21,0,AH$5-$I$5-$A65+1)))*$C65))</f>
        <v xml:space="preserve"> </v>
      </c>
      <c r="AI65" s="169" t="str">
        <f ca="1">IF(AI$5-$I$5&lt;$A65-1," ",IF(AI$5-$I$5+1&gt;'Primary Inputs'!$C$17,0,(SUM(OFFSET($I$21,0,AI$5-$I$5-$A65+1)))*$C65))</f>
        <v xml:space="preserve"> </v>
      </c>
      <c r="AJ65" s="169" t="str">
        <f ca="1">IF(AJ$5-$I$5&lt;$A65-1," ",IF(AJ$5-$I$5+1&gt;'Primary Inputs'!$C$17,0,(SUM(OFFSET($I$21,0,AJ$5-$I$5-$A65+1)))*$C65))</f>
        <v xml:space="preserve"> </v>
      </c>
      <c r="AK65" s="169" t="str">
        <f ca="1">IF(AK$5-$I$5&lt;$A65-1," ",IF(AK$5-$I$5+1&gt;'Primary Inputs'!$C$17,0,(SUM(OFFSET($I$21,0,AK$5-$I$5-$A65+1)))*$C65))</f>
        <v xml:space="preserve"> </v>
      </c>
      <c r="AL65" s="169" t="str">
        <f ca="1">IF(AL$5-$I$5&lt;$A65-1," ",IF(AL$5-$I$5+1&gt;'Primary Inputs'!$C$17,0,(SUM(OFFSET($I$21,0,AL$5-$I$5-$A65+1)))*$C65))</f>
        <v xml:space="preserve"> </v>
      </c>
      <c r="AM65" s="169" t="str">
        <f ca="1">IF(AM$5-$I$5&lt;$A65-1," ",IF(AM$5-$I$5+1&gt;'Primary Inputs'!$C$17,0,(SUM(OFFSET($I$21,0,AM$5-$I$5-$A65+1)))*$C65))</f>
        <v xml:space="preserve"> </v>
      </c>
      <c r="AN65" s="169" t="str">
        <f ca="1">IF(AN$5-$I$5&lt;$A65-1," ",IF(AN$5-$I$5+1&gt;'Primary Inputs'!$C$17,0,(SUM(OFFSET($I$21,0,AN$5-$I$5-$A65+1)))*$C65))</f>
        <v xml:space="preserve"> </v>
      </c>
      <c r="AO65" s="169" t="str">
        <f ca="1">IF(AO$5-$I$5&lt;$A65-1," ",IF(AO$5-$I$5+1&gt;'Primary Inputs'!$C$17,0,(SUM(OFFSET($I$21,0,AO$5-$I$5-$A65+1)))*$C65))</f>
        <v xml:space="preserve"> </v>
      </c>
      <c r="AP65" s="169" t="str">
        <f ca="1">IF(AP$5-$I$5&lt;$A65-1," ",IF(AP$5-$I$5+1&gt;'Primary Inputs'!$C$17,0,(SUM(OFFSET($I$21,0,AP$5-$I$5-$A65+1)))*$C65))</f>
        <v xml:space="preserve"> </v>
      </c>
      <c r="AQ65" s="169" t="str">
        <f ca="1">IF(AQ$5-$I$5&lt;$A65-1," ",IF(AQ$5-$I$5+1&gt;'Primary Inputs'!$C$17,0,(SUM(OFFSET($I$21,0,AQ$5-$I$5-$A65+1)))*$C65))</f>
        <v xml:space="preserve"> </v>
      </c>
      <c r="AR65" s="169" t="str">
        <f ca="1">IF(AR$5-$I$5&lt;$A65-1," ",IF(AR$5-$I$5+1&gt;'Primary Inputs'!$C$17,0,(SUM(OFFSET($I$21,0,AR$5-$I$5-$A65+1)))*$C65))</f>
        <v xml:space="preserve"> </v>
      </c>
      <c r="AS65" s="169" t="str">
        <f ca="1">IF(AS$5-$I$5&lt;$A65-1," ",IF(AS$5-$I$5+1&gt;'Primary Inputs'!$C$17,0,(SUM(OFFSET($I$21,0,AS$5-$I$5-$A65+1)))*$C65))</f>
        <v xml:space="preserve"> </v>
      </c>
      <c r="AT65" s="169" t="str">
        <f ca="1">IF(AT$5-$I$5&lt;$A65-1," ",IF(AT$5-$I$5+1&gt;'Primary Inputs'!$C$17,0,(SUM(OFFSET($I$21,0,AT$5-$I$5-$A65+1)))*$C65))</f>
        <v xml:space="preserve"> </v>
      </c>
      <c r="AU65" s="169" t="str">
        <f ca="1">IF(AU$5-$I$5&lt;$A65-1," ",IF(AU$5-$I$5+1&gt;'Primary Inputs'!$C$17,0,(SUM(OFFSET($I$21,0,AU$5-$I$5-$A65+1)))*$C65))</f>
        <v xml:space="preserve"> </v>
      </c>
      <c r="AV65" s="169">
        <f ca="1">IF(AV$5-$I$5&lt;$A65-1," ",IF(AV$5-$I$5+1&gt;'Primary Inputs'!$C$17,0,(SUM(OFFSET($I$21,0,AV$5-$I$5-$A65+1)))*$C65))</f>
        <v>0</v>
      </c>
      <c r="AW65" s="169">
        <f ca="1">IF(AW$5-$I$5&lt;$A65-1," ",IF(AW$5-$I$5+1&gt;'Primary Inputs'!$C$17,0,(SUM(OFFSET($I$21,0,AW$5-$I$5-$A65+1)))*$C65))</f>
        <v>0</v>
      </c>
      <c r="AX65" s="169">
        <f ca="1">IF(AX$5-$I$5&lt;$A65-1," ",IF(AX$5-$I$5+1&gt;'Primary Inputs'!$C$17,0,(SUM(OFFSET($I$21,0,AX$5-$I$5-$A65+1)))*$C65))</f>
        <v>0</v>
      </c>
      <c r="AY65" s="169">
        <f ca="1">IF(AY$5-$I$5&lt;$A65-1," ",IF(AY$5-$I$5+1&gt;'Primary Inputs'!$C$17,0,(SUM(OFFSET($I$21,0,AY$5-$I$5-$A65+1)))*$C65))</f>
        <v>0</v>
      </c>
      <c r="AZ65" s="169">
        <f ca="1">IF(AZ$5-$I$5&lt;$A65-1," ",IF(AZ$5-$I$5+1&gt;'Primary Inputs'!$C$17,0,(SUM(OFFSET($I$21,0,AZ$5-$I$5-$A65+1)))*$C65))</f>
        <v>0</v>
      </c>
      <c r="BA65" s="169">
        <f ca="1">IF(BA$5-$I$5&lt;$A65-1," ",IF(BA$5-$I$5+1&gt;'Primary Inputs'!$C$17,0,(SUM(OFFSET($I$21,0,BA$5-$I$5-$A65+1)))*$C65))</f>
        <v>0</v>
      </c>
      <c r="BB65" s="169">
        <f ca="1">IF(BB$5-$I$5&lt;$A65-1," ",IF(BB$5-$I$5+1&gt;'Primary Inputs'!$C$17,0,(SUM(OFFSET($I$21,0,BB$5-$I$5-$A65+1)))*$C65))</f>
        <v>0</v>
      </c>
      <c r="BC65" s="169">
        <f ca="1">IF(BC$5-$I$5&lt;$A65-1," ",IF(BC$5-$I$5+1&gt;'Primary Inputs'!$C$17,0,(SUM(OFFSET($I$21,0,BC$5-$I$5-$A65+1)))*$C65))</f>
        <v>0</v>
      </c>
      <c r="BD65" s="169">
        <f ca="1">IF(BD$5-$I$5&lt;$A65-1," ",IF(BD$5-$I$5+1&gt;'Primary Inputs'!$C$17,0,(SUM(OFFSET($I$21,0,BD$5-$I$5-$A65+1)))*$C65))</f>
        <v>0</v>
      </c>
      <c r="BE65" s="169">
        <f ca="1">IF(BE$5-$I$5&lt;$A65-1," ",IF(BE$5-$I$5+1&gt;'Primary Inputs'!$C$17,0,(SUM(OFFSET($I$21,0,BE$5-$I$5-$A65+1)))*$C65))</f>
        <v>0</v>
      </c>
      <c r="BF65" s="169">
        <f ca="1">IF(BF$5-$I$5&lt;$A65-1," ",IF(BF$5-$I$5+1&gt;'Primary Inputs'!$C$17,0,(SUM(OFFSET($I$21,0,BF$5-$I$5-$A65+1)))*$C65))</f>
        <v>0</v>
      </c>
      <c r="BG65" s="119"/>
      <c r="BH65" s="119"/>
      <c r="BI65" s="119"/>
      <c r="BJ65" s="119"/>
      <c r="BK65" s="119"/>
      <c r="BL65" s="119"/>
      <c r="BM65" s="119"/>
      <c r="BN65" s="119"/>
      <c r="BO65" s="119"/>
      <c r="BP65" s="119"/>
      <c r="BQ65" s="119"/>
      <c r="BR65" s="119"/>
      <c r="BS65" s="119"/>
      <c r="BT65" s="119"/>
      <c r="BU65" s="119"/>
      <c r="BV65" s="119"/>
      <c r="BW65" s="119"/>
      <c r="BX65" s="119"/>
      <c r="BY65" s="119"/>
      <c r="BZ65" s="119"/>
      <c r="CA65" s="119"/>
      <c r="CB65" s="119"/>
      <c r="CC65" s="119"/>
      <c r="CD65" s="119"/>
      <c r="CE65" s="119"/>
      <c r="CF65" s="119"/>
      <c r="CG65" s="119"/>
      <c r="CH65" s="119"/>
      <c r="CI65" s="119"/>
      <c r="CJ65" s="119"/>
      <c r="CK65" s="119"/>
      <c r="CL65" s="119"/>
      <c r="CM65" s="119"/>
      <c r="CN65" s="119"/>
      <c r="CO65" s="119"/>
      <c r="CP65" s="119"/>
      <c r="CQ65" s="119"/>
      <c r="CR65" s="119"/>
      <c r="CS65" s="119"/>
      <c r="CT65" s="119"/>
      <c r="CU65" s="119"/>
      <c r="CV65" s="119"/>
      <c r="CW65" s="119"/>
      <c r="CX65" s="119"/>
      <c r="CY65" s="119"/>
      <c r="CZ65" s="119"/>
    </row>
    <row r="66" spans="1:104">
      <c r="A66" s="119">
        <v>41</v>
      </c>
      <c r="B66" s="119" t="s">
        <v>235</v>
      </c>
      <c r="C66" s="119">
        <f ca="1">OFFSET('Primary Inputs'!$E$12,0,$A66-1)</f>
        <v>0</v>
      </c>
      <c r="I66" s="169" t="str">
        <f ca="1">IF(I$5-$I$5&lt;$A66-1," ",IF(I$5-$I$5+1&gt;'Primary Inputs'!$C$17,0,(SUM(OFFSET($I$21,0,I$5-$I$5-$A66+1)))*$C66))</f>
        <v xml:space="preserve"> </v>
      </c>
      <c r="J66" s="169" t="str">
        <f ca="1">IF(J$5-$I$5&lt;$A66-1," ",IF(J$5-$I$5+1&gt;'Primary Inputs'!$C$17,0,(SUM(OFFSET($I$21,0,J$5-$I$5-$A66+1)))*$C66))</f>
        <v xml:space="preserve"> </v>
      </c>
      <c r="K66" s="169" t="str">
        <f ca="1">IF(K$5-$I$5&lt;$A66-1," ",IF(K$5-$I$5+1&gt;'Primary Inputs'!$C$17,0,(SUM(OFFSET($I$21,0,K$5-$I$5-$A66+1)))*$C66))</f>
        <v xml:space="preserve"> </v>
      </c>
      <c r="L66" s="169" t="str">
        <f ca="1">IF(L$5-$I$5&lt;$A66-1," ",IF(L$5-$I$5+1&gt;'Primary Inputs'!$C$17,0,(SUM(OFFSET($I$21,0,L$5-$I$5-$A66+1)))*$C66))</f>
        <v xml:space="preserve"> </v>
      </c>
      <c r="M66" s="169" t="str">
        <f ca="1">IF(M$5-$I$5&lt;$A66-1," ",IF(M$5-$I$5+1&gt;'Primary Inputs'!$C$17,0,(SUM(OFFSET($I$21,0,M$5-$I$5-$A66+1)))*$C66))</f>
        <v xml:space="preserve"> </v>
      </c>
      <c r="N66" s="169" t="str">
        <f ca="1">IF(N$5-$I$5&lt;$A66-1," ",IF(N$5-$I$5+1&gt;'Primary Inputs'!$C$17,0,(SUM(OFFSET($I$21,0,N$5-$I$5-$A66+1)))*$C66))</f>
        <v xml:space="preserve"> </v>
      </c>
      <c r="O66" s="169" t="str">
        <f ca="1">IF(O$5-$I$5&lt;$A66-1," ",IF(O$5-$I$5+1&gt;'Primary Inputs'!$C$17,0,(SUM(OFFSET($I$21,0,O$5-$I$5-$A66+1)))*$C66))</f>
        <v xml:space="preserve"> </v>
      </c>
      <c r="P66" s="169" t="str">
        <f ca="1">IF(P$5-$I$5&lt;$A66-1," ",IF(P$5-$I$5+1&gt;'Primary Inputs'!$C$17,0,(SUM(OFFSET($I$21,0,P$5-$I$5-$A66+1)))*$C66))</f>
        <v xml:space="preserve"> </v>
      </c>
      <c r="Q66" s="169" t="str">
        <f ca="1">IF(Q$5-$I$5&lt;$A66-1," ",IF(Q$5-$I$5+1&gt;'Primary Inputs'!$C$17,0,(SUM(OFFSET($I$21,0,Q$5-$I$5-$A66+1)))*$C66))</f>
        <v xml:space="preserve"> </v>
      </c>
      <c r="R66" s="169" t="str">
        <f ca="1">IF(R$5-$I$5&lt;$A66-1," ",IF(R$5-$I$5+1&gt;'Primary Inputs'!$C$17,0,(SUM(OFFSET($I$21,0,R$5-$I$5-$A66+1)))*$C66))</f>
        <v xml:space="preserve"> </v>
      </c>
      <c r="S66" s="169" t="str">
        <f ca="1">IF(S$5-$I$5&lt;$A66-1," ",IF(S$5-$I$5+1&gt;'Primary Inputs'!$C$17,0,(SUM(OFFSET($I$21,0,S$5-$I$5-$A66+1)))*$C66))</f>
        <v xml:space="preserve"> </v>
      </c>
      <c r="T66" s="169" t="str">
        <f ca="1">IF(T$5-$I$5&lt;$A66-1," ",IF(T$5-$I$5+1&gt;'Primary Inputs'!$C$17,0,(SUM(OFFSET($I$21,0,T$5-$I$5-$A66+1)))*$C66))</f>
        <v xml:space="preserve"> </v>
      </c>
      <c r="U66" s="169" t="str">
        <f ca="1">IF(U$5-$I$5&lt;$A66-1," ",IF(U$5-$I$5+1&gt;'Primary Inputs'!$C$17,0,(SUM(OFFSET($I$21,0,U$5-$I$5-$A66+1)))*$C66))</f>
        <v xml:space="preserve"> </v>
      </c>
      <c r="V66" s="169" t="str">
        <f ca="1">IF(V$5-$I$5&lt;$A66-1," ",IF(V$5-$I$5+1&gt;'Primary Inputs'!$C$17,0,(SUM(OFFSET($I$21,0,V$5-$I$5-$A66+1)))*$C66))</f>
        <v xml:space="preserve"> </v>
      </c>
      <c r="W66" s="169" t="str">
        <f ca="1">IF(W$5-$I$5&lt;$A66-1," ",IF(W$5-$I$5+1&gt;'Primary Inputs'!$C$17,0,(SUM(OFFSET($I$21,0,W$5-$I$5-$A66+1)))*$C66))</f>
        <v xml:space="preserve"> </v>
      </c>
      <c r="X66" s="169" t="str">
        <f ca="1">IF(X$5-$I$5&lt;$A66-1," ",IF(X$5-$I$5+1&gt;'Primary Inputs'!$C$17,0,(SUM(OFFSET($I$21,0,X$5-$I$5-$A66+1)))*$C66))</f>
        <v xml:space="preserve"> </v>
      </c>
      <c r="Y66" s="169" t="str">
        <f ca="1">IF(Y$5-$I$5&lt;$A66-1," ",IF(Y$5-$I$5+1&gt;'Primary Inputs'!$C$17,0,(SUM(OFFSET($I$21,0,Y$5-$I$5-$A66+1)))*$C66))</f>
        <v xml:space="preserve"> </v>
      </c>
      <c r="Z66" s="169" t="str">
        <f ca="1">IF(Z$5-$I$5&lt;$A66-1," ",IF(Z$5-$I$5+1&gt;'Primary Inputs'!$C$17,0,(SUM(OFFSET($I$21,0,Z$5-$I$5-$A66+1)))*$C66))</f>
        <v xml:space="preserve"> </v>
      </c>
      <c r="AA66" s="169" t="str">
        <f ca="1">IF(AA$5-$I$5&lt;$A66-1," ",IF(AA$5-$I$5+1&gt;'Primary Inputs'!$C$17,0,(SUM(OFFSET($I$21,0,AA$5-$I$5-$A66+1)))*$C66))</f>
        <v xml:space="preserve"> </v>
      </c>
      <c r="AB66" s="169" t="str">
        <f ca="1">IF(AB$5-$I$5&lt;$A66-1," ",IF(AB$5-$I$5+1&gt;'Primary Inputs'!$C$17,0,(SUM(OFFSET($I$21,0,AB$5-$I$5-$A66+1)))*$C66))</f>
        <v xml:space="preserve"> </v>
      </c>
      <c r="AC66" s="169" t="str">
        <f ca="1">IF(AC$5-$I$5&lt;$A66-1," ",IF(AC$5-$I$5+1&gt;'Primary Inputs'!$C$17,0,(SUM(OFFSET($I$21,0,AC$5-$I$5-$A66+1)))*$C66))</f>
        <v xml:space="preserve"> </v>
      </c>
      <c r="AD66" s="169" t="str">
        <f ca="1">IF(AD$5-$I$5&lt;$A66-1," ",IF(AD$5-$I$5+1&gt;'Primary Inputs'!$C$17,0,(SUM(OFFSET($I$21,0,AD$5-$I$5-$A66+1)))*$C66))</f>
        <v xml:space="preserve"> </v>
      </c>
      <c r="AE66" s="169" t="str">
        <f ca="1">IF(AE$5-$I$5&lt;$A66-1," ",IF(AE$5-$I$5+1&gt;'Primary Inputs'!$C$17,0,(SUM(OFFSET($I$21,0,AE$5-$I$5-$A66+1)))*$C66))</f>
        <v xml:space="preserve"> </v>
      </c>
      <c r="AF66" s="169" t="str">
        <f ca="1">IF(AF$5-$I$5&lt;$A66-1," ",IF(AF$5-$I$5+1&gt;'Primary Inputs'!$C$17,0,(SUM(OFFSET($I$21,0,AF$5-$I$5-$A66+1)))*$C66))</f>
        <v xml:space="preserve"> </v>
      </c>
      <c r="AG66" s="169" t="str">
        <f ca="1">IF(AG$5-$I$5&lt;$A66-1," ",IF(AG$5-$I$5+1&gt;'Primary Inputs'!$C$17,0,(SUM(OFFSET($I$21,0,AG$5-$I$5-$A66+1)))*$C66))</f>
        <v xml:space="preserve"> </v>
      </c>
      <c r="AH66" s="169" t="str">
        <f ca="1">IF(AH$5-$I$5&lt;$A66-1," ",IF(AH$5-$I$5+1&gt;'Primary Inputs'!$C$17,0,(SUM(OFFSET($I$21,0,AH$5-$I$5-$A66+1)))*$C66))</f>
        <v xml:space="preserve"> </v>
      </c>
      <c r="AI66" s="169" t="str">
        <f ca="1">IF(AI$5-$I$5&lt;$A66-1," ",IF(AI$5-$I$5+1&gt;'Primary Inputs'!$C$17,0,(SUM(OFFSET($I$21,0,AI$5-$I$5-$A66+1)))*$C66))</f>
        <v xml:space="preserve"> </v>
      </c>
      <c r="AJ66" s="169" t="str">
        <f ca="1">IF(AJ$5-$I$5&lt;$A66-1," ",IF(AJ$5-$I$5+1&gt;'Primary Inputs'!$C$17,0,(SUM(OFFSET($I$21,0,AJ$5-$I$5-$A66+1)))*$C66))</f>
        <v xml:space="preserve"> </v>
      </c>
      <c r="AK66" s="169" t="str">
        <f ca="1">IF(AK$5-$I$5&lt;$A66-1," ",IF(AK$5-$I$5+1&gt;'Primary Inputs'!$C$17,0,(SUM(OFFSET($I$21,0,AK$5-$I$5-$A66+1)))*$C66))</f>
        <v xml:space="preserve"> </v>
      </c>
      <c r="AL66" s="169" t="str">
        <f ca="1">IF(AL$5-$I$5&lt;$A66-1," ",IF(AL$5-$I$5+1&gt;'Primary Inputs'!$C$17,0,(SUM(OFFSET($I$21,0,AL$5-$I$5-$A66+1)))*$C66))</f>
        <v xml:space="preserve"> </v>
      </c>
      <c r="AM66" s="169" t="str">
        <f ca="1">IF(AM$5-$I$5&lt;$A66-1," ",IF(AM$5-$I$5+1&gt;'Primary Inputs'!$C$17,0,(SUM(OFFSET($I$21,0,AM$5-$I$5-$A66+1)))*$C66))</f>
        <v xml:space="preserve"> </v>
      </c>
      <c r="AN66" s="169" t="str">
        <f ca="1">IF(AN$5-$I$5&lt;$A66-1," ",IF(AN$5-$I$5+1&gt;'Primary Inputs'!$C$17,0,(SUM(OFFSET($I$21,0,AN$5-$I$5-$A66+1)))*$C66))</f>
        <v xml:space="preserve"> </v>
      </c>
      <c r="AO66" s="169" t="str">
        <f ca="1">IF(AO$5-$I$5&lt;$A66-1," ",IF(AO$5-$I$5+1&gt;'Primary Inputs'!$C$17,0,(SUM(OFFSET($I$21,0,AO$5-$I$5-$A66+1)))*$C66))</f>
        <v xml:space="preserve"> </v>
      </c>
      <c r="AP66" s="169" t="str">
        <f ca="1">IF(AP$5-$I$5&lt;$A66-1," ",IF(AP$5-$I$5+1&gt;'Primary Inputs'!$C$17,0,(SUM(OFFSET($I$21,0,AP$5-$I$5-$A66+1)))*$C66))</f>
        <v xml:space="preserve"> </v>
      </c>
      <c r="AQ66" s="169" t="str">
        <f ca="1">IF(AQ$5-$I$5&lt;$A66-1," ",IF(AQ$5-$I$5+1&gt;'Primary Inputs'!$C$17,0,(SUM(OFFSET($I$21,0,AQ$5-$I$5-$A66+1)))*$C66))</f>
        <v xml:space="preserve"> </v>
      </c>
      <c r="AR66" s="169" t="str">
        <f ca="1">IF(AR$5-$I$5&lt;$A66-1," ",IF(AR$5-$I$5+1&gt;'Primary Inputs'!$C$17,0,(SUM(OFFSET($I$21,0,AR$5-$I$5-$A66+1)))*$C66))</f>
        <v xml:space="preserve"> </v>
      </c>
      <c r="AS66" s="169" t="str">
        <f ca="1">IF(AS$5-$I$5&lt;$A66-1," ",IF(AS$5-$I$5+1&gt;'Primary Inputs'!$C$17,0,(SUM(OFFSET($I$21,0,AS$5-$I$5-$A66+1)))*$C66))</f>
        <v xml:space="preserve"> </v>
      </c>
      <c r="AT66" s="169" t="str">
        <f ca="1">IF(AT$5-$I$5&lt;$A66-1," ",IF(AT$5-$I$5+1&gt;'Primary Inputs'!$C$17,0,(SUM(OFFSET($I$21,0,AT$5-$I$5-$A66+1)))*$C66))</f>
        <v xml:space="preserve"> </v>
      </c>
      <c r="AU66" s="169" t="str">
        <f ca="1">IF(AU$5-$I$5&lt;$A66-1," ",IF(AU$5-$I$5+1&gt;'Primary Inputs'!$C$17,0,(SUM(OFFSET($I$21,0,AU$5-$I$5-$A66+1)))*$C66))</f>
        <v xml:space="preserve"> </v>
      </c>
      <c r="AV66" s="169" t="str">
        <f ca="1">IF(AV$5-$I$5&lt;$A66-1," ",IF(AV$5-$I$5+1&gt;'Primary Inputs'!$C$17,0,(SUM(OFFSET($I$21,0,AV$5-$I$5-$A66+1)))*$C66))</f>
        <v xml:space="preserve"> </v>
      </c>
      <c r="AW66" s="169">
        <f ca="1">IF(AW$5-$I$5&lt;$A66-1," ",IF(AW$5-$I$5+1&gt;'Primary Inputs'!$C$17,0,(SUM(OFFSET($I$21,0,AW$5-$I$5-$A66+1)))*$C66))</f>
        <v>0</v>
      </c>
      <c r="AX66" s="169">
        <f ca="1">IF(AX$5-$I$5&lt;$A66-1," ",IF(AX$5-$I$5+1&gt;'Primary Inputs'!$C$17,0,(SUM(OFFSET($I$21,0,AX$5-$I$5-$A66+1)))*$C66))</f>
        <v>0</v>
      </c>
      <c r="AY66" s="169">
        <f ca="1">IF(AY$5-$I$5&lt;$A66-1," ",IF(AY$5-$I$5+1&gt;'Primary Inputs'!$C$17,0,(SUM(OFFSET($I$21,0,AY$5-$I$5-$A66+1)))*$C66))</f>
        <v>0</v>
      </c>
      <c r="AZ66" s="169">
        <f ca="1">IF(AZ$5-$I$5&lt;$A66-1," ",IF(AZ$5-$I$5+1&gt;'Primary Inputs'!$C$17,0,(SUM(OFFSET($I$21,0,AZ$5-$I$5-$A66+1)))*$C66))</f>
        <v>0</v>
      </c>
      <c r="BA66" s="169">
        <f ca="1">IF(BA$5-$I$5&lt;$A66-1," ",IF(BA$5-$I$5+1&gt;'Primary Inputs'!$C$17,0,(SUM(OFFSET($I$21,0,BA$5-$I$5-$A66+1)))*$C66))</f>
        <v>0</v>
      </c>
      <c r="BB66" s="169">
        <f ca="1">IF(BB$5-$I$5&lt;$A66-1," ",IF(BB$5-$I$5+1&gt;'Primary Inputs'!$C$17,0,(SUM(OFFSET($I$21,0,BB$5-$I$5-$A66+1)))*$C66))</f>
        <v>0</v>
      </c>
      <c r="BC66" s="169">
        <f ca="1">IF(BC$5-$I$5&lt;$A66-1," ",IF(BC$5-$I$5+1&gt;'Primary Inputs'!$C$17,0,(SUM(OFFSET($I$21,0,BC$5-$I$5-$A66+1)))*$C66))</f>
        <v>0</v>
      </c>
      <c r="BD66" s="169">
        <f ca="1">IF(BD$5-$I$5&lt;$A66-1," ",IF(BD$5-$I$5+1&gt;'Primary Inputs'!$C$17,0,(SUM(OFFSET($I$21,0,BD$5-$I$5-$A66+1)))*$C66))</f>
        <v>0</v>
      </c>
      <c r="BE66" s="169">
        <f ca="1">IF(BE$5-$I$5&lt;$A66-1," ",IF(BE$5-$I$5+1&gt;'Primary Inputs'!$C$17,0,(SUM(OFFSET($I$21,0,BE$5-$I$5-$A66+1)))*$C66))</f>
        <v>0</v>
      </c>
      <c r="BF66" s="169">
        <f ca="1">IF(BF$5-$I$5&lt;$A66-1," ",IF(BF$5-$I$5+1&gt;'Primary Inputs'!$C$17,0,(SUM(OFFSET($I$21,0,BF$5-$I$5-$A66+1)))*$C66))</f>
        <v>0</v>
      </c>
      <c r="BG66" s="119"/>
      <c r="BH66" s="119"/>
      <c r="BI66" s="119"/>
      <c r="BJ66" s="119"/>
      <c r="BK66" s="119"/>
      <c r="BL66" s="119"/>
      <c r="BM66" s="119"/>
      <c r="BN66" s="119"/>
      <c r="BO66" s="119"/>
      <c r="BP66" s="119"/>
      <c r="BQ66" s="119"/>
      <c r="BR66" s="119"/>
      <c r="BS66" s="119"/>
      <c r="BT66" s="119"/>
      <c r="BU66" s="119"/>
      <c r="BV66" s="119"/>
      <c r="BW66" s="119"/>
      <c r="BX66" s="119"/>
      <c r="BY66" s="119"/>
      <c r="BZ66" s="119"/>
      <c r="CA66" s="119"/>
      <c r="CB66" s="119"/>
      <c r="CC66" s="119"/>
      <c r="CD66" s="119"/>
      <c r="CE66" s="119"/>
      <c r="CF66" s="119"/>
      <c r="CG66" s="119"/>
      <c r="CH66" s="119"/>
      <c r="CI66" s="119"/>
      <c r="CJ66" s="119"/>
      <c r="CK66" s="119"/>
      <c r="CL66" s="119"/>
      <c r="CM66" s="119"/>
      <c r="CN66" s="119"/>
      <c r="CO66" s="119"/>
      <c r="CP66" s="119"/>
      <c r="CQ66" s="119"/>
      <c r="CR66" s="119"/>
      <c r="CS66" s="119"/>
      <c r="CT66" s="119"/>
      <c r="CU66" s="119"/>
      <c r="CV66" s="119"/>
      <c r="CW66" s="119"/>
      <c r="CX66" s="119"/>
      <c r="CY66" s="119"/>
      <c r="CZ66" s="119"/>
    </row>
    <row r="67" spans="1:104">
      <c r="A67" s="119">
        <v>42</v>
      </c>
      <c r="B67" s="119" t="s">
        <v>236</v>
      </c>
      <c r="C67" s="119">
        <f ca="1">OFFSET('Primary Inputs'!$E$12,0,$A67-1)</f>
        <v>0</v>
      </c>
      <c r="I67" s="169" t="str">
        <f ca="1">IF(I$5-$I$5&lt;$A67-1," ",IF(I$5-$I$5+1&gt;'Primary Inputs'!$C$17,0,(SUM(OFFSET($I$21,0,I$5-$I$5-$A67+1)))*$C67))</f>
        <v xml:space="preserve"> </v>
      </c>
      <c r="J67" s="169" t="str">
        <f ca="1">IF(J$5-$I$5&lt;$A67-1," ",IF(J$5-$I$5+1&gt;'Primary Inputs'!$C$17,0,(SUM(OFFSET($I$21,0,J$5-$I$5-$A67+1)))*$C67))</f>
        <v xml:space="preserve"> </v>
      </c>
      <c r="K67" s="169" t="str">
        <f ca="1">IF(K$5-$I$5&lt;$A67-1," ",IF(K$5-$I$5+1&gt;'Primary Inputs'!$C$17,0,(SUM(OFFSET($I$21,0,K$5-$I$5-$A67+1)))*$C67))</f>
        <v xml:space="preserve"> </v>
      </c>
      <c r="L67" s="169" t="str">
        <f ca="1">IF(L$5-$I$5&lt;$A67-1," ",IF(L$5-$I$5+1&gt;'Primary Inputs'!$C$17,0,(SUM(OFFSET($I$21,0,L$5-$I$5-$A67+1)))*$C67))</f>
        <v xml:space="preserve"> </v>
      </c>
      <c r="M67" s="169" t="str">
        <f ca="1">IF(M$5-$I$5&lt;$A67-1," ",IF(M$5-$I$5+1&gt;'Primary Inputs'!$C$17,0,(SUM(OFFSET($I$21,0,M$5-$I$5-$A67+1)))*$C67))</f>
        <v xml:space="preserve"> </v>
      </c>
      <c r="N67" s="169" t="str">
        <f ca="1">IF(N$5-$I$5&lt;$A67-1," ",IF(N$5-$I$5+1&gt;'Primary Inputs'!$C$17,0,(SUM(OFFSET($I$21,0,N$5-$I$5-$A67+1)))*$C67))</f>
        <v xml:space="preserve"> </v>
      </c>
      <c r="O67" s="169" t="str">
        <f ca="1">IF(O$5-$I$5&lt;$A67-1," ",IF(O$5-$I$5+1&gt;'Primary Inputs'!$C$17,0,(SUM(OFFSET($I$21,0,O$5-$I$5-$A67+1)))*$C67))</f>
        <v xml:space="preserve"> </v>
      </c>
      <c r="P67" s="169" t="str">
        <f ca="1">IF(P$5-$I$5&lt;$A67-1," ",IF(P$5-$I$5+1&gt;'Primary Inputs'!$C$17,0,(SUM(OFFSET($I$21,0,P$5-$I$5-$A67+1)))*$C67))</f>
        <v xml:space="preserve"> </v>
      </c>
      <c r="Q67" s="169" t="str">
        <f ca="1">IF(Q$5-$I$5&lt;$A67-1," ",IF(Q$5-$I$5+1&gt;'Primary Inputs'!$C$17,0,(SUM(OFFSET($I$21,0,Q$5-$I$5-$A67+1)))*$C67))</f>
        <v xml:space="preserve"> </v>
      </c>
      <c r="R67" s="169" t="str">
        <f ca="1">IF(R$5-$I$5&lt;$A67-1," ",IF(R$5-$I$5+1&gt;'Primary Inputs'!$C$17,0,(SUM(OFFSET($I$21,0,R$5-$I$5-$A67+1)))*$C67))</f>
        <v xml:space="preserve"> </v>
      </c>
      <c r="S67" s="169" t="str">
        <f ca="1">IF(S$5-$I$5&lt;$A67-1," ",IF(S$5-$I$5+1&gt;'Primary Inputs'!$C$17,0,(SUM(OFFSET($I$21,0,S$5-$I$5-$A67+1)))*$C67))</f>
        <v xml:space="preserve"> </v>
      </c>
      <c r="T67" s="169" t="str">
        <f ca="1">IF(T$5-$I$5&lt;$A67-1," ",IF(T$5-$I$5+1&gt;'Primary Inputs'!$C$17,0,(SUM(OFFSET($I$21,0,T$5-$I$5-$A67+1)))*$C67))</f>
        <v xml:space="preserve"> </v>
      </c>
      <c r="U67" s="169" t="str">
        <f ca="1">IF(U$5-$I$5&lt;$A67-1," ",IF(U$5-$I$5+1&gt;'Primary Inputs'!$C$17,0,(SUM(OFFSET($I$21,0,U$5-$I$5-$A67+1)))*$C67))</f>
        <v xml:space="preserve"> </v>
      </c>
      <c r="V67" s="169" t="str">
        <f ca="1">IF(V$5-$I$5&lt;$A67-1," ",IF(V$5-$I$5+1&gt;'Primary Inputs'!$C$17,0,(SUM(OFFSET($I$21,0,V$5-$I$5-$A67+1)))*$C67))</f>
        <v xml:space="preserve"> </v>
      </c>
      <c r="W67" s="169" t="str">
        <f ca="1">IF(W$5-$I$5&lt;$A67-1," ",IF(W$5-$I$5+1&gt;'Primary Inputs'!$C$17,0,(SUM(OFFSET($I$21,0,W$5-$I$5-$A67+1)))*$C67))</f>
        <v xml:space="preserve"> </v>
      </c>
      <c r="X67" s="169" t="str">
        <f ca="1">IF(X$5-$I$5&lt;$A67-1," ",IF(X$5-$I$5+1&gt;'Primary Inputs'!$C$17,0,(SUM(OFFSET($I$21,0,X$5-$I$5-$A67+1)))*$C67))</f>
        <v xml:space="preserve"> </v>
      </c>
      <c r="Y67" s="169" t="str">
        <f ca="1">IF(Y$5-$I$5&lt;$A67-1," ",IF(Y$5-$I$5+1&gt;'Primary Inputs'!$C$17,0,(SUM(OFFSET($I$21,0,Y$5-$I$5-$A67+1)))*$C67))</f>
        <v xml:space="preserve"> </v>
      </c>
      <c r="Z67" s="169" t="str">
        <f ca="1">IF(Z$5-$I$5&lt;$A67-1," ",IF(Z$5-$I$5+1&gt;'Primary Inputs'!$C$17,0,(SUM(OFFSET($I$21,0,Z$5-$I$5-$A67+1)))*$C67))</f>
        <v xml:space="preserve"> </v>
      </c>
      <c r="AA67" s="169" t="str">
        <f ca="1">IF(AA$5-$I$5&lt;$A67-1," ",IF(AA$5-$I$5+1&gt;'Primary Inputs'!$C$17,0,(SUM(OFFSET($I$21,0,AA$5-$I$5-$A67+1)))*$C67))</f>
        <v xml:space="preserve"> </v>
      </c>
      <c r="AB67" s="169" t="str">
        <f ca="1">IF(AB$5-$I$5&lt;$A67-1," ",IF(AB$5-$I$5+1&gt;'Primary Inputs'!$C$17,0,(SUM(OFFSET($I$21,0,AB$5-$I$5-$A67+1)))*$C67))</f>
        <v xml:space="preserve"> </v>
      </c>
      <c r="AC67" s="169" t="str">
        <f ca="1">IF(AC$5-$I$5&lt;$A67-1," ",IF(AC$5-$I$5+1&gt;'Primary Inputs'!$C$17,0,(SUM(OFFSET($I$21,0,AC$5-$I$5-$A67+1)))*$C67))</f>
        <v xml:space="preserve"> </v>
      </c>
      <c r="AD67" s="169" t="str">
        <f ca="1">IF(AD$5-$I$5&lt;$A67-1," ",IF(AD$5-$I$5+1&gt;'Primary Inputs'!$C$17,0,(SUM(OFFSET($I$21,0,AD$5-$I$5-$A67+1)))*$C67))</f>
        <v xml:space="preserve"> </v>
      </c>
      <c r="AE67" s="169" t="str">
        <f ca="1">IF(AE$5-$I$5&lt;$A67-1," ",IF(AE$5-$I$5+1&gt;'Primary Inputs'!$C$17,0,(SUM(OFFSET($I$21,0,AE$5-$I$5-$A67+1)))*$C67))</f>
        <v xml:space="preserve"> </v>
      </c>
      <c r="AF67" s="169" t="str">
        <f ca="1">IF(AF$5-$I$5&lt;$A67-1," ",IF(AF$5-$I$5+1&gt;'Primary Inputs'!$C$17,0,(SUM(OFFSET($I$21,0,AF$5-$I$5-$A67+1)))*$C67))</f>
        <v xml:space="preserve"> </v>
      </c>
      <c r="AG67" s="169" t="str">
        <f ca="1">IF(AG$5-$I$5&lt;$A67-1," ",IF(AG$5-$I$5+1&gt;'Primary Inputs'!$C$17,0,(SUM(OFFSET($I$21,0,AG$5-$I$5-$A67+1)))*$C67))</f>
        <v xml:space="preserve"> </v>
      </c>
      <c r="AH67" s="169" t="str">
        <f ca="1">IF(AH$5-$I$5&lt;$A67-1," ",IF(AH$5-$I$5+1&gt;'Primary Inputs'!$C$17,0,(SUM(OFFSET($I$21,0,AH$5-$I$5-$A67+1)))*$C67))</f>
        <v xml:space="preserve"> </v>
      </c>
      <c r="AI67" s="169" t="str">
        <f ca="1">IF(AI$5-$I$5&lt;$A67-1," ",IF(AI$5-$I$5+1&gt;'Primary Inputs'!$C$17,0,(SUM(OFFSET($I$21,0,AI$5-$I$5-$A67+1)))*$C67))</f>
        <v xml:space="preserve"> </v>
      </c>
      <c r="AJ67" s="169" t="str">
        <f ca="1">IF(AJ$5-$I$5&lt;$A67-1," ",IF(AJ$5-$I$5+1&gt;'Primary Inputs'!$C$17,0,(SUM(OFFSET($I$21,0,AJ$5-$I$5-$A67+1)))*$C67))</f>
        <v xml:space="preserve"> </v>
      </c>
      <c r="AK67" s="169" t="str">
        <f ca="1">IF(AK$5-$I$5&lt;$A67-1," ",IF(AK$5-$I$5+1&gt;'Primary Inputs'!$C$17,0,(SUM(OFFSET($I$21,0,AK$5-$I$5-$A67+1)))*$C67))</f>
        <v xml:space="preserve"> </v>
      </c>
      <c r="AL67" s="169" t="str">
        <f ca="1">IF(AL$5-$I$5&lt;$A67-1," ",IF(AL$5-$I$5+1&gt;'Primary Inputs'!$C$17,0,(SUM(OFFSET($I$21,0,AL$5-$I$5-$A67+1)))*$C67))</f>
        <v xml:space="preserve"> </v>
      </c>
      <c r="AM67" s="169" t="str">
        <f ca="1">IF(AM$5-$I$5&lt;$A67-1," ",IF(AM$5-$I$5+1&gt;'Primary Inputs'!$C$17,0,(SUM(OFFSET($I$21,0,AM$5-$I$5-$A67+1)))*$C67))</f>
        <v xml:space="preserve"> </v>
      </c>
      <c r="AN67" s="169" t="str">
        <f ca="1">IF(AN$5-$I$5&lt;$A67-1," ",IF(AN$5-$I$5+1&gt;'Primary Inputs'!$C$17,0,(SUM(OFFSET($I$21,0,AN$5-$I$5-$A67+1)))*$C67))</f>
        <v xml:space="preserve"> </v>
      </c>
      <c r="AO67" s="169" t="str">
        <f ca="1">IF(AO$5-$I$5&lt;$A67-1," ",IF(AO$5-$I$5+1&gt;'Primary Inputs'!$C$17,0,(SUM(OFFSET($I$21,0,AO$5-$I$5-$A67+1)))*$C67))</f>
        <v xml:space="preserve"> </v>
      </c>
      <c r="AP67" s="169" t="str">
        <f ca="1">IF(AP$5-$I$5&lt;$A67-1," ",IF(AP$5-$I$5+1&gt;'Primary Inputs'!$C$17,0,(SUM(OFFSET($I$21,0,AP$5-$I$5-$A67+1)))*$C67))</f>
        <v xml:space="preserve"> </v>
      </c>
      <c r="AQ67" s="169" t="str">
        <f ca="1">IF(AQ$5-$I$5&lt;$A67-1," ",IF(AQ$5-$I$5+1&gt;'Primary Inputs'!$C$17,0,(SUM(OFFSET($I$21,0,AQ$5-$I$5-$A67+1)))*$C67))</f>
        <v xml:space="preserve"> </v>
      </c>
      <c r="AR67" s="169" t="str">
        <f ca="1">IF(AR$5-$I$5&lt;$A67-1," ",IF(AR$5-$I$5+1&gt;'Primary Inputs'!$C$17,0,(SUM(OFFSET($I$21,0,AR$5-$I$5-$A67+1)))*$C67))</f>
        <v xml:space="preserve"> </v>
      </c>
      <c r="AS67" s="169" t="str">
        <f ca="1">IF(AS$5-$I$5&lt;$A67-1," ",IF(AS$5-$I$5+1&gt;'Primary Inputs'!$C$17,0,(SUM(OFFSET($I$21,0,AS$5-$I$5-$A67+1)))*$C67))</f>
        <v xml:space="preserve"> </v>
      </c>
      <c r="AT67" s="169" t="str">
        <f ca="1">IF(AT$5-$I$5&lt;$A67-1," ",IF(AT$5-$I$5+1&gt;'Primary Inputs'!$C$17,0,(SUM(OFFSET($I$21,0,AT$5-$I$5-$A67+1)))*$C67))</f>
        <v xml:space="preserve"> </v>
      </c>
      <c r="AU67" s="169" t="str">
        <f ca="1">IF(AU$5-$I$5&lt;$A67-1," ",IF(AU$5-$I$5+1&gt;'Primary Inputs'!$C$17,0,(SUM(OFFSET($I$21,0,AU$5-$I$5-$A67+1)))*$C67))</f>
        <v xml:space="preserve"> </v>
      </c>
      <c r="AV67" s="169" t="str">
        <f ca="1">IF(AV$5-$I$5&lt;$A67-1," ",IF(AV$5-$I$5+1&gt;'Primary Inputs'!$C$17,0,(SUM(OFFSET($I$21,0,AV$5-$I$5-$A67+1)))*$C67))</f>
        <v xml:space="preserve"> </v>
      </c>
      <c r="AW67" s="169" t="str">
        <f ca="1">IF(AW$5-$I$5&lt;$A67-1," ",IF(AW$5-$I$5+1&gt;'Primary Inputs'!$C$17,0,(SUM(OFFSET($I$21,0,AW$5-$I$5-$A67+1)))*$C67))</f>
        <v xml:space="preserve"> </v>
      </c>
      <c r="AX67" s="169">
        <f ca="1">IF(AX$5-$I$5&lt;$A67-1," ",IF(AX$5-$I$5+1&gt;'Primary Inputs'!$C$17,0,(SUM(OFFSET($I$21,0,AX$5-$I$5-$A67+1)))*$C67))</f>
        <v>0</v>
      </c>
      <c r="AY67" s="169">
        <f ca="1">IF(AY$5-$I$5&lt;$A67-1," ",IF(AY$5-$I$5+1&gt;'Primary Inputs'!$C$17,0,(SUM(OFFSET($I$21,0,AY$5-$I$5-$A67+1)))*$C67))</f>
        <v>0</v>
      </c>
      <c r="AZ67" s="169">
        <f ca="1">IF(AZ$5-$I$5&lt;$A67-1," ",IF(AZ$5-$I$5+1&gt;'Primary Inputs'!$C$17,0,(SUM(OFFSET($I$21,0,AZ$5-$I$5-$A67+1)))*$C67))</f>
        <v>0</v>
      </c>
      <c r="BA67" s="169">
        <f ca="1">IF(BA$5-$I$5&lt;$A67-1," ",IF(BA$5-$I$5+1&gt;'Primary Inputs'!$C$17,0,(SUM(OFFSET($I$21,0,BA$5-$I$5-$A67+1)))*$C67))</f>
        <v>0</v>
      </c>
      <c r="BB67" s="169">
        <f ca="1">IF(BB$5-$I$5&lt;$A67-1," ",IF(BB$5-$I$5+1&gt;'Primary Inputs'!$C$17,0,(SUM(OFFSET($I$21,0,BB$5-$I$5-$A67+1)))*$C67))</f>
        <v>0</v>
      </c>
      <c r="BC67" s="169">
        <f ca="1">IF(BC$5-$I$5&lt;$A67-1," ",IF(BC$5-$I$5+1&gt;'Primary Inputs'!$C$17,0,(SUM(OFFSET($I$21,0,BC$5-$I$5-$A67+1)))*$C67))</f>
        <v>0</v>
      </c>
      <c r="BD67" s="169">
        <f ca="1">IF(BD$5-$I$5&lt;$A67-1," ",IF(BD$5-$I$5+1&gt;'Primary Inputs'!$C$17,0,(SUM(OFFSET($I$21,0,BD$5-$I$5-$A67+1)))*$C67))</f>
        <v>0</v>
      </c>
      <c r="BE67" s="169">
        <f ca="1">IF(BE$5-$I$5&lt;$A67-1," ",IF(BE$5-$I$5+1&gt;'Primary Inputs'!$C$17,0,(SUM(OFFSET($I$21,0,BE$5-$I$5-$A67+1)))*$C67))</f>
        <v>0</v>
      </c>
      <c r="BF67" s="169">
        <f ca="1">IF(BF$5-$I$5&lt;$A67-1," ",IF(BF$5-$I$5+1&gt;'Primary Inputs'!$C$17,0,(SUM(OFFSET($I$21,0,BF$5-$I$5-$A67+1)))*$C67))</f>
        <v>0</v>
      </c>
      <c r="BG67" s="119"/>
      <c r="BH67" s="119"/>
      <c r="BI67" s="119"/>
      <c r="BJ67" s="119"/>
      <c r="BK67" s="119"/>
      <c r="BL67" s="119"/>
      <c r="BM67" s="119"/>
      <c r="BN67" s="119"/>
      <c r="BO67" s="119"/>
      <c r="BP67" s="119"/>
      <c r="BQ67" s="119"/>
      <c r="BR67" s="119"/>
      <c r="BS67" s="119"/>
      <c r="BT67" s="119"/>
      <c r="BU67" s="119"/>
      <c r="BV67" s="119"/>
      <c r="BW67" s="119"/>
      <c r="BX67" s="119"/>
      <c r="BY67" s="119"/>
      <c r="BZ67" s="119"/>
      <c r="CA67" s="119"/>
      <c r="CB67" s="119"/>
      <c r="CC67" s="119"/>
      <c r="CD67" s="119"/>
      <c r="CE67" s="119"/>
      <c r="CF67" s="119"/>
      <c r="CG67" s="119"/>
      <c r="CH67" s="119"/>
      <c r="CI67" s="119"/>
      <c r="CJ67" s="119"/>
      <c r="CK67" s="119"/>
      <c r="CL67" s="119"/>
      <c r="CM67" s="119"/>
      <c r="CN67" s="119"/>
      <c r="CO67" s="119"/>
      <c r="CP67" s="119"/>
      <c r="CQ67" s="119"/>
      <c r="CR67" s="119"/>
      <c r="CS67" s="119"/>
      <c r="CT67" s="119"/>
      <c r="CU67" s="119"/>
      <c r="CV67" s="119"/>
      <c r="CW67" s="119"/>
      <c r="CX67" s="119"/>
      <c r="CY67" s="119"/>
      <c r="CZ67" s="119"/>
    </row>
    <row r="68" spans="1:104">
      <c r="A68" s="119">
        <v>43</v>
      </c>
      <c r="B68" s="119" t="s">
        <v>237</v>
      </c>
      <c r="C68" s="119">
        <f ca="1">OFFSET('Primary Inputs'!$E$12,0,$A68-1)</f>
        <v>0</v>
      </c>
      <c r="I68" s="169" t="str">
        <f ca="1">IF(I$5-$I$5&lt;$A68-1," ",IF(I$5-$I$5+1&gt;'Primary Inputs'!$C$17,0,(SUM(OFFSET($I$21,0,I$5-$I$5-$A68+1)))*$C68))</f>
        <v xml:space="preserve"> </v>
      </c>
      <c r="J68" s="169" t="str">
        <f ca="1">IF(J$5-$I$5&lt;$A68-1," ",IF(J$5-$I$5+1&gt;'Primary Inputs'!$C$17,0,(SUM(OFFSET($I$21,0,J$5-$I$5-$A68+1)))*$C68))</f>
        <v xml:space="preserve"> </v>
      </c>
      <c r="K68" s="169" t="str">
        <f ca="1">IF(K$5-$I$5&lt;$A68-1," ",IF(K$5-$I$5+1&gt;'Primary Inputs'!$C$17,0,(SUM(OFFSET($I$21,0,K$5-$I$5-$A68+1)))*$C68))</f>
        <v xml:space="preserve"> </v>
      </c>
      <c r="L68" s="169" t="str">
        <f ca="1">IF(L$5-$I$5&lt;$A68-1," ",IF(L$5-$I$5+1&gt;'Primary Inputs'!$C$17,0,(SUM(OFFSET($I$21,0,L$5-$I$5-$A68+1)))*$C68))</f>
        <v xml:space="preserve"> </v>
      </c>
      <c r="M68" s="169" t="str">
        <f ca="1">IF(M$5-$I$5&lt;$A68-1," ",IF(M$5-$I$5+1&gt;'Primary Inputs'!$C$17,0,(SUM(OFFSET($I$21,0,M$5-$I$5-$A68+1)))*$C68))</f>
        <v xml:space="preserve"> </v>
      </c>
      <c r="N68" s="169" t="str">
        <f ca="1">IF(N$5-$I$5&lt;$A68-1," ",IF(N$5-$I$5+1&gt;'Primary Inputs'!$C$17,0,(SUM(OFFSET($I$21,0,N$5-$I$5-$A68+1)))*$C68))</f>
        <v xml:space="preserve"> </v>
      </c>
      <c r="O68" s="169" t="str">
        <f ca="1">IF(O$5-$I$5&lt;$A68-1," ",IF(O$5-$I$5+1&gt;'Primary Inputs'!$C$17,0,(SUM(OFFSET($I$21,0,O$5-$I$5-$A68+1)))*$C68))</f>
        <v xml:space="preserve"> </v>
      </c>
      <c r="P68" s="169" t="str">
        <f ca="1">IF(P$5-$I$5&lt;$A68-1," ",IF(P$5-$I$5+1&gt;'Primary Inputs'!$C$17,0,(SUM(OFFSET($I$21,0,P$5-$I$5-$A68+1)))*$C68))</f>
        <v xml:space="preserve"> </v>
      </c>
      <c r="Q68" s="169" t="str">
        <f ca="1">IF(Q$5-$I$5&lt;$A68-1," ",IF(Q$5-$I$5+1&gt;'Primary Inputs'!$C$17,0,(SUM(OFFSET($I$21,0,Q$5-$I$5-$A68+1)))*$C68))</f>
        <v xml:space="preserve"> </v>
      </c>
      <c r="R68" s="169" t="str">
        <f ca="1">IF(R$5-$I$5&lt;$A68-1," ",IF(R$5-$I$5+1&gt;'Primary Inputs'!$C$17,0,(SUM(OFFSET($I$21,0,R$5-$I$5-$A68+1)))*$C68))</f>
        <v xml:space="preserve"> </v>
      </c>
      <c r="S68" s="169" t="str">
        <f ca="1">IF(S$5-$I$5&lt;$A68-1," ",IF(S$5-$I$5+1&gt;'Primary Inputs'!$C$17,0,(SUM(OFFSET($I$21,0,S$5-$I$5-$A68+1)))*$C68))</f>
        <v xml:space="preserve"> </v>
      </c>
      <c r="T68" s="169" t="str">
        <f ca="1">IF(T$5-$I$5&lt;$A68-1," ",IF(T$5-$I$5+1&gt;'Primary Inputs'!$C$17,0,(SUM(OFFSET($I$21,0,T$5-$I$5-$A68+1)))*$C68))</f>
        <v xml:space="preserve"> </v>
      </c>
      <c r="U68" s="169" t="str">
        <f ca="1">IF(U$5-$I$5&lt;$A68-1," ",IF(U$5-$I$5+1&gt;'Primary Inputs'!$C$17,0,(SUM(OFFSET($I$21,0,U$5-$I$5-$A68+1)))*$C68))</f>
        <v xml:space="preserve"> </v>
      </c>
      <c r="V68" s="169" t="str">
        <f ca="1">IF(V$5-$I$5&lt;$A68-1," ",IF(V$5-$I$5+1&gt;'Primary Inputs'!$C$17,0,(SUM(OFFSET($I$21,0,V$5-$I$5-$A68+1)))*$C68))</f>
        <v xml:space="preserve"> </v>
      </c>
      <c r="W68" s="169" t="str">
        <f ca="1">IF(W$5-$I$5&lt;$A68-1," ",IF(W$5-$I$5+1&gt;'Primary Inputs'!$C$17,0,(SUM(OFFSET($I$21,0,W$5-$I$5-$A68+1)))*$C68))</f>
        <v xml:space="preserve"> </v>
      </c>
      <c r="X68" s="169" t="str">
        <f ca="1">IF(X$5-$I$5&lt;$A68-1," ",IF(X$5-$I$5+1&gt;'Primary Inputs'!$C$17,0,(SUM(OFFSET($I$21,0,X$5-$I$5-$A68+1)))*$C68))</f>
        <v xml:space="preserve"> </v>
      </c>
      <c r="Y68" s="169" t="str">
        <f ca="1">IF(Y$5-$I$5&lt;$A68-1," ",IF(Y$5-$I$5+1&gt;'Primary Inputs'!$C$17,0,(SUM(OFFSET($I$21,0,Y$5-$I$5-$A68+1)))*$C68))</f>
        <v xml:space="preserve"> </v>
      </c>
      <c r="Z68" s="169" t="str">
        <f ca="1">IF(Z$5-$I$5&lt;$A68-1," ",IF(Z$5-$I$5+1&gt;'Primary Inputs'!$C$17,0,(SUM(OFFSET($I$21,0,Z$5-$I$5-$A68+1)))*$C68))</f>
        <v xml:space="preserve"> </v>
      </c>
      <c r="AA68" s="169" t="str">
        <f ca="1">IF(AA$5-$I$5&lt;$A68-1," ",IF(AA$5-$I$5+1&gt;'Primary Inputs'!$C$17,0,(SUM(OFFSET($I$21,0,AA$5-$I$5-$A68+1)))*$C68))</f>
        <v xml:space="preserve"> </v>
      </c>
      <c r="AB68" s="169" t="str">
        <f ca="1">IF(AB$5-$I$5&lt;$A68-1," ",IF(AB$5-$I$5+1&gt;'Primary Inputs'!$C$17,0,(SUM(OFFSET($I$21,0,AB$5-$I$5-$A68+1)))*$C68))</f>
        <v xml:space="preserve"> </v>
      </c>
      <c r="AC68" s="169" t="str">
        <f ca="1">IF(AC$5-$I$5&lt;$A68-1," ",IF(AC$5-$I$5+1&gt;'Primary Inputs'!$C$17,0,(SUM(OFFSET($I$21,0,AC$5-$I$5-$A68+1)))*$C68))</f>
        <v xml:space="preserve"> </v>
      </c>
      <c r="AD68" s="169" t="str">
        <f ca="1">IF(AD$5-$I$5&lt;$A68-1," ",IF(AD$5-$I$5+1&gt;'Primary Inputs'!$C$17,0,(SUM(OFFSET($I$21,0,AD$5-$I$5-$A68+1)))*$C68))</f>
        <v xml:space="preserve"> </v>
      </c>
      <c r="AE68" s="169" t="str">
        <f ca="1">IF(AE$5-$I$5&lt;$A68-1," ",IF(AE$5-$I$5+1&gt;'Primary Inputs'!$C$17,0,(SUM(OFFSET($I$21,0,AE$5-$I$5-$A68+1)))*$C68))</f>
        <v xml:space="preserve"> </v>
      </c>
      <c r="AF68" s="169" t="str">
        <f ca="1">IF(AF$5-$I$5&lt;$A68-1," ",IF(AF$5-$I$5+1&gt;'Primary Inputs'!$C$17,0,(SUM(OFFSET($I$21,0,AF$5-$I$5-$A68+1)))*$C68))</f>
        <v xml:space="preserve"> </v>
      </c>
      <c r="AG68" s="169" t="str">
        <f ca="1">IF(AG$5-$I$5&lt;$A68-1," ",IF(AG$5-$I$5+1&gt;'Primary Inputs'!$C$17,0,(SUM(OFFSET($I$21,0,AG$5-$I$5-$A68+1)))*$C68))</f>
        <v xml:space="preserve"> </v>
      </c>
      <c r="AH68" s="169" t="str">
        <f ca="1">IF(AH$5-$I$5&lt;$A68-1," ",IF(AH$5-$I$5+1&gt;'Primary Inputs'!$C$17,0,(SUM(OFFSET($I$21,0,AH$5-$I$5-$A68+1)))*$C68))</f>
        <v xml:space="preserve"> </v>
      </c>
      <c r="AI68" s="169" t="str">
        <f ca="1">IF(AI$5-$I$5&lt;$A68-1," ",IF(AI$5-$I$5+1&gt;'Primary Inputs'!$C$17,0,(SUM(OFFSET($I$21,0,AI$5-$I$5-$A68+1)))*$C68))</f>
        <v xml:space="preserve"> </v>
      </c>
      <c r="AJ68" s="169" t="str">
        <f ca="1">IF(AJ$5-$I$5&lt;$A68-1," ",IF(AJ$5-$I$5+1&gt;'Primary Inputs'!$C$17,0,(SUM(OFFSET($I$21,0,AJ$5-$I$5-$A68+1)))*$C68))</f>
        <v xml:space="preserve"> </v>
      </c>
      <c r="AK68" s="169" t="str">
        <f ca="1">IF(AK$5-$I$5&lt;$A68-1," ",IF(AK$5-$I$5+1&gt;'Primary Inputs'!$C$17,0,(SUM(OFFSET($I$21,0,AK$5-$I$5-$A68+1)))*$C68))</f>
        <v xml:space="preserve"> </v>
      </c>
      <c r="AL68" s="169" t="str">
        <f ca="1">IF(AL$5-$I$5&lt;$A68-1," ",IF(AL$5-$I$5+1&gt;'Primary Inputs'!$C$17,0,(SUM(OFFSET($I$21,0,AL$5-$I$5-$A68+1)))*$C68))</f>
        <v xml:space="preserve"> </v>
      </c>
      <c r="AM68" s="169" t="str">
        <f ca="1">IF(AM$5-$I$5&lt;$A68-1," ",IF(AM$5-$I$5+1&gt;'Primary Inputs'!$C$17,0,(SUM(OFFSET($I$21,0,AM$5-$I$5-$A68+1)))*$C68))</f>
        <v xml:space="preserve"> </v>
      </c>
      <c r="AN68" s="169" t="str">
        <f ca="1">IF(AN$5-$I$5&lt;$A68-1," ",IF(AN$5-$I$5+1&gt;'Primary Inputs'!$C$17,0,(SUM(OFFSET($I$21,0,AN$5-$I$5-$A68+1)))*$C68))</f>
        <v xml:space="preserve"> </v>
      </c>
      <c r="AO68" s="169" t="str">
        <f ca="1">IF(AO$5-$I$5&lt;$A68-1," ",IF(AO$5-$I$5+1&gt;'Primary Inputs'!$C$17,0,(SUM(OFFSET($I$21,0,AO$5-$I$5-$A68+1)))*$C68))</f>
        <v xml:space="preserve"> </v>
      </c>
      <c r="AP68" s="169" t="str">
        <f ca="1">IF(AP$5-$I$5&lt;$A68-1," ",IF(AP$5-$I$5+1&gt;'Primary Inputs'!$C$17,0,(SUM(OFFSET($I$21,0,AP$5-$I$5-$A68+1)))*$C68))</f>
        <v xml:space="preserve"> </v>
      </c>
      <c r="AQ68" s="169" t="str">
        <f ca="1">IF(AQ$5-$I$5&lt;$A68-1," ",IF(AQ$5-$I$5+1&gt;'Primary Inputs'!$C$17,0,(SUM(OFFSET($I$21,0,AQ$5-$I$5-$A68+1)))*$C68))</f>
        <v xml:space="preserve"> </v>
      </c>
      <c r="AR68" s="169" t="str">
        <f ca="1">IF(AR$5-$I$5&lt;$A68-1," ",IF(AR$5-$I$5+1&gt;'Primary Inputs'!$C$17,0,(SUM(OFFSET($I$21,0,AR$5-$I$5-$A68+1)))*$C68))</f>
        <v xml:space="preserve"> </v>
      </c>
      <c r="AS68" s="169" t="str">
        <f ca="1">IF(AS$5-$I$5&lt;$A68-1," ",IF(AS$5-$I$5+1&gt;'Primary Inputs'!$C$17,0,(SUM(OFFSET($I$21,0,AS$5-$I$5-$A68+1)))*$C68))</f>
        <v xml:space="preserve"> </v>
      </c>
      <c r="AT68" s="169" t="str">
        <f ca="1">IF(AT$5-$I$5&lt;$A68-1," ",IF(AT$5-$I$5+1&gt;'Primary Inputs'!$C$17,0,(SUM(OFFSET($I$21,0,AT$5-$I$5-$A68+1)))*$C68))</f>
        <v xml:space="preserve"> </v>
      </c>
      <c r="AU68" s="169" t="str">
        <f ca="1">IF(AU$5-$I$5&lt;$A68-1," ",IF(AU$5-$I$5+1&gt;'Primary Inputs'!$C$17,0,(SUM(OFFSET($I$21,0,AU$5-$I$5-$A68+1)))*$C68))</f>
        <v xml:space="preserve"> </v>
      </c>
      <c r="AV68" s="169" t="str">
        <f ca="1">IF(AV$5-$I$5&lt;$A68-1," ",IF(AV$5-$I$5+1&gt;'Primary Inputs'!$C$17,0,(SUM(OFFSET($I$21,0,AV$5-$I$5-$A68+1)))*$C68))</f>
        <v xml:space="preserve"> </v>
      </c>
      <c r="AW68" s="169" t="str">
        <f ca="1">IF(AW$5-$I$5&lt;$A68-1," ",IF(AW$5-$I$5+1&gt;'Primary Inputs'!$C$17,0,(SUM(OFFSET($I$21,0,AW$5-$I$5-$A68+1)))*$C68))</f>
        <v xml:space="preserve"> </v>
      </c>
      <c r="AX68" s="169" t="str">
        <f ca="1">IF(AX$5-$I$5&lt;$A68-1," ",IF(AX$5-$I$5+1&gt;'Primary Inputs'!$C$17,0,(SUM(OFFSET($I$21,0,AX$5-$I$5-$A68+1)))*$C68))</f>
        <v xml:space="preserve"> </v>
      </c>
      <c r="AY68" s="169">
        <f ca="1">IF(AY$5-$I$5&lt;$A68-1," ",IF(AY$5-$I$5+1&gt;'Primary Inputs'!$C$17,0,(SUM(OFFSET($I$21,0,AY$5-$I$5-$A68+1)))*$C68))</f>
        <v>0</v>
      </c>
      <c r="AZ68" s="169">
        <f ca="1">IF(AZ$5-$I$5&lt;$A68-1," ",IF(AZ$5-$I$5+1&gt;'Primary Inputs'!$C$17,0,(SUM(OFFSET($I$21,0,AZ$5-$I$5-$A68+1)))*$C68))</f>
        <v>0</v>
      </c>
      <c r="BA68" s="169">
        <f ca="1">IF(BA$5-$I$5&lt;$A68-1," ",IF(BA$5-$I$5+1&gt;'Primary Inputs'!$C$17,0,(SUM(OFFSET($I$21,0,BA$5-$I$5-$A68+1)))*$C68))</f>
        <v>0</v>
      </c>
      <c r="BB68" s="169">
        <f ca="1">IF(BB$5-$I$5&lt;$A68-1," ",IF(BB$5-$I$5+1&gt;'Primary Inputs'!$C$17,0,(SUM(OFFSET($I$21,0,BB$5-$I$5-$A68+1)))*$C68))</f>
        <v>0</v>
      </c>
      <c r="BC68" s="169">
        <f ca="1">IF(BC$5-$I$5&lt;$A68-1," ",IF(BC$5-$I$5+1&gt;'Primary Inputs'!$C$17,0,(SUM(OFFSET($I$21,0,BC$5-$I$5-$A68+1)))*$C68))</f>
        <v>0</v>
      </c>
      <c r="BD68" s="169">
        <f ca="1">IF(BD$5-$I$5&lt;$A68-1," ",IF(BD$5-$I$5+1&gt;'Primary Inputs'!$C$17,0,(SUM(OFFSET($I$21,0,BD$5-$I$5-$A68+1)))*$C68))</f>
        <v>0</v>
      </c>
      <c r="BE68" s="169">
        <f ca="1">IF(BE$5-$I$5&lt;$A68-1," ",IF(BE$5-$I$5+1&gt;'Primary Inputs'!$C$17,0,(SUM(OFFSET($I$21,0,BE$5-$I$5-$A68+1)))*$C68))</f>
        <v>0</v>
      </c>
      <c r="BF68" s="169">
        <f ca="1">IF(BF$5-$I$5&lt;$A68-1," ",IF(BF$5-$I$5+1&gt;'Primary Inputs'!$C$17,0,(SUM(OFFSET($I$21,0,BF$5-$I$5-$A68+1)))*$C68))</f>
        <v>0</v>
      </c>
      <c r="BG68" s="119"/>
      <c r="BH68" s="119"/>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19"/>
      <c r="CG68" s="119"/>
      <c r="CH68" s="119"/>
      <c r="CI68" s="119"/>
      <c r="CJ68" s="119"/>
      <c r="CK68" s="119"/>
      <c r="CL68" s="119"/>
      <c r="CM68" s="119"/>
      <c r="CN68" s="119"/>
      <c r="CO68" s="119"/>
      <c r="CP68" s="119"/>
      <c r="CQ68" s="119"/>
      <c r="CR68" s="119"/>
      <c r="CS68" s="119"/>
      <c r="CT68" s="119"/>
      <c r="CU68" s="119"/>
      <c r="CV68" s="119"/>
      <c r="CW68" s="119"/>
      <c r="CX68" s="119"/>
      <c r="CY68" s="119"/>
      <c r="CZ68" s="119"/>
    </row>
    <row r="69" spans="1:104">
      <c r="A69" s="119">
        <v>44</v>
      </c>
      <c r="B69" s="119" t="s">
        <v>238</v>
      </c>
      <c r="C69" s="119">
        <f ca="1">OFFSET('Primary Inputs'!$E$12,0,$A69-1)</f>
        <v>0</v>
      </c>
      <c r="I69" s="169" t="str">
        <f ca="1">IF(I$5-$I$5&lt;$A69-1," ",IF(I$5-$I$5+1&gt;'Primary Inputs'!$C$17,0,(SUM(OFFSET($I$21,0,I$5-$I$5-$A69+1)))*$C69))</f>
        <v xml:space="preserve"> </v>
      </c>
      <c r="J69" s="169" t="str">
        <f ca="1">IF(J$5-$I$5&lt;$A69-1," ",IF(J$5-$I$5+1&gt;'Primary Inputs'!$C$17,0,(SUM(OFFSET($I$21,0,J$5-$I$5-$A69+1)))*$C69))</f>
        <v xml:space="preserve"> </v>
      </c>
      <c r="K69" s="169" t="str">
        <f ca="1">IF(K$5-$I$5&lt;$A69-1," ",IF(K$5-$I$5+1&gt;'Primary Inputs'!$C$17,0,(SUM(OFFSET($I$21,0,K$5-$I$5-$A69+1)))*$C69))</f>
        <v xml:space="preserve"> </v>
      </c>
      <c r="L69" s="169" t="str">
        <f ca="1">IF(L$5-$I$5&lt;$A69-1," ",IF(L$5-$I$5+1&gt;'Primary Inputs'!$C$17,0,(SUM(OFFSET($I$21,0,L$5-$I$5-$A69+1)))*$C69))</f>
        <v xml:space="preserve"> </v>
      </c>
      <c r="M69" s="169" t="str">
        <f ca="1">IF(M$5-$I$5&lt;$A69-1," ",IF(M$5-$I$5+1&gt;'Primary Inputs'!$C$17,0,(SUM(OFFSET($I$21,0,M$5-$I$5-$A69+1)))*$C69))</f>
        <v xml:space="preserve"> </v>
      </c>
      <c r="N69" s="169" t="str">
        <f ca="1">IF(N$5-$I$5&lt;$A69-1," ",IF(N$5-$I$5+1&gt;'Primary Inputs'!$C$17,0,(SUM(OFFSET($I$21,0,N$5-$I$5-$A69+1)))*$C69))</f>
        <v xml:space="preserve"> </v>
      </c>
      <c r="O69" s="169" t="str">
        <f ca="1">IF(O$5-$I$5&lt;$A69-1," ",IF(O$5-$I$5+1&gt;'Primary Inputs'!$C$17,0,(SUM(OFFSET($I$21,0,O$5-$I$5-$A69+1)))*$C69))</f>
        <v xml:space="preserve"> </v>
      </c>
      <c r="P69" s="169" t="str">
        <f ca="1">IF(P$5-$I$5&lt;$A69-1," ",IF(P$5-$I$5+1&gt;'Primary Inputs'!$C$17,0,(SUM(OFFSET($I$21,0,P$5-$I$5-$A69+1)))*$C69))</f>
        <v xml:space="preserve"> </v>
      </c>
      <c r="Q69" s="169" t="str">
        <f ca="1">IF(Q$5-$I$5&lt;$A69-1," ",IF(Q$5-$I$5+1&gt;'Primary Inputs'!$C$17,0,(SUM(OFFSET($I$21,0,Q$5-$I$5-$A69+1)))*$C69))</f>
        <v xml:space="preserve"> </v>
      </c>
      <c r="R69" s="169" t="str">
        <f ca="1">IF(R$5-$I$5&lt;$A69-1," ",IF(R$5-$I$5+1&gt;'Primary Inputs'!$C$17,0,(SUM(OFFSET($I$21,0,R$5-$I$5-$A69+1)))*$C69))</f>
        <v xml:space="preserve"> </v>
      </c>
      <c r="S69" s="169" t="str">
        <f ca="1">IF(S$5-$I$5&lt;$A69-1," ",IF(S$5-$I$5+1&gt;'Primary Inputs'!$C$17,0,(SUM(OFFSET($I$21,0,S$5-$I$5-$A69+1)))*$C69))</f>
        <v xml:space="preserve"> </v>
      </c>
      <c r="T69" s="169" t="str">
        <f ca="1">IF(T$5-$I$5&lt;$A69-1," ",IF(T$5-$I$5+1&gt;'Primary Inputs'!$C$17,0,(SUM(OFFSET($I$21,0,T$5-$I$5-$A69+1)))*$C69))</f>
        <v xml:space="preserve"> </v>
      </c>
      <c r="U69" s="169" t="str">
        <f ca="1">IF(U$5-$I$5&lt;$A69-1," ",IF(U$5-$I$5+1&gt;'Primary Inputs'!$C$17,0,(SUM(OFFSET($I$21,0,U$5-$I$5-$A69+1)))*$C69))</f>
        <v xml:space="preserve"> </v>
      </c>
      <c r="V69" s="169" t="str">
        <f ca="1">IF(V$5-$I$5&lt;$A69-1," ",IF(V$5-$I$5+1&gt;'Primary Inputs'!$C$17,0,(SUM(OFFSET($I$21,0,V$5-$I$5-$A69+1)))*$C69))</f>
        <v xml:space="preserve"> </v>
      </c>
      <c r="W69" s="169" t="str">
        <f ca="1">IF(W$5-$I$5&lt;$A69-1," ",IF(W$5-$I$5+1&gt;'Primary Inputs'!$C$17,0,(SUM(OFFSET($I$21,0,W$5-$I$5-$A69+1)))*$C69))</f>
        <v xml:space="preserve"> </v>
      </c>
      <c r="X69" s="169" t="str">
        <f ca="1">IF(X$5-$I$5&lt;$A69-1," ",IF(X$5-$I$5+1&gt;'Primary Inputs'!$C$17,0,(SUM(OFFSET($I$21,0,X$5-$I$5-$A69+1)))*$C69))</f>
        <v xml:space="preserve"> </v>
      </c>
      <c r="Y69" s="169" t="str">
        <f ca="1">IF(Y$5-$I$5&lt;$A69-1," ",IF(Y$5-$I$5+1&gt;'Primary Inputs'!$C$17,0,(SUM(OFFSET($I$21,0,Y$5-$I$5-$A69+1)))*$C69))</f>
        <v xml:space="preserve"> </v>
      </c>
      <c r="Z69" s="169" t="str">
        <f ca="1">IF(Z$5-$I$5&lt;$A69-1," ",IF(Z$5-$I$5+1&gt;'Primary Inputs'!$C$17,0,(SUM(OFFSET($I$21,0,Z$5-$I$5-$A69+1)))*$C69))</f>
        <v xml:space="preserve"> </v>
      </c>
      <c r="AA69" s="169" t="str">
        <f ca="1">IF(AA$5-$I$5&lt;$A69-1," ",IF(AA$5-$I$5+1&gt;'Primary Inputs'!$C$17,0,(SUM(OFFSET($I$21,0,AA$5-$I$5-$A69+1)))*$C69))</f>
        <v xml:space="preserve"> </v>
      </c>
      <c r="AB69" s="169" t="str">
        <f ca="1">IF(AB$5-$I$5&lt;$A69-1," ",IF(AB$5-$I$5+1&gt;'Primary Inputs'!$C$17,0,(SUM(OFFSET($I$21,0,AB$5-$I$5-$A69+1)))*$C69))</f>
        <v xml:space="preserve"> </v>
      </c>
      <c r="AC69" s="169" t="str">
        <f ca="1">IF(AC$5-$I$5&lt;$A69-1," ",IF(AC$5-$I$5+1&gt;'Primary Inputs'!$C$17,0,(SUM(OFFSET($I$21,0,AC$5-$I$5-$A69+1)))*$C69))</f>
        <v xml:space="preserve"> </v>
      </c>
      <c r="AD69" s="169" t="str">
        <f ca="1">IF(AD$5-$I$5&lt;$A69-1," ",IF(AD$5-$I$5+1&gt;'Primary Inputs'!$C$17,0,(SUM(OFFSET($I$21,0,AD$5-$I$5-$A69+1)))*$C69))</f>
        <v xml:space="preserve"> </v>
      </c>
      <c r="AE69" s="169" t="str">
        <f ca="1">IF(AE$5-$I$5&lt;$A69-1," ",IF(AE$5-$I$5+1&gt;'Primary Inputs'!$C$17,0,(SUM(OFFSET($I$21,0,AE$5-$I$5-$A69+1)))*$C69))</f>
        <v xml:space="preserve"> </v>
      </c>
      <c r="AF69" s="169" t="str">
        <f ca="1">IF(AF$5-$I$5&lt;$A69-1," ",IF(AF$5-$I$5+1&gt;'Primary Inputs'!$C$17,0,(SUM(OFFSET($I$21,0,AF$5-$I$5-$A69+1)))*$C69))</f>
        <v xml:space="preserve"> </v>
      </c>
      <c r="AG69" s="169" t="str">
        <f ca="1">IF(AG$5-$I$5&lt;$A69-1," ",IF(AG$5-$I$5+1&gt;'Primary Inputs'!$C$17,0,(SUM(OFFSET($I$21,0,AG$5-$I$5-$A69+1)))*$C69))</f>
        <v xml:space="preserve"> </v>
      </c>
      <c r="AH69" s="169" t="str">
        <f ca="1">IF(AH$5-$I$5&lt;$A69-1," ",IF(AH$5-$I$5+1&gt;'Primary Inputs'!$C$17,0,(SUM(OFFSET($I$21,0,AH$5-$I$5-$A69+1)))*$C69))</f>
        <v xml:space="preserve"> </v>
      </c>
      <c r="AI69" s="169" t="str">
        <f ca="1">IF(AI$5-$I$5&lt;$A69-1," ",IF(AI$5-$I$5+1&gt;'Primary Inputs'!$C$17,0,(SUM(OFFSET($I$21,0,AI$5-$I$5-$A69+1)))*$C69))</f>
        <v xml:space="preserve"> </v>
      </c>
      <c r="AJ69" s="169" t="str">
        <f ca="1">IF(AJ$5-$I$5&lt;$A69-1," ",IF(AJ$5-$I$5+1&gt;'Primary Inputs'!$C$17,0,(SUM(OFFSET($I$21,0,AJ$5-$I$5-$A69+1)))*$C69))</f>
        <v xml:space="preserve"> </v>
      </c>
      <c r="AK69" s="169" t="str">
        <f ca="1">IF(AK$5-$I$5&lt;$A69-1," ",IF(AK$5-$I$5+1&gt;'Primary Inputs'!$C$17,0,(SUM(OFFSET($I$21,0,AK$5-$I$5-$A69+1)))*$C69))</f>
        <v xml:space="preserve"> </v>
      </c>
      <c r="AL69" s="169" t="str">
        <f ca="1">IF(AL$5-$I$5&lt;$A69-1," ",IF(AL$5-$I$5+1&gt;'Primary Inputs'!$C$17,0,(SUM(OFFSET($I$21,0,AL$5-$I$5-$A69+1)))*$C69))</f>
        <v xml:space="preserve"> </v>
      </c>
      <c r="AM69" s="169" t="str">
        <f ca="1">IF(AM$5-$I$5&lt;$A69-1," ",IF(AM$5-$I$5+1&gt;'Primary Inputs'!$C$17,0,(SUM(OFFSET($I$21,0,AM$5-$I$5-$A69+1)))*$C69))</f>
        <v xml:space="preserve"> </v>
      </c>
      <c r="AN69" s="169" t="str">
        <f ca="1">IF(AN$5-$I$5&lt;$A69-1," ",IF(AN$5-$I$5+1&gt;'Primary Inputs'!$C$17,0,(SUM(OFFSET($I$21,0,AN$5-$I$5-$A69+1)))*$C69))</f>
        <v xml:space="preserve"> </v>
      </c>
      <c r="AO69" s="169" t="str">
        <f ca="1">IF(AO$5-$I$5&lt;$A69-1," ",IF(AO$5-$I$5+1&gt;'Primary Inputs'!$C$17,0,(SUM(OFFSET($I$21,0,AO$5-$I$5-$A69+1)))*$C69))</f>
        <v xml:space="preserve"> </v>
      </c>
      <c r="AP69" s="169" t="str">
        <f ca="1">IF(AP$5-$I$5&lt;$A69-1," ",IF(AP$5-$I$5+1&gt;'Primary Inputs'!$C$17,0,(SUM(OFFSET($I$21,0,AP$5-$I$5-$A69+1)))*$C69))</f>
        <v xml:space="preserve"> </v>
      </c>
      <c r="AQ69" s="169" t="str">
        <f ca="1">IF(AQ$5-$I$5&lt;$A69-1," ",IF(AQ$5-$I$5+1&gt;'Primary Inputs'!$C$17,0,(SUM(OFFSET($I$21,0,AQ$5-$I$5-$A69+1)))*$C69))</f>
        <v xml:space="preserve"> </v>
      </c>
      <c r="AR69" s="169" t="str">
        <f ca="1">IF(AR$5-$I$5&lt;$A69-1," ",IF(AR$5-$I$5+1&gt;'Primary Inputs'!$C$17,0,(SUM(OFFSET($I$21,0,AR$5-$I$5-$A69+1)))*$C69))</f>
        <v xml:space="preserve"> </v>
      </c>
      <c r="AS69" s="169" t="str">
        <f ca="1">IF(AS$5-$I$5&lt;$A69-1," ",IF(AS$5-$I$5+1&gt;'Primary Inputs'!$C$17,0,(SUM(OFFSET($I$21,0,AS$5-$I$5-$A69+1)))*$C69))</f>
        <v xml:space="preserve"> </v>
      </c>
      <c r="AT69" s="169" t="str">
        <f ca="1">IF(AT$5-$I$5&lt;$A69-1," ",IF(AT$5-$I$5+1&gt;'Primary Inputs'!$C$17,0,(SUM(OFFSET($I$21,0,AT$5-$I$5-$A69+1)))*$C69))</f>
        <v xml:space="preserve"> </v>
      </c>
      <c r="AU69" s="169" t="str">
        <f ca="1">IF(AU$5-$I$5&lt;$A69-1," ",IF(AU$5-$I$5+1&gt;'Primary Inputs'!$C$17,0,(SUM(OFFSET($I$21,0,AU$5-$I$5-$A69+1)))*$C69))</f>
        <v xml:space="preserve"> </v>
      </c>
      <c r="AV69" s="169" t="str">
        <f ca="1">IF(AV$5-$I$5&lt;$A69-1," ",IF(AV$5-$I$5+1&gt;'Primary Inputs'!$C$17,0,(SUM(OFFSET($I$21,0,AV$5-$I$5-$A69+1)))*$C69))</f>
        <v xml:space="preserve"> </v>
      </c>
      <c r="AW69" s="169" t="str">
        <f ca="1">IF(AW$5-$I$5&lt;$A69-1," ",IF(AW$5-$I$5+1&gt;'Primary Inputs'!$C$17,0,(SUM(OFFSET($I$21,0,AW$5-$I$5-$A69+1)))*$C69))</f>
        <v xml:space="preserve"> </v>
      </c>
      <c r="AX69" s="169" t="str">
        <f ca="1">IF(AX$5-$I$5&lt;$A69-1," ",IF(AX$5-$I$5+1&gt;'Primary Inputs'!$C$17,0,(SUM(OFFSET($I$21,0,AX$5-$I$5-$A69+1)))*$C69))</f>
        <v xml:space="preserve"> </v>
      </c>
      <c r="AY69" s="169" t="str">
        <f ca="1">IF(AY$5-$I$5&lt;$A69-1," ",IF(AY$5-$I$5+1&gt;'Primary Inputs'!$C$17,0,(SUM(OFFSET($I$21,0,AY$5-$I$5-$A69+1)))*$C69))</f>
        <v xml:space="preserve"> </v>
      </c>
      <c r="AZ69" s="169">
        <f ca="1">IF(AZ$5-$I$5&lt;$A69-1," ",IF(AZ$5-$I$5+1&gt;'Primary Inputs'!$C$17,0,(SUM(OFFSET($I$21,0,AZ$5-$I$5-$A69+1)))*$C69))</f>
        <v>0</v>
      </c>
      <c r="BA69" s="169">
        <f ca="1">IF(BA$5-$I$5&lt;$A69-1," ",IF(BA$5-$I$5+1&gt;'Primary Inputs'!$C$17,0,(SUM(OFFSET($I$21,0,BA$5-$I$5-$A69+1)))*$C69))</f>
        <v>0</v>
      </c>
      <c r="BB69" s="169">
        <f ca="1">IF(BB$5-$I$5&lt;$A69-1," ",IF(BB$5-$I$5+1&gt;'Primary Inputs'!$C$17,0,(SUM(OFFSET($I$21,0,BB$5-$I$5-$A69+1)))*$C69))</f>
        <v>0</v>
      </c>
      <c r="BC69" s="169">
        <f ca="1">IF(BC$5-$I$5&lt;$A69-1," ",IF(BC$5-$I$5+1&gt;'Primary Inputs'!$C$17,0,(SUM(OFFSET($I$21,0,BC$5-$I$5-$A69+1)))*$C69))</f>
        <v>0</v>
      </c>
      <c r="BD69" s="169">
        <f ca="1">IF(BD$5-$I$5&lt;$A69-1," ",IF(BD$5-$I$5+1&gt;'Primary Inputs'!$C$17,0,(SUM(OFFSET($I$21,0,BD$5-$I$5-$A69+1)))*$C69))</f>
        <v>0</v>
      </c>
      <c r="BE69" s="169">
        <f ca="1">IF(BE$5-$I$5&lt;$A69-1," ",IF(BE$5-$I$5+1&gt;'Primary Inputs'!$C$17,0,(SUM(OFFSET($I$21,0,BE$5-$I$5-$A69+1)))*$C69))</f>
        <v>0</v>
      </c>
      <c r="BF69" s="169">
        <f ca="1">IF(BF$5-$I$5&lt;$A69-1," ",IF(BF$5-$I$5+1&gt;'Primary Inputs'!$C$17,0,(SUM(OFFSET($I$21,0,BF$5-$I$5-$A69+1)))*$C69))</f>
        <v>0</v>
      </c>
      <c r="BG69" s="119"/>
      <c r="BH69" s="119"/>
      <c r="BI69" s="119"/>
      <c r="BJ69" s="119"/>
      <c r="BK69" s="119"/>
      <c r="BL69" s="119"/>
      <c r="BM69" s="119"/>
      <c r="BN69" s="119"/>
      <c r="BO69" s="119"/>
      <c r="BP69" s="119"/>
      <c r="BQ69" s="119"/>
      <c r="BR69" s="119"/>
      <c r="BS69" s="119"/>
      <c r="BT69" s="119"/>
      <c r="BU69" s="119"/>
      <c r="BV69" s="119"/>
      <c r="BW69" s="119"/>
      <c r="BX69" s="119"/>
      <c r="BY69" s="119"/>
      <c r="BZ69" s="119"/>
      <c r="CA69" s="119"/>
      <c r="CB69" s="119"/>
      <c r="CC69" s="119"/>
      <c r="CD69" s="119"/>
      <c r="CE69" s="119"/>
      <c r="CF69" s="119"/>
      <c r="CG69" s="119"/>
      <c r="CH69" s="119"/>
      <c r="CI69" s="119"/>
      <c r="CJ69" s="119"/>
      <c r="CK69" s="119"/>
      <c r="CL69" s="119"/>
      <c r="CM69" s="119"/>
      <c r="CN69" s="119"/>
      <c r="CO69" s="119"/>
      <c r="CP69" s="119"/>
      <c r="CQ69" s="119"/>
      <c r="CR69" s="119"/>
      <c r="CS69" s="119"/>
      <c r="CT69" s="119"/>
      <c r="CU69" s="119"/>
      <c r="CV69" s="119"/>
      <c r="CW69" s="119"/>
      <c r="CX69" s="119"/>
      <c r="CY69" s="119"/>
      <c r="CZ69" s="119"/>
    </row>
    <row r="70" spans="1:104">
      <c r="A70" s="119">
        <v>45</v>
      </c>
      <c r="B70" s="119" t="s">
        <v>239</v>
      </c>
      <c r="C70" s="119">
        <f ca="1">OFFSET('Primary Inputs'!$E$12,0,$A70-1)</f>
        <v>0</v>
      </c>
      <c r="I70" s="169" t="str">
        <f ca="1">IF(I$5-$I$5&lt;$A70-1," ",IF(I$5-$I$5+1&gt;'Primary Inputs'!$C$17,0,(SUM(OFFSET($I$21,0,I$5-$I$5-$A70+1)))*$C70))</f>
        <v xml:space="preserve"> </v>
      </c>
      <c r="J70" s="169" t="str">
        <f ca="1">IF(J$5-$I$5&lt;$A70-1," ",IF(J$5-$I$5+1&gt;'Primary Inputs'!$C$17,0,(SUM(OFFSET($I$21,0,J$5-$I$5-$A70+1)))*$C70))</f>
        <v xml:space="preserve"> </v>
      </c>
      <c r="K70" s="169" t="str">
        <f ca="1">IF(K$5-$I$5&lt;$A70-1," ",IF(K$5-$I$5+1&gt;'Primary Inputs'!$C$17,0,(SUM(OFFSET($I$21,0,K$5-$I$5-$A70+1)))*$C70))</f>
        <v xml:space="preserve"> </v>
      </c>
      <c r="L70" s="169" t="str">
        <f ca="1">IF(L$5-$I$5&lt;$A70-1," ",IF(L$5-$I$5+1&gt;'Primary Inputs'!$C$17,0,(SUM(OFFSET($I$21,0,L$5-$I$5-$A70+1)))*$C70))</f>
        <v xml:space="preserve"> </v>
      </c>
      <c r="M70" s="169" t="str">
        <f ca="1">IF(M$5-$I$5&lt;$A70-1," ",IF(M$5-$I$5+1&gt;'Primary Inputs'!$C$17,0,(SUM(OFFSET($I$21,0,M$5-$I$5-$A70+1)))*$C70))</f>
        <v xml:space="preserve"> </v>
      </c>
      <c r="N70" s="169" t="str">
        <f ca="1">IF(N$5-$I$5&lt;$A70-1," ",IF(N$5-$I$5+1&gt;'Primary Inputs'!$C$17,0,(SUM(OFFSET($I$21,0,N$5-$I$5-$A70+1)))*$C70))</f>
        <v xml:space="preserve"> </v>
      </c>
      <c r="O70" s="169" t="str">
        <f ca="1">IF(O$5-$I$5&lt;$A70-1," ",IF(O$5-$I$5+1&gt;'Primary Inputs'!$C$17,0,(SUM(OFFSET($I$21,0,O$5-$I$5-$A70+1)))*$C70))</f>
        <v xml:space="preserve"> </v>
      </c>
      <c r="P70" s="169" t="str">
        <f ca="1">IF(P$5-$I$5&lt;$A70-1," ",IF(P$5-$I$5+1&gt;'Primary Inputs'!$C$17,0,(SUM(OFFSET($I$21,0,P$5-$I$5-$A70+1)))*$C70))</f>
        <v xml:space="preserve"> </v>
      </c>
      <c r="Q70" s="169" t="str">
        <f ca="1">IF(Q$5-$I$5&lt;$A70-1," ",IF(Q$5-$I$5+1&gt;'Primary Inputs'!$C$17,0,(SUM(OFFSET($I$21,0,Q$5-$I$5-$A70+1)))*$C70))</f>
        <v xml:space="preserve"> </v>
      </c>
      <c r="R70" s="169" t="str">
        <f ca="1">IF(R$5-$I$5&lt;$A70-1," ",IF(R$5-$I$5+1&gt;'Primary Inputs'!$C$17,0,(SUM(OFFSET($I$21,0,R$5-$I$5-$A70+1)))*$C70))</f>
        <v xml:space="preserve"> </v>
      </c>
      <c r="S70" s="169" t="str">
        <f ca="1">IF(S$5-$I$5&lt;$A70-1," ",IF(S$5-$I$5+1&gt;'Primary Inputs'!$C$17,0,(SUM(OFFSET($I$21,0,S$5-$I$5-$A70+1)))*$C70))</f>
        <v xml:space="preserve"> </v>
      </c>
      <c r="T70" s="169" t="str">
        <f ca="1">IF(T$5-$I$5&lt;$A70-1," ",IF(T$5-$I$5+1&gt;'Primary Inputs'!$C$17,0,(SUM(OFFSET($I$21,0,T$5-$I$5-$A70+1)))*$C70))</f>
        <v xml:space="preserve"> </v>
      </c>
      <c r="U70" s="169" t="str">
        <f ca="1">IF(U$5-$I$5&lt;$A70-1," ",IF(U$5-$I$5+1&gt;'Primary Inputs'!$C$17,0,(SUM(OFFSET($I$21,0,U$5-$I$5-$A70+1)))*$C70))</f>
        <v xml:space="preserve"> </v>
      </c>
      <c r="V70" s="169" t="str">
        <f ca="1">IF(V$5-$I$5&lt;$A70-1," ",IF(V$5-$I$5+1&gt;'Primary Inputs'!$C$17,0,(SUM(OFFSET($I$21,0,V$5-$I$5-$A70+1)))*$C70))</f>
        <v xml:space="preserve"> </v>
      </c>
      <c r="W70" s="169" t="str">
        <f ca="1">IF(W$5-$I$5&lt;$A70-1," ",IF(W$5-$I$5+1&gt;'Primary Inputs'!$C$17,0,(SUM(OFFSET($I$21,0,W$5-$I$5-$A70+1)))*$C70))</f>
        <v xml:space="preserve"> </v>
      </c>
      <c r="X70" s="169" t="str">
        <f ca="1">IF(X$5-$I$5&lt;$A70-1," ",IF(X$5-$I$5+1&gt;'Primary Inputs'!$C$17,0,(SUM(OFFSET($I$21,0,X$5-$I$5-$A70+1)))*$C70))</f>
        <v xml:space="preserve"> </v>
      </c>
      <c r="Y70" s="169" t="str">
        <f ca="1">IF(Y$5-$I$5&lt;$A70-1," ",IF(Y$5-$I$5+1&gt;'Primary Inputs'!$C$17,0,(SUM(OFFSET($I$21,0,Y$5-$I$5-$A70+1)))*$C70))</f>
        <v xml:space="preserve"> </v>
      </c>
      <c r="Z70" s="169" t="str">
        <f ca="1">IF(Z$5-$I$5&lt;$A70-1," ",IF(Z$5-$I$5+1&gt;'Primary Inputs'!$C$17,0,(SUM(OFFSET($I$21,0,Z$5-$I$5-$A70+1)))*$C70))</f>
        <v xml:space="preserve"> </v>
      </c>
      <c r="AA70" s="169" t="str">
        <f ca="1">IF(AA$5-$I$5&lt;$A70-1," ",IF(AA$5-$I$5+1&gt;'Primary Inputs'!$C$17,0,(SUM(OFFSET($I$21,0,AA$5-$I$5-$A70+1)))*$C70))</f>
        <v xml:space="preserve"> </v>
      </c>
      <c r="AB70" s="169" t="str">
        <f ca="1">IF(AB$5-$I$5&lt;$A70-1," ",IF(AB$5-$I$5+1&gt;'Primary Inputs'!$C$17,0,(SUM(OFFSET($I$21,0,AB$5-$I$5-$A70+1)))*$C70))</f>
        <v xml:space="preserve"> </v>
      </c>
      <c r="AC70" s="169" t="str">
        <f ca="1">IF(AC$5-$I$5&lt;$A70-1," ",IF(AC$5-$I$5+1&gt;'Primary Inputs'!$C$17,0,(SUM(OFFSET($I$21,0,AC$5-$I$5-$A70+1)))*$C70))</f>
        <v xml:space="preserve"> </v>
      </c>
      <c r="AD70" s="169" t="str">
        <f ca="1">IF(AD$5-$I$5&lt;$A70-1," ",IF(AD$5-$I$5+1&gt;'Primary Inputs'!$C$17,0,(SUM(OFFSET($I$21,0,AD$5-$I$5-$A70+1)))*$C70))</f>
        <v xml:space="preserve"> </v>
      </c>
      <c r="AE70" s="169" t="str">
        <f ca="1">IF(AE$5-$I$5&lt;$A70-1," ",IF(AE$5-$I$5+1&gt;'Primary Inputs'!$C$17,0,(SUM(OFFSET($I$21,0,AE$5-$I$5-$A70+1)))*$C70))</f>
        <v xml:space="preserve"> </v>
      </c>
      <c r="AF70" s="169" t="str">
        <f ca="1">IF(AF$5-$I$5&lt;$A70-1," ",IF(AF$5-$I$5+1&gt;'Primary Inputs'!$C$17,0,(SUM(OFFSET($I$21,0,AF$5-$I$5-$A70+1)))*$C70))</f>
        <v xml:space="preserve"> </v>
      </c>
      <c r="AG70" s="169" t="str">
        <f ca="1">IF(AG$5-$I$5&lt;$A70-1," ",IF(AG$5-$I$5+1&gt;'Primary Inputs'!$C$17,0,(SUM(OFFSET($I$21,0,AG$5-$I$5-$A70+1)))*$C70))</f>
        <v xml:space="preserve"> </v>
      </c>
      <c r="AH70" s="169" t="str">
        <f ca="1">IF(AH$5-$I$5&lt;$A70-1," ",IF(AH$5-$I$5+1&gt;'Primary Inputs'!$C$17,0,(SUM(OFFSET($I$21,0,AH$5-$I$5-$A70+1)))*$C70))</f>
        <v xml:space="preserve"> </v>
      </c>
      <c r="AI70" s="169" t="str">
        <f ca="1">IF(AI$5-$I$5&lt;$A70-1," ",IF(AI$5-$I$5+1&gt;'Primary Inputs'!$C$17,0,(SUM(OFFSET($I$21,0,AI$5-$I$5-$A70+1)))*$C70))</f>
        <v xml:space="preserve"> </v>
      </c>
      <c r="AJ70" s="169" t="str">
        <f ca="1">IF(AJ$5-$I$5&lt;$A70-1," ",IF(AJ$5-$I$5+1&gt;'Primary Inputs'!$C$17,0,(SUM(OFFSET($I$21,0,AJ$5-$I$5-$A70+1)))*$C70))</f>
        <v xml:space="preserve"> </v>
      </c>
      <c r="AK70" s="169" t="str">
        <f ca="1">IF(AK$5-$I$5&lt;$A70-1," ",IF(AK$5-$I$5+1&gt;'Primary Inputs'!$C$17,0,(SUM(OFFSET($I$21,0,AK$5-$I$5-$A70+1)))*$C70))</f>
        <v xml:space="preserve"> </v>
      </c>
      <c r="AL70" s="169" t="str">
        <f ca="1">IF(AL$5-$I$5&lt;$A70-1," ",IF(AL$5-$I$5+1&gt;'Primary Inputs'!$C$17,0,(SUM(OFFSET($I$21,0,AL$5-$I$5-$A70+1)))*$C70))</f>
        <v xml:space="preserve"> </v>
      </c>
      <c r="AM70" s="169" t="str">
        <f ca="1">IF(AM$5-$I$5&lt;$A70-1," ",IF(AM$5-$I$5+1&gt;'Primary Inputs'!$C$17,0,(SUM(OFFSET($I$21,0,AM$5-$I$5-$A70+1)))*$C70))</f>
        <v xml:space="preserve"> </v>
      </c>
      <c r="AN70" s="169" t="str">
        <f ca="1">IF(AN$5-$I$5&lt;$A70-1," ",IF(AN$5-$I$5+1&gt;'Primary Inputs'!$C$17,0,(SUM(OFFSET($I$21,0,AN$5-$I$5-$A70+1)))*$C70))</f>
        <v xml:space="preserve"> </v>
      </c>
      <c r="AO70" s="169" t="str">
        <f ca="1">IF(AO$5-$I$5&lt;$A70-1," ",IF(AO$5-$I$5+1&gt;'Primary Inputs'!$C$17,0,(SUM(OFFSET($I$21,0,AO$5-$I$5-$A70+1)))*$C70))</f>
        <v xml:space="preserve"> </v>
      </c>
      <c r="AP70" s="169" t="str">
        <f ca="1">IF(AP$5-$I$5&lt;$A70-1," ",IF(AP$5-$I$5+1&gt;'Primary Inputs'!$C$17,0,(SUM(OFFSET($I$21,0,AP$5-$I$5-$A70+1)))*$C70))</f>
        <v xml:space="preserve"> </v>
      </c>
      <c r="AQ70" s="169" t="str">
        <f ca="1">IF(AQ$5-$I$5&lt;$A70-1," ",IF(AQ$5-$I$5+1&gt;'Primary Inputs'!$C$17,0,(SUM(OFFSET($I$21,0,AQ$5-$I$5-$A70+1)))*$C70))</f>
        <v xml:space="preserve"> </v>
      </c>
      <c r="AR70" s="169" t="str">
        <f ca="1">IF(AR$5-$I$5&lt;$A70-1," ",IF(AR$5-$I$5+1&gt;'Primary Inputs'!$C$17,0,(SUM(OFFSET($I$21,0,AR$5-$I$5-$A70+1)))*$C70))</f>
        <v xml:space="preserve"> </v>
      </c>
      <c r="AS70" s="169" t="str">
        <f ca="1">IF(AS$5-$I$5&lt;$A70-1," ",IF(AS$5-$I$5+1&gt;'Primary Inputs'!$C$17,0,(SUM(OFFSET($I$21,0,AS$5-$I$5-$A70+1)))*$C70))</f>
        <v xml:space="preserve"> </v>
      </c>
      <c r="AT70" s="169" t="str">
        <f ca="1">IF(AT$5-$I$5&lt;$A70-1," ",IF(AT$5-$I$5+1&gt;'Primary Inputs'!$C$17,0,(SUM(OFFSET($I$21,0,AT$5-$I$5-$A70+1)))*$C70))</f>
        <v xml:space="preserve"> </v>
      </c>
      <c r="AU70" s="169" t="str">
        <f ca="1">IF(AU$5-$I$5&lt;$A70-1," ",IF(AU$5-$I$5+1&gt;'Primary Inputs'!$C$17,0,(SUM(OFFSET($I$21,0,AU$5-$I$5-$A70+1)))*$C70))</f>
        <v xml:space="preserve"> </v>
      </c>
      <c r="AV70" s="169" t="str">
        <f ca="1">IF(AV$5-$I$5&lt;$A70-1," ",IF(AV$5-$I$5+1&gt;'Primary Inputs'!$C$17,0,(SUM(OFFSET($I$21,0,AV$5-$I$5-$A70+1)))*$C70))</f>
        <v xml:space="preserve"> </v>
      </c>
      <c r="AW70" s="169" t="str">
        <f ca="1">IF(AW$5-$I$5&lt;$A70-1," ",IF(AW$5-$I$5+1&gt;'Primary Inputs'!$C$17,0,(SUM(OFFSET($I$21,0,AW$5-$I$5-$A70+1)))*$C70))</f>
        <v xml:space="preserve"> </v>
      </c>
      <c r="AX70" s="169" t="str">
        <f ca="1">IF(AX$5-$I$5&lt;$A70-1," ",IF(AX$5-$I$5+1&gt;'Primary Inputs'!$C$17,0,(SUM(OFFSET($I$21,0,AX$5-$I$5-$A70+1)))*$C70))</f>
        <v xml:space="preserve"> </v>
      </c>
      <c r="AY70" s="169" t="str">
        <f ca="1">IF(AY$5-$I$5&lt;$A70-1," ",IF(AY$5-$I$5+1&gt;'Primary Inputs'!$C$17,0,(SUM(OFFSET($I$21,0,AY$5-$I$5-$A70+1)))*$C70))</f>
        <v xml:space="preserve"> </v>
      </c>
      <c r="AZ70" s="169" t="str">
        <f ca="1">IF(AZ$5-$I$5&lt;$A70-1," ",IF(AZ$5-$I$5+1&gt;'Primary Inputs'!$C$17,0,(SUM(OFFSET($I$21,0,AZ$5-$I$5-$A70+1)))*$C70))</f>
        <v xml:space="preserve"> </v>
      </c>
      <c r="BA70" s="169">
        <f ca="1">IF(BA$5-$I$5&lt;$A70-1," ",IF(BA$5-$I$5+1&gt;'Primary Inputs'!$C$17,0,(SUM(OFFSET($I$21,0,BA$5-$I$5-$A70+1)))*$C70))</f>
        <v>0</v>
      </c>
      <c r="BB70" s="169">
        <f ca="1">IF(BB$5-$I$5&lt;$A70-1," ",IF(BB$5-$I$5+1&gt;'Primary Inputs'!$C$17,0,(SUM(OFFSET($I$21,0,BB$5-$I$5-$A70+1)))*$C70))</f>
        <v>0</v>
      </c>
      <c r="BC70" s="169">
        <f ca="1">IF(BC$5-$I$5&lt;$A70-1," ",IF(BC$5-$I$5+1&gt;'Primary Inputs'!$C$17,0,(SUM(OFFSET($I$21,0,BC$5-$I$5-$A70+1)))*$C70))</f>
        <v>0</v>
      </c>
      <c r="BD70" s="169">
        <f ca="1">IF(BD$5-$I$5&lt;$A70-1," ",IF(BD$5-$I$5+1&gt;'Primary Inputs'!$C$17,0,(SUM(OFFSET($I$21,0,BD$5-$I$5-$A70+1)))*$C70))</f>
        <v>0</v>
      </c>
      <c r="BE70" s="169">
        <f ca="1">IF(BE$5-$I$5&lt;$A70-1," ",IF(BE$5-$I$5+1&gt;'Primary Inputs'!$C$17,0,(SUM(OFFSET($I$21,0,BE$5-$I$5-$A70+1)))*$C70))</f>
        <v>0</v>
      </c>
      <c r="BF70" s="169">
        <f ca="1">IF(BF$5-$I$5&lt;$A70-1," ",IF(BF$5-$I$5+1&gt;'Primary Inputs'!$C$17,0,(SUM(OFFSET($I$21,0,BF$5-$I$5-$A70+1)))*$C70))</f>
        <v>0</v>
      </c>
      <c r="BG70" s="119"/>
      <c r="BH70" s="119"/>
      <c r="BI70" s="119"/>
      <c r="BJ70" s="119"/>
      <c r="BK70" s="119"/>
      <c r="BL70" s="119"/>
      <c r="BM70" s="119"/>
      <c r="BN70" s="119"/>
      <c r="BO70" s="119"/>
      <c r="BP70" s="119"/>
      <c r="BQ70" s="119"/>
      <c r="BR70" s="119"/>
      <c r="BS70" s="119"/>
      <c r="BT70" s="119"/>
      <c r="BU70" s="119"/>
      <c r="BV70" s="119"/>
      <c r="BW70" s="119"/>
      <c r="BX70" s="119"/>
      <c r="BY70" s="119"/>
      <c r="BZ70" s="119"/>
      <c r="CA70" s="119"/>
      <c r="CB70" s="119"/>
      <c r="CC70" s="119"/>
      <c r="CD70" s="119"/>
      <c r="CE70" s="119"/>
      <c r="CF70" s="119"/>
      <c r="CG70" s="119"/>
      <c r="CH70" s="119"/>
      <c r="CI70" s="119"/>
      <c r="CJ70" s="119"/>
      <c r="CK70" s="119"/>
      <c r="CL70" s="119"/>
      <c r="CM70" s="119"/>
      <c r="CN70" s="119"/>
      <c r="CO70" s="119"/>
      <c r="CP70" s="119"/>
      <c r="CQ70" s="119"/>
      <c r="CR70" s="119"/>
      <c r="CS70" s="119"/>
      <c r="CT70" s="119"/>
      <c r="CU70" s="119"/>
      <c r="CV70" s="119"/>
      <c r="CW70" s="119"/>
      <c r="CX70" s="119"/>
      <c r="CY70" s="119"/>
      <c r="CZ70" s="119"/>
    </row>
    <row r="71" spans="1:104">
      <c r="A71" s="119">
        <v>46</v>
      </c>
      <c r="B71" s="119" t="s">
        <v>240</v>
      </c>
      <c r="C71" s="119">
        <f ca="1">OFFSET('Primary Inputs'!$E$12,0,$A71-1)</f>
        <v>0</v>
      </c>
      <c r="I71" s="169" t="str">
        <f ca="1">IF(I$5-$I$5&lt;$A71-1," ",IF(I$5-$I$5+1&gt;'Primary Inputs'!$C$17,0,(SUM(OFFSET($I$21,0,I$5-$I$5-$A71+1)))*$C71))</f>
        <v xml:space="preserve"> </v>
      </c>
      <c r="J71" s="169" t="str">
        <f ca="1">IF(J$5-$I$5&lt;$A71-1," ",IF(J$5-$I$5+1&gt;'Primary Inputs'!$C$17,0,(SUM(OFFSET($I$21,0,J$5-$I$5-$A71+1)))*$C71))</f>
        <v xml:space="preserve"> </v>
      </c>
      <c r="K71" s="169" t="str">
        <f ca="1">IF(K$5-$I$5&lt;$A71-1," ",IF(K$5-$I$5+1&gt;'Primary Inputs'!$C$17,0,(SUM(OFFSET($I$21,0,K$5-$I$5-$A71+1)))*$C71))</f>
        <v xml:space="preserve"> </v>
      </c>
      <c r="L71" s="169" t="str">
        <f ca="1">IF(L$5-$I$5&lt;$A71-1," ",IF(L$5-$I$5+1&gt;'Primary Inputs'!$C$17,0,(SUM(OFFSET($I$21,0,L$5-$I$5-$A71+1)))*$C71))</f>
        <v xml:space="preserve"> </v>
      </c>
      <c r="M71" s="169" t="str">
        <f ca="1">IF(M$5-$I$5&lt;$A71-1," ",IF(M$5-$I$5+1&gt;'Primary Inputs'!$C$17,0,(SUM(OFFSET($I$21,0,M$5-$I$5-$A71+1)))*$C71))</f>
        <v xml:space="preserve"> </v>
      </c>
      <c r="N71" s="169" t="str">
        <f ca="1">IF(N$5-$I$5&lt;$A71-1," ",IF(N$5-$I$5+1&gt;'Primary Inputs'!$C$17,0,(SUM(OFFSET($I$21,0,N$5-$I$5-$A71+1)))*$C71))</f>
        <v xml:space="preserve"> </v>
      </c>
      <c r="O71" s="169" t="str">
        <f ca="1">IF(O$5-$I$5&lt;$A71-1," ",IF(O$5-$I$5+1&gt;'Primary Inputs'!$C$17,0,(SUM(OFFSET($I$21,0,O$5-$I$5-$A71+1)))*$C71))</f>
        <v xml:space="preserve"> </v>
      </c>
      <c r="P71" s="169" t="str">
        <f ca="1">IF(P$5-$I$5&lt;$A71-1," ",IF(P$5-$I$5+1&gt;'Primary Inputs'!$C$17,0,(SUM(OFFSET($I$21,0,P$5-$I$5-$A71+1)))*$C71))</f>
        <v xml:space="preserve"> </v>
      </c>
      <c r="Q71" s="169" t="str">
        <f ca="1">IF(Q$5-$I$5&lt;$A71-1," ",IF(Q$5-$I$5+1&gt;'Primary Inputs'!$C$17,0,(SUM(OFFSET($I$21,0,Q$5-$I$5-$A71+1)))*$C71))</f>
        <v xml:space="preserve"> </v>
      </c>
      <c r="R71" s="169" t="str">
        <f ca="1">IF(R$5-$I$5&lt;$A71-1," ",IF(R$5-$I$5+1&gt;'Primary Inputs'!$C$17,0,(SUM(OFFSET($I$21,0,R$5-$I$5-$A71+1)))*$C71))</f>
        <v xml:space="preserve"> </v>
      </c>
      <c r="S71" s="169" t="str">
        <f ca="1">IF(S$5-$I$5&lt;$A71-1," ",IF(S$5-$I$5+1&gt;'Primary Inputs'!$C$17,0,(SUM(OFFSET($I$21,0,S$5-$I$5-$A71+1)))*$C71))</f>
        <v xml:space="preserve"> </v>
      </c>
      <c r="T71" s="169" t="str">
        <f ca="1">IF(T$5-$I$5&lt;$A71-1," ",IF(T$5-$I$5+1&gt;'Primary Inputs'!$C$17,0,(SUM(OFFSET($I$21,0,T$5-$I$5-$A71+1)))*$C71))</f>
        <v xml:space="preserve"> </v>
      </c>
      <c r="U71" s="169" t="str">
        <f ca="1">IF(U$5-$I$5&lt;$A71-1," ",IF(U$5-$I$5+1&gt;'Primary Inputs'!$C$17,0,(SUM(OFFSET($I$21,0,U$5-$I$5-$A71+1)))*$C71))</f>
        <v xml:space="preserve"> </v>
      </c>
      <c r="V71" s="169" t="str">
        <f ca="1">IF(V$5-$I$5&lt;$A71-1," ",IF(V$5-$I$5+1&gt;'Primary Inputs'!$C$17,0,(SUM(OFFSET($I$21,0,V$5-$I$5-$A71+1)))*$C71))</f>
        <v xml:space="preserve"> </v>
      </c>
      <c r="W71" s="169" t="str">
        <f ca="1">IF(W$5-$I$5&lt;$A71-1," ",IF(W$5-$I$5+1&gt;'Primary Inputs'!$C$17,0,(SUM(OFFSET($I$21,0,W$5-$I$5-$A71+1)))*$C71))</f>
        <v xml:space="preserve"> </v>
      </c>
      <c r="X71" s="169" t="str">
        <f ca="1">IF(X$5-$I$5&lt;$A71-1," ",IF(X$5-$I$5+1&gt;'Primary Inputs'!$C$17,0,(SUM(OFFSET($I$21,0,X$5-$I$5-$A71+1)))*$C71))</f>
        <v xml:space="preserve"> </v>
      </c>
      <c r="Y71" s="169" t="str">
        <f ca="1">IF(Y$5-$I$5&lt;$A71-1," ",IF(Y$5-$I$5+1&gt;'Primary Inputs'!$C$17,0,(SUM(OFFSET($I$21,0,Y$5-$I$5-$A71+1)))*$C71))</f>
        <v xml:space="preserve"> </v>
      </c>
      <c r="Z71" s="169" t="str">
        <f ca="1">IF(Z$5-$I$5&lt;$A71-1," ",IF(Z$5-$I$5+1&gt;'Primary Inputs'!$C$17,0,(SUM(OFFSET($I$21,0,Z$5-$I$5-$A71+1)))*$C71))</f>
        <v xml:space="preserve"> </v>
      </c>
      <c r="AA71" s="169" t="str">
        <f ca="1">IF(AA$5-$I$5&lt;$A71-1," ",IF(AA$5-$I$5+1&gt;'Primary Inputs'!$C$17,0,(SUM(OFFSET($I$21,0,AA$5-$I$5-$A71+1)))*$C71))</f>
        <v xml:space="preserve"> </v>
      </c>
      <c r="AB71" s="169" t="str">
        <f ca="1">IF(AB$5-$I$5&lt;$A71-1," ",IF(AB$5-$I$5+1&gt;'Primary Inputs'!$C$17,0,(SUM(OFFSET($I$21,0,AB$5-$I$5-$A71+1)))*$C71))</f>
        <v xml:space="preserve"> </v>
      </c>
      <c r="AC71" s="169" t="str">
        <f ca="1">IF(AC$5-$I$5&lt;$A71-1," ",IF(AC$5-$I$5+1&gt;'Primary Inputs'!$C$17,0,(SUM(OFFSET($I$21,0,AC$5-$I$5-$A71+1)))*$C71))</f>
        <v xml:space="preserve"> </v>
      </c>
      <c r="AD71" s="169" t="str">
        <f ca="1">IF(AD$5-$I$5&lt;$A71-1," ",IF(AD$5-$I$5+1&gt;'Primary Inputs'!$C$17,0,(SUM(OFFSET($I$21,0,AD$5-$I$5-$A71+1)))*$C71))</f>
        <v xml:space="preserve"> </v>
      </c>
      <c r="AE71" s="169" t="str">
        <f ca="1">IF(AE$5-$I$5&lt;$A71-1," ",IF(AE$5-$I$5+1&gt;'Primary Inputs'!$C$17,0,(SUM(OFFSET($I$21,0,AE$5-$I$5-$A71+1)))*$C71))</f>
        <v xml:space="preserve"> </v>
      </c>
      <c r="AF71" s="169" t="str">
        <f ca="1">IF(AF$5-$I$5&lt;$A71-1," ",IF(AF$5-$I$5+1&gt;'Primary Inputs'!$C$17,0,(SUM(OFFSET($I$21,0,AF$5-$I$5-$A71+1)))*$C71))</f>
        <v xml:space="preserve"> </v>
      </c>
      <c r="AG71" s="169" t="str">
        <f ca="1">IF(AG$5-$I$5&lt;$A71-1," ",IF(AG$5-$I$5+1&gt;'Primary Inputs'!$C$17,0,(SUM(OFFSET($I$21,0,AG$5-$I$5-$A71+1)))*$C71))</f>
        <v xml:space="preserve"> </v>
      </c>
      <c r="AH71" s="169" t="str">
        <f ca="1">IF(AH$5-$I$5&lt;$A71-1," ",IF(AH$5-$I$5+1&gt;'Primary Inputs'!$C$17,0,(SUM(OFFSET($I$21,0,AH$5-$I$5-$A71+1)))*$C71))</f>
        <v xml:space="preserve"> </v>
      </c>
      <c r="AI71" s="169" t="str">
        <f ca="1">IF(AI$5-$I$5&lt;$A71-1," ",IF(AI$5-$I$5+1&gt;'Primary Inputs'!$C$17,0,(SUM(OFFSET($I$21,0,AI$5-$I$5-$A71+1)))*$C71))</f>
        <v xml:space="preserve"> </v>
      </c>
      <c r="AJ71" s="169" t="str">
        <f ca="1">IF(AJ$5-$I$5&lt;$A71-1," ",IF(AJ$5-$I$5+1&gt;'Primary Inputs'!$C$17,0,(SUM(OFFSET($I$21,0,AJ$5-$I$5-$A71+1)))*$C71))</f>
        <v xml:space="preserve"> </v>
      </c>
      <c r="AK71" s="169" t="str">
        <f ca="1">IF(AK$5-$I$5&lt;$A71-1," ",IF(AK$5-$I$5+1&gt;'Primary Inputs'!$C$17,0,(SUM(OFFSET($I$21,0,AK$5-$I$5-$A71+1)))*$C71))</f>
        <v xml:space="preserve"> </v>
      </c>
      <c r="AL71" s="169" t="str">
        <f ca="1">IF(AL$5-$I$5&lt;$A71-1," ",IF(AL$5-$I$5+1&gt;'Primary Inputs'!$C$17,0,(SUM(OFFSET($I$21,0,AL$5-$I$5-$A71+1)))*$C71))</f>
        <v xml:space="preserve"> </v>
      </c>
      <c r="AM71" s="169" t="str">
        <f ca="1">IF(AM$5-$I$5&lt;$A71-1," ",IF(AM$5-$I$5+1&gt;'Primary Inputs'!$C$17,0,(SUM(OFFSET($I$21,0,AM$5-$I$5-$A71+1)))*$C71))</f>
        <v xml:space="preserve"> </v>
      </c>
      <c r="AN71" s="169" t="str">
        <f ca="1">IF(AN$5-$I$5&lt;$A71-1," ",IF(AN$5-$I$5+1&gt;'Primary Inputs'!$C$17,0,(SUM(OFFSET($I$21,0,AN$5-$I$5-$A71+1)))*$C71))</f>
        <v xml:space="preserve"> </v>
      </c>
      <c r="AO71" s="169" t="str">
        <f ca="1">IF(AO$5-$I$5&lt;$A71-1," ",IF(AO$5-$I$5+1&gt;'Primary Inputs'!$C$17,0,(SUM(OFFSET($I$21,0,AO$5-$I$5-$A71+1)))*$C71))</f>
        <v xml:space="preserve"> </v>
      </c>
      <c r="AP71" s="169" t="str">
        <f ca="1">IF(AP$5-$I$5&lt;$A71-1," ",IF(AP$5-$I$5+1&gt;'Primary Inputs'!$C$17,0,(SUM(OFFSET($I$21,0,AP$5-$I$5-$A71+1)))*$C71))</f>
        <v xml:space="preserve"> </v>
      </c>
      <c r="AQ71" s="169" t="str">
        <f ca="1">IF(AQ$5-$I$5&lt;$A71-1," ",IF(AQ$5-$I$5+1&gt;'Primary Inputs'!$C$17,0,(SUM(OFFSET($I$21,0,AQ$5-$I$5-$A71+1)))*$C71))</f>
        <v xml:space="preserve"> </v>
      </c>
      <c r="AR71" s="169" t="str">
        <f ca="1">IF(AR$5-$I$5&lt;$A71-1," ",IF(AR$5-$I$5+1&gt;'Primary Inputs'!$C$17,0,(SUM(OFFSET($I$21,0,AR$5-$I$5-$A71+1)))*$C71))</f>
        <v xml:space="preserve"> </v>
      </c>
      <c r="AS71" s="169" t="str">
        <f ca="1">IF(AS$5-$I$5&lt;$A71-1," ",IF(AS$5-$I$5+1&gt;'Primary Inputs'!$C$17,0,(SUM(OFFSET($I$21,0,AS$5-$I$5-$A71+1)))*$C71))</f>
        <v xml:space="preserve"> </v>
      </c>
      <c r="AT71" s="169" t="str">
        <f ca="1">IF(AT$5-$I$5&lt;$A71-1," ",IF(AT$5-$I$5+1&gt;'Primary Inputs'!$C$17,0,(SUM(OFFSET($I$21,0,AT$5-$I$5-$A71+1)))*$C71))</f>
        <v xml:space="preserve"> </v>
      </c>
      <c r="AU71" s="169" t="str">
        <f ca="1">IF(AU$5-$I$5&lt;$A71-1," ",IF(AU$5-$I$5+1&gt;'Primary Inputs'!$C$17,0,(SUM(OFFSET($I$21,0,AU$5-$I$5-$A71+1)))*$C71))</f>
        <v xml:space="preserve"> </v>
      </c>
      <c r="AV71" s="169" t="str">
        <f ca="1">IF(AV$5-$I$5&lt;$A71-1," ",IF(AV$5-$I$5+1&gt;'Primary Inputs'!$C$17,0,(SUM(OFFSET($I$21,0,AV$5-$I$5-$A71+1)))*$C71))</f>
        <v xml:space="preserve"> </v>
      </c>
      <c r="AW71" s="169" t="str">
        <f ca="1">IF(AW$5-$I$5&lt;$A71-1," ",IF(AW$5-$I$5+1&gt;'Primary Inputs'!$C$17,0,(SUM(OFFSET($I$21,0,AW$5-$I$5-$A71+1)))*$C71))</f>
        <v xml:space="preserve"> </v>
      </c>
      <c r="AX71" s="169" t="str">
        <f ca="1">IF(AX$5-$I$5&lt;$A71-1," ",IF(AX$5-$I$5+1&gt;'Primary Inputs'!$C$17,0,(SUM(OFFSET($I$21,0,AX$5-$I$5-$A71+1)))*$C71))</f>
        <v xml:space="preserve"> </v>
      </c>
      <c r="AY71" s="169" t="str">
        <f ca="1">IF(AY$5-$I$5&lt;$A71-1," ",IF(AY$5-$I$5+1&gt;'Primary Inputs'!$C$17,0,(SUM(OFFSET($I$21,0,AY$5-$I$5-$A71+1)))*$C71))</f>
        <v xml:space="preserve"> </v>
      </c>
      <c r="AZ71" s="169" t="str">
        <f ca="1">IF(AZ$5-$I$5&lt;$A71-1," ",IF(AZ$5-$I$5+1&gt;'Primary Inputs'!$C$17,0,(SUM(OFFSET($I$21,0,AZ$5-$I$5-$A71+1)))*$C71))</f>
        <v xml:space="preserve"> </v>
      </c>
      <c r="BA71" s="169" t="str">
        <f ca="1">IF(BA$5-$I$5&lt;$A71-1," ",IF(BA$5-$I$5+1&gt;'Primary Inputs'!$C$17,0,(SUM(OFFSET($I$21,0,BA$5-$I$5-$A71+1)))*$C71))</f>
        <v xml:space="preserve"> </v>
      </c>
      <c r="BB71" s="169">
        <f ca="1">IF(BB$5-$I$5&lt;$A71-1," ",IF(BB$5-$I$5+1&gt;'Primary Inputs'!$C$17,0,(SUM(OFFSET($I$21,0,BB$5-$I$5-$A71+1)))*$C71))</f>
        <v>0</v>
      </c>
      <c r="BC71" s="169">
        <f ca="1">IF(BC$5-$I$5&lt;$A71-1," ",IF(BC$5-$I$5+1&gt;'Primary Inputs'!$C$17,0,(SUM(OFFSET($I$21,0,BC$5-$I$5-$A71+1)))*$C71))</f>
        <v>0</v>
      </c>
      <c r="BD71" s="169">
        <f ca="1">IF(BD$5-$I$5&lt;$A71-1," ",IF(BD$5-$I$5+1&gt;'Primary Inputs'!$C$17,0,(SUM(OFFSET($I$21,0,BD$5-$I$5-$A71+1)))*$C71))</f>
        <v>0</v>
      </c>
      <c r="BE71" s="169">
        <f ca="1">IF(BE$5-$I$5&lt;$A71-1," ",IF(BE$5-$I$5+1&gt;'Primary Inputs'!$C$17,0,(SUM(OFFSET($I$21,0,BE$5-$I$5-$A71+1)))*$C71))</f>
        <v>0</v>
      </c>
      <c r="BF71" s="169">
        <f ca="1">IF(BF$5-$I$5&lt;$A71-1," ",IF(BF$5-$I$5+1&gt;'Primary Inputs'!$C$17,0,(SUM(OFFSET($I$21,0,BF$5-$I$5-$A71+1)))*$C71))</f>
        <v>0</v>
      </c>
      <c r="BG71" s="119"/>
      <c r="BH71" s="119"/>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19"/>
      <c r="CG71" s="119"/>
      <c r="CH71" s="119"/>
      <c r="CI71" s="119"/>
      <c r="CJ71" s="119"/>
      <c r="CK71" s="119"/>
      <c r="CL71" s="119"/>
      <c r="CM71" s="119"/>
      <c r="CN71" s="119"/>
      <c r="CO71" s="119"/>
      <c r="CP71" s="119"/>
      <c r="CQ71" s="119"/>
      <c r="CR71" s="119"/>
      <c r="CS71" s="119"/>
      <c r="CT71" s="119"/>
      <c r="CU71" s="119"/>
      <c r="CV71" s="119"/>
      <c r="CW71" s="119"/>
      <c r="CX71" s="119"/>
      <c r="CY71" s="119"/>
      <c r="CZ71" s="119"/>
    </row>
    <row r="72" spans="1:104">
      <c r="A72" s="119">
        <v>47</v>
      </c>
      <c r="B72" s="119" t="s">
        <v>241</v>
      </c>
      <c r="C72" s="119">
        <f ca="1">OFFSET('Primary Inputs'!$E$12,0,$A72-1)</f>
        <v>0</v>
      </c>
      <c r="I72" s="169" t="str">
        <f ca="1">IF(I$5-$I$5&lt;$A72-1," ",IF(I$5-$I$5+1&gt;'Primary Inputs'!$C$17,0,(SUM(OFFSET($I$21,0,I$5-$I$5-$A72+1)))*$C72))</f>
        <v xml:space="preserve"> </v>
      </c>
      <c r="J72" s="169" t="str">
        <f ca="1">IF(J$5-$I$5&lt;$A72-1," ",IF(J$5-$I$5+1&gt;'Primary Inputs'!$C$17,0,(SUM(OFFSET($I$21,0,J$5-$I$5-$A72+1)))*$C72))</f>
        <v xml:space="preserve"> </v>
      </c>
      <c r="K72" s="169" t="str">
        <f ca="1">IF(K$5-$I$5&lt;$A72-1," ",IF(K$5-$I$5+1&gt;'Primary Inputs'!$C$17,0,(SUM(OFFSET($I$21,0,K$5-$I$5-$A72+1)))*$C72))</f>
        <v xml:space="preserve"> </v>
      </c>
      <c r="L72" s="169" t="str">
        <f ca="1">IF(L$5-$I$5&lt;$A72-1," ",IF(L$5-$I$5+1&gt;'Primary Inputs'!$C$17,0,(SUM(OFFSET($I$21,0,L$5-$I$5-$A72+1)))*$C72))</f>
        <v xml:space="preserve"> </v>
      </c>
      <c r="M72" s="169" t="str">
        <f ca="1">IF(M$5-$I$5&lt;$A72-1," ",IF(M$5-$I$5+1&gt;'Primary Inputs'!$C$17,0,(SUM(OFFSET($I$21,0,M$5-$I$5-$A72+1)))*$C72))</f>
        <v xml:space="preserve"> </v>
      </c>
      <c r="N72" s="169" t="str">
        <f ca="1">IF(N$5-$I$5&lt;$A72-1," ",IF(N$5-$I$5+1&gt;'Primary Inputs'!$C$17,0,(SUM(OFFSET($I$21,0,N$5-$I$5-$A72+1)))*$C72))</f>
        <v xml:space="preserve"> </v>
      </c>
      <c r="O72" s="169" t="str">
        <f ca="1">IF(O$5-$I$5&lt;$A72-1," ",IF(O$5-$I$5+1&gt;'Primary Inputs'!$C$17,0,(SUM(OFFSET($I$21,0,O$5-$I$5-$A72+1)))*$C72))</f>
        <v xml:space="preserve"> </v>
      </c>
      <c r="P72" s="169" t="str">
        <f ca="1">IF(P$5-$I$5&lt;$A72-1," ",IF(P$5-$I$5+1&gt;'Primary Inputs'!$C$17,0,(SUM(OFFSET($I$21,0,P$5-$I$5-$A72+1)))*$C72))</f>
        <v xml:space="preserve"> </v>
      </c>
      <c r="Q72" s="169" t="str">
        <f ca="1">IF(Q$5-$I$5&lt;$A72-1," ",IF(Q$5-$I$5+1&gt;'Primary Inputs'!$C$17,0,(SUM(OFFSET($I$21,0,Q$5-$I$5-$A72+1)))*$C72))</f>
        <v xml:space="preserve"> </v>
      </c>
      <c r="R72" s="169" t="str">
        <f ca="1">IF(R$5-$I$5&lt;$A72-1," ",IF(R$5-$I$5+1&gt;'Primary Inputs'!$C$17,0,(SUM(OFFSET($I$21,0,R$5-$I$5-$A72+1)))*$C72))</f>
        <v xml:space="preserve"> </v>
      </c>
      <c r="S72" s="169" t="str">
        <f ca="1">IF(S$5-$I$5&lt;$A72-1," ",IF(S$5-$I$5+1&gt;'Primary Inputs'!$C$17,0,(SUM(OFFSET($I$21,0,S$5-$I$5-$A72+1)))*$C72))</f>
        <v xml:space="preserve"> </v>
      </c>
      <c r="T72" s="169" t="str">
        <f ca="1">IF(T$5-$I$5&lt;$A72-1," ",IF(T$5-$I$5+1&gt;'Primary Inputs'!$C$17,0,(SUM(OFFSET($I$21,0,T$5-$I$5-$A72+1)))*$C72))</f>
        <v xml:space="preserve"> </v>
      </c>
      <c r="U72" s="169" t="str">
        <f ca="1">IF(U$5-$I$5&lt;$A72-1," ",IF(U$5-$I$5+1&gt;'Primary Inputs'!$C$17,0,(SUM(OFFSET($I$21,0,U$5-$I$5-$A72+1)))*$C72))</f>
        <v xml:space="preserve"> </v>
      </c>
      <c r="V72" s="169" t="str">
        <f ca="1">IF(V$5-$I$5&lt;$A72-1," ",IF(V$5-$I$5+1&gt;'Primary Inputs'!$C$17,0,(SUM(OFFSET($I$21,0,V$5-$I$5-$A72+1)))*$C72))</f>
        <v xml:space="preserve"> </v>
      </c>
      <c r="W72" s="169" t="str">
        <f ca="1">IF(W$5-$I$5&lt;$A72-1," ",IF(W$5-$I$5+1&gt;'Primary Inputs'!$C$17,0,(SUM(OFFSET($I$21,0,W$5-$I$5-$A72+1)))*$C72))</f>
        <v xml:space="preserve"> </v>
      </c>
      <c r="X72" s="169" t="str">
        <f ca="1">IF(X$5-$I$5&lt;$A72-1," ",IF(X$5-$I$5+1&gt;'Primary Inputs'!$C$17,0,(SUM(OFFSET($I$21,0,X$5-$I$5-$A72+1)))*$C72))</f>
        <v xml:space="preserve"> </v>
      </c>
      <c r="Y72" s="169" t="str">
        <f ca="1">IF(Y$5-$I$5&lt;$A72-1," ",IF(Y$5-$I$5+1&gt;'Primary Inputs'!$C$17,0,(SUM(OFFSET($I$21,0,Y$5-$I$5-$A72+1)))*$C72))</f>
        <v xml:space="preserve"> </v>
      </c>
      <c r="Z72" s="169" t="str">
        <f ca="1">IF(Z$5-$I$5&lt;$A72-1," ",IF(Z$5-$I$5+1&gt;'Primary Inputs'!$C$17,0,(SUM(OFFSET($I$21,0,Z$5-$I$5-$A72+1)))*$C72))</f>
        <v xml:space="preserve"> </v>
      </c>
      <c r="AA72" s="169" t="str">
        <f ca="1">IF(AA$5-$I$5&lt;$A72-1," ",IF(AA$5-$I$5+1&gt;'Primary Inputs'!$C$17,0,(SUM(OFFSET($I$21,0,AA$5-$I$5-$A72+1)))*$C72))</f>
        <v xml:space="preserve"> </v>
      </c>
      <c r="AB72" s="169" t="str">
        <f ca="1">IF(AB$5-$I$5&lt;$A72-1," ",IF(AB$5-$I$5+1&gt;'Primary Inputs'!$C$17,0,(SUM(OFFSET($I$21,0,AB$5-$I$5-$A72+1)))*$C72))</f>
        <v xml:space="preserve"> </v>
      </c>
      <c r="AC72" s="169" t="str">
        <f ca="1">IF(AC$5-$I$5&lt;$A72-1," ",IF(AC$5-$I$5+1&gt;'Primary Inputs'!$C$17,0,(SUM(OFFSET($I$21,0,AC$5-$I$5-$A72+1)))*$C72))</f>
        <v xml:space="preserve"> </v>
      </c>
      <c r="AD72" s="169" t="str">
        <f ca="1">IF(AD$5-$I$5&lt;$A72-1," ",IF(AD$5-$I$5+1&gt;'Primary Inputs'!$C$17,0,(SUM(OFFSET($I$21,0,AD$5-$I$5-$A72+1)))*$C72))</f>
        <v xml:space="preserve"> </v>
      </c>
      <c r="AE72" s="169" t="str">
        <f ca="1">IF(AE$5-$I$5&lt;$A72-1," ",IF(AE$5-$I$5+1&gt;'Primary Inputs'!$C$17,0,(SUM(OFFSET($I$21,0,AE$5-$I$5-$A72+1)))*$C72))</f>
        <v xml:space="preserve"> </v>
      </c>
      <c r="AF72" s="169" t="str">
        <f ca="1">IF(AF$5-$I$5&lt;$A72-1," ",IF(AF$5-$I$5+1&gt;'Primary Inputs'!$C$17,0,(SUM(OFFSET($I$21,0,AF$5-$I$5-$A72+1)))*$C72))</f>
        <v xml:space="preserve"> </v>
      </c>
      <c r="AG72" s="169" t="str">
        <f ca="1">IF(AG$5-$I$5&lt;$A72-1," ",IF(AG$5-$I$5+1&gt;'Primary Inputs'!$C$17,0,(SUM(OFFSET($I$21,0,AG$5-$I$5-$A72+1)))*$C72))</f>
        <v xml:space="preserve"> </v>
      </c>
      <c r="AH72" s="169" t="str">
        <f ca="1">IF(AH$5-$I$5&lt;$A72-1," ",IF(AH$5-$I$5+1&gt;'Primary Inputs'!$C$17,0,(SUM(OFFSET($I$21,0,AH$5-$I$5-$A72+1)))*$C72))</f>
        <v xml:space="preserve"> </v>
      </c>
      <c r="AI72" s="169" t="str">
        <f ca="1">IF(AI$5-$I$5&lt;$A72-1," ",IF(AI$5-$I$5+1&gt;'Primary Inputs'!$C$17,0,(SUM(OFFSET($I$21,0,AI$5-$I$5-$A72+1)))*$C72))</f>
        <v xml:space="preserve"> </v>
      </c>
      <c r="AJ72" s="169" t="str">
        <f ca="1">IF(AJ$5-$I$5&lt;$A72-1," ",IF(AJ$5-$I$5+1&gt;'Primary Inputs'!$C$17,0,(SUM(OFFSET($I$21,0,AJ$5-$I$5-$A72+1)))*$C72))</f>
        <v xml:space="preserve"> </v>
      </c>
      <c r="AK72" s="169" t="str">
        <f ca="1">IF(AK$5-$I$5&lt;$A72-1," ",IF(AK$5-$I$5+1&gt;'Primary Inputs'!$C$17,0,(SUM(OFFSET($I$21,0,AK$5-$I$5-$A72+1)))*$C72))</f>
        <v xml:space="preserve"> </v>
      </c>
      <c r="AL72" s="169" t="str">
        <f ca="1">IF(AL$5-$I$5&lt;$A72-1," ",IF(AL$5-$I$5+1&gt;'Primary Inputs'!$C$17,0,(SUM(OFFSET($I$21,0,AL$5-$I$5-$A72+1)))*$C72))</f>
        <v xml:space="preserve"> </v>
      </c>
      <c r="AM72" s="169" t="str">
        <f ca="1">IF(AM$5-$I$5&lt;$A72-1," ",IF(AM$5-$I$5+1&gt;'Primary Inputs'!$C$17,0,(SUM(OFFSET($I$21,0,AM$5-$I$5-$A72+1)))*$C72))</f>
        <v xml:space="preserve"> </v>
      </c>
      <c r="AN72" s="169" t="str">
        <f ca="1">IF(AN$5-$I$5&lt;$A72-1," ",IF(AN$5-$I$5+1&gt;'Primary Inputs'!$C$17,0,(SUM(OFFSET($I$21,0,AN$5-$I$5-$A72+1)))*$C72))</f>
        <v xml:space="preserve"> </v>
      </c>
      <c r="AO72" s="169" t="str">
        <f ca="1">IF(AO$5-$I$5&lt;$A72-1," ",IF(AO$5-$I$5+1&gt;'Primary Inputs'!$C$17,0,(SUM(OFFSET($I$21,0,AO$5-$I$5-$A72+1)))*$C72))</f>
        <v xml:space="preserve"> </v>
      </c>
      <c r="AP72" s="169" t="str">
        <f ca="1">IF(AP$5-$I$5&lt;$A72-1," ",IF(AP$5-$I$5+1&gt;'Primary Inputs'!$C$17,0,(SUM(OFFSET($I$21,0,AP$5-$I$5-$A72+1)))*$C72))</f>
        <v xml:space="preserve"> </v>
      </c>
      <c r="AQ72" s="169" t="str">
        <f ca="1">IF(AQ$5-$I$5&lt;$A72-1," ",IF(AQ$5-$I$5+1&gt;'Primary Inputs'!$C$17,0,(SUM(OFFSET($I$21,0,AQ$5-$I$5-$A72+1)))*$C72))</f>
        <v xml:space="preserve"> </v>
      </c>
      <c r="AR72" s="169" t="str">
        <f ca="1">IF(AR$5-$I$5&lt;$A72-1," ",IF(AR$5-$I$5+1&gt;'Primary Inputs'!$C$17,0,(SUM(OFFSET($I$21,0,AR$5-$I$5-$A72+1)))*$C72))</f>
        <v xml:space="preserve"> </v>
      </c>
      <c r="AS72" s="169" t="str">
        <f ca="1">IF(AS$5-$I$5&lt;$A72-1," ",IF(AS$5-$I$5+1&gt;'Primary Inputs'!$C$17,0,(SUM(OFFSET($I$21,0,AS$5-$I$5-$A72+1)))*$C72))</f>
        <v xml:space="preserve"> </v>
      </c>
      <c r="AT72" s="169" t="str">
        <f ca="1">IF(AT$5-$I$5&lt;$A72-1," ",IF(AT$5-$I$5+1&gt;'Primary Inputs'!$C$17,0,(SUM(OFFSET($I$21,0,AT$5-$I$5-$A72+1)))*$C72))</f>
        <v xml:space="preserve"> </v>
      </c>
      <c r="AU72" s="169" t="str">
        <f ca="1">IF(AU$5-$I$5&lt;$A72-1," ",IF(AU$5-$I$5+1&gt;'Primary Inputs'!$C$17,0,(SUM(OFFSET($I$21,0,AU$5-$I$5-$A72+1)))*$C72))</f>
        <v xml:space="preserve"> </v>
      </c>
      <c r="AV72" s="169" t="str">
        <f ca="1">IF(AV$5-$I$5&lt;$A72-1," ",IF(AV$5-$I$5+1&gt;'Primary Inputs'!$C$17,0,(SUM(OFFSET($I$21,0,AV$5-$I$5-$A72+1)))*$C72))</f>
        <v xml:space="preserve"> </v>
      </c>
      <c r="AW72" s="169" t="str">
        <f ca="1">IF(AW$5-$I$5&lt;$A72-1," ",IF(AW$5-$I$5+1&gt;'Primary Inputs'!$C$17,0,(SUM(OFFSET($I$21,0,AW$5-$I$5-$A72+1)))*$C72))</f>
        <v xml:space="preserve"> </v>
      </c>
      <c r="AX72" s="169" t="str">
        <f ca="1">IF(AX$5-$I$5&lt;$A72-1," ",IF(AX$5-$I$5+1&gt;'Primary Inputs'!$C$17,0,(SUM(OFFSET($I$21,0,AX$5-$I$5-$A72+1)))*$C72))</f>
        <v xml:space="preserve"> </v>
      </c>
      <c r="AY72" s="169" t="str">
        <f ca="1">IF(AY$5-$I$5&lt;$A72-1," ",IF(AY$5-$I$5+1&gt;'Primary Inputs'!$C$17,0,(SUM(OFFSET($I$21,0,AY$5-$I$5-$A72+1)))*$C72))</f>
        <v xml:space="preserve"> </v>
      </c>
      <c r="AZ72" s="169" t="str">
        <f ca="1">IF(AZ$5-$I$5&lt;$A72-1," ",IF(AZ$5-$I$5+1&gt;'Primary Inputs'!$C$17,0,(SUM(OFFSET($I$21,0,AZ$5-$I$5-$A72+1)))*$C72))</f>
        <v xml:space="preserve"> </v>
      </c>
      <c r="BA72" s="169" t="str">
        <f ca="1">IF(BA$5-$I$5&lt;$A72-1," ",IF(BA$5-$I$5+1&gt;'Primary Inputs'!$C$17,0,(SUM(OFFSET($I$21,0,BA$5-$I$5-$A72+1)))*$C72))</f>
        <v xml:space="preserve"> </v>
      </c>
      <c r="BB72" s="169" t="str">
        <f ca="1">IF(BB$5-$I$5&lt;$A72-1," ",IF(BB$5-$I$5+1&gt;'Primary Inputs'!$C$17,0,(SUM(OFFSET($I$21,0,BB$5-$I$5-$A72+1)))*$C72))</f>
        <v xml:space="preserve"> </v>
      </c>
      <c r="BC72" s="169">
        <f ca="1">IF(BC$5-$I$5&lt;$A72-1," ",IF(BC$5-$I$5+1&gt;'Primary Inputs'!$C$17,0,(SUM(OFFSET($I$21,0,BC$5-$I$5-$A72+1)))*$C72))</f>
        <v>0</v>
      </c>
      <c r="BD72" s="169">
        <f ca="1">IF(BD$5-$I$5&lt;$A72-1," ",IF(BD$5-$I$5+1&gt;'Primary Inputs'!$C$17,0,(SUM(OFFSET($I$21,0,BD$5-$I$5-$A72+1)))*$C72))</f>
        <v>0</v>
      </c>
      <c r="BE72" s="169">
        <f ca="1">IF(BE$5-$I$5&lt;$A72-1," ",IF(BE$5-$I$5+1&gt;'Primary Inputs'!$C$17,0,(SUM(OFFSET($I$21,0,BE$5-$I$5-$A72+1)))*$C72))</f>
        <v>0</v>
      </c>
      <c r="BF72" s="169">
        <f ca="1">IF(BF$5-$I$5&lt;$A72-1," ",IF(BF$5-$I$5+1&gt;'Primary Inputs'!$C$17,0,(SUM(OFFSET($I$21,0,BF$5-$I$5-$A72+1)))*$C72))</f>
        <v>0</v>
      </c>
      <c r="BG72" s="119"/>
      <c r="BH72" s="119"/>
      <c r="BI72" s="119"/>
      <c r="BJ72" s="119"/>
      <c r="BK72" s="119"/>
      <c r="BL72" s="119"/>
      <c r="BM72" s="119"/>
      <c r="BN72" s="119"/>
      <c r="BO72" s="119"/>
      <c r="BP72" s="119"/>
      <c r="BQ72" s="119"/>
      <c r="BR72" s="119"/>
      <c r="BS72" s="119"/>
      <c r="BT72" s="119"/>
      <c r="BU72" s="119"/>
      <c r="BV72" s="119"/>
      <c r="BW72" s="119"/>
      <c r="BX72" s="119"/>
      <c r="BY72" s="119"/>
      <c r="BZ72" s="119"/>
      <c r="CA72" s="119"/>
      <c r="CB72" s="119"/>
      <c r="CC72" s="119"/>
      <c r="CD72" s="119"/>
      <c r="CE72" s="119"/>
      <c r="CF72" s="119"/>
      <c r="CG72" s="119"/>
      <c r="CH72" s="119"/>
      <c r="CI72" s="119"/>
      <c r="CJ72" s="119"/>
      <c r="CK72" s="119"/>
      <c r="CL72" s="119"/>
      <c r="CM72" s="119"/>
      <c r="CN72" s="119"/>
      <c r="CO72" s="119"/>
      <c r="CP72" s="119"/>
      <c r="CQ72" s="119"/>
      <c r="CR72" s="119"/>
      <c r="CS72" s="119"/>
      <c r="CT72" s="119"/>
      <c r="CU72" s="119"/>
      <c r="CV72" s="119"/>
      <c r="CW72" s="119"/>
      <c r="CX72" s="119"/>
      <c r="CY72" s="119"/>
      <c r="CZ72" s="119"/>
    </row>
    <row r="73" spans="1:104">
      <c r="A73" s="119">
        <v>48</v>
      </c>
      <c r="B73" s="119" t="s">
        <v>242</v>
      </c>
      <c r="C73" s="119">
        <f ca="1">OFFSET('Primary Inputs'!$E$12,0,$A73-1)</f>
        <v>0</v>
      </c>
      <c r="I73" s="169" t="str">
        <f ca="1">IF(I$5-$I$5&lt;$A73-1," ",IF(I$5-$I$5+1&gt;'Primary Inputs'!$C$17,0,(SUM(OFFSET($I$21,0,I$5-$I$5-$A73+1)))*$C73))</f>
        <v xml:space="preserve"> </v>
      </c>
      <c r="J73" s="169" t="str">
        <f ca="1">IF(J$5-$I$5&lt;$A73-1," ",IF(J$5-$I$5+1&gt;'Primary Inputs'!$C$17,0,(SUM(OFFSET($I$21,0,J$5-$I$5-$A73+1)))*$C73))</f>
        <v xml:space="preserve"> </v>
      </c>
      <c r="K73" s="169" t="str">
        <f ca="1">IF(K$5-$I$5&lt;$A73-1," ",IF(K$5-$I$5+1&gt;'Primary Inputs'!$C$17,0,(SUM(OFFSET($I$21,0,K$5-$I$5-$A73+1)))*$C73))</f>
        <v xml:space="preserve"> </v>
      </c>
      <c r="L73" s="169" t="str">
        <f ca="1">IF(L$5-$I$5&lt;$A73-1," ",IF(L$5-$I$5+1&gt;'Primary Inputs'!$C$17,0,(SUM(OFFSET($I$21,0,L$5-$I$5-$A73+1)))*$C73))</f>
        <v xml:space="preserve"> </v>
      </c>
      <c r="M73" s="169" t="str">
        <f ca="1">IF(M$5-$I$5&lt;$A73-1," ",IF(M$5-$I$5+1&gt;'Primary Inputs'!$C$17,0,(SUM(OFFSET($I$21,0,M$5-$I$5-$A73+1)))*$C73))</f>
        <v xml:space="preserve"> </v>
      </c>
      <c r="N73" s="169" t="str">
        <f ca="1">IF(N$5-$I$5&lt;$A73-1," ",IF(N$5-$I$5+1&gt;'Primary Inputs'!$C$17,0,(SUM(OFFSET($I$21,0,N$5-$I$5-$A73+1)))*$C73))</f>
        <v xml:space="preserve"> </v>
      </c>
      <c r="O73" s="169" t="str">
        <f ca="1">IF(O$5-$I$5&lt;$A73-1," ",IF(O$5-$I$5+1&gt;'Primary Inputs'!$C$17,0,(SUM(OFFSET($I$21,0,O$5-$I$5-$A73+1)))*$C73))</f>
        <v xml:space="preserve"> </v>
      </c>
      <c r="P73" s="169" t="str">
        <f ca="1">IF(P$5-$I$5&lt;$A73-1," ",IF(P$5-$I$5+1&gt;'Primary Inputs'!$C$17,0,(SUM(OFFSET($I$21,0,P$5-$I$5-$A73+1)))*$C73))</f>
        <v xml:space="preserve"> </v>
      </c>
      <c r="Q73" s="169" t="str">
        <f ca="1">IF(Q$5-$I$5&lt;$A73-1," ",IF(Q$5-$I$5+1&gt;'Primary Inputs'!$C$17,0,(SUM(OFFSET($I$21,0,Q$5-$I$5-$A73+1)))*$C73))</f>
        <v xml:space="preserve"> </v>
      </c>
      <c r="R73" s="169" t="str">
        <f ca="1">IF(R$5-$I$5&lt;$A73-1," ",IF(R$5-$I$5+1&gt;'Primary Inputs'!$C$17,0,(SUM(OFFSET($I$21,0,R$5-$I$5-$A73+1)))*$C73))</f>
        <v xml:space="preserve"> </v>
      </c>
      <c r="S73" s="169" t="str">
        <f ca="1">IF(S$5-$I$5&lt;$A73-1," ",IF(S$5-$I$5+1&gt;'Primary Inputs'!$C$17,0,(SUM(OFFSET($I$21,0,S$5-$I$5-$A73+1)))*$C73))</f>
        <v xml:space="preserve"> </v>
      </c>
      <c r="T73" s="169" t="str">
        <f ca="1">IF(T$5-$I$5&lt;$A73-1," ",IF(T$5-$I$5+1&gt;'Primary Inputs'!$C$17,0,(SUM(OFFSET($I$21,0,T$5-$I$5-$A73+1)))*$C73))</f>
        <v xml:space="preserve"> </v>
      </c>
      <c r="U73" s="169" t="str">
        <f ca="1">IF(U$5-$I$5&lt;$A73-1," ",IF(U$5-$I$5+1&gt;'Primary Inputs'!$C$17,0,(SUM(OFFSET($I$21,0,U$5-$I$5-$A73+1)))*$C73))</f>
        <v xml:space="preserve"> </v>
      </c>
      <c r="V73" s="169" t="str">
        <f ca="1">IF(V$5-$I$5&lt;$A73-1," ",IF(V$5-$I$5+1&gt;'Primary Inputs'!$C$17,0,(SUM(OFFSET($I$21,0,V$5-$I$5-$A73+1)))*$C73))</f>
        <v xml:space="preserve"> </v>
      </c>
      <c r="W73" s="169" t="str">
        <f ca="1">IF(W$5-$I$5&lt;$A73-1," ",IF(W$5-$I$5+1&gt;'Primary Inputs'!$C$17,0,(SUM(OFFSET($I$21,0,W$5-$I$5-$A73+1)))*$C73))</f>
        <v xml:space="preserve"> </v>
      </c>
      <c r="X73" s="169" t="str">
        <f ca="1">IF(X$5-$I$5&lt;$A73-1," ",IF(X$5-$I$5+1&gt;'Primary Inputs'!$C$17,0,(SUM(OFFSET($I$21,0,X$5-$I$5-$A73+1)))*$C73))</f>
        <v xml:space="preserve"> </v>
      </c>
      <c r="Y73" s="169" t="str">
        <f ca="1">IF(Y$5-$I$5&lt;$A73-1," ",IF(Y$5-$I$5+1&gt;'Primary Inputs'!$C$17,0,(SUM(OFFSET($I$21,0,Y$5-$I$5-$A73+1)))*$C73))</f>
        <v xml:space="preserve"> </v>
      </c>
      <c r="Z73" s="169" t="str">
        <f ca="1">IF(Z$5-$I$5&lt;$A73-1," ",IF(Z$5-$I$5+1&gt;'Primary Inputs'!$C$17,0,(SUM(OFFSET($I$21,0,Z$5-$I$5-$A73+1)))*$C73))</f>
        <v xml:space="preserve"> </v>
      </c>
      <c r="AA73" s="169" t="str">
        <f ca="1">IF(AA$5-$I$5&lt;$A73-1," ",IF(AA$5-$I$5+1&gt;'Primary Inputs'!$C$17,0,(SUM(OFFSET($I$21,0,AA$5-$I$5-$A73+1)))*$C73))</f>
        <v xml:space="preserve"> </v>
      </c>
      <c r="AB73" s="169" t="str">
        <f ca="1">IF(AB$5-$I$5&lt;$A73-1," ",IF(AB$5-$I$5+1&gt;'Primary Inputs'!$C$17,0,(SUM(OFFSET($I$21,0,AB$5-$I$5-$A73+1)))*$C73))</f>
        <v xml:space="preserve"> </v>
      </c>
      <c r="AC73" s="169" t="str">
        <f ca="1">IF(AC$5-$I$5&lt;$A73-1," ",IF(AC$5-$I$5+1&gt;'Primary Inputs'!$C$17,0,(SUM(OFFSET($I$21,0,AC$5-$I$5-$A73+1)))*$C73))</f>
        <v xml:space="preserve"> </v>
      </c>
      <c r="AD73" s="169" t="str">
        <f ca="1">IF(AD$5-$I$5&lt;$A73-1," ",IF(AD$5-$I$5+1&gt;'Primary Inputs'!$C$17,0,(SUM(OFFSET($I$21,0,AD$5-$I$5-$A73+1)))*$C73))</f>
        <v xml:space="preserve"> </v>
      </c>
      <c r="AE73" s="169" t="str">
        <f ca="1">IF(AE$5-$I$5&lt;$A73-1," ",IF(AE$5-$I$5+1&gt;'Primary Inputs'!$C$17,0,(SUM(OFFSET($I$21,0,AE$5-$I$5-$A73+1)))*$C73))</f>
        <v xml:space="preserve"> </v>
      </c>
      <c r="AF73" s="169" t="str">
        <f ca="1">IF(AF$5-$I$5&lt;$A73-1," ",IF(AF$5-$I$5+1&gt;'Primary Inputs'!$C$17,0,(SUM(OFFSET($I$21,0,AF$5-$I$5-$A73+1)))*$C73))</f>
        <v xml:space="preserve"> </v>
      </c>
      <c r="AG73" s="169" t="str">
        <f ca="1">IF(AG$5-$I$5&lt;$A73-1," ",IF(AG$5-$I$5+1&gt;'Primary Inputs'!$C$17,0,(SUM(OFFSET($I$21,0,AG$5-$I$5-$A73+1)))*$C73))</f>
        <v xml:space="preserve"> </v>
      </c>
      <c r="AH73" s="169" t="str">
        <f ca="1">IF(AH$5-$I$5&lt;$A73-1," ",IF(AH$5-$I$5+1&gt;'Primary Inputs'!$C$17,0,(SUM(OFFSET($I$21,0,AH$5-$I$5-$A73+1)))*$C73))</f>
        <v xml:space="preserve"> </v>
      </c>
      <c r="AI73" s="169" t="str">
        <f ca="1">IF(AI$5-$I$5&lt;$A73-1," ",IF(AI$5-$I$5+1&gt;'Primary Inputs'!$C$17,0,(SUM(OFFSET($I$21,0,AI$5-$I$5-$A73+1)))*$C73))</f>
        <v xml:space="preserve"> </v>
      </c>
      <c r="AJ73" s="169" t="str">
        <f ca="1">IF(AJ$5-$I$5&lt;$A73-1," ",IF(AJ$5-$I$5+1&gt;'Primary Inputs'!$C$17,0,(SUM(OFFSET($I$21,0,AJ$5-$I$5-$A73+1)))*$C73))</f>
        <v xml:space="preserve"> </v>
      </c>
      <c r="AK73" s="169" t="str">
        <f ca="1">IF(AK$5-$I$5&lt;$A73-1," ",IF(AK$5-$I$5+1&gt;'Primary Inputs'!$C$17,0,(SUM(OFFSET($I$21,0,AK$5-$I$5-$A73+1)))*$C73))</f>
        <v xml:space="preserve"> </v>
      </c>
      <c r="AL73" s="169" t="str">
        <f ca="1">IF(AL$5-$I$5&lt;$A73-1," ",IF(AL$5-$I$5+1&gt;'Primary Inputs'!$C$17,0,(SUM(OFFSET($I$21,0,AL$5-$I$5-$A73+1)))*$C73))</f>
        <v xml:space="preserve"> </v>
      </c>
      <c r="AM73" s="169" t="str">
        <f ca="1">IF(AM$5-$I$5&lt;$A73-1," ",IF(AM$5-$I$5+1&gt;'Primary Inputs'!$C$17,0,(SUM(OFFSET($I$21,0,AM$5-$I$5-$A73+1)))*$C73))</f>
        <v xml:space="preserve"> </v>
      </c>
      <c r="AN73" s="169" t="str">
        <f ca="1">IF(AN$5-$I$5&lt;$A73-1," ",IF(AN$5-$I$5+1&gt;'Primary Inputs'!$C$17,0,(SUM(OFFSET($I$21,0,AN$5-$I$5-$A73+1)))*$C73))</f>
        <v xml:space="preserve"> </v>
      </c>
      <c r="AO73" s="169" t="str">
        <f ca="1">IF(AO$5-$I$5&lt;$A73-1," ",IF(AO$5-$I$5+1&gt;'Primary Inputs'!$C$17,0,(SUM(OFFSET($I$21,0,AO$5-$I$5-$A73+1)))*$C73))</f>
        <v xml:space="preserve"> </v>
      </c>
      <c r="AP73" s="169" t="str">
        <f ca="1">IF(AP$5-$I$5&lt;$A73-1," ",IF(AP$5-$I$5+1&gt;'Primary Inputs'!$C$17,0,(SUM(OFFSET($I$21,0,AP$5-$I$5-$A73+1)))*$C73))</f>
        <v xml:space="preserve"> </v>
      </c>
      <c r="AQ73" s="169" t="str">
        <f ca="1">IF(AQ$5-$I$5&lt;$A73-1," ",IF(AQ$5-$I$5+1&gt;'Primary Inputs'!$C$17,0,(SUM(OFFSET($I$21,0,AQ$5-$I$5-$A73+1)))*$C73))</f>
        <v xml:space="preserve"> </v>
      </c>
      <c r="AR73" s="169" t="str">
        <f ca="1">IF(AR$5-$I$5&lt;$A73-1," ",IF(AR$5-$I$5+1&gt;'Primary Inputs'!$C$17,0,(SUM(OFFSET($I$21,0,AR$5-$I$5-$A73+1)))*$C73))</f>
        <v xml:space="preserve"> </v>
      </c>
      <c r="AS73" s="169" t="str">
        <f ca="1">IF(AS$5-$I$5&lt;$A73-1," ",IF(AS$5-$I$5+1&gt;'Primary Inputs'!$C$17,0,(SUM(OFFSET($I$21,0,AS$5-$I$5-$A73+1)))*$C73))</f>
        <v xml:space="preserve"> </v>
      </c>
      <c r="AT73" s="169" t="str">
        <f ca="1">IF(AT$5-$I$5&lt;$A73-1," ",IF(AT$5-$I$5+1&gt;'Primary Inputs'!$C$17,0,(SUM(OFFSET($I$21,0,AT$5-$I$5-$A73+1)))*$C73))</f>
        <v xml:space="preserve"> </v>
      </c>
      <c r="AU73" s="169" t="str">
        <f ca="1">IF(AU$5-$I$5&lt;$A73-1," ",IF(AU$5-$I$5+1&gt;'Primary Inputs'!$C$17,0,(SUM(OFFSET($I$21,0,AU$5-$I$5-$A73+1)))*$C73))</f>
        <v xml:space="preserve"> </v>
      </c>
      <c r="AV73" s="169" t="str">
        <f ca="1">IF(AV$5-$I$5&lt;$A73-1," ",IF(AV$5-$I$5+1&gt;'Primary Inputs'!$C$17,0,(SUM(OFFSET($I$21,0,AV$5-$I$5-$A73+1)))*$C73))</f>
        <v xml:space="preserve"> </v>
      </c>
      <c r="AW73" s="169" t="str">
        <f ca="1">IF(AW$5-$I$5&lt;$A73-1," ",IF(AW$5-$I$5+1&gt;'Primary Inputs'!$C$17,0,(SUM(OFFSET($I$21,0,AW$5-$I$5-$A73+1)))*$C73))</f>
        <v xml:space="preserve"> </v>
      </c>
      <c r="AX73" s="169" t="str">
        <f ca="1">IF(AX$5-$I$5&lt;$A73-1," ",IF(AX$5-$I$5+1&gt;'Primary Inputs'!$C$17,0,(SUM(OFFSET($I$21,0,AX$5-$I$5-$A73+1)))*$C73))</f>
        <v xml:space="preserve"> </v>
      </c>
      <c r="AY73" s="169" t="str">
        <f ca="1">IF(AY$5-$I$5&lt;$A73-1," ",IF(AY$5-$I$5+1&gt;'Primary Inputs'!$C$17,0,(SUM(OFFSET($I$21,0,AY$5-$I$5-$A73+1)))*$C73))</f>
        <v xml:space="preserve"> </v>
      </c>
      <c r="AZ73" s="169" t="str">
        <f ca="1">IF(AZ$5-$I$5&lt;$A73-1," ",IF(AZ$5-$I$5+1&gt;'Primary Inputs'!$C$17,0,(SUM(OFFSET($I$21,0,AZ$5-$I$5-$A73+1)))*$C73))</f>
        <v xml:space="preserve"> </v>
      </c>
      <c r="BA73" s="169" t="str">
        <f ca="1">IF(BA$5-$I$5&lt;$A73-1," ",IF(BA$5-$I$5+1&gt;'Primary Inputs'!$C$17,0,(SUM(OFFSET($I$21,0,BA$5-$I$5-$A73+1)))*$C73))</f>
        <v xml:space="preserve"> </v>
      </c>
      <c r="BB73" s="169" t="str">
        <f ca="1">IF(BB$5-$I$5&lt;$A73-1," ",IF(BB$5-$I$5+1&gt;'Primary Inputs'!$C$17,0,(SUM(OFFSET($I$21,0,BB$5-$I$5-$A73+1)))*$C73))</f>
        <v xml:space="preserve"> </v>
      </c>
      <c r="BC73" s="169" t="str">
        <f ca="1">IF(BC$5-$I$5&lt;$A73-1," ",IF(BC$5-$I$5+1&gt;'Primary Inputs'!$C$17,0,(SUM(OFFSET($I$21,0,BC$5-$I$5-$A73+1)))*$C73))</f>
        <v xml:space="preserve"> </v>
      </c>
      <c r="BD73" s="169">
        <f ca="1">IF(BD$5-$I$5&lt;$A73-1," ",IF(BD$5-$I$5+1&gt;'Primary Inputs'!$C$17,0,(SUM(OFFSET($I$21,0,BD$5-$I$5-$A73+1)))*$C73))</f>
        <v>0</v>
      </c>
      <c r="BE73" s="169">
        <f ca="1">IF(BE$5-$I$5&lt;$A73-1," ",IF(BE$5-$I$5+1&gt;'Primary Inputs'!$C$17,0,(SUM(OFFSET($I$21,0,BE$5-$I$5-$A73+1)))*$C73))</f>
        <v>0</v>
      </c>
      <c r="BF73" s="169">
        <f ca="1">IF(BF$5-$I$5&lt;$A73-1," ",IF(BF$5-$I$5+1&gt;'Primary Inputs'!$C$17,0,(SUM(OFFSET($I$21,0,BF$5-$I$5-$A73+1)))*$C73))</f>
        <v>0</v>
      </c>
      <c r="BG73" s="119"/>
      <c r="BH73" s="119"/>
      <c r="BI73" s="119"/>
      <c r="BJ73" s="119"/>
      <c r="BK73" s="119"/>
      <c r="BL73" s="119"/>
      <c r="BM73" s="119"/>
      <c r="BN73" s="119"/>
      <c r="BO73" s="119"/>
      <c r="BP73" s="119"/>
      <c r="BQ73" s="119"/>
      <c r="BR73" s="119"/>
      <c r="BS73" s="119"/>
      <c r="BT73" s="119"/>
      <c r="BU73" s="119"/>
      <c r="BV73" s="119"/>
      <c r="BW73" s="119"/>
      <c r="BX73" s="119"/>
      <c r="BY73" s="119"/>
      <c r="BZ73" s="119"/>
      <c r="CA73" s="119"/>
      <c r="CB73" s="119"/>
      <c r="CC73" s="119"/>
      <c r="CD73" s="119"/>
      <c r="CE73" s="119"/>
      <c r="CF73" s="119"/>
      <c r="CG73" s="119"/>
      <c r="CH73" s="119"/>
      <c r="CI73" s="119"/>
      <c r="CJ73" s="119"/>
      <c r="CK73" s="119"/>
      <c r="CL73" s="119"/>
      <c r="CM73" s="119"/>
      <c r="CN73" s="119"/>
      <c r="CO73" s="119"/>
      <c r="CP73" s="119"/>
      <c r="CQ73" s="119"/>
      <c r="CR73" s="119"/>
      <c r="CS73" s="119"/>
      <c r="CT73" s="119"/>
      <c r="CU73" s="119"/>
      <c r="CV73" s="119"/>
      <c r="CW73" s="119"/>
      <c r="CX73" s="119"/>
      <c r="CY73" s="119"/>
      <c r="CZ73" s="119"/>
    </row>
    <row r="74" spans="1:104">
      <c r="A74" s="119">
        <v>49</v>
      </c>
      <c r="B74" s="119" t="s">
        <v>243</v>
      </c>
      <c r="C74" s="119">
        <f ca="1">OFFSET('Primary Inputs'!$E$12,0,$A74-1)</f>
        <v>0</v>
      </c>
      <c r="I74" s="169" t="str">
        <f ca="1">IF(I$5-$I$5&lt;$A74-1," ",IF(I$5-$I$5+1&gt;'Primary Inputs'!$C$17,0,(SUM(OFFSET($I$21,0,I$5-$I$5-$A74+1)))*$C74))</f>
        <v xml:space="preserve"> </v>
      </c>
      <c r="J74" s="169" t="str">
        <f ca="1">IF(J$5-$I$5&lt;$A74-1," ",IF(J$5-$I$5+1&gt;'Primary Inputs'!$C$17,0,(SUM(OFFSET($I$21,0,J$5-$I$5-$A74+1)))*$C74))</f>
        <v xml:space="preserve"> </v>
      </c>
      <c r="K74" s="169" t="str">
        <f ca="1">IF(K$5-$I$5&lt;$A74-1," ",IF(K$5-$I$5+1&gt;'Primary Inputs'!$C$17,0,(SUM(OFFSET($I$21,0,K$5-$I$5-$A74+1)))*$C74))</f>
        <v xml:space="preserve"> </v>
      </c>
      <c r="L74" s="169" t="str">
        <f ca="1">IF(L$5-$I$5&lt;$A74-1," ",IF(L$5-$I$5+1&gt;'Primary Inputs'!$C$17,0,(SUM(OFFSET($I$21,0,L$5-$I$5-$A74+1)))*$C74))</f>
        <v xml:space="preserve"> </v>
      </c>
      <c r="M74" s="169" t="str">
        <f ca="1">IF(M$5-$I$5&lt;$A74-1," ",IF(M$5-$I$5+1&gt;'Primary Inputs'!$C$17,0,(SUM(OFFSET($I$21,0,M$5-$I$5-$A74+1)))*$C74))</f>
        <v xml:space="preserve"> </v>
      </c>
      <c r="N74" s="169" t="str">
        <f ca="1">IF(N$5-$I$5&lt;$A74-1," ",IF(N$5-$I$5+1&gt;'Primary Inputs'!$C$17,0,(SUM(OFFSET($I$21,0,N$5-$I$5-$A74+1)))*$C74))</f>
        <v xml:space="preserve"> </v>
      </c>
      <c r="O74" s="169" t="str">
        <f ca="1">IF(O$5-$I$5&lt;$A74-1," ",IF(O$5-$I$5+1&gt;'Primary Inputs'!$C$17,0,(SUM(OFFSET($I$21,0,O$5-$I$5-$A74+1)))*$C74))</f>
        <v xml:space="preserve"> </v>
      </c>
      <c r="P74" s="169" t="str">
        <f ca="1">IF(P$5-$I$5&lt;$A74-1," ",IF(P$5-$I$5+1&gt;'Primary Inputs'!$C$17,0,(SUM(OFFSET($I$21,0,P$5-$I$5-$A74+1)))*$C74))</f>
        <v xml:space="preserve"> </v>
      </c>
      <c r="Q74" s="169" t="str">
        <f ca="1">IF(Q$5-$I$5&lt;$A74-1," ",IF(Q$5-$I$5+1&gt;'Primary Inputs'!$C$17,0,(SUM(OFFSET($I$21,0,Q$5-$I$5-$A74+1)))*$C74))</f>
        <v xml:space="preserve"> </v>
      </c>
      <c r="R74" s="169" t="str">
        <f ca="1">IF(R$5-$I$5&lt;$A74-1," ",IF(R$5-$I$5+1&gt;'Primary Inputs'!$C$17,0,(SUM(OFFSET($I$21,0,R$5-$I$5-$A74+1)))*$C74))</f>
        <v xml:space="preserve"> </v>
      </c>
      <c r="S74" s="169" t="str">
        <f ca="1">IF(S$5-$I$5&lt;$A74-1," ",IF(S$5-$I$5+1&gt;'Primary Inputs'!$C$17,0,(SUM(OFFSET($I$21,0,S$5-$I$5-$A74+1)))*$C74))</f>
        <v xml:space="preserve"> </v>
      </c>
      <c r="T74" s="169" t="str">
        <f ca="1">IF(T$5-$I$5&lt;$A74-1," ",IF(T$5-$I$5+1&gt;'Primary Inputs'!$C$17,0,(SUM(OFFSET($I$21,0,T$5-$I$5-$A74+1)))*$C74))</f>
        <v xml:space="preserve"> </v>
      </c>
      <c r="U74" s="169" t="str">
        <f ca="1">IF(U$5-$I$5&lt;$A74-1," ",IF(U$5-$I$5+1&gt;'Primary Inputs'!$C$17,0,(SUM(OFFSET($I$21,0,U$5-$I$5-$A74+1)))*$C74))</f>
        <v xml:space="preserve"> </v>
      </c>
      <c r="V74" s="169" t="str">
        <f ca="1">IF(V$5-$I$5&lt;$A74-1," ",IF(V$5-$I$5+1&gt;'Primary Inputs'!$C$17,0,(SUM(OFFSET($I$21,0,V$5-$I$5-$A74+1)))*$C74))</f>
        <v xml:space="preserve"> </v>
      </c>
      <c r="W74" s="169" t="str">
        <f ca="1">IF(W$5-$I$5&lt;$A74-1," ",IF(W$5-$I$5+1&gt;'Primary Inputs'!$C$17,0,(SUM(OFFSET($I$21,0,W$5-$I$5-$A74+1)))*$C74))</f>
        <v xml:space="preserve"> </v>
      </c>
      <c r="X74" s="169" t="str">
        <f ca="1">IF(X$5-$I$5&lt;$A74-1," ",IF(X$5-$I$5+1&gt;'Primary Inputs'!$C$17,0,(SUM(OFFSET($I$21,0,X$5-$I$5-$A74+1)))*$C74))</f>
        <v xml:space="preserve"> </v>
      </c>
      <c r="Y74" s="169" t="str">
        <f ca="1">IF(Y$5-$I$5&lt;$A74-1," ",IF(Y$5-$I$5+1&gt;'Primary Inputs'!$C$17,0,(SUM(OFFSET($I$21,0,Y$5-$I$5-$A74+1)))*$C74))</f>
        <v xml:space="preserve"> </v>
      </c>
      <c r="Z74" s="169" t="str">
        <f ca="1">IF(Z$5-$I$5&lt;$A74-1," ",IF(Z$5-$I$5+1&gt;'Primary Inputs'!$C$17,0,(SUM(OFFSET($I$21,0,Z$5-$I$5-$A74+1)))*$C74))</f>
        <v xml:space="preserve"> </v>
      </c>
      <c r="AA74" s="169" t="str">
        <f ca="1">IF(AA$5-$I$5&lt;$A74-1," ",IF(AA$5-$I$5+1&gt;'Primary Inputs'!$C$17,0,(SUM(OFFSET($I$21,0,AA$5-$I$5-$A74+1)))*$C74))</f>
        <v xml:space="preserve"> </v>
      </c>
      <c r="AB74" s="169" t="str">
        <f ca="1">IF(AB$5-$I$5&lt;$A74-1," ",IF(AB$5-$I$5+1&gt;'Primary Inputs'!$C$17,0,(SUM(OFFSET($I$21,0,AB$5-$I$5-$A74+1)))*$C74))</f>
        <v xml:space="preserve"> </v>
      </c>
      <c r="AC74" s="169" t="str">
        <f ca="1">IF(AC$5-$I$5&lt;$A74-1," ",IF(AC$5-$I$5+1&gt;'Primary Inputs'!$C$17,0,(SUM(OFFSET($I$21,0,AC$5-$I$5-$A74+1)))*$C74))</f>
        <v xml:space="preserve"> </v>
      </c>
      <c r="AD74" s="169" t="str">
        <f ca="1">IF(AD$5-$I$5&lt;$A74-1," ",IF(AD$5-$I$5+1&gt;'Primary Inputs'!$C$17,0,(SUM(OFFSET($I$21,0,AD$5-$I$5-$A74+1)))*$C74))</f>
        <v xml:space="preserve"> </v>
      </c>
      <c r="AE74" s="169" t="str">
        <f ca="1">IF(AE$5-$I$5&lt;$A74-1," ",IF(AE$5-$I$5+1&gt;'Primary Inputs'!$C$17,0,(SUM(OFFSET($I$21,0,AE$5-$I$5-$A74+1)))*$C74))</f>
        <v xml:space="preserve"> </v>
      </c>
      <c r="AF74" s="169" t="str">
        <f ca="1">IF(AF$5-$I$5&lt;$A74-1," ",IF(AF$5-$I$5+1&gt;'Primary Inputs'!$C$17,0,(SUM(OFFSET($I$21,0,AF$5-$I$5-$A74+1)))*$C74))</f>
        <v xml:space="preserve"> </v>
      </c>
      <c r="AG74" s="169" t="str">
        <f ca="1">IF(AG$5-$I$5&lt;$A74-1," ",IF(AG$5-$I$5+1&gt;'Primary Inputs'!$C$17,0,(SUM(OFFSET($I$21,0,AG$5-$I$5-$A74+1)))*$C74))</f>
        <v xml:space="preserve"> </v>
      </c>
      <c r="AH74" s="169" t="str">
        <f ca="1">IF(AH$5-$I$5&lt;$A74-1," ",IF(AH$5-$I$5+1&gt;'Primary Inputs'!$C$17,0,(SUM(OFFSET($I$21,0,AH$5-$I$5-$A74+1)))*$C74))</f>
        <v xml:space="preserve"> </v>
      </c>
      <c r="AI74" s="169" t="str">
        <f ca="1">IF(AI$5-$I$5&lt;$A74-1," ",IF(AI$5-$I$5+1&gt;'Primary Inputs'!$C$17,0,(SUM(OFFSET($I$21,0,AI$5-$I$5-$A74+1)))*$C74))</f>
        <v xml:space="preserve"> </v>
      </c>
      <c r="AJ74" s="169" t="str">
        <f ca="1">IF(AJ$5-$I$5&lt;$A74-1," ",IF(AJ$5-$I$5+1&gt;'Primary Inputs'!$C$17,0,(SUM(OFFSET($I$21,0,AJ$5-$I$5-$A74+1)))*$C74))</f>
        <v xml:space="preserve"> </v>
      </c>
      <c r="AK74" s="169" t="str">
        <f ca="1">IF(AK$5-$I$5&lt;$A74-1," ",IF(AK$5-$I$5+1&gt;'Primary Inputs'!$C$17,0,(SUM(OFFSET($I$21,0,AK$5-$I$5-$A74+1)))*$C74))</f>
        <v xml:space="preserve"> </v>
      </c>
      <c r="AL74" s="169" t="str">
        <f ca="1">IF(AL$5-$I$5&lt;$A74-1," ",IF(AL$5-$I$5+1&gt;'Primary Inputs'!$C$17,0,(SUM(OFFSET($I$21,0,AL$5-$I$5-$A74+1)))*$C74))</f>
        <v xml:space="preserve"> </v>
      </c>
      <c r="AM74" s="169" t="str">
        <f ca="1">IF(AM$5-$I$5&lt;$A74-1," ",IF(AM$5-$I$5+1&gt;'Primary Inputs'!$C$17,0,(SUM(OFFSET($I$21,0,AM$5-$I$5-$A74+1)))*$C74))</f>
        <v xml:space="preserve"> </v>
      </c>
      <c r="AN74" s="169" t="str">
        <f ca="1">IF(AN$5-$I$5&lt;$A74-1," ",IF(AN$5-$I$5+1&gt;'Primary Inputs'!$C$17,0,(SUM(OFFSET($I$21,0,AN$5-$I$5-$A74+1)))*$C74))</f>
        <v xml:space="preserve"> </v>
      </c>
      <c r="AO74" s="169" t="str">
        <f ca="1">IF(AO$5-$I$5&lt;$A74-1," ",IF(AO$5-$I$5+1&gt;'Primary Inputs'!$C$17,0,(SUM(OFFSET($I$21,0,AO$5-$I$5-$A74+1)))*$C74))</f>
        <v xml:space="preserve"> </v>
      </c>
      <c r="AP74" s="169" t="str">
        <f ca="1">IF(AP$5-$I$5&lt;$A74-1," ",IF(AP$5-$I$5+1&gt;'Primary Inputs'!$C$17,0,(SUM(OFFSET($I$21,0,AP$5-$I$5-$A74+1)))*$C74))</f>
        <v xml:space="preserve"> </v>
      </c>
      <c r="AQ74" s="169" t="str">
        <f ca="1">IF(AQ$5-$I$5&lt;$A74-1," ",IF(AQ$5-$I$5+1&gt;'Primary Inputs'!$C$17,0,(SUM(OFFSET($I$21,0,AQ$5-$I$5-$A74+1)))*$C74))</f>
        <v xml:space="preserve"> </v>
      </c>
      <c r="AR74" s="169" t="str">
        <f ca="1">IF(AR$5-$I$5&lt;$A74-1," ",IF(AR$5-$I$5+1&gt;'Primary Inputs'!$C$17,0,(SUM(OFFSET($I$21,0,AR$5-$I$5-$A74+1)))*$C74))</f>
        <v xml:space="preserve"> </v>
      </c>
      <c r="AS74" s="169" t="str">
        <f ca="1">IF(AS$5-$I$5&lt;$A74-1," ",IF(AS$5-$I$5+1&gt;'Primary Inputs'!$C$17,0,(SUM(OFFSET($I$21,0,AS$5-$I$5-$A74+1)))*$C74))</f>
        <v xml:space="preserve"> </v>
      </c>
      <c r="AT74" s="169" t="str">
        <f ca="1">IF(AT$5-$I$5&lt;$A74-1," ",IF(AT$5-$I$5+1&gt;'Primary Inputs'!$C$17,0,(SUM(OFFSET($I$21,0,AT$5-$I$5-$A74+1)))*$C74))</f>
        <v xml:space="preserve"> </v>
      </c>
      <c r="AU74" s="169" t="str">
        <f ca="1">IF(AU$5-$I$5&lt;$A74-1," ",IF(AU$5-$I$5+1&gt;'Primary Inputs'!$C$17,0,(SUM(OFFSET($I$21,0,AU$5-$I$5-$A74+1)))*$C74))</f>
        <v xml:space="preserve"> </v>
      </c>
      <c r="AV74" s="169" t="str">
        <f ca="1">IF(AV$5-$I$5&lt;$A74-1," ",IF(AV$5-$I$5+1&gt;'Primary Inputs'!$C$17,0,(SUM(OFFSET($I$21,0,AV$5-$I$5-$A74+1)))*$C74))</f>
        <v xml:space="preserve"> </v>
      </c>
      <c r="AW74" s="169" t="str">
        <f ca="1">IF(AW$5-$I$5&lt;$A74-1," ",IF(AW$5-$I$5+1&gt;'Primary Inputs'!$C$17,0,(SUM(OFFSET($I$21,0,AW$5-$I$5-$A74+1)))*$C74))</f>
        <v xml:space="preserve"> </v>
      </c>
      <c r="AX74" s="169" t="str">
        <f ca="1">IF(AX$5-$I$5&lt;$A74-1," ",IF(AX$5-$I$5+1&gt;'Primary Inputs'!$C$17,0,(SUM(OFFSET($I$21,0,AX$5-$I$5-$A74+1)))*$C74))</f>
        <v xml:space="preserve"> </v>
      </c>
      <c r="AY74" s="169" t="str">
        <f ca="1">IF(AY$5-$I$5&lt;$A74-1," ",IF(AY$5-$I$5+1&gt;'Primary Inputs'!$C$17,0,(SUM(OFFSET($I$21,0,AY$5-$I$5-$A74+1)))*$C74))</f>
        <v xml:space="preserve"> </v>
      </c>
      <c r="AZ74" s="169" t="str">
        <f ca="1">IF(AZ$5-$I$5&lt;$A74-1," ",IF(AZ$5-$I$5+1&gt;'Primary Inputs'!$C$17,0,(SUM(OFFSET($I$21,0,AZ$5-$I$5-$A74+1)))*$C74))</f>
        <v xml:space="preserve"> </v>
      </c>
      <c r="BA74" s="169" t="str">
        <f ca="1">IF(BA$5-$I$5&lt;$A74-1," ",IF(BA$5-$I$5+1&gt;'Primary Inputs'!$C$17,0,(SUM(OFFSET($I$21,0,BA$5-$I$5-$A74+1)))*$C74))</f>
        <v xml:space="preserve"> </v>
      </c>
      <c r="BB74" s="169" t="str">
        <f ca="1">IF(BB$5-$I$5&lt;$A74-1," ",IF(BB$5-$I$5+1&gt;'Primary Inputs'!$C$17,0,(SUM(OFFSET($I$21,0,BB$5-$I$5-$A74+1)))*$C74))</f>
        <v xml:space="preserve"> </v>
      </c>
      <c r="BC74" s="169" t="str">
        <f ca="1">IF(BC$5-$I$5&lt;$A74-1," ",IF(BC$5-$I$5+1&gt;'Primary Inputs'!$C$17,0,(SUM(OFFSET($I$21,0,BC$5-$I$5-$A74+1)))*$C74))</f>
        <v xml:space="preserve"> </v>
      </c>
      <c r="BD74" s="169" t="str">
        <f ca="1">IF(BD$5-$I$5&lt;$A74-1," ",IF(BD$5-$I$5+1&gt;'Primary Inputs'!$C$17,0,(SUM(OFFSET($I$21,0,BD$5-$I$5-$A74+1)))*$C74))</f>
        <v xml:space="preserve"> </v>
      </c>
      <c r="BE74" s="169">
        <f ca="1">IF(BE$5-$I$5&lt;$A74-1," ",IF(BE$5-$I$5+1&gt;'Primary Inputs'!$C$17,0,(SUM(OFFSET($I$21,0,BE$5-$I$5-$A74+1)))*$C74))</f>
        <v>0</v>
      </c>
      <c r="BF74" s="169">
        <f ca="1">IF(BF$5-$I$5&lt;$A74-1," ",IF(BF$5-$I$5+1&gt;'Primary Inputs'!$C$17,0,(SUM(OFFSET($I$21,0,BF$5-$I$5-$A74+1)))*$C74))</f>
        <v>0</v>
      </c>
      <c r="BG74" s="119"/>
      <c r="BH74" s="119"/>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19"/>
      <c r="CG74" s="119"/>
      <c r="CH74" s="119"/>
      <c r="CI74" s="119"/>
      <c r="CJ74" s="119"/>
      <c r="CK74" s="119"/>
      <c r="CL74" s="119"/>
      <c r="CM74" s="119"/>
      <c r="CN74" s="119"/>
      <c r="CO74" s="119"/>
      <c r="CP74" s="119"/>
      <c r="CQ74" s="119"/>
      <c r="CR74" s="119"/>
      <c r="CS74" s="119"/>
      <c r="CT74" s="119"/>
      <c r="CU74" s="119"/>
      <c r="CV74" s="119"/>
      <c r="CW74" s="119"/>
      <c r="CX74" s="119"/>
      <c r="CY74" s="119"/>
      <c r="CZ74" s="119"/>
    </row>
    <row r="75" spans="1:104">
      <c r="A75" s="119">
        <v>50</v>
      </c>
      <c r="B75" s="119" t="s">
        <v>244</v>
      </c>
      <c r="C75" s="119">
        <f ca="1">OFFSET('Primary Inputs'!$E$12,0,$A75-1)</f>
        <v>0</v>
      </c>
      <c r="I75" s="169" t="str">
        <f ca="1">IF(I$5-$I$5&lt;$A75-1," ",IF(I$5-$I$5+1&gt;'Primary Inputs'!$C$17,0,(SUM(OFFSET($I$21,0,I$5-$I$5-$A75+1)))*$C75))</f>
        <v xml:space="preserve"> </v>
      </c>
      <c r="J75" s="169" t="str">
        <f ca="1">IF(J$5-$I$5&lt;$A75-1," ",IF(J$5-$I$5+1&gt;'Primary Inputs'!$C$17,0,(SUM(OFFSET($I$21,0,J$5-$I$5-$A75+1)))*$C75))</f>
        <v xml:space="preserve"> </v>
      </c>
      <c r="K75" s="169" t="str">
        <f ca="1">IF(K$5-$I$5&lt;$A75-1," ",IF(K$5-$I$5+1&gt;'Primary Inputs'!$C$17,0,(SUM(OFFSET($I$21,0,K$5-$I$5-$A75+1)))*$C75))</f>
        <v xml:space="preserve"> </v>
      </c>
      <c r="L75" s="169" t="str">
        <f ca="1">IF(L$5-$I$5&lt;$A75-1," ",IF(L$5-$I$5+1&gt;'Primary Inputs'!$C$17,0,(SUM(OFFSET($I$21,0,L$5-$I$5-$A75+1)))*$C75))</f>
        <v xml:space="preserve"> </v>
      </c>
      <c r="M75" s="169" t="str">
        <f ca="1">IF(M$5-$I$5&lt;$A75-1," ",IF(M$5-$I$5+1&gt;'Primary Inputs'!$C$17,0,(SUM(OFFSET($I$21,0,M$5-$I$5-$A75+1)))*$C75))</f>
        <v xml:space="preserve"> </v>
      </c>
      <c r="N75" s="169" t="str">
        <f ca="1">IF(N$5-$I$5&lt;$A75-1," ",IF(N$5-$I$5+1&gt;'Primary Inputs'!$C$17,0,(SUM(OFFSET($I$21,0,N$5-$I$5-$A75+1)))*$C75))</f>
        <v xml:space="preserve"> </v>
      </c>
      <c r="O75" s="169" t="str">
        <f ca="1">IF(O$5-$I$5&lt;$A75-1," ",IF(O$5-$I$5+1&gt;'Primary Inputs'!$C$17,0,(SUM(OFFSET($I$21,0,O$5-$I$5-$A75+1)))*$C75))</f>
        <v xml:space="preserve"> </v>
      </c>
      <c r="P75" s="169" t="str">
        <f ca="1">IF(P$5-$I$5&lt;$A75-1," ",IF(P$5-$I$5+1&gt;'Primary Inputs'!$C$17,0,(SUM(OFFSET($I$21,0,P$5-$I$5-$A75+1)))*$C75))</f>
        <v xml:space="preserve"> </v>
      </c>
      <c r="Q75" s="169" t="str">
        <f ca="1">IF(Q$5-$I$5&lt;$A75-1," ",IF(Q$5-$I$5+1&gt;'Primary Inputs'!$C$17,0,(SUM(OFFSET($I$21,0,Q$5-$I$5-$A75+1)))*$C75))</f>
        <v xml:space="preserve"> </v>
      </c>
      <c r="R75" s="169" t="str">
        <f ca="1">IF(R$5-$I$5&lt;$A75-1," ",IF(R$5-$I$5+1&gt;'Primary Inputs'!$C$17,0,(SUM(OFFSET($I$21,0,R$5-$I$5-$A75+1)))*$C75))</f>
        <v xml:space="preserve"> </v>
      </c>
      <c r="S75" s="169" t="str">
        <f ca="1">IF(S$5-$I$5&lt;$A75-1," ",IF(S$5-$I$5+1&gt;'Primary Inputs'!$C$17,0,(SUM(OFFSET($I$21,0,S$5-$I$5-$A75+1)))*$C75))</f>
        <v xml:space="preserve"> </v>
      </c>
      <c r="T75" s="169" t="str">
        <f ca="1">IF(T$5-$I$5&lt;$A75-1," ",IF(T$5-$I$5+1&gt;'Primary Inputs'!$C$17,0,(SUM(OFFSET($I$21,0,T$5-$I$5-$A75+1)))*$C75))</f>
        <v xml:space="preserve"> </v>
      </c>
      <c r="U75" s="169" t="str">
        <f ca="1">IF(U$5-$I$5&lt;$A75-1," ",IF(U$5-$I$5+1&gt;'Primary Inputs'!$C$17,0,(SUM(OFFSET($I$21,0,U$5-$I$5-$A75+1)))*$C75))</f>
        <v xml:space="preserve"> </v>
      </c>
      <c r="V75" s="169" t="str">
        <f ca="1">IF(V$5-$I$5&lt;$A75-1," ",IF(V$5-$I$5+1&gt;'Primary Inputs'!$C$17,0,(SUM(OFFSET($I$21,0,V$5-$I$5-$A75+1)))*$C75))</f>
        <v xml:space="preserve"> </v>
      </c>
      <c r="W75" s="169" t="str">
        <f ca="1">IF(W$5-$I$5&lt;$A75-1," ",IF(W$5-$I$5+1&gt;'Primary Inputs'!$C$17,0,(SUM(OFFSET($I$21,0,W$5-$I$5-$A75+1)))*$C75))</f>
        <v xml:space="preserve"> </v>
      </c>
      <c r="X75" s="169" t="str">
        <f ca="1">IF(X$5-$I$5&lt;$A75-1," ",IF(X$5-$I$5+1&gt;'Primary Inputs'!$C$17,0,(SUM(OFFSET($I$21,0,X$5-$I$5-$A75+1)))*$C75))</f>
        <v xml:space="preserve"> </v>
      </c>
      <c r="Y75" s="169" t="str">
        <f ca="1">IF(Y$5-$I$5&lt;$A75-1," ",IF(Y$5-$I$5+1&gt;'Primary Inputs'!$C$17,0,(SUM(OFFSET($I$21,0,Y$5-$I$5-$A75+1)))*$C75))</f>
        <v xml:space="preserve"> </v>
      </c>
      <c r="Z75" s="169" t="str">
        <f ca="1">IF(Z$5-$I$5&lt;$A75-1," ",IF(Z$5-$I$5+1&gt;'Primary Inputs'!$C$17,0,(SUM(OFFSET($I$21,0,Z$5-$I$5-$A75+1)))*$C75))</f>
        <v xml:space="preserve"> </v>
      </c>
      <c r="AA75" s="169" t="str">
        <f ca="1">IF(AA$5-$I$5&lt;$A75-1," ",IF(AA$5-$I$5+1&gt;'Primary Inputs'!$C$17,0,(SUM(OFFSET($I$21,0,AA$5-$I$5-$A75+1)))*$C75))</f>
        <v xml:space="preserve"> </v>
      </c>
      <c r="AB75" s="169" t="str">
        <f ca="1">IF(AB$5-$I$5&lt;$A75-1," ",IF(AB$5-$I$5+1&gt;'Primary Inputs'!$C$17,0,(SUM(OFFSET($I$21,0,AB$5-$I$5-$A75+1)))*$C75))</f>
        <v xml:space="preserve"> </v>
      </c>
      <c r="AC75" s="169" t="str">
        <f ca="1">IF(AC$5-$I$5&lt;$A75-1," ",IF(AC$5-$I$5+1&gt;'Primary Inputs'!$C$17,0,(SUM(OFFSET($I$21,0,AC$5-$I$5-$A75+1)))*$C75))</f>
        <v xml:space="preserve"> </v>
      </c>
      <c r="AD75" s="169" t="str">
        <f ca="1">IF(AD$5-$I$5&lt;$A75-1," ",IF(AD$5-$I$5+1&gt;'Primary Inputs'!$C$17,0,(SUM(OFFSET($I$21,0,AD$5-$I$5-$A75+1)))*$C75))</f>
        <v xml:space="preserve"> </v>
      </c>
      <c r="AE75" s="169" t="str">
        <f ca="1">IF(AE$5-$I$5&lt;$A75-1," ",IF(AE$5-$I$5+1&gt;'Primary Inputs'!$C$17,0,(SUM(OFFSET($I$21,0,AE$5-$I$5-$A75+1)))*$C75))</f>
        <v xml:space="preserve"> </v>
      </c>
      <c r="AF75" s="169" t="str">
        <f ca="1">IF(AF$5-$I$5&lt;$A75-1," ",IF(AF$5-$I$5+1&gt;'Primary Inputs'!$C$17,0,(SUM(OFFSET($I$21,0,AF$5-$I$5-$A75+1)))*$C75))</f>
        <v xml:space="preserve"> </v>
      </c>
      <c r="AG75" s="169" t="str">
        <f ca="1">IF(AG$5-$I$5&lt;$A75-1," ",IF(AG$5-$I$5+1&gt;'Primary Inputs'!$C$17,0,(SUM(OFFSET($I$21,0,AG$5-$I$5-$A75+1)))*$C75))</f>
        <v xml:space="preserve"> </v>
      </c>
      <c r="AH75" s="169" t="str">
        <f ca="1">IF(AH$5-$I$5&lt;$A75-1," ",IF(AH$5-$I$5+1&gt;'Primary Inputs'!$C$17,0,(SUM(OFFSET($I$21,0,AH$5-$I$5-$A75+1)))*$C75))</f>
        <v xml:space="preserve"> </v>
      </c>
      <c r="AI75" s="169" t="str">
        <f ca="1">IF(AI$5-$I$5&lt;$A75-1," ",IF(AI$5-$I$5+1&gt;'Primary Inputs'!$C$17,0,(SUM(OFFSET($I$21,0,AI$5-$I$5-$A75+1)))*$C75))</f>
        <v xml:space="preserve"> </v>
      </c>
      <c r="AJ75" s="169" t="str">
        <f ca="1">IF(AJ$5-$I$5&lt;$A75-1," ",IF(AJ$5-$I$5+1&gt;'Primary Inputs'!$C$17,0,(SUM(OFFSET($I$21,0,AJ$5-$I$5-$A75+1)))*$C75))</f>
        <v xml:space="preserve"> </v>
      </c>
      <c r="AK75" s="169" t="str">
        <f ca="1">IF(AK$5-$I$5&lt;$A75-1," ",IF(AK$5-$I$5+1&gt;'Primary Inputs'!$C$17,0,(SUM(OFFSET($I$21,0,AK$5-$I$5-$A75+1)))*$C75))</f>
        <v xml:space="preserve"> </v>
      </c>
      <c r="AL75" s="169" t="str">
        <f ca="1">IF(AL$5-$I$5&lt;$A75-1," ",IF(AL$5-$I$5+1&gt;'Primary Inputs'!$C$17,0,(SUM(OFFSET($I$21,0,AL$5-$I$5-$A75+1)))*$C75))</f>
        <v xml:space="preserve"> </v>
      </c>
      <c r="AM75" s="169" t="str">
        <f ca="1">IF(AM$5-$I$5&lt;$A75-1," ",IF(AM$5-$I$5+1&gt;'Primary Inputs'!$C$17,0,(SUM(OFFSET($I$21,0,AM$5-$I$5-$A75+1)))*$C75))</f>
        <v xml:space="preserve"> </v>
      </c>
      <c r="AN75" s="169" t="str">
        <f ca="1">IF(AN$5-$I$5&lt;$A75-1," ",IF(AN$5-$I$5+1&gt;'Primary Inputs'!$C$17,0,(SUM(OFFSET($I$21,0,AN$5-$I$5-$A75+1)))*$C75))</f>
        <v xml:space="preserve"> </v>
      </c>
      <c r="AO75" s="169" t="str">
        <f ca="1">IF(AO$5-$I$5&lt;$A75-1," ",IF(AO$5-$I$5+1&gt;'Primary Inputs'!$C$17,0,(SUM(OFFSET($I$21,0,AO$5-$I$5-$A75+1)))*$C75))</f>
        <v xml:space="preserve"> </v>
      </c>
      <c r="AP75" s="169" t="str">
        <f ca="1">IF(AP$5-$I$5&lt;$A75-1," ",IF(AP$5-$I$5+1&gt;'Primary Inputs'!$C$17,0,(SUM(OFFSET($I$21,0,AP$5-$I$5-$A75+1)))*$C75))</f>
        <v xml:space="preserve"> </v>
      </c>
      <c r="AQ75" s="169" t="str">
        <f ca="1">IF(AQ$5-$I$5&lt;$A75-1," ",IF(AQ$5-$I$5+1&gt;'Primary Inputs'!$C$17,0,(SUM(OFFSET($I$21,0,AQ$5-$I$5-$A75+1)))*$C75))</f>
        <v xml:space="preserve"> </v>
      </c>
      <c r="AR75" s="169" t="str">
        <f ca="1">IF(AR$5-$I$5&lt;$A75-1," ",IF(AR$5-$I$5+1&gt;'Primary Inputs'!$C$17,0,(SUM(OFFSET($I$21,0,AR$5-$I$5-$A75+1)))*$C75))</f>
        <v xml:space="preserve"> </v>
      </c>
      <c r="AS75" s="169" t="str">
        <f ca="1">IF(AS$5-$I$5&lt;$A75-1," ",IF(AS$5-$I$5+1&gt;'Primary Inputs'!$C$17,0,(SUM(OFFSET($I$21,0,AS$5-$I$5-$A75+1)))*$C75))</f>
        <v xml:space="preserve"> </v>
      </c>
      <c r="AT75" s="169" t="str">
        <f ca="1">IF(AT$5-$I$5&lt;$A75-1," ",IF(AT$5-$I$5+1&gt;'Primary Inputs'!$C$17,0,(SUM(OFFSET($I$21,0,AT$5-$I$5-$A75+1)))*$C75))</f>
        <v xml:space="preserve"> </v>
      </c>
      <c r="AU75" s="169" t="str">
        <f ca="1">IF(AU$5-$I$5&lt;$A75-1," ",IF(AU$5-$I$5+1&gt;'Primary Inputs'!$C$17,0,(SUM(OFFSET($I$21,0,AU$5-$I$5-$A75+1)))*$C75))</f>
        <v xml:space="preserve"> </v>
      </c>
      <c r="AV75" s="169" t="str">
        <f ca="1">IF(AV$5-$I$5&lt;$A75-1," ",IF(AV$5-$I$5+1&gt;'Primary Inputs'!$C$17,0,(SUM(OFFSET($I$21,0,AV$5-$I$5-$A75+1)))*$C75))</f>
        <v xml:space="preserve"> </v>
      </c>
      <c r="AW75" s="169" t="str">
        <f ca="1">IF(AW$5-$I$5&lt;$A75-1," ",IF(AW$5-$I$5+1&gt;'Primary Inputs'!$C$17,0,(SUM(OFFSET($I$21,0,AW$5-$I$5-$A75+1)))*$C75))</f>
        <v xml:space="preserve"> </v>
      </c>
      <c r="AX75" s="169" t="str">
        <f ca="1">IF(AX$5-$I$5&lt;$A75-1," ",IF(AX$5-$I$5+1&gt;'Primary Inputs'!$C$17,0,(SUM(OFFSET($I$21,0,AX$5-$I$5-$A75+1)))*$C75))</f>
        <v xml:space="preserve"> </v>
      </c>
      <c r="AY75" s="169" t="str">
        <f ca="1">IF(AY$5-$I$5&lt;$A75-1," ",IF(AY$5-$I$5+1&gt;'Primary Inputs'!$C$17,0,(SUM(OFFSET($I$21,0,AY$5-$I$5-$A75+1)))*$C75))</f>
        <v xml:space="preserve"> </v>
      </c>
      <c r="AZ75" s="169" t="str">
        <f ca="1">IF(AZ$5-$I$5&lt;$A75-1," ",IF(AZ$5-$I$5+1&gt;'Primary Inputs'!$C$17,0,(SUM(OFFSET($I$21,0,AZ$5-$I$5-$A75+1)))*$C75))</f>
        <v xml:space="preserve"> </v>
      </c>
      <c r="BA75" s="169" t="str">
        <f ca="1">IF(BA$5-$I$5&lt;$A75-1," ",IF(BA$5-$I$5+1&gt;'Primary Inputs'!$C$17,0,(SUM(OFFSET($I$21,0,BA$5-$I$5-$A75+1)))*$C75))</f>
        <v xml:space="preserve"> </v>
      </c>
      <c r="BB75" s="169" t="str">
        <f ca="1">IF(BB$5-$I$5&lt;$A75-1," ",IF(BB$5-$I$5+1&gt;'Primary Inputs'!$C$17,0,(SUM(OFFSET($I$21,0,BB$5-$I$5-$A75+1)))*$C75))</f>
        <v xml:space="preserve"> </v>
      </c>
      <c r="BC75" s="169" t="str">
        <f ca="1">IF(BC$5-$I$5&lt;$A75-1," ",IF(BC$5-$I$5+1&gt;'Primary Inputs'!$C$17,0,(SUM(OFFSET($I$21,0,BC$5-$I$5-$A75+1)))*$C75))</f>
        <v xml:space="preserve"> </v>
      </c>
      <c r="BD75" s="169" t="str">
        <f ca="1">IF(BD$5-$I$5&lt;$A75-1," ",IF(BD$5-$I$5+1&gt;'Primary Inputs'!$C$17,0,(SUM(OFFSET($I$21,0,BD$5-$I$5-$A75+1)))*$C75))</f>
        <v xml:space="preserve"> </v>
      </c>
      <c r="BE75" s="169" t="str">
        <f ca="1">IF(BE$5-$I$5&lt;$A75-1," ",IF(BE$5-$I$5+1&gt;'Primary Inputs'!$C$17,0,(SUM(OFFSET($I$21,0,BE$5-$I$5-$A75+1)))*$C75))</f>
        <v xml:space="preserve"> </v>
      </c>
      <c r="BF75" s="169">
        <f ca="1">IF(BF$5-$I$5&lt;$A75-1," ",IF(BF$5-$I$5+1&gt;'Primary Inputs'!$C$17,0,(SUM(OFFSET($I$21,0,BF$5-$I$5-$A75+1)))*$C75))</f>
        <v>0</v>
      </c>
    </row>
    <row r="76" spans="1:104">
      <c r="H76" s="143" t="s">
        <v>175</v>
      </c>
      <c r="I76" s="141">
        <f ca="1">SUM(I26:I75)</f>
        <v>0</v>
      </c>
      <c r="J76" s="141">
        <f t="shared" ref="J76:BE76" ca="1" si="0">SUM(J26:J75)</f>
        <v>7979905.9382478567</v>
      </c>
      <c r="K76" s="141">
        <f t="shared" ca="1" si="0"/>
        <v>23939717.814743571</v>
      </c>
      <c r="L76" s="141">
        <f t="shared" ca="1" si="0"/>
        <v>47879435.629487142</v>
      </c>
      <c r="M76" s="141">
        <f t="shared" ca="1" si="0"/>
        <v>78388333.175456032</v>
      </c>
      <c r="N76" s="141">
        <f t="shared" ca="1" si="0"/>
        <v>75566880.761410967</v>
      </c>
      <c r="O76" s="141">
        <f t="shared" ca="1" si="0"/>
        <v>71334702.140343368</v>
      </c>
      <c r="P76" s="141">
        <f t="shared" ca="1" si="0"/>
        <v>65691797.312253229</v>
      </c>
      <c r="Q76" s="141">
        <f t="shared" ca="1" si="0"/>
        <v>65691797.312253229</v>
      </c>
      <c r="R76" s="141">
        <f t="shared" ca="1" si="0"/>
        <v>65691797.312253229</v>
      </c>
      <c r="S76" s="141">
        <f t="shared" ca="1" si="0"/>
        <v>65691797.312253229</v>
      </c>
      <c r="T76" s="141">
        <f t="shared" ca="1" si="0"/>
        <v>65089879.38222833</v>
      </c>
      <c r="U76" s="141">
        <f t="shared" ca="1" si="0"/>
        <v>63886043.522178531</v>
      </c>
      <c r="V76" s="141">
        <f t="shared" ca="1" si="0"/>
        <v>62080289.73210384</v>
      </c>
      <c r="W76" s="141">
        <f t="shared" ca="1" si="0"/>
        <v>59672618.012004249</v>
      </c>
      <c r="X76" s="141">
        <f t="shared" ca="1" si="0"/>
        <v>59672618.012004249</v>
      </c>
      <c r="Y76" s="141">
        <f t="shared" ca="1" si="0"/>
        <v>59672618.012004249</v>
      </c>
      <c r="Z76" s="141">
        <f t="shared" ca="1" si="0"/>
        <v>59672618.012004249</v>
      </c>
      <c r="AA76" s="141">
        <f t="shared" ca="1" si="0"/>
        <v>59672618.012004249</v>
      </c>
      <c r="AB76" s="141">
        <f t="shared" ca="1" si="0"/>
        <v>59672618.012004249</v>
      </c>
      <c r="AC76" s="141">
        <f t="shared" ca="1" si="0"/>
        <v>59672618.012004249</v>
      </c>
      <c r="AD76" s="141">
        <f t="shared" ca="1" si="0"/>
        <v>53705356.210803822</v>
      </c>
      <c r="AE76" s="141">
        <f t="shared" ca="1" si="0"/>
        <v>41770832.608402975</v>
      </c>
      <c r="AF76" s="141">
        <f t="shared" ca="1" si="0"/>
        <v>23869047.204801701</v>
      </c>
      <c r="AG76" s="141">
        <f t="shared" ca="1" si="0"/>
        <v>0</v>
      </c>
      <c r="AH76" s="141">
        <f t="shared" ca="1" si="0"/>
        <v>0</v>
      </c>
      <c r="AI76" s="141">
        <f t="shared" ca="1" si="0"/>
        <v>0</v>
      </c>
      <c r="AJ76" s="141">
        <f t="shared" ca="1" si="0"/>
        <v>0</v>
      </c>
      <c r="AK76" s="141">
        <f t="shared" ca="1" si="0"/>
        <v>0</v>
      </c>
      <c r="AL76" s="141">
        <f t="shared" ca="1" si="0"/>
        <v>0</v>
      </c>
      <c r="AM76" s="141">
        <f t="shared" ca="1" si="0"/>
        <v>0</v>
      </c>
      <c r="AN76" s="141">
        <f t="shared" ca="1" si="0"/>
        <v>0</v>
      </c>
      <c r="AO76" s="141">
        <f t="shared" ca="1" si="0"/>
        <v>0</v>
      </c>
      <c r="AP76" s="141">
        <f t="shared" ca="1" si="0"/>
        <v>0</v>
      </c>
      <c r="AQ76" s="141">
        <f t="shared" ca="1" si="0"/>
        <v>0</v>
      </c>
      <c r="AR76" s="141">
        <f t="shared" ca="1" si="0"/>
        <v>0</v>
      </c>
      <c r="AS76" s="141">
        <f t="shared" ca="1" si="0"/>
        <v>0</v>
      </c>
      <c r="AT76" s="141">
        <f t="shared" ca="1" si="0"/>
        <v>0</v>
      </c>
      <c r="AU76" s="141">
        <f t="shared" ca="1" si="0"/>
        <v>0</v>
      </c>
      <c r="AV76" s="141">
        <f t="shared" ca="1" si="0"/>
        <v>0</v>
      </c>
      <c r="AW76" s="141">
        <f t="shared" ca="1" si="0"/>
        <v>0</v>
      </c>
      <c r="AX76" s="141">
        <f t="shared" ca="1" si="0"/>
        <v>0</v>
      </c>
      <c r="AY76" s="141">
        <f t="shared" ca="1" si="0"/>
        <v>0</v>
      </c>
      <c r="AZ76" s="141">
        <f t="shared" ca="1" si="0"/>
        <v>0</v>
      </c>
      <c r="BA76" s="141">
        <f t="shared" ca="1" si="0"/>
        <v>0</v>
      </c>
      <c r="BB76" s="141">
        <f t="shared" ca="1" si="0"/>
        <v>0</v>
      </c>
      <c r="BC76" s="141">
        <f t="shared" ca="1" si="0"/>
        <v>0</v>
      </c>
      <c r="BD76" s="141">
        <f t="shared" ca="1" si="0"/>
        <v>0</v>
      </c>
      <c r="BE76" s="141">
        <f t="shared" ca="1" si="0"/>
        <v>0</v>
      </c>
      <c r="BF76" s="141">
        <f t="shared" ref="BF76" ca="1" si="1">SUM(BF26:BF75)</f>
        <v>0</v>
      </c>
    </row>
    <row r="77" spans="1:104">
      <c r="I77" s="141"/>
      <c r="J77" s="141"/>
      <c r="K77" s="141"/>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row>
    <row r="78" spans="1:104">
      <c r="B78" s="145" t="s">
        <v>183</v>
      </c>
      <c r="C78" s="145" t="s">
        <v>166</v>
      </c>
      <c r="I78" s="141"/>
      <c r="J78" s="141"/>
      <c r="K78" s="141"/>
      <c r="L78" s="141"/>
      <c r="M78" s="141"/>
      <c r="N78" s="141"/>
      <c r="O78" s="141"/>
      <c r="P78" s="141"/>
      <c r="Q78" s="141"/>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41"/>
      <c r="BC78" s="141"/>
      <c r="BD78" s="141"/>
      <c r="BE78" s="141"/>
      <c r="BF78" s="141"/>
    </row>
    <row r="79" spans="1:104" s="139" customFormat="1">
      <c r="B79" s="139" t="s">
        <v>11</v>
      </c>
      <c r="C79" s="139">
        <f ca="1">C26</f>
        <v>0</v>
      </c>
      <c r="D79" s="146"/>
      <c r="E79" s="146"/>
      <c r="F79" s="146"/>
      <c r="G79" s="146"/>
      <c r="H79" s="146"/>
      <c r="I79" s="168">
        <f ca="1">IF(I$5-$I$5&lt;$A26-1," ",IF(I$5-$I$5+1&gt;'Primary Inputs'!$C$17,0,(SUM(OFFSET($I$22,0,I$5-$I$5-$A26+1)))*$C79))</f>
        <v>0</v>
      </c>
      <c r="J79" s="168">
        <f ca="1">IF(J$5-$I$5&lt;$A26-1," ",IF(J$5-$I$5+1&gt;'Primary Inputs'!$C$17,0,(SUM(OFFSET($I$22,0,J$5-$I$5-$A26+1)))*$C79))</f>
        <v>0</v>
      </c>
      <c r="K79" s="168">
        <f ca="1">IF(K$5-$I$5&lt;$A26-1," ",IF(K$5-$I$5+1&gt;'Primary Inputs'!$C$17,0,(SUM(OFFSET($I$22,0,K$5-$I$5-$A26+1)))*$C79))</f>
        <v>0</v>
      </c>
      <c r="L79" s="168">
        <f ca="1">IF(L$5-$I$5&lt;$A26-1," ",IF(L$5-$I$5+1&gt;'Primary Inputs'!$C$17,0,(SUM(OFFSET($I$22,0,L$5-$I$5-$A26+1)))*$C79))</f>
        <v>0</v>
      </c>
      <c r="M79" s="168">
        <f ca="1">IF(M$5-$I$5&lt;$A26-1," ",IF(M$5-$I$5+1&gt;'Primary Inputs'!$C$17,0,(SUM(OFFSET($I$22,0,M$5-$I$5-$A26+1)))*$C79))</f>
        <v>0</v>
      </c>
      <c r="N79" s="168">
        <f ca="1">IF(N$5-$I$5&lt;$A26-1," ",IF(N$5-$I$5+1&gt;'Primary Inputs'!$C$17,0,(SUM(OFFSET($I$22,0,N$5-$I$5-$A26+1)))*$C79))</f>
        <v>0</v>
      </c>
      <c r="O79" s="168">
        <f ca="1">IF(O$5-$I$5&lt;$A26-1," ",IF(O$5-$I$5+1&gt;'Primary Inputs'!$C$17,0,(SUM(OFFSET($I$22,0,O$5-$I$5-$A26+1)))*$C79))</f>
        <v>0</v>
      </c>
      <c r="P79" s="168">
        <f ca="1">IF(P$5-$I$5&lt;$A26-1," ",IF(P$5-$I$5+1&gt;'Primary Inputs'!$C$17,0,(SUM(OFFSET($I$22,0,P$5-$I$5-$A26+1)))*$C79))</f>
        <v>0</v>
      </c>
      <c r="Q79" s="168">
        <f ca="1">IF(Q$5-$I$5&lt;$A26-1," ",IF(Q$5-$I$5+1&gt;'Primary Inputs'!$C$17,0,(SUM(OFFSET($I$22,0,Q$5-$I$5-$A26+1)))*$C79))</f>
        <v>0</v>
      </c>
      <c r="R79" s="168">
        <f ca="1">IF(R$5-$I$5&lt;$A26-1," ",IF(R$5-$I$5+1&gt;'Primary Inputs'!$C$17,0,(SUM(OFFSET($I$22,0,R$5-$I$5-$A26+1)))*$C79))</f>
        <v>0</v>
      </c>
      <c r="S79" s="168">
        <f ca="1">IF(S$5-$I$5&lt;$A26-1," ",IF(S$5-$I$5+1&gt;'Primary Inputs'!$C$17,0,(SUM(OFFSET($I$22,0,S$5-$I$5-$A26+1)))*$C79))</f>
        <v>0</v>
      </c>
      <c r="T79" s="168">
        <f ca="1">IF(T$5-$I$5&lt;$A26-1," ",IF(T$5-$I$5+1&gt;'Primary Inputs'!$C$17,0,(SUM(OFFSET($I$22,0,T$5-$I$5-$A26+1)))*$C79))</f>
        <v>0</v>
      </c>
      <c r="U79" s="168">
        <f ca="1">IF(U$5-$I$5&lt;$A26-1," ",IF(U$5-$I$5+1&gt;'Primary Inputs'!$C$17,0,(SUM(OFFSET($I$22,0,U$5-$I$5-$A26+1)))*$C79))</f>
        <v>0</v>
      </c>
      <c r="V79" s="168">
        <f ca="1">IF(V$5-$I$5&lt;$A26-1," ",IF(V$5-$I$5+1&gt;'Primary Inputs'!$C$17,0,(SUM(OFFSET($I$22,0,V$5-$I$5-$A26+1)))*$C79))</f>
        <v>0</v>
      </c>
      <c r="W79" s="168">
        <f ca="1">IF(W$5-$I$5&lt;$A26-1," ",IF(W$5-$I$5+1&gt;'Primary Inputs'!$C$17,0,(SUM(OFFSET($I$22,0,W$5-$I$5-$A26+1)))*$C79))</f>
        <v>0</v>
      </c>
      <c r="X79" s="168">
        <f ca="1">IF(X$5-$I$5&lt;$A26-1," ",IF(X$5-$I$5+1&gt;'Primary Inputs'!$C$17,0,(SUM(OFFSET($I$22,0,X$5-$I$5-$A26+1)))*$C79))</f>
        <v>0</v>
      </c>
      <c r="Y79" s="168">
        <f ca="1">IF(Y$5-$I$5&lt;$A26-1," ",IF(Y$5-$I$5+1&gt;'Primary Inputs'!$C$17,0,(SUM(OFFSET($I$22,0,Y$5-$I$5-$A26+1)))*$C79))</f>
        <v>0</v>
      </c>
      <c r="Z79" s="168">
        <f ca="1">IF(Z$5-$I$5&lt;$A26-1," ",IF(Z$5-$I$5+1&gt;'Primary Inputs'!$C$17,0,(SUM(OFFSET($I$22,0,Z$5-$I$5-$A26+1)))*$C79))</f>
        <v>0</v>
      </c>
      <c r="AA79" s="168">
        <f ca="1">IF(AA$5-$I$5&lt;$A26-1," ",IF(AA$5-$I$5+1&gt;'Primary Inputs'!$C$17,0,(SUM(OFFSET($I$22,0,AA$5-$I$5-$A26+1)))*$C79))</f>
        <v>0</v>
      </c>
      <c r="AB79" s="168">
        <f ca="1">IF(AB$5-$I$5&lt;$A26-1," ",IF(AB$5-$I$5+1&gt;'Primary Inputs'!$C$17,0,(SUM(OFFSET($I$22,0,AB$5-$I$5-$A26+1)))*$C79))</f>
        <v>0</v>
      </c>
      <c r="AC79" s="168">
        <f ca="1">IF(AC$5-$I$5&lt;$A26-1," ",IF(AC$5-$I$5+1&gt;'Primary Inputs'!$C$17,0,(SUM(OFFSET($I$22,0,AC$5-$I$5-$A26+1)))*$C79))</f>
        <v>0</v>
      </c>
      <c r="AD79" s="168">
        <f ca="1">IF(AD$5-$I$5&lt;$A26-1," ",IF(AD$5-$I$5+1&gt;'Primary Inputs'!$C$17,0,(SUM(OFFSET($I$22,0,AD$5-$I$5-$A26+1)))*$C79))</f>
        <v>0</v>
      </c>
      <c r="AE79" s="168">
        <f ca="1">IF(AE$5-$I$5&lt;$A26-1," ",IF(AE$5-$I$5+1&gt;'Primary Inputs'!$C$17,0,(SUM(OFFSET($I$22,0,AE$5-$I$5-$A26+1)))*$C79))</f>
        <v>0</v>
      </c>
      <c r="AF79" s="168">
        <f ca="1">IF(AF$5-$I$5&lt;$A26-1," ",IF(AF$5-$I$5+1&gt;'Primary Inputs'!$C$17,0,(SUM(OFFSET($I$22,0,AF$5-$I$5-$A26+1)))*$C79))</f>
        <v>0</v>
      </c>
      <c r="AG79" s="168">
        <f ca="1">IF(AG$5-$I$5&lt;$A26-1," ",IF(AG$5-$I$5+1&gt;'Primary Inputs'!$C$17,0,(SUM(OFFSET($I$22,0,AG$5-$I$5-$A26+1)))*$C79))</f>
        <v>0</v>
      </c>
      <c r="AH79" s="168">
        <f ca="1">IF(AH$5-$I$5&lt;$A26-1," ",IF(AH$5-$I$5+1&gt;'Primary Inputs'!$C$17,0,(SUM(OFFSET($I$22,0,AH$5-$I$5-$A26+1)))*$C79))</f>
        <v>0</v>
      </c>
      <c r="AI79" s="168">
        <f ca="1">IF(AI$5-$I$5&lt;$A26-1," ",IF(AI$5-$I$5+1&gt;'Primary Inputs'!$C$17,0,(SUM(OFFSET($I$22,0,AI$5-$I$5-$A26+1)))*$C79))</f>
        <v>0</v>
      </c>
      <c r="AJ79" s="168">
        <f ca="1">IF(AJ$5-$I$5&lt;$A26-1," ",IF(AJ$5-$I$5+1&gt;'Primary Inputs'!$C$17,0,(SUM(OFFSET($I$22,0,AJ$5-$I$5-$A26+1)))*$C79))</f>
        <v>0</v>
      </c>
      <c r="AK79" s="168">
        <f ca="1">IF(AK$5-$I$5&lt;$A26-1," ",IF(AK$5-$I$5+1&gt;'Primary Inputs'!$C$17,0,(SUM(OFFSET($I$22,0,AK$5-$I$5-$A26+1)))*$C79))</f>
        <v>0</v>
      </c>
      <c r="AL79" s="168">
        <f ca="1">IF(AL$5-$I$5&lt;$A26-1," ",IF(AL$5-$I$5+1&gt;'Primary Inputs'!$C$17,0,(SUM(OFFSET($I$22,0,AL$5-$I$5-$A26+1)))*$C79))</f>
        <v>0</v>
      </c>
      <c r="AM79" s="168">
        <f ca="1">IF(AM$5-$I$5&lt;$A26-1," ",IF(AM$5-$I$5+1&gt;'Primary Inputs'!$C$17,0,(SUM(OFFSET($I$22,0,AM$5-$I$5-$A26+1)))*$C79))</f>
        <v>0</v>
      </c>
      <c r="AN79" s="168">
        <f ca="1">IF(AN$5-$I$5&lt;$A26-1," ",IF(AN$5-$I$5+1&gt;'Primary Inputs'!$C$17,0,(SUM(OFFSET($I$22,0,AN$5-$I$5-$A26+1)))*$C79))</f>
        <v>0</v>
      </c>
      <c r="AO79" s="168">
        <f ca="1">IF(AO$5-$I$5&lt;$A26-1," ",IF(AO$5-$I$5+1&gt;'Primary Inputs'!$C$17,0,(SUM(OFFSET($I$22,0,AO$5-$I$5-$A26+1)))*$C79))</f>
        <v>0</v>
      </c>
      <c r="AP79" s="168">
        <f ca="1">IF(AP$5-$I$5&lt;$A26-1," ",IF(AP$5-$I$5+1&gt;'Primary Inputs'!$C$17,0,(SUM(OFFSET($I$22,0,AP$5-$I$5-$A26+1)))*$C79))</f>
        <v>0</v>
      </c>
      <c r="AQ79" s="168">
        <f ca="1">IF(AQ$5-$I$5&lt;$A26-1," ",IF(AQ$5-$I$5+1&gt;'Primary Inputs'!$C$17,0,(SUM(OFFSET($I$22,0,AQ$5-$I$5-$A26+1)))*$C79))</f>
        <v>0</v>
      </c>
      <c r="AR79" s="168">
        <f ca="1">IF(AR$5-$I$5&lt;$A26-1," ",IF(AR$5-$I$5+1&gt;'Primary Inputs'!$C$17,0,(SUM(OFFSET($I$22,0,AR$5-$I$5-$A26+1)))*$C79))</f>
        <v>0</v>
      </c>
      <c r="AS79" s="168">
        <f ca="1">IF(AS$5-$I$5&lt;$A26-1," ",IF(AS$5-$I$5+1&gt;'Primary Inputs'!$C$17,0,(SUM(OFFSET($I$22,0,AS$5-$I$5-$A26+1)))*$C79))</f>
        <v>0</v>
      </c>
      <c r="AT79" s="168">
        <f ca="1">IF(AT$5-$I$5&lt;$A26-1," ",IF(AT$5-$I$5+1&gt;'Primary Inputs'!$C$17,0,(SUM(OFFSET($I$22,0,AT$5-$I$5-$A26+1)))*$C79))</f>
        <v>0</v>
      </c>
      <c r="AU79" s="168">
        <f ca="1">IF(AU$5-$I$5&lt;$A26-1," ",IF(AU$5-$I$5+1&gt;'Primary Inputs'!$C$17,0,(SUM(OFFSET($I$22,0,AU$5-$I$5-$A26+1)))*$C79))</f>
        <v>0</v>
      </c>
      <c r="AV79" s="168">
        <f ca="1">IF(AV$5-$I$5&lt;$A26-1," ",IF(AV$5-$I$5+1&gt;'Primary Inputs'!$C$17,0,(SUM(OFFSET($I$22,0,AV$5-$I$5-$A26+1)))*$C79))</f>
        <v>0</v>
      </c>
      <c r="AW79" s="168">
        <f ca="1">IF(AW$5-$I$5&lt;$A26-1," ",IF(AW$5-$I$5+1&gt;'Primary Inputs'!$C$17,0,(SUM(OFFSET($I$22,0,AW$5-$I$5-$A26+1)))*$C79))</f>
        <v>0</v>
      </c>
      <c r="AX79" s="168">
        <f ca="1">IF(AX$5-$I$5&lt;$A26-1," ",IF(AX$5-$I$5+1&gt;'Primary Inputs'!$C$17,0,(SUM(OFFSET($I$22,0,AX$5-$I$5-$A26+1)))*$C79))</f>
        <v>0</v>
      </c>
      <c r="AY79" s="168">
        <f ca="1">IF(AY$5-$I$5&lt;$A26-1," ",IF(AY$5-$I$5+1&gt;'Primary Inputs'!$C$17,0,(SUM(OFFSET($I$22,0,AY$5-$I$5-$A26+1)))*$C79))</f>
        <v>0</v>
      </c>
      <c r="AZ79" s="168">
        <f ca="1">IF(AZ$5-$I$5&lt;$A26-1," ",IF(AZ$5-$I$5+1&gt;'Primary Inputs'!$C$17,0,(SUM(OFFSET($I$22,0,AZ$5-$I$5-$A26+1)))*$C79))</f>
        <v>0</v>
      </c>
      <c r="BA79" s="168">
        <f ca="1">IF(BA$5-$I$5&lt;$A26-1," ",IF(BA$5-$I$5+1&gt;'Primary Inputs'!$C$17,0,(SUM(OFFSET($I$22,0,BA$5-$I$5-$A26+1)))*$C79))</f>
        <v>0</v>
      </c>
      <c r="BB79" s="168">
        <f ca="1">IF(BB$5-$I$5&lt;$A26-1," ",IF(BB$5-$I$5+1&gt;'Primary Inputs'!$C$17,0,(SUM(OFFSET($I$22,0,BB$5-$I$5-$A26+1)))*$C79))</f>
        <v>0</v>
      </c>
      <c r="BC79" s="168">
        <f ca="1">IF(BC$5-$I$5&lt;$A26-1," ",IF(BC$5-$I$5+1&gt;'Primary Inputs'!$C$17,0,(SUM(OFFSET($I$22,0,BC$5-$I$5-$A26+1)))*$C79))</f>
        <v>0</v>
      </c>
      <c r="BD79" s="168">
        <f ca="1">IF(BD$5-$I$5&lt;$A26-1," ",IF(BD$5-$I$5+1&gt;'Primary Inputs'!$C$17,0,(SUM(OFFSET($I$22,0,BD$5-$I$5-$A26+1)))*$C79))</f>
        <v>0</v>
      </c>
      <c r="BE79" s="168">
        <f ca="1">IF(BE$5-$I$5&lt;$A26-1," ",IF(BE$5-$I$5+1&gt;'Primary Inputs'!$C$17,0,(SUM(OFFSET($I$22,0,BE$5-$I$5-$A26+1)))*$C79))</f>
        <v>0</v>
      </c>
      <c r="BF79" s="168">
        <f ca="1">IF(BF$5-$I$5&lt;$A26-1," ",IF(BF$5-$I$5+1&gt;'Primary Inputs'!$C$17,0,(SUM(OFFSET($I$22,0,BF$5-$I$5-$A26+1)))*$C79))</f>
        <v>0</v>
      </c>
    </row>
    <row r="80" spans="1:104">
      <c r="B80" s="119" t="s">
        <v>12</v>
      </c>
      <c r="C80" s="119">
        <f ca="1">C27</f>
        <v>1200</v>
      </c>
      <c r="I80" s="169" t="str">
        <f ca="1">IF(I$5-$I$5&lt;$A27-1," ",IF(I$5-$I$5+1&gt;'Primary Inputs'!$C$17,0,(SUM(OFFSET($I$22,0,I$5-$I$5-$A27+1)))*$C80))</f>
        <v xml:space="preserve"> </v>
      </c>
      <c r="J80" s="169">
        <f ca="1">IF(J$5-$I$5&lt;$A27-1," ",IF(J$5-$I$5+1&gt;'Primary Inputs'!$C$17,0,(SUM(OFFSET($I$22,0,J$5-$I$5-$A27+1)))*$C80))</f>
        <v>33595286.36649771</v>
      </c>
      <c r="K80" s="169">
        <f ca="1">IF(K$5-$I$5&lt;$A27-1," ",IF(K$5-$I$5+1&gt;'Primary Inputs'!$C$17,0,(SUM(OFFSET($I$22,0,K$5-$I$5-$A27+1)))*$C80))</f>
        <v>31795286.36649771</v>
      </c>
      <c r="L80" s="169">
        <f ca="1">IF(L$5-$I$5&lt;$A27-1," ",IF(L$5-$I$5+1&gt;'Primary Inputs'!$C$17,0,(SUM(OFFSET($I$22,0,L$5-$I$5-$A27+1)))*$C80))</f>
        <v>31795286.36649771</v>
      </c>
      <c r="M80" s="169">
        <f ca="1">IF(M$5-$I$5&lt;$A27-1," ",IF(M$5-$I$5+1&gt;'Primary Inputs'!$C$17,0,(SUM(OFFSET($I$22,0,M$5-$I$5-$A27+1)))*$C80))</f>
        <v>3761970.8097086959</v>
      </c>
      <c r="N80" s="169">
        <f ca="1">IF(N$5-$I$5&lt;$A27-1," ",IF(N$5-$I$5+1&gt;'Primary Inputs'!$C$17,0,(SUM(OFFSET($I$22,0,N$5-$I$5-$A27+1)))*$C80))</f>
        <v>3761970.8097086959</v>
      </c>
      <c r="O80" s="169">
        <f ca="1">IF(O$5-$I$5&lt;$A27-1," ",IF(O$5-$I$5+1&gt;'Primary Inputs'!$C$17,0,(SUM(OFFSET($I$22,0,O$5-$I$5-$A27+1)))*$C80))</f>
        <v>3761970.8097086959</v>
      </c>
      <c r="P80" s="169">
        <f ca="1">IF(P$5-$I$5&lt;$A27-1," ",IF(P$5-$I$5+1&gt;'Primary Inputs'!$C$17,0,(SUM(OFFSET($I$22,0,P$5-$I$5-$A27+1)))*$C80))</f>
        <v>3761970.8097086959</v>
      </c>
      <c r="Q80" s="169">
        <f ca="1">IF(Q$5-$I$5&lt;$A27-1," ",IF(Q$5-$I$5+1&gt;'Primary Inputs'!$C$17,0,(SUM(OFFSET($I$22,0,Q$5-$I$5-$A27+1)))*$C80))</f>
        <v>3761970.8097086959</v>
      </c>
      <c r="R80" s="169">
        <f ca="1">IF(R$5-$I$5&lt;$A27-1," ",IF(R$5-$I$5+1&gt;'Primary Inputs'!$C$17,0,(SUM(OFFSET($I$22,0,R$5-$I$5-$A27+1)))*$C80))</f>
        <v>3761970.8097086959</v>
      </c>
      <c r="S80" s="169">
        <f ca="1">IF(S$5-$I$5&lt;$A27-1," ",IF(S$5-$I$5+1&gt;'Primary Inputs'!$C$17,0,(SUM(OFFSET($I$22,0,S$5-$I$5-$A27+1)))*$C80))</f>
        <v>3761970.8097086959</v>
      </c>
      <c r="T80" s="169">
        <f ca="1">IF(T$5-$I$5&lt;$A27-1," ",IF(T$5-$I$5+1&gt;'Primary Inputs'!$C$17,0,(SUM(OFFSET($I$22,0,T$5-$I$5-$A27+1)))*$C80))</f>
        <v>3461011.8446962466</v>
      </c>
      <c r="U80" s="169">
        <f ca="1">IF(U$5-$I$5&lt;$A27-1," ",IF(U$5-$I$5+1&gt;'Primary Inputs'!$C$17,0,(SUM(OFFSET($I$22,0,U$5-$I$5-$A27+1)))*$C80))</f>
        <v>3461011.8446962466</v>
      </c>
      <c r="V80" s="169">
        <f ca="1">IF(V$5-$I$5&lt;$A27-1," ",IF(V$5-$I$5+1&gt;'Primary Inputs'!$C$17,0,(SUM(OFFSET($I$22,0,V$5-$I$5-$A27+1)))*$C80))</f>
        <v>3461011.8446962466</v>
      </c>
      <c r="W80" s="169">
        <f ca="1">IF(W$5-$I$5&lt;$A27-1," ",IF(W$5-$I$5+1&gt;'Primary Inputs'!$C$17,0,(SUM(OFFSET($I$22,0,W$5-$I$5-$A27+1)))*$C80))</f>
        <v>3461011.8446962466</v>
      </c>
      <c r="X80" s="169">
        <f ca="1">IF(X$5-$I$5&lt;$A27-1," ",IF(X$5-$I$5+1&gt;'Primary Inputs'!$C$17,0,(SUM(OFFSET($I$22,0,X$5-$I$5-$A27+1)))*$C80))</f>
        <v>3461011.8446962466</v>
      </c>
      <c r="Y80" s="169">
        <f ca="1">IF(Y$5-$I$5&lt;$A27-1," ",IF(Y$5-$I$5+1&gt;'Primary Inputs'!$C$17,0,(SUM(OFFSET($I$22,0,Y$5-$I$5-$A27+1)))*$C80))</f>
        <v>3461011.8446962466</v>
      </c>
      <c r="Z80" s="169">
        <f ca="1">IF(Z$5-$I$5&lt;$A27-1," ",IF(Z$5-$I$5+1&gt;'Primary Inputs'!$C$17,0,(SUM(OFFSET($I$22,0,Z$5-$I$5-$A27+1)))*$C80))</f>
        <v>3461011.8446962466</v>
      </c>
      <c r="AA80" s="169">
        <f ca="1">IF(AA$5-$I$5&lt;$A27-1," ",IF(AA$5-$I$5+1&gt;'Primary Inputs'!$C$17,0,(SUM(OFFSET($I$22,0,AA$5-$I$5-$A27+1)))*$C80))</f>
        <v>3461011.8446962466</v>
      </c>
      <c r="AB80" s="169">
        <f ca="1">IF(AB$5-$I$5&lt;$A27-1," ",IF(AB$5-$I$5+1&gt;'Primary Inputs'!$C$17,0,(SUM(OFFSET($I$22,0,AB$5-$I$5-$A27+1)))*$C80))</f>
        <v>3461011.8446962466</v>
      </c>
      <c r="AC80" s="169">
        <f ca="1">IF(AC$5-$I$5&lt;$A27-1," ",IF(AC$5-$I$5+1&gt;'Primary Inputs'!$C$17,0,(SUM(OFFSET($I$22,0,AC$5-$I$5-$A27+1)))*$C80))</f>
        <v>3461011.8446962466</v>
      </c>
      <c r="AD80" s="169">
        <f ca="1">IF(AD$5-$I$5&lt;$A27-1," ",IF(AD$5-$I$5+1&gt;'Primary Inputs'!$C$17,0,(SUM(OFFSET($I$22,0,AD$5-$I$5-$A27+1)))*$C80))</f>
        <v>0</v>
      </c>
      <c r="AE80" s="169">
        <f ca="1">IF(AE$5-$I$5&lt;$A27-1," ",IF(AE$5-$I$5+1&gt;'Primary Inputs'!$C$17,0,(SUM(OFFSET($I$22,0,AE$5-$I$5-$A27+1)))*$C80))</f>
        <v>0</v>
      </c>
      <c r="AF80" s="169">
        <f ca="1">IF(AF$5-$I$5&lt;$A27-1," ",IF(AF$5-$I$5+1&gt;'Primary Inputs'!$C$17,0,(SUM(OFFSET($I$22,0,AF$5-$I$5-$A27+1)))*$C80))</f>
        <v>0</v>
      </c>
      <c r="AG80" s="169">
        <f ca="1">IF(AG$5-$I$5&lt;$A27-1," ",IF(AG$5-$I$5+1&gt;'Primary Inputs'!$C$17,0,(SUM(OFFSET($I$22,0,AG$5-$I$5-$A27+1)))*$C80))</f>
        <v>0</v>
      </c>
      <c r="AH80" s="169">
        <f ca="1">IF(AH$5-$I$5&lt;$A27-1," ",IF(AH$5-$I$5+1&gt;'Primary Inputs'!$C$17,0,(SUM(OFFSET($I$22,0,AH$5-$I$5-$A27+1)))*$C80))</f>
        <v>0</v>
      </c>
      <c r="AI80" s="169">
        <f ca="1">IF(AI$5-$I$5&lt;$A27-1," ",IF(AI$5-$I$5+1&gt;'Primary Inputs'!$C$17,0,(SUM(OFFSET($I$22,0,AI$5-$I$5-$A27+1)))*$C80))</f>
        <v>0</v>
      </c>
      <c r="AJ80" s="169">
        <f ca="1">IF(AJ$5-$I$5&lt;$A27-1," ",IF(AJ$5-$I$5+1&gt;'Primary Inputs'!$C$17,0,(SUM(OFFSET($I$22,0,AJ$5-$I$5-$A27+1)))*$C80))</f>
        <v>0</v>
      </c>
      <c r="AK80" s="169">
        <f ca="1">IF(AK$5-$I$5&lt;$A27-1," ",IF(AK$5-$I$5+1&gt;'Primary Inputs'!$C$17,0,(SUM(OFFSET($I$22,0,AK$5-$I$5-$A27+1)))*$C80))</f>
        <v>0</v>
      </c>
      <c r="AL80" s="169">
        <f ca="1">IF(AL$5-$I$5&lt;$A27-1," ",IF(AL$5-$I$5+1&gt;'Primary Inputs'!$C$17,0,(SUM(OFFSET($I$22,0,AL$5-$I$5-$A27+1)))*$C80))</f>
        <v>0</v>
      </c>
      <c r="AM80" s="169">
        <f ca="1">IF(AM$5-$I$5&lt;$A27-1," ",IF(AM$5-$I$5+1&gt;'Primary Inputs'!$C$17,0,(SUM(OFFSET($I$22,0,AM$5-$I$5-$A27+1)))*$C80))</f>
        <v>0</v>
      </c>
      <c r="AN80" s="169">
        <f ca="1">IF(AN$5-$I$5&lt;$A27-1," ",IF(AN$5-$I$5+1&gt;'Primary Inputs'!$C$17,0,(SUM(OFFSET($I$22,0,AN$5-$I$5-$A27+1)))*$C80))</f>
        <v>0</v>
      </c>
      <c r="AO80" s="169">
        <f ca="1">IF(AO$5-$I$5&lt;$A27-1," ",IF(AO$5-$I$5+1&gt;'Primary Inputs'!$C$17,0,(SUM(OFFSET($I$22,0,AO$5-$I$5-$A27+1)))*$C80))</f>
        <v>0</v>
      </c>
      <c r="AP80" s="169">
        <f ca="1">IF(AP$5-$I$5&lt;$A27-1," ",IF(AP$5-$I$5+1&gt;'Primary Inputs'!$C$17,0,(SUM(OFFSET($I$22,0,AP$5-$I$5-$A27+1)))*$C80))</f>
        <v>0</v>
      </c>
      <c r="AQ80" s="169">
        <f ca="1">IF(AQ$5-$I$5&lt;$A27-1," ",IF(AQ$5-$I$5+1&gt;'Primary Inputs'!$C$17,0,(SUM(OFFSET($I$22,0,AQ$5-$I$5-$A27+1)))*$C80))</f>
        <v>0</v>
      </c>
      <c r="AR80" s="169">
        <f ca="1">IF(AR$5-$I$5&lt;$A27-1," ",IF(AR$5-$I$5+1&gt;'Primary Inputs'!$C$17,0,(SUM(OFFSET($I$22,0,AR$5-$I$5-$A27+1)))*$C80))</f>
        <v>0</v>
      </c>
      <c r="AS80" s="169">
        <f ca="1">IF(AS$5-$I$5&lt;$A27-1," ",IF(AS$5-$I$5+1&gt;'Primary Inputs'!$C$17,0,(SUM(OFFSET($I$22,0,AS$5-$I$5-$A27+1)))*$C80))</f>
        <v>0</v>
      </c>
      <c r="AT80" s="169">
        <f ca="1">IF(AT$5-$I$5&lt;$A27-1," ",IF(AT$5-$I$5+1&gt;'Primary Inputs'!$C$17,0,(SUM(OFFSET($I$22,0,AT$5-$I$5-$A27+1)))*$C80))</f>
        <v>0</v>
      </c>
      <c r="AU80" s="169">
        <f ca="1">IF(AU$5-$I$5&lt;$A27-1," ",IF(AU$5-$I$5+1&gt;'Primary Inputs'!$C$17,0,(SUM(OFFSET($I$22,0,AU$5-$I$5-$A27+1)))*$C80))</f>
        <v>0</v>
      </c>
      <c r="AV80" s="169">
        <f ca="1">IF(AV$5-$I$5&lt;$A27-1," ",IF(AV$5-$I$5+1&gt;'Primary Inputs'!$C$17,0,(SUM(OFFSET($I$22,0,AV$5-$I$5-$A27+1)))*$C80))</f>
        <v>0</v>
      </c>
      <c r="AW80" s="169">
        <f ca="1">IF(AW$5-$I$5&lt;$A27-1," ",IF(AW$5-$I$5+1&gt;'Primary Inputs'!$C$17,0,(SUM(OFFSET($I$22,0,AW$5-$I$5-$A27+1)))*$C80))</f>
        <v>0</v>
      </c>
      <c r="AX80" s="169">
        <f ca="1">IF(AX$5-$I$5&lt;$A27-1," ",IF(AX$5-$I$5+1&gt;'Primary Inputs'!$C$17,0,(SUM(OFFSET($I$22,0,AX$5-$I$5-$A27+1)))*$C80))</f>
        <v>0</v>
      </c>
      <c r="AY80" s="169">
        <f ca="1">IF(AY$5-$I$5&lt;$A27-1," ",IF(AY$5-$I$5+1&gt;'Primary Inputs'!$C$17,0,(SUM(OFFSET($I$22,0,AY$5-$I$5-$A27+1)))*$C80))</f>
        <v>0</v>
      </c>
      <c r="AZ80" s="169">
        <f ca="1">IF(AZ$5-$I$5&lt;$A27-1," ",IF(AZ$5-$I$5+1&gt;'Primary Inputs'!$C$17,0,(SUM(OFFSET($I$22,0,AZ$5-$I$5-$A27+1)))*$C80))</f>
        <v>0</v>
      </c>
      <c r="BA80" s="169">
        <f ca="1">IF(BA$5-$I$5&lt;$A27-1," ",IF(BA$5-$I$5+1&gt;'Primary Inputs'!$C$17,0,(SUM(OFFSET($I$22,0,BA$5-$I$5-$A27+1)))*$C80))</f>
        <v>0</v>
      </c>
      <c r="BB80" s="169">
        <f ca="1">IF(BB$5-$I$5&lt;$A27-1," ",IF(BB$5-$I$5+1&gt;'Primary Inputs'!$C$17,0,(SUM(OFFSET($I$22,0,BB$5-$I$5-$A27+1)))*$C80))</f>
        <v>0</v>
      </c>
      <c r="BC80" s="169">
        <f ca="1">IF(BC$5-$I$5&lt;$A27-1," ",IF(BC$5-$I$5+1&gt;'Primary Inputs'!$C$17,0,(SUM(OFFSET($I$22,0,BC$5-$I$5-$A27+1)))*$C80))</f>
        <v>0</v>
      </c>
      <c r="BD80" s="169">
        <f ca="1">IF(BD$5-$I$5&lt;$A27-1," ",IF(BD$5-$I$5+1&gt;'Primary Inputs'!$C$17,0,(SUM(OFFSET($I$22,0,BD$5-$I$5-$A27+1)))*$C80))</f>
        <v>0</v>
      </c>
      <c r="BE80" s="169">
        <f ca="1">IF(BE$5-$I$5&lt;$A27-1," ",IF(BE$5-$I$5+1&gt;'Primary Inputs'!$C$17,0,(SUM(OFFSET($I$22,0,BE$5-$I$5-$A27+1)))*$C80))</f>
        <v>0</v>
      </c>
      <c r="BF80" s="169">
        <f ca="1">IF(BF$5-$I$5&lt;$A27-1," ",IF(BF$5-$I$5+1&gt;'Primary Inputs'!$C$17,0,(SUM(OFFSET($I$22,0,BF$5-$I$5-$A27+1)))*$C80))</f>
        <v>0</v>
      </c>
    </row>
    <row r="81" spans="2:58">
      <c r="B81" s="119" t="s">
        <v>13</v>
      </c>
      <c r="C81" s="119">
        <f t="shared" ref="C81:C128" ca="1" si="2">C28</f>
        <v>2400</v>
      </c>
      <c r="I81" s="169" t="str">
        <f ca="1">IF(I$5-$I$5&lt;$A28-1," ",IF(I$5-$I$5+1&gt;'Primary Inputs'!$C$17,0,(SUM(OFFSET($I$22,0,I$5-$I$5-$A28+1)))*$C81))</f>
        <v xml:space="preserve"> </v>
      </c>
      <c r="J81" s="169" t="str">
        <f ca="1">IF(J$5-$I$5&lt;$A28-1," ",IF(J$5-$I$5+1&gt;'Primary Inputs'!$C$17,0,(SUM(OFFSET($I$22,0,J$5-$I$5-$A28+1)))*$C81))</f>
        <v xml:space="preserve"> </v>
      </c>
      <c r="K81" s="169">
        <f ca="1">IF(K$5-$I$5&lt;$A28-1," ",IF(K$5-$I$5+1&gt;'Primary Inputs'!$C$17,0,(SUM(OFFSET($I$22,0,K$5-$I$5-$A28+1)))*$C81))</f>
        <v>67190572.732995421</v>
      </c>
      <c r="L81" s="169">
        <f ca="1">IF(L$5-$I$5&lt;$A28-1," ",IF(L$5-$I$5+1&gt;'Primary Inputs'!$C$17,0,(SUM(OFFSET($I$22,0,L$5-$I$5-$A28+1)))*$C81))</f>
        <v>63590572.732995421</v>
      </c>
      <c r="M81" s="169">
        <f ca="1">IF(M$5-$I$5&lt;$A28-1," ",IF(M$5-$I$5+1&gt;'Primary Inputs'!$C$17,0,(SUM(OFFSET($I$22,0,M$5-$I$5-$A28+1)))*$C81))</f>
        <v>63590572.732995421</v>
      </c>
      <c r="N81" s="169">
        <f ca="1">IF(N$5-$I$5&lt;$A28-1," ",IF(N$5-$I$5+1&gt;'Primary Inputs'!$C$17,0,(SUM(OFFSET($I$22,0,N$5-$I$5-$A28+1)))*$C81))</f>
        <v>7523941.6194173917</v>
      </c>
      <c r="O81" s="169">
        <f ca="1">IF(O$5-$I$5&lt;$A28-1," ",IF(O$5-$I$5+1&gt;'Primary Inputs'!$C$17,0,(SUM(OFFSET($I$22,0,O$5-$I$5-$A28+1)))*$C81))</f>
        <v>7523941.6194173917</v>
      </c>
      <c r="P81" s="169">
        <f ca="1">IF(P$5-$I$5&lt;$A28-1," ",IF(P$5-$I$5+1&gt;'Primary Inputs'!$C$17,0,(SUM(OFFSET($I$22,0,P$5-$I$5-$A28+1)))*$C81))</f>
        <v>7523941.6194173917</v>
      </c>
      <c r="Q81" s="169">
        <f ca="1">IF(Q$5-$I$5&lt;$A28-1," ",IF(Q$5-$I$5+1&gt;'Primary Inputs'!$C$17,0,(SUM(OFFSET($I$22,0,Q$5-$I$5-$A28+1)))*$C81))</f>
        <v>7523941.6194173917</v>
      </c>
      <c r="R81" s="169">
        <f ca="1">IF(R$5-$I$5&lt;$A28-1," ",IF(R$5-$I$5+1&gt;'Primary Inputs'!$C$17,0,(SUM(OFFSET($I$22,0,R$5-$I$5-$A28+1)))*$C81))</f>
        <v>7523941.6194173917</v>
      </c>
      <c r="S81" s="169">
        <f ca="1">IF(S$5-$I$5&lt;$A28-1," ",IF(S$5-$I$5+1&gt;'Primary Inputs'!$C$17,0,(SUM(OFFSET($I$22,0,S$5-$I$5-$A28+1)))*$C81))</f>
        <v>7523941.6194173917</v>
      </c>
      <c r="T81" s="169">
        <f ca="1">IF(T$5-$I$5&lt;$A28-1," ",IF(T$5-$I$5+1&gt;'Primary Inputs'!$C$17,0,(SUM(OFFSET($I$22,0,T$5-$I$5-$A28+1)))*$C81))</f>
        <v>7523941.6194173917</v>
      </c>
      <c r="U81" s="169">
        <f ca="1">IF(U$5-$I$5&lt;$A28-1," ",IF(U$5-$I$5+1&gt;'Primary Inputs'!$C$17,0,(SUM(OFFSET($I$22,0,U$5-$I$5-$A28+1)))*$C81))</f>
        <v>6922023.6893924931</v>
      </c>
      <c r="V81" s="169">
        <f ca="1">IF(V$5-$I$5&lt;$A28-1," ",IF(V$5-$I$5+1&gt;'Primary Inputs'!$C$17,0,(SUM(OFFSET($I$22,0,V$5-$I$5-$A28+1)))*$C81))</f>
        <v>6922023.6893924931</v>
      </c>
      <c r="W81" s="169">
        <f ca="1">IF(W$5-$I$5&lt;$A28-1," ",IF(W$5-$I$5+1&gt;'Primary Inputs'!$C$17,0,(SUM(OFFSET($I$22,0,W$5-$I$5-$A28+1)))*$C81))</f>
        <v>6922023.6893924931</v>
      </c>
      <c r="X81" s="169">
        <f ca="1">IF(X$5-$I$5&lt;$A28-1," ",IF(X$5-$I$5+1&gt;'Primary Inputs'!$C$17,0,(SUM(OFFSET($I$22,0,X$5-$I$5-$A28+1)))*$C81))</f>
        <v>6922023.6893924931</v>
      </c>
      <c r="Y81" s="169">
        <f ca="1">IF(Y$5-$I$5&lt;$A28-1," ",IF(Y$5-$I$5+1&gt;'Primary Inputs'!$C$17,0,(SUM(OFFSET($I$22,0,Y$5-$I$5-$A28+1)))*$C81))</f>
        <v>6922023.6893924931</v>
      </c>
      <c r="Z81" s="169">
        <f ca="1">IF(Z$5-$I$5&lt;$A28-1," ",IF(Z$5-$I$5+1&gt;'Primary Inputs'!$C$17,0,(SUM(OFFSET($I$22,0,Z$5-$I$5-$A28+1)))*$C81))</f>
        <v>6922023.6893924931</v>
      </c>
      <c r="AA81" s="169">
        <f ca="1">IF(AA$5-$I$5&lt;$A28-1," ",IF(AA$5-$I$5+1&gt;'Primary Inputs'!$C$17,0,(SUM(OFFSET($I$22,0,AA$5-$I$5-$A28+1)))*$C81))</f>
        <v>6922023.6893924931</v>
      </c>
      <c r="AB81" s="169">
        <f ca="1">IF(AB$5-$I$5&lt;$A28-1," ",IF(AB$5-$I$5+1&gt;'Primary Inputs'!$C$17,0,(SUM(OFFSET($I$22,0,AB$5-$I$5-$A28+1)))*$C81))</f>
        <v>6922023.6893924931</v>
      </c>
      <c r="AC81" s="169">
        <f ca="1">IF(AC$5-$I$5&lt;$A28-1," ",IF(AC$5-$I$5+1&gt;'Primary Inputs'!$C$17,0,(SUM(OFFSET($I$22,0,AC$5-$I$5-$A28+1)))*$C81))</f>
        <v>6922023.6893924931</v>
      </c>
      <c r="AD81" s="169">
        <f ca="1">IF(AD$5-$I$5&lt;$A28-1," ",IF(AD$5-$I$5+1&gt;'Primary Inputs'!$C$17,0,(SUM(OFFSET($I$22,0,AD$5-$I$5-$A28+1)))*$C81))</f>
        <v>6922023.6893924931</v>
      </c>
      <c r="AE81" s="169">
        <f ca="1">IF(AE$5-$I$5&lt;$A28-1," ",IF(AE$5-$I$5+1&gt;'Primary Inputs'!$C$17,0,(SUM(OFFSET($I$22,0,AE$5-$I$5-$A28+1)))*$C81))</f>
        <v>0</v>
      </c>
      <c r="AF81" s="169">
        <f ca="1">IF(AF$5-$I$5&lt;$A28-1," ",IF(AF$5-$I$5+1&gt;'Primary Inputs'!$C$17,0,(SUM(OFFSET($I$22,0,AF$5-$I$5-$A28+1)))*$C81))</f>
        <v>0</v>
      </c>
      <c r="AG81" s="169">
        <f ca="1">IF(AG$5-$I$5&lt;$A28-1," ",IF(AG$5-$I$5+1&gt;'Primary Inputs'!$C$17,0,(SUM(OFFSET($I$22,0,AG$5-$I$5-$A28+1)))*$C81))</f>
        <v>0</v>
      </c>
      <c r="AH81" s="169">
        <f ca="1">IF(AH$5-$I$5&lt;$A28-1," ",IF(AH$5-$I$5+1&gt;'Primary Inputs'!$C$17,0,(SUM(OFFSET($I$22,0,AH$5-$I$5-$A28+1)))*$C81))</f>
        <v>0</v>
      </c>
      <c r="AI81" s="169">
        <f ca="1">IF(AI$5-$I$5&lt;$A28-1," ",IF(AI$5-$I$5+1&gt;'Primary Inputs'!$C$17,0,(SUM(OFFSET($I$22,0,AI$5-$I$5-$A28+1)))*$C81))</f>
        <v>0</v>
      </c>
      <c r="AJ81" s="169">
        <f ca="1">IF(AJ$5-$I$5&lt;$A28-1," ",IF(AJ$5-$I$5+1&gt;'Primary Inputs'!$C$17,0,(SUM(OFFSET($I$22,0,AJ$5-$I$5-$A28+1)))*$C81))</f>
        <v>0</v>
      </c>
      <c r="AK81" s="169">
        <f ca="1">IF(AK$5-$I$5&lt;$A28-1," ",IF(AK$5-$I$5+1&gt;'Primary Inputs'!$C$17,0,(SUM(OFFSET($I$22,0,AK$5-$I$5-$A28+1)))*$C81))</f>
        <v>0</v>
      </c>
      <c r="AL81" s="169">
        <f ca="1">IF(AL$5-$I$5&lt;$A28-1," ",IF(AL$5-$I$5+1&gt;'Primary Inputs'!$C$17,0,(SUM(OFFSET($I$22,0,AL$5-$I$5-$A28+1)))*$C81))</f>
        <v>0</v>
      </c>
      <c r="AM81" s="169">
        <f ca="1">IF(AM$5-$I$5&lt;$A28-1," ",IF(AM$5-$I$5+1&gt;'Primary Inputs'!$C$17,0,(SUM(OFFSET($I$22,0,AM$5-$I$5-$A28+1)))*$C81))</f>
        <v>0</v>
      </c>
      <c r="AN81" s="169">
        <f ca="1">IF(AN$5-$I$5&lt;$A28-1," ",IF(AN$5-$I$5+1&gt;'Primary Inputs'!$C$17,0,(SUM(OFFSET($I$22,0,AN$5-$I$5-$A28+1)))*$C81))</f>
        <v>0</v>
      </c>
      <c r="AO81" s="169">
        <f ca="1">IF(AO$5-$I$5&lt;$A28-1," ",IF(AO$5-$I$5+1&gt;'Primary Inputs'!$C$17,0,(SUM(OFFSET($I$22,0,AO$5-$I$5-$A28+1)))*$C81))</f>
        <v>0</v>
      </c>
      <c r="AP81" s="169">
        <f ca="1">IF(AP$5-$I$5&lt;$A28-1," ",IF(AP$5-$I$5+1&gt;'Primary Inputs'!$C$17,0,(SUM(OFFSET($I$22,0,AP$5-$I$5-$A28+1)))*$C81))</f>
        <v>0</v>
      </c>
      <c r="AQ81" s="169">
        <f ca="1">IF(AQ$5-$I$5&lt;$A28-1," ",IF(AQ$5-$I$5+1&gt;'Primary Inputs'!$C$17,0,(SUM(OFFSET($I$22,0,AQ$5-$I$5-$A28+1)))*$C81))</f>
        <v>0</v>
      </c>
      <c r="AR81" s="169">
        <f ca="1">IF(AR$5-$I$5&lt;$A28-1," ",IF(AR$5-$I$5+1&gt;'Primary Inputs'!$C$17,0,(SUM(OFFSET($I$22,0,AR$5-$I$5-$A28+1)))*$C81))</f>
        <v>0</v>
      </c>
      <c r="AS81" s="169">
        <f ca="1">IF(AS$5-$I$5&lt;$A28-1," ",IF(AS$5-$I$5+1&gt;'Primary Inputs'!$C$17,0,(SUM(OFFSET($I$22,0,AS$5-$I$5-$A28+1)))*$C81))</f>
        <v>0</v>
      </c>
      <c r="AT81" s="169">
        <f ca="1">IF(AT$5-$I$5&lt;$A28-1," ",IF(AT$5-$I$5+1&gt;'Primary Inputs'!$C$17,0,(SUM(OFFSET($I$22,0,AT$5-$I$5-$A28+1)))*$C81))</f>
        <v>0</v>
      </c>
      <c r="AU81" s="169">
        <f ca="1">IF(AU$5-$I$5&lt;$A28-1," ",IF(AU$5-$I$5+1&gt;'Primary Inputs'!$C$17,0,(SUM(OFFSET($I$22,0,AU$5-$I$5-$A28+1)))*$C81))</f>
        <v>0</v>
      </c>
      <c r="AV81" s="169">
        <f ca="1">IF(AV$5-$I$5&lt;$A28-1," ",IF(AV$5-$I$5+1&gt;'Primary Inputs'!$C$17,0,(SUM(OFFSET($I$22,0,AV$5-$I$5-$A28+1)))*$C81))</f>
        <v>0</v>
      </c>
      <c r="AW81" s="169">
        <f ca="1">IF(AW$5-$I$5&lt;$A28-1," ",IF(AW$5-$I$5+1&gt;'Primary Inputs'!$C$17,0,(SUM(OFFSET($I$22,0,AW$5-$I$5-$A28+1)))*$C81))</f>
        <v>0</v>
      </c>
      <c r="AX81" s="169">
        <f ca="1">IF(AX$5-$I$5&lt;$A28-1," ",IF(AX$5-$I$5+1&gt;'Primary Inputs'!$C$17,0,(SUM(OFFSET($I$22,0,AX$5-$I$5-$A28+1)))*$C81))</f>
        <v>0</v>
      </c>
      <c r="AY81" s="169">
        <f ca="1">IF(AY$5-$I$5&lt;$A28-1," ",IF(AY$5-$I$5+1&gt;'Primary Inputs'!$C$17,0,(SUM(OFFSET($I$22,0,AY$5-$I$5-$A28+1)))*$C81))</f>
        <v>0</v>
      </c>
      <c r="AZ81" s="169">
        <f ca="1">IF(AZ$5-$I$5&lt;$A28-1," ",IF(AZ$5-$I$5+1&gt;'Primary Inputs'!$C$17,0,(SUM(OFFSET($I$22,0,AZ$5-$I$5-$A28+1)))*$C81))</f>
        <v>0</v>
      </c>
      <c r="BA81" s="169">
        <f ca="1">IF(BA$5-$I$5&lt;$A28-1," ",IF(BA$5-$I$5+1&gt;'Primary Inputs'!$C$17,0,(SUM(OFFSET($I$22,0,BA$5-$I$5-$A28+1)))*$C81))</f>
        <v>0</v>
      </c>
      <c r="BB81" s="169">
        <f ca="1">IF(BB$5-$I$5&lt;$A28-1," ",IF(BB$5-$I$5+1&gt;'Primary Inputs'!$C$17,0,(SUM(OFFSET($I$22,0,BB$5-$I$5-$A28+1)))*$C81))</f>
        <v>0</v>
      </c>
      <c r="BC81" s="169">
        <f ca="1">IF(BC$5-$I$5&lt;$A28-1," ",IF(BC$5-$I$5+1&gt;'Primary Inputs'!$C$17,0,(SUM(OFFSET($I$22,0,BC$5-$I$5-$A28+1)))*$C81))</f>
        <v>0</v>
      </c>
      <c r="BD81" s="169">
        <f ca="1">IF(BD$5-$I$5&lt;$A28-1," ",IF(BD$5-$I$5+1&gt;'Primary Inputs'!$C$17,0,(SUM(OFFSET($I$22,0,BD$5-$I$5-$A28+1)))*$C81))</f>
        <v>0</v>
      </c>
      <c r="BE81" s="169">
        <f ca="1">IF(BE$5-$I$5&lt;$A28-1," ",IF(BE$5-$I$5+1&gt;'Primary Inputs'!$C$17,0,(SUM(OFFSET($I$22,0,BE$5-$I$5-$A28+1)))*$C81))</f>
        <v>0</v>
      </c>
      <c r="BF81" s="169">
        <f ca="1">IF(BF$5-$I$5&lt;$A28-1," ",IF(BF$5-$I$5+1&gt;'Primary Inputs'!$C$17,0,(SUM(OFFSET($I$22,0,BF$5-$I$5-$A28+1)))*$C81))</f>
        <v>0</v>
      </c>
    </row>
    <row r="82" spans="2:58">
      <c r="B82" s="119" t="s">
        <v>14</v>
      </c>
      <c r="C82" s="119">
        <f t="shared" ca="1" si="2"/>
        <v>3600</v>
      </c>
      <c r="I82" s="169" t="str">
        <f ca="1">IF(I$5-$I$5&lt;$A29-1," ",IF(I$5-$I$5+1&gt;'Primary Inputs'!$C$17,0,(SUM(OFFSET($I$22,0,I$5-$I$5-$A29+1)))*$C82))</f>
        <v xml:space="preserve"> </v>
      </c>
      <c r="J82" s="169" t="str">
        <f ca="1">IF(J$5-$I$5&lt;$A29-1," ",IF(J$5-$I$5+1&gt;'Primary Inputs'!$C$17,0,(SUM(OFFSET($I$22,0,J$5-$I$5-$A29+1)))*$C82))</f>
        <v xml:space="preserve"> </v>
      </c>
      <c r="K82" s="169" t="str">
        <f ca="1">IF(K$5-$I$5&lt;$A29-1," ",IF(K$5-$I$5+1&gt;'Primary Inputs'!$C$17,0,(SUM(OFFSET($I$22,0,K$5-$I$5-$A29+1)))*$C82))</f>
        <v xml:space="preserve"> </v>
      </c>
      <c r="L82" s="169">
        <f ca="1">IF(L$5-$I$5&lt;$A29-1," ",IF(L$5-$I$5+1&gt;'Primary Inputs'!$C$17,0,(SUM(OFFSET($I$22,0,L$5-$I$5-$A29+1)))*$C82))</f>
        <v>100785859.09949313</v>
      </c>
      <c r="M82" s="169">
        <f ca="1">IF(M$5-$I$5&lt;$A29-1," ",IF(M$5-$I$5+1&gt;'Primary Inputs'!$C$17,0,(SUM(OFFSET($I$22,0,M$5-$I$5-$A29+1)))*$C82))</f>
        <v>95385859.099493131</v>
      </c>
      <c r="N82" s="169">
        <f ca="1">IF(N$5-$I$5&lt;$A29-1," ",IF(N$5-$I$5+1&gt;'Primary Inputs'!$C$17,0,(SUM(OFFSET($I$22,0,N$5-$I$5-$A29+1)))*$C82))</f>
        <v>95385859.099493131</v>
      </c>
      <c r="O82" s="169">
        <f ca="1">IF(O$5-$I$5&lt;$A29-1," ",IF(O$5-$I$5+1&gt;'Primary Inputs'!$C$17,0,(SUM(OFFSET($I$22,0,O$5-$I$5-$A29+1)))*$C82))</f>
        <v>11285912.429126088</v>
      </c>
      <c r="P82" s="169">
        <f ca="1">IF(P$5-$I$5&lt;$A29-1," ",IF(P$5-$I$5+1&gt;'Primary Inputs'!$C$17,0,(SUM(OFFSET($I$22,0,P$5-$I$5-$A29+1)))*$C82))</f>
        <v>11285912.429126088</v>
      </c>
      <c r="Q82" s="169">
        <f ca="1">IF(Q$5-$I$5&lt;$A29-1," ",IF(Q$5-$I$5+1&gt;'Primary Inputs'!$C$17,0,(SUM(OFFSET($I$22,0,Q$5-$I$5-$A29+1)))*$C82))</f>
        <v>11285912.429126088</v>
      </c>
      <c r="R82" s="169">
        <f ca="1">IF(R$5-$I$5&lt;$A29-1," ",IF(R$5-$I$5+1&gt;'Primary Inputs'!$C$17,0,(SUM(OFFSET($I$22,0,R$5-$I$5-$A29+1)))*$C82))</f>
        <v>11285912.429126088</v>
      </c>
      <c r="S82" s="169">
        <f ca="1">IF(S$5-$I$5&lt;$A29-1," ",IF(S$5-$I$5+1&gt;'Primary Inputs'!$C$17,0,(SUM(OFFSET($I$22,0,S$5-$I$5-$A29+1)))*$C82))</f>
        <v>11285912.429126088</v>
      </c>
      <c r="T82" s="169">
        <f ca="1">IF(T$5-$I$5&lt;$A29-1," ",IF(T$5-$I$5+1&gt;'Primary Inputs'!$C$17,0,(SUM(OFFSET($I$22,0,T$5-$I$5-$A29+1)))*$C82))</f>
        <v>11285912.429126088</v>
      </c>
      <c r="U82" s="169">
        <f ca="1">IF(U$5-$I$5&lt;$A29-1," ",IF(U$5-$I$5+1&gt;'Primary Inputs'!$C$17,0,(SUM(OFFSET($I$22,0,U$5-$I$5-$A29+1)))*$C82))</f>
        <v>11285912.429126088</v>
      </c>
      <c r="V82" s="169">
        <f ca="1">IF(V$5-$I$5&lt;$A29-1," ",IF(V$5-$I$5+1&gt;'Primary Inputs'!$C$17,0,(SUM(OFFSET($I$22,0,V$5-$I$5-$A29+1)))*$C82))</f>
        <v>10383035.53408874</v>
      </c>
      <c r="W82" s="169">
        <f ca="1">IF(W$5-$I$5&lt;$A29-1," ",IF(W$5-$I$5+1&gt;'Primary Inputs'!$C$17,0,(SUM(OFFSET($I$22,0,W$5-$I$5-$A29+1)))*$C82))</f>
        <v>10383035.53408874</v>
      </c>
      <c r="X82" s="169">
        <f ca="1">IF(X$5-$I$5&lt;$A29-1," ",IF(X$5-$I$5+1&gt;'Primary Inputs'!$C$17,0,(SUM(OFFSET($I$22,0,X$5-$I$5-$A29+1)))*$C82))</f>
        <v>10383035.53408874</v>
      </c>
      <c r="Y82" s="169">
        <f ca="1">IF(Y$5-$I$5&lt;$A29-1," ",IF(Y$5-$I$5+1&gt;'Primary Inputs'!$C$17,0,(SUM(OFFSET($I$22,0,Y$5-$I$5-$A29+1)))*$C82))</f>
        <v>10383035.53408874</v>
      </c>
      <c r="Z82" s="169">
        <f ca="1">IF(Z$5-$I$5&lt;$A29-1," ",IF(Z$5-$I$5+1&gt;'Primary Inputs'!$C$17,0,(SUM(OFFSET($I$22,0,Z$5-$I$5-$A29+1)))*$C82))</f>
        <v>10383035.53408874</v>
      </c>
      <c r="AA82" s="169">
        <f ca="1">IF(AA$5-$I$5&lt;$A29-1," ",IF(AA$5-$I$5+1&gt;'Primary Inputs'!$C$17,0,(SUM(OFFSET($I$22,0,AA$5-$I$5-$A29+1)))*$C82))</f>
        <v>10383035.53408874</v>
      </c>
      <c r="AB82" s="169">
        <f ca="1">IF(AB$5-$I$5&lt;$A29-1," ",IF(AB$5-$I$5+1&gt;'Primary Inputs'!$C$17,0,(SUM(OFFSET($I$22,0,AB$5-$I$5-$A29+1)))*$C82))</f>
        <v>10383035.53408874</v>
      </c>
      <c r="AC82" s="169">
        <f ca="1">IF(AC$5-$I$5&lt;$A29-1," ",IF(AC$5-$I$5+1&gt;'Primary Inputs'!$C$17,0,(SUM(OFFSET($I$22,0,AC$5-$I$5-$A29+1)))*$C82))</f>
        <v>10383035.53408874</v>
      </c>
      <c r="AD82" s="169">
        <f ca="1">IF(AD$5-$I$5&lt;$A29-1," ",IF(AD$5-$I$5+1&gt;'Primary Inputs'!$C$17,0,(SUM(OFFSET($I$22,0,AD$5-$I$5-$A29+1)))*$C82))</f>
        <v>10383035.53408874</v>
      </c>
      <c r="AE82" s="169">
        <f ca="1">IF(AE$5-$I$5&lt;$A29-1," ",IF(AE$5-$I$5+1&gt;'Primary Inputs'!$C$17,0,(SUM(OFFSET($I$22,0,AE$5-$I$5-$A29+1)))*$C82))</f>
        <v>10383035.53408874</v>
      </c>
      <c r="AF82" s="169">
        <f ca="1">IF(AF$5-$I$5&lt;$A29-1," ",IF(AF$5-$I$5+1&gt;'Primary Inputs'!$C$17,0,(SUM(OFFSET($I$22,0,AF$5-$I$5-$A29+1)))*$C82))</f>
        <v>0</v>
      </c>
      <c r="AG82" s="169">
        <f ca="1">IF(AG$5-$I$5&lt;$A29-1," ",IF(AG$5-$I$5+1&gt;'Primary Inputs'!$C$17,0,(SUM(OFFSET($I$22,0,AG$5-$I$5-$A29+1)))*$C82))</f>
        <v>0</v>
      </c>
      <c r="AH82" s="169">
        <f ca="1">IF(AH$5-$I$5&lt;$A29-1," ",IF(AH$5-$I$5+1&gt;'Primary Inputs'!$C$17,0,(SUM(OFFSET($I$22,0,AH$5-$I$5-$A29+1)))*$C82))</f>
        <v>0</v>
      </c>
      <c r="AI82" s="169">
        <f ca="1">IF(AI$5-$I$5&lt;$A29-1," ",IF(AI$5-$I$5+1&gt;'Primary Inputs'!$C$17,0,(SUM(OFFSET($I$22,0,AI$5-$I$5-$A29+1)))*$C82))</f>
        <v>0</v>
      </c>
      <c r="AJ82" s="169">
        <f ca="1">IF(AJ$5-$I$5&lt;$A29-1," ",IF(AJ$5-$I$5+1&gt;'Primary Inputs'!$C$17,0,(SUM(OFFSET($I$22,0,AJ$5-$I$5-$A29+1)))*$C82))</f>
        <v>0</v>
      </c>
      <c r="AK82" s="169">
        <f ca="1">IF(AK$5-$I$5&lt;$A29-1," ",IF(AK$5-$I$5+1&gt;'Primary Inputs'!$C$17,0,(SUM(OFFSET($I$22,0,AK$5-$I$5-$A29+1)))*$C82))</f>
        <v>0</v>
      </c>
      <c r="AL82" s="169">
        <f ca="1">IF(AL$5-$I$5&lt;$A29-1," ",IF(AL$5-$I$5+1&gt;'Primary Inputs'!$C$17,0,(SUM(OFFSET($I$22,0,AL$5-$I$5-$A29+1)))*$C82))</f>
        <v>0</v>
      </c>
      <c r="AM82" s="169">
        <f ca="1">IF(AM$5-$I$5&lt;$A29-1," ",IF(AM$5-$I$5+1&gt;'Primary Inputs'!$C$17,0,(SUM(OFFSET($I$22,0,AM$5-$I$5-$A29+1)))*$C82))</f>
        <v>0</v>
      </c>
      <c r="AN82" s="169">
        <f ca="1">IF(AN$5-$I$5&lt;$A29-1," ",IF(AN$5-$I$5+1&gt;'Primary Inputs'!$C$17,0,(SUM(OFFSET($I$22,0,AN$5-$I$5-$A29+1)))*$C82))</f>
        <v>0</v>
      </c>
      <c r="AO82" s="169">
        <f ca="1">IF(AO$5-$I$5&lt;$A29-1," ",IF(AO$5-$I$5+1&gt;'Primary Inputs'!$C$17,0,(SUM(OFFSET($I$22,0,AO$5-$I$5-$A29+1)))*$C82))</f>
        <v>0</v>
      </c>
      <c r="AP82" s="169">
        <f ca="1">IF(AP$5-$I$5&lt;$A29-1," ",IF(AP$5-$I$5+1&gt;'Primary Inputs'!$C$17,0,(SUM(OFFSET($I$22,0,AP$5-$I$5-$A29+1)))*$C82))</f>
        <v>0</v>
      </c>
      <c r="AQ82" s="169">
        <f ca="1">IF(AQ$5-$I$5&lt;$A29-1," ",IF(AQ$5-$I$5+1&gt;'Primary Inputs'!$C$17,0,(SUM(OFFSET($I$22,0,AQ$5-$I$5-$A29+1)))*$C82))</f>
        <v>0</v>
      </c>
      <c r="AR82" s="169">
        <f ca="1">IF(AR$5-$I$5&lt;$A29-1," ",IF(AR$5-$I$5+1&gt;'Primary Inputs'!$C$17,0,(SUM(OFFSET($I$22,0,AR$5-$I$5-$A29+1)))*$C82))</f>
        <v>0</v>
      </c>
      <c r="AS82" s="169">
        <f ca="1">IF(AS$5-$I$5&lt;$A29-1," ",IF(AS$5-$I$5+1&gt;'Primary Inputs'!$C$17,0,(SUM(OFFSET($I$22,0,AS$5-$I$5-$A29+1)))*$C82))</f>
        <v>0</v>
      </c>
      <c r="AT82" s="169">
        <f ca="1">IF(AT$5-$I$5&lt;$A29-1," ",IF(AT$5-$I$5+1&gt;'Primary Inputs'!$C$17,0,(SUM(OFFSET($I$22,0,AT$5-$I$5-$A29+1)))*$C82))</f>
        <v>0</v>
      </c>
      <c r="AU82" s="169">
        <f ca="1">IF(AU$5-$I$5&lt;$A29-1," ",IF(AU$5-$I$5+1&gt;'Primary Inputs'!$C$17,0,(SUM(OFFSET($I$22,0,AU$5-$I$5-$A29+1)))*$C82))</f>
        <v>0</v>
      </c>
      <c r="AV82" s="169">
        <f ca="1">IF(AV$5-$I$5&lt;$A29-1," ",IF(AV$5-$I$5+1&gt;'Primary Inputs'!$C$17,0,(SUM(OFFSET($I$22,0,AV$5-$I$5-$A29+1)))*$C82))</f>
        <v>0</v>
      </c>
      <c r="AW82" s="169">
        <f ca="1">IF(AW$5-$I$5&lt;$A29-1," ",IF(AW$5-$I$5+1&gt;'Primary Inputs'!$C$17,0,(SUM(OFFSET($I$22,0,AW$5-$I$5-$A29+1)))*$C82))</f>
        <v>0</v>
      </c>
      <c r="AX82" s="169">
        <f ca="1">IF(AX$5-$I$5&lt;$A29-1," ",IF(AX$5-$I$5+1&gt;'Primary Inputs'!$C$17,0,(SUM(OFFSET($I$22,0,AX$5-$I$5-$A29+1)))*$C82))</f>
        <v>0</v>
      </c>
      <c r="AY82" s="169">
        <f ca="1">IF(AY$5-$I$5&lt;$A29-1," ",IF(AY$5-$I$5+1&gt;'Primary Inputs'!$C$17,0,(SUM(OFFSET($I$22,0,AY$5-$I$5-$A29+1)))*$C82))</f>
        <v>0</v>
      </c>
      <c r="AZ82" s="169">
        <f ca="1">IF(AZ$5-$I$5&lt;$A29-1," ",IF(AZ$5-$I$5+1&gt;'Primary Inputs'!$C$17,0,(SUM(OFFSET($I$22,0,AZ$5-$I$5-$A29+1)))*$C82))</f>
        <v>0</v>
      </c>
      <c r="BA82" s="169">
        <f ca="1">IF(BA$5-$I$5&lt;$A29-1," ",IF(BA$5-$I$5+1&gt;'Primary Inputs'!$C$17,0,(SUM(OFFSET($I$22,0,BA$5-$I$5-$A29+1)))*$C82))</f>
        <v>0</v>
      </c>
      <c r="BB82" s="169">
        <f ca="1">IF(BB$5-$I$5&lt;$A29-1," ",IF(BB$5-$I$5+1&gt;'Primary Inputs'!$C$17,0,(SUM(OFFSET($I$22,0,BB$5-$I$5-$A29+1)))*$C82))</f>
        <v>0</v>
      </c>
      <c r="BC82" s="169">
        <f ca="1">IF(BC$5-$I$5&lt;$A29-1," ",IF(BC$5-$I$5+1&gt;'Primary Inputs'!$C$17,0,(SUM(OFFSET($I$22,0,BC$5-$I$5-$A29+1)))*$C82))</f>
        <v>0</v>
      </c>
      <c r="BD82" s="169">
        <f ca="1">IF(BD$5-$I$5&lt;$A29-1," ",IF(BD$5-$I$5+1&gt;'Primary Inputs'!$C$17,0,(SUM(OFFSET($I$22,0,BD$5-$I$5-$A29+1)))*$C82))</f>
        <v>0</v>
      </c>
      <c r="BE82" s="169">
        <f ca="1">IF(BE$5-$I$5&lt;$A29-1," ",IF(BE$5-$I$5+1&gt;'Primary Inputs'!$C$17,0,(SUM(OFFSET($I$22,0,BE$5-$I$5-$A29+1)))*$C82))</f>
        <v>0</v>
      </c>
      <c r="BF82" s="169">
        <f ca="1">IF(BF$5-$I$5&lt;$A29-1," ",IF(BF$5-$I$5+1&gt;'Primary Inputs'!$C$17,0,(SUM(OFFSET($I$22,0,BF$5-$I$5-$A29+1)))*$C82))</f>
        <v>0</v>
      </c>
    </row>
    <row r="83" spans="2:58">
      <c r="B83" s="119" t="s">
        <v>15</v>
      </c>
      <c r="C83" s="119">
        <f t="shared" ca="1" si="2"/>
        <v>4800</v>
      </c>
      <c r="I83" s="169" t="str">
        <f ca="1">IF(I$5-$I$5&lt;$A30-1," ",IF(I$5-$I$5+1&gt;'Primary Inputs'!$C$17,0,(SUM(OFFSET($I$22,0,I$5-$I$5-$A30+1)))*$C83))</f>
        <v xml:space="preserve"> </v>
      </c>
      <c r="J83" s="169" t="str">
        <f ca="1">IF(J$5-$I$5&lt;$A30-1," ",IF(J$5-$I$5+1&gt;'Primary Inputs'!$C$17,0,(SUM(OFFSET($I$22,0,J$5-$I$5-$A30+1)))*$C83))</f>
        <v xml:space="preserve"> </v>
      </c>
      <c r="K83" s="169" t="str">
        <f ca="1">IF(K$5-$I$5&lt;$A30-1," ",IF(K$5-$I$5+1&gt;'Primary Inputs'!$C$17,0,(SUM(OFFSET($I$22,0,K$5-$I$5-$A30+1)))*$C83))</f>
        <v xml:space="preserve"> </v>
      </c>
      <c r="L83" s="169" t="str">
        <f ca="1">IF(L$5-$I$5&lt;$A30-1," ",IF(L$5-$I$5+1&gt;'Primary Inputs'!$C$17,0,(SUM(OFFSET($I$22,0,L$5-$I$5-$A30+1)))*$C83))</f>
        <v xml:space="preserve"> </v>
      </c>
      <c r="M83" s="169">
        <f ca="1">IF(M$5-$I$5&lt;$A30-1," ",IF(M$5-$I$5+1&gt;'Primary Inputs'!$C$17,0,(SUM(OFFSET($I$22,0,M$5-$I$5-$A30+1)))*$C83))</f>
        <v>134381145.46599084</v>
      </c>
      <c r="N83" s="169">
        <f ca="1">IF(N$5-$I$5&lt;$A30-1," ",IF(N$5-$I$5+1&gt;'Primary Inputs'!$C$17,0,(SUM(OFFSET($I$22,0,N$5-$I$5-$A30+1)))*$C83))</f>
        <v>127181145.46599084</v>
      </c>
      <c r="O83" s="169">
        <f ca="1">IF(O$5-$I$5&lt;$A30-1," ",IF(O$5-$I$5+1&gt;'Primary Inputs'!$C$17,0,(SUM(OFFSET($I$22,0,O$5-$I$5-$A30+1)))*$C83))</f>
        <v>127181145.46599084</v>
      </c>
      <c r="P83" s="169">
        <f ca="1">IF(P$5-$I$5&lt;$A30-1," ",IF(P$5-$I$5+1&gt;'Primary Inputs'!$C$17,0,(SUM(OFFSET($I$22,0,P$5-$I$5-$A30+1)))*$C83))</f>
        <v>15047883.238834783</v>
      </c>
      <c r="Q83" s="169">
        <f ca="1">IF(Q$5-$I$5&lt;$A30-1," ",IF(Q$5-$I$5+1&gt;'Primary Inputs'!$C$17,0,(SUM(OFFSET($I$22,0,Q$5-$I$5-$A30+1)))*$C83))</f>
        <v>15047883.238834783</v>
      </c>
      <c r="R83" s="169">
        <f ca="1">IF(R$5-$I$5&lt;$A30-1," ",IF(R$5-$I$5+1&gt;'Primary Inputs'!$C$17,0,(SUM(OFFSET($I$22,0,R$5-$I$5-$A30+1)))*$C83))</f>
        <v>15047883.238834783</v>
      </c>
      <c r="S83" s="169">
        <f ca="1">IF(S$5-$I$5&lt;$A30-1," ",IF(S$5-$I$5+1&gt;'Primary Inputs'!$C$17,0,(SUM(OFFSET($I$22,0,S$5-$I$5-$A30+1)))*$C83))</f>
        <v>15047883.238834783</v>
      </c>
      <c r="T83" s="169">
        <f ca="1">IF(T$5-$I$5&lt;$A30-1," ",IF(T$5-$I$5+1&gt;'Primary Inputs'!$C$17,0,(SUM(OFFSET($I$22,0,T$5-$I$5-$A30+1)))*$C83))</f>
        <v>15047883.238834783</v>
      </c>
      <c r="U83" s="169">
        <f ca="1">IF(U$5-$I$5&lt;$A30-1," ",IF(U$5-$I$5+1&gt;'Primary Inputs'!$C$17,0,(SUM(OFFSET($I$22,0,U$5-$I$5-$A30+1)))*$C83))</f>
        <v>15047883.238834783</v>
      </c>
      <c r="V83" s="169">
        <f ca="1">IF(V$5-$I$5&lt;$A30-1," ",IF(V$5-$I$5+1&gt;'Primary Inputs'!$C$17,0,(SUM(OFFSET($I$22,0,V$5-$I$5-$A30+1)))*$C83))</f>
        <v>15047883.238834783</v>
      </c>
      <c r="W83" s="169">
        <f ca="1">IF(W$5-$I$5&lt;$A30-1," ",IF(W$5-$I$5+1&gt;'Primary Inputs'!$C$17,0,(SUM(OFFSET($I$22,0,W$5-$I$5-$A30+1)))*$C83))</f>
        <v>13844047.378784986</v>
      </c>
      <c r="X83" s="169">
        <f ca="1">IF(X$5-$I$5&lt;$A30-1," ",IF(X$5-$I$5+1&gt;'Primary Inputs'!$C$17,0,(SUM(OFFSET($I$22,0,X$5-$I$5-$A30+1)))*$C83))</f>
        <v>13844047.378784986</v>
      </c>
      <c r="Y83" s="169">
        <f ca="1">IF(Y$5-$I$5&lt;$A30-1," ",IF(Y$5-$I$5+1&gt;'Primary Inputs'!$C$17,0,(SUM(OFFSET($I$22,0,Y$5-$I$5-$A30+1)))*$C83))</f>
        <v>13844047.378784986</v>
      </c>
      <c r="Z83" s="169">
        <f ca="1">IF(Z$5-$I$5&lt;$A30-1," ",IF(Z$5-$I$5+1&gt;'Primary Inputs'!$C$17,0,(SUM(OFFSET($I$22,0,Z$5-$I$5-$A30+1)))*$C83))</f>
        <v>13844047.378784986</v>
      </c>
      <c r="AA83" s="169">
        <f ca="1">IF(AA$5-$I$5&lt;$A30-1," ",IF(AA$5-$I$5+1&gt;'Primary Inputs'!$C$17,0,(SUM(OFFSET($I$22,0,AA$5-$I$5-$A30+1)))*$C83))</f>
        <v>13844047.378784986</v>
      </c>
      <c r="AB83" s="169">
        <f ca="1">IF(AB$5-$I$5&lt;$A30-1," ",IF(AB$5-$I$5+1&gt;'Primary Inputs'!$C$17,0,(SUM(OFFSET($I$22,0,AB$5-$I$5-$A30+1)))*$C83))</f>
        <v>13844047.378784986</v>
      </c>
      <c r="AC83" s="169">
        <f ca="1">IF(AC$5-$I$5&lt;$A30-1," ",IF(AC$5-$I$5+1&gt;'Primary Inputs'!$C$17,0,(SUM(OFFSET($I$22,0,AC$5-$I$5-$A30+1)))*$C83))</f>
        <v>13844047.378784986</v>
      </c>
      <c r="AD83" s="169">
        <f ca="1">IF(AD$5-$I$5&lt;$A30-1," ",IF(AD$5-$I$5+1&gt;'Primary Inputs'!$C$17,0,(SUM(OFFSET($I$22,0,AD$5-$I$5-$A30+1)))*$C83))</f>
        <v>13844047.378784986</v>
      </c>
      <c r="AE83" s="169">
        <f ca="1">IF(AE$5-$I$5&lt;$A30-1," ",IF(AE$5-$I$5+1&gt;'Primary Inputs'!$C$17,0,(SUM(OFFSET($I$22,0,AE$5-$I$5-$A30+1)))*$C83))</f>
        <v>13844047.378784986</v>
      </c>
      <c r="AF83" s="169">
        <f ca="1">IF(AF$5-$I$5&lt;$A30-1," ",IF(AF$5-$I$5+1&gt;'Primary Inputs'!$C$17,0,(SUM(OFFSET($I$22,0,AF$5-$I$5-$A30+1)))*$C83))</f>
        <v>13844047.378784986</v>
      </c>
      <c r="AG83" s="169">
        <f ca="1">IF(AG$5-$I$5&lt;$A30-1," ",IF(AG$5-$I$5+1&gt;'Primary Inputs'!$C$17,0,(SUM(OFFSET($I$22,0,AG$5-$I$5-$A30+1)))*$C83))</f>
        <v>0</v>
      </c>
      <c r="AH83" s="169">
        <f ca="1">IF(AH$5-$I$5&lt;$A30-1," ",IF(AH$5-$I$5+1&gt;'Primary Inputs'!$C$17,0,(SUM(OFFSET($I$22,0,AH$5-$I$5-$A30+1)))*$C83))</f>
        <v>0</v>
      </c>
      <c r="AI83" s="169">
        <f ca="1">IF(AI$5-$I$5&lt;$A30-1," ",IF(AI$5-$I$5+1&gt;'Primary Inputs'!$C$17,0,(SUM(OFFSET($I$22,0,AI$5-$I$5-$A30+1)))*$C83))</f>
        <v>0</v>
      </c>
      <c r="AJ83" s="169">
        <f ca="1">IF(AJ$5-$I$5&lt;$A30-1," ",IF(AJ$5-$I$5+1&gt;'Primary Inputs'!$C$17,0,(SUM(OFFSET($I$22,0,AJ$5-$I$5-$A30+1)))*$C83))</f>
        <v>0</v>
      </c>
      <c r="AK83" s="169">
        <f ca="1">IF(AK$5-$I$5&lt;$A30-1," ",IF(AK$5-$I$5+1&gt;'Primary Inputs'!$C$17,0,(SUM(OFFSET($I$22,0,AK$5-$I$5-$A30+1)))*$C83))</f>
        <v>0</v>
      </c>
      <c r="AL83" s="169">
        <f ca="1">IF(AL$5-$I$5&lt;$A30-1," ",IF(AL$5-$I$5+1&gt;'Primary Inputs'!$C$17,0,(SUM(OFFSET($I$22,0,AL$5-$I$5-$A30+1)))*$C83))</f>
        <v>0</v>
      </c>
      <c r="AM83" s="169">
        <f ca="1">IF(AM$5-$I$5&lt;$A30-1," ",IF(AM$5-$I$5+1&gt;'Primary Inputs'!$C$17,0,(SUM(OFFSET($I$22,0,AM$5-$I$5-$A30+1)))*$C83))</f>
        <v>0</v>
      </c>
      <c r="AN83" s="169">
        <f ca="1">IF(AN$5-$I$5&lt;$A30-1," ",IF(AN$5-$I$5+1&gt;'Primary Inputs'!$C$17,0,(SUM(OFFSET($I$22,0,AN$5-$I$5-$A30+1)))*$C83))</f>
        <v>0</v>
      </c>
      <c r="AO83" s="169">
        <f ca="1">IF(AO$5-$I$5&lt;$A30-1," ",IF(AO$5-$I$5+1&gt;'Primary Inputs'!$C$17,0,(SUM(OFFSET($I$22,0,AO$5-$I$5-$A30+1)))*$C83))</f>
        <v>0</v>
      </c>
      <c r="AP83" s="169">
        <f ca="1">IF(AP$5-$I$5&lt;$A30-1," ",IF(AP$5-$I$5+1&gt;'Primary Inputs'!$C$17,0,(SUM(OFFSET($I$22,0,AP$5-$I$5-$A30+1)))*$C83))</f>
        <v>0</v>
      </c>
      <c r="AQ83" s="169">
        <f ca="1">IF(AQ$5-$I$5&lt;$A30-1," ",IF(AQ$5-$I$5+1&gt;'Primary Inputs'!$C$17,0,(SUM(OFFSET($I$22,0,AQ$5-$I$5-$A30+1)))*$C83))</f>
        <v>0</v>
      </c>
      <c r="AR83" s="169">
        <f ca="1">IF(AR$5-$I$5&lt;$A30-1," ",IF(AR$5-$I$5+1&gt;'Primary Inputs'!$C$17,0,(SUM(OFFSET($I$22,0,AR$5-$I$5-$A30+1)))*$C83))</f>
        <v>0</v>
      </c>
      <c r="AS83" s="169">
        <f ca="1">IF(AS$5-$I$5&lt;$A30-1," ",IF(AS$5-$I$5+1&gt;'Primary Inputs'!$C$17,0,(SUM(OFFSET($I$22,0,AS$5-$I$5-$A30+1)))*$C83))</f>
        <v>0</v>
      </c>
      <c r="AT83" s="169">
        <f ca="1">IF(AT$5-$I$5&lt;$A30-1," ",IF(AT$5-$I$5+1&gt;'Primary Inputs'!$C$17,0,(SUM(OFFSET($I$22,0,AT$5-$I$5-$A30+1)))*$C83))</f>
        <v>0</v>
      </c>
      <c r="AU83" s="169">
        <f ca="1">IF(AU$5-$I$5&lt;$A30-1," ",IF(AU$5-$I$5+1&gt;'Primary Inputs'!$C$17,0,(SUM(OFFSET($I$22,0,AU$5-$I$5-$A30+1)))*$C83))</f>
        <v>0</v>
      </c>
      <c r="AV83" s="169">
        <f ca="1">IF(AV$5-$I$5&lt;$A30-1," ",IF(AV$5-$I$5+1&gt;'Primary Inputs'!$C$17,0,(SUM(OFFSET($I$22,0,AV$5-$I$5-$A30+1)))*$C83))</f>
        <v>0</v>
      </c>
      <c r="AW83" s="169">
        <f ca="1">IF(AW$5-$I$5&lt;$A30-1," ",IF(AW$5-$I$5+1&gt;'Primary Inputs'!$C$17,0,(SUM(OFFSET($I$22,0,AW$5-$I$5-$A30+1)))*$C83))</f>
        <v>0</v>
      </c>
      <c r="AX83" s="169">
        <f ca="1">IF(AX$5-$I$5&lt;$A30-1," ",IF(AX$5-$I$5+1&gt;'Primary Inputs'!$C$17,0,(SUM(OFFSET($I$22,0,AX$5-$I$5-$A30+1)))*$C83))</f>
        <v>0</v>
      </c>
      <c r="AY83" s="169">
        <f ca="1">IF(AY$5-$I$5&lt;$A30-1," ",IF(AY$5-$I$5+1&gt;'Primary Inputs'!$C$17,0,(SUM(OFFSET($I$22,0,AY$5-$I$5-$A30+1)))*$C83))</f>
        <v>0</v>
      </c>
      <c r="AZ83" s="169">
        <f ca="1">IF(AZ$5-$I$5&lt;$A30-1," ",IF(AZ$5-$I$5+1&gt;'Primary Inputs'!$C$17,0,(SUM(OFFSET($I$22,0,AZ$5-$I$5-$A30+1)))*$C83))</f>
        <v>0</v>
      </c>
      <c r="BA83" s="169">
        <f ca="1">IF(BA$5-$I$5&lt;$A30-1," ",IF(BA$5-$I$5+1&gt;'Primary Inputs'!$C$17,0,(SUM(OFFSET($I$22,0,BA$5-$I$5-$A30+1)))*$C83))</f>
        <v>0</v>
      </c>
      <c r="BB83" s="169">
        <f ca="1">IF(BB$5-$I$5&lt;$A30-1," ",IF(BB$5-$I$5+1&gt;'Primary Inputs'!$C$17,0,(SUM(OFFSET($I$22,0,BB$5-$I$5-$A30+1)))*$C83))</f>
        <v>0</v>
      </c>
      <c r="BC83" s="169">
        <f ca="1">IF(BC$5-$I$5&lt;$A30-1," ",IF(BC$5-$I$5+1&gt;'Primary Inputs'!$C$17,0,(SUM(OFFSET($I$22,0,BC$5-$I$5-$A30+1)))*$C83))</f>
        <v>0</v>
      </c>
      <c r="BD83" s="169">
        <f ca="1">IF(BD$5-$I$5&lt;$A30-1," ",IF(BD$5-$I$5+1&gt;'Primary Inputs'!$C$17,0,(SUM(OFFSET($I$22,0,BD$5-$I$5-$A30+1)))*$C83))</f>
        <v>0</v>
      </c>
      <c r="BE83" s="169">
        <f ca="1">IF(BE$5-$I$5&lt;$A30-1," ",IF(BE$5-$I$5+1&gt;'Primary Inputs'!$C$17,0,(SUM(OFFSET($I$22,0,BE$5-$I$5-$A30+1)))*$C83))</f>
        <v>0</v>
      </c>
      <c r="BF83" s="169">
        <f ca="1">IF(BF$5-$I$5&lt;$A30-1," ",IF(BF$5-$I$5+1&gt;'Primary Inputs'!$C$17,0,(SUM(OFFSET($I$22,0,BF$5-$I$5-$A30+1)))*$C83))</f>
        <v>0</v>
      </c>
    </row>
    <row r="84" spans="2:58">
      <c r="B84" s="119" t="s">
        <v>200</v>
      </c>
      <c r="C84" s="119">
        <f t="shared" ca="1" si="2"/>
        <v>0</v>
      </c>
      <c r="I84" s="169" t="str">
        <f ca="1">IF(I$5-$I$5&lt;$A31-1," ",IF(I$5-$I$5+1&gt;'Primary Inputs'!$C$17,0,(SUM(OFFSET($I$22,0,I$5-$I$5-$A31+1)))*$C84))</f>
        <v xml:space="preserve"> </v>
      </c>
      <c r="J84" s="169" t="str">
        <f ca="1">IF(J$5-$I$5&lt;$A31-1," ",IF(J$5-$I$5+1&gt;'Primary Inputs'!$C$17,0,(SUM(OFFSET($I$22,0,J$5-$I$5-$A31+1)))*$C84))</f>
        <v xml:space="preserve"> </v>
      </c>
      <c r="K84" s="169" t="str">
        <f ca="1">IF(K$5-$I$5&lt;$A31-1," ",IF(K$5-$I$5+1&gt;'Primary Inputs'!$C$17,0,(SUM(OFFSET($I$22,0,K$5-$I$5-$A31+1)))*$C84))</f>
        <v xml:space="preserve"> </v>
      </c>
      <c r="L84" s="169" t="str">
        <f ca="1">IF(L$5-$I$5&lt;$A31-1," ",IF(L$5-$I$5+1&gt;'Primary Inputs'!$C$17,0,(SUM(OFFSET($I$22,0,L$5-$I$5-$A31+1)))*$C84))</f>
        <v xml:space="preserve"> </v>
      </c>
      <c r="M84" s="169" t="str">
        <f ca="1">IF(M$5-$I$5&lt;$A31-1," ",IF(M$5-$I$5+1&gt;'Primary Inputs'!$C$17,0,(SUM(OFFSET($I$22,0,M$5-$I$5-$A31+1)))*$C84))</f>
        <v xml:space="preserve"> </v>
      </c>
      <c r="N84" s="169">
        <f ca="1">IF(N$5-$I$5&lt;$A31-1," ",IF(N$5-$I$5+1&gt;'Primary Inputs'!$C$17,0,(SUM(OFFSET($I$22,0,N$5-$I$5-$A31+1)))*$C84))</f>
        <v>0</v>
      </c>
      <c r="O84" s="169">
        <f ca="1">IF(O$5-$I$5&lt;$A31-1," ",IF(O$5-$I$5+1&gt;'Primary Inputs'!$C$17,0,(SUM(OFFSET($I$22,0,O$5-$I$5-$A31+1)))*$C84))</f>
        <v>0</v>
      </c>
      <c r="P84" s="169">
        <f ca="1">IF(P$5-$I$5&lt;$A31-1," ",IF(P$5-$I$5+1&gt;'Primary Inputs'!$C$17,0,(SUM(OFFSET($I$22,0,P$5-$I$5-$A31+1)))*$C84))</f>
        <v>0</v>
      </c>
      <c r="Q84" s="169">
        <f ca="1">IF(Q$5-$I$5&lt;$A31-1," ",IF(Q$5-$I$5+1&gt;'Primary Inputs'!$C$17,0,(SUM(OFFSET($I$22,0,Q$5-$I$5-$A31+1)))*$C84))</f>
        <v>0</v>
      </c>
      <c r="R84" s="169">
        <f ca="1">IF(R$5-$I$5&lt;$A31-1," ",IF(R$5-$I$5+1&gt;'Primary Inputs'!$C$17,0,(SUM(OFFSET($I$22,0,R$5-$I$5-$A31+1)))*$C84))</f>
        <v>0</v>
      </c>
      <c r="S84" s="169">
        <f ca="1">IF(S$5-$I$5&lt;$A31-1," ",IF(S$5-$I$5+1&gt;'Primary Inputs'!$C$17,0,(SUM(OFFSET($I$22,0,S$5-$I$5-$A31+1)))*$C84))</f>
        <v>0</v>
      </c>
      <c r="T84" s="169">
        <f ca="1">IF(T$5-$I$5&lt;$A31-1," ",IF(T$5-$I$5+1&gt;'Primary Inputs'!$C$17,0,(SUM(OFFSET($I$22,0,T$5-$I$5-$A31+1)))*$C84))</f>
        <v>0</v>
      </c>
      <c r="U84" s="169">
        <f ca="1">IF(U$5-$I$5&lt;$A31-1," ",IF(U$5-$I$5+1&gt;'Primary Inputs'!$C$17,0,(SUM(OFFSET($I$22,0,U$5-$I$5-$A31+1)))*$C84))</f>
        <v>0</v>
      </c>
      <c r="V84" s="169">
        <f ca="1">IF(V$5-$I$5&lt;$A31-1," ",IF(V$5-$I$5+1&gt;'Primary Inputs'!$C$17,0,(SUM(OFFSET($I$22,0,V$5-$I$5-$A31+1)))*$C84))</f>
        <v>0</v>
      </c>
      <c r="W84" s="169">
        <f ca="1">IF(W$5-$I$5&lt;$A31-1," ",IF(W$5-$I$5+1&gt;'Primary Inputs'!$C$17,0,(SUM(OFFSET($I$22,0,W$5-$I$5-$A31+1)))*$C84))</f>
        <v>0</v>
      </c>
      <c r="X84" s="169">
        <f ca="1">IF(X$5-$I$5&lt;$A31-1," ",IF(X$5-$I$5+1&gt;'Primary Inputs'!$C$17,0,(SUM(OFFSET($I$22,0,X$5-$I$5-$A31+1)))*$C84))</f>
        <v>0</v>
      </c>
      <c r="Y84" s="169">
        <f ca="1">IF(Y$5-$I$5&lt;$A31-1," ",IF(Y$5-$I$5+1&gt;'Primary Inputs'!$C$17,0,(SUM(OFFSET($I$22,0,Y$5-$I$5-$A31+1)))*$C84))</f>
        <v>0</v>
      </c>
      <c r="Z84" s="169">
        <f ca="1">IF(Z$5-$I$5&lt;$A31-1," ",IF(Z$5-$I$5+1&gt;'Primary Inputs'!$C$17,0,(SUM(OFFSET($I$22,0,Z$5-$I$5-$A31+1)))*$C84))</f>
        <v>0</v>
      </c>
      <c r="AA84" s="169">
        <f ca="1">IF(AA$5-$I$5&lt;$A31-1," ",IF(AA$5-$I$5+1&gt;'Primary Inputs'!$C$17,0,(SUM(OFFSET($I$22,0,AA$5-$I$5-$A31+1)))*$C84))</f>
        <v>0</v>
      </c>
      <c r="AB84" s="169">
        <f ca="1">IF(AB$5-$I$5&lt;$A31-1," ",IF(AB$5-$I$5+1&gt;'Primary Inputs'!$C$17,0,(SUM(OFFSET($I$22,0,AB$5-$I$5-$A31+1)))*$C84))</f>
        <v>0</v>
      </c>
      <c r="AC84" s="169">
        <f ca="1">IF(AC$5-$I$5&lt;$A31-1," ",IF(AC$5-$I$5+1&gt;'Primary Inputs'!$C$17,0,(SUM(OFFSET($I$22,0,AC$5-$I$5-$A31+1)))*$C84))</f>
        <v>0</v>
      </c>
      <c r="AD84" s="169">
        <f ca="1">IF(AD$5-$I$5&lt;$A31-1," ",IF(AD$5-$I$5+1&gt;'Primary Inputs'!$C$17,0,(SUM(OFFSET($I$22,0,AD$5-$I$5-$A31+1)))*$C84))</f>
        <v>0</v>
      </c>
      <c r="AE84" s="169">
        <f ca="1">IF(AE$5-$I$5&lt;$A31-1," ",IF(AE$5-$I$5+1&gt;'Primary Inputs'!$C$17,0,(SUM(OFFSET($I$22,0,AE$5-$I$5-$A31+1)))*$C84))</f>
        <v>0</v>
      </c>
      <c r="AF84" s="169">
        <f ca="1">IF(AF$5-$I$5&lt;$A31-1," ",IF(AF$5-$I$5+1&gt;'Primary Inputs'!$C$17,0,(SUM(OFFSET($I$22,0,AF$5-$I$5-$A31+1)))*$C84))</f>
        <v>0</v>
      </c>
      <c r="AG84" s="169">
        <f ca="1">IF(AG$5-$I$5&lt;$A31-1," ",IF(AG$5-$I$5+1&gt;'Primary Inputs'!$C$17,0,(SUM(OFFSET($I$22,0,AG$5-$I$5-$A31+1)))*$C84))</f>
        <v>0</v>
      </c>
      <c r="AH84" s="169">
        <f ca="1">IF(AH$5-$I$5&lt;$A31-1," ",IF(AH$5-$I$5+1&gt;'Primary Inputs'!$C$17,0,(SUM(OFFSET($I$22,0,AH$5-$I$5-$A31+1)))*$C84))</f>
        <v>0</v>
      </c>
      <c r="AI84" s="169">
        <f ca="1">IF(AI$5-$I$5&lt;$A31-1," ",IF(AI$5-$I$5+1&gt;'Primary Inputs'!$C$17,0,(SUM(OFFSET($I$22,0,AI$5-$I$5-$A31+1)))*$C84))</f>
        <v>0</v>
      </c>
      <c r="AJ84" s="169">
        <f ca="1">IF(AJ$5-$I$5&lt;$A31-1," ",IF(AJ$5-$I$5+1&gt;'Primary Inputs'!$C$17,0,(SUM(OFFSET($I$22,0,AJ$5-$I$5-$A31+1)))*$C84))</f>
        <v>0</v>
      </c>
      <c r="AK84" s="169">
        <f ca="1">IF(AK$5-$I$5&lt;$A31-1," ",IF(AK$5-$I$5+1&gt;'Primary Inputs'!$C$17,0,(SUM(OFFSET($I$22,0,AK$5-$I$5-$A31+1)))*$C84))</f>
        <v>0</v>
      </c>
      <c r="AL84" s="169">
        <f ca="1">IF(AL$5-$I$5&lt;$A31-1," ",IF(AL$5-$I$5+1&gt;'Primary Inputs'!$C$17,0,(SUM(OFFSET($I$22,0,AL$5-$I$5-$A31+1)))*$C84))</f>
        <v>0</v>
      </c>
      <c r="AM84" s="169">
        <f ca="1">IF(AM$5-$I$5&lt;$A31-1," ",IF(AM$5-$I$5+1&gt;'Primary Inputs'!$C$17,0,(SUM(OFFSET($I$22,0,AM$5-$I$5-$A31+1)))*$C84))</f>
        <v>0</v>
      </c>
      <c r="AN84" s="169">
        <f ca="1">IF(AN$5-$I$5&lt;$A31-1," ",IF(AN$5-$I$5+1&gt;'Primary Inputs'!$C$17,0,(SUM(OFFSET($I$22,0,AN$5-$I$5-$A31+1)))*$C84))</f>
        <v>0</v>
      </c>
      <c r="AO84" s="169">
        <f ca="1">IF(AO$5-$I$5&lt;$A31-1," ",IF(AO$5-$I$5+1&gt;'Primary Inputs'!$C$17,0,(SUM(OFFSET($I$22,0,AO$5-$I$5-$A31+1)))*$C84))</f>
        <v>0</v>
      </c>
      <c r="AP84" s="169">
        <f ca="1">IF(AP$5-$I$5&lt;$A31-1," ",IF(AP$5-$I$5+1&gt;'Primary Inputs'!$C$17,0,(SUM(OFFSET($I$22,0,AP$5-$I$5-$A31+1)))*$C84))</f>
        <v>0</v>
      </c>
      <c r="AQ84" s="169">
        <f ca="1">IF(AQ$5-$I$5&lt;$A31-1," ",IF(AQ$5-$I$5+1&gt;'Primary Inputs'!$C$17,0,(SUM(OFFSET($I$22,0,AQ$5-$I$5-$A31+1)))*$C84))</f>
        <v>0</v>
      </c>
      <c r="AR84" s="169">
        <f ca="1">IF(AR$5-$I$5&lt;$A31-1," ",IF(AR$5-$I$5+1&gt;'Primary Inputs'!$C$17,0,(SUM(OFFSET($I$22,0,AR$5-$I$5-$A31+1)))*$C84))</f>
        <v>0</v>
      </c>
      <c r="AS84" s="169">
        <f ca="1">IF(AS$5-$I$5&lt;$A31-1," ",IF(AS$5-$I$5+1&gt;'Primary Inputs'!$C$17,0,(SUM(OFFSET($I$22,0,AS$5-$I$5-$A31+1)))*$C84))</f>
        <v>0</v>
      </c>
      <c r="AT84" s="169">
        <f ca="1">IF(AT$5-$I$5&lt;$A31-1," ",IF(AT$5-$I$5+1&gt;'Primary Inputs'!$C$17,0,(SUM(OFFSET($I$22,0,AT$5-$I$5-$A31+1)))*$C84))</f>
        <v>0</v>
      </c>
      <c r="AU84" s="169">
        <f ca="1">IF(AU$5-$I$5&lt;$A31-1," ",IF(AU$5-$I$5+1&gt;'Primary Inputs'!$C$17,0,(SUM(OFFSET($I$22,0,AU$5-$I$5-$A31+1)))*$C84))</f>
        <v>0</v>
      </c>
      <c r="AV84" s="169">
        <f ca="1">IF(AV$5-$I$5&lt;$A31-1," ",IF(AV$5-$I$5+1&gt;'Primary Inputs'!$C$17,0,(SUM(OFFSET($I$22,0,AV$5-$I$5-$A31+1)))*$C84))</f>
        <v>0</v>
      </c>
      <c r="AW84" s="169">
        <f ca="1">IF(AW$5-$I$5&lt;$A31-1," ",IF(AW$5-$I$5+1&gt;'Primary Inputs'!$C$17,0,(SUM(OFFSET($I$22,0,AW$5-$I$5-$A31+1)))*$C84))</f>
        <v>0</v>
      </c>
      <c r="AX84" s="169">
        <f ca="1">IF(AX$5-$I$5&lt;$A31-1," ",IF(AX$5-$I$5+1&gt;'Primary Inputs'!$C$17,0,(SUM(OFFSET($I$22,0,AX$5-$I$5-$A31+1)))*$C84))</f>
        <v>0</v>
      </c>
      <c r="AY84" s="169">
        <f ca="1">IF(AY$5-$I$5&lt;$A31-1," ",IF(AY$5-$I$5+1&gt;'Primary Inputs'!$C$17,0,(SUM(OFFSET($I$22,0,AY$5-$I$5-$A31+1)))*$C84))</f>
        <v>0</v>
      </c>
      <c r="AZ84" s="169">
        <f ca="1">IF(AZ$5-$I$5&lt;$A31-1," ",IF(AZ$5-$I$5+1&gt;'Primary Inputs'!$C$17,0,(SUM(OFFSET($I$22,0,AZ$5-$I$5-$A31+1)))*$C84))</f>
        <v>0</v>
      </c>
      <c r="BA84" s="169">
        <f ca="1">IF(BA$5-$I$5&lt;$A31-1," ",IF(BA$5-$I$5+1&gt;'Primary Inputs'!$C$17,0,(SUM(OFFSET($I$22,0,BA$5-$I$5-$A31+1)))*$C84))</f>
        <v>0</v>
      </c>
      <c r="BB84" s="169">
        <f ca="1">IF(BB$5-$I$5&lt;$A31-1," ",IF(BB$5-$I$5+1&gt;'Primary Inputs'!$C$17,0,(SUM(OFFSET($I$22,0,BB$5-$I$5-$A31+1)))*$C84))</f>
        <v>0</v>
      </c>
      <c r="BC84" s="169">
        <f ca="1">IF(BC$5-$I$5&lt;$A31-1," ",IF(BC$5-$I$5+1&gt;'Primary Inputs'!$C$17,0,(SUM(OFFSET($I$22,0,BC$5-$I$5-$A31+1)))*$C84))</f>
        <v>0</v>
      </c>
      <c r="BD84" s="169">
        <f ca="1">IF(BD$5-$I$5&lt;$A31-1," ",IF(BD$5-$I$5+1&gt;'Primary Inputs'!$C$17,0,(SUM(OFFSET($I$22,0,BD$5-$I$5-$A31+1)))*$C84))</f>
        <v>0</v>
      </c>
      <c r="BE84" s="169">
        <f ca="1">IF(BE$5-$I$5&lt;$A31-1," ",IF(BE$5-$I$5+1&gt;'Primary Inputs'!$C$17,0,(SUM(OFFSET($I$22,0,BE$5-$I$5-$A31+1)))*$C84))</f>
        <v>0</v>
      </c>
      <c r="BF84" s="169">
        <f ca="1">IF(BF$5-$I$5&lt;$A31-1," ",IF(BF$5-$I$5+1&gt;'Primary Inputs'!$C$17,0,(SUM(OFFSET($I$22,0,BF$5-$I$5-$A31+1)))*$C84))</f>
        <v>0</v>
      </c>
    </row>
    <row r="85" spans="2:58">
      <c r="B85" s="119" t="s">
        <v>201</v>
      </c>
      <c r="C85" s="119">
        <f t="shared" ca="1" si="2"/>
        <v>0</v>
      </c>
      <c r="I85" s="169" t="str">
        <f ca="1">IF(I$5-$I$5&lt;$A32-1," ",IF(I$5-$I$5+1&gt;'Primary Inputs'!$C$17,0,(SUM(OFFSET($I$22,0,I$5-$I$5-$A32+1)))*$C85))</f>
        <v xml:space="preserve"> </v>
      </c>
      <c r="J85" s="169" t="str">
        <f ca="1">IF(J$5-$I$5&lt;$A32-1," ",IF(J$5-$I$5+1&gt;'Primary Inputs'!$C$17,0,(SUM(OFFSET($I$22,0,J$5-$I$5-$A32+1)))*$C85))</f>
        <v xml:space="preserve"> </v>
      </c>
      <c r="K85" s="169" t="str">
        <f ca="1">IF(K$5-$I$5&lt;$A32-1," ",IF(K$5-$I$5+1&gt;'Primary Inputs'!$C$17,0,(SUM(OFFSET($I$22,0,K$5-$I$5-$A32+1)))*$C85))</f>
        <v xml:space="preserve"> </v>
      </c>
      <c r="L85" s="169" t="str">
        <f ca="1">IF(L$5-$I$5&lt;$A32-1," ",IF(L$5-$I$5+1&gt;'Primary Inputs'!$C$17,0,(SUM(OFFSET($I$22,0,L$5-$I$5-$A32+1)))*$C85))</f>
        <v xml:space="preserve"> </v>
      </c>
      <c r="M85" s="169" t="str">
        <f ca="1">IF(M$5-$I$5&lt;$A32-1," ",IF(M$5-$I$5+1&gt;'Primary Inputs'!$C$17,0,(SUM(OFFSET($I$22,0,M$5-$I$5-$A32+1)))*$C85))</f>
        <v xml:space="preserve"> </v>
      </c>
      <c r="N85" s="169" t="str">
        <f ca="1">IF(N$5-$I$5&lt;$A32-1," ",IF(N$5-$I$5+1&gt;'Primary Inputs'!$C$17,0,(SUM(OFFSET($I$22,0,N$5-$I$5-$A32+1)))*$C85))</f>
        <v xml:space="preserve"> </v>
      </c>
      <c r="O85" s="169">
        <f ca="1">IF(O$5-$I$5&lt;$A32-1," ",IF(O$5-$I$5+1&gt;'Primary Inputs'!$C$17,0,(SUM(OFFSET($I$22,0,O$5-$I$5-$A32+1)))*$C85))</f>
        <v>0</v>
      </c>
      <c r="P85" s="169">
        <f ca="1">IF(P$5-$I$5&lt;$A32-1," ",IF(P$5-$I$5+1&gt;'Primary Inputs'!$C$17,0,(SUM(OFFSET($I$22,0,P$5-$I$5-$A32+1)))*$C85))</f>
        <v>0</v>
      </c>
      <c r="Q85" s="169">
        <f ca="1">IF(Q$5-$I$5&lt;$A32-1," ",IF(Q$5-$I$5+1&gt;'Primary Inputs'!$C$17,0,(SUM(OFFSET($I$22,0,Q$5-$I$5-$A32+1)))*$C85))</f>
        <v>0</v>
      </c>
      <c r="R85" s="169">
        <f ca="1">IF(R$5-$I$5&lt;$A32-1," ",IF(R$5-$I$5+1&gt;'Primary Inputs'!$C$17,0,(SUM(OFFSET($I$22,0,R$5-$I$5-$A32+1)))*$C85))</f>
        <v>0</v>
      </c>
      <c r="S85" s="169">
        <f ca="1">IF(S$5-$I$5&lt;$A32-1," ",IF(S$5-$I$5+1&gt;'Primary Inputs'!$C$17,0,(SUM(OFFSET($I$22,0,S$5-$I$5-$A32+1)))*$C85))</f>
        <v>0</v>
      </c>
      <c r="T85" s="169">
        <f ca="1">IF(T$5-$I$5&lt;$A32-1," ",IF(T$5-$I$5+1&gt;'Primary Inputs'!$C$17,0,(SUM(OFFSET($I$22,0,T$5-$I$5-$A32+1)))*$C85))</f>
        <v>0</v>
      </c>
      <c r="U85" s="169">
        <f ca="1">IF(U$5-$I$5&lt;$A32-1," ",IF(U$5-$I$5+1&gt;'Primary Inputs'!$C$17,0,(SUM(OFFSET($I$22,0,U$5-$I$5-$A32+1)))*$C85))</f>
        <v>0</v>
      </c>
      <c r="V85" s="169">
        <f ca="1">IF(V$5-$I$5&lt;$A32-1," ",IF(V$5-$I$5+1&gt;'Primary Inputs'!$C$17,0,(SUM(OFFSET($I$22,0,V$5-$I$5-$A32+1)))*$C85))</f>
        <v>0</v>
      </c>
      <c r="W85" s="169">
        <f ca="1">IF(W$5-$I$5&lt;$A32-1," ",IF(W$5-$I$5+1&gt;'Primary Inputs'!$C$17,0,(SUM(OFFSET($I$22,0,W$5-$I$5-$A32+1)))*$C85))</f>
        <v>0</v>
      </c>
      <c r="X85" s="169">
        <f ca="1">IF(X$5-$I$5&lt;$A32-1," ",IF(X$5-$I$5+1&gt;'Primary Inputs'!$C$17,0,(SUM(OFFSET($I$22,0,X$5-$I$5-$A32+1)))*$C85))</f>
        <v>0</v>
      </c>
      <c r="Y85" s="169">
        <f ca="1">IF(Y$5-$I$5&lt;$A32-1," ",IF(Y$5-$I$5+1&gt;'Primary Inputs'!$C$17,0,(SUM(OFFSET($I$22,0,Y$5-$I$5-$A32+1)))*$C85))</f>
        <v>0</v>
      </c>
      <c r="Z85" s="169">
        <f ca="1">IF(Z$5-$I$5&lt;$A32-1," ",IF(Z$5-$I$5+1&gt;'Primary Inputs'!$C$17,0,(SUM(OFFSET($I$22,0,Z$5-$I$5-$A32+1)))*$C85))</f>
        <v>0</v>
      </c>
      <c r="AA85" s="169">
        <f ca="1">IF(AA$5-$I$5&lt;$A32-1," ",IF(AA$5-$I$5+1&gt;'Primary Inputs'!$C$17,0,(SUM(OFFSET($I$22,0,AA$5-$I$5-$A32+1)))*$C85))</f>
        <v>0</v>
      </c>
      <c r="AB85" s="169">
        <f ca="1">IF(AB$5-$I$5&lt;$A32-1," ",IF(AB$5-$I$5+1&gt;'Primary Inputs'!$C$17,0,(SUM(OFFSET($I$22,0,AB$5-$I$5-$A32+1)))*$C85))</f>
        <v>0</v>
      </c>
      <c r="AC85" s="169">
        <f ca="1">IF(AC$5-$I$5&lt;$A32-1," ",IF(AC$5-$I$5+1&gt;'Primary Inputs'!$C$17,0,(SUM(OFFSET($I$22,0,AC$5-$I$5-$A32+1)))*$C85))</f>
        <v>0</v>
      </c>
      <c r="AD85" s="169">
        <f ca="1">IF(AD$5-$I$5&lt;$A32-1," ",IF(AD$5-$I$5+1&gt;'Primary Inputs'!$C$17,0,(SUM(OFFSET($I$22,0,AD$5-$I$5-$A32+1)))*$C85))</f>
        <v>0</v>
      </c>
      <c r="AE85" s="169">
        <f ca="1">IF(AE$5-$I$5&lt;$A32-1," ",IF(AE$5-$I$5+1&gt;'Primary Inputs'!$C$17,0,(SUM(OFFSET($I$22,0,AE$5-$I$5-$A32+1)))*$C85))</f>
        <v>0</v>
      </c>
      <c r="AF85" s="169">
        <f ca="1">IF(AF$5-$I$5&lt;$A32-1," ",IF(AF$5-$I$5+1&gt;'Primary Inputs'!$C$17,0,(SUM(OFFSET($I$22,0,AF$5-$I$5-$A32+1)))*$C85))</f>
        <v>0</v>
      </c>
      <c r="AG85" s="169">
        <f ca="1">IF(AG$5-$I$5&lt;$A32-1," ",IF(AG$5-$I$5+1&gt;'Primary Inputs'!$C$17,0,(SUM(OFFSET($I$22,0,AG$5-$I$5-$A32+1)))*$C85))</f>
        <v>0</v>
      </c>
      <c r="AH85" s="169">
        <f ca="1">IF(AH$5-$I$5&lt;$A32-1," ",IF(AH$5-$I$5+1&gt;'Primary Inputs'!$C$17,0,(SUM(OFFSET($I$22,0,AH$5-$I$5-$A32+1)))*$C85))</f>
        <v>0</v>
      </c>
      <c r="AI85" s="169">
        <f ca="1">IF(AI$5-$I$5&lt;$A32-1," ",IF(AI$5-$I$5+1&gt;'Primary Inputs'!$C$17,0,(SUM(OFFSET($I$22,0,AI$5-$I$5-$A32+1)))*$C85))</f>
        <v>0</v>
      </c>
      <c r="AJ85" s="169">
        <f ca="1">IF(AJ$5-$I$5&lt;$A32-1," ",IF(AJ$5-$I$5+1&gt;'Primary Inputs'!$C$17,0,(SUM(OFFSET($I$22,0,AJ$5-$I$5-$A32+1)))*$C85))</f>
        <v>0</v>
      </c>
      <c r="AK85" s="169">
        <f ca="1">IF(AK$5-$I$5&lt;$A32-1," ",IF(AK$5-$I$5+1&gt;'Primary Inputs'!$C$17,0,(SUM(OFFSET($I$22,0,AK$5-$I$5-$A32+1)))*$C85))</f>
        <v>0</v>
      </c>
      <c r="AL85" s="169">
        <f ca="1">IF(AL$5-$I$5&lt;$A32-1," ",IF(AL$5-$I$5+1&gt;'Primary Inputs'!$C$17,0,(SUM(OFFSET($I$22,0,AL$5-$I$5-$A32+1)))*$C85))</f>
        <v>0</v>
      </c>
      <c r="AM85" s="169">
        <f ca="1">IF(AM$5-$I$5&lt;$A32-1," ",IF(AM$5-$I$5+1&gt;'Primary Inputs'!$C$17,0,(SUM(OFFSET($I$22,0,AM$5-$I$5-$A32+1)))*$C85))</f>
        <v>0</v>
      </c>
      <c r="AN85" s="169">
        <f ca="1">IF(AN$5-$I$5&lt;$A32-1," ",IF(AN$5-$I$5+1&gt;'Primary Inputs'!$C$17,0,(SUM(OFFSET($I$22,0,AN$5-$I$5-$A32+1)))*$C85))</f>
        <v>0</v>
      </c>
      <c r="AO85" s="169">
        <f ca="1">IF(AO$5-$I$5&lt;$A32-1," ",IF(AO$5-$I$5+1&gt;'Primary Inputs'!$C$17,0,(SUM(OFFSET($I$22,0,AO$5-$I$5-$A32+1)))*$C85))</f>
        <v>0</v>
      </c>
      <c r="AP85" s="169">
        <f ca="1">IF(AP$5-$I$5&lt;$A32-1," ",IF(AP$5-$I$5+1&gt;'Primary Inputs'!$C$17,0,(SUM(OFFSET($I$22,0,AP$5-$I$5-$A32+1)))*$C85))</f>
        <v>0</v>
      </c>
      <c r="AQ85" s="169">
        <f ca="1">IF(AQ$5-$I$5&lt;$A32-1," ",IF(AQ$5-$I$5+1&gt;'Primary Inputs'!$C$17,0,(SUM(OFFSET($I$22,0,AQ$5-$I$5-$A32+1)))*$C85))</f>
        <v>0</v>
      </c>
      <c r="AR85" s="169">
        <f ca="1">IF(AR$5-$I$5&lt;$A32-1," ",IF(AR$5-$I$5+1&gt;'Primary Inputs'!$C$17,0,(SUM(OFFSET($I$22,0,AR$5-$I$5-$A32+1)))*$C85))</f>
        <v>0</v>
      </c>
      <c r="AS85" s="169">
        <f ca="1">IF(AS$5-$I$5&lt;$A32-1," ",IF(AS$5-$I$5+1&gt;'Primary Inputs'!$C$17,0,(SUM(OFFSET($I$22,0,AS$5-$I$5-$A32+1)))*$C85))</f>
        <v>0</v>
      </c>
      <c r="AT85" s="169">
        <f ca="1">IF(AT$5-$I$5&lt;$A32-1," ",IF(AT$5-$I$5+1&gt;'Primary Inputs'!$C$17,0,(SUM(OFFSET($I$22,0,AT$5-$I$5-$A32+1)))*$C85))</f>
        <v>0</v>
      </c>
      <c r="AU85" s="169">
        <f ca="1">IF(AU$5-$I$5&lt;$A32-1," ",IF(AU$5-$I$5+1&gt;'Primary Inputs'!$C$17,0,(SUM(OFFSET($I$22,0,AU$5-$I$5-$A32+1)))*$C85))</f>
        <v>0</v>
      </c>
      <c r="AV85" s="169">
        <f ca="1">IF(AV$5-$I$5&lt;$A32-1," ",IF(AV$5-$I$5+1&gt;'Primary Inputs'!$C$17,0,(SUM(OFFSET($I$22,0,AV$5-$I$5-$A32+1)))*$C85))</f>
        <v>0</v>
      </c>
      <c r="AW85" s="169">
        <f ca="1">IF(AW$5-$I$5&lt;$A32-1," ",IF(AW$5-$I$5+1&gt;'Primary Inputs'!$C$17,0,(SUM(OFFSET($I$22,0,AW$5-$I$5-$A32+1)))*$C85))</f>
        <v>0</v>
      </c>
      <c r="AX85" s="169">
        <f ca="1">IF(AX$5-$I$5&lt;$A32-1," ",IF(AX$5-$I$5+1&gt;'Primary Inputs'!$C$17,0,(SUM(OFFSET($I$22,0,AX$5-$I$5-$A32+1)))*$C85))</f>
        <v>0</v>
      </c>
      <c r="AY85" s="169">
        <f ca="1">IF(AY$5-$I$5&lt;$A32-1," ",IF(AY$5-$I$5+1&gt;'Primary Inputs'!$C$17,0,(SUM(OFFSET($I$22,0,AY$5-$I$5-$A32+1)))*$C85))</f>
        <v>0</v>
      </c>
      <c r="AZ85" s="169">
        <f ca="1">IF(AZ$5-$I$5&lt;$A32-1," ",IF(AZ$5-$I$5+1&gt;'Primary Inputs'!$C$17,0,(SUM(OFFSET($I$22,0,AZ$5-$I$5-$A32+1)))*$C85))</f>
        <v>0</v>
      </c>
      <c r="BA85" s="169">
        <f ca="1">IF(BA$5-$I$5&lt;$A32-1," ",IF(BA$5-$I$5+1&gt;'Primary Inputs'!$C$17,0,(SUM(OFFSET($I$22,0,BA$5-$I$5-$A32+1)))*$C85))</f>
        <v>0</v>
      </c>
      <c r="BB85" s="169">
        <f ca="1">IF(BB$5-$I$5&lt;$A32-1," ",IF(BB$5-$I$5+1&gt;'Primary Inputs'!$C$17,0,(SUM(OFFSET($I$22,0,BB$5-$I$5-$A32+1)))*$C85))</f>
        <v>0</v>
      </c>
      <c r="BC85" s="169">
        <f ca="1">IF(BC$5-$I$5&lt;$A32-1," ",IF(BC$5-$I$5+1&gt;'Primary Inputs'!$C$17,0,(SUM(OFFSET($I$22,0,BC$5-$I$5-$A32+1)))*$C85))</f>
        <v>0</v>
      </c>
      <c r="BD85" s="169">
        <f ca="1">IF(BD$5-$I$5&lt;$A32-1," ",IF(BD$5-$I$5+1&gt;'Primary Inputs'!$C$17,0,(SUM(OFFSET($I$22,0,BD$5-$I$5-$A32+1)))*$C85))</f>
        <v>0</v>
      </c>
      <c r="BE85" s="169">
        <f ca="1">IF(BE$5-$I$5&lt;$A32-1," ",IF(BE$5-$I$5+1&gt;'Primary Inputs'!$C$17,0,(SUM(OFFSET($I$22,0,BE$5-$I$5-$A32+1)))*$C85))</f>
        <v>0</v>
      </c>
      <c r="BF85" s="169">
        <f ca="1">IF(BF$5-$I$5&lt;$A32-1," ",IF(BF$5-$I$5+1&gt;'Primary Inputs'!$C$17,0,(SUM(OFFSET($I$22,0,BF$5-$I$5-$A32+1)))*$C85))</f>
        <v>0</v>
      </c>
    </row>
    <row r="86" spans="2:58">
      <c r="B86" s="119" t="s">
        <v>202</v>
      </c>
      <c r="C86" s="119">
        <f t="shared" ca="1" si="2"/>
        <v>0</v>
      </c>
      <c r="I86" s="169" t="str">
        <f ca="1">IF(I$5-$I$5&lt;$A33-1," ",IF(I$5-$I$5+1&gt;'Primary Inputs'!$C$17,0,(SUM(OFFSET($I$22,0,I$5-$I$5-$A33+1)))*$C86))</f>
        <v xml:space="preserve"> </v>
      </c>
      <c r="J86" s="169" t="str">
        <f ca="1">IF(J$5-$I$5&lt;$A33-1," ",IF(J$5-$I$5+1&gt;'Primary Inputs'!$C$17,0,(SUM(OFFSET($I$22,0,J$5-$I$5-$A33+1)))*$C86))</f>
        <v xml:space="preserve"> </v>
      </c>
      <c r="K86" s="169" t="str">
        <f ca="1">IF(K$5-$I$5&lt;$A33-1," ",IF(K$5-$I$5+1&gt;'Primary Inputs'!$C$17,0,(SUM(OFFSET($I$22,0,K$5-$I$5-$A33+1)))*$C86))</f>
        <v xml:space="preserve"> </v>
      </c>
      <c r="L86" s="169" t="str">
        <f ca="1">IF(L$5-$I$5&lt;$A33-1," ",IF(L$5-$I$5+1&gt;'Primary Inputs'!$C$17,0,(SUM(OFFSET($I$22,0,L$5-$I$5-$A33+1)))*$C86))</f>
        <v xml:space="preserve"> </v>
      </c>
      <c r="M86" s="169" t="str">
        <f ca="1">IF(M$5-$I$5&lt;$A33-1," ",IF(M$5-$I$5+1&gt;'Primary Inputs'!$C$17,0,(SUM(OFFSET($I$22,0,M$5-$I$5-$A33+1)))*$C86))</f>
        <v xml:space="preserve"> </v>
      </c>
      <c r="N86" s="169" t="str">
        <f ca="1">IF(N$5-$I$5&lt;$A33-1," ",IF(N$5-$I$5+1&gt;'Primary Inputs'!$C$17,0,(SUM(OFFSET($I$22,0,N$5-$I$5-$A33+1)))*$C86))</f>
        <v xml:space="preserve"> </v>
      </c>
      <c r="O86" s="169" t="str">
        <f ca="1">IF(O$5-$I$5&lt;$A33-1," ",IF(O$5-$I$5+1&gt;'Primary Inputs'!$C$17,0,(SUM(OFFSET($I$22,0,O$5-$I$5-$A33+1)))*$C86))</f>
        <v xml:space="preserve"> </v>
      </c>
      <c r="P86" s="169">
        <f ca="1">IF(P$5-$I$5&lt;$A33-1," ",IF(P$5-$I$5+1&gt;'Primary Inputs'!$C$17,0,(SUM(OFFSET($I$22,0,P$5-$I$5-$A33+1)))*$C86))</f>
        <v>0</v>
      </c>
      <c r="Q86" s="169">
        <f ca="1">IF(Q$5-$I$5&lt;$A33-1," ",IF(Q$5-$I$5+1&gt;'Primary Inputs'!$C$17,0,(SUM(OFFSET($I$22,0,Q$5-$I$5-$A33+1)))*$C86))</f>
        <v>0</v>
      </c>
      <c r="R86" s="169">
        <f ca="1">IF(R$5-$I$5&lt;$A33-1," ",IF(R$5-$I$5+1&gt;'Primary Inputs'!$C$17,0,(SUM(OFFSET($I$22,0,R$5-$I$5-$A33+1)))*$C86))</f>
        <v>0</v>
      </c>
      <c r="S86" s="169">
        <f ca="1">IF(S$5-$I$5&lt;$A33-1," ",IF(S$5-$I$5+1&gt;'Primary Inputs'!$C$17,0,(SUM(OFFSET($I$22,0,S$5-$I$5-$A33+1)))*$C86))</f>
        <v>0</v>
      </c>
      <c r="T86" s="169">
        <f ca="1">IF(T$5-$I$5&lt;$A33-1," ",IF(T$5-$I$5+1&gt;'Primary Inputs'!$C$17,0,(SUM(OFFSET($I$22,0,T$5-$I$5-$A33+1)))*$C86))</f>
        <v>0</v>
      </c>
      <c r="U86" s="169">
        <f ca="1">IF(U$5-$I$5&lt;$A33-1," ",IF(U$5-$I$5+1&gt;'Primary Inputs'!$C$17,0,(SUM(OFFSET($I$22,0,U$5-$I$5-$A33+1)))*$C86))</f>
        <v>0</v>
      </c>
      <c r="V86" s="169">
        <f ca="1">IF(V$5-$I$5&lt;$A33-1," ",IF(V$5-$I$5+1&gt;'Primary Inputs'!$C$17,0,(SUM(OFFSET($I$22,0,V$5-$I$5-$A33+1)))*$C86))</f>
        <v>0</v>
      </c>
      <c r="W86" s="169">
        <f ca="1">IF(W$5-$I$5&lt;$A33-1," ",IF(W$5-$I$5+1&gt;'Primary Inputs'!$C$17,0,(SUM(OFFSET($I$22,0,W$5-$I$5-$A33+1)))*$C86))</f>
        <v>0</v>
      </c>
      <c r="X86" s="169">
        <f ca="1">IF(X$5-$I$5&lt;$A33-1," ",IF(X$5-$I$5+1&gt;'Primary Inputs'!$C$17,0,(SUM(OFFSET($I$22,0,X$5-$I$5-$A33+1)))*$C86))</f>
        <v>0</v>
      </c>
      <c r="Y86" s="169">
        <f ca="1">IF(Y$5-$I$5&lt;$A33-1," ",IF(Y$5-$I$5+1&gt;'Primary Inputs'!$C$17,0,(SUM(OFFSET($I$22,0,Y$5-$I$5-$A33+1)))*$C86))</f>
        <v>0</v>
      </c>
      <c r="Z86" s="169">
        <f ca="1">IF(Z$5-$I$5&lt;$A33-1," ",IF(Z$5-$I$5+1&gt;'Primary Inputs'!$C$17,0,(SUM(OFFSET($I$22,0,Z$5-$I$5-$A33+1)))*$C86))</f>
        <v>0</v>
      </c>
      <c r="AA86" s="169">
        <f ca="1">IF(AA$5-$I$5&lt;$A33-1," ",IF(AA$5-$I$5+1&gt;'Primary Inputs'!$C$17,0,(SUM(OFFSET($I$22,0,AA$5-$I$5-$A33+1)))*$C86))</f>
        <v>0</v>
      </c>
      <c r="AB86" s="169">
        <f ca="1">IF(AB$5-$I$5&lt;$A33-1," ",IF(AB$5-$I$5+1&gt;'Primary Inputs'!$C$17,0,(SUM(OFFSET($I$22,0,AB$5-$I$5-$A33+1)))*$C86))</f>
        <v>0</v>
      </c>
      <c r="AC86" s="169">
        <f ca="1">IF(AC$5-$I$5&lt;$A33-1," ",IF(AC$5-$I$5+1&gt;'Primary Inputs'!$C$17,0,(SUM(OFFSET($I$22,0,AC$5-$I$5-$A33+1)))*$C86))</f>
        <v>0</v>
      </c>
      <c r="AD86" s="169">
        <f ca="1">IF(AD$5-$I$5&lt;$A33-1," ",IF(AD$5-$I$5+1&gt;'Primary Inputs'!$C$17,0,(SUM(OFFSET($I$22,0,AD$5-$I$5-$A33+1)))*$C86))</f>
        <v>0</v>
      </c>
      <c r="AE86" s="169">
        <f ca="1">IF(AE$5-$I$5&lt;$A33-1," ",IF(AE$5-$I$5+1&gt;'Primary Inputs'!$C$17,0,(SUM(OFFSET($I$22,0,AE$5-$I$5-$A33+1)))*$C86))</f>
        <v>0</v>
      </c>
      <c r="AF86" s="169">
        <f ca="1">IF(AF$5-$I$5&lt;$A33-1," ",IF(AF$5-$I$5+1&gt;'Primary Inputs'!$C$17,0,(SUM(OFFSET($I$22,0,AF$5-$I$5-$A33+1)))*$C86))</f>
        <v>0</v>
      </c>
      <c r="AG86" s="169">
        <f ca="1">IF(AG$5-$I$5&lt;$A33-1," ",IF(AG$5-$I$5+1&gt;'Primary Inputs'!$C$17,0,(SUM(OFFSET($I$22,0,AG$5-$I$5-$A33+1)))*$C86))</f>
        <v>0</v>
      </c>
      <c r="AH86" s="169">
        <f ca="1">IF(AH$5-$I$5&lt;$A33-1," ",IF(AH$5-$I$5+1&gt;'Primary Inputs'!$C$17,0,(SUM(OFFSET($I$22,0,AH$5-$I$5-$A33+1)))*$C86))</f>
        <v>0</v>
      </c>
      <c r="AI86" s="169">
        <f ca="1">IF(AI$5-$I$5&lt;$A33-1," ",IF(AI$5-$I$5+1&gt;'Primary Inputs'!$C$17,0,(SUM(OFFSET($I$22,0,AI$5-$I$5-$A33+1)))*$C86))</f>
        <v>0</v>
      </c>
      <c r="AJ86" s="169">
        <f ca="1">IF(AJ$5-$I$5&lt;$A33-1," ",IF(AJ$5-$I$5+1&gt;'Primary Inputs'!$C$17,0,(SUM(OFFSET($I$22,0,AJ$5-$I$5-$A33+1)))*$C86))</f>
        <v>0</v>
      </c>
      <c r="AK86" s="169">
        <f ca="1">IF(AK$5-$I$5&lt;$A33-1," ",IF(AK$5-$I$5+1&gt;'Primary Inputs'!$C$17,0,(SUM(OFFSET($I$22,0,AK$5-$I$5-$A33+1)))*$C86))</f>
        <v>0</v>
      </c>
      <c r="AL86" s="169">
        <f ca="1">IF(AL$5-$I$5&lt;$A33-1," ",IF(AL$5-$I$5+1&gt;'Primary Inputs'!$C$17,0,(SUM(OFFSET($I$22,0,AL$5-$I$5-$A33+1)))*$C86))</f>
        <v>0</v>
      </c>
      <c r="AM86" s="169">
        <f ca="1">IF(AM$5-$I$5&lt;$A33-1," ",IF(AM$5-$I$5+1&gt;'Primary Inputs'!$C$17,0,(SUM(OFFSET($I$22,0,AM$5-$I$5-$A33+1)))*$C86))</f>
        <v>0</v>
      </c>
      <c r="AN86" s="169">
        <f ca="1">IF(AN$5-$I$5&lt;$A33-1," ",IF(AN$5-$I$5+1&gt;'Primary Inputs'!$C$17,0,(SUM(OFFSET($I$22,0,AN$5-$I$5-$A33+1)))*$C86))</f>
        <v>0</v>
      </c>
      <c r="AO86" s="169">
        <f ca="1">IF(AO$5-$I$5&lt;$A33-1," ",IF(AO$5-$I$5+1&gt;'Primary Inputs'!$C$17,0,(SUM(OFFSET($I$22,0,AO$5-$I$5-$A33+1)))*$C86))</f>
        <v>0</v>
      </c>
      <c r="AP86" s="169">
        <f ca="1">IF(AP$5-$I$5&lt;$A33-1," ",IF(AP$5-$I$5+1&gt;'Primary Inputs'!$C$17,0,(SUM(OFFSET($I$22,0,AP$5-$I$5-$A33+1)))*$C86))</f>
        <v>0</v>
      </c>
      <c r="AQ86" s="169">
        <f ca="1">IF(AQ$5-$I$5&lt;$A33-1," ",IF(AQ$5-$I$5+1&gt;'Primary Inputs'!$C$17,0,(SUM(OFFSET($I$22,0,AQ$5-$I$5-$A33+1)))*$C86))</f>
        <v>0</v>
      </c>
      <c r="AR86" s="169">
        <f ca="1">IF(AR$5-$I$5&lt;$A33-1," ",IF(AR$5-$I$5+1&gt;'Primary Inputs'!$C$17,0,(SUM(OFFSET($I$22,0,AR$5-$I$5-$A33+1)))*$C86))</f>
        <v>0</v>
      </c>
      <c r="AS86" s="169">
        <f ca="1">IF(AS$5-$I$5&lt;$A33-1," ",IF(AS$5-$I$5+1&gt;'Primary Inputs'!$C$17,0,(SUM(OFFSET($I$22,0,AS$5-$I$5-$A33+1)))*$C86))</f>
        <v>0</v>
      </c>
      <c r="AT86" s="169">
        <f ca="1">IF(AT$5-$I$5&lt;$A33-1," ",IF(AT$5-$I$5+1&gt;'Primary Inputs'!$C$17,0,(SUM(OFFSET($I$22,0,AT$5-$I$5-$A33+1)))*$C86))</f>
        <v>0</v>
      </c>
      <c r="AU86" s="169">
        <f ca="1">IF(AU$5-$I$5&lt;$A33-1," ",IF(AU$5-$I$5+1&gt;'Primary Inputs'!$C$17,0,(SUM(OFFSET($I$22,0,AU$5-$I$5-$A33+1)))*$C86))</f>
        <v>0</v>
      </c>
      <c r="AV86" s="169">
        <f ca="1">IF(AV$5-$I$5&lt;$A33-1," ",IF(AV$5-$I$5+1&gt;'Primary Inputs'!$C$17,0,(SUM(OFFSET($I$22,0,AV$5-$I$5-$A33+1)))*$C86))</f>
        <v>0</v>
      </c>
      <c r="AW86" s="169">
        <f ca="1">IF(AW$5-$I$5&lt;$A33-1," ",IF(AW$5-$I$5+1&gt;'Primary Inputs'!$C$17,0,(SUM(OFFSET($I$22,0,AW$5-$I$5-$A33+1)))*$C86))</f>
        <v>0</v>
      </c>
      <c r="AX86" s="169">
        <f ca="1">IF(AX$5-$I$5&lt;$A33-1," ",IF(AX$5-$I$5+1&gt;'Primary Inputs'!$C$17,0,(SUM(OFFSET($I$22,0,AX$5-$I$5-$A33+1)))*$C86))</f>
        <v>0</v>
      </c>
      <c r="AY86" s="169">
        <f ca="1">IF(AY$5-$I$5&lt;$A33-1," ",IF(AY$5-$I$5+1&gt;'Primary Inputs'!$C$17,0,(SUM(OFFSET($I$22,0,AY$5-$I$5-$A33+1)))*$C86))</f>
        <v>0</v>
      </c>
      <c r="AZ86" s="169">
        <f ca="1">IF(AZ$5-$I$5&lt;$A33-1," ",IF(AZ$5-$I$5+1&gt;'Primary Inputs'!$C$17,0,(SUM(OFFSET($I$22,0,AZ$5-$I$5-$A33+1)))*$C86))</f>
        <v>0</v>
      </c>
      <c r="BA86" s="169">
        <f ca="1">IF(BA$5-$I$5&lt;$A33-1," ",IF(BA$5-$I$5+1&gt;'Primary Inputs'!$C$17,0,(SUM(OFFSET($I$22,0,BA$5-$I$5-$A33+1)))*$C86))</f>
        <v>0</v>
      </c>
      <c r="BB86" s="169">
        <f ca="1">IF(BB$5-$I$5&lt;$A33-1," ",IF(BB$5-$I$5+1&gt;'Primary Inputs'!$C$17,0,(SUM(OFFSET($I$22,0,BB$5-$I$5-$A33+1)))*$C86))</f>
        <v>0</v>
      </c>
      <c r="BC86" s="169">
        <f ca="1">IF(BC$5-$I$5&lt;$A33-1," ",IF(BC$5-$I$5+1&gt;'Primary Inputs'!$C$17,0,(SUM(OFFSET($I$22,0,BC$5-$I$5-$A33+1)))*$C86))</f>
        <v>0</v>
      </c>
      <c r="BD86" s="169">
        <f ca="1">IF(BD$5-$I$5&lt;$A33-1," ",IF(BD$5-$I$5+1&gt;'Primary Inputs'!$C$17,0,(SUM(OFFSET($I$22,0,BD$5-$I$5-$A33+1)))*$C86))</f>
        <v>0</v>
      </c>
      <c r="BE86" s="169">
        <f ca="1">IF(BE$5-$I$5&lt;$A33-1," ",IF(BE$5-$I$5+1&gt;'Primary Inputs'!$C$17,0,(SUM(OFFSET($I$22,0,BE$5-$I$5-$A33+1)))*$C86))</f>
        <v>0</v>
      </c>
      <c r="BF86" s="169">
        <f ca="1">IF(BF$5-$I$5&lt;$A33-1," ",IF(BF$5-$I$5+1&gt;'Primary Inputs'!$C$17,0,(SUM(OFFSET($I$22,0,BF$5-$I$5-$A33+1)))*$C86))</f>
        <v>0</v>
      </c>
    </row>
    <row r="87" spans="2:58">
      <c r="B87" s="119" t="s">
        <v>203</v>
      </c>
      <c r="C87" s="119">
        <f t="shared" ca="1" si="2"/>
        <v>0</v>
      </c>
      <c r="I87" s="169" t="str">
        <f ca="1">IF(I$5-$I$5&lt;$A34-1," ",IF(I$5-$I$5+1&gt;'Primary Inputs'!$C$17,0,(SUM(OFFSET($I$22,0,I$5-$I$5-$A34+1)))*$C87))</f>
        <v xml:space="preserve"> </v>
      </c>
      <c r="J87" s="169" t="str">
        <f ca="1">IF(J$5-$I$5&lt;$A34-1," ",IF(J$5-$I$5+1&gt;'Primary Inputs'!$C$17,0,(SUM(OFFSET($I$22,0,J$5-$I$5-$A34+1)))*$C87))</f>
        <v xml:space="preserve"> </v>
      </c>
      <c r="K87" s="169" t="str">
        <f ca="1">IF(K$5-$I$5&lt;$A34-1," ",IF(K$5-$I$5+1&gt;'Primary Inputs'!$C$17,0,(SUM(OFFSET($I$22,0,K$5-$I$5-$A34+1)))*$C87))</f>
        <v xml:space="preserve"> </v>
      </c>
      <c r="L87" s="169" t="str">
        <f ca="1">IF(L$5-$I$5&lt;$A34-1," ",IF(L$5-$I$5+1&gt;'Primary Inputs'!$C$17,0,(SUM(OFFSET($I$22,0,L$5-$I$5-$A34+1)))*$C87))</f>
        <v xml:space="preserve"> </v>
      </c>
      <c r="M87" s="169" t="str">
        <f ca="1">IF(M$5-$I$5&lt;$A34-1," ",IF(M$5-$I$5+1&gt;'Primary Inputs'!$C$17,0,(SUM(OFFSET($I$22,0,M$5-$I$5-$A34+1)))*$C87))</f>
        <v xml:space="preserve"> </v>
      </c>
      <c r="N87" s="169" t="str">
        <f ca="1">IF(N$5-$I$5&lt;$A34-1," ",IF(N$5-$I$5+1&gt;'Primary Inputs'!$C$17,0,(SUM(OFFSET($I$22,0,N$5-$I$5-$A34+1)))*$C87))</f>
        <v xml:space="preserve"> </v>
      </c>
      <c r="O87" s="169" t="str">
        <f ca="1">IF(O$5-$I$5&lt;$A34-1," ",IF(O$5-$I$5+1&gt;'Primary Inputs'!$C$17,0,(SUM(OFFSET($I$22,0,O$5-$I$5-$A34+1)))*$C87))</f>
        <v xml:space="preserve"> </v>
      </c>
      <c r="P87" s="169" t="str">
        <f ca="1">IF(P$5-$I$5&lt;$A34-1," ",IF(P$5-$I$5+1&gt;'Primary Inputs'!$C$17,0,(SUM(OFFSET($I$22,0,P$5-$I$5-$A34+1)))*$C87))</f>
        <v xml:space="preserve"> </v>
      </c>
      <c r="Q87" s="169">
        <f ca="1">IF(Q$5-$I$5&lt;$A34-1," ",IF(Q$5-$I$5+1&gt;'Primary Inputs'!$C$17,0,(SUM(OFFSET($I$22,0,Q$5-$I$5-$A34+1)))*$C87))</f>
        <v>0</v>
      </c>
      <c r="R87" s="169">
        <f ca="1">IF(R$5-$I$5&lt;$A34-1," ",IF(R$5-$I$5+1&gt;'Primary Inputs'!$C$17,0,(SUM(OFFSET($I$22,0,R$5-$I$5-$A34+1)))*$C87))</f>
        <v>0</v>
      </c>
      <c r="S87" s="169">
        <f ca="1">IF(S$5-$I$5&lt;$A34-1," ",IF(S$5-$I$5+1&gt;'Primary Inputs'!$C$17,0,(SUM(OFFSET($I$22,0,S$5-$I$5-$A34+1)))*$C87))</f>
        <v>0</v>
      </c>
      <c r="T87" s="169">
        <f ca="1">IF(T$5-$I$5&lt;$A34-1," ",IF(T$5-$I$5+1&gt;'Primary Inputs'!$C$17,0,(SUM(OFFSET($I$22,0,T$5-$I$5-$A34+1)))*$C87))</f>
        <v>0</v>
      </c>
      <c r="U87" s="169">
        <f ca="1">IF(U$5-$I$5&lt;$A34-1," ",IF(U$5-$I$5+1&gt;'Primary Inputs'!$C$17,0,(SUM(OFFSET($I$22,0,U$5-$I$5-$A34+1)))*$C87))</f>
        <v>0</v>
      </c>
      <c r="V87" s="169">
        <f ca="1">IF(V$5-$I$5&lt;$A34-1," ",IF(V$5-$I$5+1&gt;'Primary Inputs'!$C$17,0,(SUM(OFFSET($I$22,0,V$5-$I$5-$A34+1)))*$C87))</f>
        <v>0</v>
      </c>
      <c r="W87" s="169">
        <f ca="1">IF(W$5-$I$5&lt;$A34-1," ",IF(W$5-$I$5+1&gt;'Primary Inputs'!$C$17,0,(SUM(OFFSET($I$22,0,W$5-$I$5-$A34+1)))*$C87))</f>
        <v>0</v>
      </c>
      <c r="X87" s="169">
        <f ca="1">IF(X$5-$I$5&lt;$A34-1," ",IF(X$5-$I$5+1&gt;'Primary Inputs'!$C$17,0,(SUM(OFFSET($I$22,0,X$5-$I$5-$A34+1)))*$C87))</f>
        <v>0</v>
      </c>
      <c r="Y87" s="169">
        <f ca="1">IF(Y$5-$I$5&lt;$A34-1," ",IF(Y$5-$I$5+1&gt;'Primary Inputs'!$C$17,0,(SUM(OFFSET($I$22,0,Y$5-$I$5-$A34+1)))*$C87))</f>
        <v>0</v>
      </c>
      <c r="Z87" s="169">
        <f ca="1">IF(Z$5-$I$5&lt;$A34-1," ",IF(Z$5-$I$5+1&gt;'Primary Inputs'!$C$17,0,(SUM(OFFSET($I$22,0,Z$5-$I$5-$A34+1)))*$C87))</f>
        <v>0</v>
      </c>
      <c r="AA87" s="169">
        <f ca="1">IF(AA$5-$I$5&lt;$A34-1," ",IF(AA$5-$I$5+1&gt;'Primary Inputs'!$C$17,0,(SUM(OFFSET($I$22,0,AA$5-$I$5-$A34+1)))*$C87))</f>
        <v>0</v>
      </c>
      <c r="AB87" s="169">
        <f ca="1">IF(AB$5-$I$5&lt;$A34-1," ",IF(AB$5-$I$5+1&gt;'Primary Inputs'!$C$17,0,(SUM(OFFSET($I$22,0,AB$5-$I$5-$A34+1)))*$C87))</f>
        <v>0</v>
      </c>
      <c r="AC87" s="169">
        <f ca="1">IF(AC$5-$I$5&lt;$A34-1," ",IF(AC$5-$I$5+1&gt;'Primary Inputs'!$C$17,0,(SUM(OFFSET($I$22,0,AC$5-$I$5-$A34+1)))*$C87))</f>
        <v>0</v>
      </c>
      <c r="AD87" s="169">
        <f ca="1">IF(AD$5-$I$5&lt;$A34-1," ",IF(AD$5-$I$5+1&gt;'Primary Inputs'!$C$17,0,(SUM(OFFSET($I$22,0,AD$5-$I$5-$A34+1)))*$C87))</f>
        <v>0</v>
      </c>
      <c r="AE87" s="169">
        <f ca="1">IF(AE$5-$I$5&lt;$A34-1," ",IF(AE$5-$I$5+1&gt;'Primary Inputs'!$C$17,0,(SUM(OFFSET($I$22,0,AE$5-$I$5-$A34+1)))*$C87))</f>
        <v>0</v>
      </c>
      <c r="AF87" s="169">
        <f ca="1">IF(AF$5-$I$5&lt;$A34-1," ",IF(AF$5-$I$5+1&gt;'Primary Inputs'!$C$17,0,(SUM(OFFSET($I$22,0,AF$5-$I$5-$A34+1)))*$C87))</f>
        <v>0</v>
      </c>
      <c r="AG87" s="169">
        <f ca="1">IF(AG$5-$I$5&lt;$A34-1," ",IF(AG$5-$I$5+1&gt;'Primary Inputs'!$C$17,0,(SUM(OFFSET($I$22,0,AG$5-$I$5-$A34+1)))*$C87))</f>
        <v>0</v>
      </c>
      <c r="AH87" s="169">
        <f ca="1">IF(AH$5-$I$5&lt;$A34-1," ",IF(AH$5-$I$5+1&gt;'Primary Inputs'!$C$17,0,(SUM(OFFSET($I$22,0,AH$5-$I$5-$A34+1)))*$C87))</f>
        <v>0</v>
      </c>
      <c r="AI87" s="169">
        <f ca="1">IF(AI$5-$I$5&lt;$A34-1," ",IF(AI$5-$I$5+1&gt;'Primary Inputs'!$C$17,0,(SUM(OFFSET($I$22,0,AI$5-$I$5-$A34+1)))*$C87))</f>
        <v>0</v>
      </c>
      <c r="AJ87" s="169">
        <f ca="1">IF(AJ$5-$I$5&lt;$A34-1," ",IF(AJ$5-$I$5+1&gt;'Primary Inputs'!$C$17,0,(SUM(OFFSET($I$22,0,AJ$5-$I$5-$A34+1)))*$C87))</f>
        <v>0</v>
      </c>
      <c r="AK87" s="169">
        <f ca="1">IF(AK$5-$I$5&lt;$A34-1," ",IF(AK$5-$I$5+1&gt;'Primary Inputs'!$C$17,0,(SUM(OFFSET($I$22,0,AK$5-$I$5-$A34+1)))*$C87))</f>
        <v>0</v>
      </c>
      <c r="AL87" s="169">
        <f ca="1">IF(AL$5-$I$5&lt;$A34-1," ",IF(AL$5-$I$5+1&gt;'Primary Inputs'!$C$17,0,(SUM(OFFSET($I$22,0,AL$5-$I$5-$A34+1)))*$C87))</f>
        <v>0</v>
      </c>
      <c r="AM87" s="169">
        <f ca="1">IF(AM$5-$I$5&lt;$A34-1," ",IF(AM$5-$I$5+1&gt;'Primary Inputs'!$C$17,0,(SUM(OFFSET($I$22,0,AM$5-$I$5-$A34+1)))*$C87))</f>
        <v>0</v>
      </c>
      <c r="AN87" s="169">
        <f ca="1">IF(AN$5-$I$5&lt;$A34-1," ",IF(AN$5-$I$5+1&gt;'Primary Inputs'!$C$17,0,(SUM(OFFSET($I$22,0,AN$5-$I$5-$A34+1)))*$C87))</f>
        <v>0</v>
      </c>
      <c r="AO87" s="169">
        <f ca="1">IF(AO$5-$I$5&lt;$A34-1," ",IF(AO$5-$I$5+1&gt;'Primary Inputs'!$C$17,0,(SUM(OFFSET($I$22,0,AO$5-$I$5-$A34+1)))*$C87))</f>
        <v>0</v>
      </c>
      <c r="AP87" s="169">
        <f ca="1">IF(AP$5-$I$5&lt;$A34-1," ",IF(AP$5-$I$5+1&gt;'Primary Inputs'!$C$17,0,(SUM(OFFSET($I$22,0,AP$5-$I$5-$A34+1)))*$C87))</f>
        <v>0</v>
      </c>
      <c r="AQ87" s="169">
        <f ca="1">IF(AQ$5-$I$5&lt;$A34-1," ",IF(AQ$5-$I$5+1&gt;'Primary Inputs'!$C$17,0,(SUM(OFFSET($I$22,0,AQ$5-$I$5-$A34+1)))*$C87))</f>
        <v>0</v>
      </c>
      <c r="AR87" s="169">
        <f ca="1">IF(AR$5-$I$5&lt;$A34-1," ",IF(AR$5-$I$5+1&gt;'Primary Inputs'!$C$17,0,(SUM(OFFSET($I$22,0,AR$5-$I$5-$A34+1)))*$C87))</f>
        <v>0</v>
      </c>
      <c r="AS87" s="169">
        <f ca="1">IF(AS$5-$I$5&lt;$A34-1," ",IF(AS$5-$I$5+1&gt;'Primary Inputs'!$C$17,0,(SUM(OFFSET($I$22,0,AS$5-$I$5-$A34+1)))*$C87))</f>
        <v>0</v>
      </c>
      <c r="AT87" s="169">
        <f ca="1">IF(AT$5-$I$5&lt;$A34-1," ",IF(AT$5-$I$5+1&gt;'Primary Inputs'!$C$17,0,(SUM(OFFSET($I$22,0,AT$5-$I$5-$A34+1)))*$C87))</f>
        <v>0</v>
      </c>
      <c r="AU87" s="169">
        <f ca="1">IF(AU$5-$I$5&lt;$A34-1," ",IF(AU$5-$I$5+1&gt;'Primary Inputs'!$C$17,0,(SUM(OFFSET($I$22,0,AU$5-$I$5-$A34+1)))*$C87))</f>
        <v>0</v>
      </c>
      <c r="AV87" s="169">
        <f ca="1">IF(AV$5-$I$5&lt;$A34-1," ",IF(AV$5-$I$5+1&gt;'Primary Inputs'!$C$17,0,(SUM(OFFSET($I$22,0,AV$5-$I$5-$A34+1)))*$C87))</f>
        <v>0</v>
      </c>
      <c r="AW87" s="169">
        <f ca="1">IF(AW$5-$I$5&lt;$A34-1," ",IF(AW$5-$I$5+1&gt;'Primary Inputs'!$C$17,0,(SUM(OFFSET($I$22,0,AW$5-$I$5-$A34+1)))*$C87))</f>
        <v>0</v>
      </c>
      <c r="AX87" s="169">
        <f ca="1">IF(AX$5-$I$5&lt;$A34-1," ",IF(AX$5-$I$5+1&gt;'Primary Inputs'!$C$17,0,(SUM(OFFSET($I$22,0,AX$5-$I$5-$A34+1)))*$C87))</f>
        <v>0</v>
      </c>
      <c r="AY87" s="169">
        <f ca="1">IF(AY$5-$I$5&lt;$A34-1," ",IF(AY$5-$I$5+1&gt;'Primary Inputs'!$C$17,0,(SUM(OFFSET($I$22,0,AY$5-$I$5-$A34+1)))*$C87))</f>
        <v>0</v>
      </c>
      <c r="AZ87" s="169">
        <f ca="1">IF(AZ$5-$I$5&lt;$A34-1," ",IF(AZ$5-$I$5+1&gt;'Primary Inputs'!$C$17,0,(SUM(OFFSET($I$22,0,AZ$5-$I$5-$A34+1)))*$C87))</f>
        <v>0</v>
      </c>
      <c r="BA87" s="169">
        <f ca="1">IF(BA$5-$I$5&lt;$A34-1," ",IF(BA$5-$I$5+1&gt;'Primary Inputs'!$C$17,0,(SUM(OFFSET($I$22,0,BA$5-$I$5-$A34+1)))*$C87))</f>
        <v>0</v>
      </c>
      <c r="BB87" s="169">
        <f ca="1">IF(BB$5-$I$5&lt;$A34-1," ",IF(BB$5-$I$5+1&gt;'Primary Inputs'!$C$17,0,(SUM(OFFSET($I$22,0,BB$5-$I$5-$A34+1)))*$C87))</f>
        <v>0</v>
      </c>
      <c r="BC87" s="169">
        <f ca="1">IF(BC$5-$I$5&lt;$A34-1," ",IF(BC$5-$I$5+1&gt;'Primary Inputs'!$C$17,0,(SUM(OFFSET($I$22,0,BC$5-$I$5-$A34+1)))*$C87))</f>
        <v>0</v>
      </c>
      <c r="BD87" s="169">
        <f ca="1">IF(BD$5-$I$5&lt;$A34-1," ",IF(BD$5-$I$5+1&gt;'Primary Inputs'!$C$17,0,(SUM(OFFSET($I$22,0,BD$5-$I$5-$A34+1)))*$C87))</f>
        <v>0</v>
      </c>
      <c r="BE87" s="169">
        <f ca="1">IF(BE$5-$I$5&lt;$A34-1," ",IF(BE$5-$I$5+1&gt;'Primary Inputs'!$C$17,0,(SUM(OFFSET($I$22,0,BE$5-$I$5-$A34+1)))*$C87))</f>
        <v>0</v>
      </c>
      <c r="BF87" s="169">
        <f ca="1">IF(BF$5-$I$5&lt;$A34-1," ",IF(BF$5-$I$5+1&gt;'Primary Inputs'!$C$17,0,(SUM(OFFSET($I$22,0,BF$5-$I$5-$A34+1)))*$C87))</f>
        <v>0</v>
      </c>
    </row>
    <row r="88" spans="2:58">
      <c r="B88" s="119" t="s">
        <v>204</v>
      </c>
      <c r="C88" s="119">
        <f t="shared" ca="1" si="2"/>
        <v>0</v>
      </c>
      <c r="I88" s="169" t="str">
        <f ca="1">IF(I$5-$I$5&lt;$A35-1," ",IF(I$5-$I$5+1&gt;'Primary Inputs'!$C$17,0,(SUM(OFFSET($I$22,0,I$5-$I$5-$A35+1)))*$C88))</f>
        <v xml:space="preserve"> </v>
      </c>
      <c r="J88" s="169" t="str">
        <f ca="1">IF(J$5-$I$5&lt;$A35-1," ",IF(J$5-$I$5+1&gt;'Primary Inputs'!$C$17,0,(SUM(OFFSET($I$22,0,J$5-$I$5-$A35+1)))*$C88))</f>
        <v xml:space="preserve"> </v>
      </c>
      <c r="K88" s="169" t="str">
        <f ca="1">IF(K$5-$I$5&lt;$A35-1," ",IF(K$5-$I$5+1&gt;'Primary Inputs'!$C$17,0,(SUM(OFFSET($I$22,0,K$5-$I$5-$A35+1)))*$C88))</f>
        <v xml:space="preserve"> </v>
      </c>
      <c r="L88" s="169" t="str">
        <f ca="1">IF(L$5-$I$5&lt;$A35-1," ",IF(L$5-$I$5+1&gt;'Primary Inputs'!$C$17,0,(SUM(OFFSET($I$22,0,L$5-$I$5-$A35+1)))*$C88))</f>
        <v xml:space="preserve"> </v>
      </c>
      <c r="M88" s="169" t="str">
        <f ca="1">IF(M$5-$I$5&lt;$A35-1," ",IF(M$5-$I$5+1&gt;'Primary Inputs'!$C$17,0,(SUM(OFFSET($I$22,0,M$5-$I$5-$A35+1)))*$C88))</f>
        <v xml:space="preserve"> </v>
      </c>
      <c r="N88" s="169" t="str">
        <f ca="1">IF(N$5-$I$5&lt;$A35-1," ",IF(N$5-$I$5+1&gt;'Primary Inputs'!$C$17,0,(SUM(OFFSET($I$22,0,N$5-$I$5-$A35+1)))*$C88))</f>
        <v xml:space="preserve"> </v>
      </c>
      <c r="O88" s="169" t="str">
        <f ca="1">IF(O$5-$I$5&lt;$A35-1," ",IF(O$5-$I$5+1&gt;'Primary Inputs'!$C$17,0,(SUM(OFFSET($I$22,0,O$5-$I$5-$A35+1)))*$C88))</f>
        <v xml:space="preserve"> </v>
      </c>
      <c r="P88" s="169" t="str">
        <f ca="1">IF(P$5-$I$5&lt;$A35-1," ",IF(P$5-$I$5+1&gt;'Primary Inputs'!$C$17,0,(SUM(OFFSET($I$22,0,P$5-$I$5-$A35+1)))*$C88))</f>
        <v xml:space="preserve"> </v>
      </c>
      <c r="Q88" s="169" t="str">
        <f ca="1">IF(Q$5-$I$5&lt;$A35-1," ",IF(Q$5-$I$5+1&gt;'Primary Inputs'!$C$17,0,(SUM(OFFSET($I$22,0,Q$5-$I$5-$A35+1)))*$C88))</f>
        <v xml:space="preserve"> </v>
      </c>
      <c r="R88" s="169">
        <f ca="1">IF(R$5-$I$5&lt;$A35-1," ",IF(R$5-$I$5+1&gt;'Primary Inputs'!$C$17,0,(SUM(OFFSET($I$22,0,R$5-$I$5-$A35+1)))*$C88))</f>
        <v>0</v>
      </c>
      <c r="S88" s="169">
        <f ca="1">IF(S$5-$I$5&lt;$A35-1," ",IF(S$5-$I$5+1&gt;'Primary Inputs'!$C$17,0,(SUM(OFFSET($I$22,0,S$5-$I$5-$A35+1)))*$C88))</f>
        <v>0</v>
      </c>
      <c r="T88" s="169">
        <f ca="1">IF(T$5-$I$5&lt;$A35-1," ",IF(T$5-$I$5+1&gt;'Primary Inputs'!$C$17,0,(SUM(OFFSET($I$22,0,T$5-$I$5-$A35+1)))*$C88))</f>
        <v>0</v>
      </c>
      <c r="U88" s="169">
        <f ca="1">IF(U$5-$I$5&lt;$A35-1," ",IF(U$5-$I$5+1&gt;'Primary Inputs'!$C$17,0,(SUM(OFFSET($I$22,0,U$5-$I$5-$A35+1)))*$C88))</f>
        <v>0</v>
      </c>
      <c r="V88" s="169">
        <f ca="1">IF(V$5-$I$5&lt;$A35-1," ",IF(V$5-$I$5+1&gt;'Primary Inputs'!$C$17,0,(SUM(OFFSET($I$22,0,V$5-$I$5-$A35+1)))*$C88))</f>
        <v>0</v>
      </c>
      <c r="W88" s="169">
        <f ca="1">IF(W$5-$I$5&lt;$A35-1," ",IF(W$5-$I$5+1&gt;'Primary Inputs'!$C$17,0,(SUM(OFFSET($I$22,0,W$5-$I$5-$A35+1)))*$C88))</f>
        <v>0</v>
      </c>
      <c r="X88" s="169">
        <f ca="1">IF(X$5-$I$5&lt;$A35-1," ",IF(X$5-$I$5+1&gt;'Primary Inputs'!$C$17,0,(SUM(OFFSET($I$22,0,X$5-$I$5-$A35+1)))*$C88))</f>
        <v>0</v>
      </c>
      <c r="Y88" s="169">
        <f ca="1">IF(Y$5-$I$5&lt;$A35-1," ",IF(Y$5-$I$5+1&gt;'Primary Inputs'!$C$17,0,(SUM(OFFSET($I$22,0,Y$5-$I$5-$A35+1)))*$C88))</f>
        <v>0</v>
      </c>
      <c r="Z88" s="169">
        <f ca="1">IF(Z$5-$I$5&lt;$A35-1," ",IF(Z$5-$I$5+1&gt;'Primary Inputs'!$C$17,0,(SUM(OFFSET($I$22,0,Z$5-$I$5-$A35+1)))*$C88))</f>
        <v>0</v>
      </c>
      <c r="AA88" s="169">
        <f ca="1">IF(AA$5-$I$5&lt;$A35-1," ",IF(AA$5-$I$5+1&gt;'Primary Inputs'!$C$17,0,(SUM(OFFSET($I$22,0,AA$5-$I$5-$A35+1)))*$C88))</f>
        <v>0</v>
      </c>
      <c r="AB88" s="169">
        <f ca="1">IF(AB$5-$I$5&lt;$A35-1," ",IF(AB$5-$I$5+1&gt;'Primary Inputs'!$C$17,0,(SUM(OFFSET($I$22,0,AB$5-$I$5-$A35+1)))*$C88))</f>
        <v>0</v>
      </c>
      <c r="AC88" s="169">
        <f ca="1">IF(AC$5-$I$5&lt;$A35-1," ",IF(AC$5-$I$5+1&gt;'Primary Inputs'!$C$17,0,(SUM(OFFSET($I$22,0,AC$5-$I$5-$A35+1)))*$C88))</f>
        <v>0</v>
      </c>
      <c r="AD88" s="169">
        <f ca="1">IF(AD$5-$I$5&lt;$A35-1," ",IF(AD$5-$I$5+1&gt;'Primary Inputs'!$C$17,0,(SUM(OFFSET($I$22,0,AD$5-$I$5-$A35+1)))*$C88))</f>
        <v>0</v>
      </c>
      <c r="AE88" s="169">
        <f ca="1">IF(AE$5-$I$5&lt;$A35-1," ",IF(AE$5-$I$5+1&gt;'Primary Inputs'!$C$17,0,(SUM(OFFSET($I$22,0,AE$5-$I$5-$A35+1)))*$C88))</f>
        <v>0</v>
      </c>
      <c r="AF88" s="169">
        <f ca="1">IF(AF$5-$I$5&lt;$A35-1," ",IF(AF$5-$I$5+1&gt;'Primary Inputs'!$C$17,0,(SUM(OFFSET($I$22,0,AF$5-$I$5-$A35+1)))*$C88))</f>
        <v>0</v>
      </c>
      <c r="AG88" s="169">
        <f ca="1">IF(AG$5-$I$5&lt;$A35-1," ",IF(AG$5-$I$5+1&gt;'Primary Inputs'!$C$17,0,(SUM(OFFSET($I$22,0,AG$5-$I$5-$A35+1)))*$C88))</f>
        <v>0</v>
      </c>
      <c r="AH88" s="169">
        <f ca="1">IF(AH$5-$I$5&lt;$A35-1," ",IF(AH$5-$I$5+1&gt;'Primary Inputs'!$C$17,0,(SUM(OFFSET($I$22,0,AH$5-$I$5-$A35+1)))*$C88))</f>
        <v>0</v>
      </c>
      <c r="AI88" s="169">
        <f ca="1">IF(AI$5-$I$5&lt;$A35-1," ",IF(AI$5-$I$5+1&gt;'Primary Inputs'!$C$17,0,(SUM(OFFSET($I$22,0,AI$5-$I$5-$A35+1)))*$C88))</f>
        <v>0</v>
      </c>
      <c r="AJ88" s="169">
        <f ca="1">IF(AJ$5-$I$5&lt;$A35-1," ",IF(AJ$5-$I$5+1&gt;'Primary Inputs'!$C$17,0,(SUM(OFFSET($I$22,0,AJ$5-$I$5-$A35+1)))*$C88))</f>
        <v>0</v>
      </c>
      <c r="AK88" s="169">
        <f ca="1">IF(AK$5-$I$5&lt;$A35-1," ",IF(AK$5-$I$5+1&gt;'Primary Inputs'!$C$17,0,(SUM(OFFSET($I$22,0,AK$5-$I$5-$A35+1)))*$C88))</f>
        <v>0</v>
      </c>
      <c r="AL88" s="169">
        <f ca="1">IF(AL$5-$I$5&lt;$A35-1," ",IF(AL$5-$I$5+1&gt;'Primary Inputs'!$C$17,0,(SUM(OFFSET($I$22,0,AL$5-$I$5-$A35+1)))*$C88))</f>
        <v>0</v>
      </c>
      <c r="AM88" s="169">
        <f ca="1">IF(AM$5-$I$5&lt;$A35-1," ",IF(AM$5-$I$5+1&gt;'Primary Inputs'!$C$17,0,(SUM(OFFSET($I$22,0,AM$5-$I$5-$A35+1)))*$C88))</f>
        <v>0</v>
      </c>
      <c r="AN88" s="169">
        <f ca="1">IF(AN$5-$I$5&lt;$A35-1," ",IF(AN$5-$I$5+1&gt;'Primary Inputs'!$C$17,0,(SUM(OFFSET($I$22,0,AN$5-$I$5-$A35+1)))*$C88))</f>
        <v>0</v>
      </c>
      <c r="AO88" s="169">
        <f ca="1">IF(AO$5-$I$5&lt;$A35-1," ",IF(AO$5-$I$5+1&gt;'Primary Inputs'!$C$17,0,(SUM(OFFSET($I$22,0,AO$5-$I$5-$A35+1)))*$C88))</f>
        <v>0</v>
      </c>
      <c r="AP88" s="169">
        <f ca="1">IF(AP$5-$I$5&lt;$A35-1," ",IF(AP$5-$I$5+1&gt;'Primary Inputs'!$C$17,0,(SUM(OFFSET($I$22,0,AP$5-$I$5-$A35+1)))*$C88))</f>
        <v>0</v>
      </c>
      <c r="AQ88" s="169">
        <f ca="1">IF(AQ$5-$I$5&lt;$A35-1," ",IF(AQ$5-$I$5+1&gt;'Primary Inputs'!$C$17,0,(SUM(OFFSET($I$22,0,AQ$5-$I$5-$A35+1)))*$C88))</f>
        <v>0</v>
      </c>
      <c r="AR88" s="169">
        <f ca="1">IF(AR$5-$I$5&lt;$A35-1," ",IF(AR$5-$I$5+1&gt;'Primary Inputs'!$C$17,0,(SUM(OFFSET($I$22,0,AR$5-$I$5-$A35+1)))*$C88))</f>
        <v>0</v>
      </c>
      <c r="AS88" s="169">
        <f ca="1">IF(AS$5-$I$5&lt;$A35-1," ",IF(AS$5-$I$5+1&gt;'Primary Inputs'!$C$17,0,(SUM(OFFSET($I$22,0,AS$5-$I$5-$A35+1)))*$C88))</f>
        <v>0</v>
      </c>
      <c r="AT88" s="169">
        <f ca="1">IF(AT$5-$I$5&lt;$A35-1," ",IF(AT$5-$I$5+1&gt;'Primary Inputs'!$C$17,0,(SUM(OFFSET($I$22,0,AT$5-$I$5-$A35+1)))*$C88))</f>
        <v>0</v>
      </c>
      <c r="AU88" s="169">
        <f ca="1">IF(AU$5-$I$5&lt;$A35-1," ",IF(AU$5-$I$5+1&gt;'Primary Inputs'!$C$17,0,(SUM(OFFSET($I$22,0,AU$5-$I$5-$A35+1)))*$C88))</f>
        <v>0</v>
      </c>
      <c r="AV88" s="169">
        <f ca="1">IF(AV$5-$I$5&lt;$A35-1," ",IF(AV$5-$I$5+1&gt;'Primary Inputs'!$C$17,0,(SUM(OFFSET($I$22,0,AV$5-$I$5-$A35+1)))*$C88))</f>
        <v>0</v>
      </c>
      <c r="AW88" s="169">
        <f ca="1">IF(AW$5-$I$5&lt;$A35-1," ",IF(AW$5-$I$5+1&gt;'Primary Inputs'!$C$17,0,(SUM(OFFSET($I$22,0,AW$5-$I$5-$A35+1)))*$C88))</f>
        <v>0</v>
      </c>
      <c r="AX88" s="169">
        <f ca="1">IF(AX$5-$I$5&lt;$A35-1," ",IF(AX$5-$I$5+1&gt;'Primary Inputs'!$C$17,0,(SUM(OFFSET($I$22,0,AX$5-$I$5-$A35+1)))*$C88))</f>
        <v>0</v>
      </c>
      <c r="AY88" s="169">
        <f ca="1">IF(AY$5-$I$5&lt;$A35-1," ",IF(AY$5-$I$5+1&gt;'Primary Inputs'!$C$17,0,(SUM(OFFSET($I$22,0,AY$5-$I$5-$A35+1)))*$C88))</f>
        <v>0</v>
      </c>
      <c r="AZ88" s="169">
        <f ca="1">IF(AZ$5-$I$5&lt;$A35-1," ",IF(AZ$5-$I$5+1&gt;'Primary Inputs'!$C$17,0,(SUM(OFFSET($I$22,0,AZ$5-$I$5-$A35+1)))*$C88))</f>
        <v>0</v>
      </c>
      <c r="BA88" s="169">
        <f ca="1">IF(BA$5-$I$5&lt;$A35-1," ",IF(BA$5-$I$5+1&gt;'Primary Inputs'!$C$17,0,(SUM(OFFSET($I$22,0,BA$5-$I$5-$A35+1)))*$C88))</f>
        <v>0</v>
      </c>
      <c r="BB88" s="169">
        <f ca="1">IF(BB$5-$I$5&lt;$A35-1," ",IF(BB$5-$I$5+1&gt;'Primary Inputs'!$C$17,0,(SUM(OFFSET($I$22,0,BB$5-$I$5-$A35+1)))*$C88))</f>
        <v>0</v>
      </c>
      <c r="BC88" s="169">
        <f ca="1">IF(BC$5-$I$5&lt;$A35-1," ",IF(BC$5-$I$5+1&gt;'Primary Inputs'!$C$17,0,(SUM(OFFSET($I$22,0,BC$5-$I$5-$A35+1)))*$C88))</f>
        <v>0</v>
      </c>
      <c r="BD88" s="169">
        <f ca="1">IF(BD$5-$I$5&lt;$A35-1," ",IF(BD$5-$I$5+1&gt;'Primary Inputs'!$C$17,0,(SUM(OFFSET($I$22,0,BD$5-$I$5-$A35+1)))*$C88))</f>
        <v>0</v>
      </c>
      <c r="BE88" s="169">
        <f ca="1">IF(BE$5-$I$5&lt;$A35-1," ",IF(BE$5-$I$5+1&gt;'Primary Inputs'!$C$17,0,(SUM(OFFSET($I$22,0,BE$5-$I$5-$A35+1)))*$C88))</f>
        <v>0</v>
      </c>
      <c r="BF88" s="169">
        <f ca="1">IF(BF$5-$I$5&lt;$A35-1," ",IF(BF$5-$I$5+1&gt;'Primary Inputs'!$C$17,0,(SUM(OFFSET($I$22,0,BF$5-$I$5-$A35+1)))*$C88))</f>
        <v>0</v>
      </c>
    </row>
    <row r="89" spans="2:58">
      <c r="B89" s="119" t="s">
        <v>205</v>
      </c>
      <c r="C89" s="119">
        <f t="shared" ca="1" si="2"/>
        <v>0</v>
      </c>
      <c r="I89" s="169" t="str">
        <f ca="1">IF(I$5-$I$5&lt;$A36-1," ",IF(I$5-$I$5+1&gt;'Primary Inputs'!$C$17,0,(SUM(OFFSET($I$22,0,I$5-$I$5-$A36+1)))*$C89))</f>
        <v xml:space="preserve"> </v>
      </c>
      <c r="J89" s="169" t="str">
        <f ca="1">IF(J$5-$I$5&lt;$A36-1," ",IF(J$5-$I$5+1&gt;'Primary Inputs'!$C$17,0,(SUM(OFFSET($I$22,0,J$5-$I$5-$A36+1)))*$C89))</f>
        <v xml:space="preserve"> </v>
      </c>
      <c r="K89" s="169" t="str">
        <f ca="1">IF(K$5-$I$5&lt;$A36-1," ",IF(K$5-$I$5+1&gt;'Primary Inputs'!$C$17,0,(SUM(OFFSET($I$22,0,K$5-$I$5-$A36+1)))*$C89))</f>
        <v xml:space="preserve"> </v>
      </c>
      <c r="L89" s="169" t="str">
        <f ca="1">IF(L$5-$I$5&lt;$A36-1," ",IF(L$5-$I$5+1&gt;'Primary Inputs'!$C$17,0,(SUM(OFFSET($I$22,0,L$5-$I$5-$A36+1)))*$C89))</f>
        <v xml:space="preserve"> </v>
      </c>
      <c r="M89" s="169" t="str">
        <f ca="1">IF(M$5-$I$5&lt;$A36-1," ",IF(M$5-$I$5+1&gt;'Primary Inputs'!$C$17,0,(SUM(OFFSET($I$22,0,M$5-$I$5-$A36+1)))*$C89))</f>
        <v xml:space="preserve"> </v>
      </c>
      <c r="N89" s="169" t="str">
        <f ca="1">IF(N$5-$I$5&lt;$A36-1," ",IF(N$5-$I$5+1&gt;'Primary Inputs'!$C$17,0,(SUM(OFFSET($I$22,0,N$5-$I$5-$A36+1)))*$C89))</f>
        <v xml:space="preserve"> </v>
      </c>
      <c r="O89" s="169" t="str">
        <f ca="1">IF(O$5-$I$5&lt;$A36-1," ",IF(O$5-$I$5+1&gt;'Primary Inputs'!$C$17,0,(SUM(OFFSET($I$22,0,O$5-$I$5-$A36+1)))*$C89))</f>
        <v xml:space="preserve"> </v>
      </c>
      <c r="P89" s="169" t="str">
        <f ca="1">IF(P$5-$I$5&lt;$A36-1," ",IF(P$5-$I$5+1&gt;'Primary Inputs'!$C$17,0,(SUM(OFFSET($I$22,0,P$5-$I$5-$A36+1)))*$C89))</f>
        <v xml:space="preserve"> </v>
      </c>
      <c r="Q89" s="169" t="str">
        <f ca="1">IF(Q$5-$I$5&lt;$A36-1," ",IF(Q$5-$I$5+1&gt;'Primary Inputs'!$C$17,0,(SUM(OFFSET($I$22,0,Q$5-$I$5-$A36+1)))*$C89))</f>
        <v xml:space="preserve"> </v>
      </c>
      <c r="R89" s="169" t="str">
        <f ca="1">IF(R$5-$I$5&lt;$A36-1," ",IF(R$5-$I$5+1&gt;'Primary Inputs'!$C$17,0,(SUM(OFFSET($I$22,0,R$5-$I$5-$A36+1)))*$C89))</f>
        <v xml:space="preserve"> </v>
      </c>
      <c r="S89" s="169">
        <f ca="1">IF(S$5-$I$5&lt;$A36-1," ",IF(S$5-$I$5+1&gt;'Primary Inputs'!$C$17,0,(SUM(OFFSET($I$22,0,S$5-$I$5-$A36+1)))*$C89))</f>
        <v>0</v>
      </c>
      <c r="T89" s="169">
        <f ca="1">IF(T$5-$I$5&lt;$A36-1," ",IF(T$5-$I$5+1&gt;'Primary Inputs'!$C$17,0,(SUM(OFFSET($I$22,0,T$5-$I$5-$A36+1)))*$C89))</f>
        <v>0</v>
      </c>
      <c r="U89" s="169">
        <f ca="1">IF(U$5-$I$5&lt;$A36-1," ",IF(U$5-$I$5+1&gt;'Primary Inputs'!$C$17,0,(SUM(OFFSET($I$22,0,U$5-$I$5-$A36+1)))*$C89))</f>
        <v>0</v>
      </c>
      <c r="V89" s="169">
        <f ca="1">IF(V$5-$I$5&lt;$A36-1," ",IF(V$5-$I$5+1&gt;'Primary Inputs'!$C$17,0,(SUM(OFFSET($I$22,0,V$5-$I$5-$A36+1)))*$C89))</f>
        <v>0</v>
      </c>
      <c r="W89" s="169">
        <f ca="1">IF(W$5-$I$5&lt;$A36-1," ",IF(W$5-$I$5+1&gt;'Primary Inputs'!$C$17,0,(SUM(OFFSET($I$22,0,W$5-$I$5-$A36+1)))*$C89))</f>
        <v>0</v>
      </c>
      <c r="X89" s="169">
        <f ca="1">IF(X$5-$I$5&lt;$A36-1," ",IF(X$5-$I$5+1&gt;'Primary Inputs'!$C$17,0,(SUM(OFFSET($I$22,0,X$5-$I$5-$A36+1)))*$C89))</f>
        <v>0</v>
      </c>
      <c r="Y89" s="169">
        <f ca="1">IF(Y$5-$I$5&lt;$A36-1," ",IF(Y$5-$I$5+1&gt;'Primary Inputs'!$C$17,0,(SUM(OFFSET($I$22,0,Y$5-$I$5-$A36+1)))*$C89))</f>
        <v>0</v>
      </c>
      <c r="Z89" s="169">
        <f ca="1">IF(Z$5-$I$5&lt;$A36-1," ",IF(Z$5-$I$5+1&gt;'Primary Inputs'!$C$17,0,(SUM(OFFSET($I$22,0,Z$5-$I$5-$A36+1)))*$C89))</f>
        <v>0</v>
      </c>
      <c r="AA89" s="169">
        <f ca="1">IF(AA$5-$I$5&lt;$A36-1," ",IF(AA$5-$I$5+1&gt;'Primary Inputs'!$C$17,0,(SUM(OFFSET($I$22,0,AA$5-$I$5-$A36+1)))*$C89))</f>
        <v>0</v>
      </c>
      <c r="AB89" s="169">
        <f ca="1">IF(AB$5-$I$5&lt;$A36-1," ",IF(AB$5-$I$5+1&gt;'Primary Inputs'!$C$17,0,(SUM(OFFSET($I$22,0,AB$5-$I$5-$A36+1)))*$C89))</f>
        <v>0</v>
      </c>
      <c r="AC89" s="169">
        <f ca="1">IF(AC$5-$I$5&lt;$A36-1," ",IF(AC$5-$I$5+1&gt;'Primary Inputs'!$C$17,0,(SUM(OFFSET($I$22,0,AC$5-$I$5-$A36+1)))*$C89))</f>
        <v>0</v>
      </c>
      <c r="AD89" s="169">
        <f ca="1">IF(AD$5-$I$5&lt;$A36-1," ",IF(AD$5-$I$5+1&gt;'Primary Inputs'!$C$17,0,(SUM(OFFSET($I$22,0,AD$5-$I$5-$A36+1)))*$C89))</f>
        <v>0</v>
      </c>
      <c r="AE89" s="169">
        <f ca="1">IF(AE$5-$I$5&lt;$A36-1," ",IF(AE$5-$I$5+1&gt;'Primary Inputs'!$C$17,0,(SUM(OFFSET($I$22,0,AE$5-$I$5-$A36+1)))*$C89))</f>
        <v>0</v>
      </c>
      <c r="AF89" s="169">
        <f ca="1">IF(AF$5-$I$5&lt;$A36-1," ",IF(AF$5-$I$5+1&gt;'Primary Inputs'!$C$17,0,(SUM(OFFSET($I$22,0,AF$5-$I$5-$A36+1)))*$C89))</f>
        <v>0</v>
      </c>
      <c r="AG89" s="169">
        <f ca="1">IF(AG$5-$I$5&lt;$A36-1," ",IF(AG$5-$I$5+1&gt;'Primary Inputs'!$C$17,0,(SUM(OFFSET($I$22,0,AG$5-$I$5-$A36+1)))*$C89))</f>
        <v>0</v>
      </c>
      <c r="AH89" s="169">
        <f ca="1">IF(AH$5-$I$5&lt;$A36-1," ",IF(AH$5-$I$5+1&gt;'Primary Inputs'!$C$17,0,(SUM(OFFSET($I$22,0,AH$5-$I$5-$A36+1)))*$C89))</f>
        <v>0</v>
      </c>
      <c r="AI89" s="169">
        <f ca="1">IF(AI$5-$I$5&lt;$A36-1," ",IF(AI$5-$I$5+1&gt;'Primary Inputs'!$C$17,0,(SUM(OFFSET($I$22,0,AI$5-$I$5-$A36+1)))*$C89))</f>
        <v>0</v>
      </c>
      <c r="AJ89" s="169">
        <f ca="1">IF(AJ$5-$I$5&lt;$A36-1," ",IF(AJ$5-$I$5+1&gt;'Primary Inputs'!$C$17,0,(SUM(OFFSET($I$22,0,AJ$5-$I$5-$A36+1)))*$C89))</f>
        <v>0</v>
      </c>
      <c r="AK89" s="169">
        <f ca="1">IF(AK$5-$I$5&lt;$A36-1," ",IF(AK$5-$I$5+1&gt;'Primary Inputs'!$C$17,0,(SUM(OFFSET($I$22,0,AK$5-$I$5-$A36+1)))*$C89))</f>
        <v>0</v>
      </c>
      <c r="AL89" s="169">
        <f ca="1">IF(AL$5-$I$5&lt;$A36-1," ",IF(AL$5-$I$5+1&gt;'Primary Inputs'!$C$17,0,(SUM(OFFSET($I$22,0,AL$5-$I$5-$A36+1)))*$C89))</f>
        <v>0</v>
      </c>
      <c r="AM89" s="169">
        <f ca="1">IF(AM$5-$I$5&lt;$A36-1," ",IF(AM$5-$I$5+1&gt;'Primary Inputs'!$C$17,0,(SUM(OFFSET($I$22,0,AM$5-$I$5-$A36+1)))*$C89))</f>
        <v>0</v>
      </c>
      <c r="AN89" s="169">
        <f ca="1">IF(AN$5-$I$5&lt;$A36-1," ",IF(AN$5-$I$5+1&gt;'Primary Inputs'!$C$17,0,(SUM(OFFSET($I$22,0,AN$5-$I$5-$A36+1)))*$C89))</f>
        <v>0</v>
      </c>
      <c r="AO89" s="169">
        <f ca="1">IF(AO$5-$I$5&lt;$A36-1," ",IF(AO$5-$I$5+1&gt;'Primary Inputs'!$C$17,0,(SUM(OFFSET($I$22,0,AO$5-$I$5-$A36+1)))*$C89))</f>
        <v>0</v>
      </c>
      <c r="AP89" s="169">
        <f ca="1">IF(AP$5-$I$5&lt;$A36-1," ",IF(AP$5-$I$5+1&gt;'Primary Inputs'!$C$17,0,(SUM(OFFSET($I$22,0,AP$5-$I$5-$A36+1)))*$C89))</f>
        <v>0</v>
      </c>
      <c r="AQ89" s="169">
        <f ca="1">IF(AQ$5-$I$5&lt;$A36-1," ",IF(AQ$5-$I$5+1&gt;'Primary Inputs'!$C$17,0,(SUM(OFFSET($I$22,0,AQ$5-$I$5-$A36+1)))*$C89))</f>
        <v>0</v>
      </c>
      <c r="AR89" s="169">
        <f ca="1">IF(AR$5-$I$5&lt;$A36-1," ",IF(AR$5-$I$5+1&gt;'Primary Inputs'!$C$17,0,(SUM(OFFSET($I$22,0,AR$5-$I$5-$A36+1)))*$C89))</f>
        <v>0</v>
      </c>
      <c r="AS89" s="169">
        <f ca="1">IF(AS$5-$I$5&lt;$A36-1," ",IF(AS$5-$I$5+1&gt;'Primary Inputs'!$C$17,0,(SUM(OFFSET($I$22,0,AS$5-$I$5-$A36+1)))*$C89))</f>
        <v>0</v>
      </c>
      <c r="AT89" s="169">
        <f ca="1">IF(AT$5-$I$5&lt;$A36-1," ",IF(AT$5-$I$5+1&gt;'Primary Inputs'!$C$17,0,(SUM(OFFSET($I$22,0,AT$5-$I$5-$A36+1)))*$C89))</f>
        <v>0</v>
      </c>
      <c r="AU89" s="169">
        <f ca="1">IF(AU$5-$I$5&lt;$A36-1," ",IF(AU$5-$I$5+1&gt;'Primary Inputs'!$C$17,0,(SUM(OFFSET($I$22,0,AU$5-$I$5-$A36+1)))*$C89))</f>
        <v>0</v>
      </c>
      <c r="AV89" s="169">
        <f ca="1">IF(AV$5-$I$5&lt;$A36-1," ",IF(AV$5-$I$5+1&gt;'Primary Inputs'!$C$17,0,(SUM(OFFSET($I$22,0,AV$5-$I$5-$A36+1)))*$C89))</f>
        <v>0</v>
      </c>
      <c r="AW89" s="169">
        <f ca="1">IF(AW$5-$I$5&lt;$A36-1," ",IF(AW$5-$I$5+1&gt;'Primary Inputs'!$C$17,0,(SUM(OFFSET($I$22,0,AW$5-$I$5-$A36+1)))*$C89))</f>
        <v>0</v>
      </c>
      <c r="AX89" s="169">
        <f ca="1">IF(AX$5-$I$5&lt;$A36-1," ",IF(AX$5-$I$5+1&gt;'Primary Inputs'!$C$17,0,(SUM(OFFSET($I$22,0,AX$5-$I$5-$A36+1)))*$C89))</f>
        <v>0</v>
      </c>
      <c r="AY89" s="169">
        <f ca="1">IF(AY$5-$I$5&lt;$A36-1," ",IF(AY$5-$I$5+1&gt;'Primary Inputs'!$C$17,0,(SUM(OFFSET($I$22,0,AY$5-$I$5-$A36+1)))*$C89))</f>
        <v>0</v>
      </c>
      <c r="AZ89" s="169">
        <f ca="1">IF(AZ$5-$I$5&lt;$A36-1," ",IF(AZ$5-$I$5+1&gt;'Primary Inputs'!$C$17,0,(SUM(OFFSET($I$22,0,AZ$5-$I$5-$A36+1)))*$C89))</f>
        <v>0</v>
      </c>
      <c r="BA89" s="169">
        <f ca="1">IF(BA$5-$I$5&lt;$A36-1," ",IF(BA$5-$I$5+1&gt;'Primary Inputs'!$C$17,0,(SUM(OFFSET($I$22,0,BA$5-$I$5-$A36+1)))*$C89))</f>
        <v>0</v>
      </c>
      <c r="BB89" s="169">
        <f ca="1">IF(BB$5-$I$5&lt;$A36-1," ",IF(BB$5-$I$5+1&gt;'Primary Inputs'!$C$17,0,(SUM(OFFSET($I$22,0,BB$5-$I$5-$A36+1)))*$C89))</f>
        <v>0</v>
      </c>
      <c r="BC89" s="169">
        <f ca="1">IF(BC$5-$I$5&lt;$A36-1," ",IF(BC$5-$I$5+1&gt;'Primary Inputs'!$C$17,0,(SUM(OFFSET($I$22,0,BC$5-$I$5-$A36+1)))*$C89))</f>
        <v>0</v>
      </c>
      <c r="BD89" s="169">
        <f ca="1">IF(BD$5-$I$5&lt;$A36-1," ",IF(BD$5-$I$5+1&gt;'Primary Inputs'!$C$17,0,(SUM(OFFSET($I$22,0,BD$5-$I$5-$A36+1)))*$C89))</f>
        <v>0</v>
      </c>
      <c r="BE89" s="169">
        <f ca="1">IF(BE$5-$I$5&lt;$A36-1," ",IF(BE$5-$I$5+1&gt;'Primary Inputs'!$C$17,0,(SUM(OFFSET($I$22,0,BE$5-$I$5-$A36+1)))*$C89))</f>
        <v>0</v>
      </c>
      <c r="BF89" s="169">
        <f ca="1">IF(BF$5-$I$5&lt;$A36-1," ",IF(BF$5-$I$5+1&gt;'Primary Inputs'!$C$17,0,(SUM(OFFSET($I$22,0,BF$5-$I$5-$A36+1)))*$C89))</f>
        <v>0</v>
      </c>
    </row>
    <row r="90" spans="2:58">
      <c r="B90" s="119" t="s">
        <v>206</v>
      </c>
      <c r="C90" s="119">
        <f t="shared" ca="1" si="2"/>
        <v>0</v>
      </c>
      <c r="I90" s="169" t="str">
        <f ca="1">IF(I$5-$I$5&lt;$A37-1," ",IF(I$5-$I$5+1&gt;'Primary Inputs'!$C$17,0,(SUM(OFFSET($I$22,0,I$5-$I$5-$A37+1)))*$C90))</f>
        <v xml:space="preserve"> </v>
      </c>
      <c r="J90" s="169" t="str">
        <f ca="1">IF(J$5-$I$5&lt;$A37-1," ",IF(J$5-$I$5+1&gt;'Primary Inputs'!$C$17,0,(SUM(OFFSET($I$22,0,J$5-$I$5-$A37+1)))*$C90))</f>
        <v xml:space="preserve"> </v>
      </c>
      <c r="K90" s="169" t="str">
        <f ca="1">IF(K$5-$I$5&lt;$A37-1," ",IF(K$5-$I$5+1&gt;'Primary Inputs'!$C$17,0,(SUM(OFFSET($I$22,0,K$5-$I$5-$A37+1)))*$C90))</f>
        <v xml:space="preserve"> </v>
      </c>
      <c r="L90" s="169" t="str">
        <f ca="1">IF(L$5-$I$5&lt;$A37-1," ",IF(L$5-$I$5+1&gt;'Primary Inputs'!$C$17,0,(SUM(OFFSET($I$22,0,L$5-$I$5-$A37+1)))*$C90))</f>
        <v xml:space="preserve"> </v>
      </c>
      <c r="M90" s="169" t="str">
        <f ca="1">IF(M$5-$I$5&lt;$A37-1," ",IF(M$5-$I$5+1&gt;'Primary Inputs'!$C$17,0,(SUM(OFFSET($I$22,0,M$5-$I$5-$A37+1)))*$C90))</f>
        <v xml:space="preserve"> </v>
      </c>
      <c r="N90" s="169" t="str">
        <f ca="1">IF(N$5-$I$5&lt;$A37-1," ",IF(N$5-$I$5+1&gt;'Primary Inputs'!$C$17,0,(SUM(OFFSET($I$22,0,N$5-$I$5-$A37+1)))*$C90))</f>
        <v xml:space="preserve"> </v>
      </c>
      <c r="O90" s="169" t="str">
        <f ca="1">IF(O$5-$I$5&lt;$A37-1," ",IF(O$5-$I$5+1&gt;'Primary Inputs'!$C$17,0,(SUM(OFFSET($I$22,0,O$5-$I$5-$A37+1)))*$C90))</f>
        <v xml:space="preserve"> </v>
      </c>
      <c r="P90" s="169" t="str">
        <f ca="1">IF(P$5-$I$5&lt;$A37-1," ",IF(P$5-$I$5+1&gt;'Primary Inputs'!$C$17,0,(SUM(OFFSET($I$22,0,P$5-$I$5-$A37+1)))*$C90))</f>
        <v xml:space="preserve"> </v>
      </c>
      <c r="Q90" s="169" t="str">
        <f ca="1">IF(Q$5-$I$5&lt;$A37-1," ",IF(Q$5-$I$5+1&gt;'Primary Inputs'!$C$17,0,(SUM(OFFSET($I$22,0,Q$5-$I$5-$A37+1)))*$C90))</f>
        <v xml:space="preserve"> </v>
      </c>
      <c r="R90" s="169" t="str">
        <f ca="1">IF(R$5-$I$5&lt;$A37-1," ",IF(R$5-$I$5+1&gt;'Primary Inputs'!$C$17,0,(SUM(OFFSET($I$22,0,R$5-$I$5-$A37+1)))*$C90))</f>
        <v xml:space="preserve"> </v>
      </c>
      <c r="S90" s="169" t="str">
        <f ca="1">IF(S$5-$I$5&lt;$A37-1," ",IF(S$5-$I$5+1&gt;'Primary Inputs'!$C$17,0,(SUM(OFFSET($I$22,0,S$5-$I$5-$A37+1)))*$C90))</f>
        <v xml:space="preserve"> </v>
      </c>
      <c r="T90" s="169">
        <f ca="1">IF(T$5-$I$5&lt;$A37-1," ",IF(T$5-$I$5+1&gt;'Primary Inputs'!$C$17,0,(SUM(OFFSET($I$22,0,T$5-$I$5-$A37+1)))*$C90))</f>
        <v>0</v>
      </c>
      <c r="U90" s="169">
        <f ca="1">IF(U$5-$I$5&lt;$A37-1," ",IF(U$5-$I$5+1&gt;'Primary Inputs'!$C$17,0,(SUM(OFFSET($I$22,0,U$5-$I$5-$A37+1)))*$C90))</f>
        <v>0</v>
      </c>
      <c r="V90" s="169">
        <f ca="1">IF(V$5-$I$5&lt;$A37-1," ",IF(V$5-$I$5+1&gt;'Primary Inputs'!$C$17,0,(SUM(OFFSET($I$22,0,V$5-$I$5-$A37+1)))*$C90))</f>
        <v>0</v>
      </c>
      <c r="W90" s="169">
        <f ca="1">IF(W$5-$I$5&lt;$A37-1," ",IF(W$5-$I$5+1&gt;'Primary Inputs'!$C$17,0,(SUM(OFFSET($I$22,0,W$5-$I$5-$A37+1)))*$C90))</f>
        <v>0</v>
      </c>
      <c r="X90" s="169">
        <f ca="1">IF(X$5-$I$5&lt;$A37-1," ",IF(X$5-$I$5+1&gt;'Primary Inputs'!$C$17,0,(SUM(OFFSET($I$22,0,X$5-$I$5-$A37+1)))*$C90))</f>
        <v>0</v>
      </c>
      <c r="Y90" s="169">
        <f ca="1">IF(Y$5-$I$5&lt;$A37-1," ",IF(Y$5-$I$5+1&gt;'Primary Inputs'!$C$17,0,(SUM(OFFSET($I$22,0,Y$5-$I$5-$A37+1)))*$C90))</f>
        <v>0</v>
      </c>
      <c r="Z90" s="169">
        <f ca="1">IF(Z$5-$I$5&lt;$A37-1," ",IF(Z$5-$I$5+1&gt;'Primary Inputs'!$C$17,0,(SUM(OFFSET($I$22,0,Z$5-$I$5-$A37+1)))*$C90))</f>
        <v>0</v>
      </c>
      <c r="AA90" s="169">
        <f ca="1">IF(AA$5-$I$5&lt;$A37-1," ",IF(AA$5-$I$5+1&gt;'Primary Inputs'!$C$17,0,(SUM(OFFSET($I$22,0,AA$5-$I$5-$A37+1)))*$C90))</f>
        <v>0</v>
      </c>
      <c r="AB90" s="169">
        <f ca="1">IF(AB$5-$I$5&lt;$A37-1," ",IF(AB$5-$I$5+1&gt;'Primary Inputs'!$C$17,0,(SUM(OFFSET($I$22,0,AB$5-$I$5-$A37+1)))*$C90))</f>
        <v>0</v>
      </c>
      <c r="AC90" s="169">
        <f ca="1">IF(AC$5-$I$5&lt;$A37-1," ",IF(AC$5-$I$5+1&gt;'Primary Inputs'!$C$17,0,(SUM(OFFSET($I$22,0,AC$5-$I$5-$A37+1)))*$C90))</f>
        <v>0</v>
      </c>
      <c r="AD90" s="169">
        <f ca="1">IF(AD$5-$I$5&lt;$A37-1," ",IF(AD$5-$I$5+1&gt;'Primary Inputs'!$C$17,0,(SUM(OFFSET($I$22,0,AD$5-$I$5-$A37+1)))*$C90))</f>
        <v>0</v>
      </c>
      <c r="AE90" s="169">
        <f ca="1">IF(AE$5-$I$5&lt;$A37-1," ",IF(AE$5-$I$5+1&gt;'Primary Inputs'!$C$17,0,(SUM(OFFSET($I$22,0,AE$5-$I$5-$A37+1)))*$C90))</f>
        <v>0</v>
      </c>
      <c r="AF90" s="169">
        <f ca="1">IF(AF$5-$I$5&lt;$A37-1," ",IF(AF$5-$I$5+1&gt;'Primary Inputs'!$C$17,0,(SUM(OFFSET($I$22,0,AF$5-$I$5-$A37+1)))*$C90))</f>
        <v>0</v>
      </c>
      <c r="AG90" s="169">
        <f ca="1">IF(AG$5-$I$5&lt;$A37-1," ",IF(AG$5-$I$5+1&gt;'Primary Inputs'!$C$17,0,(SUM(OFFSET($I$22,0,AG$5-$I$5-$A37+1)))*$C90))</f>
        <v>0</v>
      </c>
      <c r="AH90" s="169">
        <f ca="1">IF(AH$5-$I$5&lt;$A37-1," ",IF(AH$5-$I$5+1&gt;'Primary Inputs'!$C$17,0,(SUM(OFFSET($I$22,0,AH$5-$I$5-$A37+1)))*$C90))</f>
        <v>0</v>
      </c>
      <c r="AI90" s="169">
        <f ca="1">IF(AI$5-$I$5&lt;$A37-1," ",IF(AI$5-$I$5+1&gt;'Primary Inputs'!$C$17,0,(SUM(OFFSET($I$22,0,AI$5-$I$5-$A37+1)))*$C90))</f>
        <v>0</v>
      </c>
      <c r="AJ90" s="169">
        <f ca="1">IF(AJ$5-$I$5&lt;$A37-1," ",IF(AJ$5-$I$5+1&gt;'Primary Inputs'!$C$17,0,(SUM(OFFSET($I$22,0,AJ$5-$I$5-$A37+1)))*$C90))</f>
        <v>0</v>
      </c>
      <c r="AK90" s="169">
        <f ca="1">IF(AK$5-$I$5&lt;$A37-1," ",IF(AK$5-$I$5+1&gt;'Primary Inputs'!$C$17,0,(SUM(OFFSET($I$22,0,AK$5-$I$5-$A37+1)))*$C90))</f>
        <v>0</v>
      </c>
      <c r="AL90" s="169">
        <f ca="1">IF(AL$5-$I$5&lt;$A37-1," ",IF(AL$5-$I$5+1&gt;'Primary Inputs'!$C$17,0,(SUM(OFFSET($I$22,0,AL$5-$I$5-$A37+1)))*$C90))</f>
        <v>0</v>
      </c>
      <c r="AM90" s="169">
        <f ca="1">IF(AM$5-$I$5&lt;$A37-1," ",IF(AM$5-$I$5+1&gt;'Primary Inputs'!$C$17,0,(SUM(OFFSET($I$22,0,AM$5-$I$5-$A37+1)))*$C90))</f>
        <v>0</v>
      </c>
      <c r="AN90" s="169">
        <f ca="1">IF(AN$5-$I$5&lt;$A37-1," ",IF(AN$5-$I$5+1&gt;'Primary Inputs'!$C$17,0,(SUM(OFFSET($I$22,0,AN$5-$I$5-$A37+1)))*$C90))</f>
        <v>0</v>
      </c>
      <c r="AO90" s="169">
        <f ca="1">IF(AO$5-$I$5&lt;$A37-1," ",IF(AO$5-$I$5+1&gt;'Primary Inputs'!$C$17,0,(SUM(OFFSET($I$22,0,AO$5-$I$5-$A37+1)))*$C90))</f>
        <v>0</v>
      </c>
      <c r="AP90" s="169">
        <f ca="1">IF(AP$5-$I$5&lt;$A37-1," ",IF(AP$5-$I$5+1&gt;'Primary Inputs'!$C$17,0,(SUM(OFFSET($I$22,0,AP$5-$I$5-$A37+1)))*$C90))</f>
        <v>0</v>
      </c>
      <c r="AQ90" s="169">
        <f ca="1">IF(AQ$5-$I$5&lt;$A37-1," ",IF(AQ$5-$I$5+1&gt;'Primary Inputs'!$C$17,0,(SUM(OFFSET($I$22,0,AQ$5-$I$5-$A37+1)))*$C90))</f>
        <v>0</v>
      </c>
      <c r="AR90" s="169">
        <f ca="1">IF(AR$5-$I$5&lt;$A37-1," ",IF(AR$5-$I$5+1&gt;'Primary Inputs'!$C$17,0,(SUM(OFFSET($I$22,0,AR$5-$I$5-$A37+1)))*$C90))</f>
        <v>0</v>
      </c>
      <c r="AS90" s="169">
        <f ca="1">IF(AS$5-$I$5&lt;$A37-1," ",IF(AS$5-$I$5+1&gt;'Primary Inputs'!$C$17,0,(SUM(OFFSET($I$22,0,AS$5-$I$5-$A37+1)))*$C90))</f>
        <v>0</v>
      </c>
      <c r="AT90" s="169">
        <f ca="1">IF(AT$5-$I$5&lt;$A37-1," ",IF(AT$5-$I$5+1&gt;'Primary Inputs'!$C$17,0,(SUM(OFFSET($I$22,0,AT$5-$I$5-$A37+1)))*$C90))</f>
        <v>0</v>
      </c>
      <c r="AU90" s="169">
        <f ca="1">IF(AU$5-$I$5&lt;$A37-1," ",IF(AU$5-$I$5+1&gt;'Primary Inputs'!$C$17,0,(SUM(OFFSET($I$22,0,AU$5-$I$5-$A37+1)))*$C90))</f>
        <v>0</v>
      </c>
      <c r="AV90" s="169">
        <f ca="1">IF(AV$5-$I$5&lt;$A37-1," ",IF(AV$5-$I$5+1&gt;'Primary Inputs'!$C$17,0,(SUM(OFFSET($I$22,0,AV$5-$I$5-$A37+1)))*$C90))</f>
        <v>0</v>
      </c>
      <c r="AW90" s="169">
        <f ca="1">IF(AW$5-$I$5&lt;$A37-1," ",IF(AW$5-$I$5+1&gt;'Primary Inputs'!$C$17,0,(SUM(OFFSET($I$22,0,AW$5-$I$5-$A37+1)))*$C90))</f>
        <v>0</v>
      </c>
      <c r="AX90" s="169">
        <f ca="1">IF(AX$5-$I$5&lt;$A37-1," ",IF(AX$5-$I$5+1&gt;'Primary Inputs'!$C$17,0,(SUM(OFFSET($I$22,0,AX$5-$I$5-$A37+1)))*$C90))</f>
        <v>0</v>
      </c>
      <c r="AY90" s="169">
        <f ca="1">IF(AY$5-$I$5&lt;$A37-1," ",IF(AY$5-$I$5+1&gt;'Primary Inputs'!$C$17,0,(SUM(OFFSET($I$22,0,AY$5-$I$5-$A37+1)))*$C90))</f>
        <v>0</v>
      </c>
      <c r="AZ90" s="169">
        <f ca="1">IF(AZ$5-$I$5&lt;$A37-1," ",IF(AZ$5-$I$5+1&gt;'Primary Inputs'!$C$17,0,(SUM(OFFSET($I$22,0,AZ$5-$I$5-$A37+1)))*$C90))</f>
        <v>0</v>
      </c>
      <c r="BA90" s="169">
        <f ca="1">IF(BA$5-$I$5&lt;$A37-1," ",IF(BA$5-$I$5+1&gt;'Primary Inputs'!$C$17,0,(SUM(OFFSET($I$22,0,BA$5-$I$5-$A37+1)))*$C90))</f>
        <v>0</v>
      </c>
      <c r="BB90" s="169">
        <f ca="1">IF(BB$5-$I$5&lt;$A37-1," ",IF(BB$5-$I$5+1&gt;'Primary Inputs'!$C$17,0,(SUM(OFFSET($I$22,0,BB$5-$I$5-$A37+1)))*$C90))</f>
        <v>0</v>
      </c>
      <c r="BC90" s="169">
        <f ca="1">IF(BC$5-$I$5&lt;$A37-1," ",IF(BC$5-$I$5+1&gt;'Primary Inputs'!$C$17,0,(SUM(OFFSET($I$22,0,BC$5-$I$5-$A37+1)))*$C90))</f>
        <v>0</v>
      </c>
      <c r="BD90" s="169">
        <f ca="1">IF(BD$5-$I$5&lt;$A37-1," ",IF(BD$5-$I$5+1&gt;'Primary Inputs'!$C$17,0,(SUM(OFFSET($I$22,0,BD$5-$I$5-$A37+1)))*$C90))</f>
        <v>0</v>
      </c>
      <c r="BE90" s="169">
        <f ca="1">IF(BE$5-$I$5&lt;$A37-1," ",IF(BE$5-$I$5+1&gt;'Primary Inputs'!$C$17,0,(SUM(OFFSET($I$22,0,BE$5-$I$5-$A37+1)))*$C90))</f>
        <v>0</v>
      </c>
      <c r="BF90" s="169">
        <f ca="1">IF(BF$5-$I$5&lt;$A37-1," ",IF(BF$5-$I$5+1&gt;'Primary Inputs'!$C$17,0,(SUM(OFFSET($I$22,0,BF$5-$I$5-$A37+1)))*$C90))</f>
        <v>0</v>
      </c>
    </row>
    <row r="91" spans="2:58">
      <c r="B91" s="119" t="s">
        <v>207</v>
      </c>
      <c r="C91" s="119">
        <f t="shared" ca="1" si="2"/>
        <v>0</v>
      </c>
      <c r="I91" s="169" t="str">
        <f ca="1">IF(I$5-$I$5&lt;$A38-1," ",IF(I$5-$I$5+1&gt;'Primary Inputs'!$C$17,0,(SUM(OFFSET($I$22,0,I$5-$I$5-$A38+1)))*$C91))</f>
        <v xml:space="preserve"> </v>
      </c>
      <c r="J91" s="169" t="str">
        <f ca="1">IF(J$5-$I$5&lt;$A38-1," ",IF(J$5-$I$5+1&gt;'Primary Inputs'!$C$17,0,(SUM(OFFSET($I$22,0,J$5-$I$5-$A38+1)))*$C91))</f>
        <v xml:space="preserve"> </v>
      </c>
      <c r="K91" s="169" t="str">
        <f ca="1">IF(K$5-$I$5&lt;$A38-1," ",IF(K$5-$I$5+1&gt;'Primary Inputs'!$C$17,0,(SUM(OFFSET($I$22,0,K$5-$I$5-$A38+1)))*$C91))</f>
        <v xml:space="preserve"> </v>
      </c>
      <c r="L91" s="169" t="str">
        <f ca="1">IF(L$5-$I$5&lt;$A38-1," ",IF(L$5-$I$5+1&gt;'Primary Inputs'!$C$17,0,(SUM(OFFSET($I$22,0,L$5-$I$5-$A38+1)))*$C91))</f>
        <v xml:space="preserve"> </v>
      </c>
      <c r="M91" s="169" t="str">
        <f ca="1">IF(M$5-$I$5&lt;$A38-1," ",IF(M$5-$I$5+1&gt;'Primary Inputs'!$C$17,0,(SUM(OFFSET($I$22,0,M$5-$I$5-$A38+1)))*$C91))</f>
        <v xml:space="preserve"> </v>
      </c>
      <c r="N91" s="169" t="str">
        <f ca="1">IF(N$5-$I$5&lt;$A38-1," ",IF(N$5-$I$5+1&gt;'Primary Inputs'!$C$17,0,(SUM(OFFSET($I$22,0,N$5-$I$5-$A38+1)))*$C91))</f>
        <v xml:space="preserve"> </v>
      </c>
      <c r="O91" s="169" t="str">
        <f ca="1">IF(O$5-$I$5&lt;$A38-1," ",IF(O$5-$I$5+1&gt;'Primary Inputs'!$C$17,0,(SUM(OFFSET($I$22,0,O$5-$I$5-$A38+1)))*$C91))</f>
        <v xml:space="preserve"> </v>
      </c>
      <c r="P91" s="169" t="str">
        <f ca="1">IF(P$5-$I$5&lt;$A38-1," ",IF(P$5-$I$5+1&gt;'Primary Inputs'!$C$17,0,(SUM(OFFSET($I$22,0,P$5-$I$5-$A38+1)))*$C91))</f>
        <v xml:space="preserve"> </v>
      </c>
      <c r="Q91" s="169" t="str">
        <f ca="1">IF(Q$5-$I$5&lt;$A38-1," ",IF(Q$5-$I$5+1&gt;'Primary Inputs'!$C$17,0,(SUM(OFFSET($I$22,0,Q$5-$I$5-$A38+1)))*$C91))</f>
        <v xml:space="preserve"> </v>
      </c>
      <c r="R91" s="169" t="str">
        <f ca="1">IF(R$5-$I$5&lt;$A38-1," ",IF(R$5-$I$5+1&gt;'Primary Inputs'!$C$17,0,(SUM(OFFSET($I$22,0,R$5-$I$5-$A38+1)))*$C91))</f>
        <v xml:space="preserve"> </v>
      </c>
      <c r="S91" s="169" t="str">
        <f ca="1">IF(S$5-$I$5&lt;$A38-1," ",IF(S$5-$I$5+1&gt;'Primary Inputs'!$C$17,0,(SUM(OFFSET($I$22,0,S$5-$I$5-$A38+1)))*$C91))</f>
        <v xml:space="preserve"> </v>
      </c>
      <c r="T91" s="169" t="str">
        <f ca="1">IF(T$5-$I$5&lt;$A38-1," ",IF(T$5-$I$5+1&gt;'Primary Inputs'!$C$17,0,(SUM(OFFSET($I$22,0,T$5-$I$5-$A38+1)))*$C91))</f>
        <v xml:space="preserve"> </v>
      </c>
      <c r="U91" s="169">
        <f ca="1">IF(U$5-$I$5&lt;$A38-1," ",IF(U$5-$I$5+1&gt;'Primary Inputs'!$C$17,0,(SUM(OFFSET($I$22,0,U$5-$I$5-$A38+1)))*$C91))</f>
        <v>0</v>
      </c>
      <c r="V91" s="169">
        <f ca="1">IF(V$5-$I$5&lt;$A38-1," ",IF(V$5-$I$5+1&gt;'Primary Inputs'!$C$17,0,(SUM(OFFSET($I$22,0,V$5-$I$5-$A38+1)))*$C91))</f>
        <v>0</v>
      </c>
      <c r="W91" s="169">
        <f ca="1">IF(W$5-$I$5&lt;$A38-1," ",IF(W$5-$I$5+1&gt;'Primary Inputs'!$C$17,0,(SUM(OFFSET($I$22,0,W$5-$I$5-$A38+1)))*$C91))</f>
        <v>0</v>
      </c>
      <c r="X91" s="169">
        <f ca="1">IF(X$5-$I$5&lt;$A38-1," ",IF(X$5-$I$5+1&gt;'Primary Inputs'!$C$17,0,(SUM(OFFSET($I$22,0,X$5-$I$5-$A38+1)))*$C91))</f>
        <v>0</v>
      </c>
      <c r="Y91" s="169">
        <f ca="1">IF(Y$5-$I$5&lt;$A38-1," ",IF(Y$5-$I$5+1&gt;'Primary Inputs'!$C$17,0,(SUM(OFFSET($I$22,0,Y$5-$I$5-$A38+1)))*$C91))</f>
        <v>0</v>
      </c>
      <c r="Z91" s="169">
        <f ca="1">IF(Z$5-$I$5&lt;$A38-1," ",IF(Z$5-$I$5+1&gt;'Primary Inputs'!$C$17,0,(SUM(OFFSET($I$22,0,Z$5-$I$5-$A38+1)))*$C91))</f>
        <v>0</v>
      </c>
      <c r="AA91" s="169">
        <f ca="1">IF(AA$5-$I$5&lt;$A38-1," ",IF(AA$5-$I$5+1&gt;'Primary Inputs'!$C$17,0,(SUM(OFFSET($I$22,0,AA$5-$I$5-$A38+1)))*$C91))</f>
        <v>0</v>
      </c>
      <c r="AB91" s="169">
        <f ca="1">IF(AB$5-$I$5&lt;$A38-1," ",IF(AB$5-$I$5+1&gt;'Primary Inputs'!$C$17,0,(SUM(OFFSET($I$22,0,AB$5-$I$5-$A38+1)))*$C91))</f>
        <v>0</v>
      </c>
      <c r="AC91" s="169">
        <f ca="1">IF(AC$5-$I$5&lt;$A38-1," ",IF(AC$5-$I$5+1&gt;'Primary Inputs'!$C$17,0,(SUM(OFFSET($I$22,0,AC$5-$I$5-$A38+1)))*$C91))</f>
        <v>0</v>
      </c>
      <c r="AD91" s="169">
        <f ca="1">IF(AD$5-$I$5&lt;$A38-1," ",IF(AD$5-$I$5+1&gt;'Primary Inputs'!$C$17,0,(SUM(OFFSET($I$22,0,AD$5-$I$5-$A38+1)))*$C91))</f>
        <v>0</v>
      </c>
      <c r="AE91" s="169">
        <f ca="1">IF(AE$5-$I$5&lt;$A38-1," ",IF(AE$5-$I$5+1&gt;'Primary Inputs'!$C$17,0,(SUM(OFFSET($I$22,0,AE$5-$I$5-$A38+1)))*$C91))</f>
        <v>0</v>
      </c>
      <c r="AF91" s="169">
        <f ca="1">IF(AF$5-$I$5&lt;$A38-1," ",IF(AF$5-$I$5+1&gt;'Primary Inputs'!$C$17,0,(SUM(OFFSET($I$22,0,AF$5-$I$5-$A38+1)))*$C91))</f>
        <v>0</v>
      </c>
      <c r="AG91" s="169">
        <f ca="1">IF(AG$5-$I$5&lt;$A38-1," ",IF(AG$5-$I$5+1&gt;'Primary Inputs'!$C$17,0,(SUM(OFFSET($I$22,0,AG$5-$I$5-$A38+1)))*$C91))</f>
        <v>0</v>
      </c>
      <c r="AH91" s="169">
        <f ca="1">IF(AH$5-$I$5&lt;$A38-1," ",IF(AH$5-$I$5+1&gt;'Primary Inputs'!$C$17,0,(SUM(OFFSET($I$22,0,AH$5-$I$5-$A38+1)))*$C91))</f>
        <v>0</v>
      </c>
      <c r="AI91" s="169">
        <f ca="1">IF(AI$5-$I$5&lt;$A38-1," ",IF(AI$5-$I$5+1&gt;'Primary Inputs'!$C$17,0,(SUM(OFFSET($I$22,0,AI$5-$I$5-$A38+1)))*$C91))</f>
        <v>0</v>
      </c>
      <c r="AJ91" s="169">
        <f ca="1">IF(AJ$5-$I$5&lt;$A38-1," ",IF(AJ$5-$I$5+1&gt;'Primary Inputs'!$C$17,0,(SUM(OFFSET($I$22,0,AJ$5-$I$5-$A38+1)))*$C91))</f>
        <v>0</v>
      </c>
      <c r="AK91" s="169">
        <f ca="1">IF(AK$5-$I$5&lt;$A38-1," ",IF(AK$5-$I$5+1&gt;'Primary Inputs'!$C$17,0,(SUM(OFFSET($I$22,0,AK$5-$I$5-$A38+1)))*$C91))</f>
        <v>0</v>
      </c>
      <c r="AL91" s="169">
        <f ca="1">IF(AL$5-$I$5&lt;$A38-1," ",IF(AL$5-$I$5+1&gt;'Primary Inputs'!$C$17,0,(SUM(OFFSET($I$22,0,AL$5-$I$5-$A38+1)))*$C91))</f>
        <v>0</v>
      </c>
      <c r="AM91" s="169">
        <f ca="1">IF(AM$5-$I$5&lt;$A38-1," ",IF(AM$5-$I$5+1&gt;'Primary Inputs'!$C$17,0,(SUM(OFFSET($I$22,0,AM$5-$I$5-$A38+1)))*$C91))</f>
        <v>0</v>
      </c>
      <c r="AN91" s="169">
        <f ca="1">IF(AN$5-$I$5&lt;$A38-1," ",IF(AN$5-$I$5+1&gt;'Primary Inputs'!$C$17,0,(SUM(OFFSET($I$22,0,AN$5-$I$5-$A38+1)))*$C91))</f>
        <v>0</v>
      </c>
      <c r="AO91" s="169">
        <f ca="1">IF(AO$5-$I$5&lt;$A38-1," ",IF(AO$5-$I$5+1&gt;'Primary Inputs'!$C$17,0,(SUM(OFFSET($I$22,0,AO$5-$I$5-$A38+1)))*$C91))</f>
        <v>0</v>
      </c>
      <c r="AP91" s="169">
        <f ca="1">IF(AP$5-$I$5&lt;$A38-1," ",IF(AP$5-$I$5+1&gt;'Primary Inputs'!$C$17,0,(SUM(OFFSET($I$22,0,AP$5-$I$5-$A38+1)))*$C91))</f>
        <v>0</v>
      </c>
      <c r="AQ91" s="169">
        <f ca="1">IF(AQ$5-$I$5&lt;$A38-1," ",IF(AQ$5-$I$5+1&gt;'Primary Inputs'!$C$17,0,(SUM(OFFSET($I$22,0,AQ$5-$I$5-$A38+1)))*$C91))</f>
        <v>0</v>
      </c>
      <c r="AR91" s="169">
        <f ca="1">IF(AR$5-$I$5&lt;$A38-1," ",IF(AR$5-$I$5+1&gt;'Primary Inputs'!$C$17,0,(SUM(OFFSET($I$22,0,AR$5-$I$5-$A38+1)))*$C91))</f>
        <v>0</v>
      </c>
      <c r="AS91" s="169">
        <f ca="1">IF(AS$5-$I$5&lt;$A38-1," ",IF(AS$5-$I$5+1&gt;'Primary Inputs'!$C$17,0,(SUM(OFFSET($I$22,0,AS$5-$I$5-$A38+1)))*$C91))</f>
        <v>0</v>
      </c>
      <c r="AT91" s="169">
        <f ca="1">IF(AT$5-$I$5&lt;$A38-1," ",IF(AT$5-$I$5+1&gt;'Primary Inputs'!$C$17,0,(SUM(OFFSET($I$22,0,AT$5-$I$5-$A38+1)))*$C91))</f>
        <v>0</v>
      </c>
      <c r="AU91" s="169">
        <f ca="1">IF(AU$5-$I$5&lt;$A38-1," ",IF(AU$5-$I$5+1&gt;'Primary Inputs'!$C$17,0,(SUM(OFFSET($I$22,0,AU$5-$I$5-$A38+1)))*$C91))</f>
        <v>0</v>
      </c>
      <c r="AV91" s="169">
        <f ca="1">IF(AV$5-$I$5&lt;$A38-1," ",IF(AV$5-$I$5+1&gt;'Primary Inputs'!$C$17,0,(SUM(OFFSET($I$22,0,AV$5-$I$5-$A38+1)))*$C91))</f>
        <v>0</v>
      </c>
      <c r="AW91" s="169">
        <f ca="1">IF(AW$5-$I$5&lt;$A38-1," ",IF(AW$5-$I$5+1&gt;'Primary Inputs'!$C$17,0,(SUM(OFFSET($I$22,0,AW$5-$I$5-$A38+1)))*$C91))</f>
        <v>0</v>
      </c>
      <c r="AX91" s="169">
        <f ca="1">IF(AX$5-$I$5&lt;$A38-1," ",IF(AX$5-$I$5+1&gt;'Primary Inputs'!$C$17,0,(SUM(OFFSET($I$22,0,AX$5-$I$5-$A38+1)))*$C91))</f>
        <v>0</v>
      </c>
      <c r="AY91" s="169">
        <f ca="1">IF(AY$5-$I$5&lt;$A38-1," ",IF(AY$5-$I$5+1&gt;'Primary Inputs'!$C$17,0,(SUM(OFFSET($I$22,0,AY$5-$I$5-$A38+1)))*$C91))</f>
        <v>0</v>
      </c>
      <c r="AZ91" s="169">
        <f ca="1">IF(AZ$5-$I$5&lt;$A38-1," ",IF(AZ$5-$I$5+1&gt;'Primary Inputs'!$C$17,0,(SUM(OFFSET($I$22,0,AZ$5-$I$5-$A38+1)))*$C91))</f>
        <v>0</v>
      </c>
      <c r="BA91" s="169">
        <f ca="1">IF(BA$5-$I$5&lt;$A38-1," ",IF(BA$5-$I$5+1&gt;'Primary Inputs'!$C$17,0,(SUM(OFFSET($I$22,0,BA$5-$I$5-$A38+1)))*$C91))</f>
        <v>0</v>
      </c>
      <c r="BB91" s="169">
        <f ca="1">IF(BB$5-$I$5&lt;$A38-1," ",IF(BB$5-$I$5+1&gt;'Primary Inputs'!$C$17,0,(SUM(OFFSET($I$22,0,BB$5-$I$5-$A38+1)))*$C91))</f>
        <v>0</v>
      </c>
      <c r="BC91" s="169">
        <f ca="1">IF(BC$5-$I$5&lt;$A38-1," ",IF(BC$5-$I$5+1&gt;'Primary Inputs'!$C$17,0,(SUM(OFFSET($I$22,0,BC$5-$I$5-$A38+1)))*$C91))</f>
        <v>0</v>
      </c>
      <c r="BD91" s="169">
        <f ca="1">IF(BD$5-$I$5&lt;$A38-1," ",IF(BD$5-$I$5+1&gt;'Primary Inputs'!$C$17,0,(SUM(OFFSET($I$22,0,BD$5-$I$5-$A38+1)))*$C91))</f>
        <v>0</v>
      </c>
      <c r="BE91" s="169">
        <f ca="1">IF(BE$5-$I$5&lt;$A38-1," ",IF(BE$5-$I$5+1&gt;'Primary Inputs'!$C$17,0,(SUM(OFFSET($I$22,0,BE$5-$I$5-$A38+1)))*$C91))</f>
        <v>0</v>
      </c>
      <c r="BF91" s="169">
        <f ca="1">IF(BF$5-$I$5&lt;$A38-1," ",IF(BF$5-$I$5+1&gt;'Primary Inputs'!$C$17,0,(SUM(OFFSET($I$22,0,BF$5-$I$5-$A38+1)))*$C91))</f>
        <v>0</v>
      </c>
    </row>
    <row r="92" spans="2:58">
      <c r="B92" s="119" t="s">
        <v>208</v>
      </c>
      <c r="C92" s="119">
        <f t="shared" ca="1" si="2"/>
        <v>0</v>
      </c>
      <c r="I92" s="169" t="str">
        <f ca="1">IF(I$5-$I$5&lt;$A39-1," ",IF(I$5-$I$5+1&gt;'Primary Inputs'!$C$17,0,(SUM(OFFSET($I$22,0,I$5-$I$5-$A39+1)))*$C92))</f>
        <v xml:space="preserve"> </v>
      </c>
      <c r="J92" s="169" t="str">
        <f ca="1">IF(J$5-$I$5&lt;$A39-1," ",IF(J$5-$I$5+1&gt;'Primary Inputs'!$C$17,0,(SUM(OFFSET($I$22,0,J$5-$I$5-$A39+1)))*$C92))</f>
        <v xml:space="preserve"> </v>
      </c>
      <c r="K92" s="169" t="str">
        <f ca="1">IF(K$5-$I$5&lt;$A39-1," ",IF(K$5-$I$5+1&gt;'Primary Inputs'!$C$17,0,(SUM(OFFSET($I$22,0,K$5-$I$5-$A39+1)))*$C92))</f>
        <v xml:space="preserve"> </v>
      </c>
      <c r="L92" s="169" t="str">
        <f ca="1">IF(L$5-$I$5&lt;$A39-1," ",IF(L$5-$I$5+1&gt;'Primary Inputs'!$C$17,0,(SUM(OFFSET($I$22,0,L$5-$I$5-$A39+1)))*$C92))</f>
        <v xml:space="preserve"> </v>
      </c>
      <c r="M92" s="169" t="str">
        <f ca="1">IF(M$5-$I$5&lt;$A39-1," ",IF(M$5-$I$5+1&gt;'Primary Inputs'!$C$17,0,(SUM(OFFSET($I$22,0,M$5-$I$5-$A39+1)))*$C92))</f>
        <v xml:space="preserve"> </v>
      </c>
      <c r="N92" s="169" t="str">
        <f ca="1">IF(N$5-$I$5&lt;$A39-1," ",IF(N$5-$I$5+1&gt;'Primary Inputs'!$C$17,0,(SUM(OFFSET($I$22,0,N$5-$I$5-$A39+1)))*$C92))</f>
        <v xml:space="preserve"> </v>
      </c>
      <c r="O92" s="169" t="str">
        <f ca="1">IF(O$5-$I$5&lt;$A39-1," ",IF(O$5-$I$5+1&gt;'Primary Inputs'!$C$17,0,(SUM(OFFSET($I$22,0,O$5-$I$5-$A39+1)))*$C92))</f>
        <v xml:space="preserve"> </v>
      </c>
      <c r="P92" s="169" t="str">
        <f ca="1">IF(P$5-$I$5&lt;$A39-1," ",IF(P$5-$I$5+1&gt;'Primary Inputs'!$C$17,0,(SUM(OFFSET($I$22,0,P$5-$I$5-$A39+1)))*$C92))</f>
        <v xml:space="preserve"> </v>
      </c>
      <c r="Q92" s="169" t="str">
        <f ca="1">IF(Q$5-$I$5&lt;$A39-1," ",IF(Q$5-$I$5+1&gt;'Primary Inputs'!$C$17,0,(SUM(OFFSET($I$22,0,Q$5-$I$5-$A39+1)))*$C92))</f>
        <v xml:space="preserve"> </v>
      </c>
      <c r="R92" s="169" t="str">
        <f ca="1">IF(R$5-$I$5&lt;$A39-1," ",IF(R$5-$I$5+1&gt;'Primary Inputs'!$C$17,0,(SUM(OFFSET($I$22,0,R$5-$I$5-$A39+1)))*$C92))</f>
        <v xml:space="preserve"> </v>
      </c>
      <c r="S92" s="169" t="str">
        <f ca="1">IF(S$5-$I$5&lt;$A39-1," ",IF(S$5-$I$5+1&gt;'Primary Inputs'!$C$17,0,(SUM(OFFSET($I$22,0,S$5-$I$5-$A39+1)))*$C92))</f>
        <v xml:space="preserve"> </v>
      </c>
      <c r="T92" s="169" t="str">
        <f ca="1">IF(T$5-$I$5&lt;$A39-1," ",IF(T$5-$I$5+1&gt;'Primary Inputs'!$C$17,0,(SUM(OFFSET($I$22,0,T$5-$I$5-$A39+1)))*$C92))</f>
        <v xml:space="preserve"> </v>
      </c>
      <c r="U92" s="169" t="str">
        <f ca="1">IF(U$5-$I$5&lt;$A39-1," ",IF(U$5-$I$5+1&gt;'Primary Inputs'!$C$17,0,(SUM(OFFSET($I$22,0,U$5-$I$5-$A39+1)))*$C92))</f>
        <v xml:space="preserve"> </v>
      </c>
      <c r="V92" s="169">
        <f ca="1">IF(V$5-$I$5&lt;$A39-1," ",IF(V$5-$I$5+1&gt;'Primary Inputs'!$C$17,0,(SUM(OFFSET($I$22,0,V$5-$I$5-$A39+1)))*$C92))</f>
        <v>0</v>
      </c>
      <c r="W92" s="169">
        <f ca="1">IF(W$5-$I$5&lt;$A39-1," ",IF(W$5-$I$5+1&gt;'Primary Inputs'!$C$17,0,(SUM(OFFSET($I$22,0,W$5-$I$5-$A39+1)))*$C92))</f>
        <v>0</v>
      </c>
      <c r="X92" s="169">
        <f ca="1">IF(X$5-$I$5&lt;$A39-1," ",IF(X$5-$I$5+1&gt;'Primary Inputs'!$C$17,0,(SUM(OFFSET($I$22,0,X$5-$I$5-$A39+1)))*$C92))</f>
        <v>0</v>
      </c>
      <c r="Y92" s="169">
        <f ca="1">IF(Y$5-$I$5&lt;$A39-1," ",IF(Y$5-$I$5+1&gt;'Primary Inputs'!$C$17,0,(SUM(OFFSET($I$22,0,Y$5-$I$5-$A39+1)))*$C92))</f>
        <v>0</v>
      </c>
      <c r="Z92" s="169">
        <f ca="1">IF(Z$5-$I$5&lt;$A39-1," ",IF(Z$5-$I$5+1&gt;'Primary Inputs'!$C$17,0,(SUM(OFFSET($I$22,0,Z$5-$I$5-$A39+1)))*$C92))</f>
        <v>0</v>
      </c>
      <c r="AA92" s="169">
        <f ca="1">IF(AA$5-$I$5&lt;$A39-1," ",IF(AA$5-$I$5+1&gt;'Primary Inputs'!$C$17,0,(SUM(OFFSET($I$22,0,AA$5-$I$5-$A39+1)))*$C92))</f>
        <v>0</v>
      </c>
      <c r="AB92" s="169">
        <f ca="1">IF(AB$5-$I$5&lt;$A39-1," ",IF(AB$5-$I$5+1&gt;'Primary Inputs'!$C$17,0,(SUM(OFFSET($I$22,0,AB$5-$I$5-$A39+1)))*$C92))</f>
        <v>0</v>
      </c>
      <c r="AC92" s="169">
        <f ca="1">IF(AC$5-$I$5&lt;$A39-1," ",IF(AC$5-$I$5+1&gt;'Primary Inputs'!$C$17,0,(SUM(OFFSET($I$22,0,AC$5-$I$5-$A39+1)))*$C92))</f>
        <v>0</v>
      </c>
      <c r="AD92" s="169">
        <f ca="1">IF(AD$5-$I$5&lt;$A39-1," ",IF(AD$5-$I$5+1&gt;'Primary Inputs'!$C$17,0,(SUM(OFFSET($I$22,0,AD$5-$I$5-$A39+1)))*$C92))</f>
        <v>0</v>
      </c>
      <c r="AE92" s="169">
        <f ca="1">IF(AE$5-$I$5&lt;$A39-1," ",IF(AE$5-$I$5+1&gt;'Primary Inputs'!$C$17,0,(SUM(OFFSET($I$22,0,AE$5-$I$5-$A39+1)))*$C92))</f>
        <v>0</v>
      </c>
      <c r="AF92" s="169">
        <f ca="1">IF(AF$5-$I$5&lt;$A39-1," ",IF(AF$5-$I$5+1&gt;'Primary Inputs'!$C$17,0,(SUM(OFFSET($I$22,0,AF$5-$I$5-$A39+1)))*$C92))</f>
        <v>0</v>
      </c>
      <c r="AG92" s="169">
        <f ca="1">IF(AG$5-$I$5&lt;$A39-1," ",IF(AG$5-$I$5+1&gt;'Primary Inputs'!$C$17,0,(SUM(OFFSET($I$22,0,AG$5-$I$5-$A39+1)))*$C92))</f>
        <v>0</v>
      </c>
      <c r="AH92" s="169">
        <f ca="1">IF(AH$5-$I$5&lt;$A39-1," ",IF(AH$5-$I$5+1&gt;'Primary Inputs'!$C$17,0,(SUM(OFFSET($I$22,0,AH$5-$I$5-$A39+1)))*$C92))</f>
        <v>0</v>
      </c>
      <c r="AI92" s="169">
        <f ca="1">IF(AI$5-$I$5&lt;$A39-1," ",IF(AI$5-$I$5+1&gt;'Primary Inputs'!$C$17,0,(SUM(OFFSET($I$22,0,AI$5-$I$5-$A39+1)))*$C92))</f>
        <v>0</v>
      </c>
      <c r="AJ92" s="169">
        <f ca="1">IF(AJ$5-$I$5&lt;$A39-1," ",IF(AJ$5-$I$5+1&gt;'Primary Inputs'!$C$17,0,(SUM(OFFSET($I$22,0,AJ$5-$I$5-$A39+1)))*$C92))</f>
        <v>0</v>
      </c>
      <c r="AK92" s="169">
        <f ca="1">IF(AK$5-$I$5&lt;$A39-1," ",IF(AK$5-$I$5+1&gt;'Primary Inputs'!$C$17,0,(SUM(OFFSET($I$22,0,AK$5-$I$5-$A39+1)))*$C92))</f>
        <v>0</v>
      </c>
      <c r="AL92" s="169">
        <f ca="1">IF(AL$5-$I$5&lt;$A39-1," ",IF(AL$5-$I$5+1&gt;'Primary Inputs'!$C$17,0,(SUM(OFFSET($I$22,0,AL$5-$I$5-$A39+1)))*$C92))</f>
        <v>0</v>
      </c>
      <c r="AM92" s="169">
        <f ca="1">IF(AM$5-$I$5&lt;$A39-1," ",IF(AM$5-$I$5+1&gt;'Primary Inputs'!$C$17,0,(SUM(OFFSET($I$22,0,AM$5-$I$5-$A39+1)))*$C92))</f>
        <v>0</v>
      </c>
      <c r="AN92" s="169">
        <f ca="1">IF(AN$5-$I$5&lt;$A39-1," ",IF(AN$5-$I$5+1&gt;'Primary Inputs'!$C$17,0,(SUM(OFFSET($I$22,0,AN$5-$I$5-$A39+1)))*$C92))</f>
        <v>0</v>
      </c>
      <c r="AO92" s="169">
        <f ca="1">IF(AO$5-$I$5&lt;$A39-1," ",IF(AO$5-$I$5+1&gt;'Primary Inputs'!$C$17,0,(SUM(OFFSET($I$22,0,AO$5-$I$5-$A39+1)))*$C92))</f>
        <v>0</v>
      </c>
      <c r="AP92" s="169">
        <f ca="1">IF(AP$5-$I$5&lt;$A39-1," ",IF(AP$5-$I$5+1&gt;'Primary Inputs'!$C$17,0,(SUM(OFFSET($I$22,0,AP$5-$I$5-$A39+1)))*$C92))</f>
        <v>0</v>
      </c>
      <c r="AQ92" s="169">
        <f ca="1">IF(AQ$5-$I$5&lt;$A39-1," ",IF(AQ$5-$I$5+1&gt;'Primary Inputs'!$C$17,0,(SUM(OFFSET($I$22,0,AQ$5-$I$5-$A39+1)))*$C92))</f>
        <v>0</v>
      </c>
      <c r="AR92" s="169">
        <f ca="1">IF(AR$5-$I$5&lt;$A39-1," ",IF(AR$5-$I$5+1&gt;'Primary Inputs'!$C$17,0,(SUM(OFFSET($I$22,0,AR$5-$I$5-$A39+1)))*$C92))</f>
        <v>0</v>
      </c>
      <c r="AS92" s="169">
        <f ca="1">IF(AS$5-$I$5&lt;$A39-1," ",IF(AS$5-$I$5+1&gt;'Primary Inputs'!$C$17,0,(SUM(OFFSET($I$22,0,AS$5-$I$5-$A39+1)))*$C92))</f>
        <v>0</v>
      </c>
      <c r="AT92" s="169">
        <f ca="1">IF(AT$5-$I$5&lt;$A39-1," ",IF(AT$5-$I$5+1&gt;'Primary Inputs'!$C$17,0,(SUM(OFFSET($I$22,0,AT$5-$I$5-$A39+1)))*$C92))</f>
        <v>0</v>
      </c>
      <c r="AU92" s="169">
        <f ca="1">IF(AU$5-$I$5&lt;$A39-1," ",IF(AU$5-$I$5+1&gt;'Primary Inputs'!$C$17,0,(SUM(OFFSET($I$22,0,AU$5-$I$5-$A39+1)))*$C92))</f>
        <v>0</v>
      </c>
      <c r="AV92" s="169">
        <f ca="1">IF(AV$5-$I$5&lt;$A39-1," ",IF(AV$5-$I$5+1&gt;'Primary Inputs'!$C$17,0,(SUM(OFFSET($I$22,0,AV$5-$I$5-$A39+1)))*$C92))</f>
        <v>0</v>
      </c>
      <c r="AW92" s="169">
        <f ca="1">IF(AW$5-$I$5&lt;$A39-1," ",IF(AW$5-$I$5+1&gt;'Primary Inputs'!$C$17,0,(SUM(OFFSET($I$22,0,AW$5-$I$5-$A39+1)))*$C92))</f>
        <v>0</v>
      </c>
      <c r="AX92" s="169">
        <f ca="1">IF(AX$5-$I$5&lt;$A39-1," ",IF(AX$5-$I$5+1&gt;'Primary Inputs'!$C$17,0,(SUM(OFFSET($I$22,0,AX$5-$I$5-$A39+1)))*$C92))</f>
        <v>0</v>
      </c>
      <c r="AY92" s="169">
        <f ca="1">IF(AY$5-$I$5&lt;$A39-1," ",IF(AY$5-$I$5+1&gt;'Primary Inputs'!$C$17,0,(SUM(OFFSET($I$22,0,AY$5-$I$5-$A39+1)))*$C92))</f>
        <v>0</v>
      </c>
      <c r="AZ92" s="169">
        <f ca="1">IF(AZ$5-$I$5&lt;$A39-1," ",IF(AZ$5-$I$5+1&gt;'Primary Inputs'!$C$17,0,(SUM(OFFSET($I$22,0,AZ$5-$I$5-$A39+1)))*$C92))</f>
        <v>0</v>
      </c>
      <c r="BA92" s="169">
        <f ca="1">IF(BA$5-$I$5&lt;$A39-1," ",IF(BA$5-$I$5+1&gt;'Primary Inputs'!$C$17,0,(SUM(OFFSET($I$22,0,BA$5-$I$5-$A39+1)))*$C92))</f>
        <v>0</v>
      </c>
      <c r="BB92" s="169">
        <f ca="1">IF(BB$5-$I$5&lt;$A39-1," ",IF(BB$5-$I$5+1&gt;'Primary Inputs'!$C$17,0,(SUM(OFFSET($I$22,0,BB$5-$I$5-$A39+1)))*$C92))</f>
        <v>0</v>
      </c>
      <c r="BC92" s="169">
        <f ca="1">IF(BC$5-$I$5&lt;$A39-1," ",IF(BC$5-$I$5+1&gt;'Primary Inputs'!$C$17,0,(SUM(OFFSET($I$22,0,BC$5-$I$5-$A39+1)))*$C92))</f>
        <v>0</v>
      </c>
      <c r="BD92" s="169">
        <f ca="1">IF(BD$5-$I$5&lt;$A39-1," ",IF(BD$5-$I$5+1&gt;'Primary Inputs'!$C$17,0,(SUM(OFFSET($I$22,0,BD$5-$I$5-$A39+1)))*$C92))</f>
        <v>0</v>
      </c>
      <c r="BE92" s="169">
        <f ca="1">IF(BE$5-$I$5&lt;$A39-1," ",IF(BE$5-$I$5+1&gt;'Primary Inputs'!$C$17,0,(SUM(OFFSET($I$22,0,BE$5-$I$5-$A39+1)))*$C92))</f>
        <v>0</v>
      </c>
      <c r="BF92" s="169">
        <f ca="1">IF(BF$5-$I$5&lt;$A39-1," ",IF(BF$5-$I$5+1&gt;'Primary Inputs'!$C$17,0,(SUM(OFFSET($I$22,0,BF$5-$I$5-$A39+1)))*$C92))</f>
        <v>0</v>
      </c>
    </row>
    <row r="93" spans="2:58">
      <c r="B93" s="119" t="s">
        <v>209</v>
      </c>
      <c r="C93" s="119">
        <f t="shared" ca="1" si="2"/>
        <v>0</v>
      </c>
      <c r="I93" s="169" t="str">
        <f ca="1">IF(I$5-$I$5&lt;$A40-1," ",IF(I$5-$I$5+1&gt;'Primary Inputs'!$C$17,0,(SUM(OFFSET($I$22,0,I$5-$I$5-$A40+1)))*$C93))</f>
        <v xml:space="preserve"> </v>
      </c>
      <c r="J93" s="169" t="str">
        <f ca="1">IF(J$5-$I$5&lt;$A40-1," ",IF(J$5-$I$5+1&gt;'Primary Inputs'!$C$17,0,(SUM(OFFSET($I$22,0,J$5-$I$5-$A40+1)))*$C93))</f>
        <v xml:space="preserve"> </v>
      </c>
      <c r="K93" s="169" t="str">
        <f ca="1">IF(K$5-$I$5&lt;$A40-1," ",IF(K$5-$I$5+1&gt;'Primary Inputs'!$C$17,0,(SUM(OFFSET($I$22,0,K$5-$I$5-$A40+1)))*$C93))</f>
        <v xml:space="preserve"> </v>
      </c>
      <c r="L93" s="169" t="str">
        <f ca="1">IF(L$5-$I$5&lt;$A40-1," ",IF(L$5-$I$5+1&gt;'Primary Inputs'!$C$17,0,(SUM(OFFSET($I$22,0,L$5-$I$5-$A40+1)))*$C93))</f>
        <v xml:space="preserve"> </v>
      </c>
      <c r="M93" s="169" t="str">
        <f ca="1">IF(M$5-$I$5&lt;$A40-1," ",IF(M$5-$I$5+1&gt;'Primary Inputs'!$C$17,0,(SUM(OFFSET($I$22,0,M$5-$I$5-$A40+1)))*$C93))</f>
        <v xml:space="preserve"> </v>
      </c>
      <c r="N93" s="169" t="str">
        <f ca="1">IF(N$5-$I$5&lt;$A40-1," ",IF(N$5-$I$5+1&gt;'Primary Inputs'!$C$17,0,(SUM(OFFSET($I$22,0,N$5-$I$5-$A40+1)))*$C93))</f>
        <v xml:space="preserve"> </v>
      </c>
      <c r="O93" s="169" t="str">
        <f ca="1">IF(O$5-$I$5&lt;$A40-1," ",IF(O$5-$I$5+1&gt;'Primary Inputs'!$C$17,0,(SUM(OFFSET($I$22,0,O$5-$I$5-$A40+1)))*$C93))</f>
        <v xml:space="preserve"> </v>
      </c>
      <c r="P93" s="169" t="str">
        <f ca="1">IF(P$5-$I$5&lt;$A40-1," ",IF(P$5-$I$5+1&gt;'Primary Inputs'!$C$17,0,(SUM(OFFSET($I$22,0,P$5-$I$5-$A40+1)))*$C93))</f>
        <v xml:space="preserve"> </v>
      </c>
      <c r="Q93" s="169" t="str">
        <f ca="1">IF(Q$5-$I$5&lt;$A40-1," ",IF(Q$5-$I$5+1&gt;'Primary Inputs'!$C$17,0,(SUM(OFFSET($I$22,0,Q$5-$I$5-$A40+1)))*$C93))</f>
        <v xml:space="preserve"> </v>
      </c>
      <c r="R93" s="169" t="str">
        <f ca="1">IF(R$5-$I$5&lt;$A40-1," ",IF(R$5-$I$5+1&gt;'Primary Inputs'!$C$17,0,(SUM(OFFSET($I$22,0,R$5-$I$5-$A40+1)))*$C93))</f>
        <v xml:space="preserve"> </v>
      </c>
      <c r="S93" s="169" t="str">
        <f ca="1">IF(S$5-$I$5&lt;$A40-1," ",IF(S$5-$I$5+1&gt;'Primary Inputs'!$C$17,0,(SUM(OFFSET($I$22,0,S$5-$I$5-$A40+1)))*$C93))</f>
        <v xml:space="preserve"> </v>
      </c>
      <c r="T93" s="169" t="str">
        <f ca="1">IF(T$5-$I$5&lt;$A40-1," ",IF(T$5-$I$5+1&gt;'Primary Inputs'!$C$17,0,(SUM(OFFSET($I$22,0,T$5-$I$5-$A40+1)))*$C93))</f>
        <v xml:space="preserve"> </v>
      </c>
      <c r="U93" s="169" t="str">
        <f ca="1">IF(U$5-$I$5&lt;$A40-1," ",IF(U$5-$I$5+1&gt;'Primary Inputs'!$C$17,0,(SUM(OFFSET($I$22,0,U$5-$I$5-$A40+1)))*$C93))</f>
        <v xml:space="preserve"> </v>
      </c>
      <c r="V93" s="169" t="str">
        <f ca="1">IF(V$5-$I$5&lt;$A40-1," ",IF(V$5-$I$5+1&gt;'Primary Inputs'!$C$17,0,(SUM(OFFSET($I$22,0,V$5-$I$5-$A40+1)))*$C93))</f>
        <v xml:space="preserve"> </v>
      </c>
      <c r="W93" s="169">
        <f ca="1">IF(W$5-$I$5&lt;$A40-1," ",IF(W$5-$I$5+1&gt;'Primary Inputs'!$C$17,0,(SUM(OFFSET($I$22,0,W$5-$I$5-$A40+1)))*$C93))</f>
        <v>0</v>
      </c>
      <c r="X93" s="169">
        <f ca="1">IF(X$5-$I$5&lt;$A40-1," ",IF(X$5-$I$5+1&gt;'Primary Inputs'!$C$17,0,(SUM(OFFSET($I$22,0,X$5-$I$5-$A40+1)))*$C93))</f>
        <v>0</v>
      </c>
      <c r="Y93" s="169">
        <f ca="1">IF(Y$5-$I$5&lt;$A40-1," ",IF(Y$5-$I$5+1&gt;'Primary Inputs'!$C$17,0,(SUM(OFFSET($I$22,0,Y$5-$I$5-$A40+1)))*$C93))</f>
        <v>0</v>
      </c>
      <c r="Z93" s="169">
        <f ca="1">IF(Z$5-$I$5&lt;$A40-1," ",IF(Z$5-$I$5+1&gt;'Primary Inputs'!$C$17,0,(SUM(OFFSET($I$22,0,Z$5-$I$5-$A40+1)))*$C93))</f>
        <v>0</v>
      </c>
      <c r="AA93" s="169">
        <f ca="1">IF(AA$5-$I$5&lt;$A40-1," ",IF(AA$5-$I$5+1&gt;'Primary Inputs'!$C$17,0,(SUM(OFFSET($I$22,0,AA$5-$I$5-$A40+1)))*$C93))</f>
        <v>0</v>
      </c>
      <c r="AB93" s="169">
        <f ca="1">IF(AB$5-$I$5&lt;$A40-1," ",IF(AB$5-$I$5+1&gt;'Primary Inputs'!$C$17,0,(SUM(OFFSET($I$22,0,AB$5-$I$5-$A40+1)))*$C93))</f>
        <v>0</v>
      </c>
      <c r="AC93" s="169">
        <f ca="1">IF(AC$5-$I$5&lt;$A40-1," ",IF(AC$5-$I$5+1&gt;'Primary Inputs'!$C$17,0,(SUM(OFFSET($I$22,0,AC$5-$I$5-$A40+1)))*$C93))</f>
        <v>0</v>
      </c>
      <c r="AD93" s="169">
        <f ca="1">IF(AD$5-$I$5&lt;$A40-1," ",IF(AD$5-$I$5+1&gt;'Primary Inputs'!$C$17,0,(SUM(OFFSET($I$22,0,AD$5-$I$5-$A40+1)))*$C93))</f>
        <v>0</v>
      </c>
      <c r="AE93" s="169">
        <f ca="1">IF(AE$5-$I$5&lt;$A40-1," ",IF(AE$5-$I$5+1&gt;'Primary Inputs'!$C$17,0,(SUM(OFFSET($I$22,0,AE$5-$I$5-$A40+1)))*$C93))</f>
        <v>0</v>
      </c>
      <c r="AF93" s="169">
        <f ca="1">IF(AF$5-$I$5&lt;$A40-1," ",IF(AF$5-$I$5+1&gt;'Primary Inputs'!$C$17,0,(SUM(OFFSET($I$22,0,AF$5-$I$5-$A40+1)))*$C93))</f>
        <v>0</v>
      </c>
      <c r="AG93" s="169">
        <f ca="1">IF(AG$5-$I$5&lt;$A40-1," ",IF(AG$5-$I$5+1&gt;'Primary Inputs'!$C$17,0,(SUM(OFFSET($I$22,0,AG$5-$I$5-$A40+1)))*$C93))</f>
        <v>0</v>
      </c>
      <c r="AH93" s="169">
        <f ca="1">IF(AH$5-$I$5&lt;$A40-1," ",IF(AH$5-$I$5+1&gt;'Primary Inputs'!$C$17,0,(SUM(OFFSET($I$22,0,AH$5-$I$5-$A40+1)))*$C93))</f>
        <v>0</v>
      </c>
      <c r="AI93" s="169">
        <f ca="1">IF(AI$5-$I$5&lt;$A40-1," ",IF(AI$5-$I$5+1&gt;'Primary Inputs'!$C$17,0,(SUM(OFFSET($I$22,0,AI$5-$I$5-$A40+1)))*$C93))</f>
        <v>0</v>
      </c>
      <c r="AJ93" s="169">
        <f ca="1">IF(AJ$5-$I$5&lt;$A40-1," ",IF(AJ$5-$I$5+1&gt;'Primary Inputs'!$C$17,0,(SUM(OFFSET($I$22,0,AJ$5-$I$5-$A40+1)))*$C93))</f>
        <v>0</v>
      </c>
      <c r="AK93" s="169">
        <f ca="1">IF(AK$5-$I$5&lt;$A40-1," ",IF(AK$5-$I$5+1&gt;'Primary Inputs'!$C$17,0,(SUM(OFFSET($I$22,0,AK$5-$I$5-$A40+1)))*$C93))</f>
        <v>0</v>
      </c>
      <c r="AL93" s="169">
        <f ca="1">IF(AL$5-$I$5&lt;$A40-1," ",IF(AL$5-$I$5+1&gt;'Primary Inputs'!$C$17,0,(SUM(OFFSET($I$22,0,AL$5-$I$5-$A40+1)))*$C93))</f>
        <v>0</v>
      </c>
      <c r="AM93" s="169">
        <f ca="1">IF(AM$5-$I$5&lt;$A40-1," ",IF(AM$5-$I$5+1&gt;'Primary Inputs'!$C$17,0,(SUM(OFFSET($I$22,0,AM$5-$I$5-$A40+1)))*$C93))</f>
        <v>0</v>
      </c>
      <c r="AN93" s="169">
        <f ca="1">IF(AN$5-$I$5&lt;$A40-1," ",IF(AN$5-$I$5+1&gt;'Primary Inputs'!$C$17,0,(SUM(OFFSET($I$22,0,AN$5-$I$5-$A40+1)))*$C93))</f>
        <v>0</v>
      </c>
      <c r="AO93" s="169">
        <f ca="1">IF(AO$5-$I$5&lt;$A40-1," ",IF(AO$5-$I$5+1&gt;'Primary Inputs'!$C$17,0,(SUM(OFFSET($I$22,0,AO$5-$I$5-$A40+1)))*$C93))</f>
        <v>0</v>
      </c>
      <c r="AP93" s="169">
        <f ca="1">IF(AP$5-$I$5&lt;$A40-1," ",IF(AP$5-$I$5+1&gt;'Primary Inputs'!$C$17,0,(SUM(OFFSET($I$22,0,AP$5-$I$5-$A40+1)))*$C93))</f>
        <v>0</v>
      </c>
      <c r="AQ93" s="169">
        <f ca="1">IF(AQ$5-$I$5&lt;$A40-1," ",IF(AQ$5-$I$5+1&gt;'Primary Inputs'!$C$17,0,(SUM(OFFSET($I$22,0,AQ$5-$I$5-$A40+1)))*$C93))</f>
        <v>0</v>
      </c>
      <c r="AR93" s="169">
        <f ca="1">IF(AR$5-$I$5&lt;$A40-1," ",IF(AR$5-$I$5+1&gt;'Primary Inputs'!$C$17,0,(SUM(OFFSET($I$22,0,AR$5-$I$5-$A40+1)))*$C93))</f>
        <v>0</v>
      </c>
      <c r="AS93" s="169">
        <f ca="1">IF(AS$5-$I$5&lt;$A40-1," ",IF(AS$5-$I$5+1&gt;'Primary Inputs'!$C$17,0,(SUM(OFFSET($I$22,0,AS$5-$I$5-$A40+1)))*$C93))</f>
        <v>0</v>
      </c>
      <c r="AT93" s="169">
        <f ca="1">IF(AT$5-$I$5&lt;$A40-1," ",IF(AT$5-$I$5+1&gt;'Primary Inputs'!$C$17,0,(SUM(OFFSET($I$22,0,AT$5-$I$5-$A40+1)))*$C93))</f>
        <v>0</v>
      </c>
      <c r="AU93" s="169">
        <f ca="1">IF(AU$5-$I$5&lt;$A40-1," ",IF(AU$5-$I$5+1&gt;'Primary Inputs'!$C$17,0,(SUM(OFFSET($I$22,0,AU$5-$I$5-$A40+1)))*$C93))</f>
        <v>0</v>
      </c>
      <c r="AV93" s="169">
        <f ca="1">IF(AV$5-$I$5&lt;$A40-1," ",IF(AV$5-$I$5+1&gt;'Primary Inputs'!$C$17,0,(SUM(OFFSET($I$22,0,AV$5-$I$5-$A40+1)))*$C93))</f>
        <v>0</v>
      </c>
      <c r="AW93" s="169">
        <f ca="1">IF(AW$5-$I$5&lt;$A40-1," ",IF(AW$5-$I$5+1&gt;'Primary Inputs'!$C$17,0,(SUM(OFFSET($I$22,0,AW$5-$I$5-$A40+1)))*$C93))</f>
        <v>0</v>
      </c>
      <c r="AX93" s="169">
        <f ca="1">IF(AX$5-$I$5&lt;$A40-1," ",IF(AX$5-$I$5+1&gt;'Primary Inputs'!$C$17,0,(SUM(OFFSET($I$22,0,AX$5-$I$5-$A40+1)))*$C93))</f>
        <v>0</v>
      </c>
      <c r="AY93" s="169">
        <f ca="1">IF(AY$5-$I$5&lt;$A40-1," ",IF(AY$5-$I$5+1&gt;'Primary Inputs'!$C$17,0,(SUM(OFFSET($I$22,0,AY$5-$I$5-$A40+1)))*$C93))</f>
        <v>0</v>
      </c>
      <c r="AZ93" s="169">
        <f ca="1">IF(AZ$5-$I$5&lt;$A40-1," ",IF(AZ$5-$I$5+1&gt;'Primary Inputs'!$C$17,0,(SUM(OFFSET($I$22,0,AZ$5-$I$5-$A40+1)))*$C93))</f>
        <v>0</v>
      </c>
      <c r="BA93" s="169">
        <f ca="1">IF(BA$5-$I$5&lt;$A40-1," ",IF(BA$5-$I$5+1&gt;'Primary Inputs'!$C$17,0,(SUM(OFFSET($I$22,0,BA$5-$I$5-$A40+1)))*$C93))</f>
        <v>0</v>
      </c>
      <c r="BB93" s="169">
        <f ca="1">IF(BB$5-$I$5&lt;$A40-1," ",IF(BB$5-$I$5+1&gt;'Primary Inputs'!$C$17,0,(SUM(OFFSET($I$22,0,BB$5-$I$5-$A40+1)))*$C93))</f>
        <v>0</v>
      </c>
      <c r="BC93" s="169">
        <f ca="1">IF(BC$5-$I$5&lt;$A40-1," ",IF(BC$5-$I$5+1&gt;'Primary Inputs'!$C$17,0,(SUM(OFFSET($I$22,0,BC$5-$I$5-$A40+1)))*$C93))</f>
        <v>0</v>
      </c>
      <c r="BD93" s="169">
        <f ca="1">IF(BD$5-$I$5&lt;$A40-1," ",IF(BD$5-$I$5+1&gt;'Primary Inputs'!$C$17,0,(SUM(OFFSET($I$22,0,BD$5-$I$5-$A40+1)))*$C93))</f>
        <v>0</v>
      </c>
      <c r="BE93" s="169">
        <f ca="1">IF(BE$5-$I$5&lt;$A40-1," ",IF(BE$5-$I$5+1&gt;'Primary Inputs'!$C$17,0,(SUM(OFFSET($I$22,0,BE$5-$I$5-$A40+1)))*$C93))</f>
        <v>0</v>
      </c>
      <c r="BF93" s="169">
        <f ca="1">IF(BF$5-$I$5&lt;$A40-1," ",IF(BF$5-$I$5+1&gt;'Primary Inputs'!$C$17,0,(SUM(OFFSET($I$22,0,BF$5-$I$5-$A40+1)))*$C93))</f>
        <v>0</v>
      </c>
    </row>
    <row r="94" spans="2:58">
      <c r="B94" s="119" t="s">
        <v>210</v>
      </c>
      <c r="C94" s="119">
        <f t="shared" ca="1" si="2"/>
        <v>0</v>
      </c>
      <c r="I94" s="169" t="str">
        <f ca="1">IF(I$5-$I$5&lt;$A41-1," ",IF(I$5-$I$5+1&gt;'Primary Inputs'!$C$17,0,(SUM(OFFSET($I$22,0,I$5-$I$5-$A41+1)))*$C94))</f>
        <v xml:space="preserve"> </v>
      </c>
      <c r="J94" s="169" t="str">
        <f ca="1">IF(J$5-$I$5&lt;$A41-1," ",IF(J$5-$I$5+1&gt;'Primary Inputs'!$C$17,0,(SUM(OFFSET($I$22,0,J$5-$I$5-$A41+1)))*$C94))</f>
        <v xml:space="preserve"> </v>
      </c>
      <c r="K94" s="169" t="str">
        <f ca="1">IF(K$5-$I$5&lt;$A41-1," ",IF(K$5-$I$5+1&gt;'Primary Inputs'!$C$17,0,(SUM(OFFSET($I$22,0,K$5-$I$5-$A41+1)))*$C94))</f>
        <v xml:space="preserve"> </v>
      </c>
      <c r="L94" s="169" t="str">
        <f ca="1">IF(L$5-$I$5&lt;$A41-1," ",IF(L$5-$I$5+1&gt;'Primary Inputs'!$C$17,0,(SUM(OFFSET($I$22,0,L$5-$I$5-$A41+1)))*$C94))</f>
        <v xml:space="preserve"> </v>
      </c>
      <c r="M94" s="169" t="str">
        <f ca="1">IF(M$5-$I$5&lt;$A41-1," ",IF(M$5-$I$5+1&gt;'Primary Inputs'!$C$17,0,(SUM(OFFSET($I$22,0,M$5-$I$5-$A41+1)))*$C94))</f>
        <v xml:space="preserve"> </v>
      </c>
      <c r="N94" s="169" t="str">
        <f ca="1">IF(N$5-$I$5&lt;$A41-1," ",IF(N$5-$I$5+1&gt;'Primary Inputs'!$C$17,0,(SUM(OFFSET($I$22,0,N$5-$I$5-$A41+1)))*$C94))</f>
        <v xml:space="preserve"> </v>
      </c>
      <c r="O94" s="169" t="str">
        <f ca="1">IF(O$5-$I$5&lt;$A41-1," ",IF(O$5-$I$5+1&gt;'Primary Inputs'!$C$17,0,(SUM(OFFSET($I$22,0,O$5-$I$5-$A41+1)))*$C94))</f>
        <v xml:space="preserve"> </v>
      </c>
      <c r="P94" s="169" t="str">
        <f ca="1">IF(P$5-$I$5&lt;$A41-1," ",IF(P$5-$I$5+1&gt;'Primary Inputs'!$C$17,0,(SUM(OFFSET($I$22,0,P$5-$I$5-$A41+1)))*$C94))</f>
        <v xml:space="preserve"> </v>
      </c>
      <c r="Q94" s="169" t="str">
        <f ca="1">IF(Q$5-$I$5&lt;$A41-1," ",IF(Q$5-$I$5+1&gt;'Primary Inputs'!$C$17,0,(SUM(OFFSET($I$22,0,Q$5-$I$5-$A41+1)))*$C94))</f>
        <v xml:space="preserve"> </v>
      </c>
      <c r="R94" s="169" t="str">
        <f ca="1">IF(R$5-$I$5&lt;$A41-1," ",IF(R$5-$I$5+1&gt;'Primary Inputs'!$C$17,0,(SUM(OFFSET($I$22,0,R$5-$I$5-$A41+1)))*$C94))</f>
        <v xml:space="preserve"> </v>
      </c>
      <c r="S94" s="169" t="str">
        <f ca="1">IF(S$5-$I$5&lt;$A41-1," ",IF(S$5-$I$5+1&gt;'Primary Inputs'!$C$17,0,(SUM(OFFSET($I$22,0,S$5-$I$5-$A41+1)))*$C94))</f>
        <v xml:space="preserve"> </v>
      </c>
      <c r="T94" s="169" t="str">
        <f ca="1">IF(T$5-$I$5&lt;$A41-1," ",IF(T$5-$I$5+1&gt;'Primary Inputs'!$C$17,0,(SUM(OFFSET($I$22,0,T$5-$I$5-$A41+1)))*$C94))</f>
        <v xml:space="preserve"> </v>
      </c>
      <c r="U94" s="169" t="str">
        <f ca="1">IF(U$5-$I$5&lt;$A41-1," ",IF(U$5-$I$5+1&gt;'Primary Inputs'!$C$17,0,(SUM(OFFSET($I$22,0,U$5-$I$5-$A41+1)))*$C94))</f>
        <v xml:space="preserve"> </v>
      </c>
      <c r="V94" s="169" t="str">
        <f ca="1">IF(V$5-$I$5&lt;$A41-1," ",IF(V$5-$I$5+1&gt;'Primary Inputs'!$C$17,0,(SUM(OFFSET($I$22,0,V$5-$I$5-$A41+1)))*$C94))</f>
        <v xml:space="preserve"> </v>
      </c>
      <c r="W94" s="169" t="str">
        <f ca="1">IF(W$5-$I$5&lt;$A41-1," ",IF(W$5-$I$5+1&gt;'Primary Inputs'!$C$17,0,(SUM(OFFSET($I$22,0,W$5-$I$5-$A41+1)))*$C94))</f>
        <v xml:space="preserve"> </v>
      </c>
      <c r="X94" s="169">
        <f ca="1">IF(X$5-$I$5&lt;$A41-1," ",IF(X$5-$I$5+1&gt;'Primary Inputs'!$C$17,0,(SUM(OFFSET($I$22,0,X$5-$I$5-$A41+1)))*$C94))</f>
        <v>0</v>
      </c>
      <c r="Y94" s="169">
        <f ca="1">IF(Y$5-$I$5&lt;$A41-1," ",IF(Y$5-$I$5+1&gt;'Primary Inputs'!$C$17,0,(SUM(OFFSET($I$22,0,Y$5-$I$5-$A41+1)))*$C94))</f>
        <v>0</v>
      </c>
      <c r="Z94" s="169">
        <f ca="1">IF(Z$5-$I$5&lt;$A41-1," ",IF(Z$5-$I$5+1&gt;'Primary Inputs'!$C$17,0,(SUM(OFFSET($I$22,0,Z$5-$I$5-$A41+1)))*$C94))</f>
        <v>0</v>
      </c>
      <c r="AA94" s="169">
        <f ca="1">IF(AA$5-$I$5&lt;$A41-1," ",IF(AA$5-$I$5+1&gt;'Primary Inputs'!$C$17,0,(SUM(OFFSET($I$22,0,AA$5-$I$5-$A41+1)))*$C94))</f>
        <v>0</v>
      </c>
      <c r="AB94" s="169">
        <f ca="1">IF(AB$5-$I$5&lt;$A41-1," ",IF(AB$5-$I$5+1&gt;'Primary Inputs'!$C$17,0,(SUM(OFFSET($I$22,0,AB$5-$I$5-$A41+1)))*$C94))</f>
        <v>0</v>
      </c>
      <c r="AC94" s="169">
        <f ca="1">IF(AC$5-$I$5&lt;$A41-1," ",IF(AC$5-$I$5+1&gt;'Primary Inputs'!$C$17,0,(SUM(OFFSET($I$22,0,AC$5-$I$5-$A41+1)))*$C94))</f>
        <v>0</v>
      </c>
      <c r="AD94" s="169">
        <f ca="1">IF(AD$5-$I$5&lt;$A41-1," ",IF(AD$5-$I$5+1&gt;'Primary Inputs'!$C$17,0,(SUM(OFFSET($I$22,0,AD$5-$I$5-$A41+1)))*$C94))</f>
        <v>0</v>
      </c>
      <c r="AE94" s="169">
        <f ca="1">IF(AE$5-$I$5&lt;$A41-1," ",IF(AE$5-$I$5+1&gt;'Primary Inputs'!$C$17,0,(SUM(OFFSET($I$22,0,AE$5-$I$5-$A41+1)))*$C94))</f>
        <v>0</v>
      </c>
      <c r="AF94" s="169">
        <f ca="1">IF(AF$5-$I$5&lt;$A41-1," ",IF(AF$5-$I$5+1&gt;'Primary Inputs'!$C$17,0,(SUM(OFFSET($I$22,0,AF$5-$I$5-$A41+1)))*$C94))</f>
        <v>0</v>
      </c>
      <c r="AG94" s="169">
        <f ca="1">IF(AG$5-$I$5&lt;$A41-1," ",IF(AG$5-$I$5+1&gt;'Primary Inputs'!$C$17,0,(SUM(OFFSET($I$22,0,AG$5-$I$5-$A41+1)))*$C94))</f>
        <v>0</v>
      </c>
      <c r="AH94" s="169">
        <f ca="1">IF(AH$5-$I$5&lt;$A41-1," ",IF(AH$5-$I$5+1&gt;'Primary Inputs'!$C$17,0,(SUM(OFFSET($I$22,0,AH$5-$I$5-$A41+1)))*$C94))</f>
        <v>0</v>
      </c>
      <c r="AI94" s="169">
        <f ca="1">IF(AI$5-$I$5&lt;$A41-1," ",IF(AI$5-$I$5+1&gt;'Primary Inputs'!$C$17,0,(SUM(OFFSET($I$22,0,AI$5-$I$5-$A41+1)))*$C94))</f>
        <v>0</v>
      </c>
      <c r="AJ94" s="169">
        <f ca="1">IF(AJ$5-$I$5&lt;$A41-1," ",IF(AJ$5-$I$5+1&gt;'Primary Inputs'!$C$17,0,(SUM(OFFSET($I$22,0,AJ$5-$I$5-$A41+1)))*$C94))</f>
        <v>0</v>
      </c>
      <c r="AK94" s="169">
        <f ca="1">IF(AK$5-$I$5&lt;$A41-1," ",IF(AK$5-$I$5+1&gt;'Primary Inputs'!$C$17,0,(SUM(OFFSET($I$22,0,AK$5-$I$5-$A41+1)))*$C94))</f>
        <v>0</v>
      </c>
      <c r="AL94" s="169">
        <f ca="1">IF(AL$5-$I$5&lt;$A41-1," ",IF(AL$5-$I$5+1&gt;'Primary Inputs'!$C$17,0,(SUM(OFFSET($I$22,0,AL$5-$I$5-$A41+1)))*$C94))</f>
        <v>0</v>
      </c>
      <c r="AM94" s="169">
        <f ca="1">IF(AM$5-$I$5&lt;$A41-1," ",IF(AM$5-$I$5+1&gt;'Primary Inputs'!$C$17,0,(SUM(OFFSET($I$22,0,AM$5-$I$5-$A41+1)))*$C94))</f>
        <v>0</v>
      </c>
      <c r="AN94" s="169">
        <f ca="1">IF(AN$5-$I$5&lt;$A41-1," ",IF(AN$5-$I$5+1&gt;'Primary Inputs'!$C$17,0,(SUM(OFFSET($I$22,0,AN$5-$I$5-$A41+1)))*$C94))</f>
        <v>0</v>
      </c>
      <c r="AO94" s="169">
        <f ca="1">IF(AO$5-$I$5&lt;$A41-1," ",IF(AO$5-$I$5+1&gt;'Primary Inputs'!$C$17,0,(SUM(OFFSET($I$22,0,AO$5-$I$5-$A41+1)))*$C94))</f>
        <v>0</v>
      </c>
      <c r="AP94" s="169">
        <f ca="1">IF(AP$5-$I$5&lt;$A41-1," ",IF(AP$5-$I$5+1&gt;'Primary Inputs'!$C$17,0,(SUM(OFFSET($I$22,0,AP$5-$I$5-$A41+1)))*$C94))</f>
        <v>0</v>
      </c>
      <c r="AQ94" s="169">
        <f ca="1">IF(AQ$5-$I$5&lt;$A41-1," ",IF(AQ$5-$I$5+1&gt;'Primary Inputs'!$C$17,0,(SUM(OFFSET($I$22,0,AQ$5-$I$5-$A41+1)))*$C94))</f>
        <v>0</v>
      </c>
      <c r="AR94" s="169">
        <f ca="1">IF(AR$5-$I$5&lt;$A41-1," ",IF(AR$5-$I$5+1&gt;'Primary Inputs'!$C$17,0,(SUM(OFFSET($I$22,0,AR$5-$I$5-$A41+1)))*$C94))</f>
        <v>0</v>
      </c>
      <c r="AS94" s="169">
        <f ca="1">IF(AS$5-$I$5&lt;$A41-1," ",IF(AS$5-$I$5+1&gt;'Primary Inputs'!$C$17,0,(SUM(OFFSET($I$22,0,AS$5-$I$5-$A41+1)))*$C94))</f>
        <v>0</v>
      </c>
      <c r="AT94" s="169">
        <f ca="1">IF(AT$5-$I$5&lt;$A41-1," ",IF(AT$5-$I$5+1&gt;'Primary Inputs'!$C$17,0,(SUM(OFFSET($I$22,0,AT$5-$I$5-$A41+1)))*$C94))</f>
        <v>0</v>
      </c>
      <c r="AU94" s="169">
        <f ca="1">IF(AU$5-$I$5&lt;$A41-1," ",IF(AU$5-$I$5+1&gt;'Primary Inputs'!$C$17,0,(SUM(OFFSET($I$22,0,AU$5-$I$5-$A41+1)))*$C94))</f>
        <v>0</v>
      </c>
      <c r="AV94" s="169">
        <f ca="1">IF(AV$5-$I$5&lt;$A41-1," ",IF(AV$5-$I$5+1&gt;'Primary Inputs'!$C$17,0,(SUM(OFFSET($I$22,0,AV$5-$I$5-$A41+1)))*$C94))</f>
        <v>0</v>
      </c>
      <c r="AW94" s="169">
        <f ca="1">IF(AW$5-$I$5&lt;$A41-1," ",IF(AW$5-$I$5+1&gt;'Primary Inputs'!$C$17,0,(SUM(OFFSET($I$22,0,AW$5-$I$5-$A41+1)))*$C94))</f>
        <v>0</v>
      </c>
      <c r="AX94" s="169">
        <f ca="1">IF(AX$5-$I$5&lt;$A41-1," ",IF(AX$5-$I$5+1&gt;'Primary Inputs'!$C$17,0,(SUM(OFFSET($I$22,0,AX$5-$I$5-$A41+1)))*$C94))</f>
        <v>0</v>
      </c>
      <c r="AY94" s="169">
        <f ca="1">IF(AY$5-$I$5&lt;$A41-1," ",IF(AY$5-$I$5+1&gt;'Primary Inputs'!$C$17,0,(SUM(OFFSET($I$22,0,AY$5-$I$5-$A41+1)))*$C94))</f>
        <v>0</v>
      </c>
      <c r="AZ94" s="169">
        <f ca="1">IF(AZ$5-$I$5&lt;$A41-1," ",IF(AZ$5-$I$5+1&gt;'Primary Inputs'!$C$17,0,(SUM(OFFSET($I$22,0,AZ$5-$I$5-$A41+1)))*$C94))</f>
        <v>0</v>
      </c>
      <c r="BA94" s="169">
        <f ca="1">IF(BA$5-$I$5&lt;$A41-1," ",IF(BA$5-$I$5+1&gt;'Primary Inputs'!$C$17,0,(SUM(OFFSET($I$22,0,BA$5-$I$5-$A41+1)))*$C94))</f>
        <v>0</v>
      </c>
      <c r="BB94" s="169">
        <f ca="1">IF(BB$5-$I$5&lt;$A41-1," ",IF(BB$5-$I$5+1&gt;'Primary Inputs'!$C$17,0,(SUM(OFFSET($I$22,0,BB$5-$I$5-$A41+1)))*$C94))</f>
        <v>0</v>
      </c>
      <c r="BC94" s="169">
        <f ca="1">IF(BC$5-$I$5&lt;$A41-1," ",IF(BC$5-$I$5+1&gt;'Primary Inputs'!$C$17,0,(SUM(OFFSET($I$22,0,BC$5-$I$5-$A41+1)))*$C94))</f>
        <v>0</v>
      </c>
      <c r="BD94" s="169">
        <f ca="1">IF(BD$5-$I$5&lt;$A41-1," ",IF(BD$5-$I$5+1&gt;'Primary Inputs'!$C$17,0,(SUM(OFFSET($I$22,0,BD$5-$I$5-$A41+1)))*$C94))</f>
        <v>0</v>
      </c>
      <c r="BE94" s="169">
        <f ca="1">IF(BE$5-$I$5&lt;$A41-1," ",IF(BE$5-$I$5+1&gt;'Primary Inputs'!$C$17,0,(SUM(OFFSET($I$22,0,BE$5-$I$5-$A41+1)))*$C94))</f>
        <v>0</v>
      </c>
      <c r="BF94" s="169">
        <f ca="1">IF(BF$5-$I$5&lt;$A41-1," ",IF(BF$5-$I$5+1&gt;'Primary Inputs'!$C$17,0,(SUM(OFFSET($I$22,0,BF$5-$I$5-$A41+1)))*$C94))</f>
        <v>0</v>
      </c>
    </row>
    <row r="95" spans="2:58">
      <c r="B95" s="119" t="s">
        <v>211</v>
      </c>
      <c r="C95" s="119">
        <f t="shared" ca="1" si="2"/>
        <v>0</v>
      </c>
      <c r="I95" s="169" t="str">
        <f ca="1">IF(I$5-$I$5&lt;$A42-1," ",IF(I$5-$I$5+1&gt;'Primary Inputs'!$C$17,0,(SUM(OFFSET($I$22,0,I$5-$I$5-$A42+1)))*$C95))</f>
        <v xml:space="preserve"> </v>
      </c>
      <c r="J95" s="169" t="str">
        <f ca="1">IF(J$5-$I$5&lt;$A42-1," ",IF(J$5-$I$5+1&gt;'Primary Inputs'!$C$17,0,(SUM(OFFSET($I$22,0,J$5-$I$5-$A42+1)))*$C95))</f>
        <v xml:space="preserve"> </v>
      </c>
      <c r="K95" s="169" t="str">
        <f ca="1">IF(K$5-$I$5&lt;$A42-1," ",IF(K$5-$I$5+1&gt;'Primary Inputs'!$C$17,0,(SUM(OFFSET($I$22,0,K$5-$I$5-$A42+1)))*$C95))</f>
        <v xml:space="preserve"> </v>
      </c>
      <c r="L95" s="169" t="str">
        <f ca="1">IF(L$5-$I$5&lt;$A42-1," ",IF(L$5-$I$5+1&gt;'Primary Inputs'!$C$17,0,(SUM(OFFSET($I$22,0,L$5-$I$5-$A42+1)))*$C95))</f>
        <v xml:space="preserve"> </v>
      </c>
      <c r="M95" s="169" t="str">
        <f ca="1">IF(M$5-$I$5&lt;$A42-1," ",IF(M$5-$I$5+1&gt;'Primary Inputs'!$C$17,0,(SUM(OFFSET($I$22,0,M$5-$I$5-$A42+1)))*$C95))</f>
        <v xml:space="preserve"> </v>
      </c>
      <c r="N95" s="169" t="str">
        <f ca="1">IF(N$5-$I$5&lt;$A42-1," ",IF(N$5-$I$5+1&gt;'Primary Inputs'!$C$17,0,(SUM(OFFSET($I$22,0,N$5-$I$5-$A42+1)))*$C95))</f>
        <v xml:space="preserve"> </v>
      </c>
      <c r="O95" s="169" t="str">
        <f ca="1">IF(O$5-$I$5&lt;$A42-1," ",IF(O$5-$I$5+1&gt;'Primary Inputs'!$C$17,0,(SUM(OFFSET($I$22,0,O$5-$I$5-$A42+1)))*$C95))</f>
        <v xml:space="preserve"> </v>
      </c>
      <c r="P95" s="169" t="str">
        <f ca="1">IF(P$5-$I$5&lt;$A42-1," ",IF(P$5-$I$5+1&gt;'Primary Inputs'!$C$17,0,(SUM(OFFSET($I$22,0,P$5-$I$5-$A42+1)))*$C95))</f>
        <v xml:space="preserve"> </v>
      </c>
      <c r="Q95" s="169" t="str">
        <f ca="1">IF(Q$5-$I$5&lt;$A42-1," ",IF(Q$5-$I$5+1&gt;'Primary Inputs'!$C$17,0,(SUM(OFFSET($I$22,0,Q$5-$I$5-$A42+1)))*$C95))</f>
        <v xml:space="preserve"> </v>
      </c>
      <c r="R95" s="169" t="str">
        <f ca="1">IF(R$5-$I$5&lt;$A42-1," ",IF(R$5-$I$5+1&gt;'Primary Inputs'!$C$17,0,(SUM(OFFSET($I$22,0,R$5-$I$5-$A42+1)))*$C95))</f>
        <v xml:space="preserve"> </v>
      </c>
      <c r="S95" s="169" t="str">
        <f ca="1">IF(S$5-$I$5&lt;$A42-1," ",IF(S$5-$I$5+1&gt;'Primary Inputs'!$C$17,0,(SUM(OFFSET($I$22,0,S$5-$I$5-$A42+1)))*$C95))</f>
        <v xml:space="preserve"> </v>
      </c>
      <c r="T95" s="169" t="str">
        <f ca="1">IF(T$5-$I$5&lt;$A42-1," ",IF(T$5-$I$5+1&gt;'Primary Inputs'!$C$17,0,(SUM(OFFSET($I$22,0,T$5-$I$5-$A42+1)))*$C95))</f>
        <v xml:space="preserve"> </v>
      </c>
      <c r="U95" s="169" t="str">
        <f ca="1">IF(U$5-$I$5&lt;$A42-1," ",IF(U$5-$I$5+1&gt;'Primary Inputs'!$C$17,0,(SUM(OFFSET($I$22,0,U$5-$I$5-$A42+1)))*$C95))</f>
        <v xml:space="preserve"> </v>
      </c>
      <c r="V95" s="169" t="str">
        <f ca="1">IF(V$5-$I$5&lt;$A42-1," ",IF(V$5-$I$5+1&gt;'Primary Inputs'!$C$17,0,(SUM(OFFSET($I$22,0,V$5-$I$5-$A42+1)))*$C95))</f>
        <v xml:space="preserve"> </v>
      </c>
      <c r="W95" s="169" t="str">
        <f ca="1">IF(W$5-$I$5&lt;$A42-1," ",IF(W$5-$I$5+1&gt;'Primary Inputs'!$C$17,0,(SUM(OFFSET($I$22,0,W$5-$I$5-$A42+1)))*$C95))</f>
        <v xml:space="preserve"> </v>
      </c>
      <c r="X95" s="169" t="str">
        <f ca="1">IF(X$5-$I$5&lt;$A42-1," ",IF(X$5-$I$5+1&gt;'Primary Inputs'!$C$17,0,(SUM(OFFSET($I$22,0,X$5-$I$5-$A42+1)))*$C95))</f>
        <v xml:space="preserve"> </v>
      </c>
      <c r="Y95" s="169">
        <f ca="1">IF(Y$5-$I$5&lt;$A42-1," ",IF(Y$5-$I$5+1&gt;'Primary Inputs'!$C$17,0,(SUM(OFFSET($I$22,0,Y$5-$I$5-$A42+1)))*$C95))</f>
        <v>0</v>
      </c>
      <c r="Z95" s="169">
        <f ca="1">IF(Z$5-$I$5&lt;$A42-1," ",IF(Z$5-$I$5+1&gt;'Primary Inputs'!$C$17,0,(SUM(OFFSET($I$22,0,Z$5-$I$5-$A42+1)))*$C95))</f>
        <v>0</v>
      </c>
      <c r="AA95" s="169">
        <f ca="1">IF(AA$5-$I$5&lt;$A42-1," ",IF(AA$5-$I$5+1&gt;'Primary Inputs'!$C$17,0,(SUM(OFFSET($I$22,0,AA$5-$I$5-$A42+1)))*$C95))</f>
        <v>0</v>
      </c>
      <c r="AB95" s="169">
        <f ca="1">IF(AB$5-$I$5&lt;$A42-1," ",IF(AB$5-$I$5+1&gt;'Primary Inputs'!$C$17,0,(SUM(OFFSET($I$22,0,AB$5-$I$5-$A42+1)))*$C95))</f>
        <v>0</v>
      </c>
      <c r="AC95" s="169">
        <f ca="1">IF(AC$5-$I$5&lt;$A42-1," ",IF(AC$5-$I$5+1&gt;'Primary Inputs'!$C$17,0,(SUM(OFFSET($I$22,0,AC$5-$I$5-$A42+1)))*$C95))</f>
        <v>0</v>
      </c>
      <c r="AD95" s="169">
        <f ca="1">IF(AD$5-$I$5&lt;$A42-1," ",IF(AD$5-$I$5+1&gt;'Primary Inputs'!$C$17,0,(SUM(OFFSET($I$22,0,AD$5-$I$5-$A42+1)))*$C95))</f>
        <v>0</v>
      </c>
      <c r="AE95" s="169">
        <f ca="1">IF(AE$5-$I$5&lt;$A42-1," ",IF(AE$5-$I$5+1&gt;'Primary Inputs'!$C$17,0,(SUM(OFFSET($I$22,0,AE$5-$I$5-$A42+1)))*$C95))</f>
        <v>0</v>
      </c>
      <c r="AF95" s="169">
        <f ca="1">IF(AF$5-$I$5&lt;$A42-1," ",IF(AF$5-$I$5+1&gt;'Primary Inputs'!$C$17,0,(SUM(OFFSET($I$22,0,AF$5-$I$5-$A42+1)))*$C95))</f>
        <v>0</v>
      </c>
      <c r="AG95" s="169">
        <f ca="1">IF(AG$5-$I$5&lt;$A42-1," ",IF(AG$5-$I$5+1&gt;'Primary Inputs'!$C$17,0,(SUM(OFFSET($I$22,0,AG$5-$I$5-$A42+1)))*$C95))</f>
        <v>0</v>
      </c>
      <c r="AH95" s="169">
        <f ca="1">IF(AH$5-$I$5&lt;$A42-1," ",IF(AH$5-$I$5+1&gt;'Primary Inputs'!$C$17,0,(SUM(OFFSET($I$22,0,AH$5-$I$5-$A42+1)))*$C95))</f>
        <v>0</v>
      </c>
      <c r="AI95" s="169">
        <f ca="1">IF(AI$5-$I$5&lt;$A42-1," ",IF(AI$5-$I$5+1&gt;'Primary Inputs'!$C$17,0,(SUM(OFFSET($I$22,0,AI$5-$I$5-$A42+1)))*$C95))</f>
        <v>0</v>
      </c>
      <c r="AJ95" s="169">
        <f ca="1">IF(AJ$5-$I$5&lt;$A42-1," ",IF(AJ$5-$I$5+1&gt;'Primary Inputs'!$C$17,0,(SUM(OFFSET($I$22,0,AJ$5-$I$5-$A42+1)))*$C95))</f>
        <v>0</v>
      </c>
      <c r="AK95" s="169">
        <f ca="1">IF(AK$5-$I$5&lt;$A42-1," ",IF(AK$5-$I$5+1&gt;'Primary Inputs'!$C$17,0,(SUM(OFFSET($I$22,0,AK$5-$I$5-$A42+1)))*$C95))</f>
        <v>0</v>
      </c>
      <c r="AL95" s="169">
        <f ca="1">IF(AL$5-$I$5&lt;$A42-1," ",IF(AL$5-$I$5+1&gt;'Primary Inputs'!$C$17,0,(SUM(OFFSET($I$22,0,AL$5-$I$5-$A42+1)))*$C95))</f>
        <v>0</v>
      </c>
      <c r="AM95" s="169">
        <f ca="1">IF(AM$5-$I$5&lt;$A42-1," ",IF(AM$5-$I$5+1&gt;'Primary Inputs'!$C$17,0,(SUM(OFFSET($I$22,0,AM$5-$I$5-$A42+1)))*$C95))</f>
        <v>0</v>
      </c>
      <c r="AN95" s="169">
        <f ca="1">IF(AN$5-$I$5&lt;$A42-1," ",IF(AN$5-$I$5+1&gt;'Primary Inputs'!$C$17,0,(SUM(OFFSET($I$22,0,AN$5-$I$5-$A42+1)))*$C95))</f>
        <v>0</v>
      </c>
      <c r="AO95" s="169">
        <f ca="1">IF(AO$5-$I$5&lt;$A42-1," ",IF(AO$5-$I$5+1&gt;'Primary Inputs'!$C$17,0,(SUM(OFFSET($I$22,0,AO$5-$I$5-$A42+1)))*$C95))</f>
        <v>0</v>
      </c>
      <c r="AP95" s="169">
        <f ca="1">IF(AP$5-$I$5&lt;$A42-1," ",IF(AP$5-$I$5+1&gt;'Primary Inputs'!$C$17,0,(SUM(OFFSET($I$22,0,AP$5-$I$5-$A42+1)))*$C95))</f>
        <v>0</v>
      </c>
      <c r="AQ95" s="169">
        <f ca="1">IF(AQ$5-$I$5&lt;$A42-1," ",IF(AQ$5-$I$5+1&gt;'Primary Inputs'!$C$17,0,(SUM(OFFSET($I$22,0,AQ$5-$I$5-$A42+1)))*$C95))</f>
        <v>0</v>
      </c>
      <c r="AR95" s="169">
        <f ca="1">IF(AR$5-$I$5&lt;$A42-1," ",IF(AR$5-$I$5+1&gt;'Primary Inputs'!$C$17,0,(SUM(OFFSET($I$22,0,AR$5-$I$5-$A42+1)))*$C95))</f>
        <v>0</v>
      </c>
      <c r="AS95" s="169">
        <f ca="1">IF(AS$5-$I$5&lt;$A42-1," ",IF(AS$5-$I$5+1&gt;'Primary Inputs'!$C$17,0,(SUM(OFFSET($I$22,0,AS$5-$I$5-$A42+1)))*$C95))</f>
        <v>0</v>
      </c>
      <c r="AT95" s="169">
        <f ca="1">IF(AT$5-$I$5&lt;$A42-1," ",IF(AT$5-$I$5+1&gt;'Primary Inputs'!$C$17,0,(SUM(OFFSET($I$22,0,AT$5-$I$5-$A42+1)))*$C95))</f>
        <v>0</v>
      </c>
      <c r="AU95" s="169">
        <f ca="1">IF(AU$5-$I$5&lt;$A42-1," ",IF(AU$5-$I$5+1&gt;'Primary Inputs'!$C$17,0,(SUM(OFFSET($I$22,0,AU$5-$I$5-$A42+1)))*$C95))</f>
        <v>0</v>
      </c>
      <c r="AV95" s="169">
        <f ca="1">IF(AV$5-$I$5&lt;$A42-1," ",IF(AV$5-$I$5+1&gt;'Primary Inputs'!$C$17,0,(SUM(OFFSET($I$22,0,AV$5-$I$5-$A42+1)))*$C95))</f>
        <v>0</v>
      </c>
      <c r="AW95" s="169">
        <f ca="1">IF(AW$5-$I$5&lt;$A42-1," ",IF(AW$5-$I$5+1&gt;'Primary Inputs'!$C$17,0,(SUM(OFFSET($I$22,0,AW$5-$I$5-$A42+1)))*$C95))</f>
        <v>0</v>
      </c>
      <c r="AX95" s="169">
        <f ca="1">IF(AX$5-$I$5&lt;$A42-1," ",IF(AX$5-$I$5+1&gt;'Primary Inputs'!$C$17,0,(SUM(OFFSET($I$22,0,AX$5-$I$5-$A42+1)))*$C95))</f>
        <v>0</v>
      </c>
      <c r="AY95" s="169">
        <f ca="1">IF(AY$5-$I$5&lt;$A42-1," ",IF(AY$5-$I$5+1&gt;'Primary Inputs'!$C$17,0,(SUM(OFFSET($I$22,0,AY$5-$I$5-$A42+1)))*$C95))</f>
        <v>0</v>
      </c>
      <c r="AZ95" s="169">
        <f ca="1">IF(AZ$5-$I$5&lt;$A42-1," ",IF(AZ$5-$I$5+1&gt;'Primary Inputs'!$C$17,0,(SUM(OFFSET($I$22,0,AZ$5-$I$5-$A42+1)))*$C95))</f>
        <v>0</v>
      </c>
      <c r="BA95" s="169">
        <f ca="1">IF(BA$5-$I$5&lt;$A42-1," ",IF(BA$5-$I$5+1&gt;'Primary Inputs'!$C$17,0,(SUM(OFFSET($I$22,0,BA$5-$I$5-$A42+1)))*$C95))</f>
        <v>0</v>
      </c>
      <c r="BB95" s="169">
        <f ca="1">IF(BB$5-$I$5&lt;$A42-1," ",IF(BB$5-$I$5+1&gt;'Primary Inputs'!$C$17,0,(SUM(OFFSET($I$22,0,BB$5-$I$5-$A42+1)))*$C95))</f>
        <v>0</v>
      </c>
      <c r="BC95" s="169">
        <f ca="1">IF(BC$5-$I$5&lt;$A42-1," ",IF(BC$5-$I$5+1&gt;'Primary Inputs'!$C$17,0,(SUM(OFFSET($I$22,0,BC$5-$I$5-$A42+1)))*$C95))</f>
        <v>0</v>
      </c>
      <c r="BD95" s="169">
        <f ca="1">IF(BD$5-$I$5&lt;$A42-1," ",IF(BD$5-$I$5+1&gt;'Primary Inputs'!$C$17,0,(SUM(OFFSET($I$22,0,BD$5-$I$5-$A42+1)))*$C95))</f>
        <v>0</v>
      </c>
      <c r="BE95" s="169">
        <f ca="1">IF(BE$5-$I$5&lt;$A42-1," ",IF(BE$5-$I$5+1&gt;'Primary Inputs'!$C$17,0,(SUM(OFFSET($I$22,0,BE$5-$I$5-$A42+1)))*$C95))</f>
        <v>0</v>
      </c>
      <c r="BF95" s="169">
        <f ca="1">IF(BF$5-$I$5&lt;$A42-1," ",IF(BF$5-$I$5+1&gt;'Primary Inputs'!$C$17,0,(SUM(OFFSET($I$22,0,BF$5-$I$5-$A42+1)))*$C95))</f>
        <v>0</v>
      </c>
    </row>
    <row r="96" spans="2:58">
      <c r="B96" s="119" t="s">
        <v>212</v>
      </c>
      <c r="C96" s="119">
        <f t="shared" ca="1" si="2"/>
        <v>0</v>
      </c>
      <c r="I96" s="169" t="str">
        <f ca="1">IF(I$5-$I$5&lt;$A43-1," ",IF(I$5-$I$5+1&gt;'Primary Inputs'!$C$17,0,(SUM(OFFSET($I$22,0,I$5-$I$5-$A43+1)))*$C96))</f>
        <v xml:space="preserve"> </v>
      </c>
      <c r="J96" s="169" t="str">
        <f ca="1">IF(J$5-$I$5&lt;$A43-1," ",IF(J$5-$I$5+1&gt;'Primary Inputs'!$C$17,0,(SUM(OFFSET($I$22,0,J$5-$I$5-$A43+1)))*$C96))</f>
        <v xml:space="preserve"> </v>
      </c>
      <c r="K96" s="169" t="str">
        <f ca="1">IF(K$5-$I$5&lt;$A43-1," ",IF(K$5-$I$5+1&gt;'Primary Inputs'!$C$17,0,(SUM(OFFSET($I$22,0,K$5-$I$5-$A43+1)))*$C96))</f>
        <v xml:space="preserve"> </v>
      </c>
      <c r="L96" s="169" t="str">
        <f ca="1">IF(L$5-$I$5&lt;$A43-1," ",IF(L$5-$I$5+1&gt;'Primary Inputs'!$C$17,0,(SUM(OFFSET($I$22,0,L$5-$I$5-$A43+1)))*$C96))</f>
        <v xml:space="preserve"> </v>
      </c>
      <c r="M96" s="169" t="str">
        <f ca="1">IF(M$5-$I$5&lt;$A43-1," ",IF(M$5-$I$5+1&gt;'Primary Inputs'!$C$17,0,(SUM(OFFSET($I$22,0,M$5-$I$5-$A43+1)))*$C96))</f>
        <v xml:space="preserve"> </v>
      </c>
      <c r="N96" s="169" t="str">
        <f ca="1">IF(N$5-$I$5&lt;$A43-1," ",IF(N$5-$I$5+1&gt;'Primary Inputs'!$C$17,0,(SUM(OFFSET($I$22,0,N$5-$I$5-$A43+1)))*$C96))</f>
        <v xml:space="preserve"> </v>
      </c>
      <c r="O96" s="169" t="str">
        <f ca="1">IF(O$5-$I$5&lt;$A43-1," ",IF(O$5-$I$5+1&gt;'Primary Inputs'!$C$17,0,(SUM(OFFSET($I$22,0,O$5-$I$5-$A43+1)))*$C96))</f>
        <v xml:space="preserve"> </v>
      </c>
      <c r="P96" s="169" t="str">
        <f ca="1">IF(P$5-$I$5&lt;$A43-1," ",IF(P$5-$I$5+1&gt;'Primary Inputs'!$C$17,0,(SUM(OFFSET($I$22,0,P$5-$I$5-$A43+1)))*$C96))</f>
        <v xml:space="preserve"> </v>
      </c>
      <c r="Q96" s="169" t="str">
        <f ca="1">IF(Q$5-$I$5&lt;$A43-1," ",IF(Q$5-$I$5+1&gt;'Primary Inputs'!$C$17,0,(SUM(OFFSET($I$22,0,Q$5-$I$5-$A43+1)))*$C96))</f>
        <v xml:space="preserve"> </v>
      </c>
      <c r="R96" s="169" t="str">
        <f ca="1">IF(R$5-$I$5&lt;$A43-1," ",IF(R$5-$I$5+1&gt;'Primary Inputs'!$C$17,0,(SUM(OFFSET($I$22,0,R$5-$I$5-$A43+1)))*$C96))</f>
        <v xml:space="preserve"> </v>
      </c>
      <c r="S96" s="169" t="str">
        <f ca="1">IF(S$5-$I$5&lt;$A43-1," ",IF(S$5-$I$5+1&gt;'Primary Inputs'!$C$17,0,(SUM(OFFSET($I$22,0,S$5-$I$5-$A43+1)))*$C96))</f>
        <v xml:space="preserve"> </v>
      </c>
      <c r="T96" s="169" t="str">
        <f ca="1">IF(T$5-$I$5&lt;$A43-1," ",IF(T$5-$I$5+1&gt;'Primary Inputs'!$C$17,0,(SUM(OFFSET($I$22,0,T$5-$I$5-$A43+1)))*$C96))</f>
        <v xml:space="preserve"> </v>
      </c>
      <c r="U96" s="169" t="str">
        <f ca="1">IF(U$5-$I$5&lt;$A43-1," ",IF(U$5-$I$5+1&gt;'Primary Inputs'!$C$17,0,(SUM(OFFSET($I$22,0,U$5-$I$5-$A43+1)))*$C96))</f>
        <v xml:space="preserve"> </v>
      </c>
      <c r="V96" s="169" t="str">
        <f ca="1">IF(V$5-$I$5&lt;$A43-1," ",IF(V$5-$I$5+1&gt;'Primary Inputs'!$C$17,0,(SUM(OFFSET($I$22,0,V$5-$I$5-$A43+1)))*$C96))</f>
        <v xml:space="preserve"> </v>
      </c>
      <c r="W96" s="169" t="str">
        <f ca="1">IF(W$5-$I$5&lt;$A43-1," ",IF(W$5-$I$5+1&gt;'Primary Inputs'!$C$17,0,(SUM(OFFSET($I$22,0,W$5-$I$5-$A43+1)))*$C96))</f>
        <v xml:space="preserve"> </v>
      </c>
      <c r="X96" s="169" t="str">
        <f ca="1">IF(X$5-$I$5&lt;$A43-1," ",IF(X$5-$I$5+1&gt;'Primary Inputs'!$C$17,0,(SUM(OFFSET($I$22,0,X$5-$I$5-$A43+1)))*$C96))</f>
        <v xml:space="preserve"> </v>
      </c>
      <c r="Y96" s="169" t="str">
        <f ca="1">IF(Y$5-$I$5&lt;$A43-1," ",IF(Y$5-$I$5+1&gt;'Primary Inputs'!$C$17,0,(SUM(OFFSET($I$22,0,Y$5-$I$5-$A43+1)))*$C96))</f>
        <v xml:space="preserve"> </v>
      </c>
      <c r="Z96" s="169">
        <f ca="1">IF(Z$5-$I$5&lt;$A43-1," ",IF(Z$5-$I$5+1&gt;'Primary Inputs'!$C$17,0,(SUM(OFFSET($I$22,0,Z$5-$I$5-$A43+1)))*$C96))</f>
        <v>0</v>
      </c>
      <c r="AA96" s="169">
        <f ca="1">IF(AA$5-$I$5&lt;$A43-1," ",IF(AA$5-$I$5+1&gt;'Primary Inputs'!$C$17,0,(SUM(OFFSET($I$22,0,AA$5-$I$5-$A43+1)))*$C96))</f>
        <v>0</v>
      </c>
      <c r="AB96" s="169">
        <f ca="1">IF(AB$5-$I$5&lt;$A43-1," ",IF(AB$5-$I$5+1&gt;'Primary Inputs'!$C$17,0,(SUM(OFFSET($I$22,0,AB$5-$I$5-$A43+1)))*$C96))</f>
        <v>0</v>
      </c>
      <c r="AC96" s="169">
        <f ca="1">IF(AC$5-$I$5&lt;$A43-1," ",IF(AC$5-$I$5+1&gt;'Primary Inputs'!$C$17,0,(SUM(OFFSET($I$22,0,AC$5-$I$5-$A43+1)))*$C96))</f>
        <v>0</v>
      </c>
      <c r="AD96" s="169">
        <f ca="1">IF(AD$5-$I$5&lt;$A43-1," ",IF(AD$5-$I$5+1&gt;'Primary Inputs'!$C$17,0,(SUM(OFFSET($I$22,0,AD$5-$I$5-$A43+1)))*$C96))</f>
        <v>0</v>
      </c>
      <c r="AE96" s="169">
        <f ca="1">IF(AE$5-$I$5&lt;$A43-1," ",IF(AE$5-$I$5+1&gt;'Primary Inputs'!$C$17,0,(SUM(OFFSET($I$22,0,AE$5-$I$5-$A43+1)))*$C96))</f>
        <v>0</v>
      </c>
      <c r="AF96" s="169">
        <f ca="1">IF(AF$5-$I$5&lt;$A43-1," ",IF(AF$5-$I$5+1&gt;'Primary Inputs'!$C$17,0,(SUM(OFFSET($I$22,0,AF$5-$I$5-$A43+1)))*$C96))</f>
        <v>0</v>
      </c>
      <c r="AG96" s="169">
        <f ca="1">IF(AG$5-$I$5&lt;$A43-1," ",IF(AG$5-$I$5+1&gt;'Primary Inputs'!$C$17,0,(SUM(OFFSET($I$22,0,AG$5-$I$5-$A43+1)))*$C96))</f>
        <v>0</v>
      </c>
      <c r="AH96" s="169">
        <f ca="1">IF(AH$5-$I$5&lt;$A43-1," ",IF(AH$5-$I$5+1&gt;'Primary Inputs'!$C$17,0,(SUM(OFFSET($I$22,0,AH$5-$I$5-$A43+1)))*$C96))</f>
        <v>0</v>
      </c>
      <c r="AI96" s="169">
        <f ca="1">IF(AI$5-$I$5&lt;$A43-1," ",IF(AI$5-$I$5+1&gt;'Primary Inputs'!$C$17,0,(SUM(OFFSET($I$22,0,AI$5-$I$5-$A43+1)))*$C96))</f>
        <v>0</v>
      </c>
      <c r="AJ96" s="169">
        <f ca="1">IF(AJ$5-$I$5&lt;$A43-1," ",IF(AJ$5-$I$5+1&gt;'Primary Inputs'!$C$17,0,(SUM(OFFSET($I$22,0,AJ$5-$I$5-$A43+1)))*$C96))</f>
        <v>0</v>
      </c>
      <c r="AK96" s="169">
        <f ca="1">IF(AK$5-$I$5&lt;$A43-1," ",IF(AK$5-$I$5+1&gt;'Primary Inputs'!$C$17,0,(SUM(OFFSET($I$22,0,AK$5-$I$5-$A43+1)))*$C96))</f>
        <v>0</v>
      </c>
      <c r="AL96" s="169">
        <f ca="1">IF(AL$5-$I$5&lt;$A43-1," ",IF(AL$5-$I$5+1&gt;'Primary Inputs'!$C$17,0,(SUM(OFFSET($I$22,0,AL$5-$I$5-$A43+1)))*$C96))</f>
        <v>0</v>
      </c>
      <c r="AM96" s="169">
        <f ca="1">IF(AM$5-$I$5&lt;$A43-1," ",IF(AM$5-$I$5+1&gt;'Primary Inputs'!$C$17,0,(SUM(OFFSET($I$22,0,AM$5-$I$5-$A43+1)))*$C96))</f>
        <v>0</v>
      </c>
      <c r="AN96" s="169">
        <f ca="1">IF(AN$5-$I$5&lt;$A43-1," ",IF(AN$5-$I$5+1&gt;'Primary Inputs'!$C$17,0,(SUM(OFFSET($I$22,0,AN$5-$I$5-$A43+1)))*$C96))</f>
        <v>0</v>
      </c>
      <c r="AO96" s="169">
        <f ca="1">IF(AO$5-$I$5&lt;$A43-1," ",IF(AO$5-$I$5+1&gt;'Primary Inputs'!$C$17,0,(SUM(OFFSET($I$22,0,AO$5-$I$5-$A43+1)))*$C96))</f>
        <v>0</v>
      </c>
      <c r="AP96" s="169">
        <f ca="1">IF(AP$5-$I$5&lt;$A43-1," ",IF(AP$5-$I$5+1&gt;'Primary Inputs'!$C$17,0,(SUM(OFFSET($I$22,0,AP$5-$I$5-$A43+1)))*$C96))</f>
        <v>0</v>
      </c>
      <c r="AQ96" s="169">
        <f ca="1">IF(AQ$5-$I$5&lt;$A43-1," ",IF(AQ$5-$I$5+1&gt;'Primary Inputs'!$C$17,0,(SUM(OFFSET($I$22,0,AQ$5-$I$5-$A43+1)))*$C96))</f>
        <v>0</v>
      </c>
      <c r="AR96" s="169">
        <f ca="1">IF(AR$5-$I$5&lt;$A43-1," ",IF(AR$5-$I$5+1&gt;'Primary Inputs'!$C$17,0,(SUM(OFFSET($I$22,0,AR$5-$I$5-$A43+1)))*$C96))</f>
        <v>0</v>
      </c>
      <c r="AS96" s="169">
        <f ca="1">IF(AS$5-$I$5&lt;$A43-1," ",IF(AS$5-$I$5+1&gt;'Primary Inputs'!$C$17,0,(SUM(OFFSET($I$22,0,AS$5-$I$5-$A43+1)))*$C96))</f>
        <v>0</v>
      </c>
      <c r="AT96" s="169">
        <f ca="1">IF(AT$5-$I$5&lt;$A43-1," ",IF(AT$5-$I$5+1&gt;'Primary Inputs'!$C$17,0,(SUM(OFFSET($I$22,0,AT$5-$I$5-$A43+1)))*$C96))</f>
        <v>0</v>
      </c>
      <c r="AU96" s="169">
        <f ca="1">IF(AU$5-$I$5&lt;$A43-1," ",IF(AU$5-$I$5+1&gt;'Primary Inputs'!$C$17,0,(SUM(OFFSET($I$22,0,AU$5-$I$5-$A43+1)))*$C96))</f>
        <v>0</v>
      </c>
      <c r="AV96" s="169">
        <f ca="1">IF(AV$5-$I$5&lt;$A43-1," ",IF(AV$5-$I$5+1&gt;'Primary Inputs'!$C$17,0,(SUM(OFFSET($I$22,0,AV$5-$I$5-$A43+1)))*$C96))</f>
        <v>0</v>
      </c>
      <c r="AW96" s="169">
        <f ca="1">IF(AW$5-$I$5&lt;$A43-1," ",IF(AW$5-$I$5+1&gt;'Primary Inputs'!$C$17,0,(SUM(OFFSET($I$22,0,AW$5-$I$5-$A43+1)))*$C96))</f>
        <v>0</v>
      </c>
      <c r="AX96" s="169">
        <f ca="1">IF(AX$5-$I$5&lt;$A43-1," ",IF(AX$5-$I$5+1&gt;'Primary Inputs'!$C$17,0,(SUM(OFFSET($I$22,0,AX$5-$I$5-$A43+1)))*$C96))</f>
        <v>0</v>
      </c>
      <c r="AY96" s="169">
        <f ca="1">IF(AY$5-$I$5&lt;$A43-1," ",IF(AY$5-$I$5+1&gt;'Primary Inputs'!$C$17,0,(SUM(OFFSET($I$22,0,AY$5-$I$5-$A43+1)))*$C96))</f>
        <v>0</v>
      </c>
      <c r="AZ96" s="169">
        <f ca="1">IF(AZ$5-$I$5&lt;$A43-1," ",IF(AZ$5-$I$5+1&gt;'Primary Inputs'!$C$17,0,(SUM(OFFSET($I$22,0,AZ$5-$I$5-$A43+1)))*$C96))</f>
        <v>0</v>
      </c>
      <c r="BA96" s="169">
        <f ca="1">IF(BA$5-$I$5&lt;$A43-1," ",IF(BA$5-$I$5+1&gt;'Primary Inputs'!$C$17,0,(SUM(OFFSET($I$22,0,BA$5-$I$5-$A43+1)))*$C96))</f>
        <v>0</v>
      </c>
      <c r="BB96" s="169">
        <f ca="1">IF(BB$5-$I$5&lt;$A43-1," ",IF(BB$5-$I$5+1&gt;'Primary Inputs'!$C$17,0,(SUM(OFFSET($I$22,0,BB$5-$I$5-$A43+1)))*$C96))</f>
        <v>0</v>
      </c>
      <c r="BC96" s="169">
        <f ca="1">IF(BC$5-$I$5&lt;$A43-1," ",IF(BC$5-$I$5+1&gt;'Primary Inputs'!$C$17,0,(SUM(OFFSET($I$22,0,BC$5-$I$5-$A43+1)))*$C96))</f>
        <v>0</v>
      </c>
      <c r="BD96" s="169">
        <f ca="1">IF(BD$5-$I$5&lt;$A43-1," ",IF(BD$5-$I$5+1&gt;'Primary Inputs'!$C$17,0,(SUM(OFFSET($I$22,0,BD$5-$I$5-$A43+1)))*$C96))</f>
        <v>0</v>
      </c>
      <c r="BE96" s="169">
        <f ca="1">IF(BE$5-$I$5&lt;$A43-1," ",IF(BE$5-$I$5+1&gt;'Primary Inputs'!$C$17,0,(SUM(OFFSET($I$22,0,BE$5-$I$5-$A43+1)))*$C96))</f>
        <v>0</v>
      </c>
      <c r="BF96" s="169">
        <f ca="1">IF(BF$5-$I$5&lt;$A43-1," ",IF(BF$5-$I$5+1&gt;'Primary Inputs'!$C$17,0,(SUM(OFFSET($I$22,0,BF$5-$I$5-$A43+1)))*$C96))</f>
        <v>0</v>
      </c>
    </row>
    <row r="97" spans="2:58">
      <c r="B97" s="119" t="s">
        <v>213</v>
      </c>
      <c r="C97" s="119">
        <f t="shared" ca="1" si="2"/>
        <v>0</v>
      </c>
      <c r="I97" s="169" t="str">
        <f ca="1">IF(I$5-$I$5&lt;$A44-1," ",IF(I$5-$I$5+1&gt;'Primary Inputs'!$C$17,0,(SUM(OFFSET($I$22,0,I$5-$I$5-$A44+1)))*$C97))</f>
        <v xml:space="preserve"> </v>
      </c>
      <c r="J97" s="169" t="str">
        <f ca="1">IF(J$5-$I$5&lt;$A44-1," ",IF(J$5-$I$5+1&gt;'Primary Inputs'!$C$17,0,(SUM(OFFSET($I$22,0,J$5-$I$5-$A44+1)))*$C97))</f>
        <v xml:space="preserve"> </v>
      </c>
      <c r="K97" s="169" t="str">
        <f ca="1">IF(K$5-$I$5&lt;$A44-1," ",IF(K$5-$I$5+1&gt;'Primary Inputs'!$C$17,0,(SUM(OFFSET($I$22,0,K$5-$I$5-$A44+1)))*$C97))</f>
        <v xml:space="preserve"> </v>
      </c>
      <c r="L97" s="169" t="str">
        <f ca="1">IF(L$5-$I$5&lt;$A44-1," ",IF(L$5-$I$5+1&gt;'Primary Inputs'!$C$17,0,(SUM(OFFSET($I$22,0,L$5-$I$5-$A44+1)))*$C97))</f>
        <v xml:space="preserve"> </v>
      </c>
      <c r="M97" s="169" t="str">
        <f ca="1">IF(M$5-$I$5&lt;$A44-1," ",IF(M$5-$I$5+1&gt;'Primary Inputs'!$C$17,0,(SUM(OFFSET($I$22,0,M$5-$I$5-$A44+1)))*$C97))</f>
        <v xml:space="preserve"> </v>
      </c>
      <c r="N97" s="169" t="str">
        <f ca="1">IF(N$5-$I$5&lt;$A44-1," ",IF(N$5-$I$5+1&gt;'Primary Inputs'!$C$17,0,(SUM(OFFSET($I$22,0,N$5-$I$5-$A44+1)))*$C97))</f>
        <v xml:space="preserve"> </v>
      </c>
      <c r="O97" s="169" t="str">
        <f ca="1">IF(O$5-$I$5&lt;$A44-1," ",IF(O$5-$I$5+1&gt;'Primary Inputs'!$C$17,0,(SUM(OFFSET($I$22,0,O$5-$I$5-$A44+1)))*$C97))</f>
        <v xml:space="preserve"> </v>
      </c>
      <c r="P97" s="169" t="str">
        <f ca="1">IF(P$5-$I$5&lt;$A44-1," ",IF(P$5-$I$5+1&gt;'Primary Inputs'!$C$17,0,(SUM(OFFSET($I$22,0,P$5-$I$5-$A44+1)))*$C97))</f>
        <v xml:space="preserve"> </v>
      </c>
      <c r="Q97" s="169" t="str">
        <f ca="1">IF(Q$5-$I$5&lt;$A44-1," ",IF(Q$5-$I$5+1&gt;'Primary Inputs'!$C$17,0,(SUM(OFFSET($I$22,0,Q$5-$I$5-$A44+1)))*$C97))</f>
        <v xml:space="preserve"> </v>
      </c>
      <c r="R97" s="169" t="str">
        <f ca="1">IF(R$5-$I$5&lt;$A44-1," ",IF(R$5-$I$5+1&gt;'Primary Inputs'!$C$17,0,(SUM(OFFSET($I$22,0,R$5-$I$5-$A44+1)))*$C97))</f>
        <v xml:space="preserve"> </v>
      </c>
      <c r="S97" s="169" t="str">
        <f ca="1">IF(S$5-$I$5&lt;$A44-1," ",IF(S$5-$I$5+1&gt;'Primary Inputs'!$C$17,0,(SUM(OFFSET($I$22,0,S$5-$I$5-$A44+1)))*$C97))</f>
        <v xml:space="preserve"> </v>
      </c>
      <c r="T97" s="169" t="str">
        <f ca="1">IF(T$5-$I$5&lt;$A44-1," ",IF(T$5-$I$5+1&gt;'Primary Inputs'!$C$17,0,(SUM(OFFSET($I$22,0,T$5-$I$5-$A44+1)))*$C97))</f>
        <v xml:space="preserve"> </v>
      </c>
      <c r="U97" s="169" t="str">
        <f ca="1">IF(U$5-$I$5&lt;$A44-1," ",IF(U$5-$I$5+1&gt;'Primary Inputs'!$C$17,0,(SUM(OFFSET($I$22,0,U$5-$I$5-$A44+1)))*$C97))</f>
        <v xml:space="preserve"> </v>
      </c>
      <c r="V97" s="169" t="str">
        <f ca="1">IF(V$5-$I$5&lt;$A44-1," ",IF(V$5-$I$5+1&gt;'Primary Inputs'!$C$17,0,(SUM(OFFSET($I$22,0,V$5-$I$5-$A44+1)))*$C97))</f>
        <v xml:space="preserve"> </v>
      </c>
      <c r="W97" s="169" t="str">
        <f ca="1">IF(W$5-$I$5&lt;$A44-1," ",IF(W$5-$I$5+1&gt;'Primary Inputs'!$C$17,0,(SUM(OFFSET($I$22,0,W$5-$I$5-$A44+1)))*$C97))</f>
        <v xml:space="preserve"> </v>
      </c>
      <c r="X97" s="169" t="str">
        <f ca="1">IF(X$5-$I$5&lt;$A44-1," ",IF(X$5-$I$5+1&gt;'Primary Inputs'!$C$17,0,(SUM(OFFSET($I$22,0,X$5-$I$5-$A44+1)))*$C97))</f>
        <v xml:space="preserve"> </v>
      </c>
      <c r="Y97" s="169" t="str">
        <f ca="1">IF(Y$5-$I$5&lt;$A44-1," ",IF(Y$5-$I$5+1&gt;'Primary Inputs'!$C$17,0,(SUM(OFFSET($I$22,0,Y$5-$I$5-$A44+1)))*$C97))</f>
        <v xml:space="preserve"> </v>
      </c>
      <c r="Z97" s="169" t="str">
        <f ca="1">IF(Z$5-$I$5&lt;$A44-1," ",IF(Z$5-$I$5+1&gt;'Primary Inputs'!$C$17,0,(SUM(OFFSET($I$22,0,Z$5-$I$5-$A44+1)))*$C97))</f>
        <v xml:space="preserve"> </v>
      </c>
      <c r="AA97" s="169">
        <f ca="1">IF(AA$5-$I$5&lt;$A44-1," ",IF(AA$5-$I$5+1&gt;'Primary Inputs'!$C$17,0,(SUM(OFFSET($I$22,0,AA$5-$I$5-$A44+1)))*$C97))</f>
        <v>0</v>
      </c>
      <c r="AB97" s="169">
        <f ca="1">IF(AB$5-$I$5&lt;$A44-1," ",IF(AB$5-$I$5+1&gt;'Primary Inputs'!$C$17,0,(SUM(OFFSET($I$22,0,AB$5-$I$5-$A44+1)))*$C97))</f>
        <v>0</v>
      </c>
      <c r="AC97" s="169">
        <f ca="1">IF(AC$5-$I$5&lt;$A44-1," ",IF(AC$5-$I$5+1&gt;'Primary Inputs'!$C$17,0,(SUM(OFFSET($I$22,0,AC$5-$I$5-$A44+1)))*$C97))</f>
        <v>0</v>
      </c>
      <c r="AD97" s="169">
        <f ca="1">IF(AD$5-$I$5&lt;$A44-1," ",IF(AD$5-$I$5+1&gt;'Primary Inputs'!$C$17,0,(SUM(OFFSET($I$22,0,AD$5-$I$5-$A44+1)))*$C97))</f>
        <v>0</v>
      </c>
      <c r="AE97" s="169">
        <f ca="1">IF(AE$5-$I$5&lt;$A44-1," ",IF(AE$5-$I$5+1&gt;'Primary Inputs'!$C$17,0,(SUM(OFFSET($I$22,0,AE$5-$I$5-$A44+1)))*$C97))</f>
        <v>0</v>
      </c>
      <c r="AF97" s="169">
        <f ca="1">IF(AF$5-$I$5&lt;$A44-1," ",IF(AF$5-$I$5+1&gt;'Primary Inputs'!$C$17,0,(SUM(OFFSET($I$22,0,AF$5-$I$5-$A44+1)))*$C97))</f>
        <v>0</v>
      </c>
      <c r="AG97" s="169">
        <f ca="1">IF(AG$5-$I$5&lt;$A44-1," ",IF(AG$5-$I$5+1&gt;'Primary Inputs'!$C$17,0,(SUM(OFFSET($I$22,0,AG$5-$I$5-$A44+1)))*$C97))</f>
        <v>0</v>
      </c>
      <c r="AH97" s="169">
        <f ca="1">IF(AH$5-$I$5&lt;$A44-1," ",IF(AH$5-$I$5+1&gt;'Primary Inputs'!$C$17,0,(SUM(OFFSET($I$22,0,AH$5-$I$5-$A44+1)))*$C97))</f>
        <v>0</v>
      </c>
      <c r="AI97" s="169">
        <f ca="1">IF(AI$5-$I$5&lt;$A44-1," ",IF(AI$5-$I$5+1&gt;'Primary Inputs'!$C$17,0,(SUM(OFFSET($I$22,0,AI$5-$I$5-$A44+1)))*$C97))</f>
        <v>0</v>
      </c>
      <c r="AJ97" s="169">
        <f ca="1">IF(AJ$5-$I$5&lt;$A44-1," ",IF(AJ$5-$I$5+1&gt;'Primary Inputs'!$C$17,0,(SUM(OFFSET($I$22,0,AJ$5-$I$5-$A44+1)))*$C97))</f>
        <v>0</v>
      </c>
      <c r="AK97" s="169">
        <f ca="1">IF(AK$5-$I$5&lt;$A44-1," ",IF(AK$5-$I$5+1&gt;'Primary Inputs'!$C$17,0,(SUM(OFFSET($I$22,0,AK$5-$I$5-$A44+1)))*$C97))</f>
        <v>0</v>
      </c>
      <c r="AL97" s="169">
        <f ca="1">IF(AL$5-$I$5&lt;$A44-1," ",IF(AL$5-$I$5+1&gt;'Primary Inputs'!$C$17,0,(SUM(OFFSET($I$22,0,AL$5-$I$5-$A44+1)))*$C97))</f>
        <v>0</v>
      </c>
      <c r="AM97" s="169">
        <f ca="1">IF(AM$5-$I$5&lt;$A44-1," ",IF(AM$5-$I$5+1&gt;'Primary Inputs'!$C$17,0,(SUM(OFFSET($I$22,0,AM$5-$I$5-$A44+1)))*$C97))</f>
        <v>0</v>
      </c>
      <c r="AN97" s="169">
        <f ca="1">IF(AN$5-$I$5&lt;$A44-1," ",IF(AN$5-$I$5+1&gt;'Primary Inputs'!$C$17,0,(SUM(OFFSET($I$22,0,AN$5-$I$5-$A44+1)))*$C97))</f>
        <v>0</v>
      </c>
      <c r="AO97" s="169">
        <f ca="1">IF(AO$5-$I$5&lt;$A44-1," ",IF(AO$5-$I$5+1&gt;'Primary Inputs'!$C$17,0,(SUM(OFFSET($I$22,0,AO$5-$I$5-$A44+1)))*$C97))</f>
        <v>0</v>
      </c>
      <c r="AP97" s="169">
        <f ca="1">IF(AP$5-$I$5&lt;$A44-1," ",IF(AP$5-$I$5+1&gt;'Primary Inputs'!$C$17,0,(SUM(OFFSET($I$22,0,AP$5-$I$5-$A44+1)))*$C97))</f>
        <v>0</v>
      </c>
      <c r="AQ97" s="169">
        <f ca="1">IF(AQ$5-$I$5&lt;$A44-1," ",IF(AQ$5-$I$5+1&gt;'Primary Inputs'!$C$17,0,(SUM(OFFSET($I$22,0,AQ$5-$I$5-$A44+1)))*$C97))</f>
        <v>0</v>
      </c>
      <c r="AR97" s="169">
        <f ca="1">IF(AR$5-$I$5&lt;$A44-1," ",IF(AR$5-$I$5+1&gt;'Primary Inputs'!$C$17,0,(SUM(OFFSET($I$22,0,AR$5-$I$5-$A44+1)))*$C97))</f>
        <v>0</v>
      </c>
      <c r="AS97" s="169">
        <f ca="1">IF(AS$5-$I$5&lt;$A44-1," ",IF(AS$5-$I$5+1&gt;'Primary Inputs'!$C$17,0,(SUM(OFFSET($I$22,0,AS$5-$I$5-$A44+1)))*$C97))</f>
        <v>0</v>
      </c>
      <c r="AT97" s="169">
        <f ca="1">IF(AT$5-$I$5&lt;$A44-1," ",IF(AT$5-$I$5+1&gt;'Primary Inputs'!$C$17,0,(SUM(OFFSET($I$22,0,AT$5-$I$5-$A44+1)))*$C97))</f>
        <v>0</v>
      </c>
      <c r="AU97" s="169">
        <f ca="1">IF(AU$5-$I$5&lt;$A44-1," ",IF(AU$5-$I$5+1&gt;'Primary Inputs'!$C$17,0,(SUM(OFFSET($I$22,0,AU$5-$I$5-$A44+1)))*$C97))</f>
        <v>0</v>
      </c>
      <c r="AV97" s="169">
        <f ca="1">IF(AV$5-$I$5&lt;$A44-1," ",IF(AV$5-$I$5+1&gt;'Primary Inputs'!$C$17,0,(SUM(OFFSET($I$22,0,AV$5-$I$5-$A44+1)))*$C97))</f>
        <v>0</v>
      </c>
      <c r="AW97" s="169">
        <f ca="1">IF(AW$5-$I$5&lt;$A44-1," ",IF(AW$5-$I$5+1&gt;'Primary Inputs'!$C$17,0,(SUM(OFFSET($I$22,0,AW$5-$I$5-$A44+1)))*$C97))</f>
        <v>0</v>
      </c>
      <c r="AX97" s="169">
        <f ca="1">IF(AX$5-$I$5&lt;$A44-1," ",IF(AX$5-$I$5+1&gt;'Primary Inputs'!$C$17,0,(SUM(OFFSET($I$22,0,AX$5-$I$5-$A44+1)))*$C97))</f>
        <v>0</v>
      </c>
      <c r="AY97" s="169">
        <f ca="1">IF(AY$5-$I$5&lt;$A44-1," ",IF(AY$5-$I$5+1&gt;'Primary Inputs'!$C$17,0,(SUM(OFFSET($I$22,0,AY$5-$I$5-$A44+1)))*$C97))</f>
        <v>0</v>
      </c>
      <c r="AZ97" s="169">
        <f ca="1">IF(AZ$5-$I$5&lt;$A44-1," ",IF(AZ$5-$I$5+1&gt;'Primary Inputs'!$C$17,0,(SUM(OFFSET($I$22,0,AZ$5-$I$5-$A44+1)))*$C97))</f>
        <v>0</v>
      </c>
      <c r="BA97" s="169">
        <f ca="1">IF(BA$5-$I$5&lt;$A44-1," ",IF(BA$5-$I$5+1&gt;'Primary Inputs'!$C$17,0,(SUM(OFFSET($I$22,0,BA$5-$I$5-$A44+1)))*$C97))</f>
        <v>0</v>
      </c>
      <c r="BB97" s="169">
        <f ca="1">IF(BB$5-$I$5&lt;$A44-1," ",IF(BB$5-$I$5+1&gt;'Primary Inputs'!$C$17,0,(SUM(OFFSET($I$22,0,BB$5-$I$5-$A44+1)))*$C97))</f>
        <v>0</v>
      </c>
      <c r="BC97" s="169">
        <f ca="1">IF(BC$5-$I$5&lt;$A44-1," ",IF(BC$5-$I$5+1&gt;'Primary Inputs'!$C$17,0,(SUM(OFFSET($I$22,0,BC$5-$I$5-$A44+1)))*$C97))</f>
        <v>0</v>
      </c>
      <c r="BD97" s="169">
        <f ca="1">IF(BD$5-$I$5&lt;$A44-1," ",IF(BD$5-$I$5+1&gt;'Primary Inputs'!$C$17,0,(SUM(OFFSET($I$22,0,BD$5-$I$5-$A44+1)))*$C97))</f>
        <v>0</v>
      </c>
      <c r="BE97" s="169">
        <f ca="1">IF(BE$5-$I$5&lt;$A44-1," ",IF(BE$5-$I$5+1&gt;'Primary Inputs'!$C$17,0,(SUM(OFFSET($I$22,0,BE$5-$I$5-$A44+1)))*$C97))</f>
        <v>0</v>
      </c>
      <c r="BF97" s="169">
        <f ca="1">IF(BF$5-$I$5&lt;$A44-1," ",IF(BF$5-$I$5+1&gt;'Primary Inputs'!$C$17,0,(SUM(OFFSET($I$22,0,BF$5-$I$5-$A44+1)))*$C97))</f>
        <v>0</v>
      </c>
    </row>
    <row r="98" spans="2:58">
      <c r="B98" s="119" t="s">
        <v>214</v>
      </c>
      <c r="C98" s="119">
        <f t="shared" ca="1" si="2"/>
        <v>0</v>
      </c>
      <c r="I98" s="169" t="str">
        <f ca="1">IF(I$5-$I$5&lt;$A45-1," ",IF(I$5-$I$5+1&gt;'Primary Inputs'!$C$17,0,(SUM(OFFSET($I$22,0,I$5-$I$5-$A45+1)))*$C98))</f>
        <v xml:space="preserve"> </v>
      </c>
      <c r="J98" s="169" t="str">
        <f ca="1">IF(J$5-$I$5&lt;$A45-1," ",IF(J$5-$I$5+1&gt;'Primary Inputs'!$C$17,0,(SUM(OFFSET($I$22,0,J$5-$I$5-$A45+1)))*$C98))</f>
        <v xml:space="preserve"> </v>
      </c>
      <c r="K98" s="169" t="str">
        <f ca="1">IF(K$5-$I$5&lt;$A45-1," ",IF(K$5-$I$5+1&gt;'Primary Inputs'!$C$17,0,(SUM(OFFSET($I$22,0,K$5-$I$5-$A45+1)))*$C98))</f>
        <v xml:space="preserve"> </v>
      </c>
      <c r="L98" s="169" t="str">
        <f ca="1">IF(L$5-$I$5&lt;$A45-1," ",IF(L$5-$I$5+1&gt;'Primary Inputs'!$C$17,0,(SUM(OFFSET($I$22,0,L$5-$I$5-$A45+1)))*$C98))</f>
        <v xml:space="preserve"> </v>
      </c>
      <c r="M98" s="169" t="str">
        <f ca="1">IF(M$5-$I$5&lt;$A45-1," ",IF(M$5-$I$5+1&gt;'Primary Inputs'!$C$17,0,(SUM(OFFSET($I$22,0,M$5-$I$5-$A45+1)))*$C98))</f>
        <v xml:space="preserve"> </v>
      </c>
      <c r="N98" s="169" t="str">
        <f ca="1">IF(N$5-$I$5&lt;$A45-1," ",IF(N$5-$I$5+1&gt;'Primary Inputs'!$C$17,0,(SUM(OFFSET($I$22,0,N$5-$I$5-$A45+1)))*$C98))</f>
        <v xml:space="preserve"> </v>
      </c>
      <c r="O98" s="169" t="str">
        <f ca="1">IF(O$5-$I$5&lt;$A45-1," ",IF(O$5-$I$5+1&gt;'Primary Inputs'!$C$17,0,(SUM(OFFSET($I$22,0,O$5-$I$5-$A45+1)))*$C98))</f>
        <v xml:space="preserve"> </v>
      </c>
      <c r="P98" s="169" t="str">
        <f ca="1">IF(P$5-$I$5&lt;$A45-1," ",IF(P$5-$I$5+1&gt;'Primary Inputs'!$C$17,0,(SUM(OFFSET($I$22,0,P$5-$I$5-$A45+1)))*$C98))</f>
        <v xml:space="preserve"> </v>
      </c>
      <c r="Q98" s="169" t="str">
        <f ca="1">IF(Q$5-$I$5&lt;$A45-1," ",IF(Q$5-$I$5+1&gt;'Primary Inputs'!$C$17,0,(SUM(OFFSET($I$22,0,Q$5-$I$5-$A45+1)))*$C98))</f>
        <v xml:space="preserve"> </v>
      </c>
      <c r="R98" s="169" t="str">
        <f ca="1">IF(R$5-$I$5&lt;$A45-1," ",IF(R$5-$I$5+1&gt;'Primary Inputs'!$C$17,0,(SUM(OFFSET($I$22,0,R$5-$I$5-$A45+1)))*$C98))</f>
        <v xml:space="preserve"> </v>
      </c>
      <c r="S98" s="169" t="str">
        <f ca="1">IF(S$5-$I$5&lt;$A45-1," ",IF(S$5-$I$5+1&gt;'Primary Inputs'!$C$17,0,(SUM(OFFSET($I$22,0,S$5-$I$5-$A45+1)))*$C98))</f>
        <v xml:space="preserve"> </v>
      </c>
      <c r="T98" s="169" t="str">
        <f ca="1">IF(T$5-$I$5&lt;$A45-1," ",IF(T$5-$I$5+1&gt;'Primary Inputs'!$C$17,0,(SUM(OFFSET($I$22,0,T$5-$I$5-$A45+1)))*$C98))</f>
        <v xml:space="preserve"> </v>
      </c>
      <c r="U98" s="169" t="str">
        <f ca="1">IF(U$5-$I$5&lt;$A45-1," ",IF(U$5-$I$5+1&gt;'Primary Inputs'!$C$17,0,(SUM(OFFSET($I$22,0,U$5-$I$5-$A45+1)))*$C98))</f>
        <v xml:space="preserve"> </v>
      </c>
      <c r="V98" s="169" t="str">
        <f ca="1">IF(V$5-$I$5&lt;$A45-1," ",IF(V$5-$I$5+1&gt;'Primary Inputs'!$C$17,0,(SUM(OFFSET($I$22,0,V$5-$I$5-$A45+1)))*$C98))</f>
        <v xml:space="preserve"> </v>
      </c>
      <c r="W98" s="169" t="str">
        <f ca="1">IF(W$5-$I$5&lt;$A45-1," ",IF(W$5-$I$5+1&gt;'Primary Inputs'!$C$17,0,(SUM(OFFSET($I$22,0,W$5-$I$5-$A45+1)))*$C98))</f>
        <v xml:space="preserve"> </v>
      </c>
      <c r="X98" s="169" t="str">
        <f ca="1">IF(X$5-$I$5&lt;$A45-1," ",IF(X$5-$I$5+1&gt;'Primary Inputs'!$C$17,0,(SUM(OFFSET($I$22,0,X$5-$I$5-$A45+1)))*$C98))</f>
        <v xml:space="preserve"> </v>
      </c>
      <c r="Y98" s="169" t="str">
        <f ca="1">IF(Y$5-$I$5&lt;$A45-1," ",IF(Y$5-$I$5+1&gt;'Primary Inputs'!$C$17,0,(SUM(OFFSET($I$22,0,Y$5-$I$5-$A45+1)))*$C98))</f>
        <v xml:space="preserve"> </v>
      </c>
      <c r="Z98" s="169" t="str">
        <f ca="1">IF(Z$5-$I$5&lt;$A45-1," ",IF(Z$5-$I$5+1&gt;'Primary Inputs'!$C$17,0,(SUM(OFFSET($I$22,0,Z$5-$I$5-$A45+1)))*$C98))</f>
        <v xml:space="preserve"> </v>
      </c>
      <c r="AA98" s="169" t="str">
        <f ca="1">IF(AA$5-$I$5&lt;$A45-1," ",IF(AA$5-$I$5+1&gt;'Primary Inputs'!$C$17,0,(SUM(OFFSET($I$22,0,AA$5-$I$5-$A45+1)))*$C98))</f>
        <v xml:space="preserve"> </v>
      </c>
      <c r="AB98" s="169">
        <f ca="1">IF(AB$5-$I$5&lt;$A45-1," ",IF(AB$5-$I$5+1&gt;'Primary Inputs'!$C$17,0,(SUM(OFFSET($I$22,0,AB$5-$I$5-$A45+1)))*$C98))</f>
        <v>0</v>
      </c>
      <c r="AC98" s="169">
        <f ca="1">IF(AC$5-$I$5&lt;$A45-1," ",IF(AC$5-$I$5+1&gt;'Primary Inputs'!$C$17,0,(SUM(OFFSET($I$22,0,AC$5-$I$5-$A45+1)))*$C98))</f>
        <v>0</v>
      </c>
      <c r="AD98" s="169">
        <f ca="1">IF(AD$5-$I$5&lt;$A45-1," ",IF(AD$5-$I$5+1&gt;'Primary Inputs'!$C$17,0,(SUM(OFFSET($I$22,0,AD$5-$I$5-$A45+1)))*$C98))</f>
        <v>0</v>
      </c>
      <c r="AE98" s="169">
        <f ca="1">IF(AE$5-$I$5&lt;$A45-1," ",IF(AE$5-$I$5+1&gt;'Primary Inputs'!$C$17,0,(SUM(OFFSET($I$22,0,AE$5-$I$5-$A45+1)))*$C98))</f>
        <v>0</v>
      </c>
      <c r="AF98" s="169">
        <f ca="1">IF(AF$5-$I$5&lt;$A45-1," ",IF(AF$5-$I$5+1&gt;'Primary Inputs'!$C$17,0,(SUM(OFFSET($I$22,0,AF$5-$I$5-$A45+1)))*$C98))</f>
        <v>0</v>
      </c>
      <c r="AG98" s="169">
        <f ca="1">IF(AG$5-$I$5&lt;$A45-1," ",IF(AG$5-$I$5+1&gt;'Primary Inputs'!$C$17,0,(SUM(OFFSET($I$22,0,AG$5-$I$5-$A45+1)))*$C98))</f>
        <v>0</v>
      </c>
      <c r="AH98" s="169">
        <f ca="1">IF(AH$5-$I$5&lt;$A45-1," ",IF(AH$5-$I$5+1&gt;'Primary Inputs'!$C$17,0,(SUM(OFFSET($I$22,0,AH$5-$I$5-$A45+1)))*$C98))</f>
        <v>0</v>
      </c>
      <c r="AI98" s="169">
        <f ca="1">IF(AI$5-$I$5&lt;$A45-1," ",IF(AI$5-$I$5+1&gt;'Primary Inputs'!$C$17,0,(SUM(OFFSET($I$22,0,AI$5-$I$5-$A45+1)))*$C98))</f>
        <v>0</v>
      </c>
      <c r="AJ98" s="169">
        <f ca="1">IF(AJ$5-$I$5&lt;$A45-1," ",IF(AJ$5-$I$5+1&gt;'Primary Inputs'!$C$17,0,(SUM(OFFSET($I$22,0,AJ$5-$I$5-$A45+1)))*$C98))</f>
        <v>0</v>
      </c>
      <c r="AK98" s="169">
        <f ca="1">IF(AK$5-$I$5&lt;$A45-1," ",IF(AK$5-$I$5+1&gt;'Primary Inputs'!$C$17,0,(SUM(OFFSET($I$22,0,AK$5-$I$5-$A45+1)))*$C98))</f>
        <v>0</v>
      </c>
      <c r="AL98" s="169">
        <f ca="1">IF(AL$5-$I$5&lt;$A45-1," ",IF(AL$5-$I$5+1&gt;'Primary Inputs'!$C$17,0,(SUM(OFFSET($I$22,0,AL$5-$I$5-$A45+1)))*$C98))</f>
        <v>0</v>
      </c>
      <c r="AM98" s="169">
        <f ca="1">IF(AM$5-$I$5&lt;$A45-1," ",IF(AM$5-$I$5+1&gt;'Primary Inputs'!$C$17,0,(SUM(OFFSET($I$22,0,AM$5-$I$5-$A45+1)))*$C98))</f>
        <v>0</v>
      </c>
      <c r="AN98" s="169">
        <f ca="1">IF(AN$5-$I$5&lt;$A45-1," ",IF(AN$5-$I$5+1&gt;'Primary Inputs'!$C$17,0,(SUM(OFFSET($I$22,0,AN$5-$I$5-$A45+1)))*$C98))</f>
        <v>0</v>
      </c>
      <c r="AO98" s="169">
        <f ca="1">IF(AO$5-$I$5&lt;$A45-1," ",IF(AO$5-$I$5+1&gt;'Primary Inputs'!$C$17,0,(SUM(OFFSET($I$22,0,AO$5-$I$5-$A45+1)))*$C98))</f>
        <v>0</v>
      </c>
      <c r="AP98" s="169">
        <f ca="1">IF(AP$5-$I$5&lt;$A45-1," ",IF(AP$5-$I$5+1&gt;'Primary Inputs'!$C$17,0,(SUM(OFFSET($I$22,0,AP$5-$I$5-$A45+1)))*$C98))</f>
        <v>0</v>
      </c>
      <c r="AQ98" s="169">
        <f ca="1">IF(AQ$5-$I$5&lt;$A45-1," ",IF(AQ$5-$I$5+1&gt;'Primary Inputs'!$C$17,0,(SUM(OFFSET($I$22,0,AQ$5-$I$5-$A45+1)))*$C98))</f>
        <v>0</v>
      </c>
      <c r="AR98" s="169">
        <f ca="1">IF(AR$5-$I$5&lt;$A45-1," ",IF(AR$5-$I$5+1&gt;'Primary Inputs'!$C$17,0,(SUM(OFFSET($I$22,0,AR$5-$I$5-$A45+1)))*$C98))</f>
        <v>0</v>
      </c>
      <c r="AS98" s="169">
        <f ca="1">IF(AS$5-$I$5&lt;$A45-1," ",IF(AS$5-$I$5+1&gt;'Primary Inputs'!$C$17,0,(SUM(OFFSET($I$22,0,AS$5-$I$5-$A45+1)))*$C98))</f>
        <v>0</v>
      </c>
      <c r="AT98" s="169">
        <f ca="1">IF(AT$5-$I$5&lt;$A45-1," ",IF(AT$5-$I$5+1&gt;'Primary Inputs'!$C$17,0,(SUM(OFFSET($I$22,0,AT$5-$I$5-$A45+1)))*$C98))</f>
        <v>0</v>
      </c>
      <c r="AU98" s="169">
        <f ca="1">IF(AU$5-$I$5&lt;$A45-1," ",IF(AU$5-$I$5+1&gt;'Primary Inputs'!$C$17,0,(SUM(OFFSET($I$22,0,AU$5-$I$5-$A45+1)))*$C98))</f>
        <v>0</v>
      </c>
      <c r="AV98" s="169">
        <f ca="1">IF(AV$5-$I$5&lt;$A45-1," ",IF(AV$5-$I$5+1&gt;'Primary Inputs'!$C$17,0,(SUM(OFFSET($I$22,0,AV$5-$I$5-$A45+1)))*$C98))</f>
        <v>0</v>
      </c>
      <c r="AW98" s="169">
        <f ca="1">IF(AW$5-$I$5&lt;$A45-1," ",IF(AW$5-$I$5+1&gt;'Primary Inputs'!$C$17,0,(SUM(OFFSET($I$22,0,AW$5-$I$5-$A45+1)))*$C98))</f>
        <v>0</v>
      </c>
      <c r="AX98" s="169">
        <f ca="1">IF(AX$5-$I$5&lt;$A45-1," ",IF(AX$5-$I$5+1&gt;'Primary Inputs'!$C$17,0,(SUM(OFFSET($I$22,0,AX$5-$I$5-$A45+1)))*$C98))</f>
        <v>0</v>
      </c>
      <c r="AY98" s="169">
        <f ca="1">IF(AY$5-$I$5&lt;$A45-1," ",IF(AY$5-$I$5+1&gt;'Primary Inputs'!$C$17,0,(SUM(OFFSET($I$22,0,AY$5-$I$5-$A45+1)))*$C98))</f>
        <v>0</v>
      </c>
      <c r="AZ98" s="169">
        <f ca="1">IF(AZ$5-$I$5&lt;$A45-1," ",IF(AZ$5-$I$5+1&gt;'Primary Inputs'!$C$17,0,(SUM(OFFSET($I$22,0,AZ$5-$I$5-$A45+1)))*$C98))</f>
        <v>0</v>
      </c>
      <c r="BA98" s="169">
        <f ca="1">IF(BA$5-$I$5&lt;$A45-1," ",IF(BA$5-$I$5+1&gt;'Primary Inputs'!$C$17,0,(SUM(OFFSET($I$22,0,BA$5-$I$5-$A45+1)))*$C98))</f>
        <v>0</v>
      </c>
      <c r="BB98" s="169">
        <f ca="1">IF(BB$5-$I$5&lt;$A45-1," ",IF(BB$5-$I$5+1&gt;'Primary Inputs'!$C$17,0,(SUM(OFFSET($I$22,0,BB$5-$I$5-$A45+1)))*$C98))</f>
        <v>0</v>
      </c>
      <c r="BC98" s="169">
        <f ca="1">IF(BC$5-$I$5&lt;$A45-1," ",IF(BC$5-$I$5+1&gt;'Primary Inputs'!$C$17,0,(SUM(OFFSET($I$22,0,BC$5-$I$5-$A45+1)))*$C98))</f>
        <v>0</v>
      </c>
      <c r="BD98" s="169">
        <f ca="1">IF(BD$5-$I$5&lt;$A45-1," ",IF(BD$5-$I$5+1&gt;'Primary Inputs'!$C$17,0,(SUM(OFFSET($I$22,0,BD$5-$I$5-$A45+1)))*$C98))</f>
        <v>0</v>
      </c>
      <c r="BE98" s="169">
        <f ca="1">IF(BE$5-$I$5&lt;$A45-1," ",IF(BE$5-$I$5+1&gt;'Primary Inputs'!$C$17,0,(SUM(OFFSET($I$22,0,BE$5-$I$5-$A45+1)))*$C98))</f>
        <v>0</v>
      </c>
      <c r="BF98" s="169">
        <f ca="1">IF(BF$5-$I$5&lt;$A45-1," ",IF(BF$5-$I$5+1&gt;'Primary Inputs'!$C$17,0,(SUM(OFFSET($I$22,0,BF$5-$I$5-$A45+1)))*$C98))</f>
        <v>0</v>
      </c>
    </row>
    <row r="99" spans="2:58">
      <c r="B99" s="119" t="s">
        <v>215</v>
      </c>
      <c r="C99" s="119">
        <f t="shared" ca="1" si="2"/>
        <v>0</v>
      </c>
      <c r="I99" s="169" t="str">
        <f ca="1">IF(I$5-$I$5&lt;$A46-1," ",IF(I$5-$I$5+1&gt;'Primary Inputs'!$C$17,0,(SUM(OFFSET($I$22,0,I$5-$I$5-$A46+1)))*$C99))</f>
        <v xml:space="preserve"> </v>
      </c>
      <c r="J99" s="169" t="str">
        <f ca="1">IF(J$5-$I$5&lt;$A46-1," ",IF(J$5-$I$5+1&gt;'Primary Inputs'!$C$17,0,(SUM(OFFSET($I$22,0,J$5-$I$5-$A46+1)))*$C99))</f>
        <v xml:space="preserve"> </v>
      </c>
      <c r="K99" s="169" t="str">
        <f ca="1">IF(K$5-$I$5&lt;$A46-1," ",IF(K$5-$I$5+1&gt;'Primary Inputs'!$C$17,0,(SUM(OFFSET($I$22,0,K$5-$I$5-$A46+1)))*$C99))</f>
        <v xml:space="preserve"> </v>
      </c>
      <c r="L99" s="169" t="str">
        <f ca="1">IF(L$5-$I$5&lt;$A46-1," ",IF(L$5-$I$5+1&gt;'Primary Inputs'!$C$17,0,(SUM(OFFSET($I$22,0,L$5-$I$5-$A46+1)))*$C99))</f>
        <v xml:space="preserve"> </v>
      </c>
      <c r="M99" s="169" t="str">
        <f ca="1">IF(M$5-$I$5&lt;$A46-1," ",IF(M$5-$I$5+1&gt;'Primary Inputs'!$C$17,0,(SUM(OFFSET($I$22,0,M$5-$I$5-$A46+1)))*$C99))</f>
        <v xml:space="preserve"> </v>
      </c>
      <c r="N99" s="169" t="str">
        <f ca="1">IF(N$5-$I$5&lt;$A46-1," ",IF(N$5-$I$5+1&gt;'Primary Inputs'!$C$17,0,(SUM(OFFSET($I$22,0,N$5-$I$5-$A46+1)))*$C99))</f>
        <v xml:space="preserve"> </v>
      </c>
      <c r="O99" s="169" t="str">
        <f ca="1">IF(O$5-$I$5&lt;$A46-1," ",IF(O$5-$I$5+1&gt;'Primary Inputs'!$C$17,0,(SUM(OFFSET($I$22,0,O$5-$I$5-$A46+1)))*$C99))</f>
        <v xml:space="preserve"> </v>
      </c>
      <c r="P99" s="169" t="str">
        <f ca="1">IF(P$5-$I$5&lt;$A46-1," ",IF(P$5-$I$5+1&gt;'Primary Inputs'!$C$17,0,(SUM(OFFSET($I$22,0,P$5-$I$5-$A46+1)))*$C99))</f>
        <v xml:space="preserve"> </v>
      </c>
      <c r="Q99" s="169" t="str">
        <f ca="1">IF(Q$5-$I$5&lt;$A46-1," ",IF(Q$5-$I$5+1&gt;'Primary Inputs'!$C$17,0,(SUM(OFFSET($I$22,0,Q$5-$I$5-$A46+1)))*$C99))</f>
        <v xml:space="preserve"> </v>
      </c>
      <c r="R99" s="169" t="str">
        <f ca="1">IF(R$5-$I$5&lt;$A46-1," ",IF(R$5-$I$5+1&gt;'Primary Inputs'!$C$17,0,(SUM(OFFSET($I$22,0,R$5-$I$5-$A46+1)))*$C99))</f>
        <v xml:space="preserve"> </v>
      </c>
      <c r="S99" s="169" t="str">
        <f ca="1">IF(S$5-$I$5&lt;$A46-1," ",IF(S$5-$I$5+1&gt;'Primary Inputs'!$C$17,0,(SUM(OFFSET($I$22,0,S$5-$I$5-$A46+1)))*$C99))</f>
        <v xml:space="preserve"> </v>
      </c>
      <c r="T99" s="169" t="str">
        <f ca="1">IF(T$5-$I$5&lt;$A46-1," ",IF(T$5-$I$5+1&gt;'Primary Inputs'!$C$17,0,(SUM(OFFSET($I$22,0,T$5-$I$5-$A46+1)))*$C99))</f>
        <v xml:space="preserve"> </v>
      </c>
      <c r="U99" s="169" t="str">
        <f ca="1">IF(U$5-$I$5&lt;$A46-1," ",IF(U$5-$I$5+1&gt;'Primary Inputs'!$C$17,0,(SUM(OFFSET($I$22,0,U$5-$I$5-$A46+1)))*$C99))</f>
        <v xml:space="preserve"> </v>
      </c>
      <c r="V99" s="169" t="str">
        <f ca="1">IF(V$5-$I$5&lt;$A46-1," ",IF(V$5-$I$5+1&gt;'Primary Inputs'!$C$17,0,(SUM(OFFSET($I$22,0,V$5-$I$5-$A46+1)))*$C99))</f>
        <v xml:space="preserve"> </v>
      </c>
      <c r="W99" s="169" t="str">
        <f ca="1">IF(W$5-$I$5&lt;$A46-1," ",IF(W$5-$I$5+1&gt;'Primary Inputs'!$C$17,0,(SUM(OFFSET($I$22,0,W$5-$I$5-$A46+1)))*$C99))</f>
        <v xml:space="preserve"> </v>
      </c>
      <c r="X99" s="169" t="str">
        <f ca="1">IF(X$5-$I$5&lt;$A46-1," ",IF(X$5-$I$5+1&gt;'Primary Inputs'!$C$17,0,(SUM(OFFSET($I$22,0,X$5-$I$5-$A46+1)))*$C99))</f>
        <v xml:space="preserve"> </v>
      </c>
      <c r="Y99" s="169" t="str">
        <f ca="1">IF(Y$5-$I$5&lt;$A46-1," ",IF(Y$5-$I$5+1&gt;'Primary Inputs'!$C$17,0,(SUM(OFFSET($I$22,0,Y$5-$I$5-$A46+1)))*$C99))</f>
        <v xml:space="preserve"> </v>
      </c>
      <c r="Z99" s="169" t="str">
        <f ca="1">IF(Z$5-$I$5&lt;$A46-1," ",IF(Z$5-$I$5+1&gt;'Primary Inputs'!$C$17,0,(SUM(OFFSET($I$22,0,Z$5-$I$5-$A46+1)))*$C99))</f>
        <v xml:space="preserve"> </v>
      </c>
      <c r="AA99" s="169" t="str">
        <f ca="1">IF(AA$5-$I$5&lt;$A46-1," ",IF(AA$5-$I$5+1&gt;'Primary Inputs'!$C$17,0,(SUM(OFFSET($I$22,0,AA$5-$I$5-$A46+1)))*$C99))</f>
        <v xml:space="preserve"> </v>
      </c>
      <c r="AB99" s="169" t="str">
        <f ca="1">IF(AB$5-$I$5&lt;$A46-1," ",IF(AB$5-$I$5+1&gt;'Primary Inputs'!$C$17,0,(SUM(OFFSET($I$22,0,AB$5-$I$5-$A46+1)))*$C99))</f>
        <v xml:space="preserve"> </v>
      </c>
      <c r="AC99" s="169">
        <f ca="1">IF(AC$5-$I$5&lt;$A46-1," ",IF(AC$5-$I$5+1&gt;'Primary Inputs'!$C$17,0,(SUM(OFFSET($I$22,0,AC$5-$I$5-$A46+1)))*$C99))</f>
        <v>0</v>
      </c>
      <c r="AD99" s="169">
        <f ca="1">IF(AD$5-$I$5&lt;$A46-1," ",IF(AD$5-$I$5+1&gt;'Primary Inputs'!$C$17,0,(SUM(OFFSET($I$22,0,AD$5-$I$5-$A46+1)))*$C99))</f>
        <v>0</v>
      </c>
      <c r="AE99" s="169">
        <f ca="1">IF(AE$5-$I$5&lt;$A46-1," ",IF(AE$5-$I$5+1&gt;'Primary Inputs'!$C$17,0,(SUM(OFFSET($I$22,0,AE$5-$I$5-$A46+1)))*$C99))</f>
        <v>0</v>
      </c>
      <c r="AF99" s="169">
        <f ca="1">IF(AF$5-$I$5&lt;$A46-1," ",IF(AF$5-$I$5+1&gt;'Primary Inputs'!$C$17,0,(SUM(OFFSET($I$22,0,AF$5-$I$5-$A46+1)))*$C99))</f>
        <v>0</v>
      </c>
      <c r="AG99" s="169">
        <f ca="1">IF(AG$5-$I$5&lt;$A46-1," ",IF(AG$5-$I$5+1&gt;'Primary Inputs'!$C$17,0,(SUM(OFFSET($I$22,0,AG$5-$I$5-$A46+1)))*$C99))</f>
        <v>0</v>
      </c>
      <c r="AH99" s="169">
        <f ca="1">IF(AH$5-$I$5&lt;$A46-1," ",IF(AH$5-$I$5+1&gt;'Primary Inputs'!$C$17,0,(SUM(OFFSET($I$22,0,AH$5-$I$5-$A46+1)))*$C99))</f>
        <v>0</v>
      </c>
      <c r="AI99" s="169">
        <f ca="1">IF(AI$5-$I$5&lt;$A46-1," ",IF(AI$5-$I$5+1&gt;'Primary Inputs'!$C$17,0,(SUM(OFFSET($I$22,0,AI$5-$I$5-$A46+1)))*$C99))</f>
        <v>0</v>
      </c>
      <c r="AJ99" s="169">
        <f ca="1">IF(AJ$5-$I$5&lt;$A46-1," ",IF(AJ$5-$I$5+1&gt;'Primary Inputs'!$C$17,0,(SUM(OFFSET($I$22,0,AJ$5-$I$5-$A46+1)))*$C99))</f>
        <v>0</v>
      </c>
      <c r="AK99" s="169">
        <f ca="1">IF(AK$5-$I$5&lt;$A46-1," ",IF(AK$5-$I$5+1&gt;'Primary Inputs'!$C$17,0,(SUM(OFFSET($I$22,0,AK$5-$I$5-$A46+1)))*$C99))</f>
        <v>0</v>
      </c>
      <c r="AL99" s="169">
        <f ca="1">IF(AL$5-$I$5&lt;$A46-1," ",IF(AL$5-$I$5+1&gt;'Primary Inputs'!$C$17,0,(SUM(OFFSET($I$22,0,AL$5-$I$5-$A46+1)))*$C99))</f>
        <v>0</v>
      </c>
      <c r="AM99" s="169">
        <f ca="1">IF(AM$5-$I$5&lt;$A46-1," ",IF(AM$5-$I$5+1&gt;'Primary Inputs'!$C$17,0,(SUM(OFFSET($I$22,0,AM$5-$I$5-$A46+1)))*$C99))</f>
        <v>0</v>
      </c>
      <c r="AN99" s="169">
        <f ca="1">IF(AN$5-$I$5&lt;$A46-1," ",IF(AN$5-$I$5+1&gt;'Primary Inputs'!$C$17,0,(SUM(OFFSET($I$22,0,AN$5-$I$5-$A46+1)))*$C99))</f>
        <v>0</v>
      </c>
      <c r="AO99" s="169">
        <f ca="1">IF(AO$5-$I$5&lt;$A46-1," ",IF(AO$5-$I$5+1&gt;'Primary Inputs'!$C$17,0,(SUM(OFFSET($I$22,0,AO$5-$I$5-$A46+1)))*$C99))</f>
        <v>0</v>
      </c>
      <c r="AP99" s="169">
        <f ca="1">IF(AP$5-$I$5&lt;$A46-1," ",IF(AP$5-$I$5+1&gt;'Primary Inputs'!$C$17,0,(SUM(OFFSET($I$22,0,AP$5-$I$5-$A46+1)))*$C99))</f>
        <v>0</v>
      </c>
      <c r="AQ99" s="169">
        <f ca="1">IF(AQ$5-$I$5&lt;$A46-1," ",IF(AQ$5-$I$5+1&gt;'Primary Inputs'!$C$17,0,(SUM(OFFSET($I$22,0,AQ$5-$I$5-$A46+1)))*$C99))</f>
        <v>0</v>
      </c>
      <c r="AR99" s="169">
        <f ca="1">IF(AR$5-$I$5&lt;$A46-1," ",IF(AR$5-$I$5+1&gt;'Primary Inputs'!$C$17,0,(SUM(OFFSET($I$22,0,AR$5-$I$5-$A46+1)))*$C99))</f>
        <v>0</v>
      </c>
      <c r="AS99" s="169">
        <f ca="1">IF(AS$5-$I$5&lt;$A46-1," ",IF(AS$5-$I$5+1&gt;'Primary Inputs'!$C$17,0,(SUM(OFFSET($I$22,0,AS$5-$I$5-$A46+1)))*$C99))</f>
        <v>0</v>
      </c>
      <c r="AT99" s="169">
        <f ca="1">IF(AT$5-$I$5&lt;$A46-1," ",IF(AT$5-$I$5+1&gt;'Primary Inputs'!$C$17,0,(SUM(OFFSET($I$22,0,AT$5-$I$5-$A46+1)))*$C99))</f>
        <v>0</v>
      </c>
      <c r="AU99" s="169">
        <f ca="1">IF(AU$5-$I$5&lt;$A46-1," ",IF(AU$5-$I$5+1&gt;'Primary Inputs'!$C$17,0,(SUM(OFFSET($I$22,0,AU$5-$I$5-$A46+1)))*$C99))</f>
        <v>0</v>
      </c>
      <c r="AV99" s="169">
        <f ca="1">IF(AV$5-$I$5&lt;$A46-1," ",IF(AV$5-$I$5+1&gt;'Primary Inputs'!$C$17,0,(SUM(OFFSET($I$22,0,AV$5-$I$5-$A46+1)))*$C99))</f>
        <v>0</v>
      </c>
      <c r="AW99" s="169">
        <f ca="1">IF(AW$5-$I$5&lt;$A46-1," ",IF(AW$5-$I$5+1&gt;'Primary Inputs'!$C$17,0,(SUM(OFFSET($I$22,0,AW$5-$I$5-$A46+1)))*$C99))</f>
        <v>0</v>
      </c>
      <c r="AX99" s="169">
        <f ca="1">IF(AX$5-$I$5&lt;$A46-1," ",IF(AX$5-$I$5+1&gt;'Primary Inputs'!$C$17,0,(SUM(OFFSET($I$22,0,AX$5-$I$5-$A46+1)))*$C99))</f>
        <v>0</v>
      </c>
      <c r="AY99" s="169">
        <f ca="1">IF(AY$5-$I$5&lt;$A46-1," ",IF(AY$5-$I$5+1&gt;'Primary Inputs'!$C$17,0,(SUM(OFFSET($I$22,0,AY$5-$I$5-$A46+1)))*$C99))</f>
        <v>0</v>
      </c>
      <c r="AZ99" s="169">
        <f ca="1">IF(AZ$5-$I$5&lt;$A46-1," ",IF(AZ$5-$I$5+1&gt;'Primary Inputs'!$C$17,0,(SUM(OFFSET($I$22,0,AZ$5-$I$5-$A46+1)))*$C99))</f>
        <v>0</v>
      </c>
      <c r="BA99" s="169">
        <f ca="1">IF(BA$5-$I$5&lt;$A46-1," ",IF(BA$5-$I$5+1&gt;'Primary Inputs'!$C$17,0,(SUM(OFFSET($I$22,0,BA$5-$I$5-$A46+1)))*$C99))</f>
        <v>0</v>
      </c>
      <c r="BB99" s="169">
        <f ca="1">IF(BB$5-$I$5&lt;$A46-1," ",IF(BB$5-$I$5+1&gt;'Primary Inputs'!$C$17,0,(SUM(OFFSET($I$22,0,BB$5-$I$5-$A46+1)))*$C99))</f>
        <v>0</v>
      </c>
      <c r="BC99" s="169">
        <f ca="1">IF(BC$5-$I$5&lt;$A46-1," ",IF(BC$5-$I$5+1&gt;'Primary Inputs'!$C$17,0,(SUM(OFFSET($I$22,0,BC$5-$I$5-$A46+1)))*$C99))</f>
        <v>0</v>
      </c>
      <c r="BD99" s="169">
        <f ca="1">IF(BD$5-$I$5&lt;$A46-1," ",IF(BD$5-$I$5+1&gt;'Primary Inputs'!$C$17,0,(SUM(OFFSET($I$22,0,BD$5-$I$5-$A46+1)))*$C99))</f>
        <v>0</v>
      </c>
      <c r="BE99" s="169">
        <f ca="1">IF(BE$5-$I$5&lt;$A46-1," ",IF(BE$5-$I$5+1&gt;'Primary Inputs'!$C$17,0,(SUM(OFFSET($I$22,0,BE$5-$I$5-$A46+1)))*$C99))</f>
        <v>0</v>
      </c>
      <c r="BF99" s="169">
        <f ca="1">IF(BF$5-$I$5&lt;$A46-1," ",IF(BF$5-$I$5+1&gt;'Primary Inputs'!$C$17,0,(SUM(OFFSET($I$22,0,BF$5-$I$5-$A46+1)))*$C99))</f>
        <v>0</v>
      </c>
    </row>
    <row r="100" spans="2:58">
      <c r="B100" s="119" t="s">
        <v>216</v>
      </c>
      <c r="C100" s="119">
        <f t="shared" ca="1" si="2"/>
        <v>0</v>
      </c>
      <c r="I100" s="169" t="str">
        <f ca="1">IF(I$5-$I$5&lt;$A47-1," ",IF(I$5-$I$5+1&gt;'Primary Inputs'!$C$17,0,(SUM(OFFSET($I$22,0,I$5-$I$5-$A47+1)))*$C100))</f>
        <v xml:space="preserve"> </v>
      </c>
      <c r="J100" s="169" t="str">
        <f ca="1">IF(J$5-$I$5&lt;$A47-1," ",IF(J$5-$I$5+1&gt;'Primary Inputs'!$C$17,0,(SUM(OFFSET($I$22,0,J$5-$I$5-$A47+1)))*$C100))</f>
        <v xml:space="preserve"> </v>
      </c>
      <c r="K100" s="169" t="str">
        <f ca="1">IF(K$5-$I$5&lt;$A47-1," ",IF(K$5-$I$5+1&gt;'Primary Inputs'!$C$17,0,(SUM(OFFSET($I$22,0,K$5-$I$5-$A47+1)))*$C100))</f>
        <v xml:space="preserve"> </v>
      </c>
      <c r="L100" s="169" t="str">
        <f ca="1">IF(L$5-$I$5&lt;$A47-1," ",IF(L$5-$I$5+1&gt;'Primary Inputs'!$C$17,0,(SUM(OFFSET($I$22,0,L$5-$I$5-$A47+1)))*$C100))</f>
        <v xml:space="preserve"> </v>
      </c>
      <c r="M100" s="169" t="str">
        <f ca="1">IF(M$5-$I$5&lt;$A47-1," ",IF(M$5-$I$5+1&gt;'Primary Inputs'!$C$17,0,(SUM(OFFSET($I$22,0,M$5-$I$5-$A47+1)))*$C100))</f>
        <v xml:space="preserve"> </v>
      </c>
      <c r="N100" s="169" t="str">
        <f ca="1">IF(N$5-$I$5&lt;$A47-1," ",IF(N$5-$I$5+1&gt;'Primary Inputs'!$C$17,0,(SUM(OFFSET($I$22,0,N$5-$I$5-$A47+1)))*$C100))</f>
        <v xml:space="preserve"> </v>
      </c>
      <c r="O100" s="169" t="str">
        <f ca="1">IF(O$5-$I$5&lt;$A47-1," ",IF(O$5-$I$5+1&gt;'Primary Inputs'!$C$17,0,(SUM(OFFSET($I$22,0,O$5-$I$5-$A47+1)))*$C100))</f>
        <v xml:space="preserve"> </v>
      </c>
      <c r="P100" s="169" t="str">
        <f ca="1">IF(P$5-$I$5&lt;$A47-1," ",IF(P$5-$I$5+1&gt;'Primary Inputs'!$C$17,0,(SUM(OFFSET($I$22,0,P$5-$I$5-$A47+1)))*$C100))</f>
        <v xml:space="preserve"> </v>
      </c>
      <c r="Q100" s="169" t="str">
        <f ca="1">IF(Q$5-$I$5&lt;$A47-1," ",IF(Q$5-$I$5+1&gt;'Primary Inputs'!$C$17,0,(SUM(OFFSET($I$22,0,Q$5-$I$5-$A47+1)))*$C100))</f>
        <v xml:space="preserve"> </v>
      </c>
      <c r="R100" s="169" t="str">
        <f ca="1">IF(R$5-$I$5&lt;$A47-1," ",IF(R$5-$I$5+1&gt;'Primary Inputs'!$C$17,0,(SUM(OFFSET($I$22,0,R$5-$I$5-$A47+1)))*$C100))</f>
        <v xml:space="preserve"> </v>
      </c>
      <c r="S100" s="169" t="str">
        <f ca="1">IF(S$5-$I$5&lt;$A47-1," ",IF(S$5-$I$5+1&gt;'Primary Inputs'!$C$17,0,(SUM(OFFSET($I$22,0,S$5-$I$5-$A47+1)))*$C100))</f>
        <v xml:space="preserve"> </v>
      </c>
      <c r="T100" s="169" t="str">
        <f ca="1">IF(T$5-$I$5&lt;$A47-1," ",IF(T$5-$I$5+1&gt;'Primary Inputs'!$C$17,0,(SUM(OFFSET($I$22,0,T$5-$I$5-$A47+1)))*$C100))</f>
        <v xml:space="preserve"> </v>
      </c>
      <c r="U100" s="169" t="str">
        <f ca="1">IF(U$5-$I$5&lt;$A47-1," ",IF(U$5-$I$5+1&gt;'Primary Inputs'!$C$17,0,(SUM(OFFSET($I$22,0,U$5-$I$5-$A47+1)))*$C100))</f>
        <v xml:space="preserve"> </v>
      </c>
      <c r="V100" s="169" t="str">
        <f ca="1">IF(V$5-$I$5&lt;$A47-1," ",IF(V$5-$I$5+1&gt;'Primary Inputs'!$C$17,0,(SUM(OFFSET($I$22,0,V$5-$I$5-$A47+1)))*$C100))</f>
        <v xml:space="preserve"> </v>
      </c>
      <c r="W100" s="169" t="str">
        <f ca="1">IF(W$5-$I$5&lt;$A47-1," ",IF(W$5-$I$5+1&gt;'Primary Inputs'!$C$17,0,(SUM(OFFSET($I$22,0,W$5-$I$5-$A47+1)))*$C100))</f>
        <v xml:space="preserve"> </v>
      </c>
      <c r="X100" s="169" t="str">
        <f ca="1">IF(X$5-$I$5&lt;$A47-1," ",IF(X$5-$I$5+1&gt;'Primary Inputs'!$C$17,0,(SUM(OFFSET($I$22,0,X$5-$I$5-$A47+1)))*$C100))</f>
        <v xml:space="preserve"> </v>
      </c>
      <c r="Y100" s="169" t="str">
        <f ca="1">IF(Y$5-$I$5&lt;$A47-1," ",IF(Y$5-$I$5+1&gt;'Primary Inputs'!$C$17,0,(SUM(OFFSET($I$22,0,Y$5-$I$5-$A47+1)))*$C100))</f>
        <v xml:space="preserve"> </v>
      </c>
      <c r="Z100" s="169" t="str">
        <f ca="1">IF(Z$5-$I$5&lt;$A47-1," ",IF(Z$5-$I$5+1&gt;'Primary Inputs'!$C$17,0,(SUM(OFFSET($I$22,0,Z$5-$I$5-$A47+1)))*$C100))</f>
        <v xml:space="preserve"> </v>
      </c>
      <c r="AA100" s="169" t="str">
        <f ca="1">IF(AA$5-$I$5&lt;$A47-1," ",IF(AA$5-$I$5+1&gt;'Primary Inputs'!$C$17,0,(SUM(OFFSET($I$22,0,AA$5-$I$5-$A47+1)))*$C100))</f>
        <v xml:space="preserve"> </v>
      </c>
      <c r="AB100" s="169" t="str">
        <f ca="1">IF(AB$5-$I$5&lt;$A47-1," ",IF(AB$5-$I$5+1&gt;'Primary Inputs'!$C$17,0,(SUM(OFFSET($I$22,0,AB$5-$I$5-$A47+1)))*$C100))</f>
        <v xml:space="preserve"> </v>
      </c>
      <c r="AC100" s="169" t="str">
        <f ca="1">IF(AC$5-$I$5&lt;$A47-1," ",IF(AC$5-$I$5+1&gt;'Primary Inputs'!$C$17,0,(SUM(OFFSET($I$22,0,AC$5-$I$5-$A47+1)))*$C100))</f>
        <v xml:space="preserve"> </v>
      </c>
      <c r="AD100" s="169">
        <f ca="1">IF(AD$5-$I$5&lt;$A47-1," ",IF(AD$5-$I$5+1&gt;'Primary Inputs'!$C$17,0,(SUM(OFFSET($I$22,0,AD$5-$I$5-$A47+1)))*$C100))</f>
        <v>0</v>
      </c>
      <c r="AE100" s="169">
        <f ca="1">IF(AE$5-$I$5&lt;$A47-1," ",IF(AE$5-$I$5+1&gt;'Primary Inputs'!$C$17,0,(SUM(OFFSET($I$22,0,AE$5-$I$5-$A47+1)))*$C100))</f>
        <v>0</v>
      </c>
      <c r="AF100" s="169">
        <f ca="1">IF(AF$5-$I$5&lt;$A47-1," ",IF(AF$5-$I$5+1&gt;'Primary Inputs'!$C$17,0,(SUM(OFFSET($I$22,0,AF$5-$I$5-$A47+1)))*$C100))</f>
        <v>0</v>
      </c>
      <c r="AG100" s="169">
        <f ca="1">IF(AG$5-$I$5&lt;$A47-1," ",IF(AG$5-$I$5+1&gt;'Primary Inputs'!$C$17,0,(SUM(OFFSET($I$22,0,AG$5-$I$5-$A47+1)))*$C100))</f>
        <v>0</v>
      </c>
      <c r="AH100" s="169">
        <f ca="1">IF(AH$5-$I$5&lt;$A47-1," ",IF(AH$5-$I$5+1&gt;'Primary Inputs'!$C$17,0,(SUM(OFFSET($I$22,0,AH$5-$I$5-$A47+1)))*$C100))</f>
        <v>0</v>
      </c>
      <c r="AI100" s="169">
        <f ca="1">IF(AI$5-$I$5&lt;$A47-1," ",IF(AI$5-$I$5+1&gt;'Primary Inputs'!$C$17,0,(SUM(OFFSET($I$22,0,AI$5-$I$5-$A47+1)))*$C100))</f>
        <v>0</v>
      </c>
      <c r="AJ100" s="169">
        <f ca="1">IF(AJ$5-$I$5&lt;$A47-1," ",IF(AJ$5-$I$5+1&gt;'Primary Inputs'!$C$17,0,(SUM(OFFSET($I$22,0,AJ$5-$I$5-$A47+1)))*$C100))</f>
        <v>0</v>
      </c>
      <c r="AK100" s="169">
        <f ca="1">IF(AK$5-$I$5&lt;$A47-1," ",IF(AK$5-$I$5+1&gt;'Primary Inputs'!$C$17,0,(SUM(OFFSET($I$22,0,AK$5-$I$5-$A47+1)))*$C100))</f>
        <v>0</v>
      </c>
      <c r="AL100" s="169">
        <f ca="1">IF(AL$5-$I$5&lt;$A47-1," ",IF(AL$5-$I$5+1&gt;'Primary Inputs'!$C$17,0,(SUM(OFFSET($I$22,0,AL$5-$I$5-$A47+1)))*$C100))</f>
        <v>0</v>
      </c>
      <c r="AM100" s="169">
        <f ca="1">IF(AM$5-$I$5&lt;$A47-1," ",IF(AM$5-$I$5+1&gt;'Primary Inputs'!$C$17,0,(SUM(OFFSET($I$22,0,AM$5-$I$5-$A47+1)))*$C100))</f>
        <v>0</v>
      </c>
      <c r="AN100" s="169">
        <f ca="1">IF(AN$5-$I$5&lt;$A47-1," ",IF(AN$5-$I$5+1&gt;'Primary Inputs'!$C$17,0,(SUM(OFFSET($I$22,0,AN$5-$I$5-$A47+1)))*$C100))</f>
        <v>0</v>
      </c>
      <c r="AO100" s="169">
        <f ca="1">IF(AO$5-$I$5&lt;$A47-1," ",IF(AO$5-$I$5+1&gt;'Primary Inputs'!$C$17,0,(SUM(OFFSET($I$22,0,AO$5-$I$5-$A47+1)))*$C100))</f>
        <v>0</v>
      </c>
      <c r="AP100" s="169">
        <f ca="1">IF(AP$5-$I$5&lt;$A47-1," ",IF(AP$5-$I$5+1&gt;'Primary Inputs'!$C$17,0,(SUM(OFFSET($I$22,0,AP$5-$I$5-$A47+1)))*$C100))</f>
        <v>0</v>
      </c>
      <c r="AQ100" s="169">
        <f ca="1">IF(AQ$5-$I$5&lt;$A47-1," ",IF(AQ$5-$I$5+1&gt;'Primary Inputs'!$C$17,0,(SUM(OFFSET($I$22,0,AQ$5-$I$5-$A47+1)))*$C100))</f>
        <v>0</v>
      </c>
      <c r="AR100" s="169">
        <f ca="1">IF(AR$5-$I$5&lt;$A47-1," ",IF(AR$5-$I$5+1&gt;'Primary Inputs'!$C$17,0,(SUM(OFFSET($I$22,0,AR$5-$I$5-$A47+1)))*$C100))</f>
        <v>0</v>
      </c>
      <c r="AS100" s="169">
        <f ca="1">IF(AS$5-$I$5&lt;$A47-1," ",IF(AS$5-$I$5+1&gt;'Primary Inputs'!$C$17,0,(SUM(OFFSET($I$22,0,AS$5-$I$5-$A47+1)))*$C100))</f>
        <v>0</v>
      </c>
      <c r="AT100" s="169">
        <f ca="1">IF(AT$5-$I$5&lt;$A47-1," ",IF(AT$5-$I$5+1&gt;'Primary Inputs'!$C$17,0,(SUM(OFFSET($I$22,0,AT$5-$I$5-$A47+1)))*$C100))</f>
        <v>0</v>
      </c>
      <c r="AU100" s="169">
        <f ca="1">IF(AU$5-$I$5&lt;$A47-1," ",IF(AU$5-$I$5+1&gt;'Primary Inputs'!$C$17,0,(SUM(OFFSET($I$22,0,AU$5-$I$5-$A47+1)))*$C100))</f>
        <v>0</v>
      </c>
      <c r="AV100" s="169">
        <f ca="1">IF(AV$5-$I$5&lt;$A47-1," ",IF(AV$5-$I$5+1&gt;'Primary Inputs'!$C$17,0,(SUM(OFFSET($I$22,0,AV$5-$I$5-$A47+1)))*$C100))</f>
        <v>0</v>
      </c>
      <c r="AW100" s="169">
        <f ca="1">IF(AW$5-$I$5&lt;$A47-1," ",IF(AW$5-$I$5+1&gt;'Primary Inputs'!$C$17,0,(SUM(OFFSET($I$22,0,AW$5-$I$5-$A47+1)))*$C100))</f>
        <v>0</v>
      </c>
      <c r="AX100" s="169">
        <f ca="1">IF(AX$5-$I$5&lt;$A47-1," ",IF(AX$5-$I$5+1&gt;'Primary Inputs'!$C$17,0,(SUM(OFFSET($I$22,0,AX$5-$I$5-$A47+1)))*$C100))</f>
        <v>0</v>
      </c>
      <c r="AY100" s="169">
        <f ca="1">IF(AY$5-$I$5&lt;$A47-1," ",IF(AY$5-$I$5+1&gt;'Primary Inputs'!$C$17,0,(SUM(OFFSET($I$22,0,AY$5-$I$5-$A47+1)))*$C100))</f>
        <v>0</v>
      </c>
      <c r="AZ100" s="169">
        <f ca="1">IF(AZ$5-$I$5&lt;$A47-1," ",IF(AZ$5-$I$5+1&gt;'Primary Inputs'!$C$17,0,(SUM(OFFSET($I$22,0,AZ$5-$I$5-$A47+1)))*$C100))</f>
        <v>0</v>
      </c>
      <c r="BA100" s="169">
        <f ca="1">IF(BA$5-$I$5&lt;$A47-1," ",IF(BA$5-$I$5+1&gt;'Primary Inputs'!$C$17,0,(SUM(OFFSET($I$22,0,BA$5-$I$5-$A47+1)))*$C100))</f>
        <v>0</v>
      </c>
      <c r="BB100" s="169">
        <f ca="1">IF(BB$5-$I$5&lt;$A47-1," ",IF(BB$5-$I$5+1&gt;'Primary Inputs'!$C$17,0,(SUM(OFFSET($I$22,0,BB$5-$I$5-$A47+1)))*$C100))</f>
        <v>0</v>
      </c>
      <c r="BC100" s="169">
        <f ca="1">IF(BC$5-$I$5&lt;$A47-1," ",IF(BC$5-$I$5+1&gt;'Primary Inputs'!$C$17,0,(SUM(OFFSET($I$22,0,BC$5-$I$5-$A47+1)))*$C100))</f>
        <v>0</v>
      </c>
      <c r="BD100" s="169">
        <f ca="1">IF(BD$5-$I$5&lt;$A47-1," ",IF(BD$5-$I$5+1&gt;'Primary Inputs'!$C$17,0,(SUM(OFFSET($I$22,0,BD$5-$I$5-$A47+1)))*$C100))</f>
        <v>0</v>
      </c>
      <c r="BE100" s="169">
        <f ca="1">IF(BE$5-$I$5&lt;$A47-1," ",IF(BE$5-$I$5+1&gt;'Primary Inputs'!$C$17,0,(SUM(OFFSET($I$22,0,BE$5-$I$5-$A47+1)))*$C100))</f>
        <v>0</v>
      </c>
      <c r="BF100" s="169">
        <f ca="1">IF(BF$5-$I$5&lt;$A47-1," ",IF(BF$5-$I$5+1&gt;'Primary Inputs'!$C$17,0,(SUM(OFFSET($I$22,0,BF$5-$I$5-$A47+1)))*$C100))</f>
        <v>0</v>
      </c>
    </row>
    <row r="101" spans="2:58">
      <c r="B101" s="119" t="s">
        <v>217</v>
      </c>
      <c r="C101" s="119">
        <f t="shared" ca="1" si="2"/>
        <v>0</v>
      </c>
      <c r="I101" s="169" t="str">
        <f ca="1">IF(I$5-$I$5&lt;$A48-1," ",IF(I$5-$I$5+1&gt;'Primary Inputs'!$C$17,0,(SUM(OFFSET($I$22,0,I$5-$I$5-$A48+1)))*$C101))</f>
        <v xml:space="preserve"> </v>
      </c>
      <c r="J101" s="169" t="str">
        <f ca="1">IF(J$5-$I$5&lt;$A48-1," ",IF(J$5-$I$5+1&gt;'Primary Inputs'!$C$17,0,(SUM(OFFSET($I$22,0,J$5-$I$5-$A48+1)))*$C101))</f>
        <v xml:space="preserve"> </v>
      </c>
      <c r="K101" s="169" t="str">
        <f ca="1">IF(K$5-$I$5&lt;$A48-1," ",IF(K$5-$I$5+1&gt;'Primary Inputs'!$C$17,0,(SUM(OFFSET($I$22,0,K$5-$I$5-$A48+1)))*$C101))</f>
        <v xml:space="preserve"> </v>
      </c>
      <c r="L101" s="169" t="str">
        <f ca="1">IF(L$5-$I$5&lt;$A48-1," ",IF(L$5-$I$5+1&gt;'Primary Inputs'!$C$17,0,(SUM(OFFSET($I$22,0,L$5-$I$5-$A48+1)))*$C101))</f>
        <v xml:space="preserve"> </v>
      </c>
      <c r="M101" s="169" t="str">
        <f ca="1">IF(M$5-$I$5&lt;$A48-1," ",IF(M$5-$I$5+1&gt;'Primary Inputs'!$C$17,0,(SUM(OFFSET($I$22,0,M$5-$I$5-$A48+1)))*$C101))</f>
        <v xml:space="preserve"> </v>
      </c>
      <c r="N101" s="169" t="str">
        <f ca="1">IF(N$5-$I$5&lt;$A48-1," ",IF(N$5-$I$5+1&gt;'Primary Inputs'!$C$17,0,(SUM(OFFSET($I$22,0,N$5-$I$5-$A48+1)))*$C101))</f>
        <v xml:space="preserve"> </v>
      </c>
      <c r="O101" s="169" t="str">
        <f ca="1">IF(O$5-$I$5&lt;$A48-1," ",IF(O$5-$I$5+1&gt;'Primary Inputs'!$C$17,0,(SUM(OFFSET($I$22,0,O$5-$I$5-$A48+1)))*$C101))</f>
        <v xml:space="preserve"> </v>
      </c>
      <c r="P101" s="169" t="str">
        <f ca="1">IF(P$5-$I$5&lt;$A48-1," ",IF(P$5-$I$5+1&gt;'Primary Inputs'!$C$17,0,(SUM(OFFSET($I$22,0,P$5-$I$5-$A48+1)))*$C101))</f>
        <v xml:space="preserve"> </v>
      </c>
      <c r="Q101" s="169" t="str">
        <f ca="1">IF(Q$5-$I$5&lt;$A48-1," ",IF(Q$5-$I$5+1&gt;'Primary Inputs'!$C$17,0,(SUM(OFFSET($I$22,0,Q$5-$I$5-$A48+1)))*$C101))</f>
        <v xml:space="preserve"> </v>
      </c>
      <c r="R101" s="169" t="str">
        <f ca="1">IF(R$5-$I$5&lt;$A48-1," ",IF(R$5-$I$5+1&gt;'Primary Inputs'!$C$17,0,(SUM(OFFSET($I$22,0,R$5-$I$5-$A48+1)))*$C101))</f>
        <v xml:space="preserve"> </v>
      </c>
      <c r="S101" s="169" t="str">
        <f ca="1">IF(S$5-$I$5&lt;$A48-1," ",IF(S$5-$I$5+1&gt;'Primary Inputs'!$C$17,0,(SUM(OFFSET($I$22,0,S$5-$I$5-$A48+1)))*$C101))</f>
        <v xml:space="preserve"> </v>
      </c>
      <c r="T101" s="169" t="str">
        <f ca="1">IF(T$5-$I$5&lt;$A48-1," ",IF(T$5-$I$5+1&gt;'Primary Inputs'!$C$17,0,(SUM(OFFSET($I$22,0,T$5-$I$5-$A48+1)))*$C101))</f>
        <v xml:space="preserve"> </v>
      </c>
      <c r="U101" s="169" t="str">
        <f ca="1">IF(U$5-$I$5&lt;$A48-1," ",IF(U$5-$I$5+1&gt;'Primary Inputs'!$C$17,0,(SUM(OFFSET($I$22,0,U$5-$I$5-$A48+1)))*$C101))</f>
        <v xml:space="preserve"> </v>
      </c>
      <c r="V101" s="169" t="str">
        <f ca="1">IF(V$5-$I$5&lt;$A48-1," ",IF(V$5-$I$5+1&gt;'Primary Inputs'!$C$17,0,(SUM(OFFSET($I$22,0,V$5-$I$5-$A48+1)))*$C101))</f>
        <v xml:space="preserve"> </v>
      </c>
      <c r="W101" s="169" t="str">
        <f ca="1">IF(W$5-$I$5&lt;$A48-1," ",IF(W$5-$I$5+1&gt;'Primary Inputs'!$C$17,0,(SUM(OFFSET($I$22,0,W$5-$I$5-$A48+1)))*$C101))</f>
        <v xml:space="preserve"> </v>
      </c>
      <c r="X101" s="169" t="str">
        <f ca="1">IF(X$5-$I$5&lt;$A48-1," ",IF(X$5-$I$5+1&gt;'Primary Inputs'!$C$17,0,(SUM(OFFSET($I$22,0,X$5-$I$5-$A48+1)))*$C101))</f>
        <v xml:space="preserve"> </v>
      </c>
      <c r="Y101" s="169" t="str">
        <f ca="1">IF(Y$5-$I$5&lt;$A48-1," ",IF(Y$5-$I$5+1&gt;'Primary Inputs'!$C$17,0,(SUM(OFFSET($I$22,0,Y$5-$I$5-$A48+1)))*$C101))</f>
        <v xml:space="preserve"> </v>
      </c>
      <c r="Z101" s="169" t="str">
        <f ca="1">IF(Z$5-$I$5&lt;$A48-1," ",IF(Z$5-$I$5+1&gt;'Primary Inputs'!$C$17,0,(SUM(OFFSET($I$22,0,Z$5-$I$5-$A48+1)))*$C101))</f>
        <v xml:space="preserve"> </v>
      </c>
      <c r="AA101" s="169" t="str">
        <f ca="1">IF(AA$5-$I$5&lt;$A48-1," ",IF(AA$5-$I$5+1&gt;'Primary Inputs'!$C$17,0,(SUM(OFFSET($I$22,0,AA$5-$I$5-$A48+1)))*$C101))</f>
        <v xml:space="preserve"> </v>
      </c>
      <c r="AB101" s="169" t="str">
        <f ca="1">IF(AB$5-$I$5&lt;$A48-1," ",IF(AB$5-$I$5+1&gt;'Primary Inputs'!$C$17,0,(SUM(OFFSET($I$22,0,AB$5-$I$5-$A48+1)))*$C101))</f>
        <v xml:space="preserve"> </v>
      </c>
      <c r="AC101" s="169" t="str">
        <f ca="1">IF(AC$5-$I$5&lt;$A48-1," ",IF(AC$5-$I$5+1&gt;'Primary Inputs'!$C$17,0,(SUM(OFFSET($I$22,0,AC$5-$I$5-$A48+1)))*$C101))</f>
        <v xml:space="preserve"> </v>
      </c>
      <c r="AD101" s="169" t="str">
        <f ca="1">IF(AD$5-$I$5&lt;$A48-1," ",IF(AD$5-$I$5+1&gt;'Primary Inputs'!$C$17,0,(SUM(OFFSET($I$22,0,AD$5-$I$5-$A48+1)))*$C101))</f>
        <v xml:space="preserve"> </v>
      </c>
      <c r="AE101" s="169">
        <f ca="1">IF(AE$5-$I$5&lt;$A48-1," ",IF(AE$5-$I$5+1&gt;'Primary Inputs'!$C$17,0,(SUM(OFFSET($I$22,0,AE$5-$I$5-$A48+1)))*$C101))</f>
        <v>0</v>
      </c>
      <c r="AF101" s="169">
        <f ca="1">IF(AF$5-$I$5&lt;$A48-1," ",IF(AF$5-$I$5+1&gt;'Primary Inputs'!$C$17,0,(SUM(OFFSET($I$22,0,AF$5-$I$5-$A48+1)))*$C101))</f>
        <v>0</v>
      </c>
      <c r="AG101" s="169">
        <f ca="1">IF(AG$5-$I$5&lt;$A48-1," ",IF(AG$5-$I$5+1&gt;'Primary Inputs'!$C$17,0,(SUM(OFFSET($I$22,0,AG$5-$I$5-$A48+1)))*$C101))</f>
        <v>0</v>
      </c>
      <c r="AH101" s="169">
        <f ca="1">IF(AH$5-$I$5&lt;$A48-1," ",IF(AH$5-$I$5+1&gt;'Primary Inputs'!$C$17,0,(SUM(OFFSET($I$22,0,AH$5-$I$5-$A48+1)))*$C101))</f>
        <v>0</v>
      </c>
      <c r="AI101" s="169">
        <f ca="1">IF(AI$5-$I$5&lt;$A48-1," ",IF(AI$5-$I$5+1&gt;'Primary Inputs'!$C$17,0,(SUM(OFFSET($I$22,0,AI$5-$I$5-$A48+1)))*$C101))</f>
        <v>0</v>
      </c>
      <c r="AJ101" s="169">
        <f ca="1">IF(AJ$5-$I$5&lt;$A48-1," ",IF(AJ$5-$I$5+1&gt;'Primary Inputs'!$C$17,0,(SUM(OFFSET($I$22,0,AJ$5-$I$5-$A48+1)))*$C101))</f>
        <v>0</v>
      </c>
      <c r="AK101" s="169">
        <f ca="1">IF(AK$5-$I$5&lt;$A48-1," ",IF(AK$5-$I$5+1&gt;'Primary Inputs'!$C$17,0,(SUM(OFFSET($I$22,0,AK$5-$I$5-$A48+1)))*$C101))</f>
        <v>0</v>
      </c>
      <c r="AL101" s="169">
        <f ca="1">IF(AL$5-$I$5&lt;$A48-1," ",IF(AL$5-$I$5+1&gt;'Primary Inputs'!$C$17,0,(SUM(OFFSET($I$22,0,AL$5-$I$5-$A48+1)))*$C101))</f>
        <v>0</v>
      </c>
      <c r="AM101" s="169">
        <f ca="1">IF(AM$5-$I$5&lt;$A48-1," ",IF(AM$5-$I$5+1&gt;'Primary Inputs'!$C$17,0,(SUM(OFFSET($I$22,0,AM$5-$I$5-$A48+1)))*$C101))</f>
        <v>0</v>
      </c>
      <c r="AN101" s="169">
        <f ca="1">IF(AN$5-$I$5&lt;$A48-1," ",IF(AN$5-$I$5+1&gt;'Primary Inputs'!$C$17,0,(SUM(OFFSET($I$22,0,AN$5-$I$5-$A48+1)))*$C101))</f>
        <v>0</v>
      </c>
      <c r="AO101" s="169">
        <f ca="1">IF(AO$5-$I$5&lt;$A48-1," ",IF(AO$5-$I$5+1&gt;'Primary Inputs'!$C$17,0,(SUM(OFFSET($I$22,0,AO$5-$I$5-$A48+1)))*$C101))</f>
        <v>0</v>
      </c>
      <c r="AP101" s="169">
        <f ca="1">IF(AP$5-$I$5&lt;$A48-1," ",IF(AP$5-$I$5+1&gt;'Primary Inputs'!$C$17,0,(SUM(OFFSET($I$22,0,AP$5-$I$5-$A48+1)))*$C101))</f>
        <v>0</v>
      </c>
      <c r="AQ101" s="169">
        <f ca="1">IF(AQ$5-$I$5&lt;$A48-1," ",IF(AQ$5-$I$5+1&gt;'Primary Inputs'!$C$17,0,(SUM(OFFSET($I$22,0,AQ$5-$I$5-$A48+1)))*$C101))</f>
        <v>0</v>
      </c>
      <c r="AR101" s="169">
        <f ca="1">IF(AR$5-$I$5&lt;$A48-1," ",IF(AR$5-$I$5+1&gt;'Primary Inputs'!$C$17,0,(SUM(OFFSET($I$22,0,AR$5-$I$5-$A48+1)))*$C101))</f>
        <v>0</v>
      </c>
      <c r="AS101" s="169">
        <f ca="1">IF(AS$5-$I$5&lt;$A48-1," ",IF(AS$5-$I$5+1&gt;'Primary Inputs'!$C$17,0,(SUM(OFFSET($I$22,0,AS$5-$I$5-$A48+1)))*$C101))</f>
        <v>0</v>
      </c>
      <c r="AT101" s="169">
        <f ca="1">IF(AT$5-$I$5&lt;$A48-1," ",IF(AT$5-$I$5+1&gt;'Primary Inputs'!$C$17,0,(SUM(OFFSET($I$22,0,AT$5-$I$5-$A48+1)))*$C101))</f>
        <v>0</v>
      </c>
      <c r="AU101" s="169">
        <f ca="1">IF(AU$5-$I$5&lt;$A48-1," ",IF(AU$5-$I$5+1&gt;'Primary Inputs'!$C$17,0,(SUM(OFFSET($I$22,0,AU$5-$I$5-$A48+1)))*$C101))</f>
        <v>0</v>
      </c>
      <c r="AV101" s="169">
        <f ca="1">IF(AV$5-$I$5&lt;$A48-1," ",IF(AV$5-$I$5+1&gt;'Primary Inputs'!$C$17,0,(SUM(OFFSET($I$22,0,AV$5-$I$5-$A48+1)))*$C101))</f>
        <v>0</v>
      </c>
      <c r="AW101" s="169">
        <f ca="1">IF(AW$5-$I$5&lt;$A48-1," ",IF(AW$5-$I$5+1&gt;'Primary Inputs'!$C$17,0,(SUM(OFFSET($I$22,0,AW$5-$I$5-$A48+1)))*$C101))</f>
        <v>0</v>
      </c>
      <c r="AX101" s="169">
        <f ca="1">IF(AX$5-$I$5&lt;$A48-1," ",IF(AX$5-$I$5+1&gt;'Primary Inputs'!$C$17,0,(SUM(OFFSET($I$22,0,AX$5-$I$5-$A48+1)))*$C101))</f>
        <v>0</v>
      </c>
      <c r="AY101" s="169">
        <f ca="1">IF(AY$5-$I$5&lt;$A48-1," ",IF(AY$5-$I$5+1&gt;'Primary Inputs'!$C$17,0,(SUM(OFFSET($I$22,0,AY$5-$I$5-$A48+1)))*$C101))</f>
        <v>0</v>
      </c>
      <c r="AZ101" s="169">
        <f ca="1">IF(AZ$5-$I$5&lt;$A48-1," ",IF(AZ$5-$I$5+1&gt;'Primary Inputs'!$C$17,0,(SUM(OFFSET($I$22,0,AZ$5-$I$5-$A48+1)))*$C101))</f>
        <v>0</v>
      </c>
      <c r="BA101" s="169">
        <f ca="1">IF(BA$5-$I$5&lt;$A48-1," ",IF(BA$5-$I$5+1&gt;'Primary Inputs'!$C$17,0,(SUM(OFFSET($I$22,0,BA$5-$I$5-$A48+1)))*$C101))</f>
        <v>0</v>
      </c>
      <c r="BB101" s="169">
        <f ca="1">IF(BB$5-$I$5&lt;$A48-1," ",IF(BB$5-$I$5+1&gt;'Primary Inputs'!$C$17,0,(SUM(OFFSET($I$22,0,BB$5-$I$5-$A48+1)))*$C101))</f>
        <v>0</v>
      </c>
      <c r="BC101" s="169">
        <f ca="1">IF(BC$5-$I$5&lt;$A48-1," ",IF(BC$5-$I$5+1&gt;'Primary Inputs'!$C$17,0,(SUM(OFFSET($I$22,0,BC$5-$I$5-$A48+1)))*$C101))</f>
        <v>0</v>
      </c>
      <c r="BD101" s="169">
        <f ca="1">IF(BD$5-$I$5&lt;$A48-1," ",IF(BD$5-$I$5+1&gt;'Primary Inputs'!$C$17,0,(SUM(OFFSET($I$22,0,BD$5-$I$5-$A48+1)))*$C101))</f>
        <v>0</v>
      </c>
      <c r="BE101" s="169">
        <f ca="1">IF(BE$5-$I$5&lt;$A48-1," ",IF(BE$5-$I$5+1&gt;'Primary Inputs'!$C$17,0,(SUM(OFFSET($I$22,0,BE$5-$I$5-$A48+1)))*$C101))</f>
        <v>0</v>
      </c>
      <c r="BF101" s="169">
        <f ca="1">IF(BF$5-$I$5&lt;$A48-1," ",IF(BF$5-$I$5+1&gt;'Primary Inputs'!$C$17,0,(SUM(OFFSET($I$22,0,BF$5-$I$5-$A48+1)))*$C101))</f>
        <v>0</v>
      </c>
    </row>
    <row r="102" spans="2:58">
      <c r="B102" s="119" t="s">
        <v>218</v>
      </c>
      <c r="C102" s="119">
        <f t="shared" ca="1" si="2"/>
        <v>0</v>
      </c>
      <c r="I102" s="169" t="str">
        <f ca="1">IF(I$5-$I$5&lt;$A49-1," ",IF(I$5-$I$5+1&gt;'Primary Inputs'!$C$17,0,(SUM(OFFSET($I$22,0,I$5-$I$5-$A49+1)))*$C102))</f>
        <v xml:space="preserve"> </v>
      </c>
      <c r="J102" s="169" t="str">
        <f ca="1">IF(J$5-$I$5&lt;$A49-1," ",IF(J$5-$I$5+1&gt;'Primary Inputs'!$C$17,0,(SUM(OFFSET($I$22,0,J$5-$I$5-$A49+1)))*$C102))</f>
        <v xml:space="preserve"> </v>
      </c>
      <c r="K102" s="169" t="str">
        <f ca="1">IF(K$5-$I$5&lt;$A49-1," ",IF(K$5-$I$5+1&gt;'Primary Inputs'!$C$17,0,(SUM(OFFSET($I$22,0,K$5-$I$5-$A49+1)))*$C102))</f>
        <v xml:space="preserve"> </v>
      </c>
      <c r="L102" s="169" t="str">
        <f ca="1">IF(L$5-$I$5&lt;$A49-1," ",IF(L$5-$I$5+1&gt;'Primary Inputs'!$C$17,0,(SUM(OFFSET($I$22,0,L$5-$I$5-$A49+1)))*$C102))</f>
        <v xml:space="preserve"> </v>
      </c>
      <c r="M102" s="169" t="str">
        <f ca="1">IF(M$5-$I$5&lt;$A49-1," ",IF(M$5-$I$5+1&gt;'Primary Inputs'!$C$17,0,(SUM(OFFSET($I$22,0,M$5-$I$5-$A49+1)))*$C102))</f>
        <v xml:space="preserve"> </v>
      </c>
      <c r="N102" s="169" t="str">
        <f ca="1">IF(N$5-$I$5&lt;$A49-1," ",IF(N$5-$I$5+1&gt;'Primary Inputs'!$C$17,0,(SUM(OFFSET($I$22,0,N$5-$I$5-$A49+1)))*$C102))</f>
        <v xml:space="preserve"> </v>
      </c>
      <c r="O102" s="169" t="str">
        <f ca="1">IF(O$5-$I$5&lt;$A49-1," ",IF(O$5-$I$5+1&gt;'Primary Inputs'!$C$17,0,(SUM(OFFSET($I$22,0,O$5-$I$5-$A49+1)))*$C102))</f>
        <v xml:space="preserve"> </v>
      </c>
      <c r="P102" s="169" t="str">
        <f ca="1">IF(P$5-$I$5&lt;$A49-1," ",IF(P$5-$I$5+1&gt;'Primary Inputs'!$C$17,0,(SUM(OFFSET($I$22,0,P$5-$I$5-$A49+1)))*$C102))</f>
        <v xml:space="preserve"> </v>
      </c>
      <c r="Q102" s="169" t="str">
        <f ca="1">IF(Q$5-$I$5&lt;$A49-1," ",IF(Q$5-$I$5+1&gt;'Primary Inputs'!$C$17,0,(SUM(OFFSET($I$22,0,Q$5-$I$5-$A49+1)))*$C102))</f>
        <v xml:space="preserve"> </v>
      </c>
      <c r="R102" s="169" t="str">
        <f ca="1">IF(R$5-$I$5&lt;$A49-1," ",IF(R$5-$I$5+1&gt;'Primary Inputs'!$C$17,0,(SUM(OFFSET($I$22,0,R$5-$I$5-$A49+1)))*$C102))</f>
        <v xml:space="preserve"> </v>
      </c>
      <c r="S102" s="169" t="str">
        <f ca="1">IF(S$5-$I$5&lt;$A49-1," ",IF(S$5-$I$5+1&gt;'Primary Inputs'!$C$17,0,(SUM(OFFSET($I$22,0,S$5-$I$5-$A49+1)))*$C102))</f>
        <v xml:space="preserve"> </v>
      </c>
      <c r="T102" s="169" t="str">
        <f ca="1">IF(T$5-$I$5&lt;$A49-1," ",IF(T$5-$I$5+1&gt;'Primary Inputs'!$C$17,0,(SUM(OFFSET($I$22,0,T$5-$I$5-$A49+1)))*$C102))</f>
        <v xml:space="preserve"> </v>
      </c>
      <c r="U102" s="169" t="str">
        <f ca="1">IF(U$5-$I$5&lt;$A49-1," ",IF(U$5-$I$5+1&gt;'Primary Inputs'!$C$17,0,(SUM(OFFSET($I$22,0,U$5-$I$5-$A49+1)))*$C102))</f>
        <v xml:space="preserve"> </v>
      </c>
      <c r="V102" s="169" t="str">
        <f ca="1">IF(V$5-$I$5&lt;$A49-1," ",IF(V$5-$I$5+1&gt;'Primary Inputs'!$C$17,0,(SUM(OFFSET($I$22,0,V$5-$I$5-$A49+1)))*$C102))</f>
        <v xml:space="preserve"> </v>
      </c>
      <c r="W102" s="169" t="str">
        <f ca="1">IF(W$5-$I$5&lt;$A49-1," ",IF(W$5-$I$5+1&gt;'Primary Inputs'!$C$17,0,(SUM(OFFSET($I$22,0,W$5-$I$5-$A49+1)))*$C102))</f>
        <v xml:space="preserve"> </v>
      </c>
      <c r="X102" s="169" t="str">
        <f ca="1">IF(X$5-$I$5&lt;$A49-1," ",IF(X$5-$I$5+1&gt;'Primary Inputs'!$C$17,0,(SUM(OFFSET($I$22,0,X$5-$I$5-$A49+1)))*$C102))</f>
        <v xml:space="preserve"> </v>
      </c>
      <c r="Y102" s="169" t="str">
        <f ca="1">IF(Y$5-$I$5&lt;$A49-1," ",IF(Y$5-$I$5+1&gt;'Primary Inputs'!$C$17,0,(SUM(OFFSET($I$22,0,Y$5-$I$5-$A49+1)))*$C102))</f>
        <v xml:space="preserve"> </v>
      </c>
      <c r="Z102" s="169" t="str">
        <f ca="1">IF(Z$5-$I$5&lt;$A49-1," ",IF(Z$5-$I$5+1&gt;'Primary Inputs'!$C$17,0,(SUM(OFFSET($I$22,0,Z$5-$I$5-$A49+1)))*$C102))</f>
        <v xml:space="preserve"> </v>
      </c>
      <c r="AA102" s="169" t="str">
        <f ca="1">IF(AA$5-$I$5&lt;$A49-1," ",IF(AA$5-$I$5+1&gt;'Primary Inputs'!$C$17,0,(SUM(OFFSET($I$22,0,AA$5-$I$5-$A49+1)))*$C102))</f>
        <v xml:space="preserve"> </v>
      </c>
      <c r="AB102" s="169" t="str">
        <f ca="1">IF(AB$5-$I$5&lt;$A49-1," ",IF(AB$5-$I$5+1&gt;'Primary Inputs'!$C$17,0,(SUM(OFFSET($I$22,0,AB$5-$I$5-$A49+1)))*$C102))</f>
        <v xml:space="preserve"> </v>
      </c>
      <c r="AC102" s="169" t="str">
        <f ca="1">IF(AC$5-$I$5&lt;$A49-1," ",IF(AC$5-$I$5+1&gt;'Primary Inputs'!$C$17,0,(SUM(OFFSET($I$22,0,AC$5-$I$5-$A49+1)))*$C102))</f>
        <v xml:space="preserve"> </v>
      </c>
      <c r="AD102" s="169" t="str">
        <f ca="1">IF(AD$5-$I$5&lt;$A49-1," ",IF(AD$5-$I$5+1&gt;'Primary Inputs'!$C$17,0,(SUM(OFFSET($I$22,0,AD$5-$I$5-$A49+1)))*$C102))</f>
        <v xml:space="preserve"> </v>
      </c>
      <c r="AE102" s="169" t="str">
        <f ca="1">IF(AE$5-$I$5&lt;$A49-1," ",IF(AE$5-$I$5+1&gt;'Primary Inputs'!$C$17,0,(SUM(OFFSET($I$22,0,AE$5-$I$5-$A49+1)))*$C102))</f>
        <v xml:space="preserve"> </v>
      </c>
      <c r="AF102" s="169">
        <f ca="1">IF(AF$5-$I$5&lt;$A49-1," ",IF(AF$5-$I$5+1&gt;'Primary Inputs'!$C$17,0,(SUM(OFFSET($I$22,0,AF$5-$I$5-$A49+1)))*$C102))</f>
        <v>0</v>
      </c>
      <c r="AG102" s="169">
        <f ca="1">IF(AG$5-$I$5&lt;$A49-1," ",IF(AG$5-$I$5+1&gt;'Primary Inputs'!$C$17,0,(SUM(OFFSET($I$22,0,AG$5-$I$5-$A49+1)))*$C102))</f>
        <v>0</v>
      </c>
      <c r="AH102" s="169">
        <f ca="1">IF(AH$5-$I$5&lt;$A49-1," ",IF(AH$5-$I$5+1&gt;'Primary Inputs'!$C$17,0,(SUM(OFFSET($I$22,0,AH$5-$I$5-$A49+1)))*$C102))</f>
        <v>0</v>
      </c>
      <c r="AI102" s="169">
        <f ca="1">IF(AI$5-$I$5&lt;$A49-1," ",IF(AI$5-$I$5+1&gt;'Primary Inputs'!$C$17,0,(SUM(OFFSET($I$22,0,AI$5-$I$5-$A49+1)))*$C102))</f>
        <v>0</v>
      </c>
      <c r="AJ102" s="169">
        <f ca="1">IF(AJ$5-$I$5&lt;$A49-1," ",IF(AJ$5-$I$5+1&gt;'Primary Inputs'!$C$17,0,(SUM(OFFSET($I$22,0,AJ$5-$I$5-$A49+1)))*$C102))</f>
        <v>0</v>
      </c>
      <c r="AK102" s="169">
        <f ca="1">IF(AK$5-$I$5&lt;$A49-1," ",IF(AK$5-$I$5+1&gt;'Primary Inputs'!$C$17,0,(SUM(OFFSET($I$22,0,AK$5-$I$5-$A49+1)))*$C102))</f>
        <v>0</v>
      </c>
      <c r="AL102" s="169">
        <f ca="1">IF(AL$5-$I$5&lt;$A49-1," ",IF(AL$5-$I$5+1&gt;'Primary Inputs'!$C$17,0,(SUM(OFFSET($I$22,0,AL$5-$I$5-$A49+1)))*$C102))</f>
        <v>0</v>
      </c>
      <c r="AM102" s="169">
        <f ca="1">IF(AM$5-$I$5&lt;$A49-1," ",IF(AM$5-$I$5+1&gt;'Primary Inputs'!$C$17,0,(SUM(OFFSET($I$22,0,AM$5-$I$5-$A49+1)))*$C102))</f>
        <v>0</v>
      </c>
      <c r="AN102" s="169">
        <f ca="1">IF(AN$5-$I$5&lt;$A49-1," ",IF(AN$5-$I$5+1&gt;'Primary Inputs'!$C$17,0,(SUM(OFFSET($I$22,0,AN$5-$I$5-$A49+1)))*$C102))</f>
        <v>0</v>
      </c>
      <c r="AO102" s="169">
        <f ca="1">IF(AO$5-$I$5&lt;$A49-1," ",IF(AO$5-$I$5+1&gt;'Primary Inputs'!$C$17,0,(SUM(OFFSET($I$22,0,AO$5-$I$5-$A49+1)))*$C102))</f>
        <v>0</v>
      </c>
      <c r="AP102" s="169">
        <f ca="1">IF(AP$5-$I$5&lt;$A49-1," ",IF(AP$5-$I$5+1&gt;'Primary Inputs'!$C$17,0,(SUM(OFFSET($I$22,0,AP$5-$I$5-$A49+1)))*$C102))</f>
        <v>0</v>
      </c>
      <c r="AQ102" s="169">
        <f ca="1">IF(AQ$5-$I$5&lt;$A49-1," ",IF(AQ$5-$I$5+1&gt;'Primary Inputs'!$C$17,0,(SUM(OFFSET($I$22,0,AQ$5-$I$5-$A49+1)))*$C102))</f>
        <v>0</v>
      </c>
      <c r="AR102" s="169">
        <f ca="1">IF(AR$5-$I$5&lt;$A49-1," ",IF(AR$5-$I$5+1&gt;'Primary Inputs'!$C$17,0,(SUM(OFFSET($I$22,0,AR$5-$I$5-$A49+1)))*$C102))</f>
        <v>0</v>
      </c>
      <c r="AS102" s="169">
        <f ca="1">IF(AS$5-$I$5&lt;$A49-1," ",IF(AS$5-$I$5+1&gt;'Primary Inputs'!$C$17,0,(SUM(OFFSET($I$22,0,AS$5-$I$5-$A49+1)))*$C102))</f>
        <v>0</v>
      </c>
      <c r="AT102" s="169">
        <f ca="1">IF(AT$5-$I$5&lt;$A49-1," ",IF(AT$5-$I$5+1&gt;'Primary Inputs'!$C$17,0,(SUM(OFFSET($I$22,0,AT$5-$I$5-$A49+1)))*$C102))</f>
        <v>0</v>
      </c>
      <c r="AU102" s="169">
        <f ca="1">IF(AU$5-$I$5&lt;$A49-1," ",IF(AU$5-$I$5+1&gt;'Primary Inputs'!$C$17,0,(SUM(OFFSET($I$22,0,AU$5-$I$5-$A49+1)))*$C102))</f>
        <v>0</v>
      </c>
      <c r="AV102" s="169">
        <f ca="1">IF(AV$5-$I$5&lt;$A49-1," ",IF(AV$5-$I$5+1&gt;'Primary Inputs'!$C$17,0,(SUM(OFFSET($I$22,0,AV$5-$I$5-$A49+1)))*$C102))</f>
        <v>0</v>
      </c>
      <c r="AW102" s="169">
        <f ca="1">IF(AW$5-$I$5&lt;$A49-1," ",IF(AW$5-$I$5+1&gt;'Primary Inputs'!$C$17,0,(SUM(OFFSET($I$22,0,AW$5-$I$5-$A49+1)))*$C102))</f>
        <v>0</v>
      </c>
      <c r="AX102" s="169">
        <f ca="1">IF(AX$5-$I$5&lt;$A49-1," ",IF(AX$5-$I$5+1&gt;'Primary Inputs'!$C$17,0,(SUM(OFFSET($I$22,0,AX$5-$I$5-$A49+1)))*$C102))</f>
        <v>0</v>
      </c>
      <c r="AY102" s="169">
        <f ca="1">IF(AY$5-$I$5&lt;$A49-1," ",IF(AY$5-$I$5+1&gt;'Primary Inputs'!$C$17,0,(SUM(OFFSET($I$22,0,AY$5-$I$5-$A49+1)))*$C102))</f>
        <v>0</v>
      </c>
      <c r="AZ102" s="169">
        <f ca="1">IF(AZ$5-$I$5&lt;$A49-1," ",IF(AZ$5-$I$5+1&gt;'Primary Inputs'!$C$17,0,(SUM(OFFSET($I$22,0,AZ$5-$I$5-$A49+1)))*$C102))</f>
        <v>0</v>
      </c>
      <c r="BA102" s="169">
        <f ca="1">IF(BA$5-$I$5&lt;$A49-1," ",IF(BA$5-$I$5+1&gt;'Primary Inputs'!$C$17,0,(SUM(OFFSET($I$22,0,BA$5-$I$5-$A49+1)))*$C102))</f>
        <v>0</v>
      </c>
      <c r="BB102" s="169">
        <f ca="1">IF(BB$5-$I$5&lt;$A49-1," ",IF(BB$5-$I$5+1&gt;'Primary Inputs'!$C$17,0,(SUM(OFFSET($I$22,0,BB$5-$I$5-$A49+1)))*$C102))</f>
        <v>0</v>
      </c>
      <c r="BC102" s="169">
        <f ca="1">IF(BC$5-$I$5&lt;$A49-1," ",IF(BC$5-$I$5+1&gt;'Primary Inputs'!$C$17,0,(SUM(OFFSET($I$22,0,BC$5-$I$5-$A49+1)))*$C102))</f>
        <v>0</v>
      </c>
      <c r="BD102" s="169">
        <f ca="1">IF(BD$5-$I$5&lt;$A49-1," ",IF(BD$5-$I$5+1&gt;'Primary Inputs'!$C$17,0,(SUM(OFFSET($I$22,0,BD$5-$I$5-$A49+1)))*$C102))</f>
        <v>0</v>
      </c>
      <c r="BE102" s="169">
        <f ca="1">IF(BE$5-$I$5&lt;$A49-1," ",IF(BE$5-$I$5+1&gt;'Primary Inputs'!$C$17,0,(SUM(OFFSET($I$22,0,BE$5-$I$5-$A49+1)))*$C102))</f>
        <v>0</v>
      </c>
      <c r="BF102" s="169">
        <f ca="1">IF(BF$5-$I$5&lt;$A49-1," ",IF(BF$5-$I$5+1&gt;'Primary Inputs'!$C$17,0,(SUM(OFFSET($I$22,0,BF$5-$I$5-$A49+1)))*$C102))</f>
        <v>0</v>
      </c>
    </row>
    <row r="103" spans="2:58">
      <c r="B103" s="119" t="s">
        <v>219</v>
      </c>
      <c r="C103" s="119">
        <f t="shared" ca="1" si="2"/>
        <v>0</v>
      </c>
      <c r="I103" s="169" t="str">
        <f ca="1">IF(I$5-$I$5&lt;$A50-1," ",IF(I$5-$I$5+1&gt;'Primary Inputs'!$C$17,0,(SUM(OFFSET($I$22,0,I$5-$I$5-$A50+1)))*$C103))</f>
        <v xml:space="preserve"> </v>
      </c>
      <c r="J103" s="169" t="str">
        <f ca="1">IF(J$5-$I$5&lt;$A50-1," ",IF(J$5-$I$5+1&gt;'Primary Inputs'!$C$17,0,(SUM(OFFSET($I$22,0,J$5-$I$5-$A50+1)))*$C103))</f>
        <v xml:space="preserve"> </v>
      </c>
      <c r="K103" s="169" t="str">
        <f ca="1">IF(K$5-$I$5&lt;$A50-1," ",IF(K$5-$I$5+1&gt;'Primary Inputs'!$C$17,0,(SUM(OFFSET($I$22,0,K$5-$I$5-$A50+1)))*$C103))</f>
        <v xml:space="preserve"> </v>
      </c>
      <c r="L103" s="169" t="str">
        <f ca="1">IF(L$5-$I$5&lt;$A50-1," ",IF(L$5-$I$5+1&gt;'Primary Inputs'!$C$17,0,(SUM(OFFSET($I$22,0,L$5-$I$5-$A50+1)))*$C103))</f>
        <v xml:space="preserve"> </v>
      </c>
      <c r="M103" s="169" t="str">
        <f ca="1">IF(M$5-$I$5&lt;$A50-1," ",IF(M$5-$I$5+1&gt;'Primary Inputs'!$C$17,0,(SUM(OFFSET($I$22,0,M$5-$I$5-$A50+1)))*$C103))</f>
        <v xml:space="preserve"> </v>
      </c>
      <c r="N103" s="169" t="str">
        <f ca="1">IF(N$5-$I$5&lt;$A50-1," ",IF(N$5-$I$5+1&gt;'Primary Inputs'!$C$17,0,(SUM(OFFSET($I$22,0,N$5-$I$5-$A50+1)))*$C103))</f>
        <v xml:space="preserve"> </v>
      </c>
      <c r="O103" s="169" t="str">
        <f ca="1">IF(O$5-$I$5&lt;$A50-1," ",IF(O$5-$I$5+1&gt;'Primary Inputs'!$C$17,0,(SUM(OFFSET($I$22,0,O$5-$I$5-$A50+1)))*$C103))</f>
        <v xml:space="preserve"> </v>
      </c>
      <c r="P103" s="169" t="str">
        <f ca="1">IF(P$5-$I$5&lt;$A50-1," ",IF(P$5-$I$5+1&gt;'Primary Inputs'!$C$17,0,(SUM(OFFSET($I$22,0,P$5-$I$5-$A50+1)))*$C103))</f>
        <v xml:space="preserve"> </v>
      </c>
      <c r="Q103" s="169" t="str">
        <f ca="1">IF(Q$5-$I$5&lt;$A50-1," ",IF(Q$5-$I$5+1&gt;'Primary Inputs'!$C$17,0,(SUM(OFFSET($I$22,0,Q$5-$I$5-$A50+1)))*$C103))</f>
        <v xml:space="preserve"> </v>
      </c>
      <c r="R103" s="169" t="str">
        <f ca="1">IF(R$5-$I$5&lt;$A50-1," ",IF(R$5-$I$5+1&gt;'Primary Inputs'!$C$17,0,(SUM(OFFSET($I$22,0,R$5-$I$5-$A50+1)))*$C103))</f>
        <v xml:space="preserve"> </v>
      </c>
      <c r="S103" s="169" t="str">
        <f ca="1">IF(S$5-$I$5&lt;$A50-1," ",IF(S$5-$I$5+1&gt;'Primary Inputs'!$C$17,0,(SUM(OFFSET($I$22,0,S$5-$I$5-$A50+1)))*$C103))</f>
        <v xml:space="preserve"> </v>
      </c>
      <c r="T103" s="169" t="str">
        <f ca="1">IF(T$5-$I$5&lt;$A50-1," ",IF(T$5-$I$5+1&gt;'Primary Inputs'!$C$17,0,(SUM(OFFSET($I$22,0,T$5-$I$5-$A50+1)))*$C103))</f>
        <v xml:space="preserve"> </v>
      </c>
      <c r="U103" s="169" t="str">
        <f ca="1">IF(U$5-$I$5&lt;$A50-1," ",IF(U$5-$I$5+1&gt;'Primary Inputs'!$C$17,0,(SUM(OFFSET($I$22,0,U$5-$I$5-$A50+1)))*$C103))</f>
        <v xml:space="preserve"> </v>
      </c>
      <c r="V103" s="169" t="str">
        <f ca="1">IF(V$5-$I$5&lt;$A50-1," ",IF(V$5-$I$5+1&gt;'Primary Inputs'!$C$17,0,(SUM(OFFSET($I$22,0,V$5-$I$5-$A50+1)))*$C103))</f>
        <v xml:space="preserve"> </v>
      </c>
      <c r="W103" s="169" t="str">
        <f ca="1">IF(W$5-$I$5&lt;$A50-1," ",IF(W$5-$I$5+1&gt;'Primary Inputs'!$C$17,0,(SUM(OFFSET($I$22,0,W$5-$I$5-$A50+1)))*$C103))</f>
        <v xml:space="preserve"> </v>
      </c>
      <c r="X103" s="169" t="str">
        <f ca="1">IF(X$5-$I$5&lt;$A50-1," ",IF(X$5-$I$5+1&gt;'Primary Inputs'!$C$17,0,(SUM(OFFSET($I$22,0,X$5-$I$5-$A50+1)))*$C103))</f>
        <v xml:space="preserve"> </v>
      </c>
      <c r="Y103" s="169" t="str">
        <f ca="1">IF(Y$5-$I$5&lt;$A50-1," ",IF(Y$5-$I$5+1&gt;'Primary Inputs'!$C$17,0,(SUM(OFFSET($I$22,0,Y$5-$I$5-$A50+1)))*$C103))</f>
        <v xml:space="preserve"> </v>
      </c>
      <c r="Z103" s="169" t="str">
        <f ca="1">IF(Z$5-$I$5&lt;$A50-1," ",IF(Z$5-$I$5+1&gt;'Primary Inputs'!$C$17,0,(SUM(OFFSET($I$22,0,Z$5-$I$5-$A50+1)))*$C103))</f>
        <v xml:space="preserve"> </v>
      </c>
      <c r="AA103" s="169" t="str">
        <f ca="1">IF(AA$5-$I$5&lt;$A50-1," ",IF(AA$5-$I$5+1&gt;'Primary Inputs'!$C$17,0,(SUM(OFFSET($I$22,0,AA$5-$I$5-$A50+1)))*$C103))</f>
        <v xml:space="preserve"> </v>
      </c>
      <c r="AB103" s="169" t="str">
        <f ca="1">IF(AB$5-$I$5&lt;$A50-1," ",IF(AB$5-$I$5+1&gt;'Primary Inputs'!$C$17,0,(SUM(OFFSET($I$22,0,AB$5-$I$5-$A50+1)))*$C103))</f>
        <v xml:space="preserve"> </v>
      </c>
      <c r="AC103" s="169" t="str">
        <f ca="1">IF(AC$5-$I$5&lt;$A50-1," ",IF(AC$5-$I$5+1&gt;'Primary Inputs'!$C$17,0,(SUM(OFFSET($I$22,0,AC$5-$I$5-$A50+1)))*$C103))</f>
        <v xml:space="preserve"> </v>
      </c>
      <c r="AD103" s="169" t="str">
        <f ca="1">IF(AD$5-$I$5&lt;$A50-1," ",IF(AD$5-$I$5+1&gt;'Primary Inputs'!$C$17,0,(SUM(OFFSET($I$22,0,AD$5-$I$5-$A50+1)))*$C103))</f>
        <v xml:space="preserve"> </v>
      </c>
      <c r="AE103" s="169" t="str">
        <f ca="1">IF(AE$5-$I$5&lt;$A50-1," ",IF(AE$5-$I$5+1&gt;'Primary Inputs'!$C$17,0,(SUM(OFFSET($I$22,0,AE$5-$I$5-$A50+1)))*$C103))</f>
        <v xml:space="preserve"> </v>
      </c>
      <c r="AF103" s="169" t="str">
        <f ca="1">IF(AF$5-$I$5&lt;$A50-1," ",IF(AF$5-$I$5+1&gt;'Primary Inputs'!$C$17,0,(SUM(OFFSET($I$22,0,AF$5-$I$5-$A50+1)))*$C103))</f>
        <v xml:space="preserve"> </v>
      </c>
      <c r="AG103" s="169">
        <f ca="1">IF(AG$5-$I$5&lt;$A50-1," ",IF(AG$5-$I$5+1&gt;'Primary Inputs'!$C$17,0,(SUM(OFFSET($I$22,0,AG$5-$I$5-$A50+1)))*$C103))</f>
        <v>0</v>
      </c>
      <c r="AH103" s="169">
        <f ca="1">IF(AH$5-$I$5&lt;$A50-1," ",IF(AH$5-$I$5+1&gt;'Primary Inputs'!$C$17,0,(SUM(OFFSET($I$22,0,AH$5-$I$5-$A50+1)))*$C103))</f>
        <v>0</v>
      </c>
      <c r="AI103" s="169">
        <f ca="1">IF(AI$5-$I$5&lt;$A50-1," ",IF(AI$5-$I$5+1&gt;'Primary Inputs'!$C$17,0,(SUM(OFFSET($I$22,0,AI$5-$I$5-$A50+1)))*$C103))</f>
        <v>0</v>
      </c>
      <c r="AJ103" s="169">
        <f ca="1">IF(AJ$5-$I$5&lt;$A50-1," ",IF(AJ$5-$I$5+1&gt;'Primary Inputs'!$C$17,0,(SUM(OFFSET($I$22,0,AJ$5-$I$5-$A50+1)))*$C103))</f>
        <v>0</v>
      </c>
      <c r="AK103" s="169">
        <f ca="1">IF(AK$5-$I$5&lt;$A50-1," ",IF(AK$5-$I$5+1&gt;'Primary Inputs'!$C$17,0,(SUM(OFFSET($I$22,0,AK$5-$I$5-$A50+1)))*$C103))</f>
        <v>0</v>
      </c>
      <c r="AL103" s="169">
        <f ca="1">IF(AL$5-$I$5&lt;$A50-1," ",IF(AL$5-$I$5+1&gt;'Primary Inputs'!$C$17,0,(SUM(OFFSET($I$22,0,AL$5-$I$5-$A50+1)))*$C103))</f>
        <v>0</v>
      </c>
      <c r="AM103" s="169">
        <f ca="1">IF(AM$5-$I$5&lt;$A50-1," ",IF(AM$5-$I$5+1&gt;'Primary Inputs'!$C$17,0,(SUM(OFFSET($I$22,0,AM$5-$I$5-$A50+1)))*$C103))</f>
        <v>0</v>
      </c>
      <c r="AN103" s="169">
        <f ca="1">IF(AN$5-$I$5&lt;$A50-1," ",IF(AN$5-$I$5+1&gt;'Primary Inputs'!$C$17,0,(SUM(OFFSET($I$22,0,AN$5-$I$5-$A50+1)))*$C103))</f>
        <v>0</v>
      </c>
      <c r="AO103" s="169">
        <f ca="1">IF(AO$5-$I$5&lt;$A50-1," ",IF(AO$5-$I$5+1&gt;'Primary Inputs'!$C$17,0,(SUM(OFFSET($I$22,0,AO$5-$I$5-$A50+1)))*$C103))</f>
        <v>0</v>
      </c>
      <c r="AP103" s="169">
        <f ca="1">IF(AP$5-$I$5&lt;$A50-1," ",IF(AP$5-$I$5+1&gt;'Primary Inputs'!$C$17,0,(SUM(OFFSET($I$22,0,AP$5-$I$5-$A50+1)))*$C103))</f>
        <v>0</v>
      </c>
      <c r="AQ103" s="169">
        <f ca="1">IF(AQ$5-$I$5&lt;$A50-1," ",IF(AQ$5-$I$5+1&gt;'Primary Inputs'!$C$17,0,(SUM(OFFSET($I$22,0,AQ$5-$I$5-$A50+1)))*$C103))</f>
        <v>0</v>
      </c>
      <c r="AR103" s="169">
        <f ca="1">IF(AR$5-$I$5&lt;$A50-1," ",IF(AR$5-$I$5+1&gt;'Primary Inputs'!$C$17,0,(SUM(OFFSET($I$22,0,AR$5-$I$5-$A50+1)))*$C103))</f>
        <v>0</v>
      </c>
      <c r="AS103" s="169">
        <f ca="1">IF(AS$5-$I$5&lt;$A50-1," ",IF(AS$5-$I$5+1&gt;'Primary Inputs'!$C$17,0,(SUM(OFFSET($I$22,0,AS$5-$I$5-$A50+1)))*$C103))</f>
        <v>0</v>
      </c>
      <c r="AT103" s="169">
        <f ca="1">IF(AT$5-$I$5&lt;$A50-1," ",IF(AT$5-$I$5+1&gt;'Primary Inputs'!$C$17,0,(SUM(OFFSET($I$22,0,AT$5-$I$5-$A50+1)))*$C103))</f>
        <v>0</v>
      </c>
      <c r="AU103" s="169">
        <f ca="1">IF(AU$5-$I$5&lt;$A50-1," ",IF(AU$5-$I$5+1&gt;'Primary Inputs'!$C$17,0,(SUM(OFFSET($I$22,0,AU$5-$I$5-$A50+1)))*$C103))</f>
        <v>0</v>
      </c>
      <c r="AV103" s="169">
        <f ca="1">IF(AV$5-$I$5&lt;$A50-1," ",IF(AV$5-$I$5+1&gt;'Primary Inputs'!$C$17,0,(SUM(OFFSET($I$22,0,AV$5-$I$5-$A50+1)))*$C103))</f>
        <v>0</v>
      </c>
      <c r="AW103" s="169">
        <f ca="1">IF(AW$5-$I$5&lt;$A50-1," ",IF(AW$5-$I$5+1&gt;'Primary Inputs'!$C$17,0,(SUM(OFFSET($I$22,0,AW$5-$I$5-$A50+1)))*$C103))</f>
        <v>0</v>
      </c>
      <c r="AX103" s="169">
        <f ca="1">IF(AX$5-$I$5&lt;$A50-1," ",IF(AX$5-$I$5+1&gt;'Primary Inputs'!$C$17,0,(SUM(OFFSET($I$22,0,AX$5-$I$5-$A50+1)))*$C103))</f>
        <v>0</v>
      </c>
      <c r="AY103" s="169">
        <f ca="1">IF(AY$5-$I$5&lt;$A50-1," ",IF(AY$5-$I$5+1&gt;'Primary Inputs'!$C$17,0,(SUM(OFFSET($I$22,0,AY$5-$I$5-$A50+1)))*$C103))</f>
        <v>0</v>
      </c>
      <c r="AZ103" s="169">
        <f ca="1">IF(AZ$5-$I$5&lt;$A50-1," ",IF(AZ$5-$I$5+1&gt;'Primary Inputs'!$C$17,0,(SUM(OFFSET($I$22,0,AZ$5-$I$5-$A50+1)))*$C103))</f>
        <v>0</v>
      </c>
      <c r="BA103" s="169">
        <f ca="1">IF(BA$5-$I$5&lt;$A50-1," ",IF(BA$5-$I$5+1&gt;'Primary Inputs'!$C$17,0,(SUM(OFFSET($I$22,0,BA$5-$I$5-$A50+1)))*$C103))</f>
        <v>0</v>
      </c>
      <c r="BB103" s="169">
        <f ca="1">IF(BB$5-$I$5&lt;$A50-1," ",IF(BB$5-$I$5+1&gt;'Primary Inputs'!$C$17,0,(SUM(OFFSET($I$22,0,BB$5-$I$5-$A50+1)))*$C103))</f>
        <v>0</v>
      </c>
      <c r="BC103" s="169">
        <f ca="1">IF(BC$5-$I$5&lt;$A50-1," ",IF(BC$5-$I$5+1&gt;'Primary Inputs'!$C$17,0,(SUM(OFFSET($I$22,0,BC$5-$I$5-$A50+1)))*$C103))</f>
        <v>0</v>
      </c>
      <c r="BD103" s="169">
        <f ca="1">IF(BD$5-$I$5&lt;$A50-1," ",IF(BD$5-$I$5+1&gt;'Primary Inputs'!$C$17,0,(SUM(OFFSET($I$22,0,BD$5-$I$5-$A50+1)))*$C103))</f>
        <v>0</v>
      </c>
      <c r="BE103" s="169">
        <f ca="1">IF(BE$5-$I$5&lt;$A50-1," ",IF(BE$5-$I$5+1&gt;'Primary Inputs'!$C$17,0,(SUM(OFFSET($I$22,0,BE$5-$I$5-$A50+1)))*$C103))</f>
        <v>0</v>
      </c>
      <c r="BF103" s="169">
        <f ca="1">IF(BF$5-$I$5&lt;$A50-1," ",IF(BF$5-$I$5+1&gt;'Primary Inputs'!$C$17,0,(SUM(OFFSET($I$22,0,BF$5-$I$5-$A50+1)))*$C103))</f>
        <v>0</v>
      </c>
    </row>
    <row r="104" spans="2:58">
      <c r="B104" s="119" t="s">
        <v>220</v>
      </c>
      <c r="C104" s="119">
        <f t="shared" ca="1" si="2"/>
        <v>0</v>
      </c>
      <c r="I104" s="169" t="str">
        <f ca="1">IF(I$5-$I$5&lt;$A51-1," ",IF(I$5-$I$5+1&gt;'Primary Inputs'!$C$17,0,(SUM(OFFSET($I$22,0,I$5-$I$5-$A51+1)))*$C104))</f>
        <v xml:space="preserve"> </v>
      </c>
      <c r="J104" s="169" t="str">
        <f ca="1">IF(J$5-$I$5&lt;$A51-1," ",IF(J$5-$I$5+1&gt;'Primary Inputs'!$C$17,0,(SUM(OFFSET($I$22,0,J$5-$I$5-$A51+1)))*$C104))</f>
        <v xml:space="preserve"> </v>
      </c>
      <c r="K104" s="169" t="str">
        <f ca="1">IF(K$5-$I$5&lt;$A51-1," ",IF(K$5-$I$5+1&gt;'Primary Inputs'!$C$17,0,(SUM(OFFSET($I$22,0,K$5-$I$5-$A51+1)))*$C104))</f>
        <v xml:space="preserve"> </v>
      </c>
      <c r="L104" s="169" t="str">
        <f ca="1">IF(L$5-$I$5&lt;$A51-1," ",IF(L$5-$I$5+1&gt;'Primary Inputs'!$C$17,0,(SUM(OFFSET($I$22,0,L$5-$I$5-$A51+1)))*$C104))</f>
        <v xml:space="preserve"> </v>
      </c>
      <c r="M104" s="169" t="str">
        <f ca="1">IF(M$5-$I$5&lt;$A51-1," ",IF(M$5-$I$5+1&gt;'Primary Inputs'!$C$17,0,(SUM(OFFSET($I$22,0,M$5-$I$5-$A51+1)))*$C104))</f>
        <v xml:space="preserve"> </v>
      </c>
      <c r="N104" s="169" t="str">
        <f ca="1">IF(N$5-$I$5&lt;$A51-1," ",IF(N$5-$I$5+1&gt;'Primary Inputs'!$C$17,0,(SUM(OFFSET($I$22,0,N$5-$I$5-$A51+1)))*$C104))</f>
        <v xml:space="preserve"> </v>
      </c>
      <c r="O104" s="169" t="str">
        <f ca="1">IF(O$5-$I$5&lt;$A51-1," ",IF(O$5-$I$5+1&gt;'Primary Inputs'!$C$17,0,(SUM(OFFSET($I$22,0,O$5-$I$5-$A51+1)))*$C104))</f>
        <v xml:space="preserve"> </v>
      </c>
      <c r="P104" s="169" t="str">
        <f ca="1">IF(P$5-$I$5&lt;$A51-1," ",IF(P$5-$I$5+1&gt;'Primary Inputs'!$C$17,0,(SUM(OFFSET($I$22,0,P$5-$I$5-$A51+1)))*$C104))</f>
        <v xml:space="preserve"> </v>
      </c>
      <c r="Q104" s="169" t="str">
        <f ca="1">IF(Q$5-$I$5&lt;$A51-1," ",IF(Q$5-$I$5+1&gt;'Primary Inputs'!$C$17,0,(SUM(OFFSET($I$22,0,Q$5-$I$5-$A51+1)))*$C104))</f>
        <v xml:space="preserve"> </v>
      </c>
      <c r="R104" s="169" t="str">
        <f ca="1">IF(R$5-$I$5&lt;$A51-1," ",IF(R$5-$I$5+1&gt;'Primary Inputs'!$C$17,0,(SUM(OFFSET($I$22,0,R$5-$I$5-$A51+1)))*$C104))</f>
        <v xml:space="preserve"> </v>
      </c>
      <c r="S104" s="169" t="str">
        <f ca="1">IF(S$5-$I$5&lt;$A51-1," ",IF(S$5-$I$5+1&gt;'Primary Inputs'!$C$17,0,(SUM(OFFSET($I$22,0,S$5-$I$5-$A51+1)))*$C104))</f>
        <v xml:space="preserve"> </v>
      </c>
      <c r="T104" s="169" t="str">
        <f ca="1">IF(T$5-$I$5&lt;$A51-1," ",IF(T$5-$I$5+1&gt;'Primary Inputs'!$C$17,0,(SUM(OFFSET($I$22,0,T$5-$I$5-$A51+1)))*$C104))</f>
        <v xml:space="preserve"> </v>
      </c>
      <c r="U104" s="169" t="str">
        <f ca="1">IF(U$5-$I$5&lt;$A51-1," ",IF(U$5-$I$5+1&gt;'Primary Inputs'!$C$17,0,(SUM(OFFSET($I$22,0,U$5-$I$5-$A51+1)))*$C104))</f>
        <v xml:space="preserve"> </v>
      </c>
      <c r="V104" s="169" t="str">
        <f ca="1">IF(V$5-$I$5&lt;$A51-1," ",IF(V$5-$I$5+1&gt;'Primary Inputs'!$C$17,0,(SUM(OFFSET($I$22,0,V$5-$I$5-$A51+1)))*$C104))</f>
        <v xml:space="preserve"> </v>
      </c>
      <c r="W104" s="169" t="str">
        <f ca="1">IF(W$5-$I$5&lt;$A51-1," ",IF(W$5-$I$5+1&gt;'Primary Inputs'!$C$17,0,(SUM(OFFSET($I$22,0,W$5-$I$5-$A51+1)))*$C104))</f>
        <v xml:space="preserve"> </v>
      </c>
      <c r="X104" s="169" t="str">
        <f ca="1">IF(X$5-$I$5&lt;$A51-1," ",IF(X$5-$I$5+1&gt;'Primary Inputs'!$C$17,0,(SUM(OFFSET($I$22,0,X$5-$I$5-$A51+1)))*$C104))</f>
        <v xml:space="preserve"> </v>
      </c>
      <c r="Y104" s="169" t="str">
        <f ca="1">IF(Y$5-$I$5&lt;$A51-1," ",IF(Y$5-$I$5+1&gt;'Primary Inputs'!$C$17,0,(SUM(OFFSET($I$22,0,Y$5-$I$5-$A51+1)))*$C104))</f>
        <v xml:space="preserve"> </v>
      </c>
      <c r="Z104" s="169" t="str">
        <f ca="1">IF(Z$5-$I$5&lt;$A51-1," ",IF(Z$5-$I$5+1&gt;'Primary Inputs'!$C$17,0,(SUM(OFFSET($I$22,0,Z$5-$I$5-$A51+1)))*$C104))</f>
        <v xml:space="preserve"> </v>
      </c>
      <c r="AA104" s="169" t="str">
        <f ca="1">IF(AA$5-$I$5&lt;$A51-1," ",IF(AA$5-$I$5+1&gt;'Primary Inputs'!$C$17,0,(SUM(OFFSET($I$22,0,AA$5-$I$5-$A51+1)))*$C104))</f>
        <v xml:space="preserve"> </v>
      </c>
      <c r="AB104" s="169" t="str">
        <f ca="1">IF(AB$5-$I$5&lt;$A51-1," ",IF(AB$5-$I$5+1&gt;'Primary Inputs'!$C$17,0,(SUM(OFFSET($I$22,0,AB$5-$I$5-$A51+1)))*$C104))</f>
        <v xml:space="preserve"> </v>
      </c>
      <c r="AC104" s="169" t="str">
        <f ca="1">IF(AC$5-$I$5&lt;$A51-1," ",IF(AC$5-$I$5+1&gt;'Primary Inputs'!$C$17,0,(SUM(OFFSET($I$22,0,AC$5-$I$5-$A51+1)))*$C104))</f>
        <v xml:space="preserve"> </v>
      </c>
      <c r="AD104" s="169" t="str">
        <f ca="1">IF(AD$5-$I$5&lt;$A51-1," ",IF(AD$5-$I$5+1&gt;'Primary Inputs'!$C$17,0,(SUM(OFFSET($I$22,0,AD$5-$I$5-$A51+1)))*$C104))</f>
        <v xml:space="preserve"> </v>
      </c>
      <c r="AE104" s="169" t="str">
        <f ca="1">IF(AE$5-$I$5&lt;$A51-1," ",IF(AE$5-$I$5+1&gt;'Primary Inputs'!$C$17,0,(SUM(OFFSET($I$22,0,AE$5-$I$5-$A51+1)))*$C104))</f>
        <v xml:space="preserve"> </v>
      </c>
      <c r="AF104" s="169" t="str">
        <f ca="1">IF(AF$5-$I$5&lt;$A51-1," ",IF(AF$5-$I$5+1&gt;'Primary Inputs'!$C$17,0,(SUM(OFFSET($I$22,0,AF$5-$I$5-$A51+1)))*$C104))</f>
        <v xml:space="preserve"> </v>
      </c>
      <c r="AG104" s="169" t="str">
        <f ca="1">IF(AG$5-$I$5&lt;$A51-1," ",IF(AG$5-$I$5+1&gt;'Primary Inputs'!$C$17,0,(SUM(OFFSET($I$22,0,AG$5-$I$5-$A51+1)))*$C104))</f>
        <v xml:space="preserve"> </v>
      </c>
      <c r="AH104" s="169">
        <f ca="1">IF(AH$5-$I$5&lt;$A51-1," ",IF(AH$5-$I$5+1&gt;'Primary Inputs'!$C$17,0,(SUM(OFFSET($I$22,0,AH$5-$I$5-$A51+1)))*$C104))</f>
        <v>0</v>
      </c>
      <c r="AI104" s="169">
        <f ca="1">IF(AI$5-$I$5&lt;$A51-1," ",IF(AI$5-$I$5+1&gt;'Primary Inputs'!$C$17,0,(SUM(OFFSET($I$22,0,AI$5-$I$5-$A51+1)))*$C104))</f>
        <v>0</v>
      </c>
      <c r="AJ104" s="169">
        <f ca="1">IF(AJ$5-$I$5&lt;$A51-1," ",IF(AJ$5-$I$5+1&gt;'Primary Inputs'!$C$17,0,(SUM(OFFSET($I$22,0,AJ$5-$I$5-$A51+1)))*$C104))</f>
        <v>0</v>
      </c>
      <c r="AK104" s="169">
        <f ca="1">IF(AK$5-$I$5&lt;$A51-1," ",IF(AK$5-$I$5+1&gt;'Primary Inputs'!$C$17,0,(SUM(OFFSET($I$22,0,AK$5-$I$5-$A51+1)))*$C104))</f>
        <v>0</v>
      </c>
      <c r="AL104" s="169">
        <f ca="1">IF(AL$5-$I$5&lt;$A51-1," ",IF(AL$5-$I$5+1&gt;'Primary Inputs'!$C$17,0,(SUM(OFFSET($I$22,0,AL$5-$I$5-$A51+1)))*$C104))</f>
        <v>0</v>
      </c>
      <c r="AM104" s="169">
        <f ca="1">IF(AM$5-$I$5&lt;$A51-1," ",IF(AM$5-$I$5+1&gt;'Primary Inputs'!$C$17,0,(SUM(OFFSET($I$22,0,AM$5-$I$5-$A51+1)))*$C104))</f>
        <v>0</v>
      </c>
      <c r="AN104" s="169">
        <f ca="1">IF(AN$5-$I$5&lt;$A51-1," ",IF(AN$5-$I$5+1&gt;'Primary Inputs'!$C$17,0,(SUM(OFFSET($I$22,0,AN$5-$I$5-$A51+1)))*$C104))</f>
        <v>0</v>
      </c>
      <c r="AO104" s="169">
        <f ca="1">IF(AO$5-$I$5&lt;$A51-1," ",IF(AO$5-$I$5+1&gt;'Primary Inputs'!$C$17,0,(SUM(OFFSET($I$22,0,AO$5-$I$5-$A51+1)))*$C104))</f>
        <v>0</v>
      </c>
      <c r="AP104" s="169">
        <f ca="1">IF(AP$5-$I$5&lt;$A51-1," ",IF(AP$5-$I$5+1&gt;'Primary Inputs'!$C$17,0,(SUM(OFFSET($I$22,0,AP$5-$I$5-$A51+1)))*$C104))</f>
        <v>0</v>
      </c>
      <c r="AQ104" s="169">
        <f ca="1">IF(AQ$5-$I$5&lt;$A51-1," ",IF(AQ$5-$I$5+1&gt;'Primary Inputs'!$C$17,0,(SUM(OFFSET($I$22,0,AQ$5-$I$5-$A51+1)))*$C104))</f>
        <v>0</v>
      </c>
      <c r="AR104" s="169">
        <f ca="1">IF(AR$5-$I$5&lt;$A51-1," ",IF(AR$5-$I$5+1&gt;'Primary Inputs'!$C$17,0,(SUM(OFFSET($I$22,0,AR$5-$I$5-$A51+1)))*$C104))</f>
        <v>0</v>
      </c>
      <c r="AS104" s="169">
        <f ca="1">IF(AS$5-$I$5&lt;$A51-1," ",IF(AS$5-$I$5+1&gt;'Primary Inputs'!$C$17,0,(SUM(OFFSET($I$22,0,AS$5-$I$5-$A51+1)))*$C104))</f>
        <v>0</v>
      </c>
      <c r="AT104" s="169">
        <f ca="1">IF(AT$5-$I$5&lt;$A51-1," ",IF(AT$5-$I$5+1&gt;'Primary Inputs'!$C$17,0,(SUM(OFFSET($I$22,0,AT$5-$I$5-$A51+1)))*$C104))</f>
        <v>0</v>
      </c>
      <c r="AU104" s="169">
        <f ca="1">IF(AU$5-$I$5&lt;$A51-1," ",IF(AU$5-$I$5+1&gt;'Primary Inputs'!$C$17,0,(SUM(OFFSET($I$22,0,AU$5-$I$5-$A51+1)))*$C104))</f>
        <v>0</v>
      </c>
      <c r="AV104" s="169">
        <f ca="1">IF(AV$5-$I$5&lt;$A51-1," ",IF(AV$5-$I$5+1&gt;'Primary Inputs'!$C$17,0,(SUM(OFFSET($I$22,0,AV$5-$I$5-$A51+1)))*$C104))</f>
        <v>0</v>
      </c>
      <c r="AW104" s="169">
        <f ca="1">IF(AW$5-$I$5&lt;$A51-1," ",IF(AW$5-$I$5+1&gt;'Primary Inputs'!$C$17,0,(SUM(OFFSET($I$22,0,AW$5-$I$5-$A51+1)))*$C104))</f>
        <v>0</v>
      </c>
      <c r="AX104" s="169">
        <f ca="1">IF(AX$5-$I$5&lt;$A51-1," ",IF(AX$5-$I$5+1&gt;'Primary Inputs'!$C$17,0,(SUM(OFFSET($I$22,0,AX$5-$I$5-$A51+1)))*$C104))</f>
        <v>0</v>
      </c>
      <c r="AY104" s="169">
        <f ca="1">IF(AY$5-$I$5&lt;$A51-1," ",IF(AY$5-$I$5+1&gt;'Primary Inputs'!$C$17,0,(SUM(OFFSET($I$22,0,AY$5-$I$5-$A51+1)))*$C104))</f>
        <v>0</v>
      </c>
      <c r="AZ104" s="169">
        <f ca="1">IF(AZ$5-$I$5&lt;$A51-1," ",IF(AZ$5-$I$5+1&gt;'Primary Inputs'!$C$17,0,(SUM(OFFSET($I$22,0,AZ$5-$I$5-$A51+1)))*$C104))</f>
        <v>0</v>
      </c>
      <c r="BA104" s="169">
        <f ca="1">IF(BA$5-$I$5&lt;$A51-1," ",IF(BA$5-$I$5+1&gt;'Primary Inputs'!$C$17,0,(SUM(OFFSET($I$22,0,BA$5-$I$5-$A51+1)))*$C104))</f>
        <v>0</v>
      </c>
      <c r="BB104" s="169">
        <f ca="1">IF(BB$5-$I$5&lt;$A51-1," ",IF(BB$5-$I$5+1&gt;'Primary Inputs'!$C$17,0,(SUM(OFFSET($I$22,0,BB$5-$I$5-$A51+1)))*$C104))</f>
        <v>0</v>
      </c>
      <c r="BC104" s="169">
        <f ca="1">IF(BC$5-$I$5&lt;$A51-1," ",IF(BC$5-$I$5+1&gt;'Primary Inputs'!$C$17,0,(SUM(OFFSET($I$22,0,BC$5-$I$5-$A51+1)))*$C104))</f>
        <v>0</v>
      </c>
      <c r="BD104" s="169">
        <f ca="1">IF(BD$5-$I$5&lt;$A51-1," ",IF(BD$5-$I$5+1&gt;'Primary Inputs'!$C$17,0,(SUM(OFFSET($I$22,0,BD$5-$I$5-$A51+1)))*$C104))</f>
        <v>0</v>
      </c>
      <c r="BE104" s="169">
        <f ca="1">IF(BE$5-$I$5&lt;$A51-1," ",IF(BE$5-$I$5+1&gt;'Primary Inputs'!$C$17,0,(SUM(OFFSET($I$22,0,BE$5-$I$5-$A51+1)))*$C104))</f>
        <v>0</v>
      </c>
      <c r="BF104" s="169">
        <f ca="1">IF(BF$5-$I$5&lt;$A51-1," ",IF(BF$5-$I$5+1&gt;'Primary Inputs'!$C$17,0,(SUM(OFFSET($I$22,0,BF$5-$I$5-$A51+1)))*$C104))</f>
        <v>0</v>
      </c>
    </row>
    <row r="105" spans="2:58">
      <c r="B105" s="119" t="s">
        <v>221</v>
      </c>
      <c r="C105" s="119">
        <f t="shared" ca="1" si="2"/>
        <v>0</v>
      </c>
      <c r="I105" s="169" t="str">
        <f ca="1">IF(I$5-$I$5&lt;$A52-1," ",IF(I$5-$I$5+1&gt;'Primary Inputs'!$C$17,0,(SUM(OFFSET($I$22,0,I$5-$I$5-$A52+1)))*$C105))</f>
        <v xml:space="preserve"> </v>
      </c>
      <c r="J105" s="169" t="str">
        <f ca="1">IF(J$5-$I$5&lt;$A52-1," ",IF(J$5-$I$5+1&gt;'Primary Inputs'!$C$17,0,(SUM(OFFSET($I$22,0,J$5-$I$5-$A52+1)))*$C105))</f>
        <v xml:space="preserve"> </v>
      </c>
      <c r="K105" s="169" t="str">
        <f ca="1">IF(K$5-$I$5&lt;$A52-1," ",IF(K$5-$I$5+1&gt;'Primary Inputs'!$C$17,0,(SUM(OFFSET($I$22,0,K$5-$I$5-$A52+1)))*$C105))</f>
        <v xml:space="preserve"> </v>
      </c>
      <c r="L105" s="169" t="str">
        <f ca="1">IF(L$5-$I$5&lt;$A52-1," ",IF(L$5-$I$5+1&gt;'Primary Inputs'!$C$17,0,(SUM(OFFSET($I$22,0,L$5-$I$5-$A52+1)))*$C105))</f>
        <v xml:space="preserve"> </v>
      </c>
      <c r="M105" s="169" t="str">
        <f ca="1">IF(M$5-$I$5&lt;$A52-1," ",IF(M$5-$I$5+1&gt;'Primary Inputs'!$C$17,0,(SUM(OFFSET($I$22,0,M$5-$I$5-$A52+1)))*$C105))</f>
        <v xml:space="preserve"> </v>
      </c>
      <c r="N105" s="169" t="str">
        <f ca="1">IF(N$5-$I$5&lt;$A52-1," ",IF(N$5-$I$5+1&gt;'Primary Inputs'!$C$17,0,(SUM(OFFSET($I$22,0,N$5-$I$5-$A52+1)))*$C105))</f>
        <v xml:space="preserve"> </v>
      </c>
      <c r="O105" s="169" t="str">
        <f ca="1">IF(O$5-$I$5&lt;$A52-1," ",IF(O$5-$I$5+1&gt;'Primary Inputs'!$C$17,0,(SUM(OFFSET($I$22,0,O$5-$I$5-$A52+1)))*$C105))</f>
        <v xml:space="preserve"> </v>
      </c>
      <c r="P105" s="169" t="str">
        <f ca="1">IF(P$5-$I$5&lt;$A52-1," ",IF(P$5-$I$5+1&gt;'Primary Inputs'!$C$17,0,(SUM(OFFSET($I$22,0,P$5-$I$5-$A52+1)))*$C105))</f>
        <v xml:space="preserve"> </v>
      </c>
      <c r="Q105" s="169" t="str">
        <f ca="1">IF(Q$5-$I$5&lt;$A52-1," ",IF(Q$5-$I$5+1&gt;'Primary Inputs'!$C$17,0,(SUM(OFFSET($I$22,0,Q$5-$I$5-$A52+1)))*$C105))</f>
        <v xml:space="preserve"> </v>
      </c>
      <c r="R105" s="169" t="str">
        <f ca="1">IF(R$5-$I$5&lt;$A52-1," ",IF(R$5-$I$5+1&gt;'Primary Inputs'!$C$17,0,(SUM(OFFSET($I$22,0,R$5-$I$5-$A52+1)))*$C105))</f>
        <v xml:space="preserve"> </v>
      </c>
      <c r="S105" s="169" t="str">
        <f ca="1">IF(S$5-$I$5&lt;$A52-1," ",IF(S$5-$I$5+1&gt;'Primary Inputs'!$C$17,0,(SUM(OFFSET($I$22,0,S$5-$I$5-$A52+1)))*$C105))</f>
        <v xml:space="preserve"> </v>
      </c>
      <c r="T105" s="169" t="str">
        <f ca="1">IF(T$5-$I$5&lt;$A52-1," ",IF(T$5-$I$5+1&gt;'Primary Inputs'!$C$17,0,(SUM(OFFSET($I$22,0,T$5-$I$5-$A52+1)))*$C105))</f>
        <v xml:space="preserve"> </v>
      </c>
      <c r="U105" s="169" t="str">
        <f ca="1">IF(U$5-$I$5&lt;$A52-1," ",IF(U$5-$I$5+1&gt;'Primary Inputs'!$C$17,0,(SUM(OFFSET($I$22,0,U$5-$I$5-$A52+1)))*$C105))</f>
        <v xml:space="preserve"> </v>
      </c>
      <c r="V105" s="169" t="str">
        <f ca="1">IF(V$5-$I$5&lt;$A52-1," ",IF(V$5-$I$5+1&gt;'Primary Inputs'!$C$17,0,(SUM(OFFSET($I$22,0,V$5-$I$5-$A52+1)))*$C105))</f>
        <v xml:space="preserve"> </v>
      </c>
      <c r="W105" s="169" t="str">
        <f ca="1">IF(W$5-$I$5&lt;$A52-1," ",IF(W$5-$I$5+1&gt;'Primary Inputs'!$C$17,0,(SUM(OFFSET($I$22,0,W$5-$I$5-$A52+1)))*$C105))</f>
        <v xml:space="preserve"> </v>
      </c>
      <c r="X105" s="169" t="str">
        <f ca="1">IF(X$5-$I$5&lt;$A52-1," ",IF(X$5-$I$5+1&gt;'Primary Inputs'!$C$17,0,(SUM(OFFSET($I$22,0,X$5-$I$5-$A52+1)))*$C105))</f>
        <v xml:space="preserve"> </v>
      </c>
      <c r="Y105" s="169" t="str">
        <f ca="1">IF(Y$5-$I$5&lt;$A52-1," ",IF(Y$5-$I$5+1&gt;'Primary Inputs'!$C$17,0,(SUM(OFFSET($I$22,0,Y$5-$I$5-$A52+1)))*$C105))</f>
        <v xml:space="preserve"> </v>
      </c>
      <c r="Z105" s="169" t="str">
        <f ca="1">IF(Z$5-$I$5&lt;$A52-1," ",IF(Z$5-$I$5+1&gt;'Primary Inputs'!$C$17,0,(SUM(OFFSET($I$22,0,Z$5-$I$5-$A52+1)))*$C105))</f>
        <v xml:space="preserve"> </v>
      </c>
      <c r="AA105" s="169" t="str">
        <f ca="1">IF(AA$5-$I$5&lt;$A52-1," ",IF(AA$5-$I$5+1&gt;'Primary Inputs'!$C$17,0,(SUM(OFFSET($I$22,0,AA$5-$I$5-$A52+1)))*$C105))</f>
        <v xml:space="preserve"> </v>
      </c>
      <c r="AB105" s="169" t="str">
        <f ca="1">IF(AB$5-$I$5&lt;$A52-1," ",IF(AB$5-$I$5+1&gt;'Primary Inputs'!$C$17,0,(SUM(OFFSET($I$22,0,AB$5-$I$5-$A52+1)))*$C105))</f>
        <v xml:space="preserve"> </v>
      </c>
      <c r="AC105" s="169" t="str">
        <f ca="1">IF(AC$5-$I$5&lt;$A52-1," ",IF(AC$5-$I$5+1&gt;'Primary Inputs'!$C$17,0,(SUM(OFFSET($I$22,0,AC$5-$I$5-$A52+1)))*$C105))</f>
        <v xml:space="preserve"> </v>
      </c>
      <c r="AD105" s="169" t="str">
        <f ca="1">IF(AD$5-$I$5&lt;$A52-1," ",IF(AD$5-$I$5+1&gt;'Primary Inputs'!$C$17,0,(SUM(OFFSET($I$22,0,AD$5-$I$5-$A52+1)))*$C105))</f>
        <v xml:space="preserve"> </v>
      </c>
      <c r="AE105" s="169" t="str">
        <f ca="1">IF(AE$5-$I$5&lt;$A52-1," ",IF(AE$5-$I$5+1&gt;'Primary Inputs'!$C$17,0,(SUM(OFFSET($I$22,0,AE$5-$I$5-$A52+1)))*$C105))</f>
        <v xml:space="preserve"> </v>
      </c>
      <c r="AF105" s="169" t="str">
        <f ca="1">IF(AF$5-$I$5&lt;$A52-1," ",IF(AF$5-$I$5+1&gt;'Primary Inputs'!$C$17,0,(SUM(OFFSET($I$22,0,AF$5-$I$5-$A52+1)))*$C105))</f>
        <v xml:space="preserve"> </v>
      </c>
      <c r="AG105" s="169" t="str">
        <f ca="1">IF(AG$5-$I$5&lt;$A52-1," ",IF(AG$5-$I$5+1&gt;'Primary Inputs'!$C$17,0,(SUM(OFFSET($I$22,0,AG$5-$I$5-$A52+1)))*$C105))</f>
        <v xml:space="preserve"> </v>
      </c>
      <c r="AH105" s="169" t="str">
        <f ca="1">IF(AH$5-$I$5&lt;$A52-1," ",IF(AH$5-$I$5+1&gt;'Primary Inputs'!$C$17,0,(SUM(OFFSET($I$22,0,AH$5-$I$5-$A52+1)))*$C105))</f>
        <v xml:space="preserve"> </v>
      </c>
      <c r="AI105" s="169">
        <f ca="1">IF(AI$5-$I$5&lt;$A52-1," ",IF(AI$5-$I$5+1&gt;'Primary Inputs'!$C$17,0,(SUM(OFFSET($I$22,0,AI$5-$I$5-$A52+1)))*$C105))</f>
        <v>0</v>
      </c>
      <c r="AJ105" s="169">
        <f ca="1">IF(AJ$5-$I$5&lt;$A52-1," ",IF(AJ$5-$I$5+1&gt;'Primary Inputs'!$C$17,0,(SUM(OFFSET($I$22,0,AJ$5-$I$5-$A52+1)))*$C105))</f>
        <v>0</v>
      </c>
      <c r="AK105" s="169">
        <f ca="1">IF(AK$5-$I$5&lt;$A52-1," ",IF(AK$5-$I$5+1&gt;'Primary Inputs'!$C$17,0,(SUM(OFFSET($I$22,0,AK$5-$I$5-$A52+1)))*$C105))</f>
        <v>0</v>
      </c>
      <c r="AL105" s="169">
        <f ca="1">IF(AL$5-$I$5&lt;$A52-1," ",IF(AL$5-$I$5+1&gt;'Primary Inputs'!$C$17,0,(SUM(OFFSET($I$22,0,AL$5-$I$5-$A52+1)))*$C105))</f>
        <v>0</v>
      </c>
      <c r="AM105" s="169">
        <f ca="1">IF(AM$5-$I$5&lt;$A52-1," ",IF(AM$5-$I$5+1&gt;'Primary Inputs'!$C$17,0,(SUM(OFFSET($I$22,0,AM$5-$I$5-$A52+1)))*$C105))</f>
        <v>0</v>
      </c>
      <c r="AN105" s="169">
        <f ca="1">IF(AN$5-$I$5&lt;$A52-1," ",IF(AN$5-$I$5+1&gt;'Primary Inputs'!$C$17,0,(SUM(OFFSET($I$22,0,AN$5-$I$5-$A52+1)))*$C105))</f>
        <v>0</v>
      </c>
      <c r="AO105" s="169">
        <f ca="1">IF(AO$5-$I$5&lt;$A52-1," ",IF(AO$5-$I$5+1&gt;'Primary Inputs'!$C$17,0,(SUM(OFFSET($I$22,0,AO$5-$I$5-$A52+1)))*$C105))</f>
        <v>0</v>
      </c>
      <c r="AP105" s="169">
        <f ca="1">IF(AP$5-$I$5&lt;$A52-1," ",IF(AP$5-$I$5+1&gt;'Primary Inputs'!$C$17,0,(SUM(OFFSET($I$22,0,AP$5-$I$5-$A52+1)))*$C105))</f>
        <v>0</v>
      </c>
      <c r="AQ105" s="169">
        <f ca="1">IF(AQ$5-$I$5&lt;$A52-1," ",IF(AQ$5-$I$5+1&gt;'Primary Inputs'!$C$17,0,(SUM(OFFSET($I$22,0,AQ$5-$I$5-$A52+1)))*$C105))</f>
        <v>0</v>
      </c>
      <c r="AR105" s="169">
        <f ca="1">IF(AR$5-$I$5&lt;$A52-1," ",IF(AR$5-$I$5+1&gt;'Primary Inputs'!$C$17,0,(SUM(OFFSET($I$22,0,AR$5-$I$5-$A52+1)))*$C105))</f>
        <v>0</v>
      </c>
      <c r="AS105" s="169">
        <f ca="1">IF(AS$5-$I$5&lt;$A52-1," ",IF(AS$5-$I$5+1&gt;'Primary Inputs'!$C$17,0,(SUM(OFFSET($I$22,0,AS$5-$I$5-$A52+1)))*$C105))</f>
        <v>0</v>
      </c>
      <c r="AT105" s="169">
        <f ca="1">IF(AT$5-$I$5&lt;$A52-1," ",IF(AT$5-$I$5+1&gt;'Primary Inputs'!$C$17,0,(SUM(OFFSET($I$22,0,AT$5-$I$5-$A52+1)))*$C105))</f>
        <v>0</v>
      </c>
      <c r="AU105" s="169">
        <f ca="1">IF(AU$5-$I$5&lt;$A52-1," ",IF(AU$5-$I$5+1&gt;'Primary Inputs'!$C$17,0,(SUM(OFFSET($I$22,0,AU$5-$I$5-$A52+1)))*$C105))</f>
        <v>0</v>
      </c>
      <c r="AV105" s="169">
        <f ca="1">IF(AV$5-$I$5&lt;$A52-1," ",IF(AV$5-$I$5+1&gt;'Primary Inputs'!$C$17,0,(SUM(OFFSET($I$22,0,AV$5-$I$5-$A52+1)))*$C105))</f>
        <v>0</v>
      </c>
      <c r="AW105" s="169">
        <f ca="1">IF(AW$5-$I$5&lt;$A52-1," ",IF(AW$5-$I$5+1&gt;'Primary Inputs'!$C$17,0,(SUM(OFFSET($I$22,0,AW$5-$I$5-$A52+1)))*$C105))</f>
        <v>0</v>
      </c>
      <c r="AX105" s="169">
        <f ca="1">IF(AX$5-$I$5&lt;$A52-1," ",IF(AX$5-$I$5+1&gt;'Primary Inputs'!$C$17,0,(SUM(OFFSET($I$22,0,AX$5-$I$5-$A52+1)))*$C105))</f>
        <v>0</v>
      </c>
      <c r="AY105" s="169">
        <f ca="1">IF(AY$5-$I$5&lt;$A52-1," ",IF(AY$5-$I$5+1&gt;'Primary Inputs'!$C$17,0,(SUM(OFFSET($I$22,0,AY$5-$I$5-$A52+1)))*$C105))</f>
        <v>0</v>
      </c>
      <c r="AZ105" s="169">
        <f ca="1">IF(AZ$5-$I$5&lt;$A52-1," ",IF(AZ$5-$I$5+1&gt;'Primary Inputs'!$C$17,0,(SUM(OFFSET($I$22,0,AZ$5-$I$5-$A52+1)))*$C105))</f>
        <v>0</v>
      </c>
      <c r="BA105" s="169">
        <f ca="1">IF(BA$5-$I$5&lt;$A52-1," ",IF(BA$5-$I$5+1&gt;'Primary Inputs'!$C$17,0,(SUM(OFFSET($I$22,0,BA$5-$I$5-$A52+1)))*$C105))</f>
        <v>0</v>
      </c>
      <c r="BB105" s="169">
        <f ca="1">IF(BB$5-$I$5&lt;$A52-1," ",IF(BB$5-$I$5+1&gt;'Primary Inputs'!$C$17,0,(SUM(OFFSET($I$22,0,BB$5-$I$5-$A52+1)))*$C105))</f>
        <v>0</v>
      </c>
      <c r="BC105" s="169">
        <f ca="1">IF(BC$5-$I$5&lt;$A52-1," ",IF(BC$5-$I$5+1&gt;'Primary Inputs'!$C$17,0,(SUM(OFFSET($I$22,0,BC$5-$I$5-$A52+1)))*$C105))</f>
        <v>0</v>
      </c>
      <c r="BD105" s="169">
        <f ca="1">IF(BD$5-$I$5&lt;$A52-1," ",IF(BD$5-$I$5+1&gt;'Primary Inputs'!$C$17,0,(SUM(OFFSET($I$22,0,BD$5-$I$5-$A52+1)))*$C105))</f>
        <v>0</v>
      </c>
      <c r="BE105" s="169">
        <f ca="1">IF(BE$5-$I$5&lt;$A52-1," ",IF(BE$5-$I$5+1&gt;'Primary Inputs'!$C$17,0,(SUM(OFFSET($I$22,0,BE$5-$I$5-$A52+1)))*$C105))</f>
        <v>0</v>
      </c>
      <c r="BF105" s="169">
        <f ca="1">IF(BF$5-$I$5&lt;$A52-1," ",IF(BF$5-$I$5+1&gt;'Primary Inputs'!$C$17,0,(SUM(OFFSET($I$22,0,BF$5-$I$5-$A52+1)))*$C105))</f>
        <v>0</v>
      </c>
    </row>
    <row r="106" spans="2:58">
      <c r="B106" s="119" t="s">
        <v>222</v>
      </c>
      <c r="C106" s="119">
        <f t="shared" ca="1" si="2"/>
        <v>0</v>
      </c>
      <c r="I106" s="169" t="str">
        <f ca="1">IF(I$5-$I$5&lt;$A53-1," ",IF(I$5-$I$5+1&gt;'Primary Inputs'!$C$17,0,(SUM(OFFSET($I$22,0,I$5-$I$5-$A53+1)))*$C106))</f>
        <v xml:space="preserve"> </v>
      </c>
      <c r="J106" s="169" t="str">
        <f ca="1">IF(J$5-$I$5&lt;$A53-1," ",IF(J$5-$I$5+1&gt;'Primary Inputs'!$C$17,0,(SUM(OFFSET($I$22,0,J$5-$I$5-$A53+1)))*$C106))</f>
        <v xml:space="preserve"> </v>
      </c>
      <c r="K106" s="169" t="str">
        <f ca="1">IF(K$5-$I$5&lt;$A53-1," ",IF(K$5-$I$5+1&gt;'Primary Inputs'!$C$17,0,(SUM(OFFSET($I$22,0,K$5-$I$5-$A53+1)))*$C106))</f>
        <v xml:space="preserve"> </v>
      </c>
      <c r="L106" s="169" t="str">
        <f ca="1">IF(L$5-$I$5&lt;$A53-1," ",IF(L$5-$I$5+1&gt;'Primary Inputs'!$C$17,0,(SUM(OFFSET($I$22,0,L$5-$I$5-$A53+1)))*$C106))</f>
        <v xml:space="preserve"> </v>
      </c>
      <c r="M106" s="169" t="str">
        <f ca="1">IF(M$5-$I$5&lt;$A53-1," ",IF(M$5-$I$5+1&gt;'Primary Inputs'!$C$17,0,(SUM(OFFSET($I$22,0,M$5-$I$5-$A53+1)))*$C106))</f>
        <v xml:space="preserve"> </v>
      </c>
      <c r="N106" s="169" t="str">
        <f ca="1">IF(N$5-$I$5&lt;$A53-1," ",IF(N$5-$I$5+1&gt;'Primary Inputs'!$C$17,0,(SUM(OFFSET($I$22,0,N$5-$I$5-$A53+1)))*$C106))</f>
        <v xml:space="preserve"> </v>
      </c>
      <c r="O106" s="169" t="str">
        <f ca="1">IF(O$5-$I$5&lt;$A53-1," ",IF(O$5-$I$5+1&gt;'Primary Inputs'!$C$17,0,(SUM(OFFSET($I$22,0,O$5-$I$5-$A53+1)))*$C106))</f>
        <v xml:space="preserve"> </v>
      </c>
      <c r="P106" s="169" t="str">
        <f ca="1">IF(P$5-$I$5&lt;$A53-1," ",IF(P$5-$I$5+1&gt;'Primary Inputs'!$C$17,0,(SUM(OFFSET($I$22,0,P$5-$I$5-$A53+1)))*$C106))</f>
        <v xml:space="preserve"> </v>
      </c>
      <c r="Q106" s="169" t="str">
        <f ca="1">IF(Q$5-$I$5&lt;$A53-1," ",IF(Q$5-$I$5+1&gt;'Primary Inputs'!$C$17,0,(SUM(OFFSET($I$22,0,Q$5-$I$5-$A53+1)))*$C106))</f>
        <v xml:space="preserve"> </v>
      </c>
      <c r="R106" s="169" t="str">
        <f ca="1">IF(R$5-$I$5&lt;$A53-1," ",IF(R$5-$I$5+1&gt;'Primary Inputs'!$C$17,0,(SUM(OFFSET($I$22,0,R$5-$I$5-$A53+1)))*$C106))</f>
        <v xml:space="preserve"> </v>
      </c>
      <c r="S106" s="169" t="str">
        <f ca="1">IF(S$5-$I$5&lt;$A53-1," ",IF(S$5-$I$5+1&gt;'Primary Inputs'!$C$17,0,(SUM(OFFSET($I$22,0,S$5-$I$5-$A53+1)))*$C106))</f>
        <v xml:space="preserve"> </v>
      </c>
      <c r="T106" s="169" t="str">
        <f ca="1">IF(T$5-$I$5&lt;$A53-1," ",IF(T$5-$I$5+1&gt;'Primary Inputs'!$C$17,0,(SUM(OFFSET($I$22,0,T$5-$I$5-$A53+1)))*$C106))</f>
        <v xml:space="preserve"> </v>
      </c>
      <c r="U106" s="169" t="str">
        <f ca="1">IF(U$5-$I$5&lt;$A53-1," ",IF(U$5-$I$5+1&gt;'Primary Inputs'!$C$17,0,(SUM(OFFSET($I$22,0,U$5-$I$5-$A53+1)))*$C106))</f>
        <v xml:space="preserve"> </v>
      </c>
      <c r="V106" s="169" t="str">
        <f ca="1">IF(V$5-$I$5&lt;$A53-1," ",IF(V$5-$I$5+1&gt;'Primary Inputs'!$C$17,0,(SUM(OFFSET($I$22,0,V$5-$I$5-$A53+1)))*$C106))</f>
        <v xml:space="preserve"> </v>
      </c>
      <c r="W106" s="169" t="str">
        <f ca="1">IF(W$5-$I$5&lt;$A53-1," ",IF(W$5-$I$5+1&gt;'Primary Inputs'!$C$17,0,(SUM(OFFSET($I$22,0,W$5-$I$5-$A53+1)))*$C106))</f>
        <v xml:space="preserve"> </v>
      </c>
      <c r="X106" s="169" t="str">
        <f ca="1">IF(X$5-$I$5&lt;$A53-1," ",IF(X$5-$I$5+1&gt;'Primary Inputs'!$C$17,0,(SUM(OFFSET($I$22,0,X$5-$I$5-$A53+1)))*$C106))</f>
        <v xml:space="preserve"> </v>
      </c>
      <c r="Y106" s="169" t="str">
        <f ca="1">IF(Y$5-$I$5&lt;$A53-1," ",IF(Y$5-$I$5+1&gt;'Primary Inputs'!$C$17,0,(SUM(OFFSET($I$22,0,Y$5-$I$5-$A53+1)))*$C106))</f>
        <v xml:space="preserve"> </v>
      </c>
      <c r="Z106" s="169" t="str">
        <f ca="1">IF(Z$5-$I$5&lt;$A53-1," ",IF(Z$5-$I$5+1&gt;'Primary Inputs'!$C$17,0,(SUM(OFFSET($I$22,0,Z$5-$I$5-$A53+1)))*$C106))</f>
        <v xml:space="preserve"> </v>
      </c>
      <c r="AA106" s="169" t="str">
        <f ca="1">IF(AA$5-$I$5&lt;$A53-1," ",IF(AA$5-$I$5+1&gt;'Primary Inputs'!$C$17,0,(SUM(OFFSET($I$22,0,AA$5-$I$5-$A53+1)))*$C106))</f>
        <v xml:space="preserve"> </v>
      </c>
      <c r="AB106" s="169" t="str">
        <f ca="1">IF(AB$5-$I$5&lt;$A53-1," ",IF(AB$5-$I$5+1&gt;'Primary Inputs'!$C$17,0,(SUM(OFFSET($I$22,0,AB$5-$I$5-$A53+1)))*$C106))</f>
        <v xml:space="preserve"> </v>
      </c>
      <c r="AC106" s="169" t="str">
        <f ca="1">IF(AC$5-$I$5&lt;$A53-1," ",IF(AC$5-$I$5+1&gt;'Primary Inputs'!$C$17,0,(SUM(OFFSET($I$22,0,AC$5-$I$5-$A53+1)))*$C106))</f>
        <v xml:space="preserve"> </v>
      </c>
      <c r="AD106" s="169" t="str">
        <f ca="1">IF(AD$5-$I$5&lt;$A53-1," ",IF(AD$5-$I$5+1&gt;'Primary Inputs'!$C$17,0,(SUM(OFFSET($I$22,0,AD$5-$I$5-$A53+1)))*$C106))</f>
        <v xml:space="preserve"> </v>
      </c>
      <c r="AE106" s="169" t="str">
        <f ca="1">IF(AE$5-$I$5&lt;$A53-1," ",IF(AE$5-$I$5+1&gt;'Primary Inputs'!$C$17,0,(SUM(OFFSET($I$22,0,AE$5-$I$5-$A53+1)))*$C106))</f>
        <v xml:space="preserve"> </v>
      </c>
      <c r="AF106" s="169" t="str">
        <f ca="1">IF(AF$5-$I$5&lt;$A53-1," ",IF(AF$5-$I$5+1&gt;'Primary Inputs'!$C$17,0,(SUM(OFFSET($I$22,0,AF$5-$I$5-$A53+1)))*$C106))</f>
        <v xml:space="preserve"> </v>
      </c>
      <c r="AG106" s="169" t="str">
        <f ca="1">IF(AG$5-$I$5&lt;$A53-1," ",IF(AG$5-$I$5+1&gt;'Primary Inputs'!$C$17,0,(SUM(OFFSET($I$22,0,AG$5-$I$5-$A53+1)))*$C106))</f>
        <v xml:space="preserve"> </v>
      </c>
      <c r="AH106" s="169" t="str">
        <f ca="1">IF(AH$5-$I$5&lt;$A53-1," ",IF(AH$5-$I$5+1&gt;'Primary Inputs'!$C$17,0,(SUM(OFFSET($I$22,0,AH$5-$I$5-$A53+1)))*$C106))</f>
        <v xml:space="preserve"> </v>
      </c>
      <c r="AI106" s="169" t="str">
        <f ca="1">IF(AI$5-$I$5&lt;$A53-1," ",IF(AI$5-$I$5+1&gt;'Primary Inputs'!$C$17,0,(SUM(OFFSET($I$22,0,AI$5-$I$5-$A53+1)))*$C106))</f>
        <v xml:space="preserve"> </v>
      </c>
      <c r="AJ106" s="169">
        <f ca="1">IF(AJ$5-$I$5&lt;$A53-1," ",IF(AJ$5-$I$5+1&gt;'Primary Inputs'!$C$17,0,(SUM(OFFSET($I$22,0,AJ$5-$I$5-$A53+1)))*$C106))</f>
        <v>0</v>
      </c>
      <c r="AK106" s="169">
        <f ca="1">IF(AK$5-$I$5&lt;$A53-1," ",IF(AK$5-$I$5+1&gt;'Primary Inputs'!$C$17,0,(SUM(OFFSET($I$22,0,AK$5-$I$5-$A53+1)))*$C106))</f>
        <v>0</v>
      </c>
      <c r="AL106" s="169">
        <f ca="1">IF(AL$5-$I$5&lt;$A53-1," ",IF(AL$5-$I$5+1&gt;'Primary Inputs'!$C$17,0,(SUM(OFFSET($I$22,0,AL$5-$I$5-$A53+1)))*$C106))</f>
        <v>0</v>
      </c>
      <c r="AM106" s="169">
        <f ca="1">IF(AM$5-$I$5&lt;$A53-1," ",IF(AM$5-$I$5+1&gt;'Primary Inputs'!$C$17,0,(SUM(OFFSET($I$22,0,AM$5-$I$5-$A53+1)))*$C106))</f>
        <v>0</v>
      </c>
      <c r="AN106" s="169">
        <f ca="1">IF(AN$5-$I$5&lt;$A53-1," ",IF(AN$5-$I$5+1&gt;'Primary Inputs'!$C$17,0,(SUM(OFFSET($I$22,0,AN$5-$I$5-$A53+1)))*$C106))</f>
        <v>0</v>
      </c>
      <c r="AO106" s="169">
        <f ca="1">IF(AO$5-$I$5&lt;$A53-1," ",IF(AO$5-$I$5+1&gt;'Primary Inputs'!$C$17,0,(SUM(OFFSET($I$22,0,AO$5-$I$5-$A53+1)))*$C106))</f>
        <v>0</v>
      </c>
      <c r="AP106" s="169">
        <f ca="1">IF(AP$5-$I$5&lt;$A53-1," ",IF(AP$5-$I$5+1&gt;'Primary Inputs'!$C$17,0,(SUM(OFFSET($I$22,0,AP$5-$I$5-$A53+1)))*$C106))</f>
        <v>0</v>
      </c>
      <c r="AQ106" s="169">
        <f ca="1">IF(AQ$5-$I$5&lt;$A53-1," ",IF(AQ$5-$I$5+1&gt;'Primary Inputs'!$C$17,0,(SUM(OFFSET($I$22,0,AQ$5-$I$5-$A53+1)))*$C106))</f>
        <v>0</v>
      </c>
      <c r="AR106" s="169">
        <f ca="1">IF(AR$5-$I$5&lt;$A53-1," ",IF(AR$5-$I$5+1&gt;'Primary Inputs'!$C$17,0,(SUM(OFFSET($I$22,0,AR$5-$I$5-$A53+1)))*$C106))</f>
        <v>0</v>
      </c>
      <c r="AS106" s="169">
        <f ca="1">IF(AS$5-$I$5&lt;$A53-1," ",IF(AS$5-$I$5+1&gt;'Primary Inputs'!$C$17,0,(SUM(OFFSET($I$22,0,AS$5-$I$5-$A53+1)))*$C106))</f>
        <v>0</v>
      </c>
      <c r="AT106" s="169">
        <f ca="1">IF(AT$5-$I$5&lt;$A53-1," ",IF(AT$5-$I$5+1&gt;'Primary Inputs'!$C$17,0,(SUM(OFFSET($I$22,0,AT$5-$I$5-$A53+1)))*$C106))</f>
        <v>0</v>
      </c>
      <c r="AU106" s="169">
        <f ca="1">IF(AU$5-$I$5&lt;$A53-1," ",IF(AU$5-$I$5+1&gt;'Primary Inputs'!$C$17,0,(SUM(OFFSET($I$22,0,AU$5-$I$5-$A53+1)))*$C106))</f>
        <v>0</v>
      </c>
      <c r="AV106" s="169">
        <f ca="1">IF(AV$5-$I$5&lt;$A53-1," ",IF(AV$5-$I$5+1&gt;'Primary Inputs'!$C$17,0,(SUM(OFFSET($I$22,0,AV$5-$I$5-$A53+1)))*$C106))</f>
        <v>0</v>
      </c>
      <c r="AW106" s="169">
        <f ca="1">IF(AW$5-$I$5&lt;$A53-1," ",IF(AW$5-$I$5+1&gt;'Primary Inputs'!$C$17,0,(SUM(OFFSET($I$22,0,AW$5-$I$5-$A53+1)))*$C106))</f>
        <v>0</v>
      </c>
      <c r="AX106" s="169">
        <f ca="1">IF(AX$5-$I$5&lt;$A53-1," ",IF(AX$5-$I$5+1&gt;'Primary Inputs'!$C$17,0,(SUM(OFFSET($I$22,0,AX$5-$I$5-$A53+1)))*$C106))</f>
        <v>0</v>
      </c>
      <c r="AY106" s="169">
        <f ca="1">IF(AY$5-$I$5&lt;$A53-1," ",IF(AY$5-$I$5+1&gt;'Primary Inputs'!$C$17,0,(SUM(OFFSET($I$22,0,AY$5-$I$5-$A53+1)))*$C106))</f>
        <v>0</v>
      </c>
      <c r="AZ106" s="169">
        <f ca="1">IF(AZ$5-$I$5&lt;$A53-1," ",IF(AZ$5-$I$5+1&gt;'Primary Inputs'!$C$17,0,(SUM(OFFSET($I$22,0,AZ$5-$I$5-$A53+1)))*$C106))</f>
        <v>0</v>
      </c>
      <c r="BA106" s="169">
        <f ca="1">IF(BA$5-$I$5&lt;$A53-1," ",IF(BA$5-$I$5+1&gt;'Primary Inputs'!$C$17,0,(SUM(OFFSET($I$22,0,BA$5-$I$5-$A53+1)))*$C106))</f>
        <v>0</v>
      </c>
      <c r="BB106" s="169">
        <f ca="1">IF(BB$5-$I$5&lt;$A53-1," ",IF(BB$5-$I$5+1&gt;'Primary Inputs'!$C$17,0,(SUM(OFFSET($I$22,0,BB$5-$I$5-$A53+1)))*$C106))</f>
        <v>0</v>
      </c>
      <c r="BC106" s="169">
        <f ca="1">IF(BC$5-$I$5&lt;$A53-1," ",IF(BC$5-$I$5+1&gt;'Primary Inputs'!$C$17,0,(SUM(OFFSET($I$22,0,BC$5-$I$5-$A53+1)))*$C106))</f>
        <v>0</v>
      </c>
      <c r="BD106" s="169">
        <f ca="1">IF(BD$5-$I$5&lt;$A53-1," ",IF(BD$5-$I$5+1&gt;'Primary Inputs'!$C$17,0,(SUM(OFFSET($I$22,0,BD$5-$I$5-$A53+1)))*$C106))</f>
        <v>0</v>
      </c>
      <c r="BE106" s="169">
        <f ca="1">IF(BE$5-$I$5&lt;$A53-1," ",IF(BE$5-$I$5+1&gt;'Primary Inputs'!$C$17,0,(SUM(OFFSET($I$22,0,BE$5-$I$5-$A53+1)))*$C106))</f>
        <v>0</v>
      </c>
      <c r="BF106" s="169">
        <f ca="1">IF(BF$5-$I$5&lt;$A53-1," ",IF(BF$5-$I$5+1&gt;'Primary Inputs'!$C$17,0,(SUM(OFFSET($I$22,0,BF$5-$I$5-$A53+1)))*$C106))</f>
        <v>0</v>
      </c>
    </row>
    <row r="107" spans="2:58">
      <c r="B107" s="119" t="s">
        <v>223</v>
      </c>
      <c r="C107" s="119">
        <f t="shared" ca="1" si="2"/>
        <v>0</v>
      </c>
      <c r="I107" s="169" t="str">
        <f ca="1">IF(I$5-$I$5&lt;$A54-1," ",IF(I$5-$I$5+1&gt;'Primary Inputs'!$C$17,0,(SUM(OFFSET($I$22,0,I$5-$I$5-$A54+1)))*$C107))</f>
        <v xml:space="preserve"> </v>
      </c>
      <c r="J107" s="169" t="str">
        <f ca="1">IF(J$5-$I$5&lt;$A54-1," ",IF(J$5-$I$5+1&gt;'Primary Inputs'!$C$17,0,(SUM(OFFSET($I$22,0,J$5-$I$5-$A54+1)))*$C107))</f>
        <v xml:space="preserve"> </v>
      </c>
      <c r="K107" s="169" t="str">
        <f ca="1">IF(K$5-$I$5&lt;$A54-1," ",IF(K$5-$I$5+1&gt;'Primary Inputs'!$C$17,0,(SUM(OFFSET($I$22,0,K$5-$I$5-$A54+1)))*$C107))</f>
        <v xml:space="preserve"> </v>
      </c>
      <c r="L107" s="169" t="str">
        <f ca="1">IF(L$5-$I$5&lt;$A54-1," ",IF(L$5-$I$5+1&gt;'Primary Inputs'!$C$17,0,(SUM(OFFSET($I$22,0,L$5-$I$5-$A54+1)))*$C107))</f>
        <v xml:space="preserve"> </v>
      </c>
      <c r="M107" s="169" t="str">
        <f ca="1">IF(M$5-$I$5&lt;$A54-1," ",IF(M$5-$I$5+1&gt;'Primary Inputs'!$C$17,0,(SUM(OFFSET($I$22,0,M$5-$I$5-$A54+1)))*$C107))</f>
        <v xml:space="preserve"> </v>
      </c>
      <c r="N107" s="169" t="str">
        <f ca="1">IF(N$5-$I$5&lt;$A54-1," ",IF(N$5-$I$5+1&gt;'Primary Inputs'!$C$17,0,(SUM(OFFSET($I$22,0,N$5-$I$5-$A54+1)))*$C107))</f>
        <v xml:space="preserve"> </v>
      </c>
      <c r="O107" s="169" t="str">
        <f ca="1">IF(O$5-$I$5&lt;$A54-1," ",IF(O$5-$I$5+1&gt;'Primary Inputs'!$C$17,0,(SUM(OFFSET($I$22,0,O$5-$I$5-$A54+1)))*$C107))</f>
        <v xml:space="preserve"> </v>
      </c>
      <c r="P107" s="169" t="str">
        <f ca="1">IF(P$5-$I$5&lt;$A54-1," ",IF(P$5-$I$5+1&gt;'Primary Inputs'!$C$17,0,(SUM(OFFSET($I$22,0,P$5-$I$5-$A54+1)))*$C107))</f>
        <v xml:space="preserve"> </v>
      </c>
      <c r="Q107" s="169" t="str">
        <f ca="1">IF(Q$5-$I$5&lt;$A54-1," ",IF(Q$5-$I$5+1&gt;'Primary Inputs'!$C$17,0,(SUM(OFFSET($I$22,0,Q$5-$I$5-$A54+1)))*$C107))</f>
        <v xml:space="preserve"> </v>
      </c>
      <c r="R107" s="169" t="str">
        <f ca="1">IF(R$5-$I$5&lt;$A54-1," ",IF(R$5-$I$5+1&gt;'Primary Inputs'!$C$17,0,(SUM(OFFSET($I$22,0,R$5-$I$5-$A54+1)))*$C107))</f>
        <v xml:space="preserve"> </v>
      </c>
      <c r="S107" s="169" t="str">
        <f ca="1">IF(S$5-$I$5&lt;$A54-1," ",IF(S$5-$I$5+1&gt;'Primary Inputs'!$C$17,0,(SUM(OFFSET($I$22,0,S$5-$I$5-$A54+1)))*$C107))</f>
        <v xml:space="preserve"> </v>
      </c>
      <c r="T107" s="169" t="str">
        <f ca="1">IF(T$5-$I$5&lt;$A54-1," ",IF(T$5-$I$5+1&gt;'Primary Inputs'!$C$17,0,(SUM(OFFSET($I$22,0,T$5-$I$5-$A54+1)))*$C107))</f>
        <v xml:space="preserve"> </v>
      </c>
      <c r="U107" s="169" t="str">
        <f ca="1">IF(U$5-$I$5&lt;$A54-1," ",IF(U$5-$I$5+1&gt;'Primary Inputs'!$C$17,0,(SUM(OFFSET($I$22,0,U$5-$I$5-$A54+1)))*$C107))</f>
        <v xml:space="preserve"> </v>
      </c>
      <c r="V107" s="169" t="str">
        <f ca="1">IF(V$5-$I$5&lt;$A54-1," ",IF(V$5-$I$5+1&gt;'Primary Inputs'!$C$17,0,(SUM(OFFSET($I$22,0,V$5-$I$5-$A54+1)))*$C107))</f>
        <v xml:space="preserve"> </v>
      </c>
      <c r="W107" s="169" t="str">
        <f ca="1">IF(W$5-$I$5&lt;$A54-1," ",IF(W$5-$I$5+1&gt;'Primary Inputs'!$C$17,0,(SUM(OFFSET($I$22,0,W$5-$I$5-$A54+1)))*$C107))</f>
        <v xml:space="preserve"> </v>
      </c>
      <c r="X107" s="169" t="str">
        <f ca="1">IF(X$5-$I$5&lt;$A54-1," ",IF(X$5-$I$5+1&gt;'Primary Inputs'!$C$17,0,(SUM(OFFSET($I$22,0,X$5-$I$5-$A54+1)))*$C107))</f>
        <v xml:space="preserve"> </v>
      </c>
      <c r="Y107" s="169" t="str">
        <f ca="1">IF(Y$5-$I$5&lt;$A54-1," ",IF(Y$5-$I$5+1&gt;'Primary Inputs'!$C$17,0,(SUM(OFFSET($I$22,0,Y$5-$I$5-$A54+1)))*$C107))</f>
        <v xml:space="preserve"> </v>
      </c>
      <c r="Z107" s="169" t="str">
        <f ca="1">IF(Z$5-$I$5&lt;$A54-1," ",IF(Z$5-$I$5+1&gt;'Primary Inputs'!$C$17,0,(SUM(OFFSET($I$22,0,Z$5-$I$5-$A54+1)))*$C107))</f>
        <v xml:space="preserve"> </v>
      </c>
      <c r="AA107" s="169" t="str">
        <f ca="1">IF(AA$5-$I$5&lt;$A54-1," ",IF(AA$5-$I$5+1&gt;'Primary Inputs'!$C$17,0,(SUM(OFFSET($I$22,0,AA$5-$I$5-$A54+1)))*$C107))</f>
        <v xml:space="preserve"> </v>
      </c>
      <c r="AB107" s="169" t="str">
        <f ca="1">IF(AB$5-$I$5&lt;$A54-1," ",IF(AB$5-$I$5+1&gt;'Primary Inputs'!$C$17,0,(SUM(OFFSET($I$22,0,AB$5-$I$5-$A54+1)))*$C107))</f>
        <v xml:space="preserve"> </v>
      </c>
      <c r="AC107" s="169" t="str">
        <f ca="1">IF(AC$5-$I$5&lt;$A54-1," ",IF(AC$5-$I$5+1&gt;'Primary Inputs'!$C$17,0,(SUM(OFFSET($I$22,0,AC$5-$I$5-$A54+1)))*$C107))</f>
        <v xml:space="preserve"> </v>
      </c>
      <c r="AD107" s="169" t="str">
        <f ca="1">IF(AD$5-$I$5&lt;$A54-1," ",IF(AD$5-$I$5+1&gt;'Primary Inputs'!$C$17,0,(SUM(OFFSET($I$22,0,AD$5-$I$5-$A54+1)))*$C107))</f>
        <v xml:space="preserve"> </v>
      </c>
      <c r="AE107" s="169" t="str">
        <f ca="1">IF(AE$5-$I$5&lt;$A54-1," ",IF(AE$5-$I$5+1&gt;'Primary Inputs'!$C$17,0,(SUM(OFFSET($I$22,0,AE$5-$I$5-$A54+1)))*$C107))</f>
        <v xml:space="preserve"> </v>
      </c>
      <c r="AF107" s="169" t="str">
        <f ca="1">IF(AF$5-$I$5&lt;$A54-1," ",IF(AF$5-$I$5+1&gt;'Primary Inputs'!$C$17,0,(SUM(OFFSET($I$22,0,AF$5-$I$5-$A54+1)))*$C107))</f>
        <v xml:space="preserve"> </v>
      </c>
      <c r="AG107" s="169" t="str">
        <f ca="1">IF(AG$5-$I$5&lt;$A54-1," ",IF(AG$5-$I$5+1&gt;'Primary Inputs'!$C$17,0,(SUM(OFFSET($I$22,0,AG$5-$I$5-$A54+1)))*$C107))</f>
        <v xml:space="preserve"> </v>
      </c>
      <c r="AH107" s="169" t="str">
        <f ca="1">IF(AH$5-$I$5&lt;$A54-1," ",IF(AH$5-$I$5+1&gt;'Primary Inputs'!$C$17,0,(SUM(OFFSET($I$22,0,AH$5-$I$5-$A54+1)))*$C107))</f>
        <v xml:space="preserve"> </v>
      </c>
      <c r="AI107" s="169" t="str">
        <f ca="1">IF(AI$5-$I$5&lt;$A54-1," ",IF(AI$5-$I$5+1&gt;'Primary Inputs'!$C$17,0,(SUM(OFFSET($I$22,0,AI$5-$I$5-$A54+1)))*$C107))</f>
        <v xml:space="preserve"> </v>
      </c>
      <c r="AJ107" s="169" t="str">
        <f ca="1">IF(AJ$5-$I$5&lt;$A54-1," ",IF(AJ$5-$I$5+1&gt;'Primary Inputs'!$C$17,0,(SUM(OFFSET($I$22,0,AJ$5-$I$5-$A54+1)))*$C107))</f>
        <v xml:space="preserve"> </v>
      </c>
      <c r="AK107" s="169">
        <f ca="1">IF(AK$5-$I$5&lt;$A54-1," ",IF(AK$5-$I$5+1&gt;'Primary Inputs'!$C$17,0,(SUM(OFFSET($I$22,0,AK$5-$I$5-$A54+1)))*$C107))</f>
        <v>0</v>
      </c>
      <c r="AL107" s="169">
        <f ca="1">IF(AL$5-$I$5&lt;$A54-1," ",IF(AL$5-$I$5+1&gt;'Primary Inputs'!$C$17,0,(SUM(OFFSET($I$22,0,AL$5-$I$5-$A54+1)))*$C107))</f>
        <v>0</v>
      </c>
      <c r="AM107" s="169">
        <f ca="1">IF(AM$5-$I$5&lt;$A54-1," ",IF(AM$5-$I$5+1&gt;'Primary Inputs'!$C$17,0,(SUM(OFFSET($I$22,0,AM$5-$I$5-$A54+1)))*$C107))</f>
        <v>0</v>
      </c>
      <c r="AN107" s="169">
        <f ca="1">IF(AN$5-$I$5&lt;$A54-1," ",IF(AN$5-$I$5+1&gt;'Primary Inputs'!$C$17,0,(SUM(OFFSET($I$22,0,AN$5-$I$5-$A54+1)))*$C107))</f>
        <v>0</v>
      </c>
      <c r="AO107" s="169">
        <f ca="1">IF(AO$5-$I$5&lt;$A54-1," ",IF(AO$5-$I$5+1&gt;'Primary Inputs'!$C$17,0,(SUM(OFFSET($I$22,0,AO$5-$I$5-$A54+1)))*$C107))</f>
        <v>0</v>
      </c>
      <c r="AP107" s="169">
        <f ca="1">IF(AP$5-$I$5&lt;$A54-1," ",IF(AP$5-$I$5+1&gt;'Primary Inputs'!$C$17,0,(SUM(OFFSET($I$22,0,AP$5-$I$5-$A54+1)))*$C107))</f>
        <v>0</v>
      </c>
      <c r="AQ107" s="169">
        <f ca="1">IF(AQ$5-$I$5&lt;$A54-1," ",IF(AQ$5-$I$5+1&gt;'Primary Inputs'!$C$17,0,(SUM(OFFSET($I$22,0,AQ$5-$I$5-$A54+1)))*$C107))</f>
        <v>0</v>
      </c>
      <c r="AR107" s="169">
        <f ca="1">IF(AR$5-$I$5&lt;$A54-1," ",IF(AR$5-$I$5+1&gt;'Primary Inputs'!$C$17,0,(SUM(OFFSET($I$22,0,AR$5-$I$5-$A54+1)))*$C107))</f>
        <v>0</v>
      </c>
      <c r="AS107" s="169">
        <f ca="1">IF(AS$5-$I$5&lt;$A54-1," ",IF(AS$5-$I$5+1&gt;'Primary Inputs'!$C$17,0,(SUM(OFFSET($I$22,0,AS$5-$I$5-$A54+1)))*$C107))</f>
        <v>0</v>
      </c>
      <c r="AT107" s="169">
        <f ca="1">IF(AT$5-$I$5&lt;$A54-1," ",IF(AT$5-$I$5+1&gt;'Primary Inputs'!$C$17,0,(SUM(OFFSET($I$22,0,AT$5-$I$5-$A54+1)))*$C107))</f>
        <v>0</v>
      </c>
      <c r="AU107" s="169">
        <f ca="1">IF(AU$5-$I$5&lt;$A54-1," ",IF(AU$5-$I$5+1&gt;'Primary Inputs'!$C$17,0,(SUM(OFFSET($I$22,0,AU$5-$I$5-$A54+1)))*$C107))</f>
        <v>0</v>
      </c>
      <c r="AV107" s="169">
        <f ca="1">IF(AV$5-$I$5&lt;$A54-1," ",IF(AV$5-$I$5+1&gt;'Primary Inputs'!$C$17,0,(SUM(OFFSET($I$22,0,AV$5-$I$5-$A54+1)))*$C107))</f>
        <v>0</v>
      </c>
      <c r="AW107" s="169">
        <f ca="1">IF(AW$5-$I$5&lt;$A54-1," ",IF(AW$5-$I$5+1&gt;'Primary Inputs'!$C$17,0,(SUM(OFFSET($I$22,0,AW$5-$I$5-$A54+1)))*$C107))</f>
        <v>0</v>
      </c>
      <c r="AX107" s="169">
        <f ca="1">IF(AX$5-$I$5&lt;$A54-1," ",IF(AX$5-$I$5+1&gt;'Primary Inputs'!$C$17,0,(SUM(OFFSET($I$22,0,AX$5-$I$5-$A54+1)))*$C107))</f>
        <v>0</v>
      </c>
      <c r="AY107" s="169">
        <f ca="1">IF(AY$5-$I$5&lt;$A54-1," ",IF(AY$5-$I$5+1&gt;'Primary Inputs'!$C$17,0,(SUM(OFFSET($I$22,0,AY$5-$I$5-$A54+1)))*$C107))</f>
        <v>0</v>
      </c>
      <c r="AZ107" s="169">
        <f ca="1">IF(AZ$5-$I$5&lt;$A54-1," ",IF(AZ$5-$I$5+1&gt;'Primary Inputs'!$C$17,0,(SUM(OFFSET($I$22,0,AZ$5-$I$5-$A54+1)))*$C107))</f>
        <v>0</v>
      </c>
      <c r="BA107" s="169">
        <f ca="1">IF(BA$5-$I$5&lt;$A54-1," ",IF(BA$5-$I$5+1&gt;'Primary Inputs'!$C$17,0,(SUM(OFFSET($I$22,0,BA$5-$I$5-$A54+1)))*$C107))</f>
        <v>0</v>
      </c>
      <c r="BB107" s="169">
        <f ca="1">IF(BB$5-$I$5&lt;$A54-1," ",IF(BB$5-$I$5+1&gt;'Primary Inputs'!$C$17,0,(SUM(OFFSET($I$22,0,BB$5-$I$5-$A54+1)))*$C107))</f>
        <v>0</v>
      </c>
      <c r="BC107" s="169">
        <f ca="1">IF(BC$5-$I$5&lt;$A54-1," ",IF(BC$5-$I$5+1&gt;'Primary Inputs'!$C$17,0,(SUM(OFFSET($I$22,0,BC$5-$I$5-$A54+1)))*$C107))</f>
        <v>0</v>
      </c>
      <c r="BD107" s="169">
        <f ca="1">IF(BD$5-$I$5&lt;$A54-1," ",IF(BD$5-$I$5+1&gt;'Primary Inputs'!$C$17,0,(SUM(OFFSET($I$22,0,BD$5-$I$5-$A54+1)))*$C107))</f>
        <v>0</v>
      </c>
      <c r="BE107" s="169">
        <f ca="1">IF(BE$5-$I$5&lt;$A54-1," ",IF(BE$5-$I$5+1&gt;'Primary Inputs'!$C$17,0,(SUM(OFFSET($I$22,0,BE$5-$I$5-$A54+1)))*$C107))</f>
        <v>0</v>
      </c>
      <c r="BF107" s="169">
        <f ca="1">IF(BF$5-$I$5&lt;$A54-1," ",IF(BF$5-$I$5+1&gt;'Primary Inputs'!$C$17,0,(SUM(OFFSET($I$22,0,BF$5-$I$5-$A54+1)))*$C107))</f>
        <v>0</v>
      </c>
    </row>
    <row r="108" spans="2:58">
      <c r="B108" s="119" t="s">
        <v>224</v>
      </c>
      <c r="C108" s="119">
        <f t="shared" ca="1" si="2"/>
        <v>0</v>
      </c>
      <c r="I108" s="169" t="str">
        <f ca="1">IF(I$5-$I$5&lt;$A55-1," ",IF(I$5-$I$5+1&gt;'Primary Inputs'!$C$17,0,(SUM(OFFSET($I$22,0,I$5-$I$5-$A55+1)))*$C108))</f>
        <v xml:space="preserve"> </v>
      </c>
      <c r="J108" s="169" t="str">
        <f ca="1">IF(J$5-$I$5&lt;$A55-1," ",IF(J$5-$I$5+1&gt;'Primary Inputs'!$C$17,0,(SUM(OFFSET($I$22,0,J$5-$I$5-$A55+1)))*$C108))</f>
        <v xml:space="preserve"> </v>
      </c>
      <c r="K108" s="169" t="str">
        <f ca="1">IF(K$5-$I$5&lt;$A55-1," ",IF(K$5-$I$5+1&gt;'Primary Inputs'!$C$17,0,(SUM(OFFSET($I$22,0,K$5-$I$5-$A55+1)))*$C108))</f>
        <v xml:space="preserve"> </v>
      </c>
      <c r="L108" s="169" t="str">
        <f ca="1">IF(L$5-$I$5&lt;$A55-1," ",IF(L$5-$I$5+1&gt;'Primary Inputs'!$C$17,0,(SUM(OFFSET($I$22,0,L$5-$I$5-$A55+1)))*$C108))</f>
        <v xml:space="preserve"> </v>
      </c>
      <c r="M108" s="169" t="str">
        <f ca="1">IF(M$5-$I$5&lt;$A55-1," ",IF(M$5-$I$5+1&gt;'Primary Inputs'!$C$17,0,(SUM(OFFSET($I$22,0,M$5-$I$5-$A55+1)))*$C108))</f>
        <v xml:space="preserve"> </v>
      </c>
      <c r="N108" s="169" t="str">
        <f ca="1">IF(N$5-$I$5&lt;$A55-1," ",IF(N$5-$I$5+1&gt;'Primary Inputs'!$C$17,0,(SUM(OFFSET($I$22,0,N$5-$I$5-$A55+1)))*$C108))</f>
        <v xml:space="preserve"> </v>
      </c>
      <c r="O108" s="169" t="str">
        <f ca="1">IF(O$5-$I$5&lt;$A55-1," ",IF(O$5-$I$5+1&gt;'Primary Inputs'!$C$17,0,(SUM(OFFSET($I$22,0,O$5-$I$5-$A55+1)))*$C108))</f>
        <v xml:space="preserve"> </v>
      </c>
      <c r="P108" s="169" t="str">
        <f ca="1">IF(P$5-$I$5&lt;$A55-1," ",IF(P$5-$I$5+1&gt;'Primary Inputs'!$C$17,0,(SUM(OFFSET($I$22,0,P$5-$I$5-$A55+1)))*$C108))</f>
        <v xml:space="preserve"> </v>
      </c>
      <c r="Q108" s="169" t="str">
        <f ca="1">IF(Q$5-$I$5&lt;$A55-1," ",IF(Q$5-$I$5+1&gt;'Primary Inputs'!$C$17,0,(SUM(OFFSET($I$22,0,Q$5-$I$5-$A55+1)))*$C108))</f>
        <v xml:space="preserve"> </v>
      </c>
      <c r="R108" s="169" t="str">
        <f ca="1">IF(R$5-$I$5&lt;$A55-1," ",IF(R$5-$I$5+1&gt;'Primary Inputs'!$C$17,0,(SUM(OFFSET($I$22,0,R$5-$I$5-$A55+1)))*$C108))</f>
        <v xml:space="preserve"> </v>
      </c>
      <c r="S108" s="169" t="str">
        <f ca="1">IF(S$5-$I$5&lt;$A55-1," ",IF(S$5-$I$5+1&gt;'Primary Inputs'!$C$17,0,(SUM(OFFSET($I$22,0,S$5-$I$5-$A55+1)))*$C108))</f>
        <v xml:space="preserve"> </v>
      </c>
      <c r="T108" s="169" t="str">
        <f ca="1">IF(T$5-$I$5&lt;$A55-1," ",IF(T$5-$I$5+1&gt;'Primary Inputs'!$C$17,0,(SUM(OFFSET($I$22,0,T$5-$I$5-$A55+1)))*$C108))</f>
        <v xml:space="preserve"> </v>
      </c>
      <c r="U108" s="169" t="str">
        <f ca="1">IF(U$5-$I$5&lt;$A55-1," ",IF(U$5-$I$5+1&gt;'Primary Inputs'!$C$17,0,(SUM(OFFSET($I$22,0,U$5-$I$5-$A55+1)))*$C108))</f>
        <v xml:space="preserve"> </v>
      </c>
      <c r="V108" s="169" t="str">
        <f ca="1">IF(V$5-$I$5&lt;$A55-1," ",IF(V$5-$I$5+1&gt;'Primary Inputs'!$C$17,0,(SUM(OFFSET($I$22,0,V$5-$I$5-$A55+1)))*$C108))</f>
        <v xml:space="preserve"> </v>
      </c>
      <c r="W108" s="169" t="str">
        <f ca="1">IF(W$5-$I$5&lt;$A55-1," ",IF(W$5-$I$5+1&gt;'Primary Inputs'!$C$17,0,(SUM(OFFSET($I$22,0,W$5-$I$5-$A55+1)))*$C108))</f>
        <v xml:space="preserve"> </v>
      </c>
      <c r="X108" s="169" t="str">
        <f ca="1">IF(X$5-$I$5&lt;$A55-1," ",IF(X$5-$I$5+1&gt;'Primary Inputs'!$C$17,0,(SUM(OFFSET($I$22,0,X$5-$I$5-$A55+1)))*$C108))</f>
        <v xml:space="preserve"> </v>
      </c>
      <c r="Y108" s="169" t="str">
        <f ca="1">IF(Y$5-$I$5&lt;$A55-1," ",IF(Y$5-$I$5+1&gt;'Primary Inputs'!$C$17,0,(SUM(OFFSET($I$22,0,Y$5-$I$5-$A55+1)))*$C108))</f>
        <v xml:space="preserve"> </v>
      </c>
      <c r="Z108" s="169" t="str">
        <f ca="1">IF(Z$5-$I$5&lt;$A55-1," ",IF(Z$5-$I$5+1&gt;'Primary Inputs'!$C$17,0,(SUM(OFFSET($I$22,0,Z$5-$I$5-$A55+1)))*$C108))</f>
        <v xml:space="preserve"> </v>
      </c>
      <c r="AA108" s="169" t="str">
        <f ca="1">IF(AA$5-$I$5&lt;$A55-1," ",IF(AA$5-$I$5+1&gt;'Primary Inputs'!$C$17,0,(SUM(OFFSET($I$22,0,AA$5-$I$5-$A55+1)))*$C108))</f>
        <v xml:space="preserve"> </v>
      </c>
      <c r="AB108" s="169" t="str">
        <f ca="1">IF(AB$5-$I$5&lt;$A55-1," ",IF(AB$5-$I$5+1&gt;'Primary Inputs'!$C$17,0,(SUM(OFFSET($I$22,0,AB$5-$I$5-$A55+1)))*$C108))</f>
        <v xml:space="preserve"> </v>
      </c>
      <c r="AC108" s="169" t="str">
        <f ca="1">IF(AC$5-$I$5&lt;$A55-1," ",IF(AC$5-$I$5+1&gt;'Primary Inputs'!$C$17,0,(SUM(OFFSET($I$22,0,AC$5-$I$5-$A55+1)))*$C108))</f>
        <v xml:space="preserve"> </v>
      </c>
      <c r="AD108" s="169" t="str">
        <f ca="1">IF(AD$5-$I$5&lt;$A55-1," ",IF(AD$5-$I$5+1&gt;'Primary Inputs'!$C$17,0,(SUM(OFFSET($I$22,0,AD$5-$I$5-$A55+1)))*$C108))</f>
        <v xml:space="preserve"> </v>
      </c>
      <c r="AE108" s="169" t="str">
        <f ca="1">IF(AE$5-$I$5&lt;$A55-1," ",IF(AE$5-$I$5+1&gt;'Primary Inputs'!$C$17,0,(SUM(OFFSET($I$22,0,AE$5-$I$5-$A55+1)))*$C108))</f>
        <v xml:space="preserve"> </v>
      </c>
      <c r="AF108" s="169" t="str">
        <f ca="1">IF(AF$5-$I$5&lt;$A55-1," ",IF(AF$5-$I$5+1&gt;'Primary Inputs'!$C$17,0,(SUM(OFFSET($I$22,0,AF$5-$I$5-$A55+1)))*$C108))</f>
        <v xml:space="preserve"> </v>
      </c>
      <c r="AG108" s="169" t="str">
        <f ca="1">IF(AG$5-$I$5&lt;$A55-1," ",IF(AG$5-$I$5+1&gt;'Primary Inputs'!$C$17,0,(SUM(OFFSET($I$22,0,AG$5-$I$5-$A55+1)))*$C108))</f>
        <v xml:space="preserve"> </v>
      </c>
      <c r="AH108" s="169" t="str">
        <f ca="1">IF(AH$5-$I$5&lt;$A55-1," ",IF(AH$5-$I$5+1&gt;'Primary Inputs'!$C$17,0,(SUM(OFFSET($I$22,0,AH$5-$I$5-$A55+1)))*$C108))</f>
        <v xml:space="preserve"> </v>
      </c>
      <c r="AI108" s="169" t="str">
        <f ca="1">IF(AI$5-$I$5&lt;$A55-1," ",IF(AI$5-$I$5+1&gt;'Primary Inputs'!$C$17,0,(SUM(OFFSET($I$22,0,AI$5-$I$5-$A55+1)))*$C108))</f>
        <v xml:space="preserve"> </v>
      </c>
      <c r="AJ108" s="169" t="str">
        <f ca="1">IF(AJ$5-$I$5&lt;$A55-1," ",IF(AJ$5-$I$5+1&gt;'Primary Inputs'!$C$17,0,(SUM(OFFSET($I$22,0,AJ$5-$I$5-$A55+1)))*$C108))</f>
        <v xml:space="preserve"> </v>
      </c>
      <c r="AK108" s="169" t="str">
        <f ca="1">IF(AK$5-$I$5&lt;$A55-1," ",IF(AK$5-$I$5+1&gt;'Primary Inputs'!$C$17,0,(SUM(OFFSET($I$22,0,AK$5-$I$5-$A55+1)))*$C108))</f>
        <v xml:space="preserve"> </v>
      </c>
      <c r="AL108" s="169">
        <f ca="1">IF(AL$5-$I$5&lt;$A55-1," ",IF(AL$5-$I$5+1&gt;'Primary Inputs'!$C$17,0,(SUM(OFFSET($I$22,0,AL$5-$I$5-$A55+1)))*$C108))</f>
        <v>0</v>
      </c>
      <c r="AM108" s="169">
        <f ca="1">IF(AM$5-$I$5&lt;$A55-1," ",IF(AM$5-$I$5+1&gt;'Primary Inputs'!$C$17,0,(SUM(OFFSET($I$22,0,AM$5-$I$5-$A55+1)))*$C108))</f>
        <v>0</v>
      </c>
      <c r="AN108" s="169">
        <f ca="1">IF(AN$5-$I$5&lt;$A55-1," ",IF(AN$5-$I$5+1&gt;'Primary Inputs'!$C$17,0,(SUM(OFFSET($I$22,0,AN$5-$I$5-$A55+1)))*$C108))</f>
        <v>0</v>
      </c>
      <c r="AO108" s="169">
        <f ca="1">IF(AO$5-$I$5&lt;$A55-1," ",IF(AO$5-$I$5+1&gt;'Primary Inputs'!$C$17,0,(SUM(OFFSET($I$22,0,AO$5-$I$5-$A55+1)))*$C108))</f>
        <v>0</v>
      </c>
      <c r="AP108" s="169">
        <f ca="1">IF(AP$5-$I$5&lt;$A55-1," ",IF(AP$5-$I$5+1&gt;'Primary Inputs'!$C$17,0,(SUM(OFFSET($I$22,0,AP$5-$I$5-$A55+1)))*$C108))</f>
        <v>0</v>
      </c>
      <c r="AQ108" s="169">
        <f ca="1">IF(AQ$5-$I$5&lt;$A55-1," ",IF(AQ$5-$I$5+1&gt;'Primary Inputs'!$C$17,0,(SUM(OFFSET($I$22,0,AQ$5-$I$5-$A55+1)))*$C108))</f>
        <v>0</v>
      </c>
      <c r="AR108" s="169">
        <f ca="1">IF(AR$5-$I$5&lt;$A55-1," ",IF(AR$5-$I$5+1&gt;'Primary Inputs'!$C$17,0,(SUM(OFFSET($I$22,0,AR$5-$I$5-$A55+1)))*$C108))</f>
        <v>0</v>
      </c>
      <c r="AS108" s="169">
        <f ca="1">IF(AS$5-$I$5&lt;$A55-1," ",IF(AS$5-$I$5+1&gt;'Primary Inputs'!$C$17,0,(SUM(OFFSET($I$22,0,AS$5-$I$5-$A55+1)))*$C108))</f>
        <v>0</v>
      </c>
      <c r="AT108" s="169">
        <f ca="1">IF(AT$5-$I$5&lt;$A55-1," ",IF(AT$5-$I$5+1&gt;'Primary Inputs'!$C$17,0,(SUM(OFFSET($I$22,0,AT$5-$I$5-$A55+1)))*$C108))</f>
        <v>0</v>
      </c>
      <c r="AU108" s="169">
        <f ca="1">IF(AU$5-$I$5&lt;$A55-1," ",IF(AU$5-$I$5+1&gt;'Primary Inputs'!$C$17,0,(SUM(OFFSET($I$22,0,AU$5-$I$5-$A55+1)))*$C108))</f>
        <v>0</v>
      </c>
      <c r="AV108" s="169">
        <f ca="1">IF(AV$5-$I$5&lt;$A55-1," ",IF(AV$5-$I$5+1&gt;'Primary Inputs'!$C$17,0,(SUM(OFFSET($I$22,0,AV$5-$I$5-$A55+1)))*$C108))</f>
        <v>0</v>
      </c>
      <c r="AW108" s="169">
        <f ca="1">IF(AW$5-$I$5&lt;$A55-1," ",IF(AW$5-$I$5+1&gt;'Primary Inputs'!$C$17,0,(SUM(OFFSET($I$22,0,AW$5-$I$5-$A55+1)))*$C108))</f>
        <v>0</v>
      </c>
      <c r="AX108" s="169">
        <f ca="1">IF(AX$5-$I$5&lt;$A55-1," ",IF(AX$5-$I$5+1&gt;'Primary Inputs'!$C$17,0,(SUM(OFFSET($I$22,0,AX$5-$I$5-$A55+1)))*$C108))</f>
        <v>0</v>
      </c>
      <c r="AY108" s="169">
        <f ca="1">IF(AY$5-$I$5&lt;$A55-1," ",IF(AY$5-$I$5+1&gt;'Primary Inputs'!$C$17,0,(SUM(OFFSET($I$22,0,AY$5-$I$5-$A55+1)))*$C108))</f>
        <v>0</v>
      </c>
      <c r="AZ108" s="169">
        <f ca="1">IF(AZ$5-$I$5&lt;$A55-1," ",IF(AZ$5-$I$5+1&gt;'Primary Inputs'!$C$17,0,(SUM(OFFSET($I$22,0,AZ$5-$I$5-$A55+1)))*$C108))</f>
        <v>0</v>
      </c>
      <c r="BA108" s="169">
        <f ca="1">IF(BA$5-$I$5&lt;$A55-1," ",IF(BA$5-$I$5+1&gt;'Primary Inputs'!$C$17,0,(SUM(OFFSET($I$22,0,BA$5-$I$5-$A55+1)))*$C108))</f>
        <v>0</v>
      </c>
      <c r="BB108" s="169">
        <f ca="1">IF(BB$5-$I$5&lt;$A55-1," ",IF(BB$5-$I$5+1&gt;'Primary Inputs'!$C$17,0,(SUM(OFFSET($I$22,0,BB$5-$I$5-$A55+1)))*$C108))</f>
        <v>0</v>
      </c>
      <c r="BC108" s="169">
        <f ca="1">IF(BC$5-$I$5&lt;$A55-1," ",IF(BC$5-$I$5+1&gt;'Primary Inputs'!$C$17,0,(SUM(OFFSET($I$22,0,BC$5-$I$5-$A55+1)))*$C108))</f>
        <v>0</v>
      </c>
      <c r="BD108" s="169">
        <f ca="1">IF(BD$5-$I$5&lt;$A55-1," ",IF(BD$5-$I$5+1&gt;'Primary Inputs'!$C$17,0,(SUM(OFFSET($I$22,0,BD$5-$I$5-$A55+1)))*$C108))</f>
        <v>0</v>
      </c>
      <c r="BE108" s="169">
        <f ca="1">IF(BE$5-$I$5&lt;$A55-1," ",IF(BE$5-$I$5+1&gt;'Primary Inputs'!$C$17,0,(SUM(OFFSET($I$22,0,BE$5-$I$5-$A55+1)))*$C108))</f>
        <v>0</v>
      </c>
      <c r="BF108" s="169">
        <f ca="1">IF(BF$5-$I$5&lt;$A55-1," ",IF(BF$5-$I$5+1&gt;'Primary Inputs'!$C$17,0,(SUM(OFFSET($I$22,0,BF$5-$I$5-$A55+1)))*$C108))</f>
        <v>0</v>
      </c>
    </row>
    <row r="109" spans="2:58">
      <c r="B109" s="119" t="s">
        <v>225</v>
      </c>
      <c r="C109" s="119">
        <f t="shared" ca="1" si="2"/>
        <v>0</v>
      </c>
      <c r="I109" s="169" t="str">
        <f ca="1">IF(I$5-$I$5&lt;$A56-1," ",IF(I$5-$I$5+1&gt;'Primary Inputs'!$C$17,0,(SUM(OFFSET($I$22,0,I$5-$I$5-$A56+1)))*$C109))</f>
        <v xml:space="preserve"> </v>
      </c>
      <c r="J109" s="169" t="str">
        <f ca="1">IF(J$5-$I$5&lt;$A56-1," ",IF(J$5-$I$5+1&gt;'Primary Inputs'!$C$17,0,(SUM(OFFSET($I$22,0,J$5-$I$5-$A56+1)))*$C109))</f>
        <v xml:space="preserve"> </v>
      </c>
      <c r="K109" s="169" t="str">
        <f ca="1">IF(K$5-$I$5&lt;$A56-1," ",IF(K$5-$I$5+1&gt;'Primary Inputs'!$C$17,0,(SUM(OFFSET($I$22,0,K$5-$I$5-$A56+1)))*$C109))</f>
        <v xml:space="preserve"> </v>
      </c>
      <c r="L109" s="169" t="str">
        <f ca="1">IF(L$5-$I$5&lt;$A56-1," ",IF(L$5-$I$5+1&gt;'Primary Inputs'!$C$17,0,(SUM(OFFSET($I$22,0,L$5-$I$5-$A56+1)))*$C109))</f>
        <v xml:space="preserve"> </v>
      </c>
      <c r="M109" s="169" t="str">
        <f ca="1">IF(M$5-$I$5&lt;$A56-1," ",IF(M$5-$I$5+1&gt;'Primary Inputs'!$C$17,0,(SUM(OFFSET($I$22,0,M$5-$I$5-$A56+1)))*$C109))</f>
        <v xml:space="preserve"> </v>
      </c>
      <c r="N109" s="169" t="str">
        <f ca="1">IF(N$5-$I$5&lt;$A56-1," ",IF(N$5-$I$5+1&gt;'Primary Inputs'!$C$17,0,(SUM(OFFSET($I$22,0,N$5-$I$5-$A56+1)))*$C109))</f>
        <v xml:space="preserve"> </v>
      </c>
      <c r="O109" s="169" t="str">
        <f ca="1">IF(O$5-$I$5&lt;$A56-1," ",IF(O$5-$I$5+1&gt;'Primary Inputs'!$C$17,0,(SUM(OFFSET($I$22,0,O$5-$I$5-$A56+1)))*$C109))</f>
        <v xml:space="preserve"> </v>
      </c>
      <c r="P109" s="169" t="str">
        <f ca="1">IF(P$5-$I$5&lt;$A56-1," ",IF(P$5-$I$5+1&gt;'Primary Inputs'!$C$17,0,(SUM(OFFSET($I$22,0,P$5-$I$5-$A56+1)))*$C109))</f>
        <v xml:space="preserve"> </v>
      </c>
      <c r="Q109" s="169" t="str">
        <f ca="1">IF(Q$5-$I$5&lt;$A56-1," ",IF(Q$5-$I$5+1&gt;'Primary Inputs'!$C$17,0,(SUM(OFFSET($I$22,0,Q$5-$I$5-$A56+1)))*$C109))</f>
        <v xml:space="preserve"> </v>
      </c>
      <c r="R109" s="169" t="str">
        <f ca="1">IF(R$5-$I$5&lt;$A56-1," ",IF(R$5-$I$5+1&gt;'Primary Inputs'!$C$17,0,(SUM(OFFSET($I$22,0,R$5-$I$5-$A56+1)))*$C109))</f>
        <v xml:space="preserve"> </v>
      </c>
      <c r="S109" s="169" t="str">
        <f ca="1">IF(S$5-$I$5&lt;$A56-1," ",IF(S$5-$I$5+1&gt;'Primary Inputs'!$C$17,0,(SUM(OFFSET($I$22,0,S$5-$I$5-$A56+1)))*$C109))</f>
        <v xml:space="preserve"> </v>
      </c>
      <c r="T109" s="169" t="str">
        <f ca="1">IF(T$5-$I$5&lt;$A56-1," ",IF(T$5-$I$5+1&gt;'Primary Inputs'!$C$17,0,(SUM(OFFSET($I$22,0,T$5-$I$5-$A56+1)))*$C109))</f>
        <v xml:space="preserve"> </v>
      </c>
      <c r="U109" s="169" t="str">
        <f ca="1">IF(U$5-$I$5&lt;$A56-1," ",IF(U$5-$I$5+1&gt;'Primary Inputs'!$C$17,0,(SUM(OFFSET($I$22,0,U$5-$I$5-$A56+1)))*$C109))</f>
        <v xml:space="preserve"> </v>
      </c>
      <c r="V109" s="169" t="str">
        <f ca="1">IF(V$5-$I$5&lt;$A56-1," ",IF(V$5-$I$5+1&gt;'Primary Inputs'!$C$17,0,(SUM(OFFSET($I$22,0,V$5-$I$5-$A56+1)))*$C109))</f>
        <v xml:space="preserve"> </v>
      </c>
      <c r="W109" s="169" t="str">
        <f ca="1">IF(W$5-$I$5&lt;$A56-1," ",IF(W$5-$I$5+1&gt;'Primary Inputs'!$C$17,0,(SUM(OFFSET($I$22,0,W$5-$I$5-$A56+1)))*$C109))</f>
        <v xml:space="preserve"> </v>
      </c>
      <c r="X109" s="169" t="str">
        <f ca="1">IF(X$5-$I$5&lt;$A56-1," ",IF(X$5-$I$5+1&gt;'Primary Inputs'!$C$17,0,(SUM(OFFSET($I$22,0,X$5-$I$5-$A56+1)))*$C109))</f>
        <v xml:space="preserve"> </v>
      </c>
      <c r="Y109" s="169" t="str">
        <f ca="1">IF(Y$5-$I$5&lt;$A56-1," ",IF(Y$5-$I$5+1&gt;'Primary Inputs'!$C$17,0,(SUM(OFFSET($I$22,0,Y$5-$I$5-$A56+1)))*$C109))</f>
        <v xml:space="preserve"> </v>
      </c>
      <c r="Z109" s="169" t="str">
        <f ca="1">IF(Z$5-$I$5&lt;$A56-1," ",IF(Z$5-$I$5+1&gt;'Primary Inputs'!$C$17,0,(SUM(OFFSET($I$22,0,Z$5-$I$5-$A56+1)))*$C109))</f>
        <v xml:space="preserve"> </v>
      </c>
      <c r="AA109" s="169" t="str">
        <f ca="1">IF(AA$5-$I$5&lt;$A56-1," ",IF(AA$5-$I$5+1&gt;'Primary Inputs'!$C$17,0,(SUM(OFFSET($I$22,0,AA$5-$I$5-$A56+1)))*$C109))</f>
        <v xml:space="preserve"> </v>
      </c>
      <c r="AB109" s="169" t="str">
        <f ca="1">IF(AB$5-$I$5&lt;$A56-1," ",IF(AB$5-$I$5+1&gt;'Primary Inputs'!$C$17,0,(SUM(OFFSET($I$22,0,AB$5-$I$5-$A56+1)))*$C109))</f>
        <v xml:space="preserve"> </v>
      </c>
      <c r="AC109" s="169" t="str">
        <f ca="1">IF(AC$5-$I$5&lt;$A56-1," ",IF(AC$5-$I$5+1&gt;'Primary Inputs'!$C$17,0,(SUM(OFFSET($I$22,0,AC$5-$I$5-$A56+1)))*$C109))</f>
        <v xml:space="preserve"> </v>
      </c>
      <c r="AD109" s="169" t="str">
        <f ca="1">IF(AD$5-$I$5&lt;$A56-1," ",IF(AD$5-$I$5+1&gt;'Primary Inputs'!$C$17,0,(SUM(OFFSET($I$22,0,AD$5-$I$5-$A56+1)))*$C109))</f>
        <v xml:space="preserve"> </v>
      </c>
      <c r="AE109" s="169" t="str">
        <f ca="1">IF(AE$5-$I$5&lt;$A56-1," ",IF(AE$5-$I$5+1&gt;'Primary Inputs'!$C$17,0,(SUM(OFFSET($I$22,0,AE$5-$I$5-$A56+1)))*$C109))</f>
        <v xml:space="preserve"> </v>
      </c>
      <c r="AF109" s="169" t="str">
        <f ca="1">IF(AF$5-$I$5&lt;$A56-1," ",IF(AF$5-$I$5+1&gt;'Primary Inputs'!$C$17,0,(SUM(OFFSET($I$22,0,AF$5-$I$5-$A56+1)))*$C109))</f>
        <v xml:space="preserve"> </v>
      </c>
      <c r="AG109" s="169" t="str">
        <f ca="1">IF(AG$5-$I$5&lt;$A56-1," ",IF(AG$5-$I$5+1&gt;'Primary Inputs'!$C$17,0,(SUM(OFFSET($I$22,0,AG$5-$I$5-$A56+1)))*$C109))</f>
        <v xml:space="preserve"> </v>
      </c>
      <c r="AH109" s="169" t="str">
        <f ca="1">IF(AH$5-$I$5&lt;$A56-1," ",IF(AH$5-$I$5+1&gt;'Primary Inputs'!$C$17,0,(SUM(OFFSET($I$22,0,AH$5-$I$5-$A56+1)))*$C109))</f>
        <v xml:space="preserve"> </v>
      </c>
      <c r="AI109" s="169" t="str">
        <f ca="1">IF(AI$5-$I$5&lt;$A56-1," ",IF(AI$5-$I$5+1&gt;'Primary Inputs'!$C$17,0,(SUM(OFFSET($I$22,0,AI$5-$I$5-$A56+1)))*$C109))</f>
        <v xml:space="preserve"> </v>
      </c>
      <c r="AJ109" s="169" t="str">
        <f ca="1">IF(AJ$5-$I$5&lt;$A56-1," ",IF(AJ$5-$I$5+1&gt;'Primary Inputs'!$C$17,0,(SUM(OFFSET($I$22,0,AJ$5-$I$5-$A56+1)))*$C109))</f>
        <v xml:space="preserve"> </v>
      </c>
      <c r="AK109" s="169" t="str">
        <f ca="1">IF(AK$5-$I$5&lt;$A56-1," ",IF(AK$5-$I$5+1&gt;'Primary Inputs'!$C$17,0,(SUM(OFFSET($I$22,0,AK$5-$I$5-$A56+1)))*$C109))</f>
        <v xml:space="preserve"> </v>
      </c>
      <c r="AL109" s="169" t="str">
        <f ca="1">IF(AL$5-$I$5&lt;$A56-1," ",IF(AL$5-$I$5+1&gt;'Primary Inputs'!$C$17,0,(SUM(OFFSET($I$22,0,AL$5-$I$5-$A56+1)))*$C109))</f>
        <v xml:space="preserve"> </v>
      </c>
      <c r="AM109" s="169">
        <f ca="1">IF(AM$5-$I$5&lt;$A56-1," ",IF(AM$5-$I$5+1&gt;'Primary Inputs'!$C$17,0,(SUM(OFFSET($I$22,0,AM$5-$I$5-$A56+1)))*$C109))</f>
        <v>0</v>
      </c>
      <c r="AN109" s="169">
        <f ca="1">IF(AN$5-$I$5&lt;$A56-1," ",IF(AN$5-$I$5+1&gt;'Primary Inputs'!$C$17,0,(SUM(OFFSET($I$22,0,AN$5-$I$5-$A56+1)))*$C109))</f>
        <v>0</v>
      </c>
      <c r="AO109" s="169">
        <f ca="1">IF(AO$5-$I$5&lt;$A56-1," ",IF(AO$5-$I$5+1&gt;'Primary Inputs'!$C$17,0,(SUM(OFFSET($I$22,0,AO$5-$I$5-$A56+1)))*$C109))</f>
        <v>0</v>
      </c>
      <c r="AP109" s="169">
        <f ca="1">IF(AP$5-$I$5&lt;$A56-1," ",IF(AP$5-$I$5+1&gt;'Primary Inputs'!$C$17,0,(SUM(OFFSET($I$22,0,AP$5-$I$5-$A56+1)))*$C109))</f>
        <v>0</v>
      </c>
      <c r="AQ109" s="169">
        <f ca="1">IF(AQ$5-$I$5&lt;$A56-1," ",IF(AQ$5-$I$5+1&gt;'Primary Inputs'!$C$17,0,(SUM(OFFSET($I$22,0,AQ$5-$I$5-$A56+1)))*$C109))</f>
        <v>0</v>
      </c>
      <c r="AR109" s="169">
        <f ca="1">IF(AR$5-$I$5&lt;$A56-1," ",IF(AR$5-$I$5+1&gt;'Primary Inputs'!$C$17,0,(SUM(OFFSET($I$22,0,AR$5-$I$5-$A56+1)))*$C109))</f>
        <v>0</v>
      </c>
      <c r="AS109" s="169">
        <f ca="1">IF(AS$5-$I$5&lt;$A56-1," ",IF(AS$5-$I$5+1&gt;'Primary Inputs'!$C$17,0,(SUM(OFFSET($I$22,0,AS$5-$I$5-$A56+1)))*$C109))</f>
        <v>0</v>
      </c>
      <c r="AT109" s="169">
        <f ca="1">IF(AT$5-$I$5&lt;$A56-1," ",IF(AT$5-$I$5+1&gt;'Primary Inputs'!$C$17,0,(SUM(OFFSET($I$22,0,AT$5-$I$5-$A56+1)))*$C109))</f>
        <v>0</v>
      </c>
      <c r="AU109" s="169">
        <f ca="1">IF(AU$5-$I$5&lt;$A56-1," ",IF(AU$5-$I$5+1&gt;'Primary Inputs'!$C$17,0,(SUM(OFFSET($I$22,0,AU$5-$I$5-$A56+1)))*$C109))</f>
        <v>0</v>
      </c>
      <c r="AV109" s="169">
        <f ca="1">IF(AV$5-$I$5&lt;$A56-1," ",IF(AV$5-$I$5+1&gt;'Primary Inputs'!$C$17,0,(SUM(OFFSET($I$22,0,AV$5-$I$5-$A56+1)))*$C109))</f>
        <v>0</v>
      </c>
      <c r="AW109" s="169">
        <f ca="1">IF(AW$5-$I$5&lt;$A56-1," ",IF(AW$5-$I$5+1&gt;'Primary Inputs'!$C$17,0,(SUM(OFFSET($I$22,0,AW$5-$I$5-$A56+1)))*$C109))</f>
        <v>0</v>
      </c>
      <c r="AX109" s="169">
        <f ca="1">IF(AX$5-$I$5&lt;$A56-1," ",IF(AX$5-$I$5+1&gt;'Primary Inputs'!$C$17,0,(SUM(OFFSET($I$22,0,AX$5-$I$5-$A56+1)))*$C109))</f>
        <v>0</v>
      </c>
      <c r="AY109" s="169">
        <f ca="1">IF(AY$5-$I$5&lt;$A56-1," ",IF(AY$5-$I$5+1&gt;'Primary Inputs'!$C$17,0,(SUM(OFFSET($I$22,0,AY$5-$I$5-$A56+1)))*$C109))</f>
        <v>0</v>
      </c>
      <c r="AZ109" s="169">
        <f ca="1">IF(AZ$5-$I$5&lt;$A56-1," ",IF(AZ$5-$I$5+1&gt;'Primary Inputs'!$C$17,0,(SUM(OFFSET($I$22,0,AZ$5-$I$5-$A56+1)))*$C109))</f>
        <v>0</v>
      </c>
      <c r="BA109" s="169">
        <f ca="1">IF(BA$5-$I$5&lt;$A56-1," ",IF(BA$5-$I$5+1&gt;'Primary Inputs'!$C$17,0,(SUM(OFFSET($I$22,0,BA$5-$I$5-$A56+1)))*$C109))</f>
        <v>0</v>
      </c>
      <c r="BB109" s="169">
        <f ca="1">IF(BB$5-$I$5&lt;$A56-1," ",IF(BB$5-$I$5+1&gt;'Primary Inputs'!$C$17,0,(SUM(OFFSET($I$22,0,BB$5-$I$5-$A56+1)))*$C109))</f>
        <v>0</v>
      </c>
      <c r="BC109" s="169">
        <f ca="1">IF(BC$5-$I$5&lt;$A56-1," ",IF(BC$5-$I$5+1&gt;'Primary Inputs'!$C$17,0,(SUM(OFFSET($I$22,0,BC$5-$I$5-$A56+1)))*$C109))</f>
        <v>0</v>
      </c>
      <c r="BD109" s="169">
        <f ca="1">IF(BD$5-$I$5&lt;$A56-1," ",IF(BD$5-$I$5+1&gt;'Primary Inputs'!$C$17,0,(SUM(OFFSET($I$22,0,BD$5-$I$5-$A56+1)))*$C109))</f>
        <v>0</v>
      </c>
      <c r="BE109" s="169">
        <f ca="1">IF(BE$5-$I$5&lt;$A56-1," ",IF(BE$5-$I$5+1&gt;'Primary Inputs'!$C$17,0,(SUM(OFFSET($I$22,0,BE$5-$I$5-$A56+1)))*$C109))</f>
        <v>0</v>
      </c>
      <c r="BF109" s="169">
        <f ca="1">IF(BF$5-$I$5&lt;$A56-1," ",IF(BF$5-$I$5+1&gt;'Primary Inputs'!$C$17,0,(SUM(OFFSET($I$22,0,BF$5-$I$5-$A56+1)))*$C109))</f>
        <v>0</v>
      </c>
    </row>
    <row r="110" spans="2:58">
      <c r="B110" s="119" t="s">
        <v>226</v>
      </c>
      <c r="C110" s="119">
        <f t="shared" ca="1" si="2"/>
        <v>0</v>
      </c>
      <c r="I110" s="169" t="str">
        <f ca="1">IF(I$5-$I$5&lt;$A57-1," ",IF(I$5-$I$5+1&gt;'Primary Inputs'!$C$17,0,(SUM(OFFSET($I$22,0,I$5-$I$5-$A57+1)))*$C110))</f>
        <v xml:space="preserve"> </v>
      </c>
      <c r="J110" s="169" t="str">
        <f ca="1">IF(J$5-$I$5&lt;$A57-1," ",IF(J$5-$I$5+1&gt;'Primary Inputs'!$C$17,0,(SUM(OFFSET($I$22,0,J$5-$I$5-$A57+1)))*$C110))</f>
        <v xml:space="preserve"> </v>
      </c>
      <c r="K110" s="169" t="str">
        <f ca="1">IF(K$5-$I$5&lt;$A57-1," ",IF(K$5-$I$5+1&gt;'Primary Inputs'!$C$17,0,(SUM(OFFSET($I$22,0,K$5-$I$5-$A57+1)))*$C110))</f>
        <v xml:space="preserve"> </v>
      </c>
      <c r="L110" s="169" t="str">
        <f ca="1">IF(L$5-$I$5&lt;$A57-1," ",IF(L$5-$I$5+1&gt;'Primary Inputs'!$C$17,0,(SUM(OFFSET($I$22,0,L$5-$I$5-$A57+1)))*$C110))</f>
        <v xml:space="preserve"> </v>
      </c>
      <c r="M110" s="169" t="str">
        <f ca="1">IF(M$5-$I$5&lt;$A57-1," ",IF(M$5-$I$5+1&gt;'Primary Inputs'!$C$17,0,(SUM(OFFSET($I$22,0,M$5-$I$5-$A57+1)))*$C110))</f>
        <v xml:space="preserve"> </v>
      </c>
      <c r="N110" s="169" t="str">
        <f ca="1">IF(N$5-$I$5&lt;$A57-1," ",IF(N$5-$I$5+1&gt;'Primary Inputs'!$C$17,0,(SUM(OFFSET($I$22,0,N$5-$I$5-$A57+1)))*$C110))</f>
        <v xml:space="preserve"> </v>
      </c>
      <c r="O110" s="169" t="str">
        <f ca="1">IF(O$5-$I$5&lt;$A57-1," ",IF(O$5-$I$5+1&gt;'Primary Inputs'!$C$17,0,(SUM(OFFSET($I$22,0,O$5-$I$5-$A57+1)))*$C110))</f>
        <v xml:space="preserve"> </v>
      </c>
      <c r="P110" s="169" t="str">
        <f ca="1">IF(P$5-$I$5&lt;$A57-1," ",IF(P$5-$I$5+1&gt;'Primary Inputs'!$C$17,0,(SUM(OFFSET($I$22,0,P$5-$I$5-$A57+1)))*$C110))</f>
        <v xml:space="preserve"> </v>
      </c>
      <c r="Q110" s="169" t="str">
        <f ca="1">IF(Q$5-$I$5&lt;$A57-1," ",IF(Q$5-$I$5+1&gt;'Primary Inputs'!$C$17,0,(SUM(OFFSET($I$22,0,Q$5-$I$5-$A57+1)))*$C110))</f>
        <v xml:space="preserve"> </v>
      </c>
      <c r="R110" s="169" t="str">
        <f ca="1">IF(R$5-$I$5&lt;$A57-1," ",IF(R$5-$I$5+1&gt;'Primary Inputs'!$C$17,0,(SUM(OFFSET($I$22,0,R$5-$I$5-$A57+1)))*$C110))</f>
        <v xml:space="preserve"> </v>
      </c>
      <c r="S110" s="169" t="str">
        <f ca="1">IF(S$5-$I$5&lt;$A57-1," ",IF(S$5-$I$5+1&gt;'Primary Inputs'!$C$17,0,(SUM(OFFSET($I$22,0,S$5-$I$5-$A57+1)))*$C110))</f>
        <v xml:space="preserve"> </v>
      </c>
      <c r="T110" s="169" t="str">
        <f ca="1">IF(T$5-$I$5&lt;$A57-1," ",IF(T$5-$I$5+1&gt;'Primary Inputs'!$C$17,0,(SUM(OFFSET($I$22,0,T$5-$I$5-$A57+1)))*$C110))</f>
        <v xml:space="preserve"> </v>
      </c>
      <c r="U110" s="169" t="str">
        <f ca="1">IF(U$5-$I$5&lt;$A57-1," ",IF(U$5-$I$5+1&gt;'Primary Inputs'!$C$17,0,(SUM(OFFSET($I$22,0,U$5-$I$5-$A57+1)))*$C110))</f>
        <v xml:space="preserve"> </v>
      </c>
      <c r="V110" s="169" t="str">
        <f ca="1">IF(V$5-$I$5&lt;$A57-1," ",IF(V$5-$I$5+1&gt;'Primary Inputs'!$C$17,0,(SUM(OFFSET($I$22,0,V$5-$I$5-$A57+1)))*$C110))</f>
        <v xml:space="preserve"> </v>
      </c>
      <c r="W110" s="169" t="str">
        <f ca="1">IF(W$5-$I$5&lt;$A57-1," ",IF(W$5-$I$5+1&gt;'Primary Inputs'!$C$17,0,(SUM(OFFSET($I$22,0,W$5-$I$5-$A57+1)))*$C110))</f>
        <v xml:space="preserve"> </v>
      </c>
      <c r="X110" s="169" t="str">
        <f ca="1">IF(X$5-$I$5&lt;$A57-1," ",IF(X$5-$I$5+1&gt;'Primary Inputs'!$C$17,0,(SUM(OFFSET($I$22,0,X$5-$I$5-$A57+1)))*$C110))</f>
        <v xml:space="preserve"> </v>
      </c>
      <c r="Y110" s="169" t="str">
        <f ca="1">IF(Y$5-$I$5&lt;$A57-1," ",IF(Y$5-$I$5+1&gt;'Primary Inputs'!$C$17,0,(SUM(OFFSET($I$22,0,Y$5-$I$5-$A57+1)))*$C110))</f>
        <v xml:space="preserve"> </v>
      </c>
      <c r="Z110" s="169" t="str">
        <f ca="1">IF(Z$5-$I$5&lt;$A57-1," ",IF(Z$5-$I$5+1&gt;'Primary Inputs'!$C$17,0,(SUM(OFFSET($I$22,0,Z$5-$I$5-$A57+1)))*$C110))</f>
        <v xml:space="preserve"> </v>
      </c>
      <c r="AA110" s="169" t="str">
        <f ca="1">IF(AA$5-$I$5&lt;$A57-1," ",IF(AA$5-$I$5+1&gt;'Primary Inputs'!$C$17,0,(SUM(OFFSET($I$22,0,AA$5-$I$5-$A57+1)))*$C110))</f>
        <v xml:space="preserve"> </v>
      </c>
      <c r="AB110" s="169" t="str">
        <f ca="1">IF(AB$5-$I$5&lt;$A57-1," ",IF(AB$5-$I$5+1&gt;'Primary Inputs'!$C$17,0,(SUM(OFFSET($I$22,0,AB$5-$I$5-$A57+1)))*$C110))</f>
        <v xml:space="preserve"> </v>
      </c>
      <c r="AC110" s="169" t="str">
        <f ca="1">IF(AC$5-$I$5&lt;$A57-1," ",IF(AC$5-$I$5+1&gt;'Primary Inputs'!$C$17,0,(SUM(OFFSET($I$22,0,AC$5-$I$5-$A57+1)))*$C110))</f>
        <v xml:space="preserve"> </v>
      </c>
      <c r="AD110" s="169" t="str">
        <f ca="1">IF(AD$5-$I$5&lt;$A57-1," ",IF(AD$5-$I$5+1&gt;'Primary Inputs'!$C$17,0,(SUM(OFFSET($I$22,0,AD$5-$I$5-$A57+1)))*$C110))</f>
        <v xml:space="preserve"> </v>
      </c>
      <c r="AE110" s="169" t="str">
        <f ca="1">IF(AE$5-$I$5&lt;$A57-1," ",IF(AE$5-$I$5+1&gt;'Primary Inputs'!$C$17,0,(SUM(OFFSET($I$22,0,AE$5-$I$5-$A57+1)))*$C110))</f>
        <v xml:space="preserve"> </v>
      </c>
      <c r="AF110" s="169" t="str">
        <f ca="1">IF(AF$5-$I$5&lt;$A57-1," ",IF(AF$5-$I$5+1&gt;'Primary Inputs'!$C$17,0,(SUM(OFFSET($I$22,0,AF$5-$I$5-$A57+1)))*$C110))</f>
        <v xml:space="preserve"> </v>
      </c>
      <c r="AG110" s="169" t="str">
        <f ca="1">IF(AG$5-$I$5&lt;$A57-1," ",IF(AG$5-$I$5+1&gt;'Primary Inputs'!$C$17,0,(SUM(OFFSET($I$22,0,AG$5-$I$5-$A57+1)))*$C110))</f>
        <v xml:space="preserve"> </v>
      </c>
      <c r="AH110" s="169" t="str">
        <f ca="1">IF(AH$5-$I$5&lt;$A57-1," ",IF(AH$5-$I$5+1&gt;'Primary Inputs'!$C$17,0,(SUM(OFFSET($I$22,0,AH$5-$I$5-$A57+1)))*$C110))</f>
        <v xml:space="preserve"> </v>
      </c>
      <c r="AI110" s="169" t="str">
        <f ca="1">IF(AI$5-$I$5&lt;$A57-1," ",IF(AI$5-$I$5+1&gt;'Primary Inputs'!$C$17,0,(SUM(OFFSET($I$22,0,AI$5-$I$5-$A57+1)))*$C110))</f>
        <v xml:space="preserve"> </v>
      </c>
      <c r="AJ110" s="169" t="str">
        <f ca="1">IF(AJ$5-$I$5&lt;$A57-1," ",IF(AJ$5-$I$5+1&gt;'Primary Inputs'!$C$17,0,(SUM(OFFSET($I$22,0,AJ$5-$I$5-$A57+1)))*$C110))</f>
        <v xml:space="preserve"> </v>
      </c>
      <c r="AK110" s="169" t="str">
        <f ca="1">IF(AK$5-$I$5&lt;$A57-1," ",IF(AK$5-$I$5+1&gt;'Primary Inputs'!$C$17,0,(SUM(OFFSET($I$22,0,AK$5-$I$5-$A57+1)))*$C110))</f>
        <v xml:space="preserve"> </v>
      </c>
      <c r="AL110" s="169" t="str">
        <f ca="1">IF(AL$5-$I$5&lt;$A57-1," ",IF(AL$5-$I$5+1&gt;'Primary Inputs'!$C$17,0,(SUM(OFFSET($I$22,0,AL$5-$I$5-$A57+1)))*$C110))</f>
        <v xml:space="preserve"> </v>
      </c>
      <c r="AM110" s="169" t="str">
        <f ca="1">IF(AM$5-$I$5&lt;$A57-1," ",IF(AM$5-$I$5+1&gt;'Primary Inputs'!$C$17,0,(SUM(OFFSET($I$22,0,AM$5-$I$5-$A57+1)))*$C110))</f>
        <v xml:space="preserve"> </v>
      </c>
      <c r="AN110" s="169">
        <f ca="1">IF(AN$5-$I$5&lt;$A57-1," ",IF(AN$5-$I$5+1&gt;'Primary Inputs'!$C$17,0,(SUM(OFFSET($I$22,0,AN$5-$I$5-$A57+1)))*$C110))</f>
        <v>0</v>
      </c>
      <c r="AO110" s="169">
        <f ca="1">IF(AO$5-$I$5&lt;$A57-1," ",IF(AO$5-$I$5+1&gt;'Primary Inputs'!$C$17,0,(SUM(OFFSET($I$22,0,AO$5-$I$5-$A57+1)))*$C110))</f>
        <v>0</v>
      </c>
      <c r="AP110" s="169">
        <f ca="1">IF(AP$5-$I$5&lt;$A57-1," ",IF(AP$5-$I$5+1&gt;'Primary Inputs'!$C$17,0,(SUM(OFFSET($I$22,0,AP$5-$I$5-$A57+1)))*$C110))</f>
        <v>0</v>
      </c>
      <c r="AQ110" s="169">
        <f ca="1">IF(AQ$5-$I$5&lt;$A57-1," ",IF(AQ$5-$I$5+1&gt;'Primary Inputs'!$C$17,0,(SUM(OFFSET($I$22,0,AQ$5-$I$5-$A57+1)))*$C110))</f>
        <v>0</v>
      </c>
      <c r="AR110" s="169">
        <f ca="1">IF(AR$5-$I$5&lt;$A57-1," ",IF(AR$5-$I$5+1&gt;'Primary Inputs'!$C$17,0,(SUM(OFFSET($I$22,0,AR$5-$I$5-$A57+1)))*$C110))</f>
        <v>0</v>
      </c>
      <c r="AS110" s="169">
        <f ca="1">IF(AS$5-$I$5&lt;$A57-1," ",IF(AS$5-$I$5+1&gt;'Primary Inputs'!$C$17,0,(SUM(OFFSET($I$22,0,AS$5-$I$5-$A57+1)))*$C110))</f>
        <v>0</v>
      </c>
      <c r="AT110" s="169">
        <f ca="1">IF(AT$5-$I$5&lt;$A57-1," ",IF(AT$5-$I$5+1&gt;'Primary Inputs'!$C$17,0,(SUM(OFFSET($I$22,0,AT$5-$I$5-$A57+1)))*$C110))</f>
        <v>0</v>
      </c>
      <c r="AU110" s="169">
        <f ca="1">IF(AU$5-$I$5&lt;$A57-1," ",IF(AU$5-$I$5+1&gt;'Primary Inputs'!$C$17,0,(SUM(OFFSET($I$22,0,AU$5-$I$5-$A57+1)))*$C110))</f>
        <v>0</v>
      </c>
      <c r="AV110" s="169">
        <f ca="1">IF(AV$5-$I$5&lt;$A57-1," ",IF(AV$5-$I$5+1&gt;'Primary Inputs'!$C$17,0,(SUM(OFFSET($I$22,0,AV$5-$I$5-$A57+1)))*$C110))</f>
        <v>0</v>
      </c>
      <c r="AW110" s="169">
        <f ca="1">IF(AW$5-$I$5&lt;$A57-1," ",IF(AW$5-$I$5+1&gt;'Primary Inputs'!$C$17,0,(SUM(OFFSET($I$22,0,AW$5-$I$5-$A57+1)))*$C110))</f>
        <v>0</v>
      </c>
      <c r="AX110" s="169">
        <f ca="1">IF(AX$5-$I$5&lt;$A57-1," ",IF(AX$5-$I$5+1&gt;'Primary Inputs'!$C$17,0,(SUM(OFFSET($I$22,0,AX$5-$I$5-$A57+1)))*$C110))</f>
        <v>0</v>
      </c>
      <c r="AY110" s="169">
        <f ca="1">IF(AY$5-$I$5&lt;$A57-1," ",IF(AY$5-$I$5+1&gt;'Primary Inputs'!$C$17,0,(SUM(OFFSET($I$22,0,AY$5-$I$5-$A57+1)))*$C110))</f>
        <v>0</v>
      </c>
      <c r="AZ110" s="169">
        <f ca="1">IF(AZ$5-$I$5&lt;$A57-1," ",IF(AZ$5-$I$5+1&gt;'Primary Inputs'!$C$17,0,(SUM(OFFSET($I$22,0,AZ$5-$I$5-$A57+1)))*$C110))</f>
        <v>0</v>
      </c>
      <c r="BA110" s="169">
        <f ca="1">IF(BA$5-$I$5&lt;$A57-1," ",IF(BA$5-$I$5+1&gt;'Primary Inputs'!$C$17,0,(SUM(OFFSET($I$22,0,BA$5-$I$5-$A57+1)))*$C110))</f>
        <v>0</v>
      </c>
      <c r="BB110" s="169">
        <f ca="1">IF(BB$5-$I$5&lt;$A57-1," ",IF(BB$5-$I$5+1&gt;'Primary Inputs'!$C$17,0,(SUM(OFFSET($I$22,0,BB$5-$I$5-$A57+1)))*$C110))</f>
        <v>0</v>
      </c>
      <c r="BC110" s="169">
        <f ca="1">IF(BC$5-$I$5&lt;$A57-1," ",IF(BC$5-$I$5+1&gt;'Primary Inputs'!$C$17,0,(SUM(OFFSET($I$22,0,BC$5-$I$5-$A57+1)))*$C110))</f>
        <v>0</v>
      </c>
      <c r="BD110" s="169">
        <f ca="1">IF(BD$5-$I$5&lt;$A57-1," ",IF(BD$5-$I$5+1&gt;'Primary Inputs'!$C$17,0,(SUM(OFFSET($I$22,0,BD$5-$I$5-$A57+1)))*$C110))</f>
        <v>0</v>
      </c>
      <c r="BE110" s="169">
        <f ca="1">IF(BE$5-$I$5&lt;$A57-1," ",IF(BE$5-$I$5+1&gt;'Primary Inputs'!$C$17,0,(SUM(OFFSET($I$22,0,BE$5-$I$5-$A57+1)))*$C110))</f>
        <v>0</v>
      </c>
      <c r="BF110" s="169">
        <f ca="1">IF(BF$5-$I$5&lt;$A57-1," ",IF(BF$5-$I$5+1&gt;'Primary Inputs'!$C$17,0,(SUM(OFFSET($I$22,0,BF$5-$I$5-$A57+1)))*$C110))</f>
        <v>0</v>
      </c>
    </row>
    <row r="111" spans="2:58">
      <c r="B111" s="119" t="s">
        <v>227</v>
      </c>
      <c r="C111" s="119">
        <f t="shared" ca="1" si="2"/>
        <v>0</v>
      </c>
      <c r="I111" s="169" t="str">
        <f ca="1">IF(I$5-$I$5&lt;$A58-1," ",IF(I$5-$I$5+1&gt;'Primary Inputs'!$C$17,0,(SUM(OFFSET($I$22,0,I$5-$I$5-$A58+1)))*$C111))</f>
        <v xml:space="preserve"> </v>
      </c>
      <c r="J111" s="169" t="str">
        <f ca="1">IF(J$5-$I$5&lt;$A58-1," ",IF(J$5-$I$5+1&gt;'Primary Inputs'!$C$17,0,(SUM(OFFSET($I$22,0,J$5-$I$5-$A58+1)))*$C111))</f>
        <v xml:space="preserve"> </v>
      </c>
      <c r="K111" s="169" t="str">
        <f ca="1">IF(K$5-$I$5&lt;$A58-1," ",IF(K$5-$I$5+1&gt;'Primary Inputs'!$C$17,0,(SUM(OFFSET($I$22,0,K$5-$I$5-$A58+1)))*$C111))</f>
        <v xml:space="preserve"> </v>
      </c>
      <c r="L111" s="169" t="str">
        <f ca="1">IF(L$5-$I$5&lt;$A58-1," ",IF(L$5-$I$5+1&gt;'Primary Inputs'!$C$17,0,(SUM(OFFSET($I$22,0,L$5-$I$5-$A58+1)))*$C111))</f>
        <v xml:space="preserve"> </v>
      </c>
      <c r="M111" s="169" t="str">
        <f ca="1">IF(M$5-$I$5&lt;$A58-1," ",IF(M$5-$I$5+1&gt;'Primary Inputs'!$C$17,0,(SUM(OFFSET($I$22,0,M$5-$I$5-$A58+1)))*$C111))</f>
        <v xml:space="preserve"> </v>
      </c>
      <c r="N111" s="169" t="str">
        <f ca="1">IF(N$5-$I$5&lt;$A58-1," ",IF(N$5-$I$5+1&gt;'Primary Inputs'!$C$17,0,(SUM(OFFSET($I$22,0,N$5-$I$5-$A58+1)))*$C111))</f>
        <v xml:space="preserve"> </v>
      </c>
      <c r="O111" s="169" t="str">
        <f ca="1">IF(O$5-$I$5&lt;$A58-1," ",IF(O$5-$I$5+1&gt;'Primary Inputs'!$C$17,0,(SUM(OFFSET($I$22,0,O$5-$I$5-$A58+1)))*$C111))</f>
        <v xml:space="preserve"> </v>
      </c>
      <c r="P111" s="169" t="str">
        <f ca="1">IF(P$5-$I$5&lt;$A58-1," ",IF(P$5-$I$5+1&gt;'Primary Inputs'!$C$17,0,(SUM(OFFSET($I$22,0,P$5-$I$5-$A58+1)))*$C111))</f>
        <v xml:space="preserve"> </v>
      </c>
      <c r="Q111" s="169" t="str">
        <f ca="1">IF(Q$5-$I$5&lt;$A58-1," ",IF(Q$5-$I$5+1&gt;'Primary Inputs'!$C$17,0,(SUM(OFFSET($I$22,0,Q$5-$I$5-$A58+1)))*$C111))</f>
        <v xml:space="preserve"> </v>
      </c>
      <c r="R111" s="169" t="str">
        <f ca="1">IF(R$5-$I$5&lt;$A58-1," ",IF(R$5-$I$5+1&gt;'Primary Inputs'!$C$17,0,(SUM(OFFSET($I$22,0,R$5-$I$5-$A58+1)))*$C111))</f>
        <v xml:space="preserve"> </v>
      </c>
      <c r="S111" s="169" t="str">
        <f ca="1">IF(S$5-$I$5&lt;$A58-1," ",IF(S$5-$I$5+1&gt;'Primary Inputs'!$C$17,0,(SUM(OFFSET($I$22,0,S$5-$I$5-$A58+1)))*$C111))</f>
        <v xml:space="preserve"> </v>
      </c>
      <c r="T111" s="169" t="str">
        <f ca="1">IF(T$5-$I$5&lt;$A58-1," ",IF(T$5-$I$5+1&gt;'Primary Inputs'!$C$17,0,(SUM(OFFSET($I$22,0,T$5-$I$5-$A58+1)))*$C111))</f>
        <v xml:space="preserve"> </v>
      </c>
      <c r="U111" s="169" t="str">
        <f ca="1">IF(U$5-$I$5&lt;$A58-1," ",IF(U$5-$I$5+1&gt;'Primary Inputs'!$C$17,0,(SUM(OFFSET($I$22,0,U$5-$I$5-$A58+1)))*$C111))</f>
        <v xml:space="preserve"> </v>
      </c>
      <c r="V111" s="169" t="str">
        <f ca="1">IF(V$5-$I$5&lt;$A58-1," ",IF(V$5-$I$5+1&gt;'Primary Inputs'!$C$17,0,(SUM(OFFSET($I$22,0,V$5-$I$5-$A58+1)))*$C111))</f>
        <v xml:space="preserve"> </v>
      </c>
      <c r="W111" s="169" t="str">
        <f ca="1">IF(W$5-$I$5&lt;$A58-1," ",IF(W$5-$I$5+1&gt;'Primary Inputs'!$C$17,0,(SUM(OFFSET($I$22,0,W$5-$I$5-$A58+1)))*$C111))</f>
        <v xml:space="preserve"> </v>
      </c>
      <c r="X111" s="169" t="str">
        <f ca="1">IF(X$5-$I$5&lt;$A58-1," ",IF(X$5-$I$5+1&gt;'Primary Inputs'!$C$17,0,(SUM(OFFSET($I$22,0,X$5-$I$5-$A58+1)))*$C111))</f>
        <v xml:space="preserve"> </v>
      </c>
      <c r="Y111" s="169" t="str">
        <f ca="1">IF(Y$5-$I$5&lt;$A58-1," ",IF(Y$5-$I$5+1&gt;'Primary Inputs'!$C$17,0,(SUM(OFFSET($I$22,0,Y$5-$I$5-$A58+1)))*$C111))</f>
        <v xml:space="preserve"> </v>
      </c>
      <c r="Z111" s="169" t="str">
        <f ca="1">IF(Z$5-$I$5&lt;$A58-1," ",IF(Z$5-$I$5+1&gt;'Primary Inputs'!$C$17,0,(SUM(OFFSET($I$22,0,Z$5-$I$5-$A58+1)))*$C111))</f>
        <v xml:space="preserve"> </v>
      </c>
      <c r="AA111" s="169" t="str">
        <f ca="1">IF(AA$5-$I$5&lt;$A58-1," ",IF(AA$5-$I$5+1&gt;'Primary Inputs'!$C$17,0,(SUM(OFFSET($I$22,0,AA$5-$I$5-$A58+1)))*$C111))</f>
        <v xml:space="preserve"> </v>
      </c>
      <c r="AB111" s="169" t="str">
        <f ca="1">IF(AB$5-$I$5&lt;$A58-1," ",IF(AB$5-$I$5+1&gt;'Primary Inputs'!$C$17,0,(SUM(OFFSET($I$22,0,AB$5-$I$5-$A58+1)))*$C111))</f>
        <v xml:space="preserve"> </v>
      </c>
      <c r="AC111" s="169" t="str">
        <f ca="1">IF(AC$5-$I$5&lt;$A58-1," ",IF(AC$5-$I$5+1&gt;'Primary Inputs'!$C$17,0,(SUM(OFFSET($I$22,0,AC$5-$I$5-$A58+1)))*$C111))</f>
        <v xml:space="preserve"> </v>
      </c>
      <c r="AD111" s="169" t="str">
        <f ca="1">IF(AD$5-$I$5&lt;$A58-1," ",IF(AD$5-$I$5+1&gt;'Primary Inputs'!$C$17,0,(SUM(OFFSET($I$22,0,AD$5-$I$5-$A58+1)))*$C111))</f>
        <v xml:space="preserve"> </v>
      </c>
      <c r="AE111" s="169" t="str">
        <f ca="1">IF(AE$5-$I$5&lt;$A58-1," ",IF(AE$5-$I$5+1&gt;'Primary Inputs'!$C$17,0,(SUM(OFFSET($I$22,0,AE$5-$I$5-$A58+1)))*$C111))</f>
        <v xml:space="preserve"> </v>
      </c>
      <c r="AF111" s="169" t="str">
        <f ca="1">IF(AF$5-$I$5&lt;$A58-1," ",IF(AF$5-$I$5+1&gt;'Primary Inputs'!$C$17,0,(SUM(OFFSET($I$22,0,AF$5-$I$5-$A58+1)))*$C111))</f>
        <v xml:space="preserve"> </v>
      </c>
      <c r="AG111" s="169" t="str">
        <f ca="1">IF(AG$5-$I$5&lt;$A58-1," ",IF(AG$5-$I$5+1&gt;'Primary Inputs'!$C$17,0,(SUM(OFFSET($I$22,0,AG$5-$I$5-$A58+1)))*$C111))</f>
        <v xml:space="preserve"> </v>
      </c>
      <c r="AH111" s="169" t="str">
        <f ca="1">IF(AH$5-$I$5&lt;$A58-1," ",IF(AH$5-$I$5+1&gt;'Primary Inputs'!$C$17,0,(SUM(OFFSET($I$22,0,AH$5-$I$5-$A58+1)))*$C111))</f>
        <v xml:space="preserve"> </v>
      </c>
      <c r="AI111" s="169" t="str">
        <f ca="1">IF(AI$5-$I$5&lt;$A58-1," ",IF(AI$5-$I$5+1&gt;'Primary Inputs'!$C$17,0,(SUM(OFFSET($I$22,0,AI$5-$I$5-$A58+1)))*$C111))</f>
        <v xml:space="preserve"> </v>
      </c>
      <c r="AJ111" s="169" t="str">
        <f ca="1">IF(AJ$5-$I$5&lt;$A58-1," ",IF(AJ$5-$I$5+1&gt;'Primary Inputs'!$C$17,0,(SUM(OFFSET($I$22,0,AJ$5-$I$5-$A58+1)))*$C111))</f>
        <v xml:space="preserve"> </v>
      </c>
      <c r="AK111" s="169" t="str">
        <f ca="1">IF(AK$5-$I$5&lt;$A58-1," ",IF(AK$5-$I$5+1&gt;'Primary Inputs'!$C$17,0,(SUM(OFFSET($I$22,0,AK$5-$I$5-$A58+1)))*$C111))</f>
        <v xml:space="preserve"> </v>
      </c>
      <c r="AL111" s="169" t="str">
        <f ca="1">IF(AL$5-$I$5&lt;$A58-1," ",IF(AL$5-$I$5+1&gt;'Primary Inputs'!$C$17,0,(SUM(OFFSET($I$22,0,AL$5-$I$5-$A58+1)))*$C111))</f>
        <v xml:space="preserve"> </v>
      </c>
      <c r="AM111" s="169" t="str">
        <f ca="1">IF(AM$5-$I$5&lt;$A58-1," ",IF(AM$5-$I$5+1&gt;'Primary Inputs'!$C$17,0,(SUM(OFFSET($I$22,0,AM$5-$I$5-$A58+1)))*$C111))</f>
        <v xml:space="preserve"> </v>
      </c>
      <c r="AN111" s="169" t="str">
        <f ca="1">IF(AN$5-$I$5&lt;$A58-1," ",IF(AN$5-$I$5+1&gt;'Primary Inputs'!$C$17,0,(SUM(OFFSET($I$22,0,AN$5-$I$5-$A58+1)))*$C111))</f>
        <v xml:space="preserve"> </v>
      </c>
      <c r="AO111" s="169">
        <f ca="1">IF(AO$5-$I$5&lt;$A58-1," ",IF(AO$5-$I$5+1&gt;'Primary Inputs'!$C$17,0,(SUM(OFFSET($I$22,0,AO$5-$I$5-$A58+1)))*$C111))</f>
        <v>0</v>
      </c>
      <c r="AP111" s="169">
        <f ca="1">IF(AP$5-$I$5&lt;$A58-1," ",IF(AP$5-$I$5+1&gt;'Primary Inputs'!$C$17,0,(SUM(OFFSET($I$22,0,AP$5-$I$5-$A58+1)))*$C111))</f>
        <v>0</v>
      </c>
      <c r="AQ111" s="169">
        <f ca="1">IF(AQ$5-$I$5&lt;$A58-1," ",IF(AQ$5-$I$5+1&gt;'Primary Inputs'!$C$17,0,(SUM(OFFSET($I$22,0,AQ$5-$I$5-$A58+1)))*$C111))</f>
        <v>0</v>
      </c>
      <c r="AR111" s="169">
        <f ca="1">IF(AR$5-$I$5&lt;$A58-1," ",IF(AR$5-$I$5+1&gt;'Primary Inputs'!$C$17,0,(SUM(OFFSET($I$22,0,AR$5-$I$5-$A58+1)))*$C111))</f>
        <v>0</v>
      </c>
      <c r="AS111" s="169">
        <f ca="1">IF(AS$5-$I$5&lt;$A58-1," ",IF(AS$5-$I$5+1&gt;'Primary Inputs'!$C$17,0,(SUM(OFFSET($I$22,0,AS$5-$I$5-$A58+1)))*$C111))</f>
        <v>0</v>
      </c>
      <c r="AT111" s="169">
        <f ca="1">IF(AT$5-$I$5&lt;$A58-1," ",IF(AT$5-$I$5+1&gt;'Primary Inputs'!$C$17,0,(SUM(OFFSET($I$22,0,AT$5-$I$5-$A58+1)))*$C111))</f>
        <v>0</v>
      </c>
      <c r="AU111" s="169">
        <f ca="1">IF(AU$5-$I$5&lt;$A58-1," ",IF(AU$5-$I$5+1&gt;'Primary Inputs'!$C$17,0,(SUM(OFFSET($I$22,0,AU$5-$I$5-$A58+1)))*$C111))</f>
        <v>0</v>
      </c>
      <c r="AV111" s="169">
        <f ca="1">IF(AV$5-$I$5&lt;$A58-1," ",IF(AV$5-$I$5+1&gt;'Primary Inputs'!$C$17,0,(SUM(OFFSET($I$22,0,AV$5-$I$5-$A58+1)))*$C111))</f>
        <v>0</v>
      </c>
      <c r="AW111" s="169">
        <f ca="1">IF(AW$5-$I$5&lt;$A58-1," ",IF(AW$5-$I$5+1&gt;'Primary Inputs'!$C$17,0,(SUM(OFFSET($I$22,0,AW$5-$I$5-$A58+1)))*$C111))</f>
        <v>0</v>
      </c>
      <c r="AX111" s="169">
        <f ca="1">IF(AX$5-$I$5&lt;$A58-1," ",IF(AX$5-$I$5+1&gt;'Primary Inputs'!$C$17,0,(SUM(OFFSET($I$22,0,AX$5-$I$5-$A58+1)))*$C111))</f>
        <v>0</v>
      </c>
      <c r="AY111" s="169">
        <f ca="1">IF(AY$5-$I$5&lt;$A58-1," ",IF(AY$5-$I$5+1&gt;'Primary Inputs'!$C$17,0,(SUM(OFFSET($I$22,0,AY$5-$I$5-$A58+1)))*$C111))</f>
        <v>0</v>
      </c>
      <c r="AZ111" s="169">
        <f ca="1">IF(AZ$5-$I$5&lt;$A58-1," ",IF(AZ$5-$I$5+1&gt;'Primary Inputs'!$C$17,0,(SUM(OFFSET($I$22,0,AZ$5-$I$5-$A58+1)))*$C111))</f>
        <v>0</v>
      </c>
      <c r="BA111" s="169">
        <f ca="1">IF(BA$5-$I$5&lt;$A58-1," ",IF(BA$5-$I$5+1&gt;'Primary Inputs'!$C$17,0,(SUM(OFFSET($I$22,0,BA$5-$I$5-$A58+1)))*$C111))</f>
        <v>0</v>
      </c>
      <c r="BB111" s="169">
        <f ca="1">IF(BB$5-$I$5&lt;$A58-1," ",IF(BB$5-$I$5+1&gt;'Primary Inputs'!$C$17,0,(SUM(OFFSET($I$22,0,BB$5-$I$5-$A58+1)))*$C111))</f>
        <v>0</v>
      </c>
      <c r="BC111" s="169">
        <f ca="1">IF(BC$5-$I$5&lt;$A58-1," ",IF(BC$5-$I$5+1&gt;'Primary Inputs'!$C$17,0,(SUM(OFFSET($I$22,0,BC$5-$I$5-$A58+1)))*$C111))</f>
        <v>0</v>
      </c>
      <c r="BD111" s="169">
        <f ca="1">IF(BD$5-$I$5&lt;$A58-1," ",IF(BD$5-$I$5+1&gt;'Primary Inputs'!$C$17,0,(SUM(OFFSET($I$22,0,BD$5-$I$5-$A58+1)))*$C111))</f>
        <v>0</v>
      </c>
      <c r="BE111" s="169">
        <f ca="1">IF(BE$5-$I$5&lt;$A58-1," ",IF(BE$5-$I$5+1&gt;'Primary Inputs'!$C$17,0,(SUM(OFFSET($I$22,0,BE$5-$I$5-$A58+1)))*$C111))</f>
        <v>0</v>
      </c>
      <c r="BF111" s="169">
        <f ca="1">IF(BF$5-$I$5&lt;$A58-1," ",IF(BF$5-$I$5+1&gt;'Primary Inputs'!$C$17,0,(SUM(OFFSET($I$22,0,BF$5-$I$5-$A58+1)))*$C111))</f>
        <v>0</v>
      </c>
    </row>
    <row r="112" spans="2:58">
      <c r="B112" s="119" t="s">
        <v>228</v>
      </c>
      <c r="C112" s="119">
        <f t="shared" ca="1" si="2"/>
        <v>0</v>
      </c>
      <c r="I112" s="169" t="str">
        <f ca="1">IF(I$5-$I$5&lt;$A59-1," ",IF(I$5-$I$5+1&gt;'Primary Inputs'!$C$17,0,(SUM(OFFSET($I$22,0,I$5-$I$5-$A59+1)))*$C112))</f>
        <v xml:space="preserve"> </v>
      </c>
      <c r="J112" s="169" t="str">
        <f ca="1">IF(J$5-$I$5&lt;$A59-1," ",IF(J$5-$I$5+1&gt;'Primary Inputs'!$C$17,0,(SUM(OFFSET($I$22,0,J$5-$I$5-$A59+1)))*$C112))</f>
        <v xml:space="preserve"> </v>
      </c>
      <c r="K112" s="169" t="str">
        <f ca="1">IF(K$5-$I$5&lt;$A59-1," ",IF(K$5-$I$5+1&gt;'Primary Inputs'!$C$17,0,(SUM(OFFSET($I$22,0,K$5-$I$5-$A59+1)))*$C112))</f>
        <v xml:space="preserve"> </v>
      </c>
      <c r="L112" s="169" t="str">
        <f ca="1">IF(L$5-$I$5&lt;$A59-1," ",IF(L$5-$I$5+1&gt;'Primary Inputs'!$C$17,0,(SUM(OFFSET($I$22,0,L$5-$I$5-$A59+1)))*$C112))</f>
        <v xml:space="preserve"> </v>
      </c>
      <c r="M112" s="169" t="str">
        <f ca="1">IF(M$5-$I$5&lt;$A59-1," ",IF(M$5-$I$5+1&gt;'Primary Inputs'!$C$17,0,(SUM(OFFSET($I$22,0,M$5-$I$5-$A59+1)))*$C112))</f>
        <v xml:space="preserve"> </v>
      </c>
      <c r="N112" s="169" t="str">
        <f ca="1">IF(N$5-$I$5&lt;$A59-1," ",IF(N$5-$I$5+1&gt;'Primary Inputs'!$C$17,0,(SUM(OFFSET($I$22,0,N$5-$I$5-$A59+1)))*$C112))</f>
        <v xml:space="preserve"> </v>
      </c>
      <c r="O112" s="169" t="str">
        <f ca="1">IF(O$5-$I$5&lt;$A59-1," ",IF(O$5-$I$5+1&gt;'Primary Inputs'!$C$17,0,(SUM(OFFSET($I$22,0,O$5-$I$5-$A59+1)))*$C112))</f>
        <v xml:space="preserve"> </v>
      </c>
      <c r="P112" s="169" t="str">
        <f ca="1">IF(P$5-$I$5&lt;$A59-1," ",IF(P$5-$I$5+1&gt;'Primary Inputs'!$C$17,0,(SUM(OFFSET($I$22,0,P$5-$I$5-$A59+1)))*$C112))</f>
        <v xml:space="preserve"> </v>
      </c>
      <c r="Q112" s="169" t="str">
        <f ca="1">IF(Q$5-$I$5&lt;$A59-1," ",IF(Q$5-$I$5+1&gt;'Primary Inputs'!$C$17,0,(SUM(OFFSET($I$22,0,Q$5-$I$5-$A59+1)))*$C112))</f>
        <v xml:space="preserve"> </v>
      </c>
      <c r="R112" s="169" t="str">
        <f ca="1">IF(R$5-$I$5&lt;$A59-1," ",IF(R$5-$I$5+1&gt;'Primary Inputs'!$C$17,0,(SUM(OFFSET($I$22,0,R$5-$I$5-$A59+1)))*$C112))</f>
        <v xml:space="preserve"> </v>
      </c>
      <c r="S112" s="169" t="str">
        <f ca="1">IF(S$5-$I$5&lt;$A59-1," ",IF(S$5-$I$5+1&gt;'Primary Inputs'!$C$17,0,(SUM(OFFSET($I$22,0,S$5-$I$5-$A59+1)))*$C112))</f>
        <v xml:space="preserve"> </v>
      </c>
      <c r="T112" s="169" t="str">
        <f ca="1">IF(T$5-$I$5&lt;$A59-1," ",IF(T$5-$I$5+1&gt;'Primary Inputs'!$C$17,0,(SUM(OFFSET($I$22,0,T$5-$I$5-$A59+1)))*$C112))</f>
        <v xml:space="preserve"> </v>
      </c>
      <c r="U112" s="169" t="str">
        <f ca="1">IF(U$5-$I$5&lt;$A59-1," ",IF(U$5-$I$5+1&gt;'Primary Inputs'!$C$17,0,(SUM(OFFSET($I$22,0,U$5-$I$5-$A59+1)))*$C112))</f>
        <v xml:space="preserve"> </v>
      </c>
      <c r="V112" s="169" t="str">
        <f ca="1">IF(V$5-$I$5&lt;$A59-1," ",IF(V$5-$I$5+1&gt;'Primary Inputs'!$C$17,0,(SUM(OFFSET($I$22,0,V$5-$I$5-$A59+1)))*$C112))</f>
        <v xml:space="preserve"> </v>
      </c>
      <c r="W112" s="169" t="str">
        <f ca="1">IF(W$5-$I$5&lt;$A59-1," ",IF(W$5-$I$5+1&gt;'Primary Inputs'!$C$17,0,(SUM(OFFSET($I$22,0,W$5-$I$5-$A59+1)))*$C112))</f>
        <v xml:space="preserve"> </v>
      </c>
      <c r="X112" s="169" t="str">
        <f ca="1">IF(X$5-$I$5&lt;$A59-1," ",IF(X$5-$I$5+1&gt;'Primary Inputs'!$C$17,0,(SUM(OFFSET($I$22,0,X$5-$I$5-$A59+1)))*$C112))</f>
        <v xml:space="preserve"> </v>
      </c>
      <c r="Y112" s="169" t="str">
        <f ca="1">IF(Y$5-$I$5&lt;$A59-1," ",IF(Y$5-$I$5+1&gt;'Primary Inputs'!$C$17,0,(SUM(OFFSET($I$22,0,Y$5-$I$5-$A59+1)))*$C112))</f>
        <v xml:space="preserve"> </v>
      </c>
      <c r="Z112" s="169" t="str">
        <f ca="1">IF(Z$5-$I$5&lt;$A59-1," ",IF(Z$5-$I$5+1&gt;'Primary Inputs'!$C$17,0,(SUM(OFFSET($I$22,0,Z$5-$I$5-$A59+1)))*$C112))</f>
        <v xml:space="preserve"> </v>
      </c>
      <c r="AA112" s="169" t="str">
        <f ca="1">IF(AA$5-$I$5&lt;$A59-1," ",IF(AA$5-$I$5+1&gt;'Primary Inputs'!$C$17,0,(SUM(OFFSET($I$22,0,AA$5-$I$5-$A59+1)))*$C112))</f>
        <v xml:space="preserve"> </v>
      </c>
      <c r="AB112" s="169" t="str">
        <f ca="1">IF(AB$5-$I$5&lt;$A59-1," ",IF(AB$5-$I$5+1&gt;'Primary Inputs'!$C$17,0,(SUM(OFFSET($I$22,0,AB$5-$I$5-$A59+1)))*$C112))</f>
        <v xml:space="preserve"> </v>
      </c>
      <c r="AC112" s="169" t="str">
        <f ca="1">IF(AC$5-$I$5&lt;$A59-1," ",IF(AC$5-$I$5+1&gt;'Primary Inputs'!$C$17,0,(SUM(OFFSET($I$22,0,AC$5-$I$5-$A59+1)))*$C112))</f>
        <v xml:space="preserve"> </v>
      </c>
      <c r="AD112" s="169" t="str">
        <f ca="1">IF(AD$5-$I$5&lt;$A59-1," ",IF(AD$5-$I$5+1&gt;'Primary Inputs'!$C$17,0,(SUM(OFFSET($I$22,0,AD$5-$I$5-$A59+1)))*$C112))</f>
        <v xml:space="preserve"> </v>
      </c>
      <c r="AE112" s="169" t="str">
        <f ca="1">IF(AE$5-$I$5&lt;$A59-1," ",IF(AE$5-$I$5+1&gt;'Primary Inputs'!$C$17,0,(SUM(OFFSET($I$22,0,AE$5-$I$5-$A59+1)))*$C112))</f>
        <v xml:space="preserve"> </v>
      </c>
      <c r="AF112" s="169" t="str">
        <f ca="1">IF(AF$5-$I$5&lt;$A59-1," ",IF(AF$5-$I$5+1&gt;'Primary Inputs'!$C$17,0,(SUM(OFFSET($I$22,0,AF$5-$I$5-$A59+1)))*$C112))</f>
        <v xml:space="preserve"> </v>
      </c>
      <c r="AG112" s="169" t="str">
        <f ca="1">IF(AG$5-$I$5&lt;$A59-1," ",IF(AG$5-$I$5+1&gt;'Primary Inputs'!$C$17,0,(SUM(OFFSET($I$22,0,AG$5-$I$5-$A59+1)))*$C112))</f>
        <v xml:space="preserve"> </v>
      </c>
      <c r="AH112" s="169" t="str">
        <f ca="1">IF(AH$5-$I$5&lt;$A59-1," ",IF(AH$5-$I$5+1&gt;'Primary Inputs'!$C$17,0,(SUM(OFFSET($I$22,0,AH$5-$I$5-$A59+1)))*$C112))</f>
        <v xml:space="preserve"> </v>
      </c>
      <c r="AI112" s="169" t="str">
        <f ca="1">IF(AI$5-$I$5&lt;$A59-1," ",IF(AI$5-$I$5+1&gt;'Primary Inputs'!$C$17,0,(SUM(OFFSET($I$22,0,AI$5-$I$5-$A59+1)))*$C112))</f>
        <v xml:space="preserve"> </v>
      </c>
      <c r="AJ112" s="169" t="str">
        <f ca="1">IF(AJ$5-$I$5&lt;$A59-1," ",IF(AJ$5-$I$5+1&gt;'Primary Inputs'!$C$17,0,(SUM(OFFSET($I$22,0,AJ$5-$I$5-$A59+1)))*$C112))</f>
        <v xml:space="preserve"> </v>
      </c>
      <c r="AK112" s="169" t="str">
        <f ca="1">IF(AK$5-$I$5&lt;$A59-1," ",IF(AK$5-$I$5+1&gt;'Primary Inputs'!$C$17,0,(SUM(OFFSET($I$22,0,AK$5-$I$5-$A59+1)))*$C112))</f>
        <v xml:space="preserve"> </v>
      </c>
      <c r="AL112" s="169" t="str">
        <f ca="1">IF(AL$5-$I$5&lt;$A59-1," ",IF(AL$5-$I$5+1&gt;'Primary Inputs'!$C$17,0,(SUM(OFFSET($I$22,0,AL$5-$I$5-$A59+1)))*$C112))</f>
        <v xml:space="preserve"> </v>
      </c>
      <c r="AM112" s="169" t="str">
        <f ca="1">IF(AM$5-$I$5&lt;$A59-1," ",IF(AM$5-$I$5+1&gt;'Primary Inputs'!$C$17,0,(SUM(OFFSET($I$22,0,AM$5-$I$5-$A59+1)))*$C112))</f>
        <v xml:space="preserve"> </v>
      </c>
      <c r="AN112" s="169" t="str">
        <f ca="1">IF(AN$5-$I$5&lt;$A59-1," ",IF(AN$5-$I$5+1&gt;'Primary Inputs'!$C$17,0,(SUM(OFFSET($I$22,0,AN$5-$I$5-$A59+1)))*$C112))</f>
        <v xml:space="preserve"> </v>
      </c>
      <c r="AO112" s="169" t="str">
        <f ca="1">IF(AO$5-$I$5&lt;$A59-1," ",IF(AO$5-$I$5+1&gt;'Primary Inputs'!$C$17,0,(SUM(OFFSET($I$22,0,AO$5-$I$5-$A59+1)))*$C112))</f>
        <v xml:space="preserve"> </v>
      </c>
      <c r="AP112" s="169">
        <f ca="1">IF(AP$5-$I$5&lt;$A59-1," ",IF(AP$5-$I$5+1&gt;'Primary Inputs'!$C$17,0,(SUM(OFFSET($I$22,0,AP$5-$I$5-$A59+1)))*$C112))</f>
        <v>0</v>
      </c>
      <c r="AQ112" s="169">
        <f ca="1">IF(AQ$5-$I$5&lt;$A59-1," ",IF(AQ$5-$I$5+1&gt;'Primary Inputs'!$C$17,0,(SUM(OFFSET($I$22,0,AQ$5-$I$5-$A59+1)))*$C112))</f>
        <v>0</v>
      </c>
      <c r="AR112" s="169">
        <f ca="1">IF(AR$5-$I$5&lt;$A59-1," ",IF(AR$5-$I$5+1&gt;'Primary Inputs'!$C$17,0,(SUM(OFFSET($I$22,0,AR$5-$I$5-$A59+1)))*$C112))</f>
        <v>0</v>
      </c>
      <c r="AS112" s="169">
        <f ca="1">IF(AS$5-$I$5&lt;$A59-1," ",IF(AS$5-$I$5+1&gt;'Primary Inputs'!$C$17,0,(SUM(OFFSET($I$22,0,AS$5-$I$5-$A59+1)))*$C112))</f>
        <v>0</v>
      </c>
      <c r="AT112" s="169">
        <f ca="1">IF(AT$5-$I$5&lt;$A59-1," ",IF(AT$5-$I$5+1&gt;'Primary Inputs'!$C$17,0,(SUM(OFFSET($I$22,0,AT$5-$I$5-$A59+1)))*$C112))</f>
        <v>0</v>
      </c>
      <c r="AU112" s="169">
        <f ca="1">IF(AU$5-$I$5&lt;$A59-1," ",IF(AU$5-$I$5+1&gt;'Primary Inputs'!$C$17,0,(SUM(OFFSET($I$22,0,AU$5-$I$5-$A59+1)))*$C112))</f>
        <v>0</v>
      </c>
      <c r="AV112" s="169">
        <f ca="1">IF(AV$5-$I$5&lt;$A59-1," ",IF(AV$5-$I$5+1&gt;'Primary Inputs'!$C$17,0,(SUM(OFFSET($I$22,0,AV$5-$I$5-$A59+1)))*$C112))</f>
        <v>0</v>
      </c>
      <c r="AW112" s="169">
        <f ca="1">IF(AW$5-$I$5&lt;$A59-1," ",IF(AW$5-$I$5+1&gt;'Primary Inputs'!$C$17,0,(SUM(OFFSET($I$22,0,AW$5-$I$5-$A59+1)))*$C112))</f>
        <v>0</v>
      </c>
      <c r="AX112" s="169">
        <f ca="1">IF(AX$5-$I$5&lt;$A59-1," ",IF(AX$5-$I$5+1&gt;'Primary Inputs'!$C$17,0,(SUM(OFFSET($I$22,0,AX$5-$I$5-$A59+1)))*$C112))</f>
        <v>0</v>
      </c>
      <c r="AY112" s="169">
        <f ca="1">IF(AY$5-$I$5&lt;$A59-1," ",IF(AY$5-$I$5+1&gt;'Primary Inputs'!$C$17,0,(SUM(OFFSET($I$22,0,AY$5-$I$5-$A59+1)))*$C112))</f>
        <v>0</v>
      </c>
      <c r="AZ112" s="169">
        <f ca="1">IF(AZ$5-$I$5&lt;$A59-1," ",IF(AZ$5-$I$5+1&gt;'Primary Inputs'!$C$17,0,(SUM(OFFSET($I$22,0,AZ$5-$I$5-$A59+1)))*$C112))</f>
        <v>0</v>
      </c>
      <c r="BA112" s="169">
        <f ca="1">IF(BA$5-$I$5&lt;$A59-1," ",IF(BA$5-$I$5+1&gt;'Primary Inputs'!$C$17,0,(SUM(OFFSET($I$22,0,BA$5-$I$5-$A59+1)))*$C112))</f>
        <v>0</v>
      </c>
      <c r="BB112" s="169">
        <f ca="1">IF(BB$5-$I$5&lt;$A59-1," ",IF(BB$5-$I$5+1&gt;'Primary Inputs'!$C$17,0,(SUM(OFFSET($I$22,0,BB$5-$I$5-$A59+1)))*$C112))</f>
        <v>0</v>
      </c>
      <c r="BC112" s="169">
        <f ca="1">IF(BC$5-$I$5&lt;$A59-1," ",IF(BC$5-$I$5+1&gt;'Primary Inputs'!$C$17,0,(SUM(OFFSET($I$22,0,BC$5-$I$5-$A59+1)))*$C112))</f>
        <v>0</v>
      </c>
      <c r="BD112" s="169">
        <f ca="1">IF(BD$5-$I$5&lt;$A59-1," ",IF(BD$5-$I$5+1&gt;'Primary Inputs'!$C$17,0,(SUM(OFFSET($I$22,0,BD$5-$I$5-$A59+1)))*$C112))</f>
        <v>0</v>
      </c>
      <c r="BE112" s="169">
        <f ca="1">IF(BE$5-$I$5&lt;$A59-1," ",IF(BE$5-$I$5+1&gt;'Primary Inputs'!$C$17,0,(SUM(OFFSET($I$22,0,BE$5-$I$5-$A59+1)))*$C112))</f>
        <v>0</v>
      </c>
      <c r="BF112" s="169">
        <f ca="1">IF(BF$5-$I$5&lt;$A59-1," ",IF(BF$5-$I$5+1&gt;'Primary Inputs'!$C$17,0,(SUM(OFFSET($I$22,0,BF$5-$I$5-$A59+1)))*$C112))</f>
        <v>0</v>
      </c>
    </row>
    <row r="113" spans="2:58">
      <c r="B113" s="119" t="s">
        <v>229</v>
      </c>
      <c r="C113" s="119">
        <f t="shared" ca="1" si="2"/>
        <v>0</v>
      </c>
      <c r="I113" s="169" t="str">
        <f ca="1">IF(I$5-$I$5&lt;$A60-1," ",IF(I$5-$I$5+1&gt;'Primary Inputs'!$C$17,0,(SUM(OFFSET($I$22,0,I$5-$I$5-$A60+1)))*$C113))</f>
        <v xml:space="preserve"> </v>
      </c>
      <c r="J113" s="169" t="str">
        <f ca="1">IF(J$5-$I$5&lt;$A60-1," ",IF(J$5-$I$5+1&gt;'Primary Inputs'!$C$17,0,(SUM(OFFSET($I$22,0,J$5-$I$5-$A60+1)))*$C113))</f>
        <v xml:space="preserve"> </v>
      </c>
      <c r="K113" s="169" t="str">
        <f ca="1">IF(K$5-$I$5&lt;$A60-1," ",IF(K$5-$I$5+1&gt;'Primary Inputs'!$C$17,0,(SUM(OFFSET($I$22,0,K$5-$I$5-$A60+1)))*$C113))</f>
        <v xml:space="preserve"> </v>
      </c>
      <c r="L113" s="169" t="str">
        <f ca="1">IF(L$5-$I$5&lt;$A60-1," ",IF(L$5-$I$5+1&gt;'Primary Inputs'!$C$17,0,(SUM(OFFSET($I$22,0,L$5-$I$5-$A60+1)))*$C113))</f>
        <v xml:space="preserve"> </v>
      </c>
      <c r="M113" s="169" t="str">
        <f ca="1">IF(M$5-$I$5&lt;$A60-1," ",IF(M$5-$I$5+1&gt;'Primary Inputs'!$C$17,0,(SUM(OFFSET($I$22,0,M$5-$I$5-$A60+1)))*$C113))</f>
        <v xml:space="preserve"> </v>
      </c>
      <c r="N113" s="169" t="str">
        <f ca="1">IF(N$5-$I$5&lt;$A60-1," ",IF(N$5-$I$5+1&gt;'Primary Inputs'!$C$17,0,(SUM(OFFSET($I$22,0,N$5-$I$5-$A60+1)))*$C113))</f>
        <v xml:space="preserve"> </v>
      </c>
      <c r="O113" s="169" t="str">
        <f ca="1">IF(O$5-$I$5&lt;$A60-1," ",IF(O$5-$I$5+1&gt;'Primary Inputs'!$C$17,0,(SUM(OFFSET($I$22,0,O$5-$I$5-$A60+1)))*$C113))</f>
        <v xml:space="preserve"> </v>
      </c>
      <c r="P113" s="169" t="str">
        <f ca="1">IF(P$5-$I$5&lt;$A60-1," ",IF(P$5-$I$5+1&gt;'Primary Inputs'!$C$17,0,(SUM(OFFSET($I$22,0,P$5-$I$5-$A60+1)))*$C113))</f>
        <v xml:space="preserve"> </v>
      </c>
      <c r="Q113" s="169" t="str">
        <f ca="1">IF(Q$5-$I$5&lt;$A60-1," ",IF(Q$5-$I$5+1&gt;'Primary Inputs'!$C$17,0,(SUM(OFFSET($I$22,0,Q$5-$I$5-$A60+1)))*$C113))</f>
        <v xml:space="preserve"> </v>
      </c>
      <c r="R113" s="169" t="str">
        <f ca="1">IF(R$5-$I$5&lt;$A60-1," ",IF(R$5-$I$5+1&gt;'Primary Inputs'!$C$17,0,(SUM(OFFSET($I$22,0,R$5-$I$5-$A60+1)))*$C113))</f>
        <v xml:space="preserve"> </v>
      </c>
      <c r="S113" s="169" t="str">
        <f ca="1">IF(S$5-$I$5&lt;$A60-1," ",IF(S$5-$I$5+1&gt;'Primary Inputs'!$C$17,0,(SUM(OFFSET($I$22,0,S$5-$I$5-$A60+1)))*$C113))</f>
        <v xml:space="preserve"> </v>
      </c>
      <c r="T113" s="169" t="str">
        <f ca="1">IF(T$5-$I$5&lt;$A60-1," ",IF(T$5-$I$5+1&gt;'Primary Inputs'!$C$17,0,(SUM(OFFSET($I$22,0,T$5-$I$5-$A60+1)))*$C113))</f>
        <v xml:space="preserve"> </v>
      </c>
      <c r="U113" s="169" t="str">
        <f ca="1">IF(U$5-$I$5&lt;$A60-1," ",IF(U$5-$I$5+1&gt;'Primary Inputs'!$C$17,0,(SUM(OFFSET($I$22,0,U$5-$I$5-$A60+1)))*$C113))</f>
        <v xml:space="preserve"> </v>
      </c>
      <c r="V113" s="169" t="str">
        <f ca="1">IF(V$5-$I$5&lt;$A60-1," ",IF(V$5-$I$5+1&gt;'Primary Inputs'!$C$17,0,(SUM(OFFSET($I$22,0,V$5-$I$5-$A60+1)))*$C113))</f>
        <v xml:space="preserve"> </v>
      </c>
      <c r="W113" s="169" t="str">
        <f ca="1">IF(W$5-$I$5&lt;$A60-1," ",IF(W$5-$I$5+1&gt;'Primary Inputs'!$C$17,0,(SUM(OFFSET($I$22,0,W$5-$I$5-$A60+1)))*$C113))</f>
        <v xml:space="preserve"> </v>
      </c>
      <c r="X113" s="169" t="str">
        <f ca="1">IF(X$5-$I$5&lt;$A60-1," ",IF(X$5-$I$5+1&gt;'Primary Inputs'!$C$17,0,(SUM(OFFSET($I$22,0,X$5-$I$5-$A60+1)))*$C113))</f>
        <v xml:space="preserve"> </v>
      </c>
      <c r="Y113" s="169" t="str">
        <f ca="1">IF(Y$5-$I$5&lt;$A60-1," ",IF(Y$5-$I$5+1&gt;'Primary Inputs'!$C$17,0,(SUM(OFFSET($I$22,0,Y$5-$I$5-$A60+1)))*$C113))</f>
        <v xml:space="preserve"> </v>
      </c>
      <c r="Z113" s="169" t="str">
        <f ca="1">IF(Z$5-$I$5&lt;$A60-1," ",IF(Z$5-$I$5+1&gt;'Primary Inputs'!$C$17,0,(SUM(OFFSET($I$22,0,Z$5-$I$5-$A60+1)))*$C113))</f>
        <v xml:space="preserve"> </v>
      </c>
      <c r="AA113" s="169" t="str">
        <f ca="1">IF(AA$5-$I$5&lt;$A60-1," ",IF(AA$5-$I$5+1&gt;'Primary Inputs'!$C$17,0,(SUM(OFFSET($I$22,0,AA$5-$I$5-$A60+1)))*$C113))</f>
        <v xml:space="preserve"> </v>
      </c>
      <c r="AB113" s="169" t="str">
        <f ca="1">IF(AB$5-$I$5&lt;$A60-1," ",IF(AB$5-$I$5+1&gt;'Primary Inputs'!$C$17,0,(SUM(OFFSET($I$22,0,AB$5-$I$5-$A60+1)))*$C113))</f>
        <v xml:space="preserve"> </v>
      </c>
      <c r="AC113" s="169" t="str">
        <f ca="1">IF(AC$5-$I$5&lt;$A60-1," ",IF(AC$5-$I$5+1&gt;'Primary Inputs'!$C$17,0,(SUM(OFFSET($I$22,0,AC$5-$I$5-$A60+1)))*$C113))</f>
        <v xml:space="preserve"> </v>
      </c>
      <c r="AD113" s="169" t="str">
        <f ca="1">IF(AD$5-$I$5&lt;$A60-1," ",IF(AD$5-$I$5+1&gt;'Primary Inputs'!$C$17,0,(SUM(OFFSET($I$22,0,AD$5-$I$5-$A60+1)))*$C113))</f>
        <v xml:space="preserve"> </v>
      </c>
      <c r="AE113" s="169" t="str">
        <f ca="1">IF(AE$5-$I$5&lt;$A60-1," ",IF(AE$5-$I$5+1&gt;'Primary Inputs'!$C$17,0,(SUM(OFFSET($I$22,0,AE$5-$I$5-$A60+1)))*$C113))</f>
        <v xml:space="preserve"> </v>
      </c>
      <c r="AF113" s="169" t="str">
        <f ca="1">IF(AF$5-$I$5&lt;$A60-1," ",IF(AF$5-$I$5+1&gt;'Primary Inputs'!$C$17,0,(SUM(OFFSET($I$22,0,AF$5-$I$5-$A60+1)))*$C113))</f>
        <v xml:space="preserve"> </v>
      </c>
      <c r="AG113" s="169" t="str">
        <f ca="1">IF(AG$5-$I$5&lt;$A60-1," ",IF(AG$5-$I$5+1&gt;'Primary Inputs'!$C$17,0,(SUM(OFFSET($I$22,0,AG$5-$I$5-$A60+1)))*$C113))</f>
        <v xml:space="preserve"> </v>
      </c>
      <c r="AH113" s="169" t="str">
        <f ca="1">IF(AH$5-$I$5&lt;$A60-1," ",IF(AH$5-$I$5+1&gt;'Primary Inputs'!$C$17,0,(SUM(OFFSET($I$22,0,AH$5-$I$5-$A60+1)))*$C113))</f>
        <v xml:space="preserve"> </v>
      </c>
      <c r="AI113" s="169" t="str">
        <f ca="1">IF(AI$5-$I$5&lt;$A60-1," ",IF(AI$5-$I$5+1&gt;'Primary Inputs'!$C$17,0,(SUM(OFFSET($I$22,0,AI$5-$I$5-$A60+1)))*$C113))</f>
        <v xml:space="preserve"> </v>
      </c>
      <c r="AJ113" s="169" t="str">
        <f ca="1">IF(AJ$5-$I$5&lt;$A60-1," ",IF(AJ$5-$I$5+1&gt;'Primary Inputs'!$C$17,0,(SUM(OFFSET($I$22,0,AJ$5-$I$5-$A60+1)))*$C113))</f>
        <v xml:space="preserve"> </v>
      </c>
      <c r="AK113" s="169" t="str">
        <f ca="1">IF(AK$5-$I$5&lt;$A60-1," ",IF(AK$5-$I$5+1&gt;'Primary Inputs'!$C$17,0,(SUM(OFFSET($I$22,0,AK$5-$I$5-$A60+1)))*$C113))</f>
        <v xml:space="preserve"> </v>
      </c>
      <c r="AL113" s="169" t="str">
        <f ca="1">IF(AL$5-$I$5&lt;$A60-1," ",IF(AL$5-$I$5+1&gt;'Primary Inputs'!$C$17,0,(SUM(OFFSET($I$22,0,AL$5-$I$5-$A60+1)))*$C113))</f>
        <v xml:space="preserve"> </v>
      </c>
      <c r="AM113" s="169" t="str">
        <f ca="1">IF(AM$5-$I$5&lt;$A60-1," ",IF(AM$5-$I$5+1&gt;'Primary Inputs'!$C$17,0,(SUM(OFFSET($I$22,0,AM$5-$I$5-$A60+1)))*$C113))</f>
        <v xml:space="preserve"> </v>
      </c>
      <c r="AN113" s="169" t="str">
        <f ca="1">IF(AN$5-$I$5&lt;$A60-1," ",IF(AN$5-$I$5+1&gt;'Primary Inputs'!$C$17,0,(SUM(OFFSET($I$22,0,AN$5-$I$5-$A60+1)))*$C113))</f>
        <v xml:space="preserve"> </v>
      </c>
      <c r="AO113" s="169" t="str">
        <f ca="1">IF(AO$5-$I$5&lt;$A60-1," ",IF(AO$5-$I$5+1&gt;'Primary Inputs'!$C$17,0,(SUM(OFFSET($I$22,0,AO$5-$I$5-$A60+1)))*$C113))</f>
        <v xml:space="preserve"> </v>
      </c>
      <c r="AP113" s="169" t="str">
        <f ca="1">IF(AP$5-$I$5&lt;$A60-1," ",IF(AP$5-$I$5+1&gt;'Primary Inputs'!$C$17,0,(SUM(OFFSET($I$22,0,AP$5-$I$5-$A60+1)))*$C113))</f>
        <v xml:space="preserve"> </v>
      </c>
      <c r="AQ113" s="169">
        <f ca="1">IF(AQ$5-$I$5&lt;$A60-1," ",IF(AQ$5-$I$5+1&gt;'Primary Inputs'!$C$17,0,(SUM(OFFSET($I$22,0,AQ$5-$I$5-$A60+1)))*$C113))</f>
        <v>0</v>
      </c>
      <c r="AR113" s="169">
        <f ca="1">IF(AR$5-$I$5&lt;$A60-1," ",IF(AR$5-$I$5+1&gt;'Primary Inputs'!$C$17,0,(SUM(OFFSET($I$22,0,AR$5-$I$5-$A60+1)))*$C113))</f>
        <v>0</v>
      </c>
      <c r="AS113" s="169">
        <f ca="1">IF(AS$5-$I$5&lt;$A60-1," ",IF(AS$5-$I$5+1&gt;'Primary Inputs'!$C$17,0,(SUM(OFFSET($I$22,0,AS$5-$I$5-$A60+1)))*$C113))</f>
        <v>0</v>
      </c>
      <c r="AT113" s="169">
        <f ca="1">IF(AT$5-$I$5&lt;$A60-1," ",IF(AT$5-$I$5+1&gt;'Primary Inputs'!$C$17,0,(SUM(OFFSET($I$22,0,AT$5-$I$5-$A60+1)))*$C113))</f>
        <v>0</v>
      </c>
      <c r="AU113" s="169">
        <f ca="1">IF(AU$5-$I$5&lt;$A60-1," ",IF(AU$5-$I$5+1&gt;'Primary Inputs'!$C$17,0,(SUM(OFFSET($I$22,0,AU$5-$I$5-$A60+1)))*$C113))</f>
        <v>0</v>
      </c>
      <c r="AV113" s="169">
        <f ca="1">IF(AV$5-$I$5&lt;$A60-1," ",IF(AV$5-$I$5+1&gt;'Primary Inputs'!$C$17,0,(SUM(OFFSET($I$22,0,AV$5-$I$5-$A60+1)))*$C113))</f>
        <v>0</v>
      </c>
      <c r="AW113" s="169">
        <f ca="1">IF(AW$5-$I$5&lt;$A60-1," ",IF(AW$5-$I$5+1&gt;'Primary Inputs'!$C$17,0,(SUM(OFFSET($I$22,0,AW$5-$I$5-$A60+1)))*$C113))</f>
        <v>0</v>
      </c>
      <c r="AX113" s="169">
        <f ca="1">IF(AX$5-$I$5&lt;$A60-1," ",IF(AX$5-$I$5+1&gt;'Primary Inputs'!$C$17,0,(SUM(OFFSET($I$22,0,AX$5-$I$5-$A60+1)))*$C113))</f>
        <v>0</v>
      </c>
      <c r="AY113" s="169">
        <f ca="1">IF(AY$5-$I$5&lt;$A60-1," ",IF(AY$5-$I$5+1&gt;'Primary Inputs'!$C$17,0,(SUM(OFFSET($I$22,0,AY$5-$I$5-$A60+1)))*$C113))</f>
        <v>0</v>
      </c>
      <c r="AZ113" s="169">
        <f ca="1">IF(AZ$5-$I$5&lt;$A60-1," ",IF(AZ$5-$I$5+1&gt;'Primary Inputs'!$C$17,0,(SUM(OFFSET($I$22,0,AZ$5-$I$5-$A60+1)))*$C113))</f>
        <v>0</v>
      </c>
      <c r="BA113" s="169">
        <f ca="1">IF(BA$5-$I$5&lt;$A60-1," ",IF(BA$5-$I$5+1&gt;'Primary Inputs'!$C$17,0,(SUM(OFFSET($I$22,0,BA$5-$I$5-$A60+1)))*$C113))</f>
        <v>0</v>
      </c>
      <c r="BB113" s="169">
        <f ca="1">IF(BB$5-$I$5&lt;$A60-1," ",IF(BB$5-$I$5+1&gt;'Primary Inputs'!$C$17,0,(SUM(OFFSET($I$22,0,BB$5-$I$5-$A60+1)))*$C113))</f>
        <v>0</v>
      </c>
      <c r="BC113" s="169">
        <f ca="1">IF(BC$5-$I$5&lt;$A60-1," ",IF(BC$5-$I$5+1&gt;'Primary Inputs'!$C$17,0,(SUM(OFFSET($I$22,0,BC$5-$I$5-$A60+1)))*$C113))</f>
        <v>0</v>
      </c>
      <c r="BD113" s="169">
        <f ca="1">IF(BD$5-$I$5&lt;$A60-1," ",IF(BD$5-$I$5+1&gt;'Primary Inputs'!$C$17,0,(SUM(OFFSET($I$22,0,BD$5-$I$5-$A60+1)))*$C113))</f>
        <v>0</v>
      </c>
      <c r="BE113" s="169">
        <f ca="1">IF(BE$5-$I$5&lt;$A60-1," ",IF(BE$5-$I$5+1&gt;'Primary Inputs'!$C$17,0,(SUM(OFFSET($I$22,0,BE$5-$I$5-$A60+1)))*$C113))</f>
        <v>0</v>
      </c>
      <c r="BF113" s="169">
        <f ca="1">IF(BF$5-$I$5&lt;$A60-1," ",IF(BF$5-$I$5+1&gt;'Primary Inputs'!$C$17,0,(SUM(OFFSET($I$22,0,BF$5-$I$5-$A60+1)))*$C113))</f>
        <v>0</v>
      </c>
    </row>
    <row r="114" spans="2:58">
      <c r="B114" s="119" t="s">
        <v>230</v>
      </c>
      <c r="C114" s="119">
        <f t="shared" ca="1" si="2"/>
        <v>0</v>
      </c>
      <c r="I114" s="169" t="str">
        <f ca="1">IF(I$5-$I$5&lt;$A61-1," ",IF(I$5-$I$5+1&gt;'Primary Inputs'!$C$17,0,(SUM(OFFSET($I$22,0,I$5-$I$5-$A61+1)))*$C114))</f>
        <v xml:space="preserve"> </v>
      </c>
      <c r="J114" s="169" t="str">
        <f ca="1">IF(J$5-$I$5&lt;$A61-1," ",IF(J$5-$I$5+1&gt;'Primary Inputs'!$C$17,0,(SUM(OFFSET($I$22,0,J$5-$I$5-$A61+1)))*$C114))</f>
        <v xml:space="preserve"> </v>
      </c>
      <c r="K114" s="169" t="str">
        <f ca="1">IF(K$5-$I$5&lt;$A61-1," ",IF(K$5-$I$5+1&gt;'Primary Inputs'!$C$17,0,(SUM(OFFSET($I$22,0,K$5-$I$5-$A61+1)))*$C114))</f>
        <v xml:space="preserve"> </v>
      </c>
      <c r="L114" s="169" t="str">
        <f ca="1">IF(L$5-$I$5&lt;$A61-1," ",IF(L$5-$I$5+1&gt;'Primary Inputs'!$C$17,0,(SUM(OFFSET($I$22,0,L$5-$I$5-$A61+1)))*$C114))</f>
        <v xml:space="preserve"> </v>
      </c>
      <c r="M114" s="169" t="str">
        <f ca="1">IF(M$5-$I$5&lt;$A61-1," ",IF(M$5-$I$5+1&gt;'Primary Inputs'!$C$17,0,(SUM(OFFSET($I$22,0,M$5-$I$5-$A61+1)))*$C114))</f>
        <v xml:space="preserve"> </v>
      </c>
      <c r="N114" s="169" t="str">
        <f ca="1">IF(N$5-$I$5&lt;$A61-1," ",IF(N$5-$I$5+1&gt;'Primary Inputs'!$C$17,0,(SUM(OFFSET($I$22,0,N$5-$I$5-$A61+1)))*$C114))</f>
        <v xml:space="preserve"> </v>
      </c>
      <c r="O114" s="169" t="str">
        <f ca="1">IF(O$5-$I$5&lt;$A61-1," ",IF(O$5-$I$5+1&gt;'Primary Inputs'!$C$17,0,(SUM(OFFSET($I$22,0,O$5-$I$5-$A61+1)))*$C114))</f>
        <v xml:space="preserve"> </v>
      </c>
      <c r="P114" s="169" t="str">
        <f ca="1">IF(P$5-$I$5&lt;$A61-1," ",IF(P$5-$I$5+1&gt;'Primary Inputs'!$C$17,0,(SUM(OFFSET($I$22,0,P$5-$I$5-$A61+1)))*$C114))</f>
        <v xml:space="preserve"> </v>
      </c>
      <c r="Q114" s="169" t="str">
        <f ca="1">IF(Q$5-$I$5&lt;$A61-1," ",IF(Q$5-$I$5+1&gt;'Primary Inputs'!$C$17,0,(SUM(OFFSET($I$22,0,Q$5-$I$5-$A61+1)))*$C114))</f>
        <v xml:space="preserve"> </v>
      </c>
      <c r="R114" s="169" t="str">
        <f ca="1">IF(R$5-$I$5&lt;$A61-1," ",IF(R$5-$I$5+1&gt;'Primary Inputs'!$C$17,0,(SUM(OFFSET($I$22,0,R$5-$I$5-$A61+1)))*$C114))</f>
        <v xml:space="preserve"> </v>
      </c>
      <c r="S114" s="169" t="str">
        <f ca="1">IF(S$5-$I$5&lt;$A61-1," ",IF(S$5-$I$5+1&gt;'Primary Inputs'!$C$17,0,(SUM(OFFSET($I$22,0,S$5-$I$5-$A61+1)))*$C114))</f>
        <v xml:space="preserve"> </v>
      </c>
      <c r="T114" s="169" t="str">
        <f ca="1">IF(T$5-$I$5&lt;$A61-1," ",IF(T$5-$I$5+1&gt;'Primary Inputs'!$C$17,0,(SUM(OFFSET($I$22,0,T$5-$I$5-$A61+1)))*$C114))</f>
        <v xml:space="preserve"> </v>
      </c>
      <c r="U114" s="169" t="str">
        <f ca="1">IF(U$5-$I$5&lt;$A61-1," ",IF(U$5-$I$5+1&gt;'Primary Inputs'!$C$17,0,(SUM(OFFSET($I$22,0,U$5-$I$5-$A61+1)))*$C114))</f>
        <v xml:space="preserve"> </v>
      </c>
      <c r="V114" s="169" t="str">
        <f ca="1">IF(V$5-$I$5&lt;$A61-1," ",IF(V$5-$I$5+1&gt;'Primary Inputs'!$C$17,0,(SUM(OFFSET($I$22,0,V$5-$I$5-$A61+1)))*$C114))</f>
        <v xml:space="preserve"> </v>
      </c>
      <c r="W114" s="169" t="str">
        <f ca="1">IF(W$5-$I$5&lt;$A61-1," ",IF(W$5-$I$5+1&gt;'Primary Inputs'!$C$17,0,(SUM(OFFSET($I$22,0,W$5-$I$5-$A61+1)))*$C114))</f>
        <v xml:space="preserve"> </v>
      </c>
      <c r="X114" s="169" t="str">
        <f ca="1">IF(X$5-$I$5&lt;$A61-1," ",IF(X$5-$I$5+1&gt;'Primary Inputs'!$C$17,0,(SUM(OFFSET($I$22,0,X$5-$I$5-$A61+1)))*$C114))</f>
        <v xml:space="preserve"> </v>
      </c>
      <c r="Y114" s="169" t="str">
        <f ca="1">IF(Y$5-$I$5&lt;$A61-1," ",IF(Y$5-$I$5+1&gt;'Primary Inputs'!$C$17,0,(SUM(OFFSET($I$22,0,Y$5-$I$5-$A61+1)))*$C114))</f>
        <v xml:space="preserve"> </v>
      </c>
      <c r="Z114" s="169" t="str">
        <f ca="1">IF(Z$5-$I$5&lt;$A61-1," ",IF(Z$5-$I$5+1&gt;'Primary Inputs'!$C$17,0,(SUM(OFFSET($I$22,0,Z$5-$I$5-$A61+1)))*$C114))</f>
        <v xml:space="preserve"> </v>
      </c>
      <c r="AA114" s="169" t="str">
        <f ca="1">IF(AA$5-$I$5&lt;$A61-1," ",IF(AA$5-$I$5+1&gt;'Primary Inputs'!$C$17,0,(SUM(OFFSET($I$22,0,AA$5-$I$5-$A61+1)))*$C114))</f>
        <v xml:space="preserve"> </v>
      </c>
      <c r="AB114" s="169" t="str">
        <f ca="1">IF(AB$5-$I$5&lt;$A61-1," ",IF(AB$5-$I$5+1&gt;'Primary Inputs'!$C$17,0,(SUM(OFFSET($I$22,0,AB$5-$I$5-$A61+1)))*$C114))</f>
        <v xml:space="preserve"> </v>
      </c>
      <c r="AC114" s="169" t="str">
        <f ca="1">IF(AC$5-$I$5&lt;$A61-1," ",IF(AC$5-$I$5+1&gt;'Primary Inputs'!$C$17,0,(SUM(OFFSET($I$22,0,AC$5-$I$5-$A61+1)))*$C114))</f>
        <v xml:space="preserve"> </v>
      </c>
      <c r="AD114" s="169" t="str">
        <f ca="1">IF(AD$5-$I$5&lt;$A61-1," ",IF(AD$5-$I$5+1&gt;'Primary Inputs'!$C$17,0,(SUM(OFFSET($I$22,0,AD$5-$I$5-$A61+1)))*$C114))</f>
        <v xml:space="preserve"> </v>
      </c>
      <c r="AE114" s="169" t="str">
        <f ca="1">IF(AE$5-$I$5&lt;$A61-1," ",IF(AE$5-$I$5+1&gt;'Primary Inputs'!$C$17,0,(SUM(OFFSET($I$22,0,AE$5-$I$5-$A61+1)))*$C114))</f>
        <v xml:space="preserve"> </v>
      </c>
      <c r="AF114" s="169" t="str">
        <f ca="1">IF(AF$5-$I$5&lt;$A61-1," ",IF(AF$5-$I$5+1&gt;'Primary Inputs'!$C$17,0,(SUM(OFFSET($I$22,0,AF$5-$I$5-$A61+1)))*$C114))</f>
        <v xml:space="preserve"> </v>
      </c>
      <c r="AG114" s="169" t="str">
        <f ca="1">IF(AG$5-$I$5&lt;$A61-1," ",IF(AG$5-$I$5+1&gt;'Primary Inputs'!$C$17,0,(SUM(OFFSET($I$22,0,AG$5-$I$5-$A61+1)))*$C114))</f>
        <v xml:space="preserve"> </v>
      </c>
      <c r="AH114" s="169" t="str">
        <f ca="1">IF(AH$5-$I$5&lt;$A61-1," ",IF(AH$5-$I$5+1&gt;'Primary Inputs'!$C$17,0,(SUM(OFFSET($I$22,0,AH$5-$I$5-$A61+1)))*$C114))</f>
        <v xml:space="preserve"> </v>
      </c>
      <c r="AI114" s="169" t="str">
        <f ca="1">IF(AI$5-$I$5&lt;$A61-1," ",IF(AI$5-$I$5+1&gt;'Primary Inputs'!$C$17,0,(SUM(OFFSET($I$22,0,AI$5-$I$5-$A61+1)))*$C114))</f>
        <v xml:space="preserve"> </v>
      </c>
      <c r="AJ114" s="169" t="str">
        <f ca="1">IF(AJ$5-$I$5&lt;$A61-1," ",IF(AJ$5-$I$5+1&gt;'Primary Inputs'!$C$17,0,(SUM(OFFSET($I$22,0,AJ$5-$I$5-$A61+1)))*$C114))</f>
        <v xml:space="preserve"> </v>
      </c>
      <c r="AK114" s="169" t="str">
        <f ca="1">IF(AK$5-$I$5&lt;$A61-1," ",IF(AK$5-$I$5+1&gt;'Primary Inputs'!$C$17,0,(SUM(OFFSET($I$22,0,AK$5-$I$5-$A61+1)))*$C114))</f>
        <v xml:space="preserve"> </v>
      </c>
      <c r="AL114" s="169" t="str">
        <f ca="1">IF(AL$5-$I$5&lt;$A61-1," ",IF(AL$5-$I$5+1&gt;'Primary Inputs'!$C$17,0,(SUM(OFFSET($I$22,0,AL$5-$I$5-$A61+1)))*$C114))</f>
        <v xml:space="preserve"> </v>
      </c>
      <c r="AM114" s="169" t="str">
        <f ca="1">IF(AM$5-$I$5&lt;$A61-1," ",IF(AM$5-$I$5+1&gt;'Primary Inputs'!$C$17,0,(SUM(OFFSET($I$22,0,AM$5-$I$5-$A61+1)))*$C114))</f>
        <v xml:space="preserve"> </v>
      </c>
      <c r="AN114" s="169" t="str">
        <f ca="1">IF(AN$5-$I$5&lt;$A61-1," ",IF(AN$5-$I$5+1&gt;'Primary Inputs'!$C$17,0,(SUM(OFFSET($I$22,0,AN$5-$I$5-$A61+1)))*$C114))</f>
        <v xml:space="preserve"> </v>
      </c>
      <c r="AO114" s="169" t="str">
        <f ca="1">IF(AO$5-$I$5&lt;$A61-1," ",IF(AO$5-$I$5+1&gt;'Primary Inputs'!$C$17,0,(SUM(OFFSET($I$22,0,AO$5-$I$5-$A61+1)))*$C114))</f>
        <v xml:space="preserve"> </v>
      </c>
      <c r="AP114" s="169" t="str">
        <f ca="1">IF(AP$5-$I$5&lt;$A61-1," ",IF(AP$5-$I$5+1&gt;'Primary Inputs'!$C$17,0,(SUM(OFFSET($I$22,0,AP$5-$I$5-$A61+1)))*$C114))</f>
        <v xml:space="preserve"> </v>
      </c>
      <c r="AQ114" s="169" t="str">
        <f ca="1">IF(AQ$5-$I$5&lt;$A61-1," ",IF(AQ$5-$I$5+1&gt;'Primary Inputs'!$C$17,0,(SUM(OFFSET($I$22,0,AQ$5-$I$5-$A61+1)))*$C114))</f>
        <v xml:space="preserve"> </v>
      </c>
      <c r="AR114" s="169">
        <f ca="1">IF(AR$5-$I$5&lt;$A61-1," ",IF(AR$5-$I$5+1&gt;'Primary Inputs'!$C$17,0,(SUM(OFFSET($I$22,0,AR$5-$I$5-$A61+1)))*$C114))</f>
        <v>0</v>
      </c>
      <c r="AS114" s="169">
        <f ca="1">IF(AS$5-$I$5&lt;$A61-1," ",IF(AS$5-$I$5+1&gt;'Primary Inputs'!$C$17,0,(SUM(OFFSET($I$22,0,AS$5-$I$5-$A61+1)))*$C114))</f>
        <v>0</v>
      </c>
      <c r="AT114" s="169">
        <f ca="1">IF(AT$5-$I$5&lt;$A61-1," ",IF(AT$5-$I$5+1&gt;'Primary Inputs'!$C$17,0,(SUM(OFFSET($I$22,0,AT$5-$I$5-$A61+1)))*$C114))</f>
        <v>0</v>
      </c>
      <c r="AU114" s="169">
        <f ca="1">IF(AU$5-$I$5&lt;$A61-1," ",IF(AU$5-$I$5+1&gt;'Primary Inputs'!$C$17,0,(SUM(OFFSET($I$22,0,AU$5-$I$5-$A61+1)))*$C114))</f>
        <v>0</v>
      </c>
      <c r="AV114" s="169">
        <f ca="1">IF(AV$5-$I$5&lt;$A61-1," ",IF(AV$5-$I$5+1&gt;'Primary Inputs'!$C$17,0,(SUM(OFFSET($I$22,0,AV$5-$I$5-$A61+1)))*$C114))</f>
        <v>0</v>
      </c>
      <c r="AW114" s="169">
        <f ca="1">IF(AW$5-$I$5&lt;$A61-1," ",IF(AW$5-$I$5+1&gt;'Primary Inputs'!$C$17,0,(SUM(OFFSET($I$22,0,AW$5-$I$5-$A61+1)))*$C114))</f>
        <v>0</v>
      </c>
      <c r="AX114" s="169">
        <f ca="1">IF(AX$5-$I$5&lt;$A61-1," ",IF(AX$5-$I$5+1&gt;'Primary Inputs'!$C$17,0,(SUM(OFFSET($I$22,0,AX$5-$I$5-$A61+1)))*$C114))</f>
        <v>0</v>
      </c>
      <c r="AY114" s="169">
        <f ca="1">IF(AY$5-$I$5&lt;$A61-1," ",IF(AY$5-$I$5+1&gt;'Primary Inputs'!$C$17,0,(SUM(OFFSET($I$22,0,AY$5-$I$5-$A61+1)))*$C114))</f>
        <v>0</v>
      </c>
      <c r="AZ114" s="169">
        <f ca="1">IF(AZ$5-$I$5&lt;$A61-1," ",IF(AZ$5-$I$5+1&gt;'Primary Inputs'!$C$17,0,(SUM(OFFSET($I$22,0,AZ$5-$I$5-$A61+1)))*$C114))</f>
        <v>0</v>
      </c>
      <c r="BA114" s="169">
        <f ca="1">IF(BA$5-$I$5&lt;$A61-1," ",IF(BA$5-$I$5+1&gt;'Primary Inputs'!$C$17,0,(SUM(OFFSET($I$22,0,BA$5-$I$5-$A61+1)))*$C114))</f>
        <v>0</v>
      </c>
      <c r="BB114" s="169">
        <f ca="1">IF(BB$5-$I$5&lt;$A61-1," ",IF(BB$5-$I$5+1&gt;'Primary Inputs'!$C$17,0,(SUM(OFFSET($I$22,0,BB$5-$I$5-$A61+1)))*$C114))</f>
        <v>0</v>
      </c>
      <c r="BC114" s="169">
        <f ca="1">IF(BC$5-$I$5&lt;$A61-1," ",IF(BC$5-$I$5+1&gt;'Primary Inputs'!$C$17,0,(SUM(OFFSET($I$22,0,BC$5-$I$5-$A61+1)))*$C114))</f>
        <v>0</v>
      </c>
      <c r="BD114" s="169">
        <f ca="1">IF(BD$5-$I$5&lt;$A61-1," ",IF(BD$5-$I$5+1&gt;'Primary Inputs'!$C$17,0,(SUM(OFFSET($I$22,0,BD$5-$I$5-$A61+1)))*$C114))</f>
        <v>0</v>
      </c>
      <c r="BE114" s="169">
        <f ca="1">IF(BE$5-$I$5&lt;$A61-1," ",IF(BE$5-$I$5+1&gt;'Primary Inputs'!$C$17,0,(SUM(OFFSET($I$22,0,BE$5-$I$5-$A61+1)))*$C114))</f>
        <v>0</v>
      </c>
      <c r="BF114" s="169">
        <f ca="1">IF(BF$5-$I$5&lt;$A61-1," ",IF(BF$5-$I$5+1&gt;'Primary Inputs'!$C$17,0,(SUM(OFFSET($I$22,0,BF$5-$I$5-$A61+1)))*$C114))</f>
        <v>0</v>
      </c>
    </row>
    <row r="115" spans="2:58">
      <c r="B115" s="119" t="s">
        <v>231</v>
      </c>
      <c r="C115" s="119">
        <f t="shared" ca="1" si="2"/>
        <v>0</v>
      </c>
      <c r="I115" s="169" t="str">
        <f ca="1">IF(I$5-$I$5&lt;$A62-1," ",IF(I$5-$I$5+1&gt;'Primary Inputs'!$C$17,0,(SUM(OFFSET($I$22,0,I$5-$I$5-$A62+1)))*$C115))</f>
        <v xml:space="preserve"> </v>
      </c>
      <c r="J115" s="169" t="str">
        <f ca="1">IF(J$5-$I$5&lt;$A62-1," ",IF(J$5-$I$5+1&gt;'Primary Inputs'!$C$17,0,(SUM(OFFSET($I$22,0,J$5-$I$5-$A62+1)))*$C115))</f>
        <v xml:space="preserve"> </v>
      </c>
      <c r="K115" s="169" t="str">
        <f ca="1">IF(K$5-$I$5&lt;$A62-1," ",IF(K$5-$I$5+1&gt;'Primary Inputs'!$C$17,0,(SUM(OFFSET($I$22,0,K$5-$I$5-$A62+1)))*$C115))</f>
        <v xml:space="preserve"> </v>
      </c>
      <c r="L115" s="169" t="str">
        <f ca="1">IF(L$5-$I$5&lt;$A62-1," ",IF(L$5-$I$5+1&gt;'Primary Inputs'!$C$17,0,(SUM(OFFSET($I$22,0,L$5-$I$5-$A62+1)))*$C115))</f>
        <v xml:space="preserve"> </v>
      </c>
      <c r="M115" s="169" t="str">
        <f ca="1">IF(M$5-$I$5&lt;$A62-1," ",IF(M$5-$I$5+1&gt;'Primary Inputs'!$C$17,0,(SUM(OFFSET($I$22,0,M$5-$I$5-$A62+1)))*$C115))</f>
        <v xml:space="preserve"> </v>
      </c>
      <c r="N115" s="169" t="str">
        <f ca="1">IF(N$5-$I$5&lt;$A62-1," ",IF(N$5-$I$5+1&gt;'Primary Inputs'!$C$17,0,(SUM(OFFSET($I$22,0,N$5-$I$5-$A62+1)))*$C115))</f>
        <v xml:space="preserve"> </v>
      </c>
      <c r="O115" s="169" t="str">
        <f ca="1">IF(O$5-$I$5&lt;$A62-1," ",IF(O$5-$I$5+1&gt;'Primary Inputs'!$C$17,0,(SUM(OFFSET($I$22,0,O$5-$I$5-$A62+1)))*$C115))</f>
        <v xml:space="preserve"> </v>
      </c>
      <c r="P115" s="169" t="str">
        <f ca="1">IF(P$5-$I$5&lt;$A62-1," ",IF(P$5-$I$5+1&gt;'Primary Inputs'!$C$17,0,(SUM(OFFSET($I$22,0,P$5-$I$5-$A62+1)))*$C115))</f>
        <v xml:space="preserve"> </v>
      </c>
      <c r="Q115" s="169" t="str">
        <f ca="1">IF(Q$5-$I$5&lt;$A62-1," ",IF(Q$5-$I$5+1&gt;'Primary Inputs'!$C$17,0,(SUM(OFFSET($I$22,0,Q$5-$I$5-$A62+1)))*$C115))</f>
        <v xml:space="preserve"> </v>
      </c>
      <c r="R115" s="169" t="str">
        <f ca="1">IF(R$5-$I$5&lt;$A62-1," ",IF(R$5-$I$5+1&gt;'Primary Inputs'!$C$17,0,(SUM(OFFSET($I$22,0,R$5-$I$5-$A62+1)))*$C115))</f>
        <v xml:space="preserve"> </v>
      </c>
      <c r="S115" s="169" t="str">
        <f ca="1">IF(S$5-$I$5&lt;$A62-1," ",IF(S$5-$I$5+1&gt;'Primary Inputs'!$C$17,0,(SUM(OFFSET($I$22,0,S$5-$I$5-$A62+1)))*$C115))</f>
        <v xml:space="preserve"> </v>
      </c>
      <c r="T115" s="169" t="str">
        <f ca="1">IF(T$5-$I$5&lt;$A62-1," ",IF(T$5-$I$5+1&gt;'Primary Inputs'!$C$17,0,(SUM(OFFSET($I$22,0,T$5-$I$5-$A62+1)))*$C115))</f>
        <v xml:space="preserve"> </v>
      </c>
      <c r="U115" s="169" t="str">
        <f ca="1">IF(U$5-$I$5&lt;$A62-1," ",IF(U$5-$I$5+1&gt;'Primary Inputs'!$C$17,0,(SUM(OFFSET($I$22,0,U$5-$I$5-$A62+1)))*$C115))</f>
        <v xml:space="preserve"> </v>
      </c>
      <c r="V115" s="169" t="str">
        <f ca="1">IF(V$5-$I$5&lt;$A62-1," ",IF(V$5-$I$5+1&gt;'Primary Inputs'!$C$17,0,(SUM(OFFSET($I$22,0,V$5-$I$5-$A62+1)))*$C115))</f>
        <v xml:space="preserve"> </v>
      </c>
      <c r="W115" s="169" t="str">
        <f ca="1">IF(W$5-$I$5&lt;$A62-1," ",IF(W$5-$I$5+1&gt;'Primary Inputs'!$C$17,0,(SUM(OFFSET($I$22,0,W$5-$I$5-$A62+1)))*$C115))</f>
        <v xml:space="preserve"> </v>
      </c>
      <c r="X115" s="169" t="str">
        <f ca="1">IF(X$5-$I$5&lt;$A62-1," ",IF(X$5-$I$5+1&gt;'Primary Inputs'!$C$17,0,(SUM(OFFSET($I$22,0,X$5-$I$5-$A62+1)))*$C115))</f>
        <v xml:space="preserve"> </v>
      </c>
      <c r="Y115" s="169" t="str">
        <f ca="1">IF(Y$5-$I$5&lt;$A62-1," ",IF(Y$5-$I$5+1&gt;'Primary Inputs'!$C$17,0,(SUM(OFFSET($I$22,0,Y$5-$I$5-$A62+1)))*$C115))</f>
        <v xml:space="preserve"> </v>
      </c>
      <c r="Z115" s="169" t="str">
        <f ca="1">IF(Z$5-$I$5&lt;$A62-1," ",IF(Z$5-$I$5+1&gt;'Primary Inputs'!$C$17,0,(SUM(OFFSET($I$22,0,Z$5-$I$5-$A62+1)))*$C115))</f>
        <v xml:space="preserve"> </v>
      </c>
      <c r="AA115" s="169" t="str">
        <f ca="1">IF(AA$5-$I$5&lt;$A62-1," ",IF(AA$5-$I$5+1&gt;'Primary Inputs'!$C$17,0,(SUM(OFFSET($I$22,0,AA$5-$I$5-$A62+1)))*$C115))</f>
        <v xml:space="preserve"> </v>
      </c>
      <c r="AB115" s="169" t="str">
        <f ca="1">IF(AB$5-$I$5&lt;$A62-1," ",IF(AB$5-$I$5+1&gt;'Primary Inputs'!$C$17,0,(SUM(OFFSET($I$22,0,AB$5-$I$5-$A62+1)))*$C115))</f>
        <v xml:space="preserve"> </v>
      </c>
      <c r="AC115" s="169" t="str">
        <f ca="1">IF(AC$5-$I$5&lt;$A62-1," ",IF(AC$5-$I$5+1&gt;'Primary Inputs'!$C$17,0,(SUM(OFFSET($I$22,0,AC$5-$I$5-$A62+1)))*$C115))</f>
        <v xml:space="preserve"> </v>
      </c>
      <c r="AD115" s="169" t="str">
        <f ca="1">IF(AD$5-$I$5&lt;$A62-1," ",IF(AD$5-$I$5+1&gt;'Primary Inputs'!$C$17,0,(SUM(OFFSET($I$22,0,AD$5-$I$5-$A62+1)))*$C115))</f>
        <v xml:space="preserve"> </v>
      </c>
      <c r="AE115" s="169" t="str">
        <f ca="1">IF(AE$5-$I$5&lt;$A62-1," ",IF(AE$5-$I$5+1&gt;'Primary Inputs'!$C$17,0,(SUM(OFFSET($I$22,0,AE$5-$I$5-$A62+1)))*$C115))</f>
        <v xml:space="preserve"> </v>
      </c>
      <c r="AF115" s="169" t="str">
        <f ca="1">IF(AF$5-$I$5&lt;$A62-1," ",IF(AF$5-$I$5+1&gt;'Primary Inputs'!$C$17,0,(SUM(OFFSET($I$22,0,AF$5-$I$5-$A62+1)))*$C115))</f>
        <v xml:space="preserve"> </v>
      </c>
      <c r="AG115" s="169" t="str">
        <f ca="1">IF(AG$5-$I$5&lt;$A62-1," ",IF(AG$5-$I$5+1&gt;'Primary Inputs'!$C$17,0,(SUM(OFFSET($I$22,0,AG$5-$I$5-$A62+1)))*$C115))</f>
        <v xml:space="preserve"> </v>
      </c>
      <c r="AH115" s="169" t="str">
        <f ca="1">IF(AH$5-$I$5&lt;$A62-1," ",IF(AH$5-$I$5+1&gt;'Primary Inputs'!$C$17,0,(SUM(OFFSET($I$22,0,AH$5-$I$5-$A62+1)))*$C115))</f>
        <v xml:space="preserve"> </v>
      </c>
      <c r="AI115" s="169" t="str">
        <f ca="1">IF(AI$5-$I$5&lt;$A62-1," ",IF(AI$5-$I$5+1&gt;'Primary Inputs'!$C$17,0,(SUM(OFFSET($I$22,0,AI$5-$I$5-$A62+1)))*$C115))</f>
        <v xml:space="preserve"> </v>
      </c>
      <c r="AJ115" s="169" t="str">
        <f ca="1">IF(AJ$5-$I$5&lt;$A62-1," ",IF(AJ$5-$I$5+1&gt;'Primary Inputs'!$C$17,0,(SUM(OFFSET($I$22,0,AJ$5-$I$5-$A62+1)))*$C115))</f>
        <v xml:space="preserve"> </v>
      </c>
      <c r="AK115" s="169" t="str">
        <f ca="1">IF(AK$5-$I$5&lt;$A62-1," ",IF(AK$5-$I$5+1&gt;'Primary Inputs'!$C$17,0,(SUM(OFFSET($I$22,0,AK$5-$I$5-$A62+1)))*$C115))</f>
        <v xml:space="preserve"> </v>
      </c>
      <c r="AL115" s="169" t="str">
        <f ca="1">IF(AL$5-$I$5&lt;$A62-1," ",IF(AL$5-$I$5+1&gt;'Primary Inputs'!$C$17,0,(SUM(OFFSET($I$22,0,AL$5-$I$5-$A62+1)))*$C115))</f>
        <v xml:space="preserve"> </v>
      </c>
      <c r="AM115" s="169" t="str">
        <f ca="1">IF(AM$5-$I$5&lt;$A62-1," ",IF(AM$5-$I$5+1&gt;'Primary Inputs'!$C$17,0,(SUM(OFFSET($I$22,0,AM$5-$I$5-$A62+1)))*$C115))</f>
        <v xml:space="preserve"> </v>
      </c>
      <c r="AN115" s="169" t="str">
        <f ca="1">IF(AN$5-$I$5&lt;$A62-1," ",IF(AN$5-$I$5+1&gt;'Primary Inputs'!$C$17,0,(SUM(OFFSET($I$22,0,AN$5-$I$5-$A62+1)))*$C115))</f>
        <v xml:space="preserve"> </v>
      </c>
      <c r="AO115" s="169" t="str">
        <f ca="1">IF(AO$5-$I$5&lt;$A62-1," ",IF(AO$5-$I$5+1&gt;'Primary Inputs'!$C$17,0,(SUM(OFFSET($I$22,0,AO$5-$I$5-$A62+1)))*$C115))</f>
        <v xml:space="preserve"> </v>
      </c>
      <c r="AP115" s="169" t="str">
        <f ca="1">IF(AP$5-$I$5&lt;$A62-1," ",IF(AP$5-$I$5+1&gt;'Primary Inputs'!$C$17,0,(SUM(OFFSET($I$22,0,AP$5-$I$5-$A62+1)))*$C115))</f>
        <v xml:space="preserve"> </v>
      </c>
      <c r="AQ115" s="169" t="str">
        <f ca="1">IF(AQ$5-$I$5&lt;$A62-1," ",IF(AQ$5-$I$5+1&gt;'Primary Inputs'!$C$17,0,(SUM(OFFSET($I$22,0,AQ$5-$I$5-$A62+1)))*$C115))</f>
        <v xml:space="preserve"> </v>
      </c>
      <c r="AR115" s="169" t="str">
        <f ca="1">IF(AR$5-$I$5&lt;$A62-1," ",IF(AR$5-$I$5+1&gt;'Primary Inputs'!$C$17,0,(SUM(OFFSET($I$22,0,AR$5-$I$5-$A62+1)))*$C115))</f>
        <v xml:space="preserve"> </v>
      </c>
      <c r="AS115" s="169">
        <f ca="1">IF(AS$5-$I$5&lt;$A62-1," ",IF(AS$5-$I$5+1&gt;'Primary Inputs'!$C$17,0,(SUM(OFFSET($I$22,0,AS$5-$I$5-$A62+1)))*$C115))</f>
        <v>0</v>
      </c>
      <c r="AT115" s="169">
        <f ca="1">IF(AT$5-$I$5&lt;$A62-1," ",IF(AT$5-$I$5+1&gt;'Primary Inputs'!$C$17,0,(SUM(OFFSET($I$22,0,AT$5-$I$5-$A62+1)))*$C115))</f>
        <v>0</v>
      </c>
      <c r="AU115" s="169">
        <f ca="1">IF(AU$5-$I$5&lt;$A62-1," ",IF(AU$5-$I$5+1&gt;'Primary Inputs'!$C$17,0,(SUM(OFFSET($I$22,0,AU$5-$I$5-$A62+1)))*$C115))</f>
        <v>0</v>
      </c>
      <c r="AV115" s="169">
        <f ca="1">IF(AV$5-$I$5&lt;$A62-1," ",IF(AV$5-$I$5+1&gt;'Primary Inputs'!$C$17,0,(SUM(OFFSET($I$22,0,AV$5-$I$5-$A62+1)))*$C115))</f>
        <v>0</v>
      </c>
      <c r="AW115" s="169">
        <f ca="1">IF(AW$5-$I$5&lt;$A62-1," ",IF(AW$5-$I$5+1&gt;'Primary Inputs'!$C$17,0,(SUM(OFFSET($I$22,0,AW$5-$I$5-$A62+1)))*$C115))</f>
        <v>0</v>
      </c>
      <c r="AX115" s="169">
        <f ca="1">IF(AX$5-$I$5&lt;$A62-1," ",IF(AX$5-$I$5+1&gt;'Primary Inputs'!$C$17,0,(SUM(OFFSET($I$22,0,AX$5-$I$5-$A62+1)))*$C115))</f>
        <v>0</v>
      </c>
      <c r="AY115" s="169">
        <f ca="1">IF(AY$5-$I$5&lt;$A62-1," ",IF(AY$5-$I$5+1&gt;'Primary Inputs'!$C$17,0,(SUM(OFFSET($I$22,0,AY$5-$I$5-$A62+1)))*$C115))</f>
        <v>0</v>
      </c>
      <c r="AZ115" s="169">
        <f ca="1">IF(AZ$5-$I$5&lt;$A62-1," ",IF(AZ$5-$I$5+1&gt;'Primary Inputs'!$C$17,0,(SUM(OFFSET($I$22,0,AZ$5-$I$5-$A62+1)))*$C115))</f>
        <v>0</v>
      </c>
      <c r="BA115" s="169">
        <f ca="1">IF(BA$5-$I$5&lt;$A62-1," ",IF(BA$5-$I$5+1&gt;'Primary Inputs'!$C$17,0,(SUM(OFFSET($I$22,0,BA$5-$I$5-$A62+1)))*$C115))</f>
        <v>0</v>
      </c>
      <c r="BB115" s="169">
        <f ca="1">IF(BB$5-$I$5&lt;$A62-1," ",IF(BB$5-$I$5+1&gt;'Primary Inputs'!$C$17,0,(SUM(OFFSET($I$22,0,BB$5-$I$5-$A62+1)))*$C115))</f>
        <v>0</v>
      </c>
      <c r="BC115" s="169">
        <f ca="1">IF(BC$5-$I$5&lt;$A62-1," ",IF(BC$5-$I$5+1&gt;'Primary Inputs'!$C$17,0,(SUM(OFFSET($I$22,0,BC$5-$I$5-$A62+1)))*$C115))</f>
        <v>0</v>
      </c>
      <c r="BD115" s="169">
        <f ca="1">IF(BD$5-$I$5&lt;$A62-1," ",IF(BD$5-$I$5+1&gt;'Primary Inputs'!$C$17,0,(SUM(OFFSET($I$22,0,BD$5-$I$5-$A62+1)))*$C115))</f>
        <v>0</v>
      </c>
      <c r="BE115" s="169">
        <f ca="1">IF(BE$5-$I$5&lt;$A62-1," ",IF(BE$5-$I$5+1&gt;'Primary Inputs'!$C$17,0,(SUM(OFFSET($I$22,0,BE$5-$I$5-$A62+1)))*$C115))</f>
        <v>0</v>
      </c>
      <c r="BF115" s="169">
        <f ca="1">IF(BF$5-$I$5&lt;$A62-1," ",IF(BF$5-$I$5+1&gt;'Primary Inputs'!$C$17,0,(SUM(OFFSET($I$22,0,BF$5-$I$5-$A62+1)))*$C115))</f>
        <v>0</v>
      </c>
    </row>
    <row r="116" spans="2:58">
      <c r="B116" s="119" t="s">
        <v>232</v>
      </c>
      <c r="C116" s="119">
        <f t="shared" ca="1" si="2"/>
        <v>0</v>
      </c>
      <c r="I116" s="169" t="str">
        <f ca="1">IF(I$5-$I$5&lt;$A63-1," ",IF(I$5-$I$5+1&gt;'Primary Inputs'!$C$17,0,(SUM(OFFSET($I$22,0,I$5-$I$5-$A63+1)))*$C116))</f>
        <v xml:space="preserve"> </v>
      </c>
      <c r="J116" s="169" t="str">
        <f ca="1">IF(J$5-$I$5&lt;$A63-1," ",IF(J$5-$I$5+1&gt;'Primary Inputs'!$C$17,0,(SUM(OFFSET($I$22,0,J$5-$I$5-$A63+1)))*$C116))</f>
        <v xml:space="preserve"> </v>
      </c>
      <c r="K116" s="169" t="str">
        <f ca="1">IF(K$5-$I$5&lt;$A63-1," ",IF(K$5-$I$5+1&gt;'Primary Inputs'!$C$17,0,(SUM(OFFSET($I$22,0,K$5-$I$5-$A63+1)))*$C116))</f>
        <v xml:space="preserve"> </v>
      </c>
      <c r="L116" s="169" t="str">
        <f ca="1">IF(L$5-$I$5&lt;$A63-1," ",IF(L$5-$I$5+1&gt;'Primary Inputs'!$C$17,0,(SUM(OFFSET($I$22,0,L$5-$I$5-$A63+1)))*$C116))</f>
        <v xml:space="preserve"> </v>
      </c>
      <c r="M116" s="169" t="str">
        <f ca="1">IF(M$5-$I$5&lt;$A63-1," ",IF(M$5-$I$5+1&gt;'Primary Inputs'!$C$17,0,(SUM(OFFSET($I$22,0,M$5-$I$5-$A63+1)))*$C116))</f>
        <v xml:space="preserve"> </v>
      </c>
      <c r="N116" s="169" t="str">
        <f ca="1">IF(N$5-$I$5&lt;$A63-1," ",IF(N$5-$I$5+1&gt;'Primary Inputs'!$C$17,0,(SUM(OFFSET($I$22,0,N$5-$I$5-$A63+1)))*$C116))</f>
        <v xml:space="preserve"> </v>
      </c>
      <c r="O116" s="169" t="str">
        <f ca="1">IF(O$5-$I$5&lt;$A63-1," ",IF(O$5-$I$5+1&gt;'Primary Inputs'!$C$17,0,(SUM(OFFSET($I$22,0,O$5-$I$5-$A63+1)))*$C116))</f>
        <v xml:space="preserve"> </v>
      </c>
      <c r="P116" s="169" t="str">
        <f ca="1">IF(P$5-$I$5&lt;$A63-1," ",IF(P$5-$I$5+1&gt;'Primary Inputs'!$C$17,0,(SUM(OFFSET($I$22,0,P$5-$I$5-$A63+1)))*$C116))</f>
        <v xml:space="preserve"> </v>
      </c>
      <c r="Q116" s="169" t="str">
        <f ca="1">IF(Q$5-$I$5&lt;$A63-1," ",IF(Q$5-$I$5+1&gt;'Primary Inputs'!$C$17,0,(SUM(OFFSET($I$22,0,Q$5-$I$5-$A63+1)))*$C116))</f>
        <v xml:space="preserve"> </v>
      </c>
      <c r="R116" s="169" t="str">
        <f ca="1">IF(R$5-$I$5&lt;$A63-1," ",IF(R$5-$I$5+1&gt;'Primary Inputs'!$C$17,0,(SUM(OFFSET($I$22,0,R$5-$I$5-$A63+1)))*$C116))</f>
        <v xml:space="preserve"> </v>
      </c>
      <c r="S116" s="169" t="str">
        <f ca="1">IF(S$5-$I$5&lt;$A63-1," ",IF(S$5-$I$5+1&gt;'Primary Inputs'!$C$17,0,(SUM(OFFSET($I$22,0,S$5-$I$5-$A63+1)))*$C116))</f>
        <v xml:space="preserve"> </v>
      </c>
      <c r="T116" s="169" t="str">
        <f ca="1">IF(T$5-$I$5&lt;$A63-1," ",IF(T$5-$I$5+1&gt;'Primary Inputs'!$C$17,0,(SUM(OFFSET($I$22,0,T$5-$I$5-$A63+1)))*$C116))</f>
        <v xml:space="preserve"> </v>
      </c>
      <c r="U116" s="169" t="str">
        <f ca="1">IF(U$5-$I$5&lt;$A63-1," ",IF(U$5-$I$5+1&gt;'Primary Inputs'!$C$17,0,(SUM(OFFSET($I$22,0,U$5-$I$5-$A63+1)))*$C116))</f>
        <v xml:space="preserve"> </v>
      </c>
      <c r="V116" s="169" t="str">
        <f ca="1">IF(V$5-$I$5&lt;$A63-1," ",IF(V$5-$I$5+1&gt;'Primary Inputs'!$C$17,0,(SUM(OFFSET($I$22,0,V$5-$I$5-$A63+1)))*$C116))</f>
        <v xml:space="preserve"> </v>
      </c>
      <c r="W116" s="169" t="str">
        <f ca="1">IF(W$5-$I$5&lt;$A63-1," ",IF(W$5-$I$5+1&gt;'Primary Inputs'!$C$17,0,(SUM(OFFSET($I$22,0,W$5-$I$5-$A63+1)))*$C116))</f>
        <v xml:space="preserve"> </v>
      </c>
      <c r="X116" s="169" t="str">
        <f ca="1">IF(X$5-$I$5&lt;$A63-1," ",IF(X$5-$I$5+1&gt;'Primary Inputs'!$C$17,0,(SUM(OFFSET($I$22,0,X$5-$I$5-$A63+1)))*$C116))</f>
        <v xml:space="preserve"> </v>
      </c>
      <c r="Y116" s="169" t="str">
        <f ca="1">IF(Y$5-$I$5&lt;$A63-1," ",IF(Y$5-$I$5+1&gt;'Primary Inputs'!$C$17,0,(SUM(OFFSET($I$22,0,Y$5-$I$5-$A63+1)))*$C116))</f>
        <v xml:space="preserve"> </v>
      </c>
      <c r="Z116" s="169" t="str">
        <f ca="1">IF(Z$5-$I$5&lt;$A63-1," ",IF(Z$5-$I$5+1&gt;'Primary Inputs'!$C$17,0,(SUM(OFFSET($I$22,0,Z$5-$I$5-$A63+1)))*$C116))</f>
        <v xml:space="preserve"> </v>
      </c>
      <c r="AA116" s="169" t="str">
        <f ca="1">IF(AA$5-$I$5&lt;$A63-1," ",IF(AA$5-$I$5+1&gt;'Primary Inputs'!$C$17,0,(SUM(OFFSET($I$22,0,AA$5-$I$5-$A63+1)))*$C116))</f>
        <v xml:space="preserve"> </v>
      </c>
      <c r="AB116" s="169" t="str">
        <f ca="1">IF(AB$5-$I$5&lt;$A63-1," ",IF(AB$5-$I$5+1&gt;'Primary Inputs'!$C$17,0,(SUM(OFFSET($I$22,0,AB$5-$I$5-$A63+1)))*$C116))</f>
        <v xml:space="preserve"> </v>
      </c>
      <c r="AC116" s="169" t="str">
        <f ca="1">IF(AC$5-$I$5&lt;$A63-1," ",IF(AC$5-$I$5+1&gt;'Primary Inputs'!$C$17,0,(SUM(OFFSET($I$22,0,AC$5-$I$5-$A63+1)))*$C116))</f>
        <v xml:space="preserve"> </v>
      </c>
      <c r="AD116" s="169" t="str">
        <f ca="1">IF(AD$5-$I$5&lt;$A63-1," ",IF(AD$5-$I$5+1&gt;'Primary Inputs'!$C$17,0,(SUM(OFFSET($I$22,0,AD$5-$I$5-$A63+1)))*$C116))</f>
        <v xml:space="preserve"> </v>
      </c>
      <c r="AE116" s="169" t="str">
        <f ca="1">IF(AE$5-$I$5&lt;$A63-1," ",IF(AE$5-$I$5+1&gt;'Primary Inputs'!$C$17,0,(SUM(OFFSET($I$22,0,AE$5-$I$5-$A63+1)))*$C116))</f>
        <v xml:space="preserve"> </v>
      </c>
      <c r="AF116" s="169" t="str">
        <f ca="1">IF(AF$5-$I$5&lt;$A63-1," ",IF(AF$5-$I$5+1&gt;'Primary Inputs'!$C$17,0,(SUM(OFFSET($I$22,0,AF$5-$I$5-$A63+1)))*$C116))</f>
        <v xml:space="preserve"> </v>
      </c>
      <c r="AG116" s="169" t="str">
        <f ca="1">IF(AG$5-$I$5&lt;$A63-1," ",IF(AG$5-$I$5+1&gt;'Primary Inputs'!$C$17,0,(SUM(OFFSET($I$22,0,AG$5-$I$5-$A63+1)))*$C116))</f>
        <v xml:space="preserve"> </v>
      </c>
      <c r="AH116" s="169" t="str">
        <f ca="1">IF(AH$5-$I$5&lt;$A63-1," ",IF(AH$5-$I$5+1&gt;'Primary Inputs'!$C$17,0,(SUM(OFFSET($I$22,0,AH$5-$I$5-$A63+1)))*$C116))</f>
        <v xml:space="preserve"> </v>
      </c>
      <c r="AI116" s="169" t="str">
        <f ca="1">IF(AI$5-$I$5&lt;$A63-1," ",IF(AI$5-$I$5+1&gt;'Primary Inputs'!$C$17,0,(SUM(OFFSET($I$22,0,AI$5-$I$5-$A63+1)))*$C116))</f>
        <v xml:space="preserve"> </v>
      </c>
      <c r="AJ116" s="169" t="str">
        <f ca="1">IF(AJ$5-$I$5&lt;$A63-1," ",IF(AJ$5-$I$5+1&gt;'Primary Inputs'!$C$17,0,(SUM(OFFSET($I$22,0,AJ$5-$I$5-$A63+1)))*$C116))</f>
        <v xml:space="preserve"> </v>
      </c>
      <c r="AK116" s="169" t="str">
        <f ca="1">IF(AK$5-$I$5&lt;$A63-1," ",IF(AK$5-$I$5+1&gt;'Primary Inputs'!$C$17,0,(SUM(OFFSET($I$22,0,AK$5-$I$5-$A63+1)))*$C116))</f>
        <v xml:space="preserve"> </v>
      </c>
      <c r="AL116" s="169" t="str">
        <f ca="1">IF(AL$5-$I$5&lt;$A63-1," ",IF(AL$5-$I$5+1&gt;'Primary Inputs'!$C$17,0,(SUM(OFFSET($I$22,0,AL$5-$I$5-$A63+1)))*$C116))</f>
        <v xml:space="preserve"> </v>
      </c>
      <c r="AM116" s="169" t="str">
        <f ca="1">IF(AM$5-$I$5&lt;$A63-1," ",IF(AM$5-$I$5+1&gt;'Primary Inputs'!$C$17,0,(SUM(OFFSET($I$22,0,AM$5-$I$5-$A63+1)))*$C116))</f>
        <v xml:space="preserve"> </v>
      </c>
      <c r="AN116" s="169" t="str">
        <f ca="1">IF(AN$5-$I$5&lt;$A63-1," ",IF(AN$5-$I$5+1&gt;'Primary Inputs'!$C$17,0,(SUM(OFFSET($I$22,0,AN$5-$I$5-$A63+1)))*$C116))</f>
        <v xml:space="preserve"> </v>
      </c>
      <c r="AO116" s="169" t="str">
        <f ca="1">IF(AO$5-$I$5&lt;$A63-1," ",IF(AO$5-$I$5+1&gt;'Primary Inputs'!$C$17,0,(SUM(OFFSET($I$22,0,AO$5-$I$5-$A63+1)))*$C116))</f>
        <v xml:space="preserve"> </v>
      </c>
      <c r="AP116" s="169" t="str">
        <f ca="1">IF(AP$5-$I$5&lt;$A63-1," ",IF(AP$5-$I$5+1&gt;'Primary Inputs'!$C$17,0,(SUM(OFFSET($I$22,0,AP$5-$I$5-$A63+1)))*$C116))</f>
        <v xml:space="preserve"> </v>
      </c>
      <c r="AQ116" s="169" t="str">
        <f ca="1">IF(AQ$5-$I$5&lt;$A63-1," ",IF(AQ$5-$I$5+1&gt;'Primary Inputs'!$C$17,0,(SUM(OFFSET($I$22,0,AQ$5-$I$5-$A63+1)))*$C116))</f>
        <v xml:space="preserve"> </v>
      </c>
      <c r="AR116" s="169" t="str">
        <f ca="1">IF(AR$5-$I$5&lt;$A63-1," ",IF(AR$5-$I$5+1&gt;'Primary Inputs'!$C$17,0,(SUM(OFFSET($I$22,0,AR$5-$I$5-$A63+1)))*$C116))</f>
        <v xml:space="preserve"> </v>
      </c>
      <c r="AS116" s="169" t="str">
        <f ca="1">IF(AS$5-$I$5&lt;$A63-1," ",IF(AS$5-$I$5+1&gt;'Primary Inputs'!$C$17,0,(SUM(OFFSET($I$22,0,AS$5-$I$5-$A63+1)))*$C116))</f>
        <v xml:space="preserve"> </v>
      </c>
      <c r="AT116" s="169">
        <f ca="1">IF(AT$5-$I$5&lt;$A63-1," ",IF(AT$5-$I$5+1&gt;'Primary Inputs'!$C$17,0,(SUM(OFFSET($I$22,0,AT$5-$I$5-$A63+1)))*$C116))</f>
        <v>0</v>
      </c>
      <c r="AU116" s="169">
        <f ca="1">IF(AU$5-$I$5&lt;$A63-1," ",IF(AU$5-$I$5+1&gt;'Primary Inputs'!$C$17,0,(SUM(OFFSET($I$22,0,AU$5-$I$5-$A63+1)))*$C116))</f>
        <v>0</v>
      </c>
      <c r="AV116" s="169">
        <f ca="1">IF(AV$5-$I$5&lt;$A63-1," ",IF(AV$5-$I$5+1&gt;'Primary Inputs'!$C$17,0,(SUM(OFFSET($I$22,0,AV$5-$I$5-$A63+1)))*$C116))</f>
        <v>0</v>
      </c>
      <c r="AW116" s="169">
        <f ca="1">IF(AW$5-$I$5&lt;$A63-1," ",IF(AW$5-$I$5+1&gt;'Primary Inputs'!$C$17,0,(SUM(OFFSET($I$22,0,AW$5-$I$5-$A63+1)))*$C116))</f>
        <v>0</v>
      </c>
      <c r="AX116" s="169">
        <f ca="1">IF(AX$5-$I$5&lt;$A63-1," ",IF(AX$5-$I$5+1&gt;'Primary Inputs'!$C$17,0,(SUM(OFFSET($I$22,0,AX$5-$I$5-$A63+1)))*$C116))</f>
        <v>0</v>
      </c>
      <c r="AY116" s="169">
        <f ca="1">IF(AY$5-$I$5&lt;$A63-1," ",IF(AY$5-$I$5+1&gt;'Primary Inputs'!$C$17,0,(SUM(OFFSET($I$22,0,AY$5-$I$5-$A63+1)))*$C116))</f>
        <v>0</v>
      </c>
      <c r="AZ116" s="169">
        <f ca="1">IF(AZ$5-$I$5&lt;$A63-1," ",IF(AZ$5-$I$5+1&gt;'Primary Inputs'!$C$17,0,(SUM(OFFSET($I$22,0,AZ$5-$I$5-$A63+1)))*$C116))</f>
        <v>0</v>
      </c>
      <c r="BA116" s="169">
        <f ca="1">IF(BA$5-$I$5&lt;$A63-1," ",IF(BA$5-$I$5+1&gt;'Primary Inputs'!$C$17,0,(SUM(OFFSET($I$22,0,BA$5-$I$5-$A63+1)))*$C116))</f>
        <v>0</v>
      </c>
      <c r="BB116" s="169">
        <f ca="1">IF(BB$5-$I$5&lt;$A63-1," ",IF(BB$5-$I$5+1&gt;'Primary Inputs'!$C$17,0,(SUM(OFFSET($I$22,0,BB$5-$I$5-$A63+1)))*$C116))</f>
        <v>0</v>
      </c>
      <c r="BC116" s="169">
        <f ca="1">IF(BC$5-$I$5&lt;$A63-1," ",IF(BC$5-$I$5+1&gt;'Primary Inputs'!$C$17,0,(SUM(OFFSET($I$22,0,BC$5-$I$5-$A63+1)))*$C116))</f>
        <v>0</v>
      </c>
      <c r="BD116" s="169">
        <f ca="1">IF(BD$5-$I$5&lt;$A63-1," ",IF(BD$5-$I$5+1&gt;'Primary Inputs'!$C$17,0,(SUM(OFFSET($I$22,0,BD$5-$I$5-$A63+1)))*$C116))</f>
        <v>0</v>
      </c>
      <c r="BE116" s="169">
        <f ca="1">IF(BE$5-$I$5&lt;$A63-1," ",IF(BE$5-$I$5+1&gt;'Primary Inputs'!$C$17,0,(SUM(OFFSET($I$22,0,BE$5-$I$5-$A63+1)))*$C116))</f>
        <v>0</v>
      </c>
      <c r="BF116" s="169">
        <f ca="1">IF(BF$5-$I$5&lt;$A63-1," ",IF(BF$5-$I$5+1&gt;'Primary Inputs'!$C$17,0,(SUM(OFFSET($I$22,0,BF$5-$I$5-$A63+1)))*$C116))</f>
        <v>0</v>
      </c>
    </row>
    <row r="117" spans="2:58">
      <c r="B117" s="119" t="s">
        <v>233</v>
      </c>
      <c r="C117" s="119">
        <f t="shared" ca="1" si="2"/>
        <v>0</v>
      </c>
      <c r="I117" s="169" t="str">
        <f ca="1">IF(I$5-$I$5&lt;$A64-1," ",IF(I$5-$I$5+1&gt;'Primary Inputs'!$C$17,0,(SUM(OFFSET($I$22,0,I$5-$I$5-$A64+1)))*$C117))</f>
        <v xml:space="preserve"> </v>
      </c>
      <c r="J117" s="169" t="str">
        <f ca="1">IF(J$5-$I$5&lt;$A64-1," ",IF(J$5-$I$5+1&gt;'Primary Inputs'!$C$17,0,(SUM(OFFSET($I$22,0,J$5-$I$5-$A64+1)))*$C117))</f>
        <v xml:space="preserve"> </v>
      </c>
      <c r="K117" s="169" t="str">
        <f ca="1">IF(K$5-$I$5&lt;$A64-1," ",IF(K$5-$I$5+1&gt;'Primary Inputs'!$C$17,0,(SUM(OFFSET($I$22,0,K$5-$I$5-$A64+1)))*$C117))</f>
        <v xml:space="preserve"> </v>
      </c>
      <c r="L117" s="169" t="str">
        <f ca="1">IF(L$5-$I$5&lt;$A64-1," ",IF(L$5-$I$5+1&gt;'Primary Inputs'!$C$17,0,(SUM(OFFSET($I$22,0,L$5-$I$5-$A64+1)))*$C117))</f>
        <v xml:space="preserve"> </v>
      </c>
      <c r="M117" s="169" t="str">
        <f ca="1">IF(M$5-$I$5&lt;$A64-1," ",IF(M$5-$I$5+1&gt;'Primary Inputs'!$C$17,0,(SUM(OFFSET($I$22,0,M$5-$I$5-$A64+1)))*$C117))</f>
        <v xml:space="preserve"> </v>
      </c>
      <c r="N117" s="169" t="str">
        <f ca="1">IF(N$5-$I$5&lt;$A64-1," ",IF(N$5-$I$5+1&gt;'Primary Inputs'!$C$17,0,(SUM(OFFSET($I$22,0,N$5-$I$5-$A64+1)))*$C117))</f>
        <v xml:space="preserve"> </v>
      </c>
      <c r="O117" s="169" t="str">
        <f ca="1">IF(O$5-$I$5&lt;$A64-1," ",IF(O$5-$I$5+1&gt;'Primary Inputs'!$C$17,0,(SUM(OFFSET($I$22,0,O$5-$I$5-$A64+1)))*$C117))</f>
        <v xml:space="preserve"> </v>
      </c>
      <c r="P117" s="169" t="str">
        <f ca="1">IF(P$5-$I$5&lt;$A64-1," ",IF(P$5-$I$5+1&gt;'Primary Inputs'!$C$17,0,(SUM(OFFSET($I$22,0,P$5-$I$5-$A64+1)))*$C117))</f>
        <v xml:space="preserve"> </v>
      </c>
      <c r="Q117" s="169" t="str">
        <f ca="1">IF(Q$5-$I$5&lt;$A64-1," ",IF(Q$5-$I$5+1&gt;'Primary Inputs'!$C$17,0,(SUM(OFFSET($I$22,0,Q$5-$I$5-$A64+1)))*$C117))</f>
        <v xml:space="preserve"> </v>
      </c>
      <c r="R117" s="169" t="str">
        <f ca="1">IF(R$5-$I$5&lt;$A64-1," ",IF(R$5-$I$5+1&gt;'Primary Inputs'!$C$17,0,(SUM(OFFSET($I$22,0,R$5-$I$5-$A64+1)))*$C117))</f>
        <v xml:space="preserve"> </v>
      </c>
      <c r="S117" s="169" t="str">
        <f ca="1">IF(S$5-$I$5&lt;$A64-1," ",IF(S$5-$I$5+1&gt;'Primary Inputs'!$C$17,0,(SUM(OFFSET($I$22,0,S$5-$I$5-$A64+1)))*$C117))</f>
        <v xml:space="preserve"> </v>
      </c>
      <c r="T117" s="169" t="str">
        <f ca="1">IF(T$5-$I$5&lt;$A64-1," ",IF(T$5-$I$5+1&gt;'Primary Inputs'!$C$17,0,(SUM(OFFSET($I$22,0,T$5-$I$5-$A64+1)))*$C117))</f>
        <v xml:space="preserve"> </v>
      </c>
      <c r="U117" s="169" t="str">
        <f ca="1">IF(U$5-$I$5&lt;$A64-1," ",IF(U$5-$I$5+1&gt;'Primary Inputs'!$C$17,0,(SUM(OFFSET($I$22,0,U$5-$I$5-$A64+1)))*$C117))</f>
        <v xml:space="preserve"> </v>
      </c>
      <c r="V117" s="169" t="str">
        <f ca="1">IF(V$5-$I$5&lt;$A64-1," ",IF(V$5-$I$5+1&gt;'Primary Inputs'!$C$17,0,(SUM(OFFSET($I$22,0,V$5-$I$5-$A64+1)))*$C117))</f>
        <v xml:space="preserve"> </v>
      </c>
      <c r="W117" s="169" t="str">
        <f ca="1">IF(W$5-$I$5&lt;$A64-1," ",IF(W$5-$I$5+1&gt;'Primary Inputs'!$C$17,0,(SUM(OFFSET($I$22,0,W$5-$I$5-$A64+1)))*$C117))</f>
        <v xml:space="preserve"> </v>
      </c>
      <c r="X117" s="169" t="str">
        <f ca="1">IF(X$5-$I$5&lt;$A64-1," ",IF(X$5-$I$5+1&gt;'Primary Inputs'!$C$17,0,(SUM(OFFSET($I$22,0,X$5-$I$5-$A64+1)))*$C117))</f>
        <v xml:space="preserve"> </v>
      </c>
      <c r="Y117" s="169" t="str">
        <f ca="1">IF(Y$5-$I$5&lt;$A64-1," ",IF(Y$5-$I$5+1&gt;'Primary Inputs'!$C$17,0,(SUM(OFFSET($I$22,0,Y$5-$I$5-$A64+1)))*$C117))</f>
        <v xml:space="preserve"> </v>
      </c>
      <c r="Z117" s="169" t="str">
        <f ca="1">IF(Z$5-$I$5&lt;$A64-1," ",IF(Z$5-$I$5+1&gt;'Primary Inputs'!$C$17,0,(SUM(OFFSET($I$22,0,Z$5-$I$5-$A64+1)))*$C117))</f>
        <v xml:space="preserve"> </v>
      </c>
      <c r="AA117" s="169" t="str">
        <f ca="1">IF(AA$5-$I$5&lt;$A64-1," ",IF(AA$5-$I$5+1&gt;'Primary Inputs'!$C$17,0,(SUM(OFFSET($I$22,0,AA$5-$I$5-$A64+1)))*$C117))</f>
        <v xml:space="preserve"> </v>
      </c>
      <c r="AB117" s="169" t="str">
        <f ca="1">IF(AB$5-$I$5&lt;$A64-1," ",IF(AB$5-$I$5+1&gt;'Primary Inputs'!$C$17,0,(SUM(OFFSET($I$22,0,AB$5-$I$5-$A64+1)))*$C117))</f>
        <v xml:space="preserve"> </v>
      </c>
      <c r="AC117" s="169" t="str">
        <f ca="1">IF(AC$5-$I$5&lt;$A64-1," ",IF(AC$5-$I$5+1&gt;'Primary Inputs'!$C$17,0,(SUM(OFFSET($I$22,0,AC$5-$I$5-$A64+1)))*$C117))</f>
        <v xml:space="preserve"> </v>
      </c>
      <c r="AD117" s="169" t="str">
        <f ca="1">IF(AD$5-$I$5&lt;$A64-1," ",IF(AD$5-$I$5+1&gt;'Primary Inputs'!$C$17,0,(SUM(OFFSET($I$22,0,AD$5-$I$5-$A64+1)))*$C117))</f>
        <v xml:space="preserve"> </v>
      </c>
      <c r="AE117" s="169" t="str">
        <f ca="1">IF(AE$5-$I$5&lt;$A64-1," ",IF(AE$5-$I$5+1&gt;'Primary Inputs'!$C$17,0,(SUM(OFFSET($I$22,0,AE$5-$I$5-$A64+1)))*$C117))</f>
        <v xml:space="preserve"> </v>
      </c>
      <c r="AF117" s="169" t="str">
        <f ca="1">IF(AF$5-$I$5&lt;$A64-1," ",IF(AF$5-$I$5+1&gt;'Primary Inputs'!$C$17,0,(SUM(OFFSET($I$22,0,AF$5-$I$5-$A64+1)))*$C117))</f>
        <v xml:space="preserve"> </v>
      </c>
      <c r="AG117" s="169" t="str">
        <f ca="1">IF(AG$5-$I$5&lt;$A64-1," ",IF(AG$5-$I$5+1&gt;'Primary Inputs'!$C$17,0,(SUM(OFFSET($I$22,0,AG$5-$I$5-$A64+1)))*$C117))</f>
        <v xml:space="preserve"> </v>
      </c>
      <c r="AH117" s="169" t="str">
        <f ca="1">IF(AH$5-$I$5&lt;$A64-1," ",IF(AH$5-$I$5+1&gt;'Primary Inputs'!$C$17,0,(SUM(OFFSET($I$22,0,AH$5-$I$5-$A64+1)))*$C117))</f>
        <v xml:space="preserve"> </v>
      </c>
      <c r="AI117" s="169" t="str">
        <f ca="1">IF(AI$5-$I$5&lt;$A64-1," ",IF(AI$5-$I$5+1&gt;'Primary Inputs'!$C$17,0,(SUM(OFFSET($I$22,0,AI$5-$I$5-$A64+1)))*$C117))</f>
        <v xml:space="preserve"> </v>
      </c>
      <c r="AJ117" s="169" t="str">
        <f ca="1">IF(AJ$5-$I$5&lt;$A64-1," ",IF(AJ$5-$I$5+1&gt;'Primary Inputs'!$C$17,0,(SUM(OFFSET($I$22,0,AJ$5-$I$5-$A64+1)))*$C117))</f>
        <v xml:space="preserve"> </v>
      </c>
      <c r="AK117" s="169" t="str">
        <f ca="1">IF(AK$5-$I$5&lt;$A64-1," ",IF(AK$5-$I$5+1&gt;'Primary Inputs'!$C$17,0,(SUM(OFFSET($I$22,0,AK$5-$I$5-$A64+1)))*$C117))</f>
        <v xml:space="preserve"> </v>
      </c>
      <c r="AL117" s="169" t="str">
        <f ca="1">IF(AL$5-$I$5&lt;$A64-1," ",IF(AL$5-$I$5+1&gt;'Primary Inputs'!$C$17,0,(SUM(OFFSET($I$22,0,AL$5-$I$5-$A64+1)))*$C117))</f>
        <v xml:space="preserve"> </v>
      </c>
      <c r="AM117" s="169" t="str">
        <f ca="1">IF(AM$5-$I$5&lt;$A64-1," ",IF(AM$5-$I$5+1&gt;'Primary Inputs'!$C$17,0,(SUM(OFFSET($I$22,0,AM$5-$I$5-$A64+1)))*$C117))</f>
        <v xml:space="preserve"> </v>
      </c>
      <c r="AN117" s="169" t="str">
        <f ca="1">IF(AN$5-$I$5&lt;$A64-1," ",IF(AN$5-$I$5+1&gt;'Primary Inputs'!$C$17,0,(SUM(OFFSET($I$22,0,AN$5-$I$5-$A64+1)))*$C117))</f>
        <v xml:space="preserve"> </v>
      </c>
      <c r="AO117" s="169" t="str">
        <f ca="1">IF(AO$5-$I$5&lt;$A64-1," ",IF(AO$5-$I$5+1&gt;'Primary Inputs'!$C$17,0,(SUM(OFFSET($I$22,0,AO$5-$I$5-$A64+1)))*$C117))</f>
        <v xml:space="preserve"> </v>
      </c>
      <c r="AP117" s="169" t="str">
        <f ca="1">IF(AP$5-$I$5&lt;$A64-1," ",IF(AP$5-$I$5+1&gt;'Primary Inputs'!$C$17,0,(SUM(OFFSET($I$22,0,AP$5-$I$5-$A64+1)))*$C117))</f>
        <v xml:space="preserve"> </v>
      </c>
      <c r="AQ117" s="169" t="str">
        <f ca="1">IF(AQ$5-$I$5&lt;$A64-1," ",IF(AQ$5-$I$5+1&gt;'Primary Inputs'!$C$17,0,(SUM(OFFSET($I$22,0,AQ$5-$I$5-$A64+1)))*$C117))</f>
        <v xml:space="preserve"> </v>
      </c>
      <c r="AR117" s="169" t="str">
        <f ca="1">IF(AR$5-$I$5&lt;$A64-1," ",IF(AR$5-$I$5+1&gt;'Primary Inputs'!$C$17,0,(SUM(OFFSET($I$22,0,AR$5-$I$5-$A64+1)))*$C117))</f>
        <v xml:space="preserve"> </v>
      </c>
      <c r="AS117" s="169" t="str">
        <f ca="1">IF(AS$5-$I$5&lt;$A64-1," ",IF(AS$5-$I$5+1&gt;'Primary Inputs'!$C$17,0,(SUM(OFFSET($I$22,0,AS$5-$I$5-$A64+1)))*$C117))</f>
        <v xml:space="preserve"> </v>
      </c>
      <c r="AT117" s="169" t="str">
        <f ca="1">IF(AT$5-$I$5&lt;$A64-1," ",IF(AT$5-$I$5+1&gt;'Primary Inputs'!$C$17,0,(SUM(OFFSET($I$22,0,AT$5-$I$5-$A64+1)))*$C117))</f>
        <v xml:space="preserve"> </v>
      </c>
      <c r="AU117" s="169">
        <f ca="1">IF(AU$5-$I$5&lt;$A64-1," ",IF(AU$5-$I$5+1&gt;'Primary Inputs'!$C$17,0,(SUM(OFFSET($I$22,0,AU$5-$I$5-$A64+1)))*$C117))</f>
        <v>0</v>
      </c>
      <c r="AV117" s="169">
        <f ca="1">IF(AV$5-$I$5&lt;$A64-1," ",IF(AV$5-$I$5+1&gt;'Primary Inputs'!$C$17,0,(SUM(OFFSET($I$22,0,AV$5-$I$5-$A64+1)))*$C117))</f>
        <v>0</v>
      </c>
      <c r="AW117" s="169">
        <f ca="1">IF(AW$5-$I$5&lt;$A64-1," ",IF(AW$5-$I$5+1&gt;'Primary Inputs'!$C$17,0,(SUM(OFFSET($I$22,0,AW$5-$I$5-$A64+1)))*$C117))</f>
        <v>0</v>
      </c>
      <c r="AX117" s="169">
        <f ca="1">IF(AX$5-$I$5&lt;$A64-1," ",IF(AX$5-$I$5+1&gt;'Primary Inputs'!$C$17,0,(SUM(OFFSET($I$22,0,AX$5-$I$5-$A64+1)))*$C117))</f>
        <v>0</v>
      </c>
      <c r="AY117" s="169">
        <f ca="1">IF(AY$5-$I$5&lt;$A64-1," ",IF(AY$5-$I$5+1&gt;'Primary Inputs'!$C$17,0,(SUM(OFFSET($I$22,0,AY$5-$I$5-$A64+1)))*$C117))</f>
        <v>0</v>
      </c>
      <c r="AZ117" s="169">
        <f ca="1">IF(AZ$5-$I$5&lt;$A64-1," ",IF(AZ$5-$I$5+1&gt;'Primary Inputs'!$C$17,0,(SUM(OFFSET($I$22,0,AZ$5-$I$5-$A64+1)))*$C117))</f>
        <v>0</v>
      </c>
      <c r="BA117" s="169">
        <f ca="1">IF(BA$5-$I$5&lt;$A64-1," ",IF(BA$5-$I$5+1&gt;'Primary Inputs'!$C$17,0,(SUM(OFFSET($I$22,0,BA$5-$I$5-$A64+1)))*$C117))</f>
        <v>0</v>
      </c>
      <c r="BB117" s="169">
        <f ca="1">IF(BB$5-$I$5&lt;$A64-1," ",IF(BB$5-$I$5+1&gt;'Primary Inputs'!$C$17,0,(SUM(OFFSET($I$22,0,BB$5-$I$5-$A64+1)))*$C117))</f>
        <v>0</v>
      </c>
      <c r="BC117" s="169">
        <f ca="1">IF(BC$5-$I$5&lt;$A64-1," ",IF(BC$5-$I$5+1&gt;'Primary Inputs'!$C$17,0,(SUM(OFFSET($I$22,0,BC$5-$I$5-$A64+1)))*$C117))</f>
        <v>0</v>
      </c>
      <c r="BD117" s="169">
        <f ca="1">IF(BD$5-$I$5&lt;$A64-1," ",IF(BD$5-$I$5+1&gt;'Primary Inputs'!$C$17,0,(SUM(OFFSET($I$22,0,BD$5-$I$5-$A64+1)))*$C117))</f>
        <v>0</v>
      </c>
      <c r="BE117" s="169">
        <f ca="1">IF(BE$5-$I$5&lt;$A64-1," ",IF(BE$5-$I$5+1&gt;'Primary Inputs'!$C$17,0,(SUM(OFFSET($I$22,0,BE$5-$I$5-$A64+1)))*$C117))</f>
        <v>0</v>
      </c>
      <c r="BF117" s="169">
        <f ca="1">IF(BF$5-$I$5&lt;$A64-1," ",IF(BF$5-$I$5+1&gt;'Primary Inputs'!$C$17,0,(SUM(OFFSET($I$22,0,BF$5-$I$5-$A64+1)))*$C117))</f>
        <v>0</v>
      </c>
    </row>
    <row r="118" spans="2:58">
      <c r="B118" s="119" t="s">
        <v>234</v>
      </c>
      <c r="C118" s="119">
        <f t="shared" ca="1" si="2"/>
        <v>0</v>
      </c>
      <c r="I118" s="169" t="str">
        <f ca="1">IF(I$5-$I$5&lt;$A65-1," ",IF(I$5-$I$5+1&gt;'Primary Inputs'!$C$17,0,(SUM(OFFSET($I$22,0,I$5-$I$5-$A65+1)))*$C118))</f>
        <v xml:space="preserve"> </v>
      </c>
      <c r="J118" s="169" t="str">
        <f ca="1">IF(J$5-$I$5&lt;$A65-1," ",IF(J$5-$I$5+1&gt;'Primary Inputs'!$C$17,0,(SUM(OFFSET($I$22,0,J$5-$I$5-$A65+1)))*$C118))</f>
        <v xml:space="preserve"> </v>
      </c>
      <c r="K118" s="169" t="str">
        <f ca="1">IF(K$5-$I$5&lt;$A65-1," ",IF(K$5-$I$5+1&gt;'Primary Inputs'!$C$17,0,(SUM(OFFSET($I$22,0,K$5-$I$5-$A65+1)))*$C118))</f>
        <v xml:space="preserve"> </v>
      </c>
      <c r="L118" s="169" t="str">
        <f ca="1">IF(L$5-$I$5&lt;$A65-1," ",IF(L$5-$I$5+1&gt;'Primary Inputs'!$C$17,0,(SUM(OFFSET($I$22,0,L$5-$I$5-$A65+1)))*$C118))</f>
        <v xml:space="preserve"> </v>
      </c>
      <c r="M118" s="169" t="str">
        <f ca="1">IF(M$5-$I$5&lt;$A65-1," ",IF(M$5-$I$5+1&gt;'Primary Inputs'!$C$17,0,(SUM(OFFSET($I$22,0,M$5-$I$5-$A65+1)))*$C118))</f>
        <v xml:space="preserve"> </v>
      </c>
      <c r="N118" s="169" t="str">
        <f ca="1">IF(N$5-$I$5&lt;$A65-1," ",IF(N$5-$I$5+1&gt;'Primary Inputs'!$C$17,0,(SUM(OFFSET($I$22,0,N$5-$I$5-$A65+1)))*$C118))</f>
        <v xml:space="preserve"> </v>
      </c>
      <c r="O118" s="169" t="str">
        <f ca="1">IF(O$5-$I$5&lt;$A65-1," ",IF(O$5-$I$5+1&gt;'Primary Inputs'!$C$17,0,(SUM(OFFSET($I$22,0,O$5-$I$5-$A65+1)))*$C118))</f>
        <v xml:space="preserve"> </v>
      </c>
      <c r="P118" s="169" t="str">
        <f ca="1">IF(P$5-$I$5&lt;$A65-1," ",IF(P$5-$I$5+1&gt;'Primary Inputs'!$C$17,0,(SUM(OFFSET($I$22,0,P$5-$I$5-$A65+1)))*$C118))</f>
        <v xml:space="preserve"> </v>
      </c>
      <c r="Q118" s="169" t="str">
        <f ca="1">IF(Q$5-$I$5&lt;$A65-1," ",IF(Q$5-$I$5+1&gt;'Primary Inputs'!$C$17,0,(SUM(OFFSET($I$22,0,Q$5-$I$5-$A65+1)))*$C118))</f>
        <v xml:space="preserve"> </v>
      </c>
      <c r="R118" s="169" t="str">
        <f ca="1">IF(R$5-$I$5&lt;$A65-1," ",IF(R$5-$I$5+1&gt;'Primary Inputs'!$C$17,0,(SUM(OFFSET($I$22,0,R$5-$I$5-$A65+1)))*$C118))</f>
        <v xml:space="preserve"> </v>
      </c>
      <c r="S118" s="169" t="str">
        <f ca="1">IF(S$5-$I$5&lt;$A65-1," ",IF(S$5-$I$5+1&gt;'Primary Inputs'!$C$17,0,(SUM(OFFSET($I$22,0,S$5-$I$5-$A65+1)))*$C118))</f>
        <v xml:space="preserve"> </v>
      </c>
      <c r="T118" s="169" t="str">
        <f ca="1">IF(T$5-$I$5&lt;$A65-1," ",IF(T$5-$I$5+1&gt;'Primary Inputs'!$C$17,0,(SUM(OFFSET($I$22,0,T$5-$I$5-$A65+1)))*$C118))</f>
        <v xml:space="preserve"> </v>
      </c>
      <c r="U118" s="169" t="str">
        <f ca="1">IF(U$5-$I$5&lt;$A65-1," ",IF(U$5-$I$5+1&gt;'Primary Inputs'!$C$17,0,(SUM(OFFSET($I$22,0,U$5-$I$5-$A65+1)))*$C118))</f>
        <v xml:space="preserve"> </v>
      </c>
      <c r="V118" s="169" t="str">
        <f ca="1">IF(V$5-$I$5&lt;$A65-1," ",IF(V$5-$I$5+1&gt;'Primary Inputs'!$C$17,0,(SUM(OFFSET($I$22,0,V$5-$I$5-$A65+1)))*$C118))</f>
        <v xml:space="preserve"> </v>
      </c>
      <c r="W118" s="169" t="str">
        <f ca="1">IF(W$5-$I$5&lt;$A65-1," ",IF(W$5-$I$5+1&gt;'Primary Inputs'!$C$17,0,(SUM(OFFSET($I$22,0,W$5-$I$5-$A65+1)))*$C118))</f>
        <v xml:space="preserve"> </v>
      </c>
      <c r="X118" s="169" t="str">
        <f ca="1">IF(X$5-$I$5&lt;$A65-1," ",IF(X$5-$I$5+1&gt;'Primary Inputs'!$C$17,0,(SUM(OFFSET($I$22,0,X$5-$I$5-$A65+1)))*$C118))</f>
        <v xml:space="preserve"> </v>
      </c>
      <c r="Y118" s="169" t="str">
        <f ca="1">IF(Y$5-$I$5&lt;$A65-1," ",IF(Y$5-$I$5+1&gt;'Primary Inputs'!$C$17,0,(SUM(OFFSET($I$22,0,Y$5-$I$5-$A65+1)))*$C118))</f>
        <v xml:space="preserve"> </v>
      </c>
      <c r="Z118" s="169" t="str">
        <f ca="1">IF(Z$5-$I$5&lt;$A65-1," ",IF(Z$5-$I$5+1&gt;'Primary Inputs'!$C$17,0,(SUM(OFFSET($I$22,0,Z$5-$I$5-$A65+1)))*$C118))</f>
        <v xml:space="preserve"> </v>
      </c>
      <c r="AA118" s="169" t="str">
        <f ca="1">IF(AA$5-$I$5&lt;$A65-1," ",IF(AA$5-$I$5+1&gt;'Primary Inputs'!$C$17,0,(SUM(OFFSET($I$22,0,AA$5-$I$5-$A65+1)))*$C118))</f>
        <v xml:space="preserve"> </v>
      </c>
      <c r="AB118" s="169" t="str">
        <f ca="1">IF(AB$5-$I$5&lt;$A65-1," ",IF(AB$5-$I$5+1&gt;'Primary Inputs'!$C$17,0,(SUM(OFFSET($I$22,0,AB$5-$I$5-$A65+1)))*$C118))</f>
        <v xml:space="preserve"> </v>
      </c>
      <c r="AC118" s="169" t="str">
        <f ca="1">IF(AC$5-$I$5&lt;$A65-1," ",IF(AC$5-$I$5+1&gt;'Primary Inputs'!$C$17,0,(SUM(OFFSET($I$22,0,AC$5-$I$5-$A65+1)))*$C118))</f>
        <v xml:space="preserve"> </v>
      </c>
      <c r="AD118" s="169" t="str">
        <f ca="1">IF(AD$5-$I$5&lt;$A65-1," ",IF(AD$5-$I$5+1&gt;'Primary Inputs'!$C$17,0,(SUM(OFFSET($I$22,0,AD$5-$I$5-$A65+1)))*$C118))</f>
        <v xml:space="preserve"> </v>
      </c>
      <c r="AE118" s="169" t="str">
        <f ca="1">IF(AE$5-$I$5&lt;$A65-1," ",IF(AE$5-$I$5+1&gt;'Primary Inputs'!$C$17,0,(SUM(OFFSET($I$22,0,AE$5-$I$5-$A65+1)))*$C118))</f>
        <v xml:space="preserve"> </v>
      </c>
      <c r="AF118" s="169" t="str">
        <f ca="1">IF(AF$5-$I$5&lt;$A65-1," ",IF(AF$5-$I$5+1&gt;'Primary Inputs'!$C$17,0,(SUM(OFFSET($I$22,0,AF$5-$I$5-$A65+1)))*$C118))</f>
        <v xml:space="preserve"> </v>
      </c>
      <c r="AG118" s="169" t="str">
        <f ca="1">IF(AG$5-$I$5&lt;$A65-1," ",IF(AG$5-$I$5+1&gt;'Primary Inputs'!$C$17,0,(SUM(OFFSET($I$22,0,AG$5-$I$5-$A65+1)))*$C118))</f>
        <v xml:space="preserve"> </v>
      </c>
      <c r="AH118" s="169" t="str">
        <f ca="1">IF(AH$5-$I$5&lt;$A65-1," ",IF(AH$5-$I$5+1&gt;'Primary Inputs'!$C$17,0,(SUM(OFFSET($I$22,0,AH$5-$I$5-$A65+1)))*$C118))</f>
        <v xml:space="preserve"> </v>
      </c>
      <c r="AI118" s="169" t="str">
        <f ca="1">IF(AI$5-$I$5&lt;$A65-1," ",IF(AI$5-$I$5+1&gt;'Primary Inputs'!$C$17,0,(SUM(OFFSET($I$22,0,AI$5-$I$5-$A65+1)))*$C118))</f>
        <v xml:space="preserve"> </v>
      </c>
      <c r="AJ118" s="169" t="str">
        <f ca="1">IF(AJ$5-$I$5&lt;$A65-1," ",IF(AJ$5-$I$5+1&gt;'Primary Inputs'!$C$17,0,(SUM(OFFSET($I$22,0,AJ$5-$I$5-$A65+1)))*$C118))</f>
        <v xml:space="preserve"> </v>
      </c>
      <c r="AK118" s="169" t="str">
        <f ca="1">IF(AK$5-$I$5&lt;$A65-1," ",IF(AK$5-$I$5+1&gt;'Primary Inputs'!$C$17,0,(SUM(OFFSET($I$22,0,AK$5-$I$5-$A65+1)))*$C118))</f>
        <v xml:space="preserve"> </v>
      </c>
      <c r="AL118" s="169" t="str">
        <f ca="1">IF(AL$5-$I$5&lt;$A65-1," ",IF(AL$5-$I$5+1&gt;'Primary Inputs'!$C$17,0,(SUM(OFFSET($I$22,0,AL$5-$I$5-$A65+1)))*$C118))</f>
        <v xml:space="preserve"> </v>
      </c>
      <c r="AM118" s="169" t="str">
        <f ca="1">IF(AM$5-$I$5&lt;$A65-1," ",IF(AM$5-$I$5+1&gt;'Primary Inputs'!$C$17,0,(SUM(OFFSET($I$22,0,AM$5-$I$5-$A65+1)))*$C118))</f>
        <v xml:space="preserve"> </v>
      </c>
      <c r="AN118" s="169" t="str">
        <f ca="1">IF(AN$5-$I$5&lt;$A65-1," ",IF(AN$5-$I$5+1&gt;'Primary Inputs'!$C$17,0,(SUM(OFFSET($I$22,0,AN$5-$I$5-$A65+1)))*$C118))</f>
        <v xml:space="preserve"> </v>
      </c>
      <c r="AO118" s="169" t="str">
        <f ca="1">IF(AO$5-$I$5&lt;$A65-1," ",IF(AO$5-$I$5+1&gt;'Primary Inputs'!$C$17,0,(SUM(OFFSET($I$22,0,AO$5-$I$5-$A65+1)))*$C118))</f>
        <v xml:space="preserve"> </v>
      </c>
      <c r="AP118" s="169" t="str">
        <f ca="1">IF(AP$5-$I$5&lt;$A65-1," ",IF(AP$5-$I$5+1&gt;'Primary Inputs'!$C$17,0,(SUM(OFFSET($I$22,0,AP$5-$I$5-$A65+1)))*$C118))</f>
        <v xml:space="preserve"> </v>
      </c>
      <c r="AQ118" s="169" t="str">
        <f ca="1">IF(AQ$5-$I$5&lt;$A65-1," ",IF(AQ$5-$I$5+1&gt;'Primary Inputs'!$C$17,0,(SUM(OFFSET($I$22,0,AQ$5-$I$5-$A65+1)))*$C118))</f>
        <v xml:space="preserve"> </v>
      </c>
      <c r="AR118" s="169" t="str">
        <f ca="1">IF(AR$5-$I$5&lt;$A65-1," ",IF(AR$5-$I$5+1&gt;'Primary Inputs'!$C$17,0,(SUM(OFFSET($I$22,0,AR$5-$I$5-$A65+1)))*$C118))</f>
        <v xml:space="preserve"> </v>
      </c>
      <c r="AS118" s="169" t="str">
        <f ca="1">IF(AS$5-$I$5&lt;$A65-1," ",IF(AS$5-$I$5+1&gt;'Primary Inputs'!$C$17,0,(SUM(OFFSET($I$22,0,AS$5-$I$5-$A65+1)))*$C118))</f>
        <v xml:space="preserve"> </v>
      </c>
      <c r="AT118" s="169" t="str">
        <f ca="1">IF(AT$5-$I$5&lt;$A65-1," ",IF(AT$5-$I$5+1&gt;'Primary Inputs'!$C$17,0,(SUM(OFFSET($I$22,0,AT$5-$I$5-$A65+1)))*$C118))</f>
        <v xml:space="preserve"> </v>
      </c>
      <c r="AU118" s="169" t="str">
        <f ca="1">IF(AU$5-$I$5&lt;$A65-1," ",IF(AU$5-$I$5+1&gt;'Primary Inputs'!$C$17,0,(SUM(OFFSET($I$22,0,AU$5-$I$5-$A65+1)))*$C118))</f>
        <v xml:space="preserve"> </v>
      </c>
      <c r="AV118" s="169">
        <f ca="1">IF(AV$5-$I$5&lt;$A65-1," ",IF(AV$5-$I$5+1&gt;'Primary Inputs'!$C$17,0,(SUM(OFFSET($I$22,0,AV$5-$I$5-$A65+1)))*$C118))</f>
        <v>0</v>
      </c>
      <c r="AW118" s="169">
        <f ca="1">IF(AW$5-$I$5&lt;$A65-1," ",IF(AW$5-$I$5+1&gt;'Primary Inputs'!$C$17,0,(SUM(OFFSET($I$22,0,AW$5-$I$5-$A65+1)))*$C118))</f>
        <v>0</v>
      </c>
      <c r="AX118" s="169">
        <f ca="1">IF(AX$5-$I$5&lt;$A65-1," ",IF(AX$5-$I$5+1&gt;'Primary Inputs'!$C$17,0,(SUM(OFFSET($I$22,0,AX$5-$I$5-$A65+1)))*$C118))</f>
        <v>0</v>
      </c>
      <c r="AY118" s="169">
        <f ca="1">IF(AY$5-$I$5&lt;$A65-1," ",IF(AY$5-$I$5+1&gt;'Primary Inputs'!$C$17,0,(SUM(OFFSET($I$22,0,AY$5-$I$5-$A65+1)))*$C118))</f>
        <v>0</v>
      </c>
      <c r="AZ118" s="169">
        <f ca="1">IF(AZ$5-$I$5&lt;$A65-1," ",IF(AZ$5-$I$5+1&gt;'Primary Inputs'!$C$17,0,(SUM(OFFSET($I$22,0,AZ$5-$I$5-$A65+1)))*$C118))</f>
        <v>0</v>
      </c>
      <c r="BA118" s="169">
        <f ca="1">IF(BA$5-$I$5&lt;$A65-1," ",IF(BA$5-$I$5+1&gt;'Primary Inputs'!$C$17,0,(SUM(OFFSET($I$22,0,BA$5-$I$5-$A65+1)))*$C118))</f>
        <v>0</v>
      </c>
      <c r="BB118" s="169">
        <f ca="1">IF(BB$5-$I$5&lt;$A65-1," ",IF(BB$5-$I$5+1&gt;'Primary Inputs'!$C$17,0,(SUM(OFFSET($I$22,0,BB$5-$I$5-$A65+1)))*$C118))</f>
        <v>0</v>
      </c>
      <c r="BC118" s="169">
        <f ca="1">IF(BC$5-$I$5&lt;$A65-1," ",IF(BC$5-$I$5+1&gt;'Primary Inputs'!$C$17,0,(SUM(OFFSET($I$22,0,BC$5-$I$5-$A65+1)))*$C118))</f>
        <v>0</v>
      </c>
      <c r="BD118" s="169">
        <f ca="1">IF(BD$5-$I$5&lt;$A65-1," ",IF(BD$5-$I$5+1&gt;'Primary Inputs'!$C$17,0,(SUM(OFFSET($I$22,0,BD$5-$I$5-$A65+1)))*$C118))</f>
        <v>0</v>
      </c>
      <c r="BE118" s="169">
        <f ca="1">IF(BE$5-$I$5&lt;$A65-1," ",IF(BE$5-$I$5+1&gt;'Primary Inputs'!$C$17,0,(SUM(OFFSET($I$22,0,BE$5-$I$5-$A65+1)))*$C118))</f>
        <v>0</v>
      </c>
      <c r="BF118" s="169">
        <f ca="1">IF(BF$5-$I$5&lt;$A65-1," ",IF(BF$5-$I$5+1&gt;'Primary Inputs'!$C$17,0,(SUM(OFFSET($I$22,0,BF$5-$I$5-$A65+1)))*$C118))</f>
        <v>0</v>
      </c>
    </row>
    <row r="119" spans="2:58">
      <c r="B119" s="119" t="s">
        <v>235</v>
      </c>
      <c r="C119" s="119">
        <f t="shared" ca="1" si="2"/>
        <v>0</v>
      </c>
      <c r="I119" s="169" t="str">
        <f ca="1">IF(I$5-$I$5&lt;$A66-1," ",IF(I$5-$I$5+1&gt;'Primary Inputs'!$C$17,0,(SUM(OFFSET($I$22,0,I$5-$I$5-$A66+1)))*$C119))</f>
        <v xml:space="preserve"> </v>
      </c>
      <c r="J119" s="169" t="str">
        <f ca="1">IF(J$5-$I$5&lt;$A66-1," ",IF(J$5-$I$5+1&gt;'Primary Inputs'!$C$17,0,(SUM(OFFSET($I$22,0,J$5-$I$5-$A66+1)))*$C119))</f>
        <v xml:space="preserve"> </v>
      </c>
      <c r="K119" s="169" t="str">
        <f ca="1">IF(K$5-$I$5&lt;$A66-1," ",IF(K$5-$I$5+1&gt;'Primary Inputs'!$C$17,0,(SUM(OFFSET($I$22,0,K$5-$I$5-$A66+1)))*$C119))</f>
        <v xml:space="preserve"> </v>
      </c>
      <c r="L119" s="169" t="str">
        <f ca="1">IF(L$5-$I$5&lt;$A66-1," ",IF(L$5-$I$5+1&gt;'Primary Inputs'!$C$17,0,(SUM(OFFSET($I$22,0,L$5-$I$5-$A66+1)))*$C119))</f>
        <v xml:space="preserve"> </v>
      </c>
      <c r="M119" s="169" t="str">
        <f ca="1">IF(M$5-$I$5&lt;$A66-1," ",IF(M$5-$I$5+1&gt;'Primary Inputs'!$C$17,0,(SUM(OFFSET($I$22,0,M$5-$I$5-$A66+1)))*$C119))</f>
        <v xml:space="preserve"> </v>
      </c>
      <c r="N119" s="169" t="str">
        <f ca="1">IF(N$5-$I$5&lt;$A66-1," ",IF(N$5-$I$5+1&gt;'Primary Inputs'!$C$17,0,(SUM(OFFSET($I$22,0,N$5-$I$5-$A66+1)))*$C119))</f>
        <v xml:space="preserve"> </v>
      </c>
      <c r="O119" s="169" t="str">
        <f ca="1">IF(O$5-$I$5&lt;$A66-1," ",IF(O$5-$I$5+1&gt;'Primary Inputs'!$C$17,0,(SUM(OFFSET($I$22,0,O$5-$I$5-$A66+1)))*$C119))</f>
        <v xml:space="preserve"> </v>
      </c>
      <c r="P119" s="169" t="str">
        <f ca="1">IF(P$5-$I$5&lt;$A66-1," ",IF(P$5-$I$5+1&gt;'Primary Inputs'!$C$17,0,(SUM(OFFSET($I$22,0,P$5-$I$5-$A66+1)))*$C119))</f>
        <v xml:space="preserve"> </v>
      </c>
      <c r="Q119" s="169" t="str">
        <f ca="1">IF(Q$5-$I$5&lt;$A66-1," ",IF(Q$5-$I$5+1&gt;'Primary Inputs'!$C$17,0,(SUM(OFFSET($I$22,0,Q$5-$I$5-$A66+1)))*$C119))</f>
        <v xml:space="preserve"> </v>
      </c>
      <c r="R119" s="169" t="str">
        <f ca="1">IF(R$5-$I$5&lt;$A66-1," ",IF(R$5-$I$5+1&gt;'Primary Inputs'!$C$17,0,(SUM(OFFSET($I$22,0,R$5-$I$5-$A66+1)))*$C119))</f>
        <v xml:space="preserve"> </v>
      </c>
      <c r="S119" s="169" t="str">
        <f ca="1">IF(S$5-$I$5&lt;$A66-1," ",IF(S$5-$I$5+1&gt;'Primary Inputs'!$C$17,0,(SUM(OFFSET($I$22,0,S$5-$I$5-$A66+1)))*$C119))</f>
        <v xml:space="preserve"> </v>
      </c>
      <c r="T119" s="169" t="str">
        <f ca="1">IF(T$5-$I$5&lt;$A66-1," ",IF(T$5-$I$5+1&gt;'Primary Inputs'!$C$17,0,(SUM(OFFSET($I$22,0,T$5-$I$5-$A66+1)))*$C119))</f>
        <v xml:space="preserve"> </v>
      </c>
      <c r="U119" s="169" t="str">
        <f ca="1">IF(U$5-$I$5&lt;$A66-1," ",IF(U$5-$I$5+1&gt;'Primary Inputs'!$C$17,0,(SUM(OFFSET($I$22,0,U$5-$I$5-$A66+1)))*$C119))</f>
        <v xml:space="preserve"> </v>
      </c>
      <c r="V119" s="169" t="str">
        <f ca="1">IF(V$5-$I$5&lt;$A66-1," ",IF(V$5-$I$5+1&gt;'Primary Inputs'!$C$17,0,(SUM(OFFSET($I$22,0,V$5-$I$5-$A66+1)))*$C119))</f>
        <v xml:space="preserve"> </v>
      </c>
      <c r="W119" s="169" t="str">
        <f ca="1">IF(W$5-$I$5&lt;$A66-1," ",IF(W$5-$I$5+1&gt;'Primary Inputs'!$C$17,0,(SUM(OFFSET($I$22,0,W$5-$I$5-$A66+1)))*$C119))</f>
        <v xml:space="preserve"> </v>
      </c>
      <c r="X119" s="169" t="str">
        <f ca="1">IF(X$5-$I$5&lt;$A66-1," ",IF(X$5-$I$5+1&gt;'Primary Inputs'!$C$17,0,(SUM(OFFSET($I$22,0,X$5-$I$5-$A66+1)))*$C119))</f>
        <v xml:space="preserve"> </v>
      </c>
      <c r="Y119" s="169" t="str">
        <f ca="1">IF(Y$5-$I$5&lt;$A66-1," ",IF(Y$5-$I$5+1&gt;'Primary Inputs'!$C$17,0,(SUM(OFFSET($I$22,0,Y$5-$I$5-$A66+1)))*$C119))</f>
        <v xml:space="preserve"> </v>
      </c>
      <c r="Z119" s="169" t="str">
        <f ca="1">IF(Z$5-$I$5&lt;$A66-1," ",IF(Z$5-$I$5+1&gt;'Primary Inputs'!$C$17,0,(SUM(OFFSET($I$22,0,Z$5-$I$5-$A66+1)))*$C119))</f>
        <v xml:space="preserve"> </v>
      </c>
      <c r="AA119" s="169" t="str">
        <f ca="1">IF(AA$5-$I$5&lt;$A66-1," ",IF(AA$5-$I$5+1&gt;'Primary Inputs'!$C$17,0,(SUM(OFFSET($I$22,0,AA$5-$I$5-$A66+1)))*$C119))</f>
        <v xml:space="preserve"> </v>
      </c>
      <c r="AB119" s="169" t="str">
        <f ca="1">IF(AB$5-$I$5&lt;$A66-1," ",IF(AB$5-$I$5+1&gt;'Primary Inputs'!$C$17,0,(SUM(OFFSET($I$22,0,AB$5-$I$5-$A66+1)))*$C119))</f>
        <v xml:space="preserve"> </v>
      </c>
      <c r="AC119" s="169" t="str">
        <f ca="1">IF(AC$5-$I$5&lt;$A66-1," ",IF(AC$5-$I$5+1&gt;'Primary Inputs'!$C$17,0,(SUM(OFFSET($I$22,0,AC$5-$I$5-$A66+1)))*$C119))</f>
        <v xml:space="preserve"> </v>
      </c>
      <c r="AD119" s="169" t="str">
        <f ca="1">IF(AD$5-$I$5&lt;$A66-1," ",IF(AD$5-$I$5+1&gt;'Primary Inputs'!$C$17,0,(SUM(OFFSET($I$22,0,AD$5-$I$5-$A66+1)))*$C119))</f>
        <v xml:space="preserve"> </v>
      </c>
      <c r="AE119" s="169" t="str">
        <f ca="1">IF(AE$5-$I$5&lt;$A66-1," ",IF(AE$5-$I$5+1&gt;'Primary Inputs'!$C$17,0,(SUM(OFFSET($I$22,0,AE$5-$I$5-$A66+1)))*$C119))</f>
        <v xml:space="preserve"> </v>
      </c>
      <c r="AF119" s="169" t="str">
        <f ca="1">IF(AF$5-$I$5&lt;$A66-1," ",IF(AF$5-$I$5+1&gt;'Primary Inputs'!$C$17,0,(SUM(OFFSET($I$22,0,AF$5-$I$5-$A66+1)))*$C119))</f>
        <v xml:space="preserve"> </v>
      </c>
      <c r="AG119" s="169" t="str">
        <f ca="1">IF(AG$5-$I$5&lt;$A66-1," ",IF(AG$5-$I$5+1&gt;'Primary Inputs'!$C$17,0,(SUM(OFFSET($I$22,0,AG$5-$I$5-$A66+1)))*$C119))</f>
        <v xml:space="preserve"> </v>
      </c>
      <c r="AH119" s="169" t="str">
        <f ca="1">IF(AH$5-$I$5&lt;$A66-1," ",IF(AH$5-$I$5+1&gt;'Primary Inputs'!$C$17,0,(SUM(OFFSET($I$22,0,AH$5-$I$5-$A66+1)))*$C119))</f>
        <v xml:space="preserve"> </v>
      </c>
      <c r="AI119" s="169" t="str">
        <f ca="1">IF(AI$5-$I$5&lt;$A66-1," ",IF(AI$5-$I$5+1&gt;'Primary Inputs'!$C$17,0,(SUM(OFFSET($I$22,0,AI$5-$I$5-$A66+1)))*$C119))</f>
        <v xml:space="preserve"> </v>
      </c>
      <c r="AJ119" s="169" t="str">
        <f ca="1">IF(AJ$5-$I$5&lt;$A66-1," ",IF(AJ$5-$I$5+1&gt;'Primary Inputs'!$C$17,0,(SUM(OFFSET($I$22,0,AJ$5-$I$5-$A66+1)))*$C119))</f>
        <v xml:space="preserve"> </v>
      </c>
      <c r="AK119" s="169" t="str">
        <f ca="1">IF(AK$5-$I$5&lt;$A66-1," ",IF(AK$5-$I$5+1&gt;'Primary Inputs'!$C$17,0,(SUM(OFFSET($I$22,0,AK$5-$I$5-$A66+1)))*$C119))</f>
        <v xml:space="preserve"> </v>
      </c>
      <c r="AL119" s="169" t="str">
        <f ca="1">IF(AL$5-$I$5&lt;$A66-1," ",IF(AL$5-$I$5+1&gt;'Primary Inputs'!$C$17,0,(SUM(OFFSET($I$22,0,AL$5-$I$5-$A66+1)))*$C119))</f>
        <v xml:space="preserve"> </v>
      </c>
      <c r="AM119" s="169" t="str">
        <f ca="1">IF(AM$5-$I$5&lt;$A66-1," ",IF(AM$5-$I$5+1&gt;'Primary Inputs'!$C$17,0,(SUM(OFFSET($I$22,0,AM$5-$I$5-$A66+1)))*$C119))</f>
        <v xml:space="preserve"> </v>
      </c>
      <c r="AN119" s="169" t="str">
        <f ca="1">IF(AN$5-$I$5&lt;$A66-1," ",IF(AN$5-$I$5+1&gt;'Primary Inputs'!$C$17,0,(SUM(OFFSET($I$22,0,AN$5-$I$5-$A66+1)))*$C119))</f>
        <v xml:space="preserve"> </v>
      </c>
      <c r="AO119" s="169" t="str">
        <f ca="1">IF(AO$5-$I$5&lt;$A66-1," ",IF(AO$5-$I$5+1&gt;'Primary Inputs'!$C$17,0,(SUM(OFFSET($I$22,0,AO$5-$I$5-$A66+1)))*$C119))</f>
        <v xml:space="preserve"> </v>
      </c>
      <c r="AP119" s="169" t="str">
        <f ca="1">IF(AP$5-$I$5&lt;$A66-1," ",IF(AP$5-$I$5+1&gt;'Primary Inputs'!$C$17,0,(SUM(OFFSET($I$22,0,AP$5-$I$5-$A66+1)))*$C119))</f>
        <v xml:space="preserve"> </v>
      </c>
      <c r="AQ119" s="169" t="str">
        <f ca="1">IF(AQ$5-$I$5&lt;$A66-1," ",IF(AQ$5-$I$5+1&gt;'Primary Inputs'!$C$17,0,(SUM(OFFSET($I$22,0,AQ$5-$I$5-$A66+1)))*$C119))</f>
        <v xml:space="preserve"> </v>
      </c>
      <c r="AR119" s="169" t="str">
        <f ca="1">IF(AR$5-$I$5&lt;$A66-1," ",IF(AR$5-$I$5+1&gt;'Primary Inputs'!$C$17,0,(SUM(OFFSET($I$22,0,AR$5-$I$5-$A66+1)))*$C119))</f>
        <v xml:space="preserve"> </v>
      </c>
      <c r="AS119" s="169" t="str">
        <f ca="1">IF(AS$5-$I$5&lt;$A66-1," ",IF(AS$5-$I$5+1&gt;'Primary Inputs'!$C$17,0,(SUM(OFFSET($I$22,0,AS$5-$I$5-$A66+1)))*$C119))</f>
        <v xml:space="preserve"> </v>
      </c>
      <c r="AT119" s="169" t="str">
        <f ca="1">IF(AT$5-$I$5&lt;$A66-1," ",IF(AT$5-$I$5+1&gt;'Primary Inputs'!$C$17,0,(SUM(OFFSET($I$22,0,AT$5-$I$5-$A66+1)))*$C119))</f>
        <v xml:space="preserve"> </v>
      </c>
      <c r="AU119" s="169" t="str">
        <f ca="1">IF(AU$5-$I$5&lt;$A66-1," ",IF(AU$5-$I$5+1&gt;'Primary Inputs'!$C$17,0,(SUM(OFFSET($I$22,0,AU$5-$I$5-$A66+1)))*$C119))</f>
        <v xml:space="preserve"> </v>
      </c>
      <c r="AV119" s="169" t="str">
        <f ca="1">IF(AV$5-$I$5&lt;$A66-1," ",IF(AV$5-$I$5+1&gt;'Primary Inputs'!$C$17,0,(SUM(OFFSET($I$22,0,AV$5-$I$5-$A66+1)))*$C119))</f>
        <v xml:space="preserve"> </v>
      </c>
      <c r="AW119" s="169">
        <f ca="1">IF(AW$5-$I$5&lt;$A66-1," ",IF(AW$5-$I$5+1&gt;'Primary Inputs'!$C$17,0,(SUM(OFFSET($I$22,0,AW$5-$I$5-$A66+1)))*$C119))</f>
        <v>0</v>
      </c>
      <c r="AX119" s="169">
        <f ca="1">IF(AX$5-$I$5&lt;$A66-1," ",IF(AX$5-$I$5+1&gt;'Primary Inputs'!$C$17,0,(SUM(OFFSET($I$22,0,AX$5-$I$5-$A66+1)))*$C119))</f>
        <v>0</v>
      </c>
      <c r="AY119" s="169">
        <f ca="1">IF(AY$5-$I$5&lt;$A66-1," ",IF(AY$5-$I$5+1&gt;'Primary Inputs'!$C$17,0,(SUM(OFFSET($I$22,0,AY$5-$I$5-$A66+1)))*$C119))</f>
        <v>0</v>
      </c>
      <c r="AZ119" s="169">
        <f ca="1">IF(AZ$5-$I$5&lt;$A66-1," ",IF(AZ$5-$I$5+1&gt;'Primary Inputs'!$C$17,0,(SUM(OFFSET($I$22,0,AZ$5-$I$5-$A66+1)))*$C119))</f>
        <v>0</v>
      </c>
      <c r="BA119" s="169">
        <f ca="1">IF(BA$5-$I$5&lt;$A66-1," ",IF(BA$5-$I$5+1&gt;'Primary Inputs'!$C$17,0,(SUM(OFFSET($I$22,0,BA$5-$I$5-$A66+1)))*$C119))</f>
        <v>0</v>
      </c>
      <c r="BB119" s="169">
        <f ca="1">IF(BB$5-$I$5&lt;$A66-1," ",IF(BB$5-$I$5+1&gt;'Primary Inputs'!$C$17,0,(SUM(OFFSET($I$22,0,BB$5-$I$5-$A66+1)))*$C119))</f>
        <v>0</v>
      </c>
      <c r="BC119" s="169">
        <f ca="1">IF(BC$5-$I$5&lt;$A66-1," ",IF(BC$5-$I$5+1&gt;'Primary Inputs'!$C$17,0,(SUM(OFFSET($I$22,0,BC$5-$I$5-$A66+1)))*$C119))</f>
        <v>0</v>
      </c>
      <c r="BD119" s="169">
        <f ca="1">IF(BD$5-$I$5&lt;$A66-1," ",IF(BD$5-$I$5+1&gt;'Primary Inputs'!$C$17,0,(SUM(OFFSET($I$22,0,BD$5-$I$5-$A66+1)))*$C119))</f>
        <v>0</v>
      </c>
      <c r="BE119" s="169">
        <f ca="1">IF(BE$5-$I$5&lt;$A66-1," ",IF(BE$5-$I$5+1&gt;'Primary Inputs'!$C$17,0,(SUM(OFFSET($I$22,0,BE$5-$I$5-$A66+1)))*$C119))</f>
        <v>0</v>
      </c>
      <c r="BF119" s="169">
        <f ca="1">IF(BF$5-$I$5&lt;$A66-1," ",IF(BF$5-$I$5+1&gt;'Primary Inputs'!$C$17,0,(SUM(OFFSET($I$22,0,BF$5-$I$5-$A66+1)))*$C119))</f>
        <v>0</v>
      </c>
    </row>
    <row r="120" spans="2:58">
      <c r="B120" s="119" t="s">
        <v>236</v>
      </c>
      <c r="C120" s="119">
        <f t="shared" ca="1" si="2"/>
        <v>0</v>
      </c>
      <c r="I120" s="169" t="str">
        <f ca="1">IF(I$5-$I$5&lt;$A67-1," ",IF(I$5-$I$5+1&gt;'Primary Inputs'!$C$17,0,(SUM(OFFSET($I$22,0,I$5-$I$5-$A67+1)))*$C120))</f>
        <v xml:space="preserve"> </v>
      </c>
      <c r="J120" s="169" t="str">
        <f ca="1">IF(J$5-$I$5&lt;$A67-1," ",IF(J$5-$I$5+1&gt;'Primary Inputs'!$C$17,0,(SUM(OFFSET($I$22,0,J$5-$I$5-$A67+1)))*$C120))</f>
        <v xml:space="preserve"> </v>
      </c>
      <c r="K120" s="169" t="str">
        <f ca="1">IF(K$5-$I$5&lt;$A67-1," ",IF(K$5-$I$5+1&gt;'Primary Inputs'!$C$17,0,(SUM(OFFSET($I$22,0,K$5-$I$5-$A67+1)))*$C120))</f>
        <v xml:space="preserve"> </v>
      </c>
      <c r="L120" s="169" t="str">
        <f ca="1">IF(L$5-$I$5&lt;$A67-1," ",IF(L$5-$I$5+1&gt;'Primary Inputs'!$C$17,0,(SUM(OFFSET($I$22,0,L$5-$I$5-$A67+1)))*$C120))</f>
        <v xml:space="preserve"> </v>
      </c>
      <c r="M120" s="169" t="str">
        <f ca="1">IF(M$5-$I$5&lt;$A67-1," ",IF(M$5-$I$5+1&gt;'Primary Inputs'!$C$17,0,(SUM(OFFSET($I$22,0,M$5-$I$5-$A67+1)))*$C120))</f>
        <v xml:space="preserve"> </v>
      </c>
      <c r="N120" s="169" t="str">
        <f ca="1">IF(N$5-$I$5&lt;$A67-1," ",IF(N$5-$I$5+1&gt;'Primary Inputs'!$C$17,0,(SUM(OFFSET($I$22,0,N$5-$I$5-$A67+1)))*$C120))</f>
        <v xml:space="preserve"> </v>
      </c>
      <c r="O120" s="169" t="str">
        <f ca="1">IF(O$5-$I$5&lt;$A67-1," ",IF(O$5-$I$5+1&gt;'Primary Inputs'!$C$17,0,(SUM(OFFSET($I$22,0,O$5-$I$5-$A67+1)))*$C120))</f>
        <v xml:space="preserve"> </v>
      </c>
      <c r="P120" s="169" t="str">
        <f ca="1">IF(P$5-$I$5&lt;$A67-1," ",IF(P$5-$I$5+1&gt;'Primary Inputs'!$C$17,0,(SUM(OFFSET($I$22,0,P$5-$I$5-$A67+1)))*$C120))</f>
        <v xml:space="preserve"> </v>
      </c>
      <c r="Q120" s="169" t="str">
        <f ca="1">IF(Q$5-$I$5&lt;$A67-1," ",IF(Q$5-$I$5+1&gt;'Primary Inputs'!$C$17,0,(SUM(OFFSET($I$22,0,Q$5-$I$5-$A67+1)))*$C120))</f>
        <v xml:space="preserve"> </v>
      </c>
      <c r="R120" s="169" t="str">
        <f ca="1">IF(R$5-$I$5&lt;$A67-1," ",IF(R$5-$I$5+1&gt;'Primary Inputs'!$C$17,0,(SUM(OFFSET($I$22,0,R$5-$I$5-$A67+1)))*$C120))</f>
        <v xml:space="preserve"> </v>
      </c>
      <c r="S120" s="169" t="str">
        <f ca="1">IF(S$5-$I$5&lt;$A67-1," ",IF(S$5-$I$5+1&gt;'Primary Inputs'!$C$17,0,(SUM(OFFSET($I$22,0,S$5-$I$5-$A67+1)))*$C120))</f>
        <v xml:space="preserve"> </v>
      </c>
      <c r="T120" s="169" t="str">
        <f ca="1">IF(T$5-$I$5&lt;$A67-1," ",IF(T$5-$I$5+1&gt;'Primary Inputs'!$C$17,0,(SUM(OFFSET($I$22,0,T$5-$I$5-$A67+1)))*$C120))</f>
        <v xml:space="preserve"> </v>
      </c>
      <c r="U120" s="169" t="str">
        <f ca="1">IF(U$5-$I$5&lt;$A67-1," ",IF(U$5-$I$5+1&gt;'Primary Inputs'!$C$17,0,(SUM(OFFSET($I$22,0,U$5-$I$5-$A67+1)))*$C120))</f>
        <v xml:space="preserve"> </v>
      </c>
      <c r="V120" s="169" t="str">
        <f ca="1">IF(V$5-$I$5&lt;$A67-1," ",IF(V$5-$I$5+1&gt;'Primary Inputs'!$C$17,0,(SUM(OFFSET($I$22,0,V$5-$I$5-$A67+1)))*$C120))</f>
        <v xml:space="preserve"> </v>
      </c>
      <c r="W120" s="169" t="str">
        <f ca="1">IF(W$5-$I$5&lt;$A67-1," ",IF(W$5-$I$5+1&gt;'Primary Inputs'!$C$17,0,(SUM(OFFSET($I$22,0,W$5-$I$5-$A67+1)))*$C120))</f>
        <v xml:space="preserve"> </v>
      </c>
      <c r="X120" s="169" t="str">
        <f ca="1">IF(X$5-$I$5&lt;$A67-1," ",IF(X$5-$I$5+1&gt;'Primary Inputs'!$C$17,0,(SUM(OFFSET($I$22,0,X$5-$I$5-$A67+1)))*$C120))</f>
        <v xml:space="preserve"> </v>
      </c>
      <c r="Y120" s="169" t="str">
        <f ca="1">IF(Y$5-$I$5&lt;$A67-1," ",IF(Y$5-$I$5+1&gt;'Primary Inputs'!$C$17,0,(SUM(OFFSET($I$22,0,Y$5-$I$5-$A67+1)))*$C120))</f>
        <v xml:space="preserve"> </v>
      </c>
      <c r="Z120" s="169" t="str">
        <f ca="1">IF(Z$5-$I$5&lt;$A67-1," ",IF(Z$5-$I$5+1&gt;'Primary Inputs'!$C$17,0,(SUM(OFFSET($I$22,0,Z$5-$I$5-$A67+1)))*$C120))</f>
        <v xml:space="preserve"> </v>
      </c>
      <c r="AA120" s="169" t="str">
        <f ca="1">IF(AA$5-$I$5&lt;$A67-1," ",IF(AA$5-$I$5+1&gt;'Primary Inputs'!$C$17,0,(SUM(OFFSET($I$22,0,AA$5-$I$5-$A67+1)))*$C120))</f>
        <v xml:space="preserve"> </v>
      </c>
      <c r="AB120" s="169" t="str">
        <f ca="1">IF(AB$5-$I$5&lt;$A67-1," ",IF(AB$5-$I$5+1&gt;'Primary Inputs'!$C$17,0,(SUM(OFFSET($I$22,0,AB$5-$I$5-$A67+1)))*$C120))</f>
        <v xml:space="preserve"> </v>
      </c>
      <c r="AC120" s="169" t="str">
        <f ca="1">IF(AC$5-$I$5&lt;$A67-1," ",IF(AC$5-$I$5+1&gt;'Primary Inputs'!$C$17,0,(SUM(OFFSET($I$22,0,AC$5-$I$5-$A67+1)))*$C120))</f>
        <v xml:space="preserve"> </v>
      </c>
      <c r="AD120" s="169" t="str">
        <f ca="1">IF(AD$5-$I$5&lt;$A67-1," ",IF(AD$5-$I$5+1&gt;'Primary Inputs'!$C$17,0,(SUM(OFFSET($I$22,0,AD$5-$I$5-$A67+1)))*$C120))</f>
        <v xml:space="preserve"> </v>
      </c>
      <c r="AE120" s="169" t="str">
        <f ca="1">IF(AE$5-$I$5&lt;$A67-1," ",IF(AE$5-$I$5+1&gt;'Primary Inputs'!$C$17,0,(SUM(OFFSET($I$22,0,AE$5-$I$5-$A67+1)))*$C120))</f>
        <v xml:space="preserve"> </v>
      </c>
      <c r="AF120" s="169" t="str">
        <f ca="1">IF(AF$5-$I$5&lt;$A67-1," ",IF(AF$5-$I$5+1&gt;'Primary Inputs'!$C$17,0,(SUM(OFFSET($I$22,0,AF$5-$I$5-$A67+1)))*$C120))</f>
        <v xml:space="preserve"> </v>
      </c>
      <c r="AG120" s="169" t="str">
        <f ca="1">IF(AG$5-$I$5&lt;$A67-1," ",IF(AG$5-$I$5+1&gt;'Primary Inputs'!$C$17,0,(SUM(OFFSET($I$22,0,AG$5-$I$5-$A67+1)))*$C120))</f>
        <v xml:space="preserve"> </v>
      </c>
      <c r="AH120" s="169" t="str">
        <f ca="1">IF(AH$5-$I$5&lt;$A67-1," ",IF(AH$5-$I$5+1&gt;'Primary Inputs'!$C$17,0,(SUM(OFFSET($I$22,0,AH$5-$I$5-$A67+1)))*$C120))</f>
        <v xml:space="preserve"> </v>
      </c>
      <c r="AI120" s="169" t="str">
        <f ca="1">IF(AI$5-$I$5&lt;$A67-1," ",IF(AI$5-$I$5+1&gt;'Primary Inputs'!$C$17,0,(SUM(OFFSET($I$22,0,AI$5-$I$5-$A67+1)))*$C120))</f>
        <v xml:space="preserve"> </v>
      </c>
      <c r="AJ120" s="169" t="str">
        <f ca="1">IF(AJ$5-$I$5&lt;$A67-1," ",IF(AJ$5-$I$5+1&gt;'Primary Inputs'!$C$17,0,(SUM(OFFSET($I$22,0,AJ$5-$I$5-$A67+1)))*$C120))</f>
        <v xml:space="preserve"> </v>
      </c>
      <c r="AK120" s="169" t="str">
        <f ca="1">IF(AK$5-$I$5&lt;$A67-1," ",IF(AK$5-$I$5+1&gt;'Primary Inputs'!$C$17,0,(SUM(OFFSET($I$22,0,AK$5-$I$5-$A67+1)))*$C120))</f>
        <v xml:space="preserve"> </v>
      </c>
      <c r="AL120" s="169" t="str">
        <f ca="1">IF(AL$5-$I$5&lt;$A67-1," ",IF(AL$5-$I$5+1&gt;'Primary Inputs'!$C$17,0,(SUM(OFFSET($I$22,0,AL$5-$I$5-$A67+1)))*$C120))</f>
        <v xml:space="preserve"> </v>
      </c>
      <c r="AM120" s="169" t="str">
        <f ca="1">IF(AM$5-$I$5&lt;$A67-1," ",IF(AM$5-$I$5+1&gt;'Primary Inputs'!$C$17,0,(SUM(OFFSET($I$22,0,AM$5-$I$5-$A67+1)))*$C120))</f>
        <v xml:space="preserve"> </v>
      </c>
      <c r="AN120" s="169" t="str">
        <f ca="1">IF(AN$5-$I$5&lt;$A67-1," ",IF(AN$5-$I$5+1&gt;'Primary Inputs'!$C$17,0,(SUM(OFFSET($I$22,0,AN$5-$I$5-$A67+1)))*$C120))</f>
        <v xml:space="preserve"> </v>
      </c>
      <c r="AO120" s="169" t="str">
        <f ca="1">IF(AO$5-$I$5&lt;$A67-1," ",IF(AO$5-$I$5+1&gt;'Primary Inputs'!$C$17,0,(SUM(OFFSET($I$22,0,AO$5-$I$5-$A67+1)))*$C120))</f>
        <v xml:space="preserve"> </v>
      </c>
      <c r="AP120" s="169" t="str">
        <f ca="1">IF(AP$5-$I$5&lt;$A67-1," ",IF(AP$5-$I$5+1&gt;'Primary Inputs'!$C$17,0,(SUM(OFFSET($I$22,0,AP$5-$I$5-$A67+1)))*$C120))</f>
        <v xml:space="preserve"> </v>
      </c>
      <c r="AQ120" s="169" t="str">
        <f ca="1">IF(AQ$5-$I$5&lt;$A67-1," ",IF(AQ$5-$I$5+1&gt;'Primary Inputs'!$C$17,0,(SUM(OFFSET($I$22,0,AQ$5-$I$5-$A67+1)))*$C120))</f>
        <v xml:space="preserve"> </v>
      </c>
      <c r="AR120" s="169" t="str">
        <f ca="1">IF(AR$5-$I$5&lt;$A67-1," ",IF(AR$5-$I$5+1&gt;'Primary Inputs'!$C$17,0,(SUM(OFFSET($I$22,0,AR$5-$I$5-$A67+1)))*$C120))</f>
        <v xml:space="preserve"> </v>
      </c>
      <c r="AS120" s="169" t="str">
        <f ca="1">IF(AS$5-$I$5&lt;$A67-1," ",IF(AS$5-$I$5+1&gt;'Primary Inputs'!$C$17,0,(SUM(OFFSET($I$22,0,AS$5-$I$5-$A67+1)))*$C120))</f>
        <v xml:space="preserve"> </v>
      </c>
      <c r="AT120" s="169" t="str">
        <f ca="1">IF(AT$5-$I$5&lt;$A67-1," ",IF(AT$5-$I$5+1&gt;'Primary Inputs'!$C$17,0,(SUM(OFFSET($I$22,0,AT$5-$I$5-$A67+1)))*$C120))</f>
        <v xml:space="preserve"> </v>
      </c>
      <c r="AU120" s="169" t="str">
        <f ca="1">IF(AU$5-$I$5&lt;$A67-1," ",IF(AU$5-$I$5+1&gt;'Primary Inputs'!$C$17,0,(SUM(OFFSET($I$22,0,AU$5-$I$5-$A67+1)))*$C120))</f>
        <v xml:space="preserve"> </v>
      </c>
      <c r="AV120" s="169" t="str">
        <f ca="1">IF(AV$5-$I$5&lt;$A67-1," ",IF(AV$5-$I$5+1&gt;'Primary Inputs'!$C$17,0,(SUM(OFFSET($I$22,0,AV$5-$I$5-$A67+1)))*$C120))</f>
        <v xml:space="preserve"> </v>
      </c>
      <c r="AW120" s="169" t="str">
        <f ca="1">IF(AW$5-$I$5&lt;$A67-1," ",IF(AW$5-$I$5+1&gt;'Primary Inputs'!$C$17,0,(SUM(OFFSET($I$22,0,AW$5-$I$5-$A67+1)))*$C120))</f>
        <v xml:space="preserve"> </v>
      </c>
      <c r="AX120" s="169">
        <f ca="1">IF(AX$5-$I$5&lt;$A67-1," ",IF(AX$5-$I$5+1&gt;'Primary Inputs'!$C$17,0,(SUM(OFFSET($I$22,0,AX$5-$I$5-$A67+1)))*$C120))</f>
        <v>0</v>
      </c>
      <c r="AY120" s="169">
        <f ca="1">IF(AY$5-$I$5&lt;$A67-1," ",IF(AY$5-$I$5+1&gt;'Primary Inputs'!$C$17,0,(SUM(OFFSET($I$22,0,AY$5-$I$5-$A67+1)))*$C120))</f>
        <v>0</v>
      </c>
      <c r="AZ120" s="169">
        <f ca="1">IF(AZ$5-$I$5&lt;$A67-1," ",IF(AZ$5-$I$5+1&gt;'Primary Inputs'!$C$17,0,(SUM(OFFSET($I$22,0,AZ$5-$I$5-$A67+1)))*$C120))</f>
        <v>0</v>
      </c>
      <c r="BA120" s="169">
        <f ca="1">IF(BA$5-$I$5&lt;$A67-1," ",IF(BA$5-$I$5+1&gt;'Primary Inputs'!$C$17,0,(SUM(OFFSET($I$22,0,BA$5-$I$5-$A67+1)))*$C120))</f>
        <v>0</v>
      </c>
      <c r="BB120" s="169">
        <f ca="1">IF(BB$5-$I$5&lt;$A67-1," ",IF(BB$5-$I$5+1&gt;'Primary Inputs'!$C$17,0,(SUM(OFFSET($I$22,0,BB$5-$I$5-$A67+1)))*$C120))</f>
        <v>0</v>
      </c>
      <c r="BC120" s="169">
        <f ca="1">IF(BC$5-$I$5&lt;$A67-1," ",IF(BC$5-$I$5+1&gt;'Primary Inputs'!$C$17,0,(SUM(OFFSET($I$22,0,BC$5-$I$5-$A67+1)))*$C120))</f>
        <v>0</v>
      </c>
      <c r="BD120" s="169">
        <f ca="1">IF(BD$5-$I$5&lt;$A67-1," ",IF(BD$5-$I$5+1&gt;'Primary Inputs'!$C$17,0,(SUM(OFFSET($I$22,0,BD$5-$I$5-$A67+1)))*$C120))</f>
        <v>0</v>
      </c>
      <c r="BE120" s="169">
        <f ca="1">IF(BE$5-$I$5&lt;$A67-1," ",IF(BE$5-$I$5+1&gt;'Primary Inputs'!$C$17,0,(SUM(OFFSET($I$22,0,BE$5-$I$5-$A67+1)))*$C120))</f>
        <v>0</v>
      </c>
      <c r="BF120" s="169">
        <f ca="1">IF(BF$5-$I$5&lt;$A67-1," ",IF(BF$5-$I$5+1&gt;'Primary Inputs'!$C$17,0,(SUM(OFFSET($I$22,0,BF$5-$I$5-$A67+1)))*$C120))</f>
        <v>0</v>
      </c>
    </row>
    <row r="121" spans="2:58">
      <c r="B121" s="119" t="s">
        <v>237</v>
      </c>
      <c r="C121" s="119">
        <f t="shared" ca="1" si="2"/>
        <v>0</v>
      </c>
      <c r="I121" s="169" t="str">
        <f ca="1">IF(I$5-$I$5&lt;$A68-1," ",IF(I$5-$I$5+1&gt;'Primary Inputs'!$C$17,0,(SUM(OFFSET($I$22,0,I$5-$I$5-$A68+1)))*$C121))</f>
        <v xml:space="preserve"> </v>
      </c>
      <c r="J121" s="169" t="str">
        <f ca="1">IF(J$5-$I$5&lt;$A68-1," ",IF(J$5-$I$5+1&gt;'Primary Inputs'!$C$17,0,(SUM(OFFSET($I$22,0,J$5-$I$5-$A68+1)))*$C121))</f>
        <v xml:space="preserve"> </v>
      </c>
      <c r="K121" s="169" t="str">
        <f ca="1">IF(K$5-$I$5&lt;$A68-1," ",IF(K$5-$I$5+1&gt;'Primary Inputs'!$C$17,0,(SUM(OFFSET($I$22,0,K$5-$I$5-$A68+1)))*$C121))</f>
        <v xml:space="preserve"> </v>
      </c>
      <c r="L121" s="169" t="str">
        <f ca="1">IF(L$5-$I$5&lt;$A68-1," ",IF(L$5-$I$5+1&gt;'Primary Inputs'!$C$17,0,(SUM(OFFSET($I$22,0,L$5-$I$5-$A68+1)))*$C121))</f>
        <v xml:space="preserve"> </v>
      </c>
      <c r="M121" s="169" t="str">
        <f ca="1">IF(M$5-$I$5&lt;$A68-1," ",IF(M$5-$I$5+1&gt;'Primary Inputs'!$C$17,0,(SUM(OFFSET($I$22,0,M$5-$I$5-$A68+1)))*$C121))</f>
        <v xml:space="preserve"> </v>
      </c>
      <c r="N121" s="169" t="str">
        <f ca="1">IF(N$5-$I$5&lt;$A68-1," ",IF(N$5-$I$5+1&gt;'Primary Inputs'!$C$17,0,(SUM(OFFSET($I$22,0,N$5-$I$5-$A68+1)))*$C121))</f>
        <v xml:space="preserve"> </v>
      </c>
      <c r="O121" s="169" t="str">
        <f ca="1">IF(O$5-$I$5&lt;$A68-1," ",IF(O$5-$I$5+1&gt;'Primary Inputs'!$C$17,0,(SUM(OFFSET($I$22,0,O$5-$I$5-$A68+1)))*$C121))</f>
        <v xml:space="preserve"> </v>
      </c>
      <c r="P121" s="169" t="str">
        <f ca="1">IF(P$5-$I$5&lt;$A68-1," ",IF(P$5-$I$5+1&gt;'Primary Inputs'!$C$17,0,(SUM(OFFSET($I$22,0,P$5-$I$5-$A68+1)))*$C121))</f>
        <v xml:space="preserve"> </v>
      </c>
      <c r="Q121" s="169" t="str">
        <f ca="1">IF(Q$5-$I$5&lt;$A68-1," ",IF(Q$5-$I$5+1&gt;'Primary Inputs'!$C$17,0,(SUM(OFFSET($I$22,0,Q$5-$I$5-$A68+1)))*$C121))</f>
        <v xml:space="preserve"> </v>
      </c>
      <c r="R121" s="169" t="str">
        <f ca="1">IF(R$5-$I$5&lt;$A68-1," ",IF(R$5-$I$5+1&gt;'Primary Inputs'!$C$17,0,(SUM(OFFSET($I$22,0,R$5-$I$5-$A68+1)))*$C121))</f>
        <v xml:space="preserve"> </v>
      </c>
      <c r="S121" s="169" t="str">
        <f ca="1">IF(S$5-$I$5&lt;$A68-1," ",IF(S$5-$I$5+1&gt;'Primary Inputs'!$C$17,0,(SUM(OFFSET($I$22,0,S$5-$I$5-$A68+1)))*$C121))</f>
        <v xml:space="preserve"> </v>
      </c>
      <c r="T121" s="169" t="str">
        <f ca="1">IF(T$5-$I$5&lt;$A68-1," ",IF(T$5-$I$5+1&gt;'Primary Inputs'!$C$17,0,(SUM(OFFSET($I$22,0,T$5-$I$5-$A68+1)))*$C121))</f>
        <v xml:space="preserve"> </v>
      </c>
      <c r="U121" s="169" t="str">
        <f ca="1">IF(U$5-$I$5&lt;$A68-1," ",IF(U$5-$I$5+1&gt;'Primary Inputs'!$C$17,0,(SUM(OFFSET($I$22,0,U$5-$I$5-$A68+1)))*$C121))</f>
        <v xml:space="preserve"> </v>
      </c>
      <c r="V121" s="169" t="str">
        <f ca="1">IF(V$5-$I$5&lt;$A68-1," ",IF(V$5-$I$5+1&gt;'Primary Inputs'!$C$17,0,(SUM(OFFSET($I$22,0,V$5-$I$5-$A68+1)))*$C121))</f>
        <v xml:space="preserve"> </v>
      </c>
      <c r="W121" s="169" t="str">
        <f ca="1">IF(W$5-$I$5&lt;$A68-1," ",IF(W$5-$I$5+1&gt;'Primary Inputs'!$C$17,0,(SUM(OFFSET($I$22,0,W$5-$I$5-$A68+1)))*$C121))</f>
        <v xml:space="preserve"> </v>
      </c>
      <c r="X121" s="169" t="str">
        <f ca="1">IF(X$5-$I$5&lt;$A68-1," ",IF(X$5-$I$5+1&gt;'Primary Inputs'!$C$17,0,(SUM(OFFSET($I$22,0,X$5-$I$5-$A68+1)))*$C121))</f>
        <v xml:space="preserve"> </v>
      </c>
      <c r="Y121" s="169" t="str">
        <f ca="1">IF(Y$5-$I$5&lt;$A68-1," ",IF(Y$5-$I$5+1&gt;'Primary Inputs'!$C$17,0,(SUM(OFFSET($I$22,0,Y$5-$I$5-$A68+1)))*$C121))</f>
        <v xml:space="preserve"> </v>
      </c>
      <c r="Z121" s="169" t="str">
        <f ca="1">IF(Z$5-$I$5&lt;$A68-1," ",IF(Z$5-$I$5+1&gt;'Primary Inputs'!$C$17,0,(SUM(OFFSET($I$22,0,Z$5-$I$5-$A68+1)))*$C121))</f>
        <v xml:space="preserve"> </v>
      </c>
      <c r="AA121" s="169" t="str">
        <f ca="1">IF(AA$5-$I$5&lt;$A68-1," ",IF(AA$5-$I$5+1&gt;'Primary Inputs'!$C$17,0,(SUM(OFFSET($I$22,0,AA$5-$I$5-$A68+1)))*$C121))</f>
        <v xml:space="preserve"> </v>
      </c>
      <c r="AB121" s="169" t="str">
        <f ca="1">IF(AB$5-$I$5&lt;$A68-1," ",IF(AB$5-$I$5+1&gt;'Primary Inputs'!$C$17,0,(SUM(OFFSET($I$22,0,AB$5-$I$5-$A68+1)))*$C121))</f>
        <v xml:space="preserve"> </v>
      </c>
      <c r="AC121" s="169" t="str">
        <f ca="1">IF(AC$5-$I$5&lt;$A68-1," ",IF(AC$5-$I$5+1&gt;'Primary Inputs'!$C$17,0,(SUM(OFFSET($I$22,0,AC$5-$I$5-$A68+1)))*$C121))</f>
        <v xml:space="preserve"> </v>
      </c>
      <c r="AD121" s="169" t="str">
        <f ca="1">IF(AD$5-$I$5&lt;$A68-1," ",IF(AD$5-$I$5+1&gt;'Primary Inputs'!$C$17,0,(SUM(OFFSET($I$22,0,AD$5-$I$5-$A68+1)))*$C121))</f>
        <v xml:space="preserve"> </v>
      </c>
      <c r="AE121" s="169" t="str">
        <f ca="1">IF(AE$5-$I$5&lt;$A68-1," ",IF(AE$5-$I$5+1&gt;'Primary Inputs'!$C$17,0,(SUM(OFFSET($I$22,0,AE$5-$I$5-$A68+1)))*$C121))</f>
        <v xml:space="preserve"> </v>
      </c>
      <c r="AF121" s="169" t="str">
        <f ca="1">IF(AF$5-$I$5&lt;$A68-1," ",IF(AF$5-$I$5+1&gt;'Primary Inputs'!$C$17,0,(SUM(OFFSET($I$22,0,AF$5-$I$5-$A68+1)))*$C121))</f>
        <v xml:space="preserve"> </v>
      </c>
      <c r="AG121" s="169" t="str">
        <f ca="1">IF(AG$5-$I$5&lt;$A68-1," ",IF(AG$5-$I$5+1&gt;'Primary Inputs'!$C$17,0,(SUM(OFFSET($I$22,0,AG$5-$I$5-$A68+1)))*$C121))</f>
        <v xml:space="preserve"> </v>
      </c>
      <c r="AH121" s="169" t="str">
        <f ca="1">IF(AH$5-$I$5&lt;$A68-1," ",IF(AH$5-$I$5+1&gt;'Primary Inputs'!$C$17,0,(SUM(OFFSET($I$22,0,AH$5-$I$5-$A68+1)))*$C121))</f>
        <v xml:space="preserve"> </v>
      </c>
      <c r="AI121" s="169" t="str">
        <f ca="1">IF(AI$5-$I$5&lt;$A68-1," ",IF(AI$5-$I$5+1&gt;'Primary Inputs'!$C$17,0,(SUM(OFFSET($I$22,0,AI$5-$I$5-$A68+1)))*$C121))</f>
        <v xml:space="preserve"> </v>
      </c>
      <c r="AJ121" s="169" t="str">
        <f ca="1">IF(AJ$5-$I$5&lt;$A68-1," ",IF(AJ$5-$I$5+1&gt;'Primary Inputs'!$C$17,0,(SUM(OFFSET($I$22,0,AJ$5-$I$5-$A68+1)))*$C121))</f>
        <v xml:space="preserve"> </v>
      </c>
      <c r="AK121" s="169" t="str">
        <f ca="1">IF(AK$5-$I$5&lt;$A68-1," ",IF(AK$5-$I$5+1&gt;'Primary Inputs'!$C$17,0,(SUM(OFFSET($I$22,0,AK$5-$I$5-$A68+1)))*$C121))</f>
        <v xml:space="preserve"> </v>
      </c>
      <c r="AL121" s="169" t="str">
        <f ca="1">IF(AL$5-$I$5&lt;$A68-1," ",IF(AL$5-$I$5+1&gt;'Primary Inputs'!$C$17,0,(SUM(OFFSET($I$22,0,AL$5-$I$5-$A68+1)))*$C121))</f>
        <v xml:space="preserve"> </v>
      </c>
      <c r="AM121" s="169" t="str">
        <f ca="1">IF(AM$5-$I$5&lt;$A68-1," ",IF(AM$5-$I$5+1&gt;'Primary Inputs'!$C$17,0,(SUM(OFFSET($I$22,0,AM$5-$I$5-$A68+1)))*$C121))</f>
        <v xml:space="preserve"> </v>
      </c>
      <c r="AN121" s="169" t="str">
        <f ca="1">IF(AN$5-$I$5&lt;$A68-1," ",IF(AN$5-$I$5+1&gt;'Primary Inputs'!$C$17,0,(SUM(OFFSET($I$22,0,AN$5-$I$5-$A68+1)))*$C121))</f>
        <v xml:space="preserve"> </v>
      </c>
      <c r="AO121" s="169" t="str">
        <f ca="1">IF(AO$5-$I$5&lt;$A68-1," ",IF(AO$5-$I$5+1&gt;'Primary Inputs'!$C$17,0,(SUM(OFFSET($I$22,0,AO$5-$I$5-$A68+1)))*$C121))</f>
        <v xml:space="preserve"> </v>
      </c>
      <c r="AP121" s="169" t="str">
        <f ca="1">IF(AP$5-$I$5&lt;$A68-1," ",IF(AP$5-$I$5+1&gt;'Primary Inputs'!$C$17,0,(SUM(OFFSET($I$22,0,AP$5-$I$5-$A68+1)))*$C121))</f>
        <v xml:space="preserve"> </v>
      </c>
      <c r="AQ121" s="169" t="str">
        <f ca="1">IF(AQ$5-$I$5&lt;$A68-1," ",IF(AQ$5-$I$5+1&gt;'Primary Inputs'!$C$17,0,(SUM(OFFSET($I$22,0,AQ$5-$I$5-$A68+1)))*$C121))</f>
        <v xml:space="preserve"> </v>
      </c>
      <c r="AR121" s="169" t="str">
        <f ca="1">IF(AR$5-$I$5&lt;$A68-1," ",IF(AR$5-$I$5+1&gt;'Primary Inputs'!$C$17,0,(SUM(OFFSET($I$22,0,AR$5-$I$5-$A68+1)))*$C121))</f>
        <v xml:space="preserve"> </v>
      </c>
      <c r="AS121" s="169" t="str">
        <f ca="1">IF(AS$5-$I$5&lt;$A68-1," ",IF(AS$5-$I$5+1&gt;'Primary Inputs'!$C$17,0,(SUM(OFFSET($I$22,0,AS$5-$I$5-$A68+1)))*$C121))</f>
        <v xml:space="preserve"> </v>
      </c>
      <c r="AT121" s="169" t="str">
        <f ca="1">IF(AT$5-$I$5&lt;$A68-1," ",IF(AT$5-$I$5+1&gt;'Primary Inputs'!$C$17,0,(SUM(OFFSET($I$22,0,AT$5-$I$5-$A68+1)))*$C121))</f>
        <v xml:space="preserve"> </v>
      </c>
      <c r="AU121" s="169" t="str">
        <f ca="1">IF(AU$5-$I$5&lt;$A68-1," ",IF(AU$5-$I$5+1&gt;'Primary Inputs'!$C$17,0,(SUM(OFFSET($I$22,0,AU$5-$I$5-$A68+1)))*$C121))</f>
        <v xml:space="preserve"> </v>
      </c>
      <c r="AV121" s="169" t="str">
        <f ca="1">IF(AV$5-$I$5&lt;$A68-1," ",IF(AV$5-$I$5+1&gt;'Primary Inputs'!$C$17,0,(SUM(OFFSET($I$22,0,AV$5-$I$5-$A68+1)))*$C121))</f>
        <v xml:space="preserve"> </v>
      </c>
      <c r="AW121" s="169" t="str">
        <f ca="1">IF(AW$5-$I$5&lt;$A68-1," ",IF(AW$5-$I$5+1&gt;'Primary Inputs'!$C$17,0,(SUM(OFFSET($I$22,0,AW$5-$I$5-$A68+1)))*$C121))</f>
        <v xml:space="preserve"> </v>
      </c>
      <c r="AX121" s="169" t="str">
        <f ca="1">IF(AX$5-$I$5&lt;$A68-1," ",IF(AX$5-$I$5+1&gt;'Primary Inputs'!$C$17,0,(SUM(OFFSET($I$22,0,AX$5-$I$5-$A68+1)))*$C121))</f>
        <v xml:space="preserve"> </v>
      </c>
      <c r="AY121" s="169">
        <f ca="1">IF(AY$5-$I$5&lt;$A68-1," ",IF(AY$5-$I$5+1&gt;'Primary Inputs'!$C$17,0,(SUM(OFFSET($I$22,0,AY$5-$I$5-$A68+1)))*$C121))</f>
        <v>0</v>
      </c>
      <c r="AZ121" s="169">
        <f ca="1">IF(AZ$5-$I$5&lt;$A68-1," ",IF(AZ$5-$I$5+1&gt;'Primary Inputs'!$C$17,0,(SUM(OFFSET($I$22,0,AZ$5-$I$5-$A68+1)))*$C121))</f>
        <v>0</v>
      </c>
      <c r="BA121" s="169">
        <f ca="1">IF(BA$5-$I$5&lt;$A68-1," ",IF(BA$5-$I$5+1&gt;'Primary Inputs'!$C$17,0,(SUM(OFFSET($I$22,0,BA$5-$I$5-$A68+1)))*$C121))</f>
        <v>0</v>
      </c>
      <c r="BB121" s="169">
        <f ca="1">IF(BB$5-$I$5&lt;$A68-1," ",IF(BB$5-$I$5+1&gt;'Primary Inputs'!$C$17,0,(SUM(OFFSET($I$22,0,BB$5-$I$5-$A68+1)))*$C121))</f>
        <v>0</v>
      </c>
      <c r="BC121" s="169">
        <f ca="1">IF(BC$5-$I$5&lt;$A68-1," ",IF(BC$5-$I$5+1&gt;'Primary Inputs'!$C$17,0,(SUM(OFFSET($I$22,0,BC$5-$I$5-$A68+1)))*$C121))</f>
        <v>0</v>
      </c>
      <c r="BD121" s="169">
        <f ca="1">IF(BD$5-$I$5&lt;$A68-1," ",IF(BD$5-$I$5+1&gt;'Primary Inputs'!$C$17,0,(SUM(OFFSET($I$22,0,BD$5-$I$5-$A68+1)))*$C121))</f>
        <v>0</v>
      </c>
      <c r="BE121" s="169">
        <f ca="1">IF(BE$5-$I$5&lt;$A68-1," ",IF(BE$5-$I$5+1&gt;'Primary Inputs'!$C$17,0,(SUM(OFFSET($I$22,0,BE$5-$I$5-$A68+1)))*$C121))</f>
        <v>0</v>
      </c>
      <c r="BF121" s="169">
        <f ca="1">IF(BF$5-$I$5&lt;$A68-1," ",IF(BF$5-$I$5+1&gt;'Primary Inputs'!$C$17,0,(SUM(OFFSET($I$22,0,BF$5-$I$5-$A68+1)))*$C121))</f>
        <v>0</v>
      </c>
    </row>
    <row r="122" spans="2:58">
      <c r="B122" s="119" t="s">
        <v>238</v>
      </c>
      <c r="C122" s="119">
        <f t="shared" ca="1" si="2"/>
        <v>0</v>
      </c>
      <c r="I122" s="169" t="str">
        <f ca="1">IF(I$5-$I$5&lt;$A69-1," ",IF(I$5-$I$5+1&gt;'Primary Inputs'!$C$17,0,(SUM(OFFSET($I$22,0,I$5-$I$5-$A69+1)))*$C122))</f>
        <v xml:space="preserve"> </v>
      </c>
      <c r="J122" s="169" t="str">
        <f ca="1">IF(J$5-$I$5&lt;$A69-1," ",IF(J$5-$I$5+1&gt;'Primary Inputs'!$C$17,0,(SUM(OFFSET($I$22,0,J$5-$I$5-$A69+1)))*$C122))</f>
        <v xml:space="preserve"> </v>
      </c>
      <c r="K122" s="169" t="str">
        <f ca="1">IF(K$5-$I$5&lt;$A69-1," ",IF(K$5-$I$5+1&gt;'Primary Inputs'!$C$17,0,(SUM(OFFSET($I$22,0,K$5-$I$5-$A69+1)))*$C122))</f>
        <v xml:space="preserve"> </v>
      </c>
      <c r="L122" s="169" t="str">
        <f ca="1">IF(L$5-$I$5&lt;$A69-1," ",IF(L$5-$I$5+1&gt;'Primary Inputs'!$C$17,0,(SUM(OFFSET($I$22,0,L$5-$I$5-$A69+1)))*$C122))</f>
        <v xml:space="preserve"> </v>
      </c>
      <c r="M122" s="169" t="str">
        <f ca="1">IF(M$5-$I$5&lt;$A69-1," ",IF(M$5-$I$5+1&gt;'Primary Inputs'!$C$17,0,(SUM(OFFSET($I$22,0,M$5-$I$5-$A69+1)))*$C122))</f>
        <v xml:space="preserve"> </v>
      </c>
      <c r="N122" s="169" t="str">
        <f ca="1">IF(N$5-$I$5&lt;$A69-1," ",IF(N$5-$I$5+1&gt;'Primary Inputs'!$C$17,0,(SUM(OFFSET($I$22,0,N$5-$I$5-$A69+1)))*$C122))</f>
        <v xml:space="preserve"> </v>
      </c>
      <c r="O122" s="169" t="str">
        <f ca="1">IF(O$5-$I$5&lt;$A69-1," ",IF(O$5-$I$5+1&gt;'Primary Inputs'!$C$17,0,(SUM(OFFSET($I$22,0,O$5-$I$5-$A69+1)))*$C122))</f>
        <v xml:space="preserve"> </v>
      </c>
      <c r="P122" s="169" t="str">
        <f ca="1">IF(P$5-$I$5&lt;$A69-1," ",IF(P$5-$I$5+1&gt;'Primary Inputs'!$C$17,0,(SUM(OFFSET($I$22,0,P$5-$I$5-$A69+1)))*$C122))</f>
        <v xml:space="preserve"> </v>
      </c>
      <c r="Q122" s="169" t="str">
        <f ca="1">IF(Q$5-$I$5&lt;$A69-1," ",IF(Q$5-$I$5+1&gt;'Primary Inputs'!$C$17,0,(SUM(OFFSET($I$22,0,Q$5-$I$5-$A69+1)))*$C122))</f>
        <v xml:space="preserve"> </v>
      </c>
      <c r="R122" s="169" t="str">
        <f ca="1">IF(R$5-$I$5&lt;$A69-1," ",IF(R$5-$I$5+1&gt;'Primary Inputs'!$C$17,0,(SUM(OFFSET($I$22,0,R$5-$I$5-$A69+1)))*$C122))</f>
        <v xml:space="preserve"> </v>
      </c>
      <c r="S122" s="169" t="str">
        <f ca="1">IF(S$5-$I$5&lt;$A69-1," ",IF(S$5-$I$5+1&gt;'Primary Inputs'!$C$17,0,(SUM(OFFSET($I$22,0,S$5-$I$5-$A69+1)))*$C122))</f>
        <v xml:space="preserve"> </v>
      </c>
      <c r="T122" s="169" t="str">
        <f ca="1">IF(T$5-$I$5&lt;$A69-1," ",IF(T$5-$I$5+1&gt;'Primary Inputs'!$C$17,0,(SUM(OFFSET($I$22,0,T$5-$I$5-$A69+1)))*$C122))</f>
        <v xml:space="preserve"> </v>
      </c>
      <c r="U122" s="169" t="str">
        <f ca="1">IF(U$5-$I$5&lt;$A69-1," ",IF(U$5-$I$5+1&gt;'Primary Inputs'!$C$17,0,(SUM(OFFSET($I$22,0,U$5-$I$5-$A69+1)))*$C122))</f>
        <v xml:space="preserve"> </v>
      </c>
      <c r="V122" s="169" t="str">
        <f ca="1">IF(V$5-$I$5&lt;$A69-1," ",IF(V$5-$I$5+1&gt;'Primary Inputs'!$C$17,0,(SUM(OFFSET($I$22,0,V$5-$I$5-$A69+1)))*$C122))</f>
        <v xml:space="preserve"> </v>
      </c>
      <c r="W122" s="169" t="str">
        <f ca="1">IF(W$5-$I$5&lt;$A69-1," ",IF(W$5-$I$5+1&gt;'Primary Inputs'!$C$17,0,(SUM(OFFSET($I$22,0,W$5-$I$5-$A69+1)))*$C122))</f>
        <v xml:space="preserve"> </v>
      </c>
      <c r="X122" s="169" t="str">
        <f ca="1">IF(X$5-$I$5&lt;$A69-1," ",IF(X$5-$I$5+1&gt;'Primary Inputs'!$C$17,0,(SUM(OFFSET($I$22,0,X$5-$I$5-$A69+1)))*$C122))</f>
        <v xml:space="preserve"> </v>
      </c>
      <c r="Y122" s="169" t="str">
        <f ca="1">IF(Y$5-$I$5&lt;$A69-1," ",IF(Y$5-$I$5+1&gt;'Primary Inputs'!$C$17,0,(SUM(OFFSET($I$22,0,Y$5-$I$5-$A69+1)))*$C122))</f>
        <v xml:space="preserve"> </v>
      </c>
      <c r="Z122" s="169" t="str">
        <f ca="1">IF(Z$5-$I$5&lt;$A69-1," ",IF(Z$5-$I$5+1&gt;'Primary Inputs'!$C$17,0,(SUM(OFFSET($I$22,0,Z$5-$I$5-$A69+1)))*$C122))</f>
        <v xml:space="preserve"> </v>
      </c>
      <c r="AA122" s="169" t="str">
        <f ca="1">IF(AA$5-$I$5&lt;$A69-1," ",IF(AA$5-$I$5+1&gt;'Primary Inputs'!$C$17,0,(SUM(OFFSET($I$22,0,AA$5-$I$5-$A69+1)))*$C122))</f>
        <v xml:space="preserve"> </v>
      </c>
      <c r="AB122" s="169" t="str">
        <f ca="1">IF(AB$5-$I$5&lt;$A69-1," ",IF(AB$5-$I$5+1&gt;'Primary Inputs'!$C$17,0,(SUM(OFFSET($I$22,0,AB$5-$I$5-$A69+1)))*$C122))</f>
        <v xml:space="preserve"> </v>
      </c>
      <c r="AC122" s="169" t="str">
        <f ca="1">IF(AC$5-$I$5&lt;$A69-1," ",IF(AC$5-$I$5+1&gt;'Primary Inputs'!$C$17,0,(SUM(OFFSET($I$22,0,AC$5-$I$5-$A69+1)))*$C122))</f>
        <v xml:space="preserve"> </v>
      </c>
      <c r="AD122" s="169" t="str">
        <f ca="1">IF(AD$5-$I$5&lt;$A69-1," ",IF(AD$5-$I$5+1&gt;'Primary Inputs'!$C$17,0,(SUM(OFFSET($I$22,0,AD$5-$I$5-$A69+1)))*$C122))</f>
        <v xml:space="preserve"> </v>
      </c>
      <c r="AE122" s="169" t="str">
        <f ca="1">IF(AE$5-$I$5&lt;$A69-1," ",IF(AE$5-$I$5+1&gt;'Primary Inputs'!$C$17,0,(SUM(OFFSET($I$22,0,AE$5-$I$5-$A69+1)))*$C122))</f>
        <v xml:space="preserve"> </v>
      </c>
      <c r="AF122" s="169" t="str">
        <f ca="1">IF(AF$5-$I$5&lt;$A69-1," ",IF(AF$5-$I$5+1&gt;'Primary Inputs'!$C$17,0,(SUM(OFFSET($I$22,0,AF$5-$I$5-$A69+1)))*$C122))</f>
        <v xml:space="preserve"> </v>
      </c>
      <c r="AG122" s="169" t="str">
        <f ca="1">IF(AG$5-$I$5&lt;$A69-1," ",IF(AG$5-$I$5+1&gt;'Primary Inputs'!$C$17,0,(SUM(OFFSET($I$22,0,AG$5-$I$5-$A69+1)))*$C122))</f>
        <v xml:space="preserve"> </v>
      </c>
      <c r="AH122" s="169" t="str">
        <f ca="1">IF(AH$5-$I$5&lt;$A69-1," ",IF(AH$5-$I$5+1&gt;'Primary Inputs'!$C$17,0,(SUM(OFFSET($I$22,0,AH$5-$I$5-$A69+1)))*$C122))</f>
        <v xml:space="preserve"> </v>
      </c>
      <c r="AI122" s="169" t="str">
        <f ca="1">IF(AI$5-$I$5&lt;$A69-1," ",IF(AI$5-$I$5+1&gt;'Primary Inputs'!$C$17,0,(SUM(OFFSET($I$22,0,AI$5-$I$5-$A69+1)))*$C122))</f>
        <v xml:space="preserve"> </v>
      </c>
      <c r="AJ122" s="169" t="str">
        <f ca="1">IF(AJ$5-$I$5&lt;$A69-1," ",IF(AJ$5-$I$5+1&gt;'Primary Inputs'!$C$17,0,(SUM(OFFSET($I$22,0,AJ$5-$I$5-$A69+1)))*$C122))</f>
        <v xml:space="preserve"> </v>
      </c>
      <c r="AK122" s="169" t="str">
        <f ca="1">IF(AK$5-$I$5&lt;$A69-1," ",IF(AK$5-$I$5+1&gt;'Primary Inputs'!$C$17,0,(SUM(OFFSET($I$22,0,AK$5-$I$5-$A69+1)))*$C122))</f>
        <v xml:space="preserve"> </v>
      </c>
      <c r="AL122" s="169" t="str">
        <f ca="1">IF(AL$5-$I$5&lt;$A69-1," ",IF(AL$5-$I$5+1&gt;'Primary Inputs'!$C$17,0,(SUM(OFFSET($I$22,0,AL$5-$I$5-$A69+1)))*$C122))</f>
        <v xml:space="preserve"> </v>
      </c>
      <c r="AM122" s="169" t="str">
        <f ca="1">IF(AM$5-$I$5&lt;$A69-1," ",IF(AM$5-$I$5+1&gt;'Primary Inputs'!$C$17,0,(SUM(OFFSET($I$22,0,AM$5-$I$5-$A69+1)))*$C122))</f>
        <v xml:space="preserve"> </v>
      </c>
      <c r="AN122" s="169" t="str">
        <f ca="1">IF(AN$5-$I$5&lt;$A69-1," ",IF(AN$5-$I$5+1&gt;'Primary Inputs'!$C$17,0,(SUM(OFFSET($I$22,0,AN$5-$I$5-$A69+1)))*$C122))</f>
        <v xml:space="preserve"> </v>
      </c>
      <c r="AO122" s="169" t="str">
        <f ca="1">IF(AO$5-$I$5&lt;$A69-1," ",IF(AO$5-$I$5+1&gt;'Primary Inputs'!$C$17,0,(SUM(OFFSET($I$22,0,AO$5-$I$5-$A69+1)))*$C122))</f>
        <v xml:space="preserve"> </v>
      </c>
      <c r="AP122" s="169" t="str">
        <f ca="1">IF(AP$5-$I$5&lt;$A69-1," ",IF(AP$5-$I$5+1&gt;'Primary Inputs'!$C$17,0,(SUM(OFFSET($I$22,0,AP$5-$I$5-$A69+1)))*$C122))</f>
        <v xml:space="preserve"> </v>
      </c>
      <c r="AQ122" s="169" t="str">
        <f ca="1">IF(AQ$5-$I$5&lt;$A69-1," ",IF(AQ$5-$I$5+1&gt;'Primary Inputs'!$C$17,0,(SUM(OFFSET($I$22,0,AQ$5-$I$5-$A69+1)))*$C122))</f>
        <v xml:space="preserve"> </v>
      </c>
      <c r="AR122" s="169" t="str">
        <f ca="1">IF(AR$5-$I$5&lt;$A69-1," ",IF(AR$5-$I$5+1&gt;'Primary Inputs'!$C$17,0,(SUM(OFFSET($I$22,0,AR$5-$I$5-$A69+1)))*$C122))</f>
        <v xml:space="preserve"> </v>
      </c>
      <c r="AS122" s="169" t="str">
        <f ca="1">IF(AS$5-$I$5&lt;$A69-1," ",IF(AS$5-$I$5+1&gt;'Primary Inputs'!$C$17,0,(SUM(OFFSET($I$22,0,AS$5-$I$5-$A69+1)))*$C122))</f>
        <v xml:space="preserve"> </v>
      </c>
      <c r="AT122" s="169" t="str">
        <f ca="1">IF(AT$5-$I$5&lt;$A69-1," ",IF(AT$5-$I$5+1&gt;'Primary Inputs'!$C$17,0,(SUM(OFFSET($I$22,0,AT$5-$I$5-$A69+1)))*$C122))</f>
        <v xml:space="preserve"> </v>
      </c>
      <c r="AU122" s="169" t="str">
        <f ca="1">IF(AU$5-$I$5&lt;$A69-1," ",IF(AU$5-$I$5+1&gt;'Primary Inputs'!$C$17,0,(SUM(OFFSET($I$22,0,AU$5-$I$5-$A69+1)))*$C122))</f>
        <v xml:space="preserve"> </v>
      </c>
      <c r="AV122" s="169" t="str">
        <f ca="1">IF(AV$5-$I$5&lt;$A69-1," ",IF(AV$5-$I$5+1&gt;'Primary Inputs'!$C$17,0,(SUM(OFFSET($I$22,0,AV$5-$I$5-$A69+1)))*$C122))</f>
        <v xml:space="preserve"> </v>
      </c>
      <c r="AW122" s="169" t="str">
        <f ca="1">IF(AW$5-$I$5&lt;$A69-1," ",IF(AW$5-$I$5+1&gt;'Primary Inputs'!$C$17,0,(SUM(OFFSET($I$22,0,AW$5-$I$5-$A69+1)))*$C122))</f>
        <v xml:space="preserve"> </v>
      </c>
      <c r="AX122" s="169" t="str">
        <f ca="1">IF(AX$5-$I$5&lt;$A69-1," ",IF(AX$5-$I$5+1&gt;'Primary Inputs'!$C$17,0,(SUM(OFFSET($I$22,0,AX$5-$I$5-$A69+1)))*$C122))</f>
        <v xml:space="preserve"> </v>
      </c>
      <c r="AY122" s="169" t="str">
        <f ca="1">IF(AY$5-$I$5&lt;$A69-1," ",IF(AY$5-$I$5+1&gt;'Primary Inputs'!$C$17,0,(SUM(OFFSET($I$22,0,AY$5-$I$5-$A69+1)))*$C122))</f>
        <v xml:space="preserve"> </v>
      </c>
      <c r="AZ122" s="169">
        <f ca="1">IF(AZ$5-$I$5&lt;$A69-1," ",IF(AZ$5-$I$5+1&gt;'Primary Inputs'!$C$17,0,(SUM(OFFSET($I$22,0,AZ$5-$I$5-$A69+1)))*$C122))</f>
        <v>0</v>
      </c>
      <c r="BA122" s="169">
        <f ca="1">IF(BA$5-$I$5&lt;$A69-1," ",IF(BA$5-$I$5+1&gt;'Primary Inputs'!$C$17,0,(SUM(OFFSET($I$22,0,BA$5-$I$5-$A69+1)))*$C122))</f>
        <v>0</v>
      </c>
      <c r="BB122" s="169">
        <f ca="1">IF(BB$5-$I$5&lt;$A69-1," ",IF(BB$5-$I$5+1&gt;'Primary Inputs'!$C$17,0,(SUM(OFFSET($I$22,0,BB$5-$I$5-$A69+1)))*$C122))</f>
        <v>0</v>
      </c>
      <c r="BC122" s="169">
        <f ca="1">IF(BC$5-$I$5&lt;$A69-1," ",IF(BC$5-$I$5+1&gt;'Primary Inputs'!$C$17,0,(SUM(OFFSET($I$22,0,BC$5-$I$5-$A69+1)))*$C122))</f>
        <v>0</v>
      </c>
      <c r="BD122" s="169">
        <f ca="1">IF(BD$5-$I$5&lt;$A69-1," ",IF(BD$5-$I$5+1&gt;'Primary Inputs'!$C$17,0,(SUM(OFFSET($I$22,0,BD$5-$I$5-$A69+1)))*$C122))</f>
        <v>0</v>
      </c>
      <c r="BE122" s="169">
        <f ca="1">IF(BE$5-$I$5&lt;$A69-1," ",IF(BE$5-$I$5+1&gt;'Primary Inputs'!$C$17,0,(SUM(OFFSET($I$22,0,BE$5-$I$5-$A69+1)))*$C122))</f>
        <v>0</v>
      </c>
      <c r="BF122" s="169">
        <f ca="1">IF(BF$5-$I$5&lt;$A69-1," ",IF(BF$5-$I$5+1&gt;'Primary Inputs'!$C$17,0,(SUM(OFFSET($I$22,0,BF$5-$I$5-$A69+1)))*$C122))</f>
        <v>0</v>
      </c>
    </row>
    <row r="123" spans="2:58">
      <c r="B123" s="119" t="s">
        <v>239</v>
      </c>
      <c r="C123" s="119">
        <f t="shared" ca="1" si="2"/>
        <v>0</v>
      </c>
      <c r="I123" s="169" t="str">
        <f ca="1">IF(I$5-$I$5&lt;$A70-1," ",IF(I$5-$I$5+1&gt;'Primary Inputs'!$C$17,0,(SUM(OFFSET($I$22,0,I$5-$I$5-$A70+1)))*$C123))</f>
        <v xml:space="preserve"> </v>
      </c>
      <c r="J123" s="169" t="str">
        <f ca="1">IF(J$5-$I$5&lt;$A70-1," ",IF(J$5-$I$5+1&gt;'Primary Inputs'!$C$17,0,(SUM(OFFSET($I$22,0,J$5-$I$5-$A70+1)))*$C123))</f>
        <v xml:space="preserve"> </v>
      </c>
      <c r="K123" s="169" t="str">
        <f ca="1">IF(K$5-$I$5&lt;$A70-1," ",IF(K$5-$I$5+1&gt;'Primary Inputs'!$C$17,0,(SUM(OFFSET($I$22,0,K$5-$I$5-$A70+1)))*$C123))</f>
        <v xml:space="preserve"> </v>
      </c>
      <c r="L123" s="169" t="str">
        <f ca="1">IF(L$5-$I$5&lt;$A70-1," ",IF(L$5-$I$5+1&gt;'Primary Inputs'!$C$17,0,(SUM(OFFSET($I$22,0,L$5-$I$5-$A70+1)))*$C123))</f>
        <v xml:space="preserve"> </v>
      </c>
      <c r="M123" s="169" t="str">
        <f ca="1">IF(M$5-$I$5&lt;$A70-1," ",IF(M$5-$I$5+1&gt;'Primary Inputs'!$C$17,0,(SUM(OFFSET($I$22,0,M$5-$I$5-$A70+1)))*$C123))</f>
        <v xml:space="preserve"> </v>
      </c>
      <c r="N123" s="169" t="str">
        <f ca="1">IF(N$5-$I$5&lt;$A70-1," ",IF(N$5-$I$5+1&gt;'Primary Inputs'!$C$17,0,(SUM(OFFSET($I$22,0,N$5-$I$5-$A70+1)))*$C123))</f>
        <v xml:space="preserve"> </v>
      </c>
      <c r="O123" s="169" t="str">
        <f ca="1">IF(O$5-$I$5&lt;$A70-1," ",IF(O$5-$I$5+1&gt;'Primary Inputs'!$C$17,0,(SUM(OFFSET($I$22,0,O$5-$I$5-$A70+1)))*$C123))</f>
        <v xml:space="preserve"> </v>
      </c>
      <c r="P123" s="169" t="str">
        <f ca="1">IF(P$5-$I$5&lt;$A70-1," ",IF(P$5-$I$5+1&gt;'Primary Inputs'!$C$17,0,(SUM(OFFSET($I$22,0,P$5-$I$5-$A70+1)))*$C123))</f>
        <v xml:space="preserve"> </v>
      </c>
      <c r="Q123" s="169" t="str">
        <f ca="1">IF(Q$5-$I$5&lt;$A70-1," ",IF(Q$5-$I$5+1&gt;'Primary Inputs'!$C$17,0,(SUM(OFFSET($I$22,0,Q$5-$I$5-$A70+1)))*$C123))</f>
        <v xml:space="preserve"> </v>
      </c>
      <c r="R123" s="169" t="str">
        <f ca="1">IF(R$5-$I$5&lt;$A70-1," ",IF(R$5-$I$5+1&gt;'Primary Inputs'!$C$17,0,(SUM(OFFSET($I$22,0,R$5-$I$5-$A70+1)))*$C123))</f>
        <v xml:space="preserve"> </v>
      </c>
      <c r="S123" s="169" t="str">
        <f ca="1">IF(S$5-$I$5&lt;$A70-1," ",IF(S$5-$I$5+1&gt;'Primary Inputs'!$C$17,0,(SUM(OFFSET($I$22,0,S$5-$I$5-$A70+1)))*$C123))</f>
        <v xml:space="preserve"> </v>
      </c>
      <c r="T123" s="169" t="str">
        <f ca="1">IF(T$5-$I$5&lt;$A70-1," ",IF(T$5-$I$5+1&gt;'Primary Inputs'!$C$17,0,(SUM(OFFSET($I$22,0,T$5-$I$5-$A70+1)))*$C123))</f>
        <v xml:space="preserve"> </v>
      </c>
      <c r="U123" s="169" t="str">
        <f ca="1">IF(U$5-$I$5&lt;$A70-1," ",IF(U$5-$I$5+1&gt;'Primary Inputs'!$C$17,0,(SUM(OFFSET($I$22,0,U$5-$I$5-$A70+1)))*$C123))</f>
        <v xml:space="preserve"> </v>
      </c>
      <c r="V123" s="169" t="str">
        <f ca="1">IF(V$5-$I$5&lt;$A70-1," ",IF(V$5-$I$5+1&gt;'Primary Inputs'!$C$17,0,(SUM(OFFSET($I$22,0,V$5-$I$5-$A70+1)))*$C123))</f>
        <v xml:space="preserve"> </v>
      </c>
      <c r="W123" s="169" t="str">
        <f ca="1">IF(W$5-$I$5&lt;$A70-1," ",IF(W$5-$I$5+1&gt;'Primary Inputs'!$C$17,0,(SUM(OFFSET($I$22,0,W$5-$I$5-$A70+1)))*$C123))</f>
        <v xml:space="preserve"> </v>
      </c>
      <c r="X123" s="169" t="str">
        <f ca="1">IF(X$5-$I$5&lt;$A70-1," ",IF(X$5-$I$5+1&gt;'Primary Inputs'!$C$17,0,(SUM(OFFSET($I$22,0,X$5-$I$5-$A70+1)))*$C123))</f>
        <v xml:space="preserve"> </v>
      </c>
      <c r="Y123" s="169" t="str">
        <f ca="1">IF(Y$5-$I$5&lt;$A70-1," ",IF(Y$5-$I$5+1&gt;'Primary Inputs'!$C$17,0,(SUM(OFFSET($I$22,0,Y$5-$I$5-$A70+1)))*$C123))</f>
        <v xml:space="preserve"> </v>
      </c>
      <c r="Z123" s="169" t="str">
        <f ca="1">IF(Z$5-$I$5&lt;$A70-1," ",IF(Z$5-$I$5+1&gt;'Primary Inputs'!$C$17,0,(SUM(OFFSET($I$22,0,Z$5-$I$5-$A70+1)))*$C123))</f>
        <v xml:space="preserve"> </v>
      </c>
      <c r="AA123" s="169" t="str">
        <f ca="1">IF(AA$5-$I$5&lt;$A70-1," ",IF(AA$5-$I$5+1&gt;'Primary Inputs'!$C$17,0,(SUM(OFFSET($I$22,0,AA$5-$I$5-$A70+1)))*$C123))</f>
        <v xml:space="preserve"> </v>
      </c>
      <c r="AB123" s="169" t="str">
        <f ca="1">IF(AB$5-$I$5&lt;$A70-1," ",IF(AB$5-$I$5+1&gt;'Primary Inputs'!$C$17,0,(SUM(OFFSET($I$22,0,AB$5-$I$5-$A70+1)))*$C123))</f>
        <v xml:space="preserve"> </v>
      </c>
      <c r="AC123" s="169" t="str">
        <f ca="1">IF(AC$5-$I$5&lt;$A70-1," ",IF(AC$5-$I$5+1&gt;'Primary Inputs'!$C$17,0,(SUM(OFFSET($I$22,0,AC$5-$I$5-$A70+1)))*$C123))</f>
        <v xml:space="preserve"> </v>
      </c>
      <c r="AD123" s="169" t="str">
        <f ca="1">IF(AD$5-$I$5&lt;$A70-1," ",IF(AD$5-$I$5+1&gt;'Primary Inputs'!$C$17,0,(SUM(OFFSET($I$22,0,AD$5-$I$5-$A70+1)))*$C123))</f>
        <v xml:space="preserve"> </v>
      </c>
      <c r="AE123" s="169" t="str">
        <f ca="1">IF(AE$5-$I$5&lt;$A70-1," ",IF(AE$5-$I$5+1&gt;'Primary Inputs'!$C$17,0,(SUM(OFFSET($I$22,0,AE$5-$I$5-$A70+1)))*$C123))</f>
        <v xml:space="preserve"> </v>
      </c>
      <c r="AF123" s="169" t="str">
        <f ca="1">IF(AF$5-$I$5&lt;$A70-1," ",IF(AF$5-$I$5+1&gt;'Primary Inputs'!$C$17,0,(SUM(OFFSET($I$22,0,AF$5-$I$5-$A70+1)))*$C123))</f>
        <v xml:space="preserve"> </v>
      </c>
      <c r="AG123" s="169" t="str">
        <f ca="1">IF(AG$5-$I$5&lt;$A70-1," ",IF(AG$5-$I$5+1&gt;'Primary Inputs'!$C$17,0,(SUM(OFFSET($I$22,0,AG$5-$I$5-$A70+1)))*$C123))</f>
        <v xml:space="preserve"> </v>
      </c>
      <c r="AH123" s="169" t="str">
        <f ca="1">IF(AH$5-$I$5&lt;$A70-1," ",IF(AH$5-$I$5+1&gt;'Primary Inputs'!$C$17,0,(SUM(OFFSET($I$22,0,AH$5-$I$5-$A70+1)))*$C123))</f>
        <v xml:space="preserve"> </v>
      </c>
      <c r="AI123" s="169" t="str">
        <f ca="1">IF(AI$5-$I$5&lt;$A70-1," ",IF(AI$5-$I$5+1&gt;'Primary Inputs'!$C$17,0,(SUM(OFFSET($I$22,0,AI$5-$I$5-$A70+1)))*$C123))</f>
        <v xml:space="preserve"> </v>
      </c>
      <c r="AJ123" s="169" t="str">
        <f ca="1">IF(AJ$5-$I$5&lt;$A70-1," ",IF(AJ$5-$I$5+1&gt;'Primary Inputs'!$C$17,0,(SUM(OFFSET($I$22,0,AJ$5-$I$5-$A70+1)))*$C123))</f>
        <v xml:space="preserve"> </v>
      </c>
      <c r="AK123" s="169" t="str">
        <f ca="1">IF(AK$5-$I$5&lt;$A70-1," ",IF(AK$5-$I$5+1&gt;'Primary Inputs'!$C$17,0,(SUM(OFFSET($I$22,0,AK$5-$I$5-$A70+1)))*$C123))</f>
        <v xml:space="preserve"> </v>
      </c>
      <c r="AL123" s="169" t="str">
        <f ca="1">IF(AL$5-$I$5&lt;$A70-1," ",IF(AL$5-$I$5+1&gt;'Primary Inputs'!$C$17,0,(SUM(OFFSET($I$22,0,AL$5-$I$5-$A70+1)))*$C123))</f>
        <v xml:space="preserve"> </v>
      </c>
      <c r="AM123" s="169" t="str">
        <f ca="1">IF(AM$5-$I$5&lt;$A70-1," ",IF(AM$5-$I$5+1&gt;'Primary Inputs'!$C$17,0,(SUM(OFFSET($I$22,0,AM$5-$I$5-$A70+1)))*$C123))</f>
        <v xml:space="preserve"> </v>
      </c>
      <c r="AN123" s="169" t="str">
        <f ca="1">IF(AN$5-$I$5&lt;$A70-1," ",IF(AN$5-$I$5+1&gt;'Primary Inputs'!$C$17,0,(SUM(OFFSET($I$22,0,AN$5-$I$5-$A70+1)))*$C123))</f>
        <v xml:space="preserve"> </v>
      </c>
      <c r="AO123" s="169" t="str">
        <f ca="1">IF(AO$5-$I$5&lt;$A70-1," ",IF(AO$5-$I$5+1&gt;'Primary Inputs'!$C$17,0,(SUM(OFFSET($I$22,0,AO$5-$I$5-$A70+1)))*$C123))</f>
        <v xml:space="preserve"> </v>
      </c>
      <c r="AP123" s="169" t="str">
        <f ca="1">IF(AP$5-$I$5&lt;$A70-1," ",IF(AP$5-$I$5+1&gt;'Primary Inputs'!$C$17,0,(SUM(OFFSET($I$22,0,AP$5-$I$5-$A70+1)))*$C123))</f>
        <v xml:space="preserve"> </v>
      </c>
      <c r="AQ123" s="169" t="str">
        <f ca="1">IF(AQ$5-$I$5&lt;$A70-1," ",IF(AQ$5-$I$5+1&gt;'Primary Inputs'!$C$17,0,(SUM(OFFSET($I$22,0,AQ$5-$I$5-$A70+1)))*$C123))</f>
        <v xml:space="preserve"> </v>
      </c>
      <c r="AR123" s="169" t="str">
        <f ca="1">IF(AR$5-$I$5&lt;$A70-1," ",IF(AR$5-$I$5+1&gt;'Primary Inputs'!$C$17,0,(SUM(OFFSET($I$22,0,AR$5-$I$5-$A70+1)))*$C123))</f>
        <v xml:space="preserve"> </v>
      </c>
      <c r="AS123" s="169" t="str">
        <f ca="1">IF(AS$5-$I$5&lt;$A70-1," ",IF(AS$5-$I$5+1&gt;'Primary Inputs'!$C$17,0,(SUM(OFFSET($I$22,0,AS$5-$I$5-$A70+1)))*$C123))</f>
        <v xml:space="preserve"> </v>
      </c>
      <c r="AT123" s="169" t="str">
        <f ca="1">IF(AT$5-$I$5&lt;$A70-1," ",IF(AT$5-$I$5+1&gt;'Primary Inputs'!$C$17,0,(SUM(OFFSET($I$22,0,AT$5-$I$5-$A70+1)))*$C123))</f>
        <v xml:space="preserve"> </v>
      </c>
      <c r="AU123" s="169" t="str">
        <f ca="1">IF(AU$5-$I$5&lt;$A70-1," ",IF(AU$5-$I$5+1&gt;'Primary Inputs'!$C$17,0,(SUM(OFFSET($I$22,0,AU$5-$I$5-$A70+1)))*$C123))</f>
        <v xml:space="preserve"> </v>
      </c>
      <c r="AV123" s="169" t="str">
        <f ca="1">IF(AV$5-$I$5&lt;$A70-1," ",IF(AV$5-$I$5+1&gt;'Primary Inputs'!$C$17,0,(SUM(OFFSET($I$22,0,AV$5-$I$5-$A70+1)))*$C123))</f>
        <v xml:space="preserve"> </v>
      </c>
      <c r="AW123" s="169" t="str">
        <f ca="1">IF(AW$5-$I$5&lt;$A70-1," ",IF(AW$5-$I$5+1&gt;'Primary Inputs'!$C$17,0,(SUM(OFFSET($I$22,0,AW$5-$I$5-$A70+1)))*$C123))</f>
        <v xml:space="preserve"> </v>
      </c>
      <c r="AX123" s="169" t="str">
        <f ca="1">IF(AX$5-$I$5&lt;$A70-1," ",IF(AX$5-$I$5+1&gt;'Primary Inputs'!$C$17,0,(SUM(OFFSET($I$22,0,AX$5-$I$5-$A70+1)))*$C123))</f>
        <v xml:space="preserve"> </v>
      </c>
      <c r="AY123" s="169" t="str">
        <f ca="1">IF(AY$5-$I$5&lt;$A70-1," ",IF(AY$5-$I$5+1&gt;'Primary Inputs'!$C$17,0,(SUM(OFFSET($I$22,0,AY$5-$I$5-$A70+1)))*$C123))</f>
        <v xml:space="preserve"> </v>
      </c>
      <c r="AZ123" s="169" t="str">
        <f ca="1">IF(AZ$5-$I$5&lt;$A70-1," ",IF(AZ$5-$I$5+1&gt;'Primary Inputs'!$C$17,0,(SUM(OFFSET($I$22,0,AZ$5-$I$5-$A70+1)))*$C123))</f>
        <v xml:space="preserve"> </v>
      </c>
      <c r="BA123" s="169">
        <f ca="1">IF(BA$5-$I$5&lt;$A70-1," ",IF(BA$5-$I$5+1&gt;'Primary Inputs'!$C$17,0,(SUM(OFFSET($I$22,0,BA$5-$I$5-$A70+1)))*$C123))</f>
        <v>0</v>
      </c>
      <c r="BB123" s="169">
        <f ca="1">IF(BB$5-$I$5&lt;$A70-1," ",IF(BB$5-$I$5+1&gt;'Primary Inputs'!$C$17,0,(SUM(OFFSET($I$22,0,BB$5-$I$5-$A70+1)))*$C123))</f>
        <v>0</v>
      </c>
      <c r="BC123" s="169">
        <f ca="1">IF(BC$5-$I$5&lt;$A70-1," ",IF(BC$5-$I$5+1&gt;'Primary Inputs'!$C$17,0,(SUM(OFFSET($I$22,0,BC$5-$I$5-$A70+1)))*$C123))</f>
        <v>0</v>
      </c>
      <c r="BD123" s="169">
        <f ca="1">IF(BD$5-$I$5&lt;$A70-1," ",IF(BD$5-$I$5+1&gt;'Primary Inputs'!$C$17,0,(SUM(OFFSET($I$22,0,BD$5-$I$5-$A70+1)))*$C123))</f>
        <v>0</v>
      </c>
      <c r="BE123" s="169">
        <f ca="1">IF(BE$5-$I$5&lt;$A70-1," ",IF(BE$5-$I$5+1&gt;'Primary Inputs'!$C$17,0,(SUM(OFFSET($I$22,0,BE$5-$I$5-$A70+1)))*$C123))</f>
        <v>0</v>
      </c>
      <c r="BF123" s="169">
        <f ca="1">IF(BF$5-$I$5&lt;$A70-1," ",IF(BF$5-$I$5+1&gt;'Primary Inputs'!$C$17,0,(SUM(OFFSET($I$22,0,BF$5-$I$5-$A70+1)))*$C123))</f>
        <v>0</v>
      </c>
    </row>
    <row r="124" spans="2:58">
      <c r="B124" s="119" t="s">
        <v>240</v>
      </c>
      <c r="C124" s="119">
        <f t="shared" ca="1" si="2"/>
        <v>0</v>
      </c>
      <c r="I124" s="169" t="str">
        <f ca="1">IF(I$5-$I$5&lt;$A71-1," ",IF(I$5-$I$5+1&gt;'Primary Inputs'!$C$17,0,(SUM(OFFSET($I$22,0,I$5-$I$5-$A71+1)))*$C124))</f>
        <v xml:space="preserve"> </v>
      </c>
      <c r="J124" s="169" t="str">
        <f ca="1">IF(J$5-$I$5&lt;$A71-1," ",IF(J$5-$I$5+1&gt;'Primary Inputs'!$C$17,0,(SUM(OFFSET($I$22,0,J$5-$I$5-$A71+1)))*$C124))</f>
        <v xml:space="preserve"> </v>
      </c>
      <c r="K124" s="169" t="str">
        <f ca="1">IF(K$5-$I$5&lt;$A71-1," ",IF(K$5-$I$5+1&gt;'Primary Inputs'!$C$17,0,(SUM(OFFSET($I$22,0,K$5-$I$5-$A71+1)))*$C124))</f>
        <v xml:space="preserve"> </v>
      </c>
      <c r="L124" s="169" t="str">
        <f ca="1">IF(L$5-$I$5&lt;$A71-1," ",IF(L$5-$I$5+1&gt;'Primary Inputs'!$C$17,0,(SUM(OFFSET($I$22,0,L$5-$I$5-$A71+1)))*$C124))</f>
        <v xml:space="preserve"> </v>
      </c>
      <c r="M124" s="169" t="str">
        <f ca="1">IF(M$5-$I$5&lt;$A71-1," ",IF(M$5-$I$5+1&gt;'Primary Inputs'!$C$17,0,(SUM(OFFSET($I$22,0,M$5-$I$5-$A71+1)))*$C124))</f>
        <v xml:space="preserve"> </v>
      </c>
      <c r="N124" s="169" t="str">
        <f ca="1">IF(N$5-$I$5&lt;$A71-1," ",IF(N$5-$I$5+1&gt;'Primary Inputs'!$C$17,0,(SUM(OFFSET($I$22,0,N$5-$I$5-$A71+1)))*$C124))</f>
        <v xml:space="preserve"> </v>
      </c>
      <c r="O124" s="169" t="str">
        <f ca="1">IF(O$5-$I$5&lt;$A71-1," ",IF(O$5-$I$5+1&gt;'Primary Inputs'!$C$17,0,(SUM(OFFSET($I$22,0,O$5-$I$5-$A71+1)))*$C124))</f>
        <v xml:space="preserve"> </v>
      </c>
      <c r="P124" s="169" t="str">
        <f ca="1">IF(P$5-$I$5&lt;$A71-1," ",IF(P$5-$I$5+1&gt;'Primary Inputs'!$C$17,0,(SUM(OFFSET($I$22,0,P$5-$I$5-$A71+1)))*$C124))</f>
        <v xml:space="preserve"> </v>
      </c>
      <c r="Q124" s="169" t="str">
        <f ca="1">IF(Q$5-$I$5&lt;$A71-1," ",IF(Q$5-$I$5+1&gt;'Primary Inputs'!$C$17,0,(SUM(OFFSET($I$22,0,Q$5-$I$5-$A71+1)))*$C124))</f>
        <v xml:space="preserve"> </v>
      </c>
      <c r="R124" s="169" t="str">
        <f ca="1">IF(R$5-$I$5&lt;$A71-1," ",IF(R$5-$I$5+1&gt;'Primary Inputs'!$C$17,0,(SUM(OFFSET($I$22,0,R$5-$I$5-$A71+1)))*$C124))</f>
        <v xml:space="preserve"> </v>
      </c>
      <c r="S124" s="169" t="str">
        <f ca="1">IF(S$5-$I$5&lt;$A71-1," ",IF(S$5-$I$5+1&gt;'Primary Inputs'!$C$17,0,(SUM(OFFSET($I$22,0,S$5-$I$5-$A71+1)))*$C124))</f>
        <v xml:space="preserve"> </v>
      </c>
      <c r="T124" s="169" t="str">
        <f ca="1">IF(T$5-$I$5&lt;$A71-1," ",IF(T$5-$I$5+1&gt;'Primary Inputs'!$C$17,0,(SUM(OFFSET($I$22,0,T$5-$I$5-$A71+1)))*$C124))</f>
        <v xml:space="preserve"> </v>
      </c>
      <c r="U124" s="169" t="str">
        <f ca="1">IF(U$5-$I$5&lt;$A71-1," ",IF(U$5-$I$5+1&gt;'Primary Inputs'!$C$17,0,(SUM(OFFSET($I$22,0,U$5-$I$5-$A71+1)))*$C124))</f>
        <v xml:space="preserve"> </v>
      </c>
      <c r="V124" s="169" t="str">
        <f ca="1">IF(V$5-$I$5&lt;$A71-1," ",IF(V$5-$I$5+1&gt;'Primary Inputs'!$C$17,0,(SUM(OFFSET($I$22,0,V$5-$I$5-$A71+1)))*$C124))</f>
        <v xml:space="preserve"> </v>
      </c>
      <c r="W124" s="169" t="str">
        <f ca="1">IF(W$5-$I$5&lt;$A71-1," ",IF(W$5-$I$5+1&gt;'Primary Inputs'!$C$17,0,(SUM(OFFSET($I$22,0,W$5-$I$5-$A71+1)))*$C124))</f>
        <v xml:space="preserve"> </v>
      </c>
      <c r="X124" s="169" t="str">
        <f ca="1">IF(X$5-$I$5&lt;$A71-1," ",IF(X$5-$I$5+1&gt;'Primary Inputs'!$C$17,0,(SUM(OFFSET($I$22,0,X$5-$I$5-$A71+1)))*$C124))</f>
        <v xml:space="preserve"> </v>
      </c>
      <c r="Y124" s="169" t="str">
        <f ca="1">IF(Y$5-$I$5&lt;$A71-1," ",IF(Y$5-$I$5+1&gt;'Primary Inputs'!$C$17,0,(SUM(OFFSET($I$22,0,Y$5-$I$5-$A71+1)))*$C124))</f>
        <v xml:space="preserve"> </v>
      </c>
      <c r="Z124" s="169" t="str">
        <f ca="1">IF(Z$5-$I$5&lt;$A71-1," ",IF(Z$5-$I$5+1&gt;'Primary Inputs'!$C$17,0,(SUM(OFFSET($I$22,0,Z$5-$I$5-$A71+1)))*$C124))</f>
        <v xml:space="preserve"> </v>
      </c>
      <c r="AA124" s="169" t="str">
        <f ca="1">IF(AA$5-$I$5&lt;$A71-1," ",IF(AA$5-$I$5+1&gt;'Primary Inputs'!$C$17,0,(SUM(OFFSET($I$22,0,AA$5-$I$5-$A71+1)))*$C124))</f>
        <v xml:space="preserve"> </v>
      </c>
      <c r="AB124" s="169" t="str">
        <f ca="1">IF(AB$5-$I$5&lt;$A71-1," ",IF(AB$5-$I$5+1&gt;'Primary Inputs'!$C$17,0,(SUM(OFFSET($I$22,0,AB$5-$I$5-$A71+1)))*$C124))</f>
        <v xml:space="preserve"> </v>
      </c>
      <c r="AC124" s="169" t="str">
        <f ca="1">IF(AC$5-$I$5&lt;$A71-1," ",IF(AC$5-$I$5+1&gt;'Primary Inputs'!$C$17,0,(SUM(OFFSET($I$22,0,AC$5-$I$5-$A71+1)))*$C124))</f>
        <v xml:space="preserve"> </v>
      </c>
      <c r="AD124" s="169" t="str">
        <f ca="1">IF(AD$5-$I$5&lt;$A71-1," ",IF(AD$5-$I$5+1&gt;'Primary Inputs'!$C$17,0,(SUM(OFFSET($I$22,0,AD$5-$I$5-$A71+1)))*$C124))</f>
        <v xml:space="preserve"> </v>
      </c>
      <c r="AE124" s="169" t="str">
        <f ca="1">IF(AE$5-$I$5&lt;$A71-1," ",IF(AE$5-$I$5+1&gt;'Primary Inputs'!$C$17,0,(SUM(OFFSET($I$22,0,AE$5-$I$5-$A71+1)))*$C124))</f>
        <v xml:space="preserve"> </v>
      </c>
      <c r="AF124" s="169" t="str">
        <f ca="1">IF(AF$5-$I$5&lt;$A71-1," ",IF(AF$5-$I$5+1&gt;'Primary Inputs'!$C$17,0,(SUM(OFFSET($I$22,0,AF$5-$I$5-$A71+1)))*$C124))</f>
        <v xml:space="preserve"> </v>
      </c>
      <c r="AG124" s="169" t="str">
        <f ca="1">IF(AG$5-$I$5&lt;$A71-1," ",IF(AG$5-$I$5+1&gt;'Primary Inputs'!$C$17,0,(SUM(OFFSET($I$22,0,AG$5-$I$5-$A71+1)))*$C124))</f>
        <v xml:space="preserve"> </v>
      </c>
      <c r="AH124" s="169" t="str">
        <f ca="1">IF(AH$5-$I$5&lt;$A71-1," ",IF(AH$5-$I$5+1&gt;'Primary Inputs'!$C$17,0,(SUM(OFFSET($I$22,0,AH$5-$I$5-$A71+1)))*$C124))</f>
        <v xml:space="preserve"> </v>
      </c>
      <c r="AI124" s="169" t="str">
        <f ca="1">IF(AI$5-$I$5&lt;$A71-1," ",IF(AI$5-$I$5+1&gt;'Primary Inputs'!$C$17,0,(SUM(OFFSET($I$22,0,AI$5-$I$5-$A71+1)))*$C124))</f>
        <v xml:space="preserve"> </v>
      </c>
      <c r="AJ124" s="169" t="str">
        <f ca="1">IF(AJ$5-$I$5&lt;$A71-1," ",IF(AJ$5-$I$5+1&gt;'Primary Inputs'!$C$17,0,(SUM(OFFSET($I$22,0,AJ$5-$I$5-$A71+1)))*$C124))</f>
        <v xml:space="preserve"> </v>
      </c>
      <c r="AK124" s="169" t="str">
        <f ca="1">IF(AK$5-$I$5&lt;$A71-1," ",IF(AK$5-$I$5+1&gt;'Primary Inputs'!$C$17,0,(SUM(OFFSET($I$22,0,AK$5-$I$5-$A71+1)))*$C124))</f>
        <v xml:space="preserve"> </v>
      </c>
      <c r="AL124" s="169" t="str">
        <f ca="1">IF(AL$5-$I$5&lt;$A71-1," ",IF(AL$5-$I$5+1&gt;'Primary Inputs'!$C$17,0,(SUM(OFFSET($I$22,0,AL$5-$I$5-$A71+1)))*$C124))</f>
        <v xml:space="preserve"> </v>
      </c>
      <c r="AM124" s="169" t="str">
        <f ca="1">IF(AM$5-$I$5&lt;$A71-1," ",IF(AM$5-$I$5+1&gt;'Primary Inputs'!$C$17,0,(SUM(OFFSET($I$22,0,AM$5-$I$5-$A71+1)))*$C124))</f>
        <v xml:space="preserve"> </v>
      </c>
      <c r="AN124" s="169" t="str">
        <f ca="1">IF(AN$5-$I$5&lt;$A71-1," ",IF(AN$5-$I$5+1&gt;'Primary Inputs'!$C$17,0,(SUM(OFFSET($I$22,0,AN$5-$I$5-$A71+1)))*$C124))</f>
        <v xml:space="preserve"> </v>
      </c>
      <c r="AO124" s="169" t="str">
        <f ca="1">IF(AO$5-$I$5&lt;$A71-1," ",IF(AO$5-$I$5+1&gt;'Primary Inputs'!$C$17,0,(SUM(OFFSET($I$22,0,AO$5-$I$5-$A71+1)))*$C124))</f>
        <v xml:space="preserve"> </v>
      </c>
      <c r="AP124" s="169" t="str">
        <f ca="1">IF(AP$5-$I$5&lt;$A71-1," ",IF(AP$5-$I$5+1&gt;'Primary Inputs'!$C$17,0,(SUM(OFFSET($I$22,0,AP$5-$I$5-$A71+1)))*$C124))</f>
        <v xml:space="preserve"> </v>
      </c>
      <c r="AQ124" s="169" t="str">
        <f ca="1">IF(AQ$5-$I$5&lt;$A71-1," ",IF(AQ$5-$I$5+1&gt;'Primary Inputs'!$C$17,0,(SUM(OFFSET($I$22,0,AQ$5-$I$5-$A71+1)))*$C124))</f>
        <v xml:space="preserve"> </v>
      </c>
      <c r="AR124" s="169" t="str">
        <f ca="1">IF(AR$5-$I$5&lt;$A71-1," ",IF(AR$5-$I$5+1&gt;'Primary Inputs'!$C$17,0,(SUM(OFFSET($I$22,0,AR$5-$I$5-$A71+1)))*$C124))</f>
        <v xml:space="preserve"> </v>
      </c>
      <c r="AS124" s="169" t="str">
        <f ca="1">IF(AS$5-$I$5&lt;$A71-1," ",IF(AS$5-$I$5+1&gt;'Primary Inputs'!$C$17,0,(SUM(OFFSET($I$22,0,AS$5-$I$5-$A71+1)))*$C124))</f>
        <v xml:space="preserve"> </v>
      </c>
      <c r="AT124" s="169" t="str">
        <f ca="1">IF(AT$5-$I$5&lt;$A71-1," ",IF(AT$5-$I$5+1&gt;'Primary Inputs'!$C$17,0,(SUM(OFFSET($I$22,0,AT$5-$I$5-$A71+1)))*$C124))</f>
        <v xml:space="preserve"> </v>
      </c>
      <c r="AU124" s="169" t="str">
        <f ca="1">IF(AU$5-$I$5&lt;$A71-1," ",IF(AU$5-$I$5+1&gt;'Primary Inputs'!$C$17,0,(SUM(OFFSET($I$22,0,AU$5-$I$5-$A71+1)))*$C124))</f>
        <v xml:space="preserve"> </v>
      </c>
      <c r="AV124" s="169" t="str">
        <f ca="1">IF(AV$5-$I$5&lt;$A71-1," ",IF(AV$5-$I$5+1&gt;'Primary Inputs'!$C$17,0,(SUM(OFFSET($I$22,0,AV$5-$I$5-$A71+1)))*$C124))</f>
        <v xml:space="preserve"> </v>
      </c>
      <c r="AW124" s="169" t="str">
        <f ca="1">IF(AW$5-$I$5&lt;$A71-1," ",IF(AW$5-$I$5+1&gt;'Primary Inputs'!$C$17,0,(SUM(OFFSET($I$22,0,AW$5-$I$5-$A71+1)))*$C124))</f>
        <v xml:space="preserve"> </v>
      </c>
      <c r="AX124" s="169" t="str">
        <f ca="1">IF(AX$5-$I$5&lt;$A71-1," ",IF(AX$5-$I$5+1&gt;'Primary Inputs'!$C$17,0,(SUM(OFFSET($I$22,0,AX$5-$I$5-$A71+1)))*$C124))</f>
        <v xml:space="preserve"> </v>
      </c>
      <c r="AY124" s="169" t="str">
        <f ca="1">IF(AY$5-$I$5&lt;$A71-1," ",IF(AY$5-$I$5+1&gt;'Primary Inputs'!$C$17,0,(SUM(OFFSET($I$22,0,AY$5-$I$5-$A71+1)))*$C124))</f>
        <v xml:space="preserve"> </v>
      </c>
      <c r="AZ124" s="169" t="str">
        <f ca="1">IF(AZ$5-$I$5&lt;$A71-1," ",IF(AZ$5-$I$5+1&gt;'Primary Inputs'!$C$17,0,(SUM(OFFSET($I$22,0,AZ$5-$I$5-$A71+1)))*$C124))</f>
        <v xml:space="preserve"> </v>
      </c>
      <c r="BA124" s="169" t="str">
        <f ca="1">IF(BA$5-$I$5&lt;$A71-1," ",IF(BA$5-$I$5+1&gt;'Primary Inputs'!$C$17,0,(SUM(OFFSET($I$22,0,BA$5-$I$5-$A71+1)))*$C124))</f>
        <v xml:space="preserve"> </v>
      </c>
      <c r="BB124" s="169">
        <f ca="1">IF(BB$5-$I$5&lt;$A71-1," ",IF(BB$5-$I$5+1&gt;'Primary Inputs'!$C$17,0,(SUM(OFFSET($I$22,0,BB$5-$I$5-$A71+1)))*$C124))</f>
        <v>0</v>
      </c>
      <c r="BC124" s="169">
        <f ca="1">IF(BC$5-$I$5&lt;$A71-1," ",IF(BC$5-$I$5+1&gt;'Primary Inputs'!$C$17,0,(SUM(OFFSET($I$22,0,BC$5-$I$5-$A71+1)))*$C124))</f>
        <v>0</v>
      </c>
      <c r="BD124" s="169">
        <f ca="1">IF(BD$5-$I$5&lt;$A71-1," ",IF(BD$5-$I$5+1&gt;'Primary Inputs'!$C$17,0,(SUM(OFFSET($I$22,0,BD$5-$I$5-$A71+1)))*$C124))</f>
        <v>0</v>
      </c>
      <c r="BE124" s="169">
        <f ca="1">IF(BE$5-$I$5&lt;$A71-1," ",IF(BE$5-$I$5+1&gt;'Primary Inputs'!$C$17,0,(SUM(OFFSET($I$22,0,BE$5-$I$5-$A71+1)))*$C124))</f>
        <v>0</v>
      </c>
      <c r="BF124" s="169">
        <f ca="1">IF(BF$5-$I$5&lt;$A71-1," ",IF(BF$5-$I$5+1&gt;'Primary Inputs'!$C$17,0,(SUM(OFFSET($I$22,0,BF$5-$I$5-$A71+1)))*$C124))</f>
        <v>0</v>
      </c>
    </row>
    <row r="125" spans="2:58">
      <c r="B125" s="119" t="s">
        <v>241</v>
      </c>
      <c r="C125" s="119">
        <f t="shared" ca="1" si="2"/>
        <v>0</v>
      </c>
      <c r="I125" s="169" t="str">
        <f ca="1">IF(I$5-$I$5&lt;$A72-1," ",IF(I$5-$I$5+1&gt;'Primary Inputs'!$C$17,0,(SUM(OFFSET($I$22,0,I$5-$I$5-$A72+1)))*$C125))</f>
        <v xml:space="preserve"> </v>
      </c>
      <c r="J125" s="169" t="str">
        <f ca="1">IF(J$5-$I$5&lt;$A72-1," ",IF(J$5-$I$5+1&gt;'Primary Inputs'!$C$17,0,(SUM(OFFSET($I$22,0,J$5-$I$5-$A72+1)))*$C125))</f>
        <v xml:space="preserve"> </v>
      </c>
      <c r="K125" s="169" t="str">
        <f ca="1">IF(K$5-$I$5&lt;$A72-1," ",IF(K$5-$I$5+1&gt;'Primary Inputs'!$C$17,0,(SUM(OFFSET($I$22,0,K$5-$I$5-$A72+1)))*$C125))</f>
        <v xml:space="preserve"> </v>
      </c>
      <c r="L125" s="169" t="str">
        <f ca="1">IF(L$5-$I$5&lt;$A72-1," ",IF(L$5-$I$5+1&gt;'Primary Inputs'!$C$17,0,(SUM(OFFSET($I$22,0,L$5-$I$5-$A72+1)))*$C125))</f>
        <v xml:space="preserve"> </v>
      </c>
      <c r="M125" s="169" t="str">
        <f ca="1">IF(M$5-$I$5&lt;$A72-1," ",IF(M$5-$I$5+1&gt;'Primary Inputs'!$C$17,0,(SUM(OFFSET($I$22,0,M$5-$I$5-$A72+1)))*$C125))</f>
        <v xml:space="preserve"> </v>
      </c>
      <c r="N125" s="169" t="str">
        <f ca="1">IF(N$5-$I$5&lt;$A72-1," ",IF(N$5-$I$5+1&gt;'Primary Inputs'!$C$17,0,(SUM(OFFSET($I$22,0,N$5-$I$5-$A72+1)))*$C125))</f>
        <v xml:space="preserve"> </v>
      </c>
      <c r="O125" s="169" t="str">
        <f ca="1">IF(O$5-$I$5&lt;$A72-1," ",IF(O$5-$I$5+1&gt;'Primary Inputs'!$C$17,0,(SUM(OFFSET($I$22,0,O$5-$I$5-$A72+1)))*$C125))</f>
        <v xml:space="preserve"> </v>
      </c>
      <c r="P125" s="169" t="str">
        <f ca="1">IF(P$5-$I$5&lt;$A72-1," ",IF(P$5-$I$5+1&gt;'Primary Inputs'!$C$17,0,(SUM(OFFSET($I$22,0,P$5-$I$5-$A72+1)))*$C125))</f>
        <v xml:space="preserve"> </v>
      </c>
      <c r="Q125" s="169" t="str">
        <f ca="1">IF(Q$5-$I$5&lt;$A72-1," ",IF(Q$5-$I$5+1&gt;'Primary Inputs'!$C$17,0,(SUM(OFFSET($I$22,0,Q$5-$I$5-$A72+1)))*$C125))</f>
        <v xml:space="preserve"> </v>
      </c>
      <c r="R125" s="169" t="str">
        <f ca="1">IF(R$5-$I$5&lt;$A72-1," ",IF(R$5-$I$5+1&gt;'Primary Inputs'!$C$17,0,(SUM(OFFSET($I$22,0,R$5-$I$5-$A72+1)))*$C125))</f>
        <v xml:space="preserve"> </v>
      </c>
      <c r="S125" s="169" t="str">
        <f ca="1">IF(S$5-$I$5&lt;$A72-1," ",IF(S$5-$I$5+1&gt;'Primary Inputs'!$C$17,0,(SUM(OFFSET($I$22,0,S$5-$I$5-$A72+1)))*$C125))</f>
        <v xml:space="preserve"> </v>
      </c>
      <c r="T125" s="169" t="str">
        <f ca="1">IF(T$5-$I$5&lt;$A72-1," ",IF(T$5-$I$5+1&gt;'Primary Inputs'!$C$17,0,(SUM(OFFSET($I$22,0,T$5-$I$5-$A72+1)))*$C125))</f>
        <v xml:space="preserve"> </v>
      </c>
      <c r="U125" s="169" t="str">
        <f ca="1">IF(U$5-$I$5&lt;$A72-1," ",IF(U$5-$I$5+1&gt;'Primary Inputs'!$C$17,0,(SUM(OFFSET($I$22,0,U$5-$I$5-$A72+1)))*$C125))</f>
        <v xml:space="preserve"> </v>
      </c>
      <c r="V125" s="169" t="str">
        <f ca="1">IF(V$5-$I$5&lt;$A72-1," ",IF(V$5-$I$5+1&gt;'Primary Inputs'!$C$17,0,(SUM(OFFSET($I$22,0,V$5-$I$5-$A72+1)))*$C125))</f>
        <v xml:space="preserve"> </v>
      </c>
      <c r="W125" s="169" t="str">
        <f ca="1">IF(W$5-$I$5&lt;$A72-1," ",IF(W$5-$I$5+1&gt;'Primary Inputs'!$C$17,0,(SUM(OFFSET($I$22,0,W$5-$I$5-$A72+1)))*$C125))</f>
        <v xml:space="preserve"> </v>
      </c>
      <c r="X125" s="169" t="str">
        <f ca="1">IF(X$5-$I$5&lt;$A72-1," ",IF(X$5-$I$5+1&gt;'Primary Inputs'!$C$17,0,(SUM(OFFSET($I$22,0,X$5-$I$5-$A72+1)))*$C125))</f>
        <v xml:space="preserve"> </v>
      </c>
      <c r="Y125" s="169" t="str">
        <f ca="1">IF(Y$5-$I$5&lt;$A72-1," ",IF(Y$5-$I$5+1&gt;'Primary Inputs'!$C$17,0,(SUM(OFFSET($I$22,0,Y$5-$I$5-$A72+1)))*$C125))</f>
        <v xml:space="preserve"> </v>
      </c>
      <c r="Z125" s="169" t="str">
        <f ca="1">IF(Z$5-$I$5&lt;$A72-1," ",IF(Z$5-$I$5+1&gt;'Primary Inputs'!$C$17,0,(SUM(OFFSET($I$22,0,Z$5-$I$5-$A72+1)))*$C125))</f>
        <v xml:space="preserve"> </v>
      </c>
      <c r="AA125" s="169" t="str">
        <f ca="1">IF(AA$5-$I$5&lt;$A72-1," ",IF(AA$5-$I$5+1&gt;'Primary Inputs'!$C$17,0,(SUM(OFFSET($I$22,0,AA$5-$I$5-$A72+1)))*$C125))</f>
        <v xml:space="preserve"> </v>
      </c>
      <c r="AB125" s="169" t="str">
        <f ca="1">IF(AB$5-$I$5&lt;$A72-1," ",IF(AB$5-$I$5+1&gt;'Primary Inputs'!$C$17,0,(SUM(OFFSET($I$22,0,AB$5-$I$5-$A72+1)))*$C125))</f>
        <v xml:space="preserve"> </v>
      </c>
      <c r="AC125" s="169" t="str">
        <f ca="1">IF(AC$5-$I$5&lt;$A72-1," ",IF(AC$5-$I$5+1&gt;'Primary Inputs'!$C$17,0,(SUM(OFFSET($I$22,0,AC$5-$I$5-$A72+1)))*$C125))</f>
        <v xml:space="preserve"> </v>
      </c>
      <c r="AD125" s="169" t="str">
        <f ca="1">IF(AD$5-$I$5&lt;$A72-1," ",IF(AD$5-$I$5+1&gt;'Primary Inputs'!$C$17,0,(SUM(OFFSET($I$22,0,AD$5-$I$5-$A72+1)))*$C125))</f>
        <v xml:space="preserve"> </v>
      </c>
      <c r="AE125" s="169" t="str">
        <f ca="1">IF(AE$5-$I$5&lt;$A72-1," ",IF(AE$5-$I$5+1&gt;'Primary Inputs'!$C$17,0,(SUM(OFFSET($I$22,0,AE$5-$I$5-$A72+1)))*$C125))</f>
        <v xml:space="preserve"> </v>
      </c>
      <c r="AF125" s="169" t="str">
        <f ca="1">IF(AF$5-$I$5&lt;$A72-1," ",IF(AF$5-$I$5+1&gt;'Primary Inputs'!$C$17,0,(SUM(OFFSET($I$22,0,AF$5-$I$5-$A72+1)))*$C125))</f>
        <v xml:space="preserve"> </v>
      </c>
      <c r="AG125" s="169" t="str">
        <f ca="1">IF(AG$5-$I$5&lt;$A72-1," ",IF(AG$5-$I$5+1&gt;'Primary Inputs'!$C$17,0,(SUM(OFFSET($I$22,0,AG$5-$I$5-$A72+1)))*$C125))</f>
        <v xml:space="preserve"> </v>
      </c>
      <c r="AH125" s="169" t="str">
        <f ca="1">IF(AH$5-$I$5&lt;$A72-1," ",IF(AH$5-$I$5+1&gt;'Primary Inputs'!$C$17,0,(SUM(OFFSET($I$22,0,AH$5-$I$5-$A72+1)))*$C125))</f>
        <v xml:space="preserve"> </v>
      </c>
      <c r="AI125" s="169" t="str">
        <f ca="1">IF(AI$5-$I$5&lt;$A72-1," ",IF(AI$5-$I$5+1&gt;'Primary Inputs'!$C$17,0,(SUM(OFFSET($I$22,0,AI$5-$I$5-$A72+1)))*$C125))</f>
        <v xml:space="preserve"> </v>
      </c>
      <c r="AJ125" s="169" t="str">
        <f ca="1">IF(AJ$5-$I$5&lt;$A72-1," ",IF(AJ$5-$I$5+1&gt;'Primary Inputs'!$C$17,0,(SUM(OFFSET($I$22,0,AJ$5-$I$5-$A72+1)))*$C125))</f>
        <v xml:space="preserve"> </v>
      </c>
      <c r="AK125" s="169" t="str">
        <f ca="1">IF(AK$5-$I$5&lt;$A72-1," ",IF(AK$5-$I$5+1&gt;'Primary Inputs'!$C$17,0,(SUM(OFFSET($I$22,0,AK$5-$I$5-$A72+1)))*$C125))</f>
        <v xml:space="preserve"> </v>
      </c>
      <c r="AL125" s="169" t="str">
        <f ca="1">IF(AL$5-$I$5&lt;$A72-1," ",IF(AL$5-$I$5+1&gt;'Primary Inputs'!$C$17,0,(SUM(OFFSET($I$22,0,AL$5-$I$5-$A72+1)))*$C125))</f>
        <v xml:space="preserve"> </v>
      </c>
      <c r="AM125" s="169" t="str">
        <f ca="1">IF(AM$5-$I$5&lt;$A72-1," ",IF(AM$5-$I$5+1&gt;'Primary Inputs'!$C$17,0,(SUM(OFFSET($I$22,0,AM$5-$I$5-$A72+1)))*$C125))</f>
        <v xml:space="preserve"> </v>
      </c>
      <c r="AN125" s="169" t="str">
        <f ca="1">IF(AN$5-$I$5&lt;$A72-1," ",IF(AN$5-$I$5+1&gt;'Primary Inputs'!$C$17,0,(SUM(OFFSET($I$22,0,AN$5-$I$5-$A72+1)))*$C125))</f>
        <v xml:space="preserve"> </v>
      </c>
      <c r="AO125" s="169" t="str">
        <f ca="1">IF(AO$5-$I$5&lt;$A72-1," ",IF(AO$5-$I$5+1&gt;'Primary Inputs'!$C$17,0,(SUM(OFFSET($I$22,0,AO$5-$I$5-$A72+1)))*$C125))</f>
        <v xml:space="preserve"> </v>
      </c>
      <c r="AP125" s="169" t="str">
        <f ca="1">IF(AP$5-$I$5&lt;$A72-1," ",IF(AP$5-$I$5+1&gt;'Primary Inputs'!$C$17,0,(SUM(OFFSET($I$22,0,AP$5-$I$5-$A72+1)))*$C125))</f>
        <v xml:space="preserve"> </v>
      </c>
      <c r="AQ125" s="169" t="str">
        <f ca="1">IF(AQ$5-$I$5&lt;$A72-1," ",IF(AQ$5-$I$5+1&gt;'Primary Inputs'!$C$17,0,(SUM(OFFSET($I$22,0,AQ$5-$I$5-$A72+1)))*$C125))</f>
        <v xml:space="preserve"> </v>
      </c>
      <c r="AR125" s="169" t="str">
        <f ca="1">IF(AR$5-$I$5&lt;$A72-1," ",IF(AR$5-$I$5+1&gt;'Primary Inputs'!$C$17,0,(SUM(OFFSET($I$22,0,AR$5-$I$5-$A72+1)))*$C125))</f>
        <v xml:space="preserve"> </v>
      </c>
      <c r="AS125" s="169" t="str">
        <f ca="1">IF(AS$5-$I$5&lt;$A72-1," ",IF(AS$5-$I$5+1&gt;'Primary Inputs'!$C$17,0,(SUM(OFFSET($I$22,0,AS$5-$I$5-$A72+1)))*$C125))</f>
        <v xml:space="preserve"> </v>
      </c>
      <c r="AT125" s="169" t="str">
        <f ca="1">IF(AT$5-$I$5&lt;$A72-1," ",IF(AT$5-$I$5+1&gt;'Primary Inputs'!$C$17,0,(SUM(OFFSET($I$22,0,AT$5-$I$5-$A72+1)))*$C125))</f>
        <v xml:space="preserve"> </v>
      </c>
      <c r="AU125" s="169" t="str">
        <f ca="1">IF(AU$5-$I$5&lt;$A72-1," ",IF(AU$5-$I$5+1&gt;'Primary Inputs'!$C$17,0,(SUM(OFFSET($I$22,0,AU$5-$I$5-$A72+1)))*$C125))</f>
        <v xml:space="preserve"> </v>
      </c>
      <c r="AV125" s="169" t="str">
        <f ca="1">IF(AV$5-$I$5&lt;$A72-1," ",IF(AV$5-$I$5+1&gt;'Primary Inputs'!$C$17,0,(SUM(OFFSET($I$22,0,AV$5-$I$5-$A72+1)))*$C125))</f>
        <v xml:space="preserve"> </v>
      </c>
      <c r="AW125" s="169" t="str">
        <f ca="1">IF(AW$5-$I$5&lt;$A72-1," ",IF(AW$5-$I$5+1&gt;'Primary Inputs'!$C$17,0,(SUM(OFFSET($I$22,0,AW$5-$I$5-$A72+1)))*$C125))</f>
        <v xml:space="preserve"> </v>
      </c>
      <c r="AX125" s="169" t="str">
        <f ca="1">IF(AX$5-$I$5&lt;$A72-1," ",IF(AX$5-$I$5+1&gt;'Primary Inputs'!$C$17,0,(SUM(OFFSET($I$22,0,AX$5-$I$5-$A72+1)))*$C125))</f>
        <v xml:space="preserve"> </v>
      </c>
      <c r="AY125" s="169" t="str">
        <f ca="1">IF(AY$5-$I$5&lt;$A72-1," ",IF(AY$5-$I$5+1&gt;'Primary Inputs'!$C$17,0,(SUM(OFFSET($I$22,0,AY$5-$I$5-$A72+1)))*$C125))</f>
        <v xml:space="preserve"> </v>
      </c>
      <c r="AZ125" s="169" t="str">
        <f ca="1">IF(AZ$5-$I$5&lt;$A72-1," ",IF(AZ$5-$I$5+1&gt;'Primary Inputs'!$C$17,0,(SUM(OFFSET($I$22,0,AZ$5-$I$5-$A72+1)))*$C125))</f>
        <v xml:space="preserve"> </v>
      </c>
      <c r="BA125" s="169" t="str">
        <f ca="1">IF(BA$5-$I$5&lt;$A72-1," ",IF(BA$5-$I$5+1&gt;'Primary Inputs'!$C$17,0,(SUM(OFFSET($I$22,0,BA$5-$I$5-$A72+1)))*$C125))</f>
        <v xml:space="preserve"> </v>
      </c>
      <c r="BB125" s="169" t="str">
        <f ca="1">IF(BB$5-$I$5&lt;$A72-1," ",IF(BB$5-$I$5+1&gt;'Primary Inputs'!$C$17,0,(SUM(OFFSET($I$22,0,BB$5-$I$5-$A72+1)))*$C125))</f>
        <v xml:space="preserve"> </v>
      </c>
      <c r="BC125" s="169">
        <f ca="1">IF(BC$5-$I$5&lt;$A72-1," ",IF(BC$5-$I$5+1&gt;'Primary Inputs'!$C$17,0,(SUM(OFFSET($I$22,0,BC$5-$I$5-$A72+1)))*$C125))</f>
        <v>0</v>
      </c>
      <c r="BD125" s="169">
        <f ca="1">IF(BD$5-$I$5&lt;$A72-1," ",IF(BD$5-$I$5+1&gt;'Primary Inputs'!$C$17,0,(SUM(OFFSET($I$22,0,BD$5-$I$5-$A72+1)))*$C125))</f>
        <v>0</v>
      </c>
      <c r="BE125" s="169">
        <f ca="1">IF(BE$5-$I$5&lt;$A72-1," ",IF(BE$5-$I$5+1&gt;'Primary Inputs'!$C$17,0,(SUM(OFFSET($I$22,0,BE$5-$I$5-$A72+1)))*$C125))</f>
        <v>0</v>
      </c>
      <c r="BF125" s="169">
        <f ca="1">IF(BF$5-$I$5&lt;$A72-1," ",IF(BF$5-$I$5+1&gt;'Primary Inputs'!$C$17,0,(SUM(OFFSET($I$22,0,BF$5-$I$5-$A72+1)))*$C125))</f>
        <v>0</v>
      </c>
    </row>
    <row r="126" spans="2:58">
      <c r="B126" s="119" t="s">
        <v>242</v>
      </c>
      <c r="C126" s="119">
        <f t="shared" ca="1" si="2"/>
        <v>0</v>
      </c>
      <c r="I126" s="169" t="str">
        <f ca="1">IF(I$5-$I$5&lt;$A73-1," ",IF(I$5-$I$5+1&gt;'Primary Inputs'!$C$17,0,(SUM(OFFSET($I$22,0,I$5-$I$5-$A73+1)))*$C126))</f>
        <v xml:space="preserve"> </v>
      </c>
      <c r="J126" s="169" t="str">
        <f ca="1">IF(J$5-$I$5&lt;$A73-1," ",IF(J$5-$I$5+1&gt;'Primary Inputs'!$C$17,0,(SUM(OFFSET($I$22,0,J$5-$I$5-$A73+1)))*$C126))</f>
        <v xml:space="preserve"> </v>
      </c>
      <c r="K126" s="169" t="str">
        <f ca="1">IF(K$5-$I$5&lt;$A73-1," ",IF(K$5-$I$5+1&gt;'Primary Inputs'!$C$17,0,(SUM(OFFSET($I$22,0,K$5-$I$5-$A73+1)))*$C126))</f>
        <v xml:space="preserve"> </v>
      </c>
      <c r="L126" s="169" t="str">
        <f ca="1">IF(L$5-$I$5&lt;$A73-1," ",IF(L$5-$I$5+1&gt;'Primary Inputs'!$C$17,0,(SUM(OFFSET($I$22,0,L$5-$I$5-$A73+1)))*$C126))</f>
        <v xml:space="preserve"> </v>
      </c>
      <c r="M126" s="169" t="str">
        <f ca="1">IF(M$5-$I$5&lt;$A73-1," ",IF(M$5-$I$5+1&gt;'Primary Inputs'!$C$17,0,(SUM(OFFSET($I$22,0,M$5-$I$5-$A73+1)))*$C126))</f>
        <v xml:space="preserve"> </v>
      </c>
      <c r="N126" s="169" t="str">
        <f ca="1">IF(N$5-$I$5&lt;$A73-1," ",IF(N$5-$I$5+1&gt;'Primary Inputs'!$C$17,0,(SUM(OFFSET($I$22,0,N$5-$I$5-$A73+1)))*$C126))</f>
        <v xml:space="preserve"> </v>
      </c>
      <c r="O126" s="169" t="str">
        <f ca="1">IF(O$5-$I$5&lt;$A73-1," ",IF(O$5-$I$5+1&gt;'Primary Inputs'!$C$17,0,(SUM(OFFSET($I$22,0,O$5-$I$5-$A73+1)))*$C126))</f>
        <v xml:space="preserve"> </v>
      </c>
      <c r="P126" s="169" t="str">
        <f ca="1">IF(P$5-$I$5&lt;$A73-1," ",IF(P$5-$I$5+1&gt;'Primary Inputs'!$C$17,0,(SUM(OFFSET($I$22,0,P$5-$I$5-$A73+1)))*$C126))</f>
        <v xml:space="preserve"> </v>
      </c>
      <c r="Q126" s="169" t="str">
        <f ca="1">IF(Q$5-$I$5&lt;$A73-1," ",IF(Q$5-$I$5+1&gt;'Primary Inputs'!$C$17,0,(SUM(OFFSET($I$22,0,Q$5-$I$5-$A73+1)))*$C126))</f>
        <v xml:space="preserve"> </v>
      </c>
      <c r="R126" s="169" t="str">
        <f ca="1">IF(R$5-$I$5&lt;$A73-1," ",IF(R$5-$I$5+1&gt;'Primary Inputs'!$C$17,0,(SUM(OFFSET($I$22,0,R$5-$I$5-$A73+1)))*$C126))</f>
        <v xml:space="preserve"> </v>
      </c>
      <c r="S126" s="169" t="str">
        <f ca="1">IF(S$5-$I$5&lt;$A73-1," ",IF(S$5-$I$5+1&gt;'Primary Inputs'!$C$17,0,(SUM(OFFSET($I$22,0,S$5-$I$5-$A73+1)))*$C126))</f>
        <v xml:space="preserve"> </v>
      </c>
      <c r="T126" s="169" t="str">
        <f ca="1">IF(T$5-$I$5&lt;$A73-1," ",IF(T$5-$I$5+1&gt;'Primary Inputs'!$C$17,0,(SUM(OFFSET($I$22,0,T$5-$I$5-$A73+1)))*$C126))</f>
        <v xml:space="preserve"> </v>
      </c>
      <c r="U126" s="169" t="str">
        <f ca="1">IF(U$5-$I$5&lt;$A73-1," ",IF(U$5-$I$5+1&gt;'Primary Inputs'!$C$17,0,(SUM(OFFSET($I$22,0,U$5-$I$5-$A73+1)))*$C126))</f>
        <v xml:space="preserve"> </v>
      </c>
      <c r="V126" s="169" t="str">
        <f ca="1">IF(V$5-$I$5&lt;$A73-1," ",IF(V$5-$I$5+1&gt;'Primary Inputs'!$C$17,0,(SUM(OFFSET($I$22,0,V$5-$I$5-$A73+1)))*$C126))</f>
        <v xml:space="preserve"> </v>
      </c>
      <c r="W126" s="169" t="str">
        <f ca="1">IF(W$5-$I$5&lt;$A73-1," ",IF(W$5-$I$5+1&gt;'Primary Inputs'!$C$17,0,(SUM(OFFSET($I$22,0,W$5-$I$5-$A73+1)))*$C126))</f>
        <v xml:space="preserve"> </v>
      </c>
      <c r="X126" s="169" t="str">
        <f ca="1">IF(X$5-$I$5&lt;$A73-1," ",IF(X$5-$I$5+1&gt;'Primary Inputs'!$C$17,0,(SUM(OFFSET($I$22,0,X$5-$I$5-$A73+1)))*$C126))</f>
        <v xml:space="preserve"> </v>
      </c>
      <c r="Y126" s="169" t="str">
        <f ca="1">IF(Y$5-$I$5&lt;$A73-1," ",IF(Y$5-$I$5+1&gt;'Primary Inputs'!$C$17,0,(SUM(OFFSET($I$22,0,Y$5-$I$5-$A73+1)))*$C126))</f>
        <v xml:space="preserve"> </v>
      </c>
      <c r="Z126" s="169" t="str">
        <f ca="1">IF(Z$5-$I$5&lt;$A73-1," ",IF(Z$5-$I$5+1&gt;'Primary Inputs'!$C$17,0,(SUM(OFFSET($I$22,0,Z$5-$I$5-$A73+1)))*$C126))</f>
        <v xml:space="preserve"> </v>
      </c>
      <c r="AA126" s="169" t="str">
        <f ca="1">IF(AA$5-$I$5&lt;$A73-1," ",IF(AA$5-$I$5+1&gt;'Primary Inputs'!$C$17,0,(SUM(OFFSET($I$22,0,AA$5-$I$5-$A73+1)))*$C126))</f>
        <v xml:space="preserve"> </v>
      </c>
      <c r="AB126" s="169" t="str">
        <f ca="1">IF(AB$5-$I$5&lt;$A73-1," ",IF(AB$5-$I$5+1&gt;'Primary Inputs'!$C$17,0,(SUM(OFFSET($I$22,0,AB$5-$I$5-$A73+1)))*$C126))</f>
        <v xml:space="preserve"> </v>
      </c>
      <c r="AC126" s="169" t="str">
        <f ca="1">IF(AC$5-$I$5&lt;$A73-1," ",IF(AC$5-$I$5+1&gt;'Primary Inputs'!$C$17,0,(SUM(OFFSET($I$22,0,AC$5-$I$5-$A73+1)))*$C126))</f>
        <v xml:space="preserve"> </v>
      </c>
      <c r="AD126" s="169" t="str">
        <f ca="1">IF(AD$5-$I$5&lt;$A73-1," ",IF(AD$5-$I$5+1&gt;'Primary Inputs'!$C$17,0,(SUM(OFFSET($I$22,0,AD$5-$I$5-$A73+1)))*$C126))</f>
        <v xml:space="preserve"> </v>
      </c>
      <c r="AE126" s="169" t="str">
        <f ca="1">IF(AE$5-$I$5&lt;$A73-1," ",IF(AE$5-$I$5+1&gt;'Primary Inputs'!$C$17,0,(SUM(OFFSET($I$22,0,AE$5-$I$5-$A73+1)))*$C126))</f>
        <v xml:space="preserve"> </v>
      </c>
      <c r="AF126" s="169" t="str">
        <f ca="1">IF(AF$5-$I$5&lt;$A73-1," ",IF(AF$5-$I$5+1&gt;'Primary Inputs'!$C$17,0,(SUM(OFFSET($I$22,0,AF$5-$I$5-$A73+1)))*$C126))</f>
        <v xml:space="preserve"> </v>
      </c>
      <c r="AG126" s="169" t="str">
        <f ca="1">IF(AG$5-$I$5&lt;$A73-1," ",IF(AG$5-$I$5+1&gt;'Primary Inputs'!$C$17,0,(SUM(OFFSET($I$22,0,AG$5-$I$5-$A73+1)))*$C126))</f>
        <v xml:space="preserve"> </v>
      </c>
      <c r="AH126" s="169" t="str">
        <f ca="1">IF(AH$5-$I$5&lt;$A73-1," ",IF(AH$5-$I$5+1&gt;'Primary Inputs'!$C$17,0,(SUM(OFFSET($I$22,0,AH$5-$I$5-$A73+1)))*$C126))</f>
        <v xml:space="preserve"> </v>
      </c>
      <c r="AI126" s="169" t="str">
        <f ca="1">IF(AI$5-$I$5&lt;$A73-1," ",IF(AI$5-$I$5+1&gt;'Primary Inputs'!$C$17,0,(SUM(OFFSET($I$22,0,AI$5-$I$5-$A73+1)))*$C126))</f>
        <v xml:space="preserve"> </v>
      </c>
      <c r="AJ126" s="169" t="str">
        <f ca="1">IF(AJ$5-$I$5&lt;$A73-1," ",IF(AJ$5-$I$5+1&gt;'Primary Inputs'!$C$17,0,(SUM(OFFSET($I$22,0,AJ$5-$I$5-$A73+1)))*$C126))</f>
        <v xml:space="preserve"> </v>
      </c>
      <c r="AK126" s="169" t="str">
        <f ca="1">IF(AK$5-$I$5&lt;$A73-1," ",IF(AK$5-$I$5+1&gt;'Primary Inputs'!$C$17,0,(SUM(OFFSET($I$22,0,AK$5-$I$5-$A73+1)))*$C126))</f>
        <v xml:space="preserve"> </v>
      </c>
      <c r="AL126" s="169" t="str">
        <f ca="1">IF(AL$5-$I$5&lt;$A73-1," ",IF(AL$5-$I$5+1&gt;'Primary Inputs'!$C$17,0,(SUM(OFFSET($I$22,0,AL$5-$I$5-$A73+1)))*$C126))</f>
        <v xml:space="preserve"> </v>
      </c>
      <c r="AM126" s="169" t="str">
        <f ca="1">IF(AM$5-$I$5&lt;$A73-1," ",IF(AM$5-$I$5+1&gt;'Primary Inputs'!$C$17,0,(SUM(OFFSET($I$22,0,AM$5-$I$5-$A73+1)))*$C126))</f>
        <v xml:space="preserve"> </v>
      </c>
      <c r="AN126" s="169" t="str">
        <f ca="1">IF(AN$5-$I$5&lt;$A73-1," ",IF(AN$5-$I$5+1&gt;'Primary Inputs'!$C$17,0,(SUM(OFFSET($I$22,0,AN$5-$I$5-$A73+1)))*$C126))</f>
        <v xml:space="preserve"> </v>
      </c>
      <c r="AO126" s="169" t="str">
        <f ca="1">IF(AO$5-$I$5&lt;$A73-1," ",IF(AO$5-$I$5+1&gt;'Primary Inputs'!$C$17,0,(SUM(OFFSET($I$22,0,AO$5-$I$5-$A73+1)))*$C126))</f>
        <v xml:space="preserve"> </v>
      </c>
      <c r="AP126" s="169" t="str">
        <f ca="1">IF(AP$5-$I$5&lt;$A73-1," ",IF(AP$5-$I$5+1&gt;'Primary Inputs'!$C$17,0,(SUM(OFFSET($I$22,0,AP$5-$I$5-$A73+1)))*$C126))</f>
        <v xml:space="preserve"> </v>
      </c>
      <c r="AQ126" s="169" t="str">
        <f ca="1">IF(AQ$5-$I$5&lt;$A73-1," ",IF(AQ$5-$I$5+1&gt;'Primary Inputs'!$C$17,0,(SUM(OFFSET($I$22,0,AQ$5-$I$5-$A73+1)))*$C126))</f>
        <v xml:space="preserve"> </v>
      </c>
      <c r="AR126" s="169" t="str">
        <f ca="1">IF(AR$5-$I$5&lt;$A73-1," ",IF(AR$5-$I$5+1&gt;'Primary Inputs'!$C$17,0,(SUM(OFFSET($I$22,0,AR$5-$I$5-$A73+1)))*$C126))</f>
        <v xml:space="preserve"> </v>
      </c>
      <c r="AS126" s="169" t="str">
        <f ca="1">IF(AS$5-$I$5&lt;$A73-1," ",IF(AS$5-$I$5+1&gt;'Primary Inputs'!$C$17,0,(SUM(OFFSET($I$22,0,AS$5-$I$5-$A73+1)))*$C126))</f>
        <v xml:space="preserve"> </v>
      </c>
      <c r="AT126" s="169" t="str">
        <f ca="1">IF(AT$5-$I$5&lt;$A73-1," ",IF(AT$5-$I$5+1&gt;'Primary Inputs'!$C$17,0,(SUM(OFFSET($I$22,0,AT$5-$I$5-$A73+1)))*$C126))</f>
        <v xml:space="preserve"> </v>
      </c>
      <c r="AU126" s="169" t="str">
        <f ca="1">IF(AU$5-$I$5&lt;$A73-1," ",IF(AU$5-$I$5+1&gt;'Primary Inputs'!$C$17,0,(SUM(OFFSET($I$22,0,AU$5-$I$5-$A73+1)))*$C126))</f>
        <v xml:space="preserve"> </v>
      </c>
      <c r="AV126" s="169" t="str">
        <f ca="1">IF(AV$5-$I$5&lt;$A73-1," ",IF(AV$5-$I$5+1&gt;'Primary Inputs'!$C$17,0,(SUM(OFFSET($I$22,0,AV$5-$I$5-$A73+1)))*$C126))</f>
        <v xml:space="preserve"> </v>
      </c>
      <c r="AW126" s="169" t="str">
        <f ca="1">IF(AW$5-$I$5&lt;$A73-1," ",IF(AW$5-$I$5+1&gt;'Primary Inputs'!$C$17,0,(SUM(OFFSET($I$22,0,AW$5-$I$5-$A73+1)))*$C126))</f>
        <v xml:space="preserve"> </v>
      </c>
      <c r="AX126" s="169" t="str">
        <f ca="1">IF(AX$5-$I$5&lt;$A73-1," ",IF(AX$5-$I$5+1&gt;'Primary Inputs'!$C$17,0,(SUM(OFFSET($I$22,0,AX$5-$I$5-$A73+1)))*$C126))</f>
        <v xml:space="preserve"> </v>
      </c>
      <c r="AY126" s="169" t="str">
        <f ca="1">IF(AY$5-$I$5&lt;$A73-1," ",IF(AY$5-$I$5+1&gt;'Primary Inputs'!$C$17,0,(SUM(OFFSET($I$22,0,AY$5-$I$5-$A73+1)))*$C126))</f>
        <v xml:space="preserve"> </v>
      </c>
      <c r="AZ126" s="169" t="str">
        <f ca="1">IF(AZ$5-$I$5&lt;$A73-1," ",IF(AZ$5-$I$5+1&gt;'Primary Inputs'!$C$17,0,(SUM(OFFSET($I$22,0,AZ$5-$I$5-$A73+1)))*$C126))</f>
        <v xml:space="preserve"> </v>
      </c>
      <c r="BA126" s="169" t="str">
        <f ca="1">IF(BA$5-$I$5&lt;$A73-1," ",IF(BA$5-$I$5+1&gt;'Primary Inputs'!$C$17,0,(SUM(OFFSET($I$22,0,BA$5-$I$5-$A73+1)))*$C126))</f>
        <v xml:space="preserve"> </v>
      </c>
      <c r="BB126" s="169" t="str">
        <f ca="1">IF(BB$5-$I$5&lt;$A73-1," ",IF(BB$5-$I$5+1&gt;'Primary Inputs'!$C$17,0,(SUM(OFFSET($I$22,0,BB$5-$I$5-$A73+1)))*$C126))</f>
        <v xml:space="preserve"> </v>
      </c>
      <c r="BC126" s="169" t="str">
        <f ca="1">IF(BC$5-$I$5&lt;$A73-1," ",IF(BC$5-$I$5+1&gt;'Primary Inputs'!$C$17,0,(SUM(OFFSET($I$22,0,BC$5-$I$5-$A73+1)))*$C126))</f>
        <v xml:space="preserve"> </v>
      </c>
      <c r="BD126" s="169">
        <f ca="1">IF(BD$5-$I$5&lt;$A73-1," ",IF(BD$5-$I$5+1&gt;'Primary Inputs'!$C$17,0,(SUM(OFFSET($I$22,0,BD$5-$I$5-$A73+1)))*$C126))</f>
        <v>0</v>
      </c>
      <c r="BE126" s="169">
        <f ca="1">IF(BE$5-$I$5&lt;$A73-1," ",IF(BE$5-$I$5+1&gt;'Primary Inputs'!$C$17,0,(SUM(OFFSET($I$22,0,BE$5-$I$5-$A73+1)))*$C126))</f>
        <v>0</v>
      </c>
      <c r="BF126" s="169">
        <f ca="1">IF(BF$5-$I$5&lt;$A73-1," ",IF(BF$5-$I$5+1&gt;'Primary Inputs'!$C$17,0,(SUM(OFFSET($I$22,0,BF$5-$I$5-$A73+1)))*$C126))</f>
        <v>0</v>
      </c>
    </row>
    <row r="127" spans="2:58">
      <c r="B127" s="119" t="s">
        <v>243</v>
      </c>
      <c r="C127" s="119">
        <f t="shared" ca="1" si="2"/>
        <v>0</v>
      </c>
      <c r="I127" s="169" t="str">
        <f ca="1">IF(I$5-$I$5&lt;$A74-1," ",IF(I$5-$I$5+1&gt;'Primary Inputs'!$C$17,0,(SUM(OFFSET($I$22,0,I$5-$I$5-$A74+1)))*$C127))</f>
        <v xml:space="preserve"> </v>
      </c>
      <c r="J127" s="169" t="str">
        <f ca="1">IF(J$5-$I$5&lt;$A74-1," ",IF(J$5-$I$5+1&gt;'Primary Inputs'!$C$17,0,(SUM(OFFSET($I$22,0,J$5-$I$5-$A74+1)))*$C127))</f>
        <v xml:space="preserve"> </v>
      </c>
      <c r="K127" s="169" t="str">
        <f ca="1">IF(K$5-$I$5&lt;$A74-1," ",IF(K$5-$I$5+1&gt;'Primary Inputs'!$C$17,0,(SUM(OFFSET($I$22,0,K$5-$I$5-$A74+1)))*$C127))</f>
        <v xml:space="preserve"> </v>
      </c>
      <c r="L127" s="169" t="str">
        <f ca="1">IF(L$5-$I$5&lt;$A74-1," ",IF(L$5-$I$5+1&gt;'Primary Inputs'!$C$17,0,(SUM(OFFSET($I$22,0,L$5-$I$5-$A74+1)))*$C127))</f>
        <v xml:space="preserve"> </v>
      </c>
      <c r="M127" s="169" t="str">
        <f ca="1">IF(M$5-$I$5&lt;$A74-1," ",IF(M$5-$I$5+1&gt;'Primary Inputs'!$C$17,0,(SUM(OFFSET($I$22,0,M$5-$I$5-$A74+1)))*$C127))</f>
        <v xml:space="preserve"> </v>
      </c>
      <c r="N127" s="169" t="str">
        <f ca="1">IF(N$5-$I$5&lt;$A74-1," ",IF(N$5-$I$5+1&gt;'Primary Inputs'!$C$17,0,(SUM(OFFSET($I$22,0,N$5-$I$5-$A74+1)))*$C127))</f>
        <v xml:space="preserve"> </v>
      </c>
      <c r="O127" s="169" t="str">
        <f ca="1">IF(O$5-$I$5&lt;$A74-1," ",IF(O$5-$I$5+1&gt;'Primary Inputs'!$C$17,0,(SUM(OFFSET($I$22,0,O$5-$I$5-$A74+1)))*$C127))</f>
        <v xml:space="preserve"> </v>
      </c>
      <c r="P127" s="169" t="str">
        <f ca="1">IF(P$5-$I$5&lt;$A74-1," ",IF(P$5-$I$5+1&gt;'Primary Inputs'!$C$17,0,(SUM(OFFSET($I$22,0,P$5-$I$5-$A74+1)))*$C127))</f>
        <v xml:space="preserve"> </v>
      </c>
      <c r="Q127" s="169" t="str">
        <f ca="1">IF(Q$5-$I$5&lt;$A74-1," ",IF(Q$5-$I$5+1&gt;'Primary Inputs'!$C$17,0,(SUM(OFFSET($I$22,0,Q$5-$I$5-$A74+1)))*$C127))</f>
        <v xml:space="preserve"> </v>
      </c>
      <c r="R127" s="169" t="str">
        <f ca="1">IF(R$5-$I$5&lt;$A74-1," ",IF(R$5-$I$5+1&gt;'Primary Inputs'!$C$17,0,(SUM(OFFSET($I$22,0,R$5-$I$5-$A74+1)))*$C127))</f>
        <v xml:space="preserve"> </v>
      </c>
      <c r="S127" s="169" t="str">
        <f ca="1">IF(S$5-$I$5&lt;$A74-1," ",IF(S$5-$I$5+1&gt;'Primary Inputs'!$C$17,0,(SUM(OFFSET($I$22,0,S$5-$I$5-$A74+1)))*$C127))</f>
        <v xml:space="preserve"> </v>
      </c>
      <c r="T127" s="169" t="str">
        <f ca="1">IF(T$5-$I$5&lt;$A74-1," ",IF(T$5-$I$5+1&gt;'Primary Inputs'!$C$17,0,(SUM(OFFSET($I$22,0,T$5-$I$5-$A74+1)))*$C127))</f>
        <v xml:space="preserve"> </v>
      </c>
      <c r="U127" s="169" t="str">
        <f ca="1">IF(U$5-$I$5&lt;$A74-1," ",IF(U$5-$I$5+1&gt;'Primary Inputs'!$C$17,0,(SUM(OFFSET($I$22,0,U$5-$I$5-$A74+1)))*$C127))</f>
        <v xml:space="preserve"> </v>
      </c>
      <c r="V127" s="169" t="str">
        <f ca="1">IF(V$5-$I$5&lt;$A74-1," ",IF(V$5-$I$5+1&gt;'Primary Inputs'!$C$17,0,(SUM(OFFSET($I$22,0,V$5-$I$5-$A74+1)))*$C127))</f>
        <v xml:space="preserve"> </v>
      </c>
      <c r="W127" s="169" t="str">
        <f ca="1">IF(W$5-$I$5&lt;$A74-1," ",IF(W$5-$I$5+1&gt;'Primary Inputs'!$C$17,0,(SUM(OFFSET($I$22,0,W$5-$I$5-$A74+1)))*$C127))</f>
        <v xml:space="preserve"> </v>
      </c>
      <c r="X127" s="169" t="str">
        <f ca="1">IF(X$5-$I$5&lt;$A74-1," ",IF(X$5-$I$5+1&gt;'Primary Inputs'!$C$17,0,(SUM(OFFSET($I$22,0,X$5-$I$5-$A74+1)))*$C127))</f>
        <v xml:space="preserve"> </v>
      </c>
      <c r="Y127" s="169" t="str">
        <f ca="1">IF(Y$5-$I$5&lt;$A74-1," ",IF(Y$5-$I$5+1&gt;'Primary Inputs'!$C$17,0,(SUM(OFFSET($I$22,0,Y$5-$I$5-$A74+1)))*$C127))</f>
        <v xml:space="preserve"> </v>
      </c>
      <c r="Z127" s="169" t="str">
        <f ca="1">IF(Z$5-$I$5&lt;$A74-1," ",IF(Z$5-$I$5+1&gt;'Primary Inputs'!$C$17,0,(SUM(OFFSET($I$22,0,Z$5-$I$5-$A74+1)))*$C127))</f>
        <v xml:space="preserve"> </v>
      </c>
      <c r="AA127" s="169" t="str">
        <f ca="1">IF(AA$5-$I$5&lt;$A74-1," ",IF(AA$5-$I$5+1&gt;'Primary Inputs'!$C$17,0,(SUM(OFFSET($I$22,0,AA$5-$I$5-$A74+1)))*$C127))</f>
        <v xml:space="preserve"> </v>
      </c>
      <c r="AB127" s="169" t="str">
        <f ca="1">IF(AB$5-$I$5&lt;$A74-1," ",IF(AB$5-$I$5+1&gt;'Primary Inputs'!$C$17,0,(SUM(OFFSET($I$22,0,AB$5-$I$5-$A74+1)))*$C127))</f>
        <v xml:space="preserve"> </v>
      </c>
      <c r="AC127" s="169" t="str">
        <f ca="1">IF(AC$5-$I$5&lt;$A74-1," ",IF(AC$5-$I$5+1&gt;'Primary Inputs'!$C$17,0,(SUM(OFFSET($I$22,0,AC$5-$I$5-$A74+1)))*$C127))</f>
        <v xml:space="preserve"> </v>
      </c>
      <c r="AD127" s="169" t="str">
        <f ca="1">IF(AD$5-$I$5&lt;$A74-1," ",IF(AD$5-$I$5+1&gt;'Primary Inputs'!$C$17,0,(SUM(OFFSET($I$22,0,AD$5-$I$5-$A74+1)))*$C127))</f>
        <v xml:space="preserve"> </v>
      </c>
      <c r="AE127" s="169" t="str">
        <f ca="1">IF(AE$5-$I$5&lt;$A74-1," ",IF(AE$5-$I$5+1&gt;'Primary Inputs'!$C$17,0,(SUM(OFFSET($I$22,0,AE$5-$I$5-$A74+1)))*$C127))</f>
        <v xml:space="preserve"> </v>
      </c>
      <c r="AF127" s="169" t="str">
        <f ca="1">IF(AF$5-$I$5&lt;$A74-1," ",IF(AF$5-$I$5+1&gt;'Primary Inputs'!$C$17,0,(SUM(OFFSET($I$22,0,AF$5-$I$5-$A74+1)))*$C127))</f>
        <v xml:space="preserve"> </v>
      </c>
      <c r="AG127" s="169" t="str">
        <f ca="1">IF(AG$5-$I$5&lt;$A74-1," ",IF(AG$5-$I$5+1&gt;'Primary Inputs'!$C$17,0,(SUM(OFFSET($I$22,0,AG$5-$I$5-$A74+1)))*$C127))</f>
        <v xml:space="preserve"> </v>
      </c>
      <c r="AH127" s="169" t="str">
        <f ca="1">IF(AH$5-$I$5&lt;$A74-1," ",IF(AH$5-$I$5+1&gt;'Primary Inputs'!$C$17,0,(SUM(OFFSET($I$22,0,AH$5-$I$5-$A74+1)))*$C127))</f>
        <v xml:space="preserve"> </v>
      </c>
      <c r="AI127" s="169" t="str">
        <f ca="1">IF(AI$5-$I$5&lt;$A74-1," ",IF(AI$5-$I$5+1&gt;'Primary Inputs'!$C$17,0,(SUM(OFFSET($I$22,0,AI$5-$I$5-$A74+1)))*$C127))</f>
        <v xml:space="preserve"> </v>
      </c>
      <c r="AJ127" s="169" t="str">
        <f ca="1">IF(AJ$5-$I$5&lt;$A74-1," ",IF(AJ$5-$I$5+1&gt;'Primary Inputs'!$C$17,0,(SUM(OFFSET($I$22,0,AJ$5-$I$5-$A74+1)))*$C127))</f>
        <v xml:space="preserve"> </v>
      </c>
      <c r="AK127" s="169" t="str">
        <f ca="1">IF(AK$5-$I$5&lt;$A74-1," ",IF(AK$5-$I$5+1&gt;'Primary Inputs'!$C$17,0,(SUM(OFFSET($I$22,0,AK$5-$I$5-$A74+1)))*$C127))</f>
        <v xml:space="preserve"> </v>
      </c>
      <c r="AL127" s="169" t="str">
        <f ca="1">IF(AL$5-$I$5&lt;$A74-1," ",IF(AL$5-$I$5+1&gt;'Primary Inputs'!$C$17,0,(SUM(OFFSET($I$22,0,AL$5-$I$5-$A74+1)))*$C127))</f>
        <v xml:space="preserve"> </v>
      </c>
      <c r="AM127" s="169" t="str">
        <f ca="1">IF(AM$5-$I$5&lt;$A74-1," ",IF(AM$5-$I$5+1&gt;'Primary Inputs'!$C$17,0,(SUM(OFFSET($I$22,0,AM$5-$I$5-$A74+1)))*$C127))</f>
        <v xml:space="preserve"> </v>
      </c>
      <c r="AN127" s="169" t="str">
        <f ca="1">IF(AN$5-$I$5&lt;$A74-1," ",IF(AN$5-$I$5+1&gt;'Primary Inputs'!$C$17,0,(SUM(OFFSET($I$22,0,AN$5-$I$5-$A74+1)))*$C127))</f>
        <v xml:space="preserve"> </v>
      </c>
      <c r="AO127" s="169" t="str">
        <f ca="1">IF(AO$5-$I$5&lt;$A74-1," ",IF(AO$5-$I$5+1&gt;'Primary Inputs'!$C$17,0,(SUM(OFFSET($I$22,0,AO$5-$I$5-$A74+1)))*$C127))</f>
        <v xml:space="preserve"> </v>
      </c>
      <c r="AP127" s="169" t="str">
        <f ca="1">IF(AP$5-$I$5&lt;$A74-1," ",IF(AP$5-$I$5+1&gt;'Primary Inputs'!$C$17,0,(SUM(OFFSET($I$22,0,AP$5-$I$5-$A74+1)))*$C127))</f>
        <v xml:space="preserve"> </v>
      </c>
      <c r="AQ127" s="169" t="str">
        <f ca="1">IF(AQ$5-$I$5&lt;$A74-1," ",IF(AQ$5-$I$5+1&gt;'Primary Inputs'!$C$17,0,(SUM(OFFSET($I$22,0,AQ$5-$I$5-$A74+1)))*$C127))</f>
        <v xml:space="preserve"> </v>
      </c>
      <c r="AR127" s="169" t="str">
        <f ca="1">IF(AR$5-$I$5&lt;$A74-1," ",IF(AR$5-$I$5+1&gt;'Primary Inputs'!$C$17,0,(SUM(OFFSET($I$22,0,AR$5-$I$5-$A74+1)))*$C127))</f>
        <v xml:space="preserve"> </v>
      </c>
      <c r="AS127" s="169" t="str">
        <f ca="1">IF(AS$5-$I$5&lt;$A74-1," ",IF(AS$5-$I$5+1&gt;'Primary Inputs'!$C$17,0,(SUM(OFFSET($I$22,0,AS$5-$I$5-$A74+1)))*$C127))</f>
        <v xml:space="preserve"> </v>
      </c>
      <c r="AT127" s="169" t="str">
        <f ca="1">IF(AT$5-$I$5&lt;$A74-1," ",IF(AT$5-$I$5+1&gt;'Primary Inputs'!$C$17,0,(SUM(OFFSET($I$22,0,AT$5-$I$5-$A74+1)))*$C127))</f>
        <v xml:space="preserve"> </v>
      </c>
      <c r="AU127" s="169" t="str">
        <f ca="1">IF(AU$5-$I$5&lt;$A74-1," ",IF(AU$5-$I$5+1&gt;'Primary Inputs'!$C$17,0,(SUM(OFFSET($I$22,0,AU$5-$I$5-$A74+1)))*$C127))</f>
        <v xml:space="preserve"> </v>
      </c>
      <c r="AV127" s="169" t="str">
        <f ca="1">IF(AV$5-$I$5&lt;$A74-1," ",IF(AV$5-$I$5+1&gt;'Primary Inputs'!$C$17,0,(SUM(OFFSET($I$22,0,AV$5-$I$5-$A74+1)))*$C127))</f>
        <v xml:space="preserve"> </v>
      </c>
      <c r="AW127" s="169" t="str">
        <f ca="1">IF(AW$5-$I$5&lt;$A74-1," ",IF(AW$5-$I$5+1&gt;'Primary Inputs'!$C$17,0,(SUM(OFFSET($I$22,0,AW$5-$I$5-$A74+1)))*$C127))</f>
        <v xml:space="preserve"> </v>
      </c>
      <c r="AX127" s="169" t="str">
        <f ca="1">IF(AX$5-$I$5&lt;$A74-1," ",IF(AX$5-$I$5+1&gt;'Primary Inputs'!$C$17,0,(SUM(OFFSET($I$22,0,AX$5-$I$5-$A74+1)))*$C127))</f>
        <v xml:space="preserve"> </v>
      </c>
      <c r="AY127" s="169" t="str">
        <f ca="1">IF(AY$5-$I$5&lt;$A74-1," ",IF(AY$5-$I$5+1&gt;'Primary Inputs'!$C$17,0,(SUM(OFFSET($I$22,0,AY$5-$I$5-$A74+1)))*$C127))</f>
        <v xml:space="preserve"> </v>
      </c>
      <c r="AZ127" s="169" t="str">
        <f ca="1">IF(AZ$5-$I$5&lt;$A74-1," ",IF(AZ$5-$I$5+1&gt;'Primary Inputs'!$C$17,0,(SUM(OFFSET($I$22,0,AZ$5-$I$5-$A74+1)))*$C127))</f>
        <v xml:space="preserve"> </v>
      </c>
      <c r="BA127" s="169" t="str">
        <f ca="1">IF(BA$5-$I$5&lt;$A74-1," ",IF(BA$5-$I$5+1&gt;'Primary Inputs'!$C$17,0,(SUM(OFFSET($I$22,0,BA$5-$I$5-$A74+1)))*$C127))</f>
        <v xml:space="preserve"> </v>
      </c>
      <c r="BB127" s="169" t="str">
        <f ca="1">IF(BB$5-$I$5&lt;$A74-1," ",IF(BB$5-$I$5+1&gt;'Primary Inputs'!$C$17,0,(SUM(OFFSET($I$22,0,BB$5-$I$5-$A74+1)))*$C127))</f>
        <v xml:space="preserve"> </v>
      </c>
      <c r="BC127" s="169" t="str">
        <f ca="1">IF(BC$5-$I$5&lt;$A74-1," ",IF(BC$5-$I$5+1&gt;'Primary Inputs'!$C$17,0,(SUM(OFFSET($I$22,0,BC$5-$I$5-$A74+1)))*$C127))</f>
        <v xml:space="preserve"> </v>
      </c>
      <c r="BD127" s="169" t="str">
        <f ca="1">IF(BD$5-$I$5&lt;$A74-1," ",IF(BD$5-$I$5+1&gt;'Primary Inputs'!$C$17,0,(SUM(OFFSET($I$22,0,BD$5-$I$5-$A74+1)))*$C127))</f>
        <v xml:space="preserve"> </v>
      </c>
      <c r="BE127" s="169">
        <f ca="1">IF(BE$5-$I$5&lt;$A74-1," ",IF(BE$5-$I$5+1&gt;'Primary Inputs'!$C$17,0,(SUM(OFFSET($I$22,0,BE$5-$I$5-$A74+1)))*$C127))</f>
        <v>0</v>
      </c>
      <c r="BF127" s="169">
        <f ca="1">IF(BF$5-$I$5&lt;$A74-1," ",IF(BF$5-$I$5+1&gt;'Primary Inputs'!$C$17,0,(SUM(OFFSET($I$22,0,BF$5-$I$5-$A74+1)))*$C127))</f>
        <v>0</v>
      </c>
    </row>
    <row r="128" spans="2:58">
      <c r="B128" s="119" t="s">
        <v>244</v>
      </c>
      <c r="C128" s="119">
        <f t="shared" ca="1" si="2"/>
        <v>0</v>
      </c>
      <c r="I128" s="169" t="str">
        <f ca="1">IF(I$5-$I$5&lt;$A75-1," ",IF(I$5-$I$5+1&gt;'Primary Inputs'!$C$17,0,(SUM(OFFSET($I$22,0,I$5-$I$5-$A75+1)))*$C128))</f>
        <v xml:space="preserve"> </v>
      </c>
      <c r="J128" s="169" t="str">
        <f ca="1">IF(J$5-$I$5&lt;$A75-1," ",IF(J$5-$I$5+1&gt;'Primary Inputs'!$C$17,0,(SUM(OFFSET($I$22,0,J$5-$I$5-$A75+1)))*$C128))</f>
        <v xml:space="preserve"> </v>
      </c>
      <c r="K128" s="169" t="str">
        <f ca="1">IF(K$5-$I$5&lt;$A75-1," ",IF(K$5-$I$5+1&gt;'Primary Inputs'!$C$17,0,(SUM(OFFSET($I$22,0,K$5-$I$5-$A75+1)))*$C128))</f>
        <v xml:space="preserve"> </v>
      </c>
      <c r="L128" s="169" t="str">
        <f ca="1">IF(L$5-$I$5&lt;$A75-1," ",IF(L$5-$I$5+1&gt;'Primary Inputs'!$C$17,0,(SUM(OFFSET($I$22,0,L$5-$I$5-$A75+1)))*$C128))</f>
        <v xml:space="preserve"> </v>
      </c>
      <c r="M128" s="169" t="str">
        <f ca="1">IF(M$5-$I$5&lt;$A75-1," ",IF(M$5-$I$5+1&gt;'Primary Inputs'!$C$17,0,(SUM(OFFSET($I$22,0,M$5-$I$5-$A75+1)))*$C128))</f>
        <v xml:space="preserve"> </v>
      </c>
      <c r="N128" s="169" t="str">
        <f ca="1">IF(N$5-$I$5&lt;$A75-1," ",IF(N$5-$I$5+1&gt;'Primary Inputs'!$C$17,0,(SUM(OFFSET($I$22,0,N$5-$I$5-$A75+1)))*$C128))</f>
        <v xml:space="preserve"> </v>
      </c>
      <c r="O128" s="169" t="str">
        <f ca="1">IF(O$5-$I$5&lt;$A75-1," ",IF(O$5-$I$5+1&gt;'Primary Inputs'!$C$17,0,(SUM(OFFSET($I$22,0,O$5-$I$5-$A75+1)))*$C128))</f>
        <v xml:space="preserve"> </v>
      </c>
      <c r="P128" s="169" t="str">
        <f ca="1">IF(P$5-$I$5&lt;$A75-1," ",IF(P$5-$I$5+1&gt;'Primary Inputs'!$C$17,0,(SUM(OFFSET($I$22,0,P$5-$I$5-$A75+1)))*$C128))</f>
        <v xml:space="preserve"> </v>
      </c>
      <c r="Q128" s="169" t="str">
        <f ca="1">IF(Q$5-$I$5&lt;$A75-1," ",IF(Q$5-$I$5+1&gt;'Primary Inputs'!$C$17,0,(SUM(OFFSET($I$22,0,Q$5-$I$5-$A75+1)))*$C128))</f>
        <v xml:space="preserve"> </v>
      </c>
      <c r="R128" s="169" t="str">
        <f ca="1">IF(R$5-$I$5&lt;$A75-1," ",IF(R$5-$I$5+1&gt;'Primary Inputs'!$C$17,0,(SUM(OFFSET($I$22,0,R$5-$I$5-$A75+1)))*$C128))</f>
        <v xml:space="preserve"> </v>
      </c>
      <c r="S128" s="169" t="str">
        <f ca="1">IF(S$5-$I$5&lt;$A75-1," ",IF(S$5-$I$5+1&gt;'Primary Inputs'!$C$17,0,(SUM(OFFSET($I$22,0,S$5-$I$5-$A75+1)))*$C128))</f>
        <v xml:space="preserve"> </v>
      </c>
      <c r="T128" s="169" t="str">
        <f ca="1">IF(T$5-$I$5&lt;$A75-1," ",IF(T$5-$I$5+1&gt;'Primary Inputs'!$C$17,0,(SUM(OFFSET($I$22,0,T$5-$I$5-$A75+1)))*$C128))</f>
        <v xml:space="preserve"> </v>
      </c>
      <c r="U128" s="169" t="str">
        <f ca="1">IF(U$5-$I$5&lt;$A75-1," ",IF(U$5-$I$5+1&gt;'Primary Inputs'!$C$17,0,(SUM(OFFSET($I$22,0,U$5-$I$5-$A75+1)))*$C128))</f>
        <v xml:space="preserve"> </v>
      </c>
      <c r="V128" s="169" t="str">
        <f ca="1">IF(V$5-$I$5&lt;$A75-1," ",IF(V$5-$I$5+1&gt;'Primary Inputs'!$C$17,0,(SUM(OFFSET($I$22,0,V$5-$I$5-$A75+1)))*$C128))</f>
        <v xml:space="preserve"> </v>
      </c>
      <c r="W128" s="169" t="str">
        <f ca="1">IF(W$5-$I$5&lt;$A75-1," ",IF(W$5-$I$5+1&gt;'Primary Inputs'!$C$17,0,(SUM(OFFSET($I$22,0,W$5-$I$5-$A75+1)))*$C128))</f>
        <v xml:space="preserve"> </v>
      </c>
      <c r="X128" s="169" t="str">
        <f ca="1">IF(X$5-$I$5&lt;$A75-1," ",IF(X$5-$I$5+1&gt;'Primary Inputs'!$C$17,0,(SUM(OFFSET($I$22,0,X$5-$I$5-$A75+1)))*$C128))</f>
        <v xml:space="preserve"> </v>
      </c>
      <c r="Y128" s="169" t="str">
        <f ca="1">IF(Y$5-$I$5&lt;$A75-1," ",IF(Y$5-$I$5+1&gt;'Primary Inputs'!$C$17,0,(SUM(OFFSET($I$22,0,Y$5-$I$5-$A75+1)))*$C128))</f>
        <v xml:space="preserve"> </v>
      </c>
      <c r="Z128" s="169" t="str">
        <f ca="1">IF(Z$5-$I$5&lt;$A75-1," ",IF(Z$5-$I$5+1&gt;'Primary Inputs'!$C$17,0,(SUM(OFFSET($I$22,0,Z$5-$I$5-$A75+1)))*$C128))</f>
        <v xml:space="preserve"> </v>
      </c>
      <c r="AA128" s="169" t="str">
        <f ca="1">IF(AA$5-$I$5&lt;$A75-1," ",IF(AA$5-$I$5+1&gt;'Primary Inputs'!$C$17,0,(SUM(OFFSET($I$22,0,AA$5-$I$5-$A75+1)))*$C128))</f>
        <v xml:space="preserve"> </v>
      </c>
      <c r="AB128" s="169" t="str">
        <f ca="1">IF(AB$5-$I$5&lt;$A75-1," ",IF(AB$5-$I$5+1&gt;'Primary Inputs'!$C$17,0,(SUM(OFFSET($I$22,0,AB$5-$I$5-$A75+1)))*$C128))</f>
        <v xml:space="preserve"> </v>
      </c>
      <c r="AC128" s="169" t="str">
        <f ca="1">IF(AC$5-$I$5&lt;$A75-1," ",IF(AC$5-$I$5+1&gt;'Primary Inputs'!$C$17,0,(SUM(OFFSET($I$22,0,AC$5-$I$5-$A75+1)))*$C128))</f>
        <v xml:space="preserve"> </v>
      </c>
      <c r="AD128" s="169" t="str">
        <f ca="1">IF(AD$5-$I$5&lt;$A75-1," ",IF(AD$5-$I$5+1&gt;'Primary Inputs'!$C$17,0,(SUM(OFFSET($I$22,0,AD$5-$I$5-$A75+1)))*$C128))</f>
        <v xml:space="preserve"> </v>
      </c>
      <c r="AE128" s="169" t="str">
        <f ca="1">IF(AE$5-$I$5&lt;$A75-1," ",IF(AE$5-$I$5+1&gt;'Primary Inputs'!$C$17,0,(SUM(OFFSET($I$22,0,AE$5-$I$5-$A75+1)))*$C128))</f>
        <v xml:space="preserve"> </v>
      </c>
      <c r="AF128" s="169" t="str">
        <f ca="1">IF(AF$5-$I$5&lt;$A75-1," ",IF(AF$5-$I$5+1&gt;'Primary Inputs'!$C$17,0,(SUM(OFFSET($I$22,0,AF$5-$I$5-$A75+1)))*$C128))</f>
        <v xml:space="preserve"> </v>
      </c>
      <c r="AG128" s="169" t="str">
        <f ca="1">IF(AG$5-$I$5&lt;$A75-1," ",IF(AG$5-$I$5+1&gt;'Primary Inputs'!$C$17,0,(SUM(OFFSET($I$22,0,AG$5-$I$5-$A75+1)))*$C128))</f>
        <v xml:space="preserve"> </v>
      </c>
      <c r="AH128" s="169" t="str">
        <f ca="1">IF(AH$5-$I$5&lt;$A75-1," ",IF(AH$5-$I$5+1&gt;'Primary Inputs'!$C$17,0,(SUM(OFFSET($I$22,0,AH$5-$I$5-$A75+1)))*$C128))</f>
        <v xml:space="preserve"> </v>
      </c>
      <c r="AI128" s="169" t="str">
        <f ca="1">IF(AI$5-$I$5&lt;$A75-1," ",IF(AI$5-$I$5+1&gt;'Primary Inputs'!$C$17,0,(SUM(OFFSET($I$22,0,AI$5-$I$5-$A75+1)))*$C128))</f>
        <v xml:space="preserve"> </v>
      </c>
      <c r="AJ128" s="169" t="str">
        <f ca="1">IF(AJ$5-$I$5&lt;$A75-1," ",IF(AJ$5-$I$5+1&gt;'Primary Inputs'!$C$17,0,(SUM(OFFSET($I$22,0,AJ$5-$I$5-$A75+1)))*$C128))</f>
        <v xml:space="preserve"> </v>
      </c>
      <c r="AK128" s="169" t="str">
        <f ca="1">IF(AK$5-$I$5&lt;$A75-1," ",IF(AK$5-$I$5+1&gt;'Primary Inputs'!$C$17,0,(SUM(OFFSET($I$22,0,AK$5-$I$5-$A75+1)))*$C128))</f>
        <v xml:space="preserve"> </v>
      </c>
      <c r="AL128" s="169" t="str">
        <f ca="1">IF(AL$5-$I$5&lt;$A75-1," ",IF(AL$5-$I$5+1&gt;'Primary Inputs'!$C$17,0,(SUM(OFFSET($I$22,0,AL$5-$I$5-$A75+1)))*$C128))</f>
        <v xml:space="preserve"> </v>
      </c>
      <c r="AM128" s="169" t="str">
        <f ca="1">IF(AM$5-$I$5&lt;$A75-1," ",IF(AM$5-$I$5+1&gt;'Primary Inputs'!$C$17,0,(SUM(OFFSET($I$22,0,AM$5-$I$5-$A75+1)))*$C128))</f>
        <v xml:space="preserve"> </v>
      </c>
      <c r="AN128" s="169" t="str">
        <f ca="1">IF(AN$5-$I$5&lt;$A75-1," ",IF(AN$5-$I$5+1&gt;'Primary Inputs'!$C$17,0,(SUM(OFFSET($I$22,0,AN$5-$I$5-$A75+1)))*$C128))</f>
        <v xml:space="preserve"> </v>
      </c>
      <c r="AO128" s="169" t="str">
        <f ca="1">IF(AO$5-$I$5&lt;$A75-1," ",IF(AO$5-$I$5+1&gt;'Primary Inputs'!$C$17,0,(SUM(OFFSET($I$22,0,AO$5-$I$5-$A75+1)))*$C128))</f>
        <v xml:space="preserve"> </v>
      </c>
      <c r="AP128" s="169" t="str">
        <f ca="1">IF(AP$5-$I$5&lt;$A75-1," ",IF(AP$5-$I$5+1&gt;'Primary Inputs'!$C$17,0,(SUM(OFFSET($I$22,0,AP$5-$I$5-$A75+1)))*$C128))</f>
        <v xml:space="preserve"> </v>
      </c>
      <c r="AQ128" s="169" t="str">
        <f ca="1">IF(AQ$5-$I$5&lt;$A75-1," ",IF(AQ$5-$I$5+1&gt;'Primary Inputs'!$C$17,0,(SUM(OFFSET($I$22,0,AQ$5-$I$5-$A75+1)))*$C128))</f>
        <v xml:space="preserve"> </v>
      </c>
      <c r="AR128" s="169" t="str">
        <f ca="1">IF(AR$5-$I$5&lt;$A75-1," ",IF(AR$5-$I$5+1&gt;'Primary Inputs'!$C$17,0,(SUM(OFFSET($I$22,0,AR$5-$I$5-$A75+1)))*$C128))</f>
        <v xml:space="preserve"> </v>
      </c>
      <c r="AS128" s="169" t="str">
        <f ca="1">IF(AS$5-$I$5&lt;$A75-1," ",IF(AS$5-$I$5+1&gt;'Primary Inputs'!$C$17,0,(SUM(OFFSET($I$22,0,AS$5-$I$5-$A75+1)))*$C128))</f>
        <v xml:space="preserve"> </v>
      </c>
      <c r="AT128" s="169" t="str">
        <f ca="1">IF(AT$5-$I$5&lt;$A75-1," ",IF(AT$5-$I$5+1&gt;'Primary Inputs'!$C$17,0,(SUM(OFFSET($I$22,0,AT$5-$I$5-$A75+1)))*$C128))</f>
        <v xml:space="preserve"> </v>
      </c>
      <c r="AU128" s="169" t="str">
        <f ca="1">IF(AU$5-$I$5&lt;$A75-1," ",IF(AU$5-$I$5+1&gt;'Primary Inputs'!$C$17,0,(SUM(OFFSET($I$22,0,AU$5-$I$5-$A75+1)))*$C128))</f>
        <v xml:space="preserve"> </v>
      </c>
      <c r="AV128" s="169" t="str">
        <f ca="1">IF(AV$5-$I$5&lt;$A75-1," ",IF(AV$5-$I$5+1&gt;'Primary Inputs'!$C$17,0,(SUM(OFFSET($I$22,0,AV$5-$I$5-$A75+1)))*$C128))</f>
        <v xml:space="preserve"> </v>
      </c>
      <c r="AW128" s="169" t="str">
        <f ca="1">IF(AW$5-$I$5&lt;$A75-1," ",IF(AW$5-$I$5+1&gt;'Primary Inputs'!$C$17,0,(SUM(OFFSET($I$22,0,AW$5-$I$5-$A75+1)))*$C128))</f>
        <v xml:space="preserve"> </v>
      </c>
      <c r="AX128" s="169" t="str">
        <f ca="1">IF(AX$5-$I$5&lt;$A75-1," ",IF(AX$5-$I$5+1&gt;'Primary Inputs'!$C$17,0,(SUM(OFFSET($I$22,0,AX$5-$I$5-$A75+1)))*$C128))</f>
        <v xml:space="preserve"> </v>
      </c>
      <c r="AY128" s="169" t="str">
        <f ca="1">IF(AY$5-$I$5&lt;$A75-1," ",IF(AY$5-$I$5+1&gt;'Primary Inputs'!$C$17,0,(SUM(OFFSET($I$22,0,AY$5-$I$5-$A75+1)))*$C128))</f>
        <v xml:space="preserve"> </v>
      </c>
      <c r="AZ128" s="169" t="str">
        <f ca="1">IF(AZ$5-$I$5&lt;$A75-1," ",IF(AZ$5-$I$5+1&gt;'Primary Inputs'!$C$17,0,(SUM(OFFSET($I$22,0,AZ$5-$I$5-$A75+1)))*$C128))</f>
        <v xml:space="preserve"> </v>
      </c>
      <c r="BA128" s="169" t="str">
        <f ca="1">IF(BA$5-$I$5&lt;$A75-1," ",IF(BA$5-$I$5+1&gt;'Primary Inputs'!$C$17,0,(SUM(OFFSET($I$22,0,BA$5-$I$5-$A75+1)))*$C128))</f>
        <v xml:space="preserve"> </v>
      </c>
      <c r="BB128" s="169" t="str">
        <f ca="1">IF(BB$5-$I$5&lt;$A75-1," ",IF(BB$5-$I$5+1&gt;'Primary Inputs'!$C$17,0,(SUM(OFFSET($I$22,0,BB$5-$I$5-$A75+1)))*$C128))</f>
        <v xml:space="preserve"> </v>
      </c>
      <c r="BC128" s="169" t="str">
        <f ca="1">IF(BC$5-$I$5&lt;$A75-1," ",IF(BC$5-$I$5+1&gt;'Primary Inputs'!$C$17,0,(SUM(OFFSET($I$22,0,BC$5-$I$5-$A75+1)))*$C128))</f>
        <v xml:space="preserve"> </v>
      </c>
      <c r="BD128" s="169" t="str">
        <f ca="1">IF(BD$5-$I$5&lt;$A75-1," ",IF(BD$5-$I$5+1&gt;'Primary Inputs'!$C$17,0,(SUM(OFFSET($I$22,0,BD$5-$I$5-$A75+1)))*$C128))</f>
        <v xml:space="preserve"> </v>
      </c>
      <c r="BE128" s="169" t="str">
        <f ca="1">IF(BE$5-$I$5&lt;$A75-1," ",IF(BE$5-$I$5+1&gt;'Primary Inputs'!$C$17,0,(SUM(OFFSET($I$22,0,BE$5-$I$5-$A75+1)))*$C128))</f>
        <v xml:space="preserve"> </v>
      </c>
      <c r="BF128" s="169">
        <f ca="1">IF(BF$5-$I$5&lt;$A75-1," ",IF(BF$5-$I$5+1&gt;'Primary Inputs'!$C$17,0,(SUM(OFFSET($I$22,0,BF$5-$I$5-$A75+1)))*$C128))</f>
        <v>0</v>
      </c>
    </row>
    <row r="129" spans="2:58">
      <c r="H129" s="143" t="s">
        <v>175</v>
      </c>
      <c r="I129" s="141">
        <f ca="1">SUM(I79:I128)</f>
        <v>0</v>
      </c>
      <c r="J129" s="141">
        <f t="shared" ref="J129:BE129" ca="1" si="3">SUM(J79:J128)</f>
        <v>33595286.36649771</v>
      </c>
      <c r="K129" s="141">
        <f t="shared" ca="1" si="3"/>
        <v>98985859.099493131</v>
      </c>
      <c r="L129" s="141">
        <f t="shared" ca="1" si="3"/>
        <v>196171718.19898626</v>
      </c>
      <c r="M129" s="141">
        <f t="shared" ca="1" si="3"/>
        <v>297119548.10818809</v>
      </c>
      <c r="N129" s="141">
        <f t="shared" ca="1" si="3"/>
        <v>233852916.99461007</v>
      </c>
      <c r="O129" s="141">
        <f t="shared" ca="1" si="3"/>
        <v>149752970.32424301</v>
      </c>
      <c r="P129" s="141">
        <f t="shared" ca="1" si="3"/>
        <v>37619708.097086959</v>
      </c>
      <c r="Q129" s="141">
        <f t="shared" ca="1" si="3"/>
        <v>37619708.097086959</v>
      </c>
      <c r="R129" s="141">
        <f t="shared" ca="1" si="3"/>
        <v>37619708.097086959</v>
      </c>
      <c r="S129" s="141">
        <f t="shared" ca="1" si="3"/>
        <v>37619708.097086959</v>
      </c>
      <c r="T129" s="141">
        <f t="shared" ca="1" si="3"/>
        <v>37318749.132074505</v>
      </c>
      <c r="U129" s="141">
        <f t="shared" ca="1" si="3"/>
        <v>36716831.202049613</v>
      </c>
      <c r="V129" s="141">
        <f t="shared" ca="1" si="3"/>
        <v>35813954.30701226</v>
      </c>
      <c r="W129" s="141">
        <f t="shared" ca="1" si="3"/>
        <v>34610118.446962468</v>
      </c>
      <c r="X129" s="141">
        <f t="shared" ca="1" si="3"/>
        <v>34610118.446962468</v>
      </c>
      <c r="Y129" s="141">
        <f t="shared" ca="1" si="3"/>
        <v>34610118.446962468</v>
      </c>
      <c r="Z129" s="141">
        <f t="shared" ca="1" si="3"/>
        <v>34610118.446962468</v>
      </c>
      <c r="AA129" s="141">
        <f t="shared" ca="1" si="3"/>
        <v>34610118.446962468</v>
      </c>
      <c r="AB129" s="141">
        <f t="shared" ca="1" si="3"/>
        <v>34610118.446962468</v>
      </c>
      <c r="AC129" s="141">
        <f t="shared" ca="1" si="3"/>
        <v>34610118.446962468</v>
      </c>
      <c r="AD129" s="141">
        <f t="shared" ca="1" si="3"/>
        <v>31149106.602266222</v>
      </c>
      <c r="AE129" s="141">
        <f t="shared" ca="1" si="3"/>
        <v>24227082.912873726</v>
      </c>
      <c r="AF129" s="141">
        <f t="shared" ca="1" si="3"/>
        <v>13844047.378784986</v>
      </c>
      <c r="AG129" s="141">
        <f t="shared" ca="1" si="3"/>
        <v>0</v>
      </c>
      <c r="AH129" s="141">
        <f t="shared" ca="1" si="3"/>
        <v>0</v>
      </c>
      <c r="AI129" s="141">
        <f t="shared" ca="1" si="3"/>
        <v>0</v>
      </c>
      <c r="AJ129" s="141">
        <f t="shared" ca="1" si="3"/>
        <v>0</v>
      </c>
      <c r="AK129" s="141">
        <f t="shared" ca="1" si="3"/>
        <v>0</v>
      </c>
      <c r="AL129" s="141">
        <f t="shared" ca="1" si="3"/>
        <v>0</v>
      </c>
      <c r="AM129" s="141">
        <f t="shared" ca="1" si="3"/>
        <v>0</v>
      </c>
      <c r="AN129" s="141">
        <f t="shared" ca="1" si="3"/>
        <v>0</v>
      </c>
      <c r="AO129" s="141">
        <f t="shared" ca="1" si="3"/>
        <v>0</v>
      </c>
      <c r="AP129" s="141">
        <f t="shared" ca="1" si="3"/>
        <v>0</v>
      </c>
      <c r="AQ129" s="141">
        <f t="shared" ca="1" si="3"/>
        <v>0</v>
      </c>
      <c r="AR129" s="141">
        <f t="shared" ca="1" si="3"/>
        <v>0</v>
      </c>
      <c r="AS129" s="141">
        <f t="shared" ca="1" si="3"/>
        <v>0</v>
      </c>
      <c r="AT129" s="141">
        <f t="shared" ca="1" si="3"/>
        <v>0</v>
      </c>
      <c r="AU129" s="141">
        <f t="shared" ca="1" si="3"/>
        <v>0</v>
      </c>
      <c r="AV129" s="141">
        <f t="shared" ca="1" si="3"/>
        <v>0</v>
      </c>
      <c r="AW129" s="141">
        <f t="shared" ca="1" si="3"/>
        <v>0</v>
      </c>
      <c r="AX129" s="141">
        <f t="shared" ca="1" si="3"/>
        <v>0</v>
      </c>
      <c r="AY129" s="141">
        <f t="shared" ca="1" si="3"/>
        <v>0</v>
      </c>
      <c r="AZ129" s="141">
        <f t="shared" ca="1" si="3"/>
        <v>0</v>
      </c>
      <c r="BA129" s="141">
        <f t="shared" ca="1" si="3"/>
        <v>0</v>
      </c>
      <c r="BB129" s="141">
        <f t="shared" ca="1" si="3"/>
        <v>0</v>
      </c>
      <c r="BC129" s="141">
        <f t="shared" ca="1" si="3"/>
        <v>0</v>
      </c>
      <c r="BD129" s="141">
        <f t="shared" ca="1" si="3"/>
        <v>0</v>
      </c>
      <c r="BE129" s="141">
        <f t="shared" ca="1" si="3"/>
        <v>0</v>
      </c>
      <c r="BF129" s="141">
        <f t="shared" ref="BF129" ca="1" si="4">SUM(BF79:BF128)</f>
        <v>0</v>
      </c>
    </row>
    <row r="130" spans="2:58">
      <c r="B130" s="91"/>
      <c r="C130" s="92"/>
      <c r="D130" s="92"/>
      <c r="E130" s="92"/>
      <c r="F130" s="92"/>
      <c r="G130" s="92"/>
      <c r="H130" s="92"/>
    </row>
    <row r="131" spans="2:58">
      <c r="I131" s="141"/>
      <c r="J131" s="141"/>
      <c r="K131" s="141"/>
      <c r="L131" s="141"/>
      <c r="M131" s="141"/>
      <c r="N131" s="141"/>
      <c r="O131" s="141"/>
      <c r="P131" s="141"/>
      <c r="Q131" s="141"/>
      <c r="R131" s="141"/>
      <c r="S131" s="141"/>
      <c r="T131" s="141"/>
      <c r="U131" s="141"/>
      <c r="V131" s="141"/>
      <c r="W131" s="141"/>
      <c r="X131" s="141"/>
      <c r="Y131" s="141"/>
      <c r="Z131" s="141"/>
      <c r="AA131" s="141"/>
      <c r="AB131" s="141"/>
      <c r="AC131" s="141"/>
      <c r="AD131" s="141"/>
      <c r="AE131" s="141"/>
      <c r="AF131" s="141"/>
      <c r="AG131" s="141"/>
      <c r="AH131" s="141"/>
      <c r="AI131" s="141"/>
      <c r="AJ131" s="141"/>
      <c r="AK131" s="141"/>
      <c r="AL131" s="141"/>
      <c r="AM131" s="141"/>
      <c r="AN131" s="141"/>
      <c r="AO131" s="141"/>
      <c r="AP131" s="141"/>
      <c r="AQ131" s="141"/>
      <c r="AR131" s="141"/>
      <c r="AS131" s="141"/>
      <c r="AT131" s="141"/>
      <c r="AU131" s="141"/>
      <c r="AV131" s="141"/>
      <c r="AW131" s="141"/>
      <c r="AX131" s="141"/>
      <c r="AY131" s="141"/>
      <c r="AZ131" s="141"/>
      <c r="BA131" s="141"/>
      <c r="BB131" s="141"/>
      <c r="BC131" s="141"/>
      <c r="BD131" s="141"/>
      <c r="BE131" s="141"/>
      <c r="BF131" s="141"/>
    </row>
    <row r="132" spans="2:58">
      <c r="B132" s="145" t="s">
        <v>184</v>
      </c>
      <c r="C132" s="145" t="s">
        <v>166</v>
      </c>
      <c r="I132" s="141"/>
      <c r="J132" s="141"/>
      <c r="K132" s="141"/>
      <c r="L132" s="141"/>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1"/>
      <c r="AJ132" s="141"/>
      <c r="AK132" s="141"/>
      <c r="AL132" s="141"/>
      <c r="AM132" s="141"/>
      <c r="AN132" s="141"/>
      <c r="AO132" s="141"/>
      <c r="AP132" s="141"/>
      <c r="AQ132" s="141"/>
      <c r="AR132" s="141"/>
      <c r="AS132" s="141"/>
      <c r="AT132" s="141"/>
      <c r="AU132" s="141"/>
      <c r="AV132" s="141"/>
      <c r="AW132" s="141"/>
      <c r="AX132" s="141"/>
      <c r="AY132" s="141"/>
      <c r="AZ132" s="141"/>
      <c r="BA132" s="141"/>
      <c r="BB132" s="141"/>
      <c r="BC132" s="141"/>
      <c r="BD132" s="141"/>
      <c r="BE132" s="141"/>
      <c r="BF132" s="141"/>
    </row>
    <row r="133" spans="2:58" s="139" customFormat="1">
      <c r="B133" s="139" t="s">
        <v>11</v>
      </c>
      <c r="C133" s="139">
        <f ca="1">C26</f>
        <v>0</v>
      </c>
      <c r="D133" s="146"/>
      <c r="E133" s="146"/>
      <c r="F133" s="146"/>
      <c r="G133" s="146"/>
      <c r="H133" s="146"/>
      <c r="I133" s="168">
        <f ca="1">IF(I$5-$I$5&lt;$A26-1," ",IF(I$5-$I$5+1&gt;'Primary Inputs'!$C$17,0,(SUM(OFFSET($I$23,0,I$5-$I$5-$A26+1)))*$C79))</f>
        <v>0</v>
      </c>
      <c r="J133" s="168">
        <f ca="1">IF(J$5-$I$5&lt;$A26-1," ",IF(J$5-$I$5+1&gt;'Primary Inputs'!$C$17,0,(SUM(OFFSET($I$23,0,J$5-$I$5-$A26+1)))*$C79))</f>
        <v>0</v>
      </c>
      <c r="K133" s="168">
        <f ca="1">IF(K$5-$I$5&lt;$A26-1," ",IF(K$5-$I$5+1&gt;'Primary Inputs'!$C$17,0,(SUM(OFFSET($I$23,0,K$5-$I$5-$A26+1)))*$C79))</f>
        <v>0</v>
      </c>
      <c r="L133" s="168">
        <f ca="1">IF(L$5-$I$5&lt;$A26-1," ",IF(L$5-$I$5+1&gt;'Primary Inputs'!$C$17,0,(SUM(OFFSET($I$23,0,L$5-$I$5-$A26+1)))*$C79))</f>
        <v>0</v>
      </c>
      <c r="M133" s="168">
        <f ca="1">IF(M$5-$I$5&lt;$A26-1," ",IF(M$5-$I$5+1&gt;'Primary Inputs'!$C$17,0,(SUM(OFFSET($I$23,0,M$5-$I$5-$A26+1)))*$C79))</f>
        <v>0</v>
      </c>
      <c r="N133" s="168">
        <f ca="1">IF(N$5-$I$5&lt;$A26-1," ",IF(N$5-$I$5+1&gt;'Primary Inputs'!$C$17,0,(SUM(OFFSET($I$23,0,N$5-$I$5-$A26+1)))*$C79))</f>
        <v>0</v>
      </c>
      <c r="O133" s="168">
        <f ca="1">IF(O$5-$I$5&lt;$A26-1," ",IF(O$5-$I$5+1&gt;'Primary Inputs'!$C$17,0,(SUM(OFFSET($I$23,0,O$5-$I$5-$A26+1)))*$C79))</f>
        <v>0</v>
      </c>
      <c r="P133" s="168">
        <f ca="1">IF(P$5-$I$5&lt;$A26-1," ",IF(P$5-$I$5+1&gt;'Primary Inputs'!$C$17,0,(SUM(OFFSET($I$23,0,P$5-$I$5-$A26+1)))*$C79))</f>
        <v>0</v>
      </c>
      <c r="Q133" s="168">
        <f ca="1">IF(Q$5-$I$5&lt;$A26-1," ",IF(Q$5-$I$5+1&gt;'Primary Inputs'!$C$17,0,(SUM(OFFSET($I$23,0,Q$5-$I$5-$A26+1)))*$C79))</f>
        <v>0</v>
      </c>
      <c r="R133" s="168">
        <f ca="1">IF(R$5-$I$5&lt;$A26-1," ",IF(R$5-$I$5+1&gt;'Primary Inputs'!$C$17,0,(SUM(OFFSET($I$23,0,R$5-$I$5-$A26+1)))*$C79))</f>
        <v>0</v>
      </c>
      <c r="S133" s="168">
        <f ca="1">IF(S$5-$I$5&lt;$A26-1," ",IF(S$5-$I$5+1&gt;'Primary Inputs'!$C$17,0,(SUM(OFFSET($I$23,0,S$5-$I$5-$A26+1)))*$C79))</f>
        <v>0</v>
      </c>
      <c r="T133" s="168">
        <f ca="1">IF(T$5-$I$5&lt;$A26-1," ",IF(T$5-$I$5+1&gt;'Primary Inputs'!$C$17,0,(SUM(OFFSET($I$23,0,T$5-$I$5-$A26+1)))*$C79))</f>
        <v>0</v>
      </c>
      <c r="U133" s="168">
        <f ca="1">IF(U$5-$I$5&lt;$A26-1," ",IF(U$5-$I$5+1&gt;'Primary Inputs'!$C$17,0,(SUM(OFFSET($I$23,0,U$5-$I$5-$A26+1)))*$C79))</f>
        <v>0</v>
      </c>
      <c r="V133" s="168">
        <f ca="1">IF(V$5-$I$5&lt;$A26-1," ",IF(V$5-$I$5+1&gt;'Primary Inputs'!$C$17,0,(SUM(OFFSET($I$23,0,V$5-$I$5-$A26+1)))*$C79))</f>
        <v>0</v>
      </c>
      <c r="W133" s="168">
        <f ca="1">IF(W$5-$I$5&lt;$A26-1," ",IF(W$5-$I$5+1&gt;'Primary Inputs'!$C$17,0,(SUM(OFFSET($I$23,0,W$5-$I$5-$A26+1)))*$C79))</f>
        <v>0</v>
      </c>
      <c r="X133" s="168">
        <f ca="1">IF(X$5-$I$5&lt;$A26-1," ",IF(X$5-$I$5+1&gt;'Primary Inputs'!$C$17,0,(SUM(OFFSET($I$23,0,X$5-$I$5-$A26+1)))*$C79))</f>
        <v>0</v>
      </c>
      <c r="Y133" s="168">
        <f ca="1">IF(Y$5-$I$5&lt;$A26-1," ",IF(Y$5-$I$5+1&gt;'Primary Inputs'!$C$17,0,(SUM(OFFSET($I$23,0,Y$5-$I$5-$A26+1)))*$C79))</f>
        <v>0</v>
      </c>
      <c r="Z133" s="168">
        <f ca="1">IF(Z$5-$I$5&lt;$A26-1," ",IF(Z$5-$I$5+1&gt;'Primary Inputs'!$C$17,0,(SUM(OFFSET($I$23,0,Z$5-$I$5-$A26+1)))*$C79))</f>
        <v>0</v>
      </c>
      <c r="AA133" s="168">
        <f ca="1">IF(AA$5-$I$5&lt;$A26-1," ",IF(AA$5-$I$5+1&gt;'Primary Inputs'!$C$17,0,(SUM(OFFSET($I$23,0,AA$5-$I$5-$A26+1)))*$C79))</f>
        <v>0</v>
      </c>
      <c r="AB133" s="168">
        <f ca="1">IF(AB$5-$I$5&lt;$A26-1," ",IF(AB$5-$I$5+1&gt;'Primary Inputs'!$C$17,0,(SUM(OFFSET($I$23,0,AB$5-$I$5-$A26+1)))*$C79))</f>
        <v>0</v>
      </c>
      <c r="AC133" s="168">
        <f ca="1">IF(AC$5-$I$5&lt;$A26-1," ",IF(AC$5-$I$5+1&gt;'Primary Inputs'!$C$17,0,(SUM(OFFSET($I$23,0,AC$5-$I$5-$A26+1)))*$C79))</f>
        <v>0</v>
      </c>
      <c r="AD133" s="168">
        <f ca="1">IF(AD$5-$I$5&lt;$A26-1," ",IF(AD$5-$I$5+1&gt;'Primary Inputs'!$C$17,0,(SUM(OFFSET($I$23,0,AD$5-$I$5-$A26+1)))*$C79))</f>
        <v>0</v>
      </c>
      <c r="AE133" s="168">
        <f ca="1">IF(AE$5-$I$5&lt;$A26-1," ",IF(AE$5-$I$5+1&gt;'Primary Inputs'!$C$17,0,(SUM(OFFSET($I$23,0,AE$5-$I$5-$A26+1)))*$C79))</f>
        <v>0</v>
      </c>
      <c r="AF133" s="168">
        <f ca="1">IF(AF$5-$I$5&lt;$A26-1," ",IF(AF$5-$I$5+1&gt;'Primary Inputs'!$C$17,0,(SUM(OFFSET($I$23,0,AF$5-$I$5-$A26+1)))*$C79))</f>
        <v>0</v>
      </c>
      <c r="AG133" s="168">
        <f ca="1">IF(AG$5-$I$5&lt;$A26-1," ",IF(AG$5-$I$5+1&gt;'Primary Inputs'!$C$17,0,(SUM(OFFSET($I$23,0,AG$5-$I$5-$A26+1)))*$C79))</f>
        <v>0</v>
      </c>
      <c r="AH133" s="168">
        <f ca="1">IF(AH$5-$I$5&lt;$A26-1," ",IF(AH$5-$I$5+1&gt;'Primary Inputs'!$C$17,0,(SUM(OFFSET($I$23,0,AH$5-$I$5-$A26+1)))*$C79))</f>
        <v>0</v>
      </c>
      <c r="AI133" s="168">
        <f ca="1">IF(AI$5-$I$5&lt;$A26-1," ",IF(AI$5-$I$5+1&gt;'Primary Inputs'!$C$17,0,(SUM(OFFSET($I$23,0,AI$5-$I$5-$A26+1)))*$C79))</f>
        <v>0</v>
      </c>
      <c r="AJ133" s="168">
        <f ca="1">IF(AJ$5-$I$5&lt;$A26-1," ",IF(AJ$5-$I$5+1&gt;'Primary Inputs'!$C$17,0,(SUM(OFFSET($I$23,0,AJ$5-$I$5-$A26+1)))*$C79))</f>
        <v>0</v>
      </c>
      <c r="AK133" s="168">
        <f ca="1">IF(AK$5-$I$5&lt;$A26-1," ",IF(AK$5-$I$5+1&gt;'Primary Inputs'!$C$17,0,(SUM(OFFSET($I$23,0,AK$5-$I$5-$A26+1)))*$C79))</f>
        <v>0</v>
      </c>
      <c r="AL133" s="168">
        <f ca="1">IF(AL$5-$I$5&lt;$A26-1," ",IF(AL$5-$I$5+1&gt;'Primary Inputs'!$C$17,0,(SUM(OFFSET($I$23,0,AL$5-$I$5-$A26+1)))*$C79))</f>
        <v>0</v>
      </c>
      <c r="AM133" s="168">
        <f ca="1">IF(AM$5-$I$5&lt;$A26-1," ",IF(AM$5-$I$5+1&gt;'Primary Inputs'!$C$17,0,(SUM(OFFSET($I$23,0,AM$5-$I$5-$A26+1)))*$C79))</f>
        <v>0</v>
      </c>
      <c r="AN133" s="168">
        <f ca="1">IF(AN$5-$I$5&lt;$A26-1," ",IF(AN$5-$I$5+1&gt;'Primary Inputs'!$C$17,0,(SUM(OFFSET($I$23,0,AN$5-$I$5-$A26+1)))*$C79))</f>
        <v>0</v>
      </c>
      <c r="AO133" s="168">
        <f ca="1">IF(AO$5-$I$5&lt;$A26-1," ",IF(AO$5-$I$5+1&gt;'Primary Inputs'!$C$17,0,(SUM(OFFSET($I$23,0,AO$5-$I$5-$A26+1)))*$C79))</f>
        <v>0</v>
      </c>
      <c r="AP133" s="168">
        <f ca="1">IF(AP$5-$I$5&lt;$A26-1," ",IF(AP$5-$I$5+1&gt;'Primary Inputs'!$C$17,0,(SUM(OFFSET($I$23,0,AP$5-$I$5-$A26+1)))*$C79))</f>
        <v>0</v>
      </c>
      <c r="AQ133" s="168">
        <f ca="1">IF(AQ$5-$I$5&lt;$A26-1," ",IF(AQ$5-$I$5+1&gt;'Primary Inputs'!$C$17,0,(SUM(OFFSET($I$23,0,AQ$5-$I$5-$A26+1)))*$C79))</f>
        <v>0</v>
      </c>
      <c r="AR133" s="168">
        <f ca="1">IF(AR$5-$I$5&lt;$A26-1," ",IF(AR$5-$I$5+1&gt;'Primary Inputs'!$C$17,0,(SUM(OFFSET($I$23,0,AR$5-$I$5-$A26+1)))*$C79))</f>
        <v>0</v>
      </c>
      <c r="AS133" s="168">
        <f ca="1">IF(AS$5-$I$5&lt;$A26-1," ",IF(AS$5-$I$5+1&gt;'Primary Inputs'!$C$17,0,(SUM(OFFSET($I$23,0,AS$5-$I$5-$A26+1)))*$C79))</f>
        <v>0</v>
      </c>
      <c r="AT133" s="168">
        <f ca="1">IF(AT$5-$I$5&lt;$A26-1," ",IF(AT$5-$I$5+1&gt;'Primary Inputs'!$C$17,0,(SUM(OFFSET($I$23,0,AT$5-$I$5-$A26+1)))*$C79))</f>
        <v>0</v>
      </c>
      <c r="AU133" s="168">
        <f ca="1">IF(AU$5-$I$5&lt;$A26-1," ",IF(AU$5-$I$5+1&gt;'Primary Inputs'!$C$17,0,(SUM(OFFSET($I$23,0,AU$5-$I$5-$A26+1)))*$C79))</f>
        <v>0</v>
      </c>
      <c r="AV133" s="168">
        <f ca="1">IF(AV$5-$I$5&lt;$A26-1," ",IF(AV$5-$I$5+1&gt;'Primary Inputs'!$C$17,0,(SUM(OFFSET($I$23,0,AV$5-$I$5-$A26+1)))*$C79))</f>
        <v>0</v>
      </c>
      <c r="AW133" s="168">
        <f ca="1">IF(AW$5-$I$5&lt;$A26-1," ",IF(AW$5-$I$5+1&gt;'Primary Inputs'!$C$17,0,(SUM(OFFSET($I$23,0,AW$5-$I$5-$A26+1)))*$C79))</f>
        <v>0</v>
      </c>
      <c r="AX133" s="168">
        <f ca="1">IF(AX$5-$I$5&lt;$A26-1," ",IF(AX$5-$I$5+1&gt;'Primary Inputs'!$C$17,0,(SUM(OFFSET($I$23,0,AX$5-$I$5-$A26+1)))*$C79))</f>
        <v>0</v>
      </c>
      <c r="AY133" s="168">
        <f ca="1">IF(AY$5-$I$5&lt;$A26-1," ",IF(AY$5-$I$5+1&gt;'Primary Inputs'!$C$17,0,(SUM(OFFSET($I$23,0,AY$5-$I$5-$A26+1)))*$C79))</f>
        <v>0</v>
      </c>
      <c r="AZ133" s="168">
        <f ca="1">IF(AZ$5-$I$5&lt;$A26-1," ",IF(AZ$5-$I$5+1&gt;'Primary Inputs'!$C$17,0,(SUM(OFFSET($I$23,0,AZ$5-$I$5-$A26+1)))*$C79))</f>
        <v>0</v>
      </c>
      <c r="BA133" s="168">
        <f ca="1">IF(BA$5-$I$5&lt;$A26-1," ",IF(BA$5-$I$5+1&gt;'Primary Inputs'!$C$17,0,(SUM(OFFSET($I$23,0,BA$5-$I$5-$A26+1)))*$C79))</f>
        <v>0</v>
      </c>
      <c r="BB133" s="168">
        <f ca="1">IF(BB$5-$I$5&lt;$A26-1," ",IF(BB$5-$I$5+1&gt;'Primary Inputs'!$C$17,0,(SUM(OFFSET($I$23,0,BB$5-$I$5-$A26+1)))*$C79))</f>
        <v>0</v>
      </c>
      <c r="BC133" s="168">
        <f ca="1">IF(BC$5-$I$5&lt;$A26-1," ",IF(BC$5-$I$5+1&gt;'Primary Inputs'!$C$17,0,(SUM(OFFSET($I$23,0,BC$5-$I$5-$A26+1)))*$C79))</f>
        <v>0</v>
      </c>
      <c r="BD133" s="168">
        <f ca="1">IF(BD$5-$I$5&lt;$A26-1," ",IF(BD$5-$I$5+1&gt;'Primary Inputs'!$C$17,0,(SUM(OFFSET($I$23,0,BD$5-$I$5-$A26+1)))*$C79))</f>
        <v>0</v>
      </c>
      <c r="BE133" s="168">
        <f ca="1">IF(BE$5-$I$5&lt;$A26-1," ",IF(BE$5-$I$5+1&gt;'Primary Inputs'!$C$17,0,(SUM(OFFSET($I$23,0,BE$5-$I$5-$A26+1)))*$C79))</f>
        <v>0</v>
      </c>
      <c r="BF133" s="168">
        <f ca="1">IF(BF$5-$I$5&lt;$A26-1," ",IF(BF$5-$I$5+1&gt;'Primary Inputs'!$C$17,0,(SUM(OFFSET($I$23,0,BF$5-$I$5-$A26+1)))*$C79))</f>
        <v>0</v>
      </c>
    </row>
    <row r="134" spans="2:58">
      <c r="B134" s="119" t="s">
        <v>12</v>
      </c>
      <c r="C134" s="119">
        <f ca="1">C27</f>
        <v>1200</v>
      </c>
      <c r="I134" s="169" t="str">
        <f ca="1">IF(I$5-$I$5&lt;$A27-1," ",IF(I$5-$I$5+1&gt;'Primary Inputs'!$C$17,0,(SUM(OFFSET($I$23,0,I$5-$I$5-$A27+1)))*$C80))</f>
        <v xml:space="preserve"> </v>
      </c>
      <c r="J134" s="169">
        <f ca="1">IF(J$5-$I$5&lt;$A27-1," ",IF(J$5-$I$5+1&gt;'Primary Inputs'!$C$17,0,(SUM(OFFSET($I$23,0,J$5-$I$5-$A27+1)))*$C80))</f>
        <v>-25615380.428249858</v>
      </c>
      <c r="K134" s="169">
        <f ca="1">IF(K$5-$I$5&lt;$A27-1," ",IF(K$5-$I$5+1&gt;'Primary Inputs'!$C$17,0,(SUM(OFFSET($I$23,0,K$5-$I$5-$A27+1)))*$C80))</f>
        <v>-23815380.428249858</v>
      </c>
      <c r="L134" s="169">
        <f ca="1">IF(L$5-$I$5&lt;$A27-1," ",IF(L$5-$I$5+1&gt;'Primary Inputs'!$C$17,0,(SUM(OFFSET($I$23,0,L$5-$I$5-$A27+1)))*$C80))</f>
        <v>-23815380.428249858</v>
      </c>
      <c r="M134" s="169">
        <f ca="1">IF(M$5-$I$5&lt;$A27-1," ",IF(M$5-$I$5+1&gt;'Primary Inputs'!$C$17,0,(SUM(OFFSET($I$23,0,M$5-$I$5-$A27+1)))*$C80))</f>
        <v>2807208.9215166275</v>
      </c>
      <c r="N134" s="169">
        <f ca="1">IF(N$5-$I$5&lt;$A27-1," ",IF(N$5-$I$5+1&gt;'Primary Inputs'!$C$17,0,(SUM(OFFSET($I$23,0,N$5-$I$5-$A27+1)))*$C80))</f>
        <v>2807208.9215166275</v>
      </c>
      <c r="O134" s="169">
        <f ca="1">IF(O$5-$I$5&lt;$A27-1," ",IF(O$5-$I$5+1&gt;'Primary Inputs'!$C$17,0,(SUM(OFFSET($I$23,0,O$5-$I$5-$A27+1)))*$C80))</f>
        <v>2807208.9215166275</v>
      </c>
      <c r="P134" s="169">
        <f ca="1">IF(P$5-$I$5&lt;$A27-1," ",IF(P$5-$I$5+1&gt;'Primary Inputs'!$C$17,0,(SUM(OFFSET($I$23,0,P$5-$I$5-$A27+1)))*$C80))</f>
        <v>2807208.9215166275</v>
      </c>
      <c r="Q134" s="169">
        <f ca="1">IF(Q$5-$I$5&lt;$A27-1," ",IF(Q$5-$I$5+1&gt;'Primary Inputs'!$C$17,0,(SUM(OFFSET($I$23,0,Q$5-$I$5-$A27+1)))*$C80))</f>
        <v>2807208.9215166275</v>
      </c>
      <c r="R134" s="169">
        <f ca="1">IF(R$5-$I$5&lt;$A27-1," ",IF(R$5-$I$5+1&gt;'Primary Inputs'!$C$17,0,(SUM(OFFSET($I$23,0,R$5-$I$5-$A27+1)))*$C80))</f>
        <v>2807208.9215166275</v>
      </c>
      <c r="S134" s="169">
        <f ca="1">IF(S$5-$I$5&lt;$A27-1," ",IF(S$5-$I$5+1&gt;'Primary Inputs'!$C$17,0,(SUM(OFFSET($I$23,0,S$5-$I$5-$A27+1)))*$C80))</f>
        <v>2807208.9215166275</v>
      </c>
      <c r="T134" s="169">
        <f ca="1">IF(T$5-$I$5&lt;$A27-1," ",IF(T$5-$I$5+1&gt;'Primary Inputs'!$C$17,0,(SUM(OFFSET($I$23,0,T$5-$I$5-$A27+1)))*$C80))</f>
        <v>2506249.9565041782</v>
      </c>
      <c r="U134" s="169">
        <f ca="1">IF(U$5-$I$5&lt;$A27-1," ",IF(U$5-$I$5+1&gt;'Primary Inputs'!$C$17,0,(SUM(OFFSET($I$23,0,U$5-$I$5-$A27+1)))*$C80))</f>
        <v>2506249.9565041782</v>
      </c>
      <c r="V134" s="169">
        <f ca="1">IF(V$5-$I$5&lt;$A27-1," ",IF(V$5-$I$5+1&gt;'Primary Inputs'!$C$17,0,(SUM(OFFSET($I$23,0,V$5-$I$5-$A27+1)))*$C80))</f>
        <v>2506249.9565041782</v>
      </c>
      <c r="W134" s="169">
        <f ca="1">IF(W$5-$I$5&lt;$A27-1," ",IF(W$5-$I$5+1&gt;'Primary Inputs'!$C$17,0,(SUM(OFFSET($I$23,0,W$5-$I$5-$A27+1)))*$C80))</f>
        <v>2506249.9565041782</v>
      </c>
      <c r="X134" s="169">
        <f ca="1">IF(X$5-$I$5&lt;$A27-1," ",IF(X$5-$I$5+1&gt;'Primary Inputs'!$C$17,0,(SUM(OFFSET($I$23,0,X$5-$I$5-$A27+1)))*$C80))</f>
        <v>2506249.9565041782</v>
      </c>
      <c r="Y134" s="169">
        <f ca="1">IF(Y$5-$I$5&lt;$A27-1," ",IF(Y$5-$I$5+1&gt;'Primary Inputs'!$C$17,0,(SUM(OFFSET($I$23,0,Y$5-$I$5-$A27+1)))*$C80))</f>
        <v>2506249.9565041782</v>
      </c>
      <c r="Z134" s="169">
        <f ca="1">IF(Z$5-$I$5&lt;$A27-1," ",IF(Z$5-$I$5+1&gt;'Primary Inputs'!$C$17,0,(SUM(OFFSET($I$23,0,Z$5-$I$5-$A27+1)))*$C80))</f>
        <v>2506249.9565041782</v>
      </c>
      <c r="AA134" s="169">
        <f ca="1">IF(AA$5-$I$5&lt;$A27-1," ",IF(AA$5-$I$5+1&gt;'Primary Inputs'!$C$17,0,(SUM(OFFSET($I$23,0,AA$5-$I$5-$A27+1)))*$C80))</f>
        <v>2506249.9565041782</v>
      </c>
      <c r="AB134" s="169">
        <f ca="1">IF(AB$5-$I$5&lt;$A27-1," ",IF(AB$5-$I$5+1&gt;'Primary Inputs'!$C$17,0,(SUM(OFFSET($I$23,0,AB$5-$I$5-$A27+1)))*$C80))</f>
        <v>2506249.9565041782</v>
      </c>
      <c r="AC134" s="169">
        <f ca="1">IF(AC$5-$I$5&lt;$A27-1," ",IF(AC$5-$I$5+1&gt;'Primary Inputs'!$C$17,0,(SUM(OFFSET($I$23,0,AC$5-$I$5-$A27+1)))*$C80))</f>
        <v>2506249.9565041782</v>
      </c>
      <c r="AD134" s="169">
        <f ca="1">IF(AD$5-$I$5&lt;$A27-1," ",IF(AD$5-$I$5+1&gt;'Primary Inputs'!$C$17,0,(SUM(OFFSET($I$23,0,AD$5-$I$5-$A27+1)))*$C80))</f>
        <v>0</v>
      </c>
      <c r="AE134" s="169">
        <f ca="1">IF(AE$5-$I$5&lt;$A27-1," ",IF(AE$5-$I$5+1&gt;'Primary Inputs'!$C$17,0,(SUM(OFFSET($I$23,0,AE$5-$I$5-$A27+1)))*$C80))</f>
        <v>0</v>
      </c>
      <c r="AF134" s="169">
        <f ca="1">IF(AF$5-$I$5&lt;$A27-1," ",IF(AF$5-$I$5+1&gt;'Primary Inputs'!$C$17,0,(SUM(OFFSET($I$23,0,AF$5-$I$5-$A27+1)))*$C80))</f>
        <v>0</v>
      </c>
      <c r="AG134" s="169">
        <f ca="1">IF(AG$5-$I$5&lt;$A27-1," ",IF(AG$5-$I$5+1&gt;'Primary Inputs'!$C$17,0,(SUM(OFFSET($I$23,0,AG$5-$I$5-$A27+1)))*$C80))</f>
        <v>0</v>
      </c>
      <c r="AH134" s="169">
        <f ca="1">IF(AH$5-$I$5&lt;$A27-1," ",IF(AH$5-$I$5+1&gt;'Primary Inputs'!$C$17,0,(SUM(OFFSET($I$23,0,AH$5-$I$5-$A27+1)))*$C80))</f>
        <v>0</v>
      </c>
      <c r="AI134" s="169">
        <f ca="1">IF(AI$5-$I$5&lt;$A27-1," ",IF(AI$5-$I$5+1&gt;'Primary Inputs'!$C$17,0,(SUM(OFFSET($I$23,0,AI$5-$I$5-$A27+1)))*$C80))</f>
        <v>0</v>
      </c>
      <c r="AJ134" s="169">
        <f ca="1">IF(AJ$5-$I$5&lt;$A27-1," ",IF(AJ$5-$I$5+1&gt;'Primary Inputs'!$C$17,0,(SUM(OFFSET($I$23,0,AJ$5-$I$5-$A27+1)))*$C80))</f>
        <v>0</v>
      </c>
      <c r="AK134" s="169">
        <f ca="1">IF(AK$5-$I$5&lt;$A27-1," ",IF(AK$5-$I$5+1&gt;'Primary Inputs'!$C$17,0,(SUM(OFFSET($I$23,0,AK$5-$I$5-$A27+1)))*$C80))</f>
        <v>0</v>
      </c>
      <c r="AL134" s="169">
        <f ca="1">IF(AL$5-$I$5&lt;$A27-1," ",IF(AL$5-$I$5+1&gt;'Primary Inputs'!$C$17,0,(SUM(OFFSET($I$23,0,AL$5-$I$5-$A27+1)))*$C80))</f>
        <v>0</v>
      </c>
      <c r="AM134" s="169">
        <f ca="1">IF(AM$5-$I$5&lt;$A27-1," ",IF(AM$5-$I$5+1&gt;'Primary Inputs'!$C$17,0,(SUM(OFFSET($I$23,0,AM$5-$I$5-$A27+1)))*$C80))</f>
        <v>0</v>
      </c>
      <c r="AN134" s="169">
        <f ca="1">IF(AN$5-$I$5&lt;$A27-1," ",IF(AN$5-$I$5+1&gt;'Primary Inputs'!$C$17,0,(SUM(OFFSET($I$23,0,AN$5-$I$5-$A27+1)))*$C80))</f>
        <v>0</v>
      </c>
      <c r="AO134" s="169">
        <f ca="1">IF(AO$5-$I$5&lt;$A27-1," ",IF(AO$5-$I$5+1&gt;'Primary Inputs'!$C$17,0,(SUM(OFFSET($I$23,0,AO$5-$I$5-$A27+1)))*$C80))</f>
        <v>0</v>
      </c>
      <c r="AP134" s="169">
        <f ca="1">IF(AP$5-$I$5&lt;$A27-1," ",IF(AP$5-$I$5+1&gt;'Primary Inputs'!$C$17,0,(SUM(OFFSET($I$23,0,AP$5-$I$5-$A27+1)))*$C80))</f>
        <v>0</v>
      </c>
      <c r="AQ134" s="169">
        <f ca="1">IF(AQ$5-$I$5&lt;$A27-1," ",IF(AQ$5-$I$5+1&gt;'Primary Inputs'!$C$17,0,(SUM(OFFSET($I$23,0,AQ$5-$I$5-$A27+1)))*$C80))</f>
        <v>0</v>
      </c>
      <c r="AR134" s="169">
        <f ca="1">IF(AR$5-$I$5&lt;$A27-1," ",IF(AR$5-$I$5+1&gt;'Primary Inputs'!$C$17,0,(SUM(OFFSET($I$23,0,AR$5-$I$5-$A27+1)))*$C80))</f>
        <v>0</v>
      </c>
      <c r="AS134" s="169">
        <f ca="1">IF(AS$5-$I$5&lt;$A27-1," ",IF(AS$5-$I$5+1&gt;'Primary Inputs'!$C$17,0,(SUM(OFFSET($I$23,0,AS$5-$I$5-$A27+1)))*$C80))</f>
        <v>0</v>
      </c>
      <c r="AT134" s="169">
        <f ca="1">IF(AT$5-$I$5&lt;$A27-1," ",IF(AT$5-$I$5+1&gt;'Primary Inputs'!$C$17,0,(SUM(OFFSET($I$23,0,AT$5-$I$5-$A27+1)))*$C80))</f>
        <v>0</v>
      </c>
      <c r="AU134" s="169">
        <f ca="1">IF(AU$5-$I$5&lt;$A27-1," ",IF(AU$5-$I$5+1&gt;'Primary Inputs'!$C$17,0,(SUM(OFFSET($I$23,0,AU$5-$I$5-$A27+1)))*$C80))</f>
        <v>0</v>
      </c>
      <c r="AV134" s="169">
        <f ca="1">IF(AV$5-$I$5&lt;$A27-1," ",IF(AV$5-$I$5+1&gt;'Primary Inputs'!$C$17,0,(SUM(OFFSET($I$23,0,AV$5-$I$5-$A27+1)))*$C80))</f>
        <v>0</v>
      </c>
      <c r="AW134" s="169">
        <f ca="1">IF(AW$5-$I$5&lt;$A27-1," ",IF(AW$5-$I$5+1&gt;'Primary Inputs'!$C$17,0,(SUM(OFFSET($I$23,0,AW$5-$I$5-$A27+1)))*$C80))</f>
        <v>0</v>
      </c>
      <c r="AX134" s="169">
        <f ca="1">IF(AX$5-$I$5&lt;$A27-1," ",IF(AX$5-$I$5+1&gt;'Primary Inputs'!$C$17,0,(SUM(OFFSET($I$23,0,AX$5-$I$5-$A27+1)))*$C80))</f>
        <v>0</v>
      </c>
      <c r="AY134" s="169">
        <f ca="1">IF(AY$5-$I$5&lt;$A27-1," ",IF(AY$5-$I$5+1&gt;'Primary Inputs'!$C$17,0,(SUM(OFFSET($I$23,0,AY$5-$I$5-$A27+1)))*$C80))</f>
        <v>0</v>
      </c>
      <c r="AZ134" s="169">
        <f ca="1">IF(AZ$5-$I$5&lt;$A27-1," ",IF(AZ$5-$I$5+1&gt;'Primary Inputs'!$C$17,0,(SUM(OFFSET($I$23,0,AZ$5-$I$5-$A27+1)))*$C80))</f>
        <v>0</v>
      </c>
      <c r="BA134" s="169">
        <f ca="1">IF(BA$5-$I$5&lt;$A27-1," ",IF(BA$5-$I$5+1&gt;'Primary Inputs'!$C$17,0,(SUM(OFFSET($I$23,0,BA$5-$I$5-$A27+1)))*$C80))</f>
        <v>0</v>
      </c>
      <c r="BB134" s="169">
        <f ca="1">IF(BB$5-$I$5&lt;$A27-1," ",IF(BB$5-$I$5+1&gt;'Primary Inputs'!$C$17,0,(SUM(OFFSET($I$23,0,BB$5-$I$5-$A27+1)))*$C80))</f>
        <v>0</v>
      </c>
      <c r="BC134" s="169">
        <f ca="1">IF(BC$5-$I$5&lt;$A27-1," ",IF(BC$5-$I$5+1&gt;'Primary Inputs'!$C$17,0,(SUM(OFFSET($I$23,0,BC$5-$I$5-$A27+1)))*$C80))</f>
        <v>0</v>
      </c>
      <c r="BD134" s="169">
        <f ca="1">IF(BD$5-$I$5&lt;$A27-1," ",IF(BD$5-$I$5+1&gt;'Primary Inputs'!$C$17,0,(SUM(OFFSET($I$23,0,BD$5-$I$5-$A27+1)))*$C80))</f>
        <v>0</v>
      </c>
      <c r="BE134" s="169">
        <f ca="1">IF(BE$5-$I$5&lt;$A27-1," ",IF(BE$5-$I$5+1&gt;'Primary Inputs'!$C$17,0,(SUM(OFFSET($I$23,0,BE$5-$I$5-$A27+1)))*$C80))</f>
        <v>0</v>
      </c>
      <c r="BF134" s="169">
        <f ca="1">IF(BF$5-$I$5&lt;$A27-1," ",IF(BF$5-$I$5+1&gt;'Primary Inputs'!$C$17,0,(SUM(OFFSET($I$23,0,BF$5-$I$5-$A27+1)))*$C80))</f>
        <v>0</v>
      </c>
    </row>
    <row r="135" spans="2:58">
      <c r="B135" s="119" t="s">
        <v>13</v>
      </c>
      <c r="C135" s="119">
        <f t="shared" ref="C135:C182" ca="1" si="5">C28</f>
        <v>2400</v>
      </c>
      <c r="I135" s="169" t="str">
        <f ca="1">IF(I$5-$I$5&lt;$A28-1," ",IF(I$5-$I$5+1&gt;'Primary Inputs'!$C$17,0,(SUM(OFFSET($I$23,0,I$5-$I$5-$A28+1)))*$C81))</f>
        <v xml:space="preserve"> </v>
      </c>
      <c r="J135" s="169" t="str">
        <f ca="1">IF(J$5-$I$5&lt;$A28-1," ",IF(J$5-$I$5+1&gt;'Primary Inputs'!$C$17,0,(SUM(OFFSET($I$23,0,J$5-$I$5-$A28+1)))*$C81))</f>
        <v xml:space="preserve"> </v>
      </c>
      <c r="K135" s="169">
        <f ca="1">IF(K$5-$I$5&lt;$A28-1," ",IF(K$5-$I$5+1&gt;'Primary Inputs'!$C$17,0,(SUM(OFFSET($I$23,0,K$5-$I$5-$A28+1)))*$C81))</f>
        <v>-51230760.856499717</v>
      </c>
      <c r="L135" s="169">
        <f ca="1">IF(L$5-$I$5&lt;$A28-1," ",IF(L$5-$I$5+1&gt;'Primary Inputs'!$C$17,0,(SUM(OFFSET($I$23,0,L$5-$I$5-$A28+1)))*$C81))</f>
        <v>-47630760.856499717</v>
      </c>
      <c r="M135" s="169">
        <f ca="1">IF(M$5-$I$5&lt;$A28-1," ",IF(M$5-$I$5+1&gt;'Primary Inputs'!$C$17,0,(SUM(OFFSET($I$23,0,M$5-$I$5-$A28+1)))*$C81))</f>
        <v>-47630760.856499717</v>
      </c>
      <c r="N135" s="169">
        <f ca="1">IF(N$5-$I$5&lt;$A28-1," ",IF(N$5-$I$5+1&gt;'Primary Inputs'!$C$17,0,(SUM(OFFSET($I$23,0,N$5-$I$5-$A28+1)))*$C81))</f>
        <v>5614417.8430332551</v>
      </c>
      <c r="O135" s="169">
        <f ca="1">IF(O$5-$I$5&lt;$A28-1," ",IF(O$5-$I$5+1&gt;'Primary Inputs'!$C$17,0,(SUM(OFFSET($I$23,0,O$5-$I$5-$A28+1)))*$C81))</f>
        <v>5614417.8430332551</v>
      </c>
      <c r="P135" s="169">
        <f ca="1">IF(P$5-$I$5&lt;$A28-1," ",IF(P$5-$I$5+1&gt;'Primary Inputs'!$C$17,0,(SUM(OFFSET($I$23,0,P$5-$I$5-$A28+1)))*$C81))</f>
        <v>5614417.8430332551</v>
      </c>
      <c r="Q135" s="169">
        <f ca="1">IF(Q$5-$I$5&lt;$A28-1," ",IF(Q$5-$I$5+1&gt;'Primary Inputs'!$C$17,0,(SUM(OFFSET($I$23,0,Q$5-$I$5-$A28+1)))*$C81))</f>
        <v>5614417.8430332551</v>
      </c>
      <c r="R135" s="169">
        <f ca="1">IF(R$5-$I$5&lt;$A28-1," ",IF(R$5-$I$5+1&gt;'Primary Inputs'!$C$17,0,(SUM(OFFSET($I$23,0,R$5-$I$5-$A28+1)))*$C81))</f>
        <v>5614417.8430332551</v>
      </c>
      <c r="S135" s="169">
        <f ca="1">IF(S$5-$I$5&lt;$A28-1," ",IF(S$5-$I$5+1&gt;'Primary Inputs'!$C$17,0,(SUM(OFFSET($I$23,0,S$5-$I$5-$A28+1)))*$C81))</f>
        <v>5614417.8430332551</v>
      </c>
      <c r="T135" s="169">
        <f ca="1">IF(T$5-$I$5&lt;$A28-1," ",IF(T$5-$I$5+1&gt;'Primary Inputs'!$C$17,0,(SUM(OFFSET($I$23,0,T$5-$I$5-$A28+1)))*$C81))</f>
        <v>5614417.8430332551</v>
      </c>
      <c r="U135" s="169">
        <f ca="1">IF(U$5-$I$5&lt;$A28-1," ",IF(U$5-$I$5+1&gt;'Primary Inputs'!$C$17,0,(SUM(OFFSET($I$23,0,U$5-$I$5-$A28+1)))*$C81))</f>
        <v>5012499.9130083565</v>
      </c>
      <c r="V135" s="169">
        <f ca="1">IF(V$5-$I$5&lt;$A28-1," ",IF(V$5-$I$5+1&gt;'Primary Inputs'!$C$17,0,(SUM(OFFSET($I$23,0,V$5-$I$5-$A28+1)))*$C81))</f>
        <v>5012499.9130083565</v>
      </c>
      <c r="W135" s="169">
        <f ca="1">IF(W$5-$I$5&lt;$A28-1," ",IF(W$5-$I$5+1&gt;'Primary Inputs'!$C$17,0,(SUM(OFFSET($I$23,0,W$5-$I$5-$A28+1)))*$C81))</f>
        <v>5012499.9130083565</v>
      </c>
      <c r="X135" s="169">
        <f ca="1">IF(X$5-$I$5&lt;$A28-1," ",IF(X$5-$I$5+1&gt;'Primary Inputs'!$C$17,0,(SUM(OFFSET($I$23,0,X$5-$I$5-$A28+1)))*$C81))</f>
        <v>5012499.9130083565</v>
      </c>
      <c r="Y135" s="169">
        <f ca="1">IF(Y$5-$I$5&lt;$A28-1," ",IF(Y$5-$I$5+1&gt;'Primary Inputs'!$C$17,0,(SUM(OFFSET($I$23,0,Y$5-$I$5-$A28+1)))*$C81))</f>
        <v>5012499.9130083565</v>
      </c>
      <c r="Z135" s="169">
        <f ca="1">IF(Z$5-$I$5&lt;$A28-1," ",IF(Z$5-$I$5+1&gt;'Primary Inputs'!$C$17,0,(SUM(OFFSET($I$23,0,Z$5-$I$5-$A28+1)))*$C81))</f>
        <v>5012499.9130083565</v>
      </c>
      <c r="AA135" s="169">
        <f ca="1">IF(AA$5-$I$5&lt;$A28-1," ",IF(AA$5-$I$5+1&gt;'Primary Inputs'!$C$17,0,(SUM(OFFSET($I$23,0,AA$5-$I$5-$A28+1)))*$C81))</f>
        <v>5012499.9130083565</v>
      </c>
      <c r="AB135" s="169">
        <f ca="1">IF(AB$5-$I$5&lt;$A28-1," ",IF(AB$5-$I$5+1&gt;'Primary Inputs'!$C$17,0,(SUM(OFFSET($I$23,0,AB$5-$I$5-$A28+1)))*$C81))</f>
        <v>5012499.9130083565</v>
      </c>
      <c r="AC135" s="169">
        <f ca="1">IF(AC$5-$I$5&lt;$A28-1," ",IF(AC$5-$I$5+1&gt;'Primary Inputs'!$C$17,0,(SUM(OFFSET($I$23,0,AC$5-$I$5-$A28+1)))*$C81))</f>
        <v>5012499.9130083565</v>
      </c>
      <c r="AD135" s="169">
        <f ca="1">IF(AD$5-$I$5&lt;$A28-1," ",IF(AD$5-$I$5+1&gt;'Primary Inputs'!$C$17,0,(SUM(OFFSET($I$23,0,AD$5-$I$5-$A28+1)))*$C81))</f>
        <v>5012499.9130083565</v>
      </c>
      <c r="AE135" s="169">
        <f ca="1">IF(AE$5-$I$5&lt;$A28-1," ",IF(AE$5-$I$5+1&gt;'Primary Inputs'!$C$17,0,(SUM(OFFSET($I$23,0,AE$5-$I$5-$A28+1)))*$C81))</f>
        <v>0</v>
      </c>
      <c r="AF135" s="169">
        <f ca="1">IF(AF$5-$I$5&lt;$A28-1," ",IF(AF$5-$I$5+1&gt;'Primary Inputs'!$C$17,0,(SUM(OFFSET($I$23,0,AF$5-$I$5-$A28+1)))*$C81))</f>
        <v>0</v>
      </c>
      <c r="AG135" s="169">
        <f ca="1">IF(AG$5-$I$5&lt;$A28-1," ",IF(AG$5-$I$5+1&gt;'Primary Inputs'!$C$17,0,(SUM(OFFSET($I$23,0,AG$5-$I$5-$A28+1)))*$C81))</f>
        <v>0</v>
      </c>
      <c r="AH135" s="169">
        <f ca="1">IF(AH$5-$I$5&lt;$A28-1," ",IF(AH$5-$I$5+1&gt;'Primary Inputs'!$C$17,0,(SUM(OFFSET($I$23,0,AH$5-$I$5-$A28+1)))*$C81))</f>
        <v>0</v>
      </c>
      <c r="AI135" s="169">
        <f ca="1">IF(AI$5-$I$5&lt;$A28-1," ",IF(AI$5-$I$5+1&gt;'Primary Inputs'!$C$17,0,(SUM(OFFSET($I$23,0,AI$5-$I$5-$A28+1)))*$C81))</f>
        <v>0</v>
      </c>
      <c r="AJ135" s="169">
        <f ca="1">IF(AJ$5-$I$5&lt;$A28-1," ",IF(AJ$5-$I$5+1&gt;'Primary Inputs'!$C$17,0,(SUM(OFFSET($I$23,0,AJ$5-$I$5-$A28+1)))*$C81))</f>
        <v>0</v>
      </c>
      <c r="AK135" s="169">
        <f ca="1">IF(AK$5-$I$5&lt;$A28-1," ",IF(AK$5-$I$5+1&gt;'Primary Inputs'!$C$17,0,(SUM(OFFSET($I$23,0,AK$5-$I$5-$A28+1)))*$C81))</f>
        <v>0</v>
      </c>
      <c r="AL135" s="169">
        <f ca="1">IF(AL$5-$I$5&lt;$A28-1," ",IF(AL$5-$I$5+1&gt;'Primary Inputs'!$C$17,0,(SUM(OFFSET($I$23,0,AL$5-$I$5-$A28+1)))*$C81))</f>
        <v>0</v>
      </c>
      <c r="AM135" s="169">
        <f ca="1">IF(AM$5-$I$5&lt;$A28-1," ",IF(AM$5-$I$5+1&gt;'Primary Inputs'!$C$17,0,(SUM(OFFSET($I$23,0,AM$5-$I$5-$A28+1)))*$C81))</f>
        <v>0</v>
      </c>
      <c r="AN135" s="169">
        <f ca="1">IF(AN$5-$I$5&lt;$A28-1," ",IF(AN$5-$I$5+1&gt;'Primary Inputs'!$C$17,0,(SUM(OFFSET($I$23,0,AN$5-$I$5-$A28+1)))*$C81))</f>
        <v>0</v>
      </c>
      <c r="AO135" s="169">
        <f ca="1">IF(AO$5-$I$5&lt;$A28-1," ",IF(AO$5-$I$5+1&gt;'Primary Inputs'!$C$17,0,(SUM(OFFSET($I$23,0,AO$5-$I$5-$A28+1)))*$C81))</f>
        <v>0</v>
      </c>
      <c r="AP135" s="169">
        <f ca="1">IF(AP$5-$I$5&lt;$A28-1," ",IF(AP$5-$I$5+1&gt;'Primary Inputs'!$C$17,0,(SUM(OFFSET($I$23,0,AP$5-$I$5-$A28+1)))*$C81))</f>
        <v>0</v>
      </c>
      <c r="AQ135" s="169">
        <f ca="1">IF(AQ$5-$I$5&lt;$A28-1," ",IF(AQ$5-$I$5+1&gt;'Primary Inputs'!$C$17,0,(SUM(OFFSET($I$23,0,AQ$5-$I$5-$A28+1)))*$C81))</f>
        <v>0</v>
      </c>
      <c r="AR135" s="169">
        <f ca="1">IF(AR$5-$I$5&lt;$A28-1," ",IF(AR$5-$I$5+1&gt;'Primary Inputs'!$C$17,0,(SUM(OFFSET($I$23,0,AR$5-$I$5-$A28+1)))*$C81))</f>
        <v>0</v>
      </c>
      <c r="AS135" s="169">
        <f ca="1">IF(AS$5-$I$5&lt;$A28-1," ",IF(AS$5-$I$5+1&gt;'Primary Inputs'!$C$17,0,(SUM(OFFSET($I$23,0,AS$5-$I$5-$A28+1)))*$C81))</f>
        <v>0</v>
      </c>
      <c r="AT135" s="169">
        <f ca="1">IF(AT$5-$I$5&lt;$A28-1," ",IF(AT$5-$I$5+1&gt;'Primary Inputs'!$C$17,0,(SUM(OFFSET($I$23,0,AT$5-$I$5-$A28+1)))*$C81))</f>
        <v>0</v>
      </c>
      <c r="AU135" s="169">
        <f ca="1">IF(AU$5-$I$5&lt;$A28-1," ",IF(AU$5-$I$5+1&gt;'Primary Inputs'!$C$17,0,(SUM(OFFSET($I$23,0,AU$5-$I$5-$A28+1)))*$C81))</f>
        <v>0</v>
      </c>
      <c r="AV135" s="169">
        <f ca="1">IF(AV$5-$I$5&lt;$A28-1," ",IF(AV$5-$I$5+1&gt;'Primary Inputs'!$C$17,0,(SUM(OFFSET($I$23,0,AV$5-$I$5-$A28+1)))*$C81))</f>
        <v>0</v>
      </c>
      <c r="AW135" s="169">
        <f ca="1">IF(AW$5-$I$5&lt;$A28-1," ",IF(AW$5-$I$5+1&gt;'Primary Inputs'!$C$17,0,(SUM(OFFSET($I$23,0,AW$5-$I$5-$A28+1)))*$C81))</f>
        <v>0</v>
      </c>
      <c r="AX135" s="169">
        <f ca="1">IF(AX$5-$I$5&lt;$A28-1," ",IF(AX$5-$I$5+1&gt;'Primary Inputs'!$C$17,0,(SUM(OFFSET($I$23,0,AX$5-$I$5-$A28+1)))*$C81))</f>
        <v>0</v>
      </c>
      <c r="AY135" s="169">
        <f ca="1">IF(AY$5-$I$5&lt;$A28-1," ",IF(AY$5-$I$5+1&gt;'Primary Inputs'!$C$17,0,(SUM(OFFSET($I$23,0,AY$5-$I$5-$A28+1)))*$C81))</f>
        <v>0</v>
      </c>
      <c r="AZ135" s="169">
        <f ca="1">IF(AZ$5-$I$5&lt;$A28-1," ",IF(AZ$5-$I$5+1&gt;'Primary Inputs'!$C$17,0,(SUM(OFFSET($I$23,0,AZ$5-$I$5-$A28+1)))*$C81))</f>
        <v>0</v>
      </c>
      <c r="BA135" s="169">
        <f ca="1">IF(BA$5-$I$5&lt;$A28-1," ",IF(BA$5-$I$5+1&gt;'Primary Inputs'!$C$17,0,(SUM(OFFSET($I$23,0,BA$5-$I$5-$A28+1)))*$C81))</f>
        <v>0</v>
      </c>
      <c r="BB135" s="169">
        <f ca="1">IF(BB$5-$I$5&lt;$A28-1," ",IF(BB$5-$I$5+1&gt;'Primary Inputs'!$C$17,0,(SUM(OFFSET($I$23,0,BB$5-$I$5-$A28+1)))*$C81))</f>
        <v>0</v>
      </c>
      <c r="BC135" s="169">
        <f ca="1">IF(BC$5-$I$5&lt;$A28-1," ",IF(BC$5-$I$5+1&gt;'Primary Inputs'!$C$17,0,(SUM(OFFSET($I$23,0,BC$5-$I$5-$A28+1)))*$C81))</f>
        <v>0</v>
      </c>
      <c r="BD135" s="169">
        <f ca="1">IF(BD$5-$I$5&lt;$A28-1," ",IF(BD$5-$I$5+1&gt;'Primary Inputs'!$C$17,0,(SUM(OFFSET($I$23,0,BD$5-$I$5-$A28+1)))*$C81))</f>
        <v>0</v>
      </c>
      <c r="BE135" s="169">
        <f ca="1">IF(BE$5-$I$5&lt;$A28-1," ",IF(BE$5-$I$5+1&gt;'Primary Inputs'!$C$17,0,(SUM(OFFSET($I$23,0,BE$5-$I$5-$A28+1)))*$C81))</f>
        <v>0</v>
      </c>
      <c r="BF135" s="169">
        <f ca="1">IF(BF$5-$I$5&lt;$A28-1," ",IF(BF$5-$I$5+1&gt;'Primary Inputs'!$C$17,0,(SUM(OFFSET($I$23,0,BF$5-$I$5-$A28+1)))*$C81))</f>
        <v>0</v>
      </c>
    </row>
    <row r="136" spans="2:58">
      <c r="B136" s="119" t="s">
        <v>14</v>
      </c>
      <c r="C136" s="119">
        <f t="shared" ca="1" si="5"/>
        <v>3600</v>
      </c>
      <c r="I136" s="169" t="str">
        <f ca="1">IF(I$5-$I$5&lt;$A29-1," ",IF(I$5-$I$5+1&gt;'Primary Inputs'!$C$17,0,(SUM(OFFSET($I$23,0,I$5-$I$5-$A29+1)))*$C82))</f>
        <v xml:space="preserve"> </v>
      </c>
      <c r="J136" s="169" t="str">
        <f ca="1">IF(J$5-$I$5&lt;$A29-1," ",IF(J$5-$I$5+1&gt;'Primary Inputs'!$C$17,0,(SUM(OFFSET($I$23,0,J$5-$I$5-$A29+1)))*$C82))</f>
        <v xml:space="preserve"> </v>
      </c>
      <c r="K136" s="169" t="str">
        <f ca="1">IF(K$5-$I$5&lt;$A29-1," ",IF(K$5-$I$5+1&gt;'Primary Inputs'!$C$17,0,(SUM(OFFSET($I$23,0,K$5-$I$5-$A29+1)))*$C82))</f>
        <v xml:space="preserve"> </v>
      </c>
      <c r="L136" s="169">
        <f ca="1">IF(L$5-$I$5&lt;$A29-1," ",IF(L$5-$I$5+1&gt;'Primary Inputs'!$C$17,0,(SUM(OFFSET($I$23,0,L$5-$I$5-$A29+1)))*$C82))</f>
        <v>-76846141.284749568</v>
      </c>
      <c r="M136" s="169">
        <f ca="1">IF(M$5-$I$5&lt;$A29-1," ",IF(M$5-$I$5+1&gt;'Primary Inputs'!$C$17,0,(SUM(OFFSET($I$23,0,M$5-$I$5-$A29+1)))*$C82))</f>
        <v>-71446141.284749568</v>
      </c>
      <c r="N136" s="169">
        <f ca="1">IF(N$5-$I$5&lt;$A29-1," ",IF(N$5-$I$5+1&gt;'Primary Inputs'!$C$17,0,(SUM(OFFSET($I$23,0,N$5-$I$5-$A29+1)))*$C82))</f>
        <v>-71446141.284749568</v>
      </c>
      <c r="O136" s="169">
        <f ca="1">IF(O$5-$I$5&lt;$A29-1," ",IF(O$5-$I$5+1&gt;'Primary Inputs'!$C$17,0,(SUM(OFFSET($I$23,0,O$5-$I$5-$A29+1)))*$C82))</f>
        <v>8421626.7645498812</v>
      </c>
      <c r="P136" s="169">
        <f ca="1">IF(P$5-$I$5&lt;$A29-1," ",IF(P$5-$I$5+1&gt;'Primary Inputs'!$C$17,0,(SUM(OFFSET($I$23,0,P$5-$I$5-$A29+1)))*$C82))</f>
        <v>8421626.7645498812</v>
      </c>
      <c r="Q136" s="169">
        <f ca="1">IF(Q$5-$I$5&lt;$A29-1," ",IF(Q$5-$I$5+1&gt;'Primary Inputs'!$C$17,0,(SUM(OFFSET($I$23,0,Q$5-$I$5-$A29+1)))*$C82))</f>
        <v>8421626.7645498812</v>
      </c>
      <c r="R136" s="169">
        <f ca="1">IF(R$5-$I$5&lt;$A29-1," ",IF(R$5-$I$5+1&gt;'Primary Inputs'!$C$17,0,(SUM(OFFSET($I$23,0,R$5-$I$5-$A29+1)))*$C82))</f>
        <v>8421626.7645498812</v>
      </c>
      <c r="S136" s="169">
        <f ca="1">IF(S$5-$I$5&lt;$A29-1," ",IF(S$5-$I$5+1&gt;'Primary Inputs'!$C$17,0,(SUM(OFFSET($I$23,0,S$5-$I$5-$A29+1)))*$C82))</f>
        <v>8421626.7645498812</v>
      </c>
      <c r="T136" s="169">
        <f ca="1">IF(T$5-$I$5&lt;$A29-1," ",IF(T$5-$I$5+1&gt;'Primary Inputs'!$C$17,0,(SUM(OFFSET($I$23,0,T$5-$I$5-$A29+1)))*$C82))</f>
        <v>8421626.7645498812</v>
      </c>
      <c r="U136" s="169">
        <f ca="1">IF(U$5-$I$5&lt;$A29-1," ",IF(U$5-$I$5+1&gt;'Primary Inputs'!$C$17,0,(SUM(OFFSET($I$23,0,U$5-$I$5-$A29+1)))*$C82))</f>
        <v>8421626.7645498812</v>
      </c>
      <c r="V136" s="169">
        <f ca="1">IF(V$5-$I$5&lt;$A29-1," ",IF(V$5-$I$5+1&gt;'Primary Inputs'!$C$17,0,(SUM(OFFSET($I$23,0,V$5-$I$5-$A29+1)))*$C82))</f>
        <v>7518749.8695125347</v>
      </c>
      <c r="W136" s="169">
        <f ca="1">IF(W$5-$I$5&lt;$A29-1," ",IF(W$5-$I$5+1&gt;'Primary Inputs'!$C$17,0,(SUM(OFFSET($I$23,0,W$5-$I$5-$A29+1)))*$C82))</f>
        <v>7518749.8695125347</v>
      </c>
      <c r="X136" s="169">
        <f ca="1">IF(X$5-$I$5&lt;$A29-1," ",IF(X$5-$I$5+1&gt;'Primary Inputs'!$C$17,0,(SUM(OFFSET($I$23,0,X$5-$I$5-$A29+1)))*$C82))</f>
        <v>7518749.8695125347</v>
      </c>
      <c r="Y136" s="169">
        <f ca="1">IF(Y$5-$I$5&lt;$A29-1," ",IF(Y$5-$I$5+1&gt;'Primary Inputs'!$C$17,0,(SUM(OFFSET($I$23,0,Y$5-$I$5-$A29+1)))*$C82))</f>
        <v>7518749.8695125347</v>
      </c>
      <c r="Z136" s="169">
        <f ca="1">IF(Z$5-$I$5&lt;$A29-1," ",IF(Z$5-$I$5+1&gt;'Primary Inputs'!$C$17,0,(SUM(OFFSET($I$23,0,Z$5-$I$5-$A29+1)))*$C82))</f>
        <v>7518749.8695125347</v>
      </c>
      <c r="AA136" s="169">
        <f ca="1">IF(AA$5-$I$5&lt;$A29-1," ",IF(AA$5-$I$5+1&gt;'Primary Inputs'!$C$17,0,(SUM(OFFSET($I$23,0,AA$5-$I$5-$A29+1)))*$C82))</f>
        <v>7518749.8695125347</v>
      </c>
      <c r="AB136" s="169">
        <f ca="1">IF(AB$5-$I$5&lt;$A29-1," ",IF(AB$5-$I$5+1&gt;'Primary Inputs'!$C$17,0,(SUM(OFFSET($I$23,0,AB$5-$I$5-$A29+1)))*$C82))</f>
        <v>7518749.8695125347</v>
      </c>
      <c r="AC136" s="169">
        <f ca="1">IF(AC$5-$I$5&lt;$A29-1," ",IF(AC$5-$I$5+1&gt;'Primary Inputs'!$C$17,0,(SUM(OFFSET($I$23,0,AC$5-$I$5-$A29+1)))*$C82))</f>
        <v>7518749.8695125347</v>
      </c>
      <c r="AD136" s="169">
        <f ca="1">IF(AD$5-$I$5&lt;$A29-1," ",IF(AD$5-$I$5+1&gt;'Primary Inputs'!$C$17,0,(SUM(OFFSET($I$23,0,AD$5-$I$5-$A29+1)))*$C82))</f>
        <v>7518749.8695125347</v>
      </c>
      <c r="AE136" s="169">
        <f ca="1">IF(AE$5-$I$5&lt;$A29-1," ",IF(AE$5-$I$5+1&gt;'Primary Inputs'!$C$17,0,(SUM(OFFSET($I$23,0,AE$5-$I$5-$A29+1)))*$C82))</f>
        <v>7518749.8695125347</v>
      </c>
      <c r="AF136" s="169">
        <f ca="1">IF(AF$5-$I$5&lt;$A29-1," ",IF(AF$5-$I$5+1&gt;'Primary Inputs'!$C$17,0,(SUM(OFFSET($I$23,0,AF$5-$I$5-$A29+1)))*$C82))</f>
        <v>0</v>
      </c>
      <c r="AG136" s="169">
        <f ca="1">IF(AG$5-$I$5&lt;$A29-1," ",IF(AG$5-$I$5+1&gt;'Primary Inputs'!$C$17,0,(SUM(OFFSET($I$23,0,AG$5-$I$5-$A29+1)))*$C82))</f>
        <v>0</v>
      </c>
      <c r="AH136" s="169">
        <f ca="1">IF(AH$5-$I$5&lt;$A29-1," ",IF(AH$5-$I$5+1&gt;'Primary Inputs'!$C$17,0,(SUM(OFFSET($I$23,0,AH$5-$I$5-$A29+1)))*$C82))</f>
        <v>0</v>
      </c>
      <c r="AI136" s="169">
        <f ca="1">IF(AI$5-$I$5&lt;$A29-1," ",IF(AI$5-$I$5+1&gt;'Primary Inputs'!$C$17,0,(SUM(OFFSET($I$23,0,AI$5-$I$5-$A29+1)))*$C82))</f>
        <v>0</v>
      </c>
      <c r="AJ136" s="169">
        <f ca="1">IF(AJ$5-$I$5&lt;$A29-1," ",IF(AJ$5-$I$5+1&gt;'Primary Inputs'!$C$17,0,(SUM(OFFSET($I$23,0,AJ$5-$I$5-$A29+1)))*$C82))</f>
        <v>0</v>
      </c>
      <c r="AK136" s="169">
        <f ca="1">IF(AK$5-$I$5&lt;$A29-1," ",IF(AK$5-$I$5+1&gt;'Primary Inputs'!$C$17,0,(SUM(OFFSET($I$23,0,AK$5-$I$5-$A29+1)))*$C82))</f>
        <v>0</v>
      </c>
      <c r="AL136" s="169">
        <f ca="1">IF(AL$5-$I$5&lt;$A29-1," ",IF(AL$5-$I$5+1&gt;'Primary Inputs'!$C$17,0,(SUM(OFFSET($I$23,0,AL$5-$I$5-$A29+1)))*$C82))</f>
        <v>0</v>
      </c>
      <c r="AM136" s="169">
        <f ca="1">IF(AM$5-$I$5&lt;$A29-1," ",IF(AM$5-$I$5+1&gt;'Primary Inputs'!$C$17,0,(SUM(OFFSET($I$23,0,AM$5-$I$5-$A29+1)))*$C82))</f>
        <v>0</v>
      </c>
      <c r="AN136" s="169">
        <f ca="1">IF(AN$5-$I$5&lt;$A29-1," ",IF(AN$5-$I$5+1&gt;'Primary Inputs'!$C$17,0,(SUM(OFFSET($I$23,0,AN$5-$I$5-$A29+1)))*$C82))</f>
        <v>0</v>
      </c>
      <c r="AO136" s="169">
        <f ca="1">IF(AO$5-$I$5&lt;$A29-1," ",IF(AO$5-$I$5+1&gt;'Primary Inputs'!$C$17,0,(SUM(OFFSET($I$23,0,AO$5-$I$5-$A29+1)))*$C82))</f>
        <v>0</v>
      </c>
      <c r="AP136" s="169">
        <f ca="1">IF(AP$5-$I$5&lt;$A29-1," ",IF(AP$5-$I$5+1&gt;'Primary Inputs'!$C$17,0,(SUM(OFFSET($I$23,0,AP$5-$I$5-$A29+1)))*$C82))</f>
        <v>0</v>
      </c>
      <c r="AQ136" s="169">
        <f ca="1">IF(AQ$5-$I$5&lt;$A29-1," ",IF(AQ$5-$I$5+1&gt;'Primary Inputs'!$C$17,0,(SUM(OFFSET($I$23,0,AQ$5-$I$5-$A29+1)))*$C82))</f>
        <v>0</v>
      </c>
      <c r="AR136" s="169">
        <f ca="1">IF(AR$5-$I$5&lt;$A29-1," ",IF(AR$5-$I$5+1&gt;'Primary Inputs'!$C$17,0,(SUM(OFFSET($I$23,0,AR$5-$I$5-$A29+1)))*$C82))</f>
        <v>0</v>
      </c>
      <c r="AS136" s="169">
        <f ca="1">IF(AS$5-$I$5&lt;$A29-1," ",IF(AS$5-$I$5+1&gt;'Primary Inputs'!$C$17,0,(SUM(OFFSET($I$23,0,AS$5-$I$5-$A29+1)))*$C82))</f>
        <v>0</v>
      </c>
      <c r="AT136" s="169">
        <f ca="1">IF(AT$5-$I$5&lt;$A29-1," ",IF(AT$5-$I$5+1&gt;'Primary Inputs'!$C$17,0,(SUM(OFFSET($I$23,0,AT$5-$I$5-$A29+1)))*$C82))</f>
        <v>0</v>
      </c>
      <c r="AU136" s="169">
        <f ca="1">IF(AU$5-$I$5&lt;$A29-1," ",IF(AU$5-$I$5+1&gt;'Primary Inputs'!$C$17,0,(SUM(OFFSET($I$23,0,AU$5-$I$5-$A29+1)))*$C82))</f>
        <v>0</v>
      </c>
      <c r="AV136" s="169">
        <f ca="1">IF(AV$5-$I$5&lt;$A29-1," ",IF(AV$5-$I$5+1&gt;'Primary Inputs'!$C$17,0,(SUM(OFFSET($I$23,0,AV$5-$I$5-$A29+1)))*$C82))</f>
        <v>0</v>
      </c>
      <c r="AW136" s="169">
        <f ca="1">IF(AW$5-$I$5&lt;$A29-1," ",IF(AW$5-$I$5+1&gt;'Primary Inputs'!$C$17,0,(SUM(OFFSET($I$23,0,AW$5-$I$5-$A29+1)))*$C82))</f>
        <v>0</v>
      </c>
      <c r="AX136" s="169">
        <f ca="1">IF(AX$5-$I$5&lt;$A29-1," ",IF(AX$5-$I$5+1&gt;'Primary Inputs'!$C$17,0,(SUM(OFFSET($I$23,0,AX$5-$I$5-$A29+1)))*$C82))</f>
        <v>0</v>
      </c>
      <c r="AY136" s="169">
        <f ca="1">IF(AY$5-$I$5&lt;$A29-1," ",IF(AY$5-$I$5+1&gt;'Primary Inputs'!$C$17,0,(SUM(OFFSET($I$23,0,AY$5-$I$5-$A29+1)))*$C82))</f>
        <v>0</v>
      </c>
      <c r="AZ136" s="169">
        <f ca="1">IF(AZ$5-$I$5&lt;$A29-1," ",IF(AZ$5-$I$5+1&gt;'Primary Inputs'!$C$17,0,(SUM(OFFSET($I$23,0,AZ$5-$I$5-$A29+1)))*$C82))</f>
        <v>0</v>
      </c>
      <c r="BA136" s="169">
        <f ca="1">IF(BA$5-$I$5&lt;$A29-1," ",IF(BA$5-$I$5+1&gt;'Primary Inputs'!$C$17,0,(SUM(OFFSET($I$23,0,BA$5-$I$5-$A29+1)))*$C82))</f>
        <v>0</v>
      </c>
      <c r="BB136" s="169">
        <f ca="1">IF(BB$5-$I$5&lt;$A29-1," ",IF(BB$5-$I$5+1&gt;'Primary Inputs'!$C$17,0,(SUM(OFFSET($I$23,0,BB$5-$I$5-$A29+1)))*$C82))</f>
        <v>0</v>
      </c>
      <c r="BC136" s="169">
        <f ca="1">IF(BC$5-$I$5&lt;$A29-1," ",IF(BC$5-$I$5+1&gt;'Primary Inputs'!$C$17,0,(SUM(OFFSET($I$23,0,BC$5-$I$5-$A29+1)))*$C82))</f>
        <v>0</v>
      </c>
      <c r="BD136" s="169">
        <f ca="1">IF(BD$5-$I$5&lt;$A29-1," ",IF(BD$5-$I$5+1&gt;'Primary Inputs'!$C$17,0,(SUM(OFFSET($I$23,0,BD$5-$I$5-$A29+1)))*$C82))</f>
        <v>0</v>
      </c>
      <c r="BE136" s="169">
        <f ca="1">IF(BE$5-$I$5&lt;$A29-1," ",IF(BE$5-$I$5+1&gt;'Primary Inputs'!$C$17,0,(SUM(OFFSET($I$23,0,BE$5-$I$5-$A29+1)))*$C82))</f>
        <v>0</v>
      </c>
      <c r="BF136" s="169">
        <f ca="1">IF(BF$5-$I$5&lt;$A29-1," ",IF(BF$5-$I$5+1&gt;'Primary Inputs'!$C$17,0,(SUM(OFFSET($I$23,0,BF$5-$I$5-$A29+1)))*$C82))</f>
        <v>0</v>
      </c>
    </row>
    <row r="137" spans="2:58">
      <c r="B137" s="119" t="s">
        <v>15</v>
      </c>
      <c r="C137" s="119">
        <f t="shared" ca="1" si="5"/>
        <v>4800</v>
      </c>
      <c r="I137" s="169" t="str">
        <f ca="1">IF(I$5-$I$5&lt;$A30-1," ",IF(I$5-$I$5+1&gt;'Primary Inputs'!$C$17,0,(SUM(OFFSET($I$23,0,I$5-$I$5-$A30+1)))*$C83))</f>
        <v xml:space="preserve"> </v>
      </c>
      <c r="J137" s="169" t="str">
        <f ca="1">IF(J$5-$I$5&lt;$A30-1," ",IF(J$5-$I$5+1&gt;'Primary Inputs'!$C$17,0,(SUM(OFFSET($I$23,0,J$5-$I$5-$A30+1)))*$C83))</f>
        <v xml:space="preserve"> </v>
      </c>
      <c r="K137" s="169" t="str">
        <f ca="1">IF(K$5-$I$5&lt;$A30-1," ",IF(K$5-$I$5+1&gt;'Primary Inputs'!$C$17,0,(SUM(OFFSET($I$23,0,K$5-$I$5-$A30+1)))*$C83))</f>
        <v xml:space="preserve"> </v>
      </c>
      <c r="L137" s="169" t="str">
        <f ca="1">IF(L$5-$I$5&lt;$A30-1," ",IF(L$5-$I$5+1&gt;'Primary Inputs'!$C$17,0,(SUM(OFFSET($I$23,0,L$5-$I$5-$A30+1)))*$C83))</f>
        <v xml:space="preserve"> </v>
      </c>
      <c r="M137" s="169">
        <f ca="1">IF(M$5-$I$5&lt;$A30-1," ",IF(M$5-$I$5+1&gt;'Primary Inputs'!$C$17,0,(SUM(OFFSET($I$23,0,M$5-$I$5-$A30+1)))*$C83))</f>
        <v>-102461521.71299943</v>
      </c>
      <c r="N137" s="169">
        <f ca="1">IF(N$5-$I$5&lt;$A30-1," ",IF(N$5-$I$5+1&gt;'Primary Inputs'!$C$17,0,(SUM(OFFSET($I$23,0,N$5-$I$5-$A30+1)))*$C83))</f>
        <v>-95261521.712999433</v>
      </c>
      <c r="O137" s="169">
        <f ca="1">IF(O$5-$I$5&lt;$A30-1," ",IF(O$5-$I$5+1&gt;'Primary Inputs'!$C$17,0,(SUM(OFFSET($I$23,0,O$5-$I$5-$A30+1)))*$C83))</f>
        <v>-95261521.712999433</v>
      </c>
      <c r="P137" s="169">
        <f ca="1">IF(P$5-$I$5&lt;$A30-1," ",IF(P$5-$I$5+1&gt;'Primary Inputs'!$C$17,0,(SUM(OFFSET($I$23,0,P$5-$I$5-$A30+1)))*$C83))</f>
        <v>11228835.68606651</v>
      </c>
      <c r="Q137" s="169">
        <f ca="1">IF(Q$5-$I$5&lt;$A30-1," ",IF(Q$5-$I$5+1&gt;'Primary Inputs'!$C$17,0,(SUM(OFFSET($I$23,0,Q$5-$I$5-$A30+1)))*$C83))</f>
        <v>11228835.68606651</v>
      </c>
      <c r="R137" s="169">
        <f ca="1">IF(R$5-$I$5&lt;$A30-1," ",IF(R$5-$I$5+1&gt;'Primary Inputs'!$C$17,0,(SUM(OFFSET($I$23,0,R$5-$I$5-$A30+1)))*$C83))</f>
        <v>11228835.68606651</v>
      </c>
      <c r="S137" s="169">
        <f ca="1">IF(S$5-$I$5&lt;$A30-1," ",IF(S$5-$I$5+1&gt;'Primary Inputs'!$C$17,0,(SUM(OFFSET($I$23,0,S$5-$I$5-$A30+1)))*$C83))</f>
        <v>11228835.68606651</v>
      </c>
      <c r="T137" s="169">
        <f ca="1">IF(T$5-$I$5&lt;$A30-1," ",IF(T$5-$I$5+1&gt;'Primary Inputs'!$C$17,0,(SUM(OFFSET($I$23,0,T$5-$I$5-$A30+1)))*$C83))</f>
        <v>11228835.68606651</v>
      </c>
      <c r="U137" s="169">
        <f ca="1">IF(U$5-$I$5&lt;$A30-1," ",IF(U$5-$I$5+1&gt;'Primary Inputs'!$C$17,0,(SUM(OFFSET($I$23,0,U$5-$I$5-$A30+1)))*$C83))</f>
        <v>11228835.68606651</v>
      </c>
      <c r="V137" s="169">
        <f ca="1">IF(V$5-$I$5&lt;$A30-1," ",IF(V$5-$I$5+1&gt;'Primary Inputs'!$C$17,0,(SUM(OFFSET($I$23,0,V$5-$I$5-$A30+1)))*$C83))</f>
        <v>11228835.68606651</v>
      </c>
      <c r="W137" s="169">
        <f ca="1">IF(W$5-$I$5&lt;$A30-1," ",IF(W$5-$I$5+1&gt;'Primary Inputs'!$C$17,0,(SUM(OFFSET($I$23,0,W$5-$I$5-$A30+1)))*$C83))</f>
        <v>10024999.826016713</v>
      </c>
      <c r="X137" s="169">
        <f ca="1">IF(X$5-$I$5&lt;$A30-1," ",IF(X$5-$I$5+1&gt;'Primary Inputs'!$C$17,0,(SUM(OFFSET($I$23,0,X$5-$I$5-$A30+1)))*$C83))</f>
        <v>10024999.826016713</v>
      </c>
      <c r="Y137" s="169">
        <f ca="1">IF(Y$5-$I$5&lt;$A30-1," ",IF(Y$5-$I$5+1&gt;'Primary Inputs'!$C$17,0,(SUM(OFFSET($I$23,0,Y$5-$I$5-$A30+1)))*$C83))</f>
        <v>10024999.826016713</v>
      </c>
      <c r="Z137" s="169">
        <f ca="1">IF(Z$5-$I$5&lt;$A30-1," ",IF(Z$5-$I$5+1&gt;'Primary Inputs'!$C$17,0,(SUM(OFFSET($I$23,0,Z$5-$I$5-$A30+1)))*$C83))</f>
        <v>10024999.826016713</v>
      </c>
      <c r="AA137" s="169">
        <f ca="1">IF(AA$5-$I$5&lt;$A30-1," ",IF(AA$5-$I$5+1&gt;'Primary Inputs'!$C$17,0,(SUM(OFFSET($I$23,0,AA$5-$I$5-$A30+1)))*$C83))</f>
        <v>10024999.826016713</v>
      </c>
      <c r="AB137" s="169">
        <f ca="1">IF(AB$5-$I$5&lt;$A30-1," ",IF(AB$5-$I$5+1&gt;'Primary Inputs'!$C$17,0,(SUM(OFFSET($I$23,0,AB$5-$I$5-$A30+1)))*$C83))</f>
        <v>10024999.826016713</v>
      </c>
      <c r="AC137" s="169">
        <f ca="1">IF(AC$5-$I$5&lt;$A30-1," ",IF(AC$5-$I$5+1&gt;'Primary Inputs'!$C$17,0,(SUM(OFFSET($I$23,0,AC$5-$I$5-$A30+1)))*$C83))</f>
        <v>10024999.826016713</v>
      </c>
      <c r="AD137" s="169">
        <f ca="1">IF(AD$5-$I$5&lt;$A30-1," ",IF(AD$5-$I$5+1&gt;'Primary Inputs'!$C$17,0,(SUM(OFFSET($I$23,0,AD$5-$I$5-$A30+1)))*$C83))</f>
        <v>10024999.826016713</v>
      </c>
      <c r="AE137" s="169">
        <f ca="1">IF(AE$5-$I$5&lt;$A30-1," ",IF(AE$5-$I$5+1&gt;'Primary Inputs'!$C$17,0,(SUM(OFFSET($I$23,0,AE$5-$I$5-$A30+1)))*$C83))</f>
        <v>10024999.826016713</v>
      </c>
      <c r="AF137" s="169">
        <f ca="1">IF(AF$5-$I$5&lt;$A30-1," ",IF(AF$5-$I$5+1&gt;'Primary Inputs'!$C$17,0,(SUM(OFFSET($I$23,0,AF$5-$I$5-$A30+1)))*$C83))</f>
        <v>10024999.826016713</v>
      </c>
      <c r="AG137" s="169">
        <f ca="1">IF(AG$5-$I$5&lt;$A30-1," ",IF(AG$5-$I$5+1&gt;'Primary Inputs'!$C$17,0,(SUM(OFFSET($I$23,0,AG$5-$I$5-$A30+1)))*$C83))</f>
        <v>0</v>
      </c>
      <c r="AH137" s="169">
        <f ca="1">IF(AH$5-$I$5&lt;$A30-1," ",IF(AH$5-$I$5+1&gt;'Primary Inputs'!$C$17,0,(SUM(OFFSET($I$23,0,AH$5-$I$5-$A30+1)))*$C83))</f>
        <v>0</v>
      </c>
      <c r="AI137" s="169">
        <f ca="1">IF(AI$5-$I$5&lt;$A30-1," ",IF(AI$5-$I$5+1&gt;'Primary Inputs'!$C$17,0,(SUM(OFFSET($I$23,0,AI$5-$I$5-$A30+1)))*$C83))</f>
        <v>0</v>
      </c>
      <c r="AJ137" s="169">
        <f ca="1">IF(AJ$5-$I$5&lt;$A30-1," ",IF(AJ$5-$I$5+1&gt;'Primary Inputs'!$C$17,0,(SUM(OFFSET($I$23,0,AJ$5-$I$5-$A30+1)))*$C83))</f>
        <v>0</v>
      </c>
      <c r="AK137" s="169">
        <f ca="1">IF(AK$5-$I$5&lt;$A30-1," ",IF(AK$5-$I$5+1&gt;'Primary Inputs'!$C$17,0,(SUM(OFFSET($I$23,0,AK$5-$I$5-$A30+1)))*$C83))</f>
        <v>0</v>
      </c>
      <c r="AL137" s="169">
        <f ca="1">IF(AL$5-$I$5&lt;$A30-1," ",IF(AL$5-$I$5+1&gt;'Primary Inputs'!$C$17,0,(SUM(OFFSET($I$23,0,AL$5-$I$5-$A30+1)))*$C83))</f>
        <v>0</v>
      </c>
      <c r="AM137" s="169">
        <f ca="1">IF(AM$5-$I$5&lt;$A30-1," ",IF(AM$5-$I$5+1&gt;'Primary Inputs'!$C$17,0,(SUM(OFFSET($I$23,0,AM$5-$I$5-$A30+1)))*$C83))</f>
        <v>0</v>
      </c>
      <c r="AN137" s="169">
        <f ca="1">IF(AN$5-$I$5&lt;$A30-1," ",IF(AN$5-$I$5+1&gt;'Primary Inputs'!$C$17,0,(SUM(OFFSET($I$23,0,AN$5-$I$5-$A30+1)))*$C83))</f>
        <v>0</v>
      </c>
      <c r="AO137" s="169">
        <f ca="1">IF(AO$5-$I$5&lt;$A30-1," ",IF(AO$5-$I$5+1&gt;'Primary Inputs'!$C$17,0,(SUM(OFFSET($I$23,0,AO$5-$I$5-$A30+1)))*$C83))</f>
        <v>0</v>
      </c>
      <c r="AP137" s="169">
        <f ca="1">IF(AP$5-$I$5&lt;$A30-1," ",IF(AP$5-$I$5+1&gt;'Primary Inputs'!$C$17,0,(SUM(OFFSET($I$23,0,AP$5-$I$5-$A30+1)))*$C83))</f>
        <v>0</v>
      </c>
      <c r="AQ137" s="169">
        <f ca="1">IF(AQ$5-$I$5&lt;$A30-1," ",IF(AQ$5-$I$5+1&gt;'Primary Inputs'!$C$17,0,(SUM(OFFSET($I$23,0,AQ$5-$I$5-$A30+1)))*$C83))</f>
        <v>0</v>
      </c>
      <c r="AR137" s="169">
        <f ca="1">IF(AR$5-$I$5&lt;$A30-1," ",IF(AR$5-$I$5+1&gt;'Primary Inputs'!$C$17,0,(SUM(OFFSET($I$23,0,AR$5-$I$5-$A30+1)))*$C83))</f>
        <v>0</v>
      </c>
      <c r="AS137" s="169">
        <f ca="1">IF(AS$5-$I$5&lt;$A30-1," ",IF(AS$5-$I$5+1&gt;'Primary Inputs'!$C$17,0,(SUM(OFFSET($I$23,0,AS$5-$I$5-$A30+1)))*$C83))</f>
        <v>0</v>
      </c>
      <c r="AT137" s="169">
        <f ca="1">IF(AT$5-$I$5&lt;$A30-1," ",IF(AT$5-$I$5+1&gt;'Primary Inputs'!$C$17,0,(SUM(OFFSET($I$23,0,AT$5-$I$5-$A30+1)))*$C83))</f>
        <v>0</v>
      </c>
      <c r="AU137" s="169">
        <f ca="1">IF(AU$5-$I$5&lt;$A30-1," ",IF(AU$5-$I$5+1&gt;'Primary Inputs'!$C$17,0,(SUM(OFFSET($I$23,0,AU$5-$I$5-$A30+1)))*$C83))</f>
        <v>0</v>
      </c>
      <c r="AV137" s="169">
        <f ca="1">IF(AV$5-$I$5&lt;$A30-1," ",IF(AV$5-$I$5+1&gt;'Primary Inputs'!$C$17,0,(SUM(OFFSET($I$23,0,AV$5-$I$5-$A30+1)))*$C83))</f>
        <v>0</v>
      </c>
      <c r="AW137" s="169">
        <f ca="1">IF(AW$5-$I$5&lt;$A30-1," ",IF(AW$5-$I$5+1&gt;'Primary Inputs'!$C$17,0,(SUM(OFFSET($I$23,0,AW$5-$I$5-$A30+1)))*$C83))</f>
        <v>0</v>
      </c>
      <c r="AX137" s="169">
        <f ca="1">IF(AX$5-$I$5&lt;$A30-1," ",IF(AX$5-$I$5+1&gt;'Primary Inputs'!$C$17,0,(SUM(OFFSET($I$23,0,AX$5-$I$5-$A30+1)))*$C83))</f>
        <v>0</v>
      </c>
      <c r="AY137" s="169">
        <f ca="1">IF(AY$5-$I$5&lt;$A30-1," ",IF(AY$5-$I$5+1&gt;'Primary Inputs'!$C$17,0,(SUM(OFFSET($I$23,0,AY$5-$I$5-$A30+1)))*$C83))</f>
        <v>0</v>
      </c>
      <c r="AZ137" s="169">
        <f ca="1">IF(AZ$5-$I$5&lt;$A30-1," ",IF(AZ$5-$I$5+1&gt;'Primary Inputs'!$C$17,0,(SUM(OFFSET($I$23,0,AZ$5-$I$5-$A30+1)))*$C83))</f>
        <v>0</v>
      </c>
      <c r="BA137" s="169">
        <f ca="1">IF(BA$5-$I$5&lt;$A30-1," ",IF(BA$5-$I$5+1&gt;'Primary Inputs'!$C$17,0,(SUM(OFFSET($I$23,0,BA$5-$I$5-$A30+1)))*$C83))</f>
        <v>0</v>
      </c>
      <c r="BB137" s="169">
        <f ca="1">IF(BB$5-$I$5&lt;$A30-1," ",IF(BB$5-$I$5+1&gt;'Primary Inputs'!$C$17,0,(SUM(OFFSET($I$23,0,BB$5-$I$5-$A30+1)))*$C83))</f>
        <v>0</v>
      </c>
      <c r="BC137" s="169">
        <f ca="1">IF(BC$5-$I$5&lt;$A30-1," ",IF(BC$5-$I$5+1&gt;'Primary Inputs'!$C$17,0,(SUM(OFFSET($I$23,0,BC$5-$I$5-$A30+1)))*$C83))</f>
        <v>0</v>
      </c>
      <c r="BD137" s="169">
        <f ca="1">IF(BD$5-$I$5&lt;$A30-1," ",IF(BD$5-$I$5+1&gt;'Primary Inputs'!$C$17,0,(SUM(OFFSET($I$23,0,BD$5-$I$5-$A30+1)))*$C83))</f>
        <v>0</v>
      </c>
      <c r="BE137" s="169">
        <f ca="1">IF(BE$5-$I$5&lt;$A30-1," ",IF(BE$5-$I$5+1&gt;'Primary Inputs'!$C$17,0,(SUM(OFFSET($I$23,0,BE$5-$I$5-$A30+1)))*$C83))</f>
        <v>0</v>
      </c>
      <c r="BF137" s="169">
        <f ca="1">IF(BF$5-$I$5&lt;$A30-1," ",IF(BF$5-$I$5+1&gt;'Primary Inputs'!$C$17,0,(SUM(OFFSET($I$23,0,BF$5-$I$5-$A30+1)))*$C83))</f>
        <v>0</v>
      </c>
    </row>
    <row r="138" spans="2:58">
      <c r="B138" s="119" t="s">
        <v>200</v>
      </c>
      <c r="C138" s="119">
        <f t="shared" ca="1" si="5"/>
        <v>0</v>
      </c>
      <c r="I138" s="169" t="str">
        <f ca="1">IF(I$5-$I$5&lt;$A31-1," ",IF(I$5-$I$5+1&gt;'Primary Inputs'!$C$17,0,(SUM(OFFSET($I$23,0,I$5-$I$5-$A31+1)))*$C84))</f>
        <v xml:space="preserve"> </v>
      </c>
      <c r="J138" s="169" t="str">
        <f ca="1">IF(J$5-$I$5&lt;$A31-1," ",IF(J$5-$I$5+1&gt;'Primary Inputs'!$C$17,0,(SUM(OFFSET($I$23,0,J$5-$I$5-$A31+1)))*$C84))</f>
        <v xml:space="preserve"> </v>
      </c>
      <c r="K138" s="169" t="str">
        <f ca="1">IF(K$5-$I$5&lt;$A31-1," ",IF(K$5-$I$5+1&gt;'Primary Inputs'!$C$17,0,(SUM(OFFSET($I$23,0,K$5-$I$5-$A31+1)))*$C84))</f>
        <v xml:space="preserve"> </v>
      </c>
      <c r="L138" s="169" t="str">
        <f ca="1">IF(L$5-$I$5&lt;$A31-1," ",IF(L$5-$I$5+1&gt;'Primary Inputs'!$C$17,0,(SUM(OFFSET($I$23,0,L$5-$I$5-$A31+1)))*$C84))</f>
        <v xml:space="preserve"> </v>
      </c>
      <c r="M138" s="169" t="str">
        <f ca="1">IF(M$5-$I$5&lt;$A31-1," ",IF(M$5-$I$5+1&gt;'Primary Inputs'!$C$17,0,(SUM(OFFSET($I$23,0,M$5-$I$5-$A31+1)))*$C84))</f>
        <v xml:space="preserve"> </v>
      </c>
      <c r="N138" s="169">
        <f ca="1">IF(N$5-$I$5&lt;$A31-1," ",IF(N$5-$I$5+1&gt;'Primary Inputs'!$C$17,0,(SUM(OFFSET($I$23,0,N$5-$I$5-$A31+1)))*$C84))</f>
        <v>0</v>
      </c>
      <c r="O138" s="169">
        <f ca="1">IF(O$5-$I$5&lt;$A31-1," ",IF(O$5-$I$5+1&gt;'Primary Inputs'!$C$17,0,(SUM(OFFSET($I$23,0,O$5-$I$5-$A31+1)))*$C84))</f>
        <v>0</v>
      </c>
      <c r="P138" s="169">
        <f ca="1">IF(P$5-$I$5&lt;$A31-1," ",IF(P$5-$I$5+1&gt;'Primary Inputs'!$C$17,0,(SUM(OFFSET($I$23,0,P$5-$I$5-$A31+1)))*$C84))</f>
        <v>0</v>
      </c>
      <c r="Q138" s="169">
        <f ca="1">IF(Q$5-$I$5&lt;$A31-1," ",IF(Q$5-$I$5+1&gt;'Primary Inputs'!$C$17,0,(SUM(OFFSET($I$23,0,Q$5-$I$5-$A31+1)))*$C84))</f>
        <v>0</v>
      </c>
      <c r="R138" s="169">
        <f ca="1">IF(R$5-$I$5&lt;$A31-1," ",IF(R$5-$I$5+1&gt;'Primary Inputs'!$C$17,0,(SUM(OFFSET($I$23,0,R$5-$I$5-$A31+1)))*$C84))</f>
        <v>0</v>
      </c>
      <c r="S138" s="169">
        <f ca="1">IF(S$5-$I$5&lt;$A31-1," ",IF(S$5-$I$5+1&gt;'Primary Inputs'!$C$17,0,(SUM(OFFSET($I$23,0,S$5-$I$5-$A31+1)))*$C84))</f>
        <v>0</v>
      </c>
      <c r="T138" s="169">
        <f ca="1">IF(T$5-$I$5&lt;$A31-1," ",IF(T$5-$I$5+1&gt;'Primary Inputs'!$C$17,0,(SUM(OFFSET($I$23,0,T$5-$I$5-$A31+1)))*$C84))</f>
        <v>0</v>
      </c>
      <c r="U138" s="169">
        <f ca="1">IF(U$5-$I$5&lt;$A31-1," ",IF(U$5-$I$5+1&gt;'Primary Inputs'!$C$17,0,(SUM(OFFSET($I$23,0,U$5-$I$5-$A31+1)))*$C84))</f>
        <v>0</v>
      </c>
      <c r="V138" s="169">
        <f ca="1">IF(V$5-$I$5&lt;$A31-1," ",IF(V$5-$I$5+1&gt;'Primary Inputs'!$C$17,0,(SUM(OFFSET($I$23,0,V$5-$I$5-$A31+1)))*$C84))</f>
        <v>0</v>
      </c>
      <c r="W138" s="169">
        <f ca="1">IF(W$5-$I$5&lt;$A31-1," ",IF(W$5-$I$5+1&gt;'Primary Inputs'!$C$17,0,(SUM(OFFSET($I$23,0,W$5-$I$5-$A31+1)))*$C84))</f>
        <v>0</v>
      </c>
      <c r="X138" s="169">
        <f ca="1">IF(X$5-$I$5&lt;$A31-1," ",IF(X$5-$I$5+1&gt;'Primary Inputs'!$C$17,0,(SUM(OFFSET($I$23,0,X$5-$I$5-$A31+1)))*$C84))</f>
        <v>0</v>
      </c>
      <c r="Y138" s="169">
        <f ca="1">IF(Y$5-$I$5&lt;$A31-1," ",IF(Y$5-$I$5+1&gt;'Primary Inputs'!$C$17,0,(SUM(OFFSET($I$23,0,Y$5-$I$5-$A31+1)))*$C84))</f>
        <v>0</v>
      </c>
      <c r="Z138" s="169">
        <f ca="1">IF(Z$5-$I$5&lt;$A31-1," ",IF(Z$5-$I$5+1&gt;'Primary Inputs'!$C$17,0,(SUM(OFFSET($I$23,0,Z$5-$I$5-$A31+1)))*$C84))</f>
        <v>0</v>
      </c>
      <c r="AA138" s="169">
        <f ca="1">IF(AA$5-$I$5&lt;$A31-1," ",IF(AA$5-$I$5+1&gt;'Primary Inputs'!$C$17,0,(SUM(OFFSET($I$23,0,AA$5-$I$5-$A31+1)))*$C84))</f>
        <v>0</v>
      </c>
      <c r="AB138" s="169">
        <f ca="1">IF(AB$5-$I$5&lt;$A31-1," ",IF(AB$5-$I$5+1&gt;'Primary Inputs'!$C$17,0,(SUM(OFFSET($I$23,0,AB$5-$I$5-$A31+1)))*$C84))</f>
        <v>0</v>
      </c>
      <c r="AC138" s="169">
        <f ca="1">IF(AC$5-$I$5&lt;$A31-1," ",IF(AC$5-$I$5+1&gt;'Primary Inputs'!$C$17,0,(SUM(OFFSET($I$23,0,AC$5-$I$5-$A31+1)))*$C84))</f>
        <v>0</v>
      </c>
      <c r="AD138" s="169">
        <f ca="1">IF(AD$5-$I$5&lt;$A31-1," ",IF(AD$5-$I$5+1&gt;'Primary Inputs'!$C$17,0,(SUM(OFFSET($I$23,0,AD$5-$I$5-$A31+1)))*$C84))</f>
        <v>0</v>
      </c>
      <c r="AE138" s="169">
        <f ca="1">IF(AE$5-$I$5&lt;$A31-1," ",IF(AE$5-$I$5+1&gt;'Primary Inputs'!$C$17,0,(SUM(OFFSET($I$23,0,AE$5-$I$5-$A31+1)))*$C84))</f>
        <v>0</v>
      </c>
      <c r="AF138" s="169">
        <f ca="1">IF(AF$5-$I$5&lt;$A31-1," ",IF(AF$5-$I$5+1&gt;'Primary Inputs'!$C$17,0,(SUM(OFFSET($I$23,0,AF$5-$I$5-$A31+1)))*$C84))</f>
        <v>0</v>
      </c>
      <c r="AG138" s="169">
        <f ca="1">IF(AG$5-$I$5&lt;$A31-1," ",IF(AG$5-$I$5+1&gt;'Primary Inputs'!$C$17,0,(SUM(OFFSET($I$23,0,AG$5-$I$5-$A31+1)))*$C84))</f>
        <v>0</v>
      </c>
      <c r="AH138" s="169">
        <f ca="1">IF(AH$5-$I$5&lt;$A31-1," ",IF(AH$5-$I$5+1&gt;'Primary Inputs'!$C$17,0,(SUM(OFFSET($I$23,0,AH$5-$I$5-$A31+1)))*$C84))</f>
        <v>0</v>
      </c>
      <c r="AI138" s="169">
        <f ca="1">IF(AI$5-$I$5&lt;$A31-1," ",IF(AI$5-$I$5+1&gt;'Primary Inputs'!$C$17,0,(SUM(OFFSET($I$23,0,AI$5-$I$5-$A31+1)))*$C84))</f>
        <v>0</v>
      </c>
      <c r="AJ138" s="169">
        <f ca="1">IF(AJ$5-$I$5&lt;$A31-1," ",IF(AJ$5-$I$5+1&gt;'Primary Inputs'!$C$17,0,(SUM(OFFSET($I$23,0,AJ$5-$I$5-$A31+1)))*$C84))</f>
        <v>0</v>
      </c>
      <c r="AK138" s="169">
        <f ca="1">IF(AK$5-$I$5&lt;$A31-1," ",IF(AK$5-$I$5+1&gt;'Primary Inputs'!$C$17,0,(SUM(OFFSET($I$23,0,AK$5-$I$5-$A31+1)))*$C84))</f>
        <v>0</v>
      </c>
      <c r="AL138" s="169">
        <f ca="1">IF(AL$5-$I$5&lt;$A31-1," ",IF(AL$5-$I$5+1&gt;'Primary Inputs'!$C$17,0,(SUM(OFFSET($I$23,0,AL$5-$I$5-$A31+1)))*$C84))</f>
        <v>0</v>
      </c>
      <c r="AM138" s="169">
        <f ca="1">IF(AM$5-$I$5&lt;$A31-1," ",IF(AM$5-$I$5+1&gt;'Primary Inputs'!$C$17,0,(SUM(OFFSET($I$23,0,AM$5-$I$5-$A31+1)))*$C84))</f>
        <v>0</v>
      </c>
      <c r="AN138" s="169">
        <f ca="1">IF(AN$5-$I$5&lt;$A31-1," ",IF(AN$5-$I$5+1&gt;'Primary Inputs'!$C$17,0,(SUM(OFFSET($I$23,0,AN$5-$I$5-$A31+1)))*$C84))</f>
        <v>0</v>
      </c>
      <c r="AO138" s="169">
        <f ca="1">IF(AO$5-$I$5&lt;$A31-1," ",IF(AO$5-$I$5+1&gt;'Primary Inputs'!$C$17,0,(SUM(OFFSET($I$23,0,AO$5-$I$5-$A31+1)))*$C84))</f>
        <v>0</v>
      </c>
      <c r="AP138" s="169">
        <f ca="1">IF(AP$5-$I$5&lt;$A31-1," ",IF(AP$5-$I$5+1&gt;'Primary Inputs'!$C$17,0,(SUM(OFFSET($I$23,0,AP$5-$I$5-$A31+1)))*$C84))</f>
        <v>0</v>
      </c>
      <c r="AQ138" s="169">
        <f ca="1">IF(AQ$5-$I$5&lt;$A31-1," ",IF(AQ$5-$I$5+1&gt;'Primary Inputs'!$C$17,0,(SUM(OFFSET($I$23,0,AQ$5-$I$5-$A31+1)))*$C84))</f>
        <v>0</v>
      </c>
      <c r="AR138" s="169">
        <f ca="1">IF(AR$5-$I$5&lt;$A31-1," ",IF(AR$5-$I$5+1&gt;'Primary Inputs'!$C$17,0,(SUM(OFFSET($I$23,0,AR$5-$I$5-$A31+1)))*$C84))</f>
        <v>0</v>
      </c>
      <c r="AS138" s="169">
        <f ca="1">IF(AS$5-$I$5&lt;$A31-1," ",IF(AS$5-$I$5+1&gt;'Primary Inputs'!$C$17,0,(SUM(OFFSET($I$23,0,AS$5-$I$5-$A31+1)))*$C84))</f>
        <v>0</v>
      </c>
      <c r="AT138" s="169">
        <f ca="1">IF(AT$5-$I$5&lt;$A31-1," ",IF(AT$5-$I$5+1&gt;'Primary Inputs'!$C$17,0,(SUM(OFFSET($I$23,0,AT$5-$I$5-$A31+1)))*$C84))</f>
        <v>0</v>
      </c>
      <c r="AU138" s="169">
        <f ca="1">IF(AU$5-$I$5&lt;$A31-1," ",IF(AU$5-$I$5+1&gt;'Primary Inputs'!$C$17,0,(SUM(OFFSET($I$23,0,AU$5-$I$5-$A31+1)))*$C84))</f>
        <v>0</v>
      </c>
      <c r="AV138" s="169">
        <f ca="1">IF(AV$5-$I$5&lt;$A31-1," ",IF(AV$5-$I$5+1&gt;'Primary Inputs'!$C$17,0,(SUM(OFFSET($I$23,0,AV$5-$I$5-$A31+1)))*$C84))</f>
        <v>0</v>
      </c>
      <c r="AW138" s="169">
        <f ca="1">IF(AW$5-$I$5&lt;$A31-1," ",IF(AW$5-$I$5+1&gt;'Primary Inputs'!$C$17,0,(SUM(OFFSET($I$23,0,AW$5-$I$5-$A31+1)))*$C84))</f>
        <v>0</v>
      </c>
      <c r="AX138" s="169">
        <f ca="1">IF(AX$5-$I$5&lt;$A31-1," ",IF(AX$5-$I$5+1&gt;'Primary Inputs'!$C$17,0,(SUM(OFFSET($I$23,0,AX$5-$I$5-$A31+1)))*$C84))</f>
        <v>0</v>
      </c>
      <c r="AY138" s="169">
        <f ca="1">IF(AY$5-$I$5&lt;$A31-1," ",IF(AY$5-$I$5+1&gt;'Primary Inputs'!$C$17,0,(SUM(OFFSET($I$23,0,AY$5-$I$5-$A31+1)))*$C84))</f>
        <v>0</v>
      </c>
      <c r="AZ138" s="169">
        <f ca="1">IF(AZ$5-$I$5&lt;$A31-1," ",IF(AZ$5-$I$5+1&gt;'Primary Inputs'!$C$17,0,(SUM(OFFSET($I$23,0,AZ$5-$I$5-$A31+1)))*$C84))</f>
        <v>0</v>
      </c>
      <c r="BA138" s="169">
        <f ca="1">IF(BA$5-$I$5&lt;$A31-1," ",IF(BA$5-$I$5+1&gt;'Primary Inputs'!$C$17,0,(SUM(OFFSET($I$23,0,BA$5-$I$5-$A31+1)))*$C84))</f>
        <v>0</v>
      </c>
      <c r="BB138" s="169">
        <f ca="1">IF(BB$5-$I$5&lt;$A31-1," ",IF(BB$5-$I$5+1&gt;'Primary Inputs'!$C$17,0,(SUM(OFFSET($I$23,0,BB$5-$I$5-$A31+1)))*$C84))</f>
        <v>0</v>
      </c>
      <c r="BC138" s="169">
        <f ca="1">IF(BC$5-$I$5&lt;$A31-1," ",IF(BC$5-$I$5+1&gt;'Primary Inputs'!$C$17,0,(SUM(OFFSET($I$23,0,BC$5-$I$5-$A31+1)))*$C84))</f>
        <v>0</v>
      </c>
      <c r="BD138" s="169">
        <f ca="1">IF(BD$5-$I$5&lt;$A31-1," ",IF(BD$5-$I$5+1&gt;'Primary Inputs'!$C$17,0,(SUM(OFFSET($I$23,0,BD$5-$I$5-$A31+1)))*$C84))</f>
        <v>0</v>
      </c>
      <c r="BE138" s="169">
        <f ca="1">IF(BE$5-$I$5&lt;$A31-1," ",IF(BE$5-$I$5+1&gt;'Primary Inputs'!$C$17,0,(SUM(OFFSET($I$23,0,BE$5-$I$5-$A31+1)))*$C84))</f>
        <v>0</v>
      </c>
      <c r="BF138" s="169">
        <f ca="1">IF(BF$5-$I$5&lt;$A31-1," ",IF(BF$5-$I$5+1&gt;'Primary Inputs'!$C$17,0,(SUM(OFFSET($I$23,0,BF$5-$I$5-$A31+1)))*$C84))</f>
        <v>0</v>
      </c>
    </row>
    <row r="139" spans="2:58">
      <c r="B139" s="119" t="s">
        <v>201</v>
      </c>
      <c r="C139" s="119">
        <f t="shared" ca="1" si="5"/>
        <v>0</v>
      </c>
      <c r="I139" s="169" t="str">
        <f ca="1">IF(I$5-$I$5&lt;$A32-1," ",IF(I$5-$I$5+1&gt;'Primary Inputs'!$C$17,0,(SUM(OFFSET($I$23,0,I$5-$I$5-$A32+1)))*$C85))</f>
        <v xml:space="preserve"> </v>
      </c>
      <c r="J139" s="169" t="str">
        <f ca="1">IF(J$5-$I$5&lt;$A32-1," ",IF(J$5-$I$5+1&gt;'Primary Inputs'!$C$17,0,(SUM(OFFSET($I$23,0,J$5-$I$5-$A32+1)))*$C85))</f>
        <v xml:space="preserve"> </v>
      </c>
      <c r="K139" s="169" t="str">
        <f ca="1">IF(K$5-$I$5&lt;$A32-1," ",IF(K$5-$I$5+1&gt;'Primary Inputs'!$C$17,0,(SUM(OFFSET($I$23,0,K$5-$I$5-$A32+1)))*$C85))</f>
        <v xml:space="preserve"> </v>
      </c>
      <c r="L139" s="169" t="str">
        <f ca="1">IF(L$5-$I$5&lt;$A32-1," ",IF(L$5-$I$5+1&gt;'Primary Inputs'!$C$17,0,(SUM(OFFSET($I$23,0,L$5-$I$5-$A32+1)))*$C85))</f>
        <v xml:space="preserve"> </v>
      </c>
      <c r="M139" s="169" t="str">
        <f ca="1">IF(M$5-$I$5&lt;$A32-1," ",IF(M$5-$I$5+1&gt;'Primary Inputs'!$C$17,0,(SUM(OFFSET($I$23,0,M$5-$I$5-$A32+1)))*$C85))</f>
        <v xml:space="preserve"> </v>
      </c>
      <c r="N139" s="169" t="str">
        <f ca="1">IF(N$5-$I$5&lt;$A32-1," ",IF(N$5-$I$5+1&gt;'Primary Inputs'!$C$17,0,(SUM(OFFSET($I$23,0,N$5-$I$5-$A32+1)))*$C85))</f>
        <v xml:space="preserve"> </v>
      </c>
      <c r="O139" s="169">
        <f ca="1">IF(O$5-$I$5&lt;$A32-1," ",IF(O$5-$I$5+1&gt;'Primary Inputs'!$C$17,0,(SUM(OFFSET($I$23,0,O$5-$I$5-$A32+1)))*$C85))</f>
        <v>0</v>
      </c>
      <c r="P139" s="169">
        <f ca="1">IF(P$5-$I$5&lt;$A32-1," ",IF(P$5-$I$5+1&gt;'Primary Inputs'!$C$17,0,(SUM(OFFSET($I$23,0,P$5-$I$5-$A32+1)))*$C85))</f>
        <v>0</v>
      </c>
      <c r="Q139" s="169">
        <f ca="1">IF(Q$5-$I$5&lt;$A32-1," ",IF(Q$5-$I$5+1&gt;'Primary Inputs'!$C$17,0,(SUM(OFFSET($I$23,0,Q$5-$I$5-$A32+1)))*$C85))</f>
        <v>0</v>
      </c>
      <c r="R139" s="169">
        <f ca="1">IF(R$5-$I$5&lt;$A32-1," ",IF(R$5-$I$5+1&gt;'Primary Inputs'!$C$17,0,(SUM(OFFSET($I$23,0,R$5-$I$5-$A32+1)))*$C85))</f>
        <v>0</v>
      </c>
      <c r="S139" s="169">
        <f ca="1">IF(S$5-$I$5&lt;$A32-1," ",IF(S$5-$I$5+1&gt;'Primary Inputs'!$C$17,0,(SUM(OFFSET($I$23,0,S$5-$I$5-$A32+1)))*$C85))</f>
        <v>0</v>
      </c>
      <c r="T139" s="169">
        <f ca="1">IF(T$5-$I$5&lt;$A32-1," ",IF(T$5-$I$5+1&gt;'Primary Inputs'!$C$17,0,(SUM(OFFSET($I$23,0,T$5-$I$5-$A32+1)))*$C85))</f>
        <v>0</v>
      </c>
      <c r="U139" s="169">
        <f ca="1">IF(U$5-$I$5&lt;$A32-1," ",IF(U$5-$I$5+1&gt;'Primary Inputs'!$C$17,0,(SUM(OFFSET($I$23,0,U$5-$I$5-$A32+1)))*$C85))</f>
        <v>0</v>
      </c>
      <c r="V139" s="169">
        <f ca="1">IF(V$5-$I$5&lt;$A32-1," ",IF(V$5-$I$5+1&gt;'Primary Inputs'!$C$17,0,(SUM(OFFSET($I$23,0,V$5-$I$5-$A32+1)))*$C85))</f>
        <v>0</v>
      </c>
      <c r="W139" s="169">
        <f ca="1">IF(W$5-$I$5&lt;$A32-1," ",IF(W$5-$I$5+1&gt;'Primary Inputs'!$C$17,0,(SUM(OFFSET($I$23,0,W$5-$I$5-$A32+1)))*$C85))</f>
        <v>0</v>
      </c>
      <c r="X139" s="169">
        <f ca="1">IF(X$5-$I$5&lt;$A32-1," ",IF(X$5-$I$5+1&gt;'Primary Inputs'!$C$17,0,(SUM(OFFSET($I$23,0,X$5-$I$5-$A32+1)))*$C85))</f>
        <v>0</v>
      </c>
      <c r="Y139" s="169">
        <f ca="1">IF(Y$5-$I$5&lt;$A32-1," ",IF(Y$5-$I$5+1&gt;'Primary Inputs'!$C$17,0,(SUM(OFFSET($I$23,0,Y$5-$I$5-$A32+1)))*$C85))</f>
        <v>0</v>
      </c>
      <c r="Z139" s="169">
        <f ca="1">IF(Z$5-$I$5&lt;$A32-1," ",IF(Z$5-$I$5+1&gt;'Primary Inputs'!$C$17,0,(SUM(OFFSET($I$23,0,Z$5-$I$5-$A32+1)))*$C85))</f>
        <v>0</v>
      </c>
      <c r="AA139" s="169">
        <f ca="1">IF(AA$5-$I$5&lt;$A32-1," ",IF(AA$5-$I$5+1&gt;'Primary Inputs'!$C$17,0,(SUM(OFFSET($I$23,0,AA$5-$I$5-$A32+1)))*$C85))</f>
        <v>0</v>
      </c>
      <c r="AB139" s="169">
        <f ca="1">IF(AB$5-$I$5&lt;$A32-1," ",IF(AB$5-$I$5+1&gt;'Primary Inputs'!$C$17,0,(SUM(OFFSET($I$23,0,AB$5-$I$5-$A32+1)))*$C85))</f>
        <v>0</v>
      </c>
      <c r="AC139" s="169">
        <f ca="1">IF(AC$5-$I$5&lt;$A32-1," ",IF(AC$5-$I$5+1&gt;'Primary Inputs'!$C$17,0,(SUM(OFFSET($I$23,0,AC$5-$I$5-$A32+1)))*$C85))</f>
        <v>0</v>
      </c>
      <c r="AD139" s="169">
        <f ca="1">IF(AD$5-$I$5&lt;$A32-1," ",IF(AD$5-$I$5+1&gt;'Primary Inputs'!$C$17,0,(SUM(OFFSET($I$23,0,AD$5-$I$5-$A32+1)))*$C85))</f>
        <v>0</v>
      </c>
      <c r="AE139" s="169">
        <f ca="1">IF(AE$5-$I$5&lt;$A32-1," ",IF(AE$5-$I$5+1&gt;'Primary Inputs'!$C$17,0,(SUM(OFFSET($I$23,0,AE$5-$I$5-$A32+1)))*$C85))</f>
        <v>0</v>
      </c>
      <c r="AF139" s="169">
        <f ca="1">IF(AF$5-$I$5&lt;$A32-1," ",IF(AF$5-$I$5+1&gt;'Primary Inputs'!$C$17,0,(SUM(OFFSET($I$23,0,AF$5-$I$5-$A32+1)))*$C85))</f>
        <v>0</v>
      </c>
      <c r="AG139" s="169">
        <f ca="1">IF(AG$5-$I$5&lt;$A32-1," ",IF(AG$5-$I$5+1&gt;'Primary Inputs'!$C$17,0,(SUM(OFFSET($I$23,0,AG$5-$I$5-$A32+1)))*$C85))</f>
        <v>0</v>
      </c>
      <c r="AH139" s="169">
        <f ca="1">IF(AH$5-$I$5&lt;$A32-1," ",IF(AH$5-$I$5+1&gt;'Primary Inputs'!$C$17,0,(SUM(OFFSET($I$23,0,AH$5-$I$5-$A32+1)))*$C85))</f>
        <v>0</v>
      </c>
      <c r="AI139" s="169">
        <f ca="1">IF(AI$5-$I$5&lt;$A32-1," ",IF(AI$5-$I$5+1&gt;'Primary Inputs'!$C$17,0,(SUM(OFFSET($I$23,0,AI$5-$I$5-$A32+1)))*$C85))</f>
        <v>0</v>
      </c>
      <c r="AJ139" s="169">
        <f ca="1">IF(AJ$5-$I$5&lt;$A32-1," ",IF(AJ$5-$I$5+1&gt;'Primary Inputs'!$C$17,0,(SUM(OFFSET($I$23,0,AJ$5-$I$5-$A32+1)))*$C85))</f>
        <v>0</v>
      </c>
      <c r="AK139" s="169">
        <f ca="1">IF(AK$5-$I$5&lt;$A32-1," ",IF(AK$5-$I$5+1&gt;'Primary Inputs'!$C$17,0,(SUM(OFFSET($I$23,0,AK$5-$I$5-$A32+1)))*$C85))</f>
        <v>0</v>
      </c>
      <c r="AL139" s="169">
        <f ca="1">IF(AL$5-$I$5&lt;$A32-1," ",IF(AL$5-$I$5+1&gt;'Primary Inputs'!$C$17,0,(SUM(OFFSET($I$23,0,AL$5-$I$5-$A32+1)))*$C85))</f>
        <v>0</v>
      </c>
      <c r="AM139" s="169">
        <f ca="1">IF(AM$5-$I$5&lt;$A32-1," ",IF(AM$5-$I$5+1&gt;'Primary Inputs'!$C$17,0,(SUM(OFFSET($I$23,0,AM$5-$I$5-$A32+1)))*$C85))</f>
        <v>0</v>
      </c>
      <c r="AN139" s="169">
        <f ca="1">IF(AN$5-$I$5&lt;$A32-1," ",IF(AN$5-$I$5+1&gt;'Primary Inputs'!$C$17,0,(SUM(OFFSET($I$23,0,AN$5-$I$5-$A32+1)))*$C85))</f>
        <v>0</v>
      </c>
      <c r="AO139" s="169">
        <f ca="1">IF(AO$5-$I$5&lt;$A32-1," ",IF(AO$5-$I$5+1&gt;'Primary Inputs'!$C$17,0,(SUM(OFFSET($I$23,0,AO$5-$I$5-$A32+1)))*$C85))</f>
        <v>0</v>
      </c>
      <c r="AP139" s="169">
        <f ca="1">IF(AP$5-$I$5&lt;$A32-1," ",IF(AP$5-$I$5+1&gt;'Primary Inputs'!$C$17,0,(SUM(OFFSET($I$23,0,AP$5-$I$5-$A32+1)))*$C85))</f>
        <v>0</v>
      </c>
      <c r="AQ139" s="169">
        <f ca="1">IF(AQ$5-$I$5&lt;$A32-1," ",IF(AQ$5-$I$5+1&gt;'Primary Inputs'!$C$17,0,(SUM(OFFSET($I$23,0,AQ$5-$I$5-$A32+1)))*$C85))</f>
        <v>0</v>
      </c>
      <c r="AR139" s="169">
        <f ca="1">IF(AR$5-$I$5&lt;$A32-1," ",IF(AR$5-$I$5+1&gt;'Primary Inputs'!$C$17,0,(SUM(OFFSET($I$23,0,AR$5-$I$5-$A32+1)))*$C85))</f>
        <v>0</v>
      </c>
      <c r="AS139" s="169">
        <f ca="1">IF(AS$5-$I$5&lt;$A32-1," ",IF(AS$5-$I$5+1&gt;'Primary Inputs'!$C$17,0,(SUM(OFFSET($I$23,0,AS$5-$I$5-$A32+1)))*$C85))</f>
        <v>0</v>
      </c>
      <c r="AT139" s="169">
        <f ca="1">IF(AT$5-$I$5&lt;$A32-1," ",IF(AT$5-$I$5+1&gt;'Primary Inputs'!$C$17,0,(SUM(OFFSET($I$23,0,AT$5-$I$5-$A32+1)))*$C85))</f>
        <v>0</v>
      </c>
      <c r="AU139" s="169">
        <f ca="1">IF(AU$5-$I$5&lt;$A32-1," ",IF(AU$5-$I$5+1&gt;'Primary Inputs'!$C$17,0,(SUM(OFFSET($I$23,0,AU$5-$I$5-$A32+1)))*$C85))</f>
        <v>0</v>
      </c>
      <c r="AV139" s="169">
        <f ca="1">IF(AV$5-$I$5&lt;$A32-1," ",IF(AV$5-$I$5+1&gt;'Primary Inputs'!$C$17,0,(SUM(OFFSET($I$23,0,AV$5-$I$5-$A32+1)))*$C85))</f>
        <v>0</v>
      </c>
      <c r="AW139" s="169">
        <f ca="1">IF(AW$5-$I$5&lt;$A32-1," ",IF(AW$5-$I$5+1&gt;'Primary Inputs'!$C$17,0,(SUM(OFFSET($I$23,0,AW$5-$I$5-$A32+1)))*$C85))</f>
        <v>0</v>
      </c>
      <c r="AX139" s="169">
        <f ca="1">IF(AX$5-$I$5&lt;$A32-1," ",IF(AX$5-$I$5+1&gt;'Primary Inputs'!$C$17,0,(SUM(OFFSET($I$23,0,AX$5-$I$5-$A32+1)))*$C85))</f>
        <v>0</v>
      </c>
      <c r="AY139" s="169">
        <f ca="1">IF(AY$5-$I$5&lt;$A32-1," ",IF(AY$5-$I$5+1&gt;'Primary Inputs'!$C$17,0,(SUM(OFFSET($I$23,0,AY$5-$I$5-$A32+1)))*$C85))</f>
        <v>0</v>
      </c>
      <c r="AZ139" s="169">
        <f ca="1">IF(AZ$5-$I$5&lt;$A32-1," ",IF(AZ$5-$I$5+1&gt;'Primary Inputs'!$C$17,0,(SUM(OFFSET($I$23,0,AZ$5-$I$5-$A32+1)))*$C85))</f>
        <v>0</v>
      </c>
      <c r="BA139" s="169">
        <f ca="1">IF(BA$5-$I$5&lt;$A32-1," ",IF(BA$5-$I$5+1&gt;'Primary Inputs'!$C$17,0,(SUM(OFFSET($I$23,0,BA$5-$I$5-$A32+1)))*$C85))</f>
        <v>0</v>
      </c>
      <c r="BB139" s="169">
        <f ca="1">IF(BB$5-$I$5&lt;$A32-1," ",IF(BB$5-$I$5+1&gt;'Primary Inputs'!$C$17,0,(SUM(OFFSET($I$23,0,BB$5-$I$5-$A32+1)))*$C85))</f>
        <v>0</v>
      </c>
      <c r="BC139" s="169">
        <f ca="1">IF(BC$5-$I$5&lt;$A32-1," ",IF(BC$5-$I$5+1&gt;'Primary Inputs'!$C$17,0,(SUM(OFFSET($I$23,0,BC$5-$I$5-$A32+1)))*$C85))</f>
        <v>0</v>
      </c>
      <c r="BD139" s="169">
        <f ca="1">IF(BD$5-$I$5&lt;$A32-1," ",IF(BD$5-$I$5+1&gt;'Primary Inputs'!$C$17,0,(SUM(OFFSET($I$23,0,BD$5-$I$5-$A32+1)))*$C85))</f>
        <v>0</v>
      </c>
      <c r="BE139" s="169">
        <f ca="1">IF(BE$5-$I$5&lt;$A32-1," ",IF(BE$5-$I$5+1&gt;'Primary Inputs'!$C$17,0,(SUM(OFFSET($I$23,0,BE$5-$I$5-$A32+1)))*$C85))</f>
        <v>0</v>
      </c>
      <c r="BF139" s="169">
        <f ca="1">IF(BF$5-$I$5&lt;$A32-1," ",IF(BF$5-$I$5+1&gt;'Primary Inputs'!$C$17,0,(SUM(OFFSET($I$23,0,BF$5-$I$5-$A32+1)))*$C85))</f>
        <v>0</v>
      </c>
    </row>
    <row r="140" spans="2:58">
      <c r="B140" s="119" t="s">
        <v>202</v>
      </c>
      <c r="C140" s="119">
        <f t="shared" ca="1" si="5"/>
        <v>0</v>
      </c>
      <c r="I140" s="169" t="str">
        <f ca="1">IF(I$5-$I$5&lt;$A33-1," ",IF(I$5-$I$5+1&gt;'Primary Inputs'!$C$17,0,(SUM(OFFSET($I$23,0,I$5-$I$5-$A33+1)))*$C86))</f>
        <v xml:space="preserve"> </v>
      </c>
      <c r="J140" s="169" t="str">
        <f ca="1">IF(J$5-$I$5&lt;$A33-1," ",IF(J$5-$I$5+1&gt;'Primary Inputs'!$C$17,0,(SUM(OFFSET($I$23,0,J$5-$I$5-$A33+1)))*$C86))</f>
        <v xml:space="preserve"> </v>
      </c>
      <c r="K140" s="169" t="str">
        <f ca="1">IF(K$5-$I$5&lt;$A33-1," ",IF(K$5-$I$5+1&gt;'Primary Inputs'!$C$17,0,(SUM(OFFSET($I$23,0,K$5-$I$5-$A33+1)))*$C86))</f>
        <v xml:space="preserve"> </v>
      </c>
      <c r="L140" s="169" t="str">
        <f ca="1">IF(L$5-$I$5&lt;$A33-1," ",IF(L$5-$I$5+1&gt;'Primary Inputs'!$C$17,0,(SUM(OFFSET($I$23,0,L$5-$I$5-$A33+1)))*$C86))</f>
        <v xml:space="preserve"> </v>
      </c>
      <c r="M140" s="169" t="str">
        <f ca="1">IF(M$5-$I$5&lt;$A33-1," ",IF(M$5-$I$5+1&gt;'Primary Inputs'!$C$17,0,(SUM(OFFSET($I$23,0,M$5-$I$5-$A33+1)))*$C86))</f>
        <v xml:space="preserve"> </v>
      </c>
      <c r="N140" s="169" t="str">
        <f ca="1">IF(N$5-$I$5&lt;$A33-1," ",IF(N$5-$I$5+1&gt;'Primary Inputs'!$C$17,0,(SUM(OFFSET($I$23,0,N$5-$I$5-$A33+1)))*$C86))</f>
        <v xml:space="preserve"> </v>
      </c>
      <c r="O140" s="169" t="str">
        <f ca="1">IF(O$5-$I$5&lt;$A33-1," ",IF(O$5-$I$5+1&gt;'Primary Inputs'!$C$17,0,(SUM(OFFSET($I$23,0,O$5-$I$5-$A33+1)))*$C86))</f>
        <v xml:space="preserve"> </v>
      </c>
      <c r="P140" s="169">
        <f ca="1">IF(P$5-$I$5&lt;$A33-1," ",IF(P$5-$I$5+1&gt;'Primary Inputs'!$C$17,0,(SUM(OFFSET($I$23,0,P$5-$I$5-$A33+1)))*$C86))</f>
        <v>0</v>
      </c>
      <c r="Q140" s="169">
        <f ca="1">IF(Q$5-$I$5&lt;$A33-1," ",IF(Q$5-$I$5+1&gt;'Primary Inputs'!$C$17,0,(SUM(OFFSET($I$23,0,Q$5-$I$5-$A33+1)))*$C86))</f>
        <v>0</v>
      </c>
      <c r="R140" s="169">
        <f ca="1">IF(R$5-$I$5&lt;$A33-1," ",IF(R$5-$I$5+1&gt;'Primary Inputs'!$C$17,0,(SUM(OFFSET($I$23,0,R$5-$I$5-$A33+1)))*$C86))</f>
        <v>0</v>
      </c>
      <c r="S140" s="169">
        <f ca="1">IF(S$5-$I$5&lt;$A33-1," ",IF(S$5-$I$5+1&gt;'Primary Inputs'!$C$17,0,(SUM(OFFSET($I$23,0,S$5-$I$5-$A33+1)))*$C86))</f>
        <v>0</v>
      </c>
      <c r="T140" s="169">
        <f ca="1">IF(T$5-$I$5&lt;$A33-1," ",IF(T$5-$I$5+1&gt;'Primary Inputs'!$C$17,0,(SUM(OFFSET($I$23,0,T$5-$I$5-$A33+1)))*$C86))</f>
        <v>0</v>
      </c>
      <c r="U140" s="169">
        <f ca="1">IF(U$5-$I$5&lt;$A33-1," ",IF(U$5-$I$5+1&gt;'Primary Inputs'!$C$17,0,(SUM(OFFSET($I$23,0,U$5-$I$5-$A33+1)))*$C86))</f>
        <v>0</v>
      </c>
      <c r="V140" s="169">
        <f ca="1">IF(V$5-$I$5&lt;$A33-1," ",IF(V$5-$I$5+1&gt;'Primary Inputs'!$C$17,0,(SUM(OFFSET($I$23,0,V$5-$I$5-$A33+1)))*$C86))</f>
        <v>0</v>
      </c>
      <c r="W140" s="169">
        <f ca="1">IF(W$5-$I$5&lt;$A33-1," ",IF(W$5-$I$5+1&gt;'Primary Inputs'!$C$17,0,(SUM(OFFSET($I$23,0,W$5-$I$5-$A33+1)))*$C86))</f>
        <v>0</v>
      </c>
      <c r="X140" s="169">
        <f ca="1">IF(X$5-$I$5&lt;$A33-1," ",IF(X$5-$I$5+1&gt;'Primary Inputs'!$C$17,0,(SUM(OFFSET($I$23,0,X$5-$I$5-$A33+1)))*$C86))</f>
        <v>0</v>
      </c>
      <c r="Y140" s="169">
        <f ca="1">IF(Y$5-$I$5&lt;$A33-1," ",IF(Y$5-$I$5+1&gt;'Primary Inputs'!$C$17,0,(SUM(OFFSET($I$23,0,Y$5-$I$5-$A33+1)))*$C86))</f>
        <v>0</v>
      </c>
      <c r="Z140" s="169">
        <f ca="1">IF(Z$5-$I$5&lt;$A33-1," ",IF(Z$5-$I$5+1&gt;'Primary Inputs'!$C$17,0,(SUM(OFFSET($I$23,0,Z$5-$I$5-$A33+1)))*$C86))</f>
        <v>0</v>
      </c>
      <c r="AA140" s="169">
        <f ca="1">IF(AA$5-$I$5&lt;$A33-1," ",IF(AA$5-$I$5+1&gt;'Primary Inputs'!$C$17,0,(SUM(OFFSET($I$23,0,AA$5-$I$5-$A33+1)))*$C86))</f>
        <v>0</v>
      </c>
      <c r="AB140" s="169">
        <f ca="1">IF(AB$5-$I$5&lt;$A33-1," ",IF(AB$5-$I$5+1&gt;'Primary Inputs'!$C$17,0,(SUM(OFFSET($I$23,0,AB$5-$I$5-$A33+1)))*$C86))</f>
        <v>0</v>
      </c>
      <c r="AC140" s="169">
        <f ca="1">IF(AC$5-$I$5&lt;$A33-1," ",IF(AC$5-$I$5+1&gt;'Primary Inputs'!$C$17,0,(SUM(OFFSET($I$23,0,AC$5-$I$5-$A33+1)))*$C86))</f>
        <v>0</v>
      </c>
      <c r="AD140" s="169">
        <f ca="1">IF(AD$5-$I$5&lt;$A33-1," ",IF(AD$5-$I$5+1&gt;'Primary Inputs'!$C$17,0,(SUM(OFFSET($I$23,0,AD$5-$I$5-$A33+1)))*$C86))</f>
        <v>0</v>
      </c>
      <c r="AE140" s="169">
        <f ca="1">IF(AE$5-$I$5&lt;$A33-1," ",IF(AE$5-$I$5+1&gt;'Primary Inputs'!$C$17,0,(SUM(OFFSET($I$23,0,AE$5-$I$5-$A33+1)))*$C86))</f>
        <v>0</v>
      </c>
      <c r="AF140" s="169">
        <f ca="1">IF(AF$5-$I$5&lt;$A33-1," ",IF(AF$5-$I$5+1&gt;'Primary Inputs'!$C$17,0,(SUM(OFFSET($I$23,0,AF$5-$I$5-$A33+1)))*$C86))</f>
        <v>0</v>
      </c>
      <c r="AG140" s="169">
        <f ca="1">IF(AG$5-$I$5&lt;$A33-1," ",IF(AG$5-$I$5+1&gt;'Primary Inputs'!$C$17,0,(SUM(OFFSET($I$23,0,AG$5-$I$5-$A33+1)))*$C86))</f>
        <v>0</v>
      </c>
      <c r="AH140" s="169">
        <f ca="1">IF(AH$5-$I$5&lt;$A33-1," ",IF(AH$5-$I$5+1&gt;'Primary Inputs'!$C$17,0,(SUM(OFFSET($I$23,0,AH$5-$I$5-$A33+1)))*$C86))</f>
        <v>0</v>
      </c>
      <c r="AI140" s="169">
        <f ca="1">IF(AI$5-$I$5&lt;$A33-1," ",IF(AI$5-$I$5+1&gt;'Primary Inputs'!$C$17,0,(SUM(OFFSET($I$23,0,AI$5-$I$5-$A33+1)))*$C86))</f>
        <v>0</v>
      </c>
      <c r="AJ140" s="169">
        <f ca="1">IF(AJ$5-$I$5&lt;$A33-1," ",IF(AJ$5-$I$5+1&gt;'Primary Inputs'!$C$17,0,(SUM(OFFSET($I$23,0,AJ$5-$I$5-$A33+1)))*$C86))</f>
        <v>0</v>
      </c>
      <c r="AK140" s="169">
        <f ca="1">IF(AK$5-$I$5&lt;$A33-1," ",IF(AK$5-$I$5+1&gt;'Primary Inputs'!$C$17,0,(SUM(OFFSET($I$23,0,AK$5-$I$5-$A33+1)))*$C86))</f>
        <v>0</v>
      </c>
      <c r="AL140" s="169">
        <f ca="1">IF(AL$5-$I$5&lt;$A33-1," ",IF(AL$5-$I$5+1&gt;'Primary Inputs'!$C$17,0,(SUM(OFFSET($I$23,0,AL$5-$I$5-$A33+1)))*$C86))</f>
        <v>0</v>
      </c>
      <c r="AM140" s="169">
        <f ca="1">IF(AM$5-$I$5&lt;$A33-1," ",IF(AM$5-$I$5+1&gt;'Primary Inputs'!$C$17,0,(SUM(OFFSET($I$23,0,AM$5-$I$5-$A33+1)))*$C86))</f>
        <v>0</v>
      </c>
      <c r="AN140" s="169">
        <f ca="1">IF(AN$5-$I$5&lt;$A33-1," ",IF(AN$5-$I$5+1&gt;'Primary Inputs'!$C$17,0,(SUM(OFFSET($I$23,0,AN$5-$I$5-$A33+1)))*$C86))</f>
        <v>0</v>
      </c>
      <c r="AO140" s="169">
        <f ca="1">IF(AO$5-$I$5&lt;$A33-1," ",IF(AO$5-$I$5+1&gt;'Primary Inputs'!$C$17,0,(SUM(OFFSET($I$23,0,AO$5-$I$5-$A33+1)))*$C86))</f>
        <v>0</v>
      </c>
      <c r="AP140" s="169">
        <f ca="1">IF(AP$5-$I$5&lt;$A33-1," ",IF(AP$5-$I$5+1&gt;'Primary Inputs'!$C$17,0,(SUM(OFFSET($I$23,0,AP$5-$I$5-$A33+1)))*$C86))</f>
        <v>0</v>
      </c>
      <c r="AQ140" s="169">
        <f ca="1">IF(AQ$5-$I$5&lt;$A33-1," ",IF(AQ$5-$I$5+1&gt;'Primary Inputs'!$C$17,0,(SUM(OFFSET($I$23,0,AQ$5-$I$5-$A33+1)))*$C86))</f>
        <v>0</v>
      </c>
      <c r="AR140" s="169">
        <f ca="1">IF(AR$5-$I$5&lt;$A33-1," ",IF(AR$5-$I$5+1&gt;'Primary Inputs'!$C$17,0,(SUM(OFFSET($I$23,0,AR$5-$I$5-$A33+1)))*$C86))</f>
        <v>0</v>
      </c>
      <c r="AS140" s="169">
        <f ca="1">IF(AS$5-$I$5&lt;$A33-1," ",IF(AS$5-$I$5+1&gt;'Primary Inputs'!$C$17,0,(SUM(OFFSET($I$23,0,AS$5-$I$5-$A33+1)))*$C86))</f>
        <v>0</v>
      </c>
      <c r="AT140" s="169">
        <f ca="1">IF(AT$5-$I$5&lt;$A33-1," ",IF(AT$5-$I$5+1&gt;'Primary Inputs'!$C$17,0,(SUM(OFFSET($I$23,0,AT$5-$I$5-$A33+1)))*$C86))</f>
        <v>0</v>
      </c>
      <c r="AU140" s="169">
        <f ca="1">IF(AU$5-$I$5&lt;$A33-1," ",IF(AU$5-$I$5+1&gt;'Primary Inputs'!$C$17,0,(SUM(OFFSET($I$23,0,AU$5-$I$5-$A33+1)))*$C86))</f>
        <v>0</v>
      </c>
      <c r="AV140" s="169">
        <f ca="1">IF(AV$5-$I$5&lt;$A33-1," ",IF(AV$5-$I$5+1&gt;'Primary Inputs'!$C$17,0,(SUM(OFFSET($I$23,0,AV$5-$I$5-$A33+1)))*$C86))</f>
        <v>0</v>
      </c>
      <c r="AW140" s="169">
        <f ca="1">IF(AW$5-$I$5&lt;$A33-1," ",IF(AW$5-$I$5+1&gt;'Primary Inputs'!$C$17,0,(SUM(OFFSET($I$23,0,AW$5-$I$5-$A33+1)))*$C86))</f>
        <v>0</v>
      </c>
      <c r="AX140" s="169">
        <f ca="1">IF(AX$5-$I$5&lt;$A33-1," ",IF(AX$5-$I$5+1&gt;'Primary Inputs'!$C$17,0,(SUM(OFFSET($I$23,0,AX$5-$I$5-$A33+1)))*$C86))</f>
        <v>0</v>
      </c>
      <c r="AY140" s="169">
        <f ca="1">IF(AY$5-$I$5&lt;$A33-1," ",IF(AY$5-$I$5+1&gt;'Primary Inputs'!$C$17,0,(SUM(OFFSET($I$23,0,AY$5-$I$5-$A33+1)))*$C86))</f>
        <v>0</v>
      </c>
      <c r="AZ140" s="169">
        <f ca="1">IF(AZ$5-$I$5&lt;$A33-1," ",IF(AZ$5-$I$5+1&gt;'Primary Inputs'!$C$17,0,(SUM(OFFSET($I$23,0,AZ$5-$I$5-$A33+1)))*$C86))</f>
        <v>0</v>
      </c>
      <c r="BA140" s="169">
        <f ca="1">IF(BA$5-$I$5&lt;$A33-1," ",IF(BA$5-$I$5+1&gt;'Primary Inputs'!$C$17,0,(SUM(OFFSET($I$23,0,BA$5-$I$5-$A33+1)))*$C86))</f>
        <v>0</v>
      </c>
      <c r="BB140" s="169">
        <f ca="1">IF(BB$5-$I$5&lt;$A33-1," ",IF(BB$5-$I$5+1&gt;'Primary Inputs'!$C$17,0,(SUM(OFFSET($I$23,0,BB$5-$I$5-$A33+1)))*$C86))</f>
        <v>0</v>
      </c>
      <c r="BC140" s="169">
        <f ca="1">IF(BC$5-$I$5&lt;$A33-1," ",IF(BC$5-$I$5+1&gt;'Primary Inputs'!$C$17,0,(SUM(OFFSET($I$23,0,BC$5-$I$5-$A33+1)))*$C86))</f>
        <v>0</v>
      </c>
      <c r="BD140" s="169">
        <f ca="1">IF(BD$5-$I$5&lt;$A33-1," ",IF(BD$5-$I$5+1&gt;'Primary Inputs'!$C$17,0,(SUM(OFFSET($I$23,0,BD$5-$I$5-$A33+1)))*$C86))</f>
        <v>0</v>
      </c>
      <c r="BE140" s="169">
        <f ca="1">IF(BE$5-$I$5&lt;$A33-1," ",IF(BE$5-$I$5+1&gt;'Primary Inputs'!$C$17,0,(SUM(OFFSET($I$23,0,BE$5-$I$5-$A33+1)))*$C86))</f>
        <v>0</v>
      </c>
      <c r="BF140" s="169">
        <f ca="1">IF(BF$5-$I$5&lt;$A33-1," ",IF(BF$5-$I$5+1&gt;'Primary Inputs'!$C$17,0,(SUM(OFFSET($I$23,0,BF$5-$I$5-$A33+1)))*$C86))</f>
        <v>0</v>
      </c>
    </row>
    <row r="141" spans="2:58">
      <c r="B141" s="119" t="s">
        <v>203</v>
      </c>
      <c r="C141" s="119">
        <f t="shared" ca="1" si="5"/>
        <v>0</v>
      </c>
      <c r="I141" s="169" t="str">
        <f ca="1">IF(I$5-$I$5&lt;$A34-1," ",IF(I$5-$I$5+1&gt;'Primary Inputs'!$C$17,0,(SUM(OFFSET($I$23,0,I$5-$I$5-$A34+1)))*$C87))</f>
        <v xml:space="preserve"> </v>
      </c>
      <c r="J141" s="169" t="str">
        <f ca="1">IF(J$5-$I$5&lt;$A34-1," ",IF(J$5-$I$5+1&gt;'Primary Inputs'!$C$17,0,(SUM(OFFSET($I$23,0,J$5-$I$5-$A34+1)))*$C87))</f>
        <v xml:space="preserve"> </v>
      </c>
      <c r="K141" s="169" t="str">
        <f ca="1">IF(K$5-$I$5&lt;$A34-1," ",IF(K$5-$I$5+1&gt;'Primary Inputs'!$C$17,0,(SUM(OFFSET($I$23,0,K$5-$I$5-$A34+1)))*$C87))</f>
        <v xml:space="preserve"> </v>
      </c>
      <c r="L141" s="169" t="str">
        <f ca="1">IF(L$5-$I$5&lt;$A34-1," ",IF(L$5-$I$5+1&gt;'Primary Inputs'!$C$17,0,(SUM(OFFSET($I$23,0,L$5-$I$5-$A34+1)))*$C87))</f>
        <v xml:space="preserve"> </v>
      </c>
      <c r="M141" s="169" t="str">
        <f ca="1">IF(M$5-$I$5&lt;$A34-1," ",IF(M$5-$I$5+1&gt;'Primary Inputs'!$C$17,0,(SUM(OFFSET($I$23,0,M$5-$I$5-$A34+1)))*$C87))</f>
        <v xml:space="preserve"> </v>
      </c>
      <c r="N141" s="169" t="str">
        <f ca="1">IF(N$5-$I$5&lt;$A34-1," ",IF(N$5-$I$5+1&gt;'Primary Inputs'!$C$17,0,(SUM(OFFSET($I$23,0,N$5-$I$5-$A34+1)))*$C87))</f>
        <v xml:space="preserve"> </v>
      </c>
      <c r="O141" s="169" t="str">
        <f ca="1">IF(O$5-$I$5&lt;$A34-1," ",IF(O$5-$I$5+1&gt;'Primary Inputs'!$C$17,0,(SUM(OFFSET($I$23,0,O$5-$I$5-$A34+1)))*$C87))</f>
        <v xml:space="preserve"> </v>
      </c>
      <c r="P141" s="169" t="str">
        <f ca="1">IF(P$5-$I$5&lt;$A34-1," ",IF(P$5-$I$5+1&gt;'Primary Inputs'!$C$17,0,(SUM(OFFSET($I$23,0,P$5-$I$5-$A34+1)))*$C87))</f>
        <v xml:space="preserve"> </v>
      </c>
      <c r="Q141" s="169">
        <f ca="1">IF(Q$5-$I$5&lt;$A34-1," ",IF(Q$5-$I$5+1&gt;'Primary Inputs'!$C$17,0,(SUM(OFFSET($I$23,0,Q$5-$I$5-$A34+1)))*$C87))</f>
        <v>0</v>
      </c>
      <c r="R141" s="169">
        <f ca="1">IF(R$5-$I$5&lt;$A34-1," ",IF(R$5-$I$5+1&gt;'Primary Inputs'!$C$17,0,(SUM(OFFSET($I$23,0,R$5-$I$5-$A34+1)))*$C87))</f>
        <v>0</v>
      </c>
      <c r="S141" s="169">
        <f ca="1">IF(S$5-$I$5&lt;$A34-1," ",IF(S$5-$I$5+1&gt;'Primary Inputs'!$C$17,0,(SUM(OFFSET($I$23,0,S$5-$I$5-$A34+1)))*$C87))</f>
        <v>0</v>
      </c>
      <c r="T141" s="169">
        <f ca="1">IF(T$5-$I$5&lt;$A34-1," ",IF(T$5-$I$5+1&gt;'Primary Inputs'!$C$17,0,(SUM(OFFSET($I$23,0,T$5-$I$5-$A34+1)))*$C87))</f>
        <v>0</v>
      </c>
      <c r="U141" s="169">
        <f ca="1">IF(U$5-$I$5&lt;$A34-1," ",IF(U$5-$I$5+1&gt;'Primary Inputs'!$C$17,0,(SUM(OFFSET($I$23,0,U$5-$I$5-$A34+1)))*$C87))</f>
        <v>0</v>
      </c>
      <c r="V141" s="169">
        <f ca="1">IF(V$5-$I$5&lt;$A34-1," ",IF(V$5-$I$5+1&gt;'Primary Inputs'!$C$17,0,(SUM(OFFSET($I$23,0,V$5-$I$5-$A34+1)))*$C87))</f>
        <v>0</v>
      </c>
      <c r="W141" s="169">
        <f ca="1">IF(W$5-$I$5&lt;$A34-1," ",IF(W$5-$I$5+1&gt;'Primary Inputs'!$C$17,0,(SUM(OFFSET($I$23,0,W$5-$I$5-$A34+1)))*$C87))</f>
        <v>0</v>
      </c>
      <c r="X141" s="169">
        <f ca="1">IF(X$5-$I$5&lt;$A34-1," ",IF(X$5-$I$5+1&gt;'Primary Inputs'!$C$17,0,(SUM(OFFSET($I$23,0,X$5-$I$5-$A34+1)))*$C87))</f>
        <v>0</v>
      </c>
      <c r="Y141" s="169">
        <f ca="1">IF(Y$5-$I$5&lt;$A34-1," ",IF(Y$5-$I$5+1&gt;'Primary Inputs'!$C$17,0,(SUM(OFFSET($I$23,0,Y$5-$I$5-$A34+1)))*$C87))</f>
        <v>0</v>
      </c>
      <c r="Z141" s="169">
        <f ca="1">IF(Z$5-$I$5&lt;$A34-1," ",IF(Z$5-$I$5+1&gt;'Primary Inputs'!$C$17,0,(SUM(OFFSET($I$23,0,Z$5-$I$5-$A34+1)))*$C87))</f>
        <v>0</v>
      </c>
      <c r="AA141" s="169">
        <f ca="1">IF(AA$5-$I$5&lt;$A34-1," ",IF(AA$5-$I$5+1&gt;'Primary Inputs'!$C$17,0,(SUM(OFFSET($I$23,0,AA$5-$I$5-$A34+1)))*$C87))</f>
        <v>0</v>
      </c>
      <c r="AB141" s="169">
        <f ca="1">IF(AB$5-$I$5&lt;$A34-1," ",IF(AB$5-$I$5+1&gt;'Primary Inputs'!$C$17,0,(SUM(OFFSET($I$23,0,AB$5-$I$5-$A34+1)))*$C87))</f>
        <v>0</v>
      </c>
      <c r="AC141" s="169">
        <f ca="1">IF(AC$5-$I$5&lt;$A34-1," ",IF(AC$5-$I$5+1&gt;'Primary Inputs'!$C$17,0,(SUM(OFFSET($I$23,0,AC$5-$I$5-$A34+1)))*$C87))</f>
        <v>0</v>
      </c>
      <c r="AD141" s="169">
        <f ca="1">IF(AD$5-$I$5&lt;$A34-1," ",IF(AD$5-$I$5+1&gt;'Primary Inputs'!$C$17,0,(SUM(OFFSET($I$23,0,AD$5-$I$5-$A34+1)))*$C87))</f>
        <v>0</v>
      </c>
      <c r="AE141" s="169">
        <f ca="1">IF(AE$5-$I$5&lt;$A34-1," ",IF(AE$5-$I$5+1&gt;'Primary Inputs'!$C$17,0,(SUM(OFFSET($I$23,0,AE$5-$I$5-$A34+1)))*$C87))</f>
        <v>0</v>
      </c>
      <c r="AF141" s="169">
        <f ca="1">IF(AF$5-$I$5&lt;$A34-1," ",IF(AF$5-$I$5+1&gt;'Primary Inputs'!$C$17,0,(SUM(OFFSET($I$23,0,AF$5-$I$5-$A34+1)))*$C87))</f>
        <v>0</v>
      </c>
      <c r="AG141" s="169">
        <f ca="1">IF(AG$5-$I$5&lt;$A34-1," ",IF(AG$5-$I$5+1&gt;'Primary Inputs'!$C$17,0,(SUM(OFFSET($I$23,0,AG$5-$I$5-$A34+1)))*$C87))</f>
        <v>0</v>
      </c>
      <c r="AH141" s="169">
        <f ca="1">IF(AH$5-$I$5&lt;$A34-1," ",IF(AH$5-$I$5+1&gt;'Primary Inputs'!$C$17,0,(SUM(OFFSET($I$23,0,AH$5-$I$5-$A34+1)))*$C87))</f>
        <v>0</v>
      </c>
      <c r="AI141" s="169">
        <f ca="1">IF(AI$5-$I$5&lt;$A34-1," ",IF(AI$5-$I$5+1&gt;'Primary Inputs'!$C$17,0,(SUM(OFFSET($I$23,0,AI$5-$I$5-$A34+1)))*$C87))</f>
        <v>0</v>
      </c>
      <c r="AJ141" s="169">
        <f ca="1">IF(AJ$5-$I$5&lt;$A34-1," ",IF(AJ$5-$I$5+1&gt;'Primary Inputs'!$C$17,0,(SUM(OFFSET($I$23,0,AJ$5-$I$5-$A34+1)))*$C87))</f>
        <v>0</v>
      </c>
      <c r="AK141" s="169">
        <f ca="1">IF(AK$5-$I$5&lt;$A34-1," ",IF(AK$5-$I$5+1&gt;'Primary Inputs'!$C$17,0,(SUM(OFFSET($I$23,0,AK$5-$I$5-$A34+1)))*$C87))</f>
        <v>0</v>
      </c>
      <c r="AL141" s="169">
        <f ca="1">IF(AL$5-$I$5&lt;$A34-1," ",IF(AL$5-$I$5+1&gt;'Primary Inputs'!$C$17,0,(SUM(OFFSET($I$23,0,AL$5-$I$5-$A34+1)))*$C87))</f>
        <v>0</v>
      </c>
      <c r="AM141" s="169">
        <f ca="1">IF(AM$5-$I$5&lt;$A34-1," ",IF(AM$5-$I$5+1&gt;'Primary Inputs'!$C$17,0,(SUM(OFFSET($I$23,0,AM$5-$I$5-$A34+1)))*$C87))</f>
        <v>0</v>
      </c>
      <c r="AN141" s="169">
        <f ca="1">IF(AN$5-$I$5&lt;$A34-1," ",IF(AN$5-$I$5+1&gt;'Primary Inputs'!$C$17,0,(SUM(OFFSET($I$23,0,AN$5-$I$5-$A34+1)))*$C87))</f>
        <v>0</v>
      </c>
      <c r="AO141" s="169">
        <f ca="1">IF(AO$5-$I$5&lt;$A34-1," ",IF(AO$5-$I$5+1&gt;'Primary Inputs'!$C$17,0,(SUM(OFFSET($I$23,0,AO$5-$I$5-$A34+1)))*$C87))</f>
        <v>0</v>
      </c>
      <c r="AP141" s="169">
        <f ca="1">IF(AP$5-$I$5&lt;$A34-1," ",IF(AP$5-$I$5+1&gt;'Primary Inputs'!$C$17,0,(SUM(OFFSET($I$23,0,AP$5-$I$5-$A34+1)))*$C87))</f>
        <v>0</v>
      </c>
      <c r="AQ141" s="169">
        <f ca="1">IF(AQ$5-$I$5&lt;$A34-1," ",IF(AQ$5-$I$5+1&gt;'Primary Inputs'!$C$17,0,(SUM(OFFSET($I$23,0,AQ$5-$I$5-$A34+1)))*$C87))</f>
        <v>0</v>
      </c>
      <c r="AR141" s="169">
        <f ca="1">IF(AR$5-$I$5&lt;$A34-1," ",IF(AR$5-$I$5+1&gt;'Primary Inputs'!$C$17,0,(SUM(OFFSET($I$23,0,AR$5-$I$5-$A34+1)))*$C87))</f>
        <v>0</v>
      </c>
      <c r="AS141" s="169">
        <f ca="1">IF(AS$5-$I$5&lt;$A34-1," ",IF(AS$5-$I$5+1&gt;'Primary Inputs'!$C$17,0,(SUM(OFFSET($I$23,0,AS$5-$I$5-$A34+1)))*$C87))</f>
        <v>0</v>
      </c>
      <c r="AT141" s="169">
        <f ca="1">IF(AT$5-$I$5&lt;$A34-1," ",IF(AT$5-$I$5+1&gt;'Primary Inputs'!$C$17,0,(SUM(OFFSET($I$23,0,AT$5-$I$5-$A34+1)))*$C87))</f>
        <v>0</v>
      </c>
      <c r="AU141" s="169">
        <f ca="1">IF(AU$5-$I$5&lt;$A34-1," ",IF(AU$5-$I$5+1&gt;'Primary Inputs'!$C$17,0,(SUM(OFFSET($I$23,0,AU$5-$I$5-$A34+1)))*$C87))</f>
        <v>0</v>
      </c>
      <c r="AV141" s="169">
        <f ca="1">IF(AV$5-$I$5&lt;$A34-1," ",IF(AV$5-$I$5+1&gt;'Primary Inputs'!$C$17,0,(SUM(OFFSET($I$23,0,AV$5-$I$5-$A34+1)))*$C87))</f>
        <v>0</v>
      </c>
      <c r="AW141" s="169">
        <f ca="1">IF(AW$5-$I$5&lt;$A34-1," ",IF(AW$5-$I$5+1&gt;'Primary Inputs'!$C$17,0,(SUM(OFFSET($I$23,0,AW$5-$I$5-$A34+1)))*$C87))</f>
        <v>0</v>
      </c>
      <c r="AX141" s="169">
        <f ca="1">IF(AX$5-$I$5&lt;$A34-1," ",IF(AX$5-$I$5+1&gt;'Primary Inputs'!$C$17,0,(SUM(OFFSET($I$23,0,AX$5-$I$5-$A34+1)))*$C87))</f>
        <v>0</v>
      </c>
      <c r="AY141" s="169">
        <f ca="1">IF(AY$5-$I$5&lt;$A34-1," ",IF(AY$5-$I$5+1&gt;'Primary Inputs'!$C$17,0,(SUM(OFFSET($I$23,0,AY$5-$I$5-$A34+1)))*$C87))</f>
        <v>0</v>
      </c>
      <c r="AZ141" s="169">
        <f ca="1">IF(AZ$5-$I$5&lt;$A34-1," ",IF(AZ$5-$I$5+1&gt;'Primary Inputs'!$C$17,0,(SUM(OFFSET($I$23,0,AZ$5-$I$5-$A34+1)))*$C87))</f>
        <v>0</v>
      </c>
      <c r="BA141" s="169">
        <f ca="1">IF(BA$5-$I$5&lt;$A34-1," ",IF(BA$5-$I$5+1&gt;'Primary Inputs'!$C$17,0,(SUM(OFFSET($I$23,0,BA$5-$I$5-$A34+1)))*$C87))</f>
        <v>0</v>
      </c>
      <c r="BB141" s="169">
        <f ca="1">IF(BB$5-$I$5&lt;$A34-1," ",IF(BB$5-$I$5+1&gt;'Primary Inputs'!$C$17,0,(SUM(OFFSET($I$23,0,BB$5-$I$5-$A34+1)))*$C87))</f>
        <v>0</v>
      </c>
      <c r="BC141" s="169">
        <f ca="1">IF(BC$5-$I$5&lt;$A34-1," ",IF(BC$5-$I$5+1&gt;'Primary Inputs'!$C$17,0,(SUM(OFFSET($I$23,0,BC$5-$I$5-$A34+1)))*$C87))</f>
        <v>0</v>
      </c>
      <c r="BD141" s="169">
        <f ca="1">IF(BD$5-$I$5&lt;$A34-1," ",IF(BD$5-$I$5+1&gt;'Primary Inputs'!$C$17,0,(SUM(OFFSET($I$23,0,BD$5-$I$5-$A34+1)))*$C87))</f>
        <v>0</v>
      </c>
      <c r="BE141" s="169">
        <f ca="1">IF(BE$5-$I$5&lt;$A34-1," ",IF(BE$5-$I$5+1&gt;'Primary Inputs'!$C$17,0,(SUM(OFFSET($I$23,0,BE$5-$I$5-$A34+1)))*$C87))</f>
        <v>0</v>
      </c>
      <c r="BF141" s="169">
        <f ca="1">IF(BF$5-$I$5&lt;$A34-1," ",IF(BF$5-$I$5+1&gt;'Primary Inputs'!$C$17,0,(SUM(OFFSET($I$23,0,BF$5-$I$5-$A34+1)))*$C87))</f>
        <v>0</v>
      </c>
    </row>
    <row r="142" spans="2:58">
      <c r="B142" s="119" t="s">
        <v>204</v>
      </c>
      <c r="C142" s="119">
        <f t="shared" ca="1" si="5"/>
        <v>0</v>
      </c>
      <c r="I142" s="169" t="str">
        <f ca="1">IF(I$5-$I$5&lt;$A35-1," ",IF(I$5-$I$5+1&gt;'Primary Inputs'!$C$17,0,(SUM(OFFSET($I$23,0,I$5-$I$5-$A35+1)))*$C88))</f>
        <v xml:space="preserve"> </v>
      </c>
      <c r="J142" s="169" t="str">
        <f ca="1">IF(J$5-$I$5&lt;$A35-1," ",IF(J$5-$I$5+1&gt;'Primary Inputs'!$C$17,0,(SUM(OFFSET($I$23,0,J$5-$I$5-$A35+1)))*$C88))</f>
        <v xml:space="preserve"> </v>
      </c>
      <c r="K142" s="169" t="str">
        <f ca="1">IF(K$5-$I$5&lt;$A35-1," ",IF(K$5-$I$5+1&gt;'Primary Inputs'!$C$17,0,(SUM(OFFSET($I$23,0,K$5-$I$5-$A35+1)))*$C88))</f>
        <v xml:space="preserve"> </v>
      </c>
      <c r="L142" s="169" t="str">
        <f ca="1">IF(L$5-$I$5&lt;$A35-1," ",IF(L$5-$I$5+1&gt;'Primary Inputs'!$C$17,0,(SUM(OFFSET($I$23,0,L$5-$I$5-$A35+1)))*$C88))</f>
        <v xml:space="preserve"> </v>
      </c>
      <c r="M142" s="169" t="str">
        <f ca="1">IF(M$5-$I$5&lt;$A35-1," ",IF(M$5-$I$5+1&gt;'Primary Inputs'!$C$17,0,(SUM(OFFSET($I$23,0,M$5-$I$5-$A35+1)))*$C88))</f>
        <v xml:space="preserve"> </v>
      </c>
      <c r="N142" s="169" t="str">
        <f ca="1">IF(N$5-$I$5&lt;$A35-1," ",IF(N$5-$I$5+1&gt;'Primary Inputs'!$C$17,0,(SUM(OFFSET($I$23,0,N$5-$I$5-$A35+1)))*$C88))</f>
        <v xml:space="preserve"> </v>
      </c>
      <c r="O142" s="169" t="str">
        <f ca="1">IF(O$5-$I$5&lt;$A35-1," ",IF(O$5-$I$5+1&gt;'Primary Inputs'!$C$17,0,(SUM(OFFSET($I$23,0,O$5-$I$5-$A35+1)))*$C88))</f>
        <v xml:space="preserve"> </v>
      </c>
      <c r="P142" s="169" t="str">
        <f ca="1">IF(P$5-$I$5&lt;$A35-1," ",IF(P$5-$I$5+1&gt;'Primary Inputs'!$C$17,0,(SUM(OFFSET($I$23,0,P$5-$I$5-$A35+1)))*$C88))</f>
        <v xml:space="preserve"> </v>
      </c>
      <c r="Q142" s="169" t="str">
        <f ca="1">IF(Q$5-$I$5&lt;$A35-1," ",IF(Q$5-$I$5+1&gt;'Primary Inputs'!$C$17,0,(SUM(OFFSET($I$23,0,Q$5-$I$5-$A35+1)))*$C88))</f>
        <v xml:space="preserve"> </v>
      </c>
      <c r="R142" s="169">
        <f ca="1">IF(R$5-$I$5&lt;$A35-1," ",IF(R$5-$I$5+1&gt;'Primary Inputs'!$C$17,0,(SUM(OFFSET($I$23,0,R$5-$I$5-$A35+1)))*$C88))</f>
        <v>0</v>
      </c>
      <c r="S142" s="169">
        <f ca="1">IF(S$5-$I$5&lt;$A35-1," ",IF(S$5-$I$5+1&gt;'Primary Inputs'!$C$17,0,(SUM(OFFSET($I$23,0,S$5-$I$5-$A35+1)))*$C88))</f>
        <v>0</v>
      </c>
      <c r="T142" s="169">
        <f ca="1">IF(T$5-$I$5&lt;$A35-1," ",IF(T$5-$I$5+1&gt;'Primary Inputs'!$C$17,0,(SUM(OFFSET($I$23,0,T$5-$I$5-$A35+1)))*$C88))</f>
        <v>0</v>
      </c>
      <c r="U142" s="169">
        <f ca="1">IF(U$5-$I$5&lt;$A35-1," ",IF(U$5-$I$5+1&gt;'Primary Inputs'!$C$17,0,(SUM(OFFSET($I$23,0,U$5-$I$5-$A35+1)))*$C88))</f>
        <v>0</v>
      </c>
      <c r="V142" s="169">
        <f ca="1">IF(V$5-$I$5&lt;$A35-1," ",IF(V$5-$I$5+1&gt;'Primary Inputs'!$C$17,0,(SUM(OFFSET($I$23,0,V$5-$I$5-$A35+1)))*$C88))</f>
        <v>0</v>
      </c>
      <c r="W142" s="169">
        <f ca="1">IF(W$5-$I$5&lt;$A35-1," ",IF(W$5-$I$5+1&gt;'Primary Inputs'!$C$17,0,(SUM(OFFSET($I$23,0,W$5-$I$5-$A35+1)))*$C88))</f>
        <v>0</v>
      </c>
      <c r="X142" s="169">
        <f ca="1">IF(X$5-$I$5&lt;$A35-1," ",IF(X$5-$I$5+1&gt;'Primary Inputs'!$C$17,0,(SUM(OFFSET($I$23,0,X$5-$I$5-$A35+1)))*$C88))</f>
        <v>0</v>
      </c>
      <c r="Y142" s="169">
        <f ca="1">IF(Y$5-$I$5&lt;$A35-1," ",IF(Y$5-$I$5+1&gt;'Primary Inputs'!$C$17,0,(SUM(OFFSET($I$23,0,Y$5-$I$5-$A35+1)))*$C88))</f>
        <v>0</v>
      </c>
      <c r="Z142" s="169">
        <f ca="1">IF(Z$5-$I$5&lt;$A35-1," ",IF(Z$5-$I$5+1&gt;'Primary Inputs'!$C$17,0,(SUM(OFFSET($I$23,0,Z$5-$I$5-$A35+1)))*$C88))</f>
        <v>0</v>
      </c>
      <c r="AA142" s="169">
        <f ca="1">IF(AA$5-$I$5&lt;$A35-1," ",IF(AA$5-$I$5+1&gt;'Primary Inputs'!$C$17,0,(SUM(OFFSET($I$23,0,AA$5-$I$5-$A35+1)))*$C88))</f>
        <v>0</v>
      </c>
      <c r="AB142" s="169">
        <f ca="1">IF(AB$5-$I$5&lt;$A35-1," ",IF(AB$5-$I$5+1&gt;'Primary Inputs'!$C$17,0,(SUM(OFFSET($I$23,0,AB$5-$I$5-$A35+1)))*$C88))</f>
        <v>0</v>
      </c>
      <c r="AC142" s="169">
        <f ca="1">IF(AC$5-$I$5&lt;$A35-1," ",IF(AC$5-$I$5+1&gt;'Primary Inputs'!$C$17,0,(SUM(OFFSET($I$23,0,AC$5-$I$5-$A35+1)))*$C88))</f>
        <v>0</v>
      </c>
      <c r="AD142" s="169">
        <f ca="1">IF(AD$5-$I$5&lt;$A35-1," ",IF(AD$5-$I$5+1&gt;'Primary Inputs'!$C$17,0,(SUM(OFFSET($I$23,0,AD$5-$I$5-$A35+1)))*$C88))</f>
        <v>0</v>
      </c>
      <c r="AE142" s="169">
        <f ca="1">IF(AE$5-$I$5&lt;$A35-1," ",IF(AE$5-$I$5+1&gt;'Primary Inputs'!$C$17,0,(SUM(OFFSET($I$23,0,AE$5-$I$5-$A35+1)))*$C88))</f>
        <v>0</v>
      </c>
      <c r="AF142" s="169">
        <f ca="1">IF(AF$5-$I$5&lt;$A35-1," ",IF(AF$5-$I$5+1&gt;'Primary Inputs'!$C$17,0,(SUM(OFFSET($I$23,0,AF$5-$I$5-$A35+1)))*$C88))</f>
        <v>0</v>
      </c>
      <c r="AG142" s="169">
        <f ca="1">IF(AG$5-$I$5&lt;$A35-1," ",IF(AG$5-$I$5+1&gt;'Primary Inputs'!$C$17,0,(SUM(OFFSET($I$23,0,AG$5-$I$5-$A35+1)))*$C88))</f>
        <v>0</v>
      </c>
      <c r="AH142" s="169">
        <f ca="1">IF(AH$5-$I$5&lt;$A35-1," ",IF(AH$5-$I$5+1&gt;'Primary Inputs'!$C$17,0,(SUM(OFFSET($I$23,0,AH$5-$I$5-$A35+1)))*$C88))</f>
        <v>0</v>
      </c>
      <c r="AI142" s="169">
        <f ca="1">IF(AI$5-$I$5&lt;$A35-1," ",IF(AI$5-$I$5+1&gt;'Primary Inputs'!$C$17,0,(SUM(OFFSET($I$23,0,AI$5-$I$5-$A35+1)))*$C88))</f>
        <v>0</v>
      </c>
      <c r="AJ142" s="169">
        <f ca="1">IF(AJ$5-$I$5&lt;$A35-1," ",IF(AJ$5-$I$5+1&gt;'Primary Inputs'!$C$17,0,(SUM(OFFSET($I$23,0,AJ$5-$I$5-$A35+1)))*$C88))</f>
        <v>0</v>
      </c>
      <c r="AK142" s="169">
        <f ca="1">IF(AK$5-$I$5&lt;$A35-1," ",IF(AK$5-$I$5+1&gt;'Primary Inputs'!$C$17,0,(SUM(OFFSET($I$23,0,AK$5-$I$5-$A35+1)))*$C88))</f>
        <v>0</v>
      </c>
      <c r="AL142" s="169">
        <f ca="1">IF(AL$5-$I$5&lt;$A35-1," ",IF(AL$5-$I$5+1&gt;'Primary Inputs'!$C$17,0,(SUM(OFFSET($I$23,0,AL$5-$I$5-$A35+1)))*$C88))</f>
        <v>0</v>
      </c>
      <c r="AM142" s="169">
        <f ca="1">IF(AM$5-$I$5&lt;$A35-1," ",IF(AM$5-$I$5+1&gt;'Primary Inputs'!$C$17,0,(SUM(OFFSET($I$23,0,AM$5-$I$5-$A35+1)))*$C88))</f>
        <v>0</v>
      </c>
      <c r="AN142" s="169">
        <f ca="1">IF(AN$5-$I$5&lt;$A35-1," ",IF(AN$5-$I$5+1&gt;'Primary Inputs'!$C$17,0,(SUM(OFFSET($I$23,0,AN$5-$I$5-$A35+1)))*$C88))</f>
        <v>0</v>
      </c>
      <c r="AO142" s="169">
        <f ca="1">IF(AO$5-$I$5&lt;$A35-1," ",IF(AO$5-$I$5+1&gt;'Primary Inputs'!$C$17,0,(SUM(OFFSET($I$23,0,AO$5-$I$5-$A35+1)))*$C88))</f>
        <v>0</v>
      </c>
      <c r="AP142" s="169">
        <f ca="1">IF(AP$5-$I$5&lt;$A35-1," ",IF(AP$5-$I$5+1&gt;'Primary Inputs'!$C$17,0,(SUM(OFFSET($I$23,0,AP$5-$I$5-$A35+1)))*$C88))</f>
        <v>0</v>
      </c>
      <c r="AQ142" s="169">
        <f ca="1">IF(AQ$5-$I$5&lt;$A35-1," ",IF(AQ$5-$I$5+1&gt;'Primary Inputs'!$C$17,0,(SUM(OFFSET($I$23,0,AQ$5-$I$5-$A35+1)))*$C88))</f>
        <v>0</v>
      </c>
      <c r="AR142" s="169">
        <f ca="1">IF(AR$5-$I$5&lt;$A35-1," ",IF(AR$5-$I$5+1&gt;'Primary Inputs'!$C$17,0,(SUM(OFFSET($I$23,0,AR$5-$I$5-$A35+1)))*$C88))</f>
        <v>0</v>
      </c>
      <c r="AS142" s="169">
        <f ca="1">IF(AS$5-$I$5&lt;$A35-1," ",IF(AS$5-$I$5+1&gt;'Primary Inputs'!$C$17,0,(SUM(OFFSET($I$23,0,AS$5-$I$5-$A35+1)))*$C88))</f>
        <v>0</v>
      </c>
      <c r="AT142" s="169">
        <f ca="1">IF(AT$5-$I$5&lt;$A35-1," ",IF(AT$5-$I$5+1&gt;'Primary Inputs'!$C$17,0,(SUM(OFFSET($I$23,0,AT$5-$I$5-$A35+1)))*$C88))</f>
        <v>0</v>
      </c>
      <c r="AU142" s="169">
        <f ca="1">IF(AU$5-$I$5&lt;$A35-1," ",IF(AU$5-$I$5+1&gt;'Primary Inputs'!$C$17,0,(SUM(OFFSET($I$23,0,AU$5-$I$5-$A35+1)))*$C88))</f>
        <v>0</v>
      </c>
      <c r="AV142" s="169">
        <f ca="1">IF(AV$5-$I$5&lt;$A35-1," ",IF(AV$5-$I$5+1&gt;'Primary Inputs'!$C$17,0,(SUM(OFFSET($I$23,0,AV$5-$I$5-$A35+1)))*$C88))</f>
        <v>0</v>
      </c>
      <c r="AW142" s="169">
        <f ca="1">IF(AW$5-$I$5&lt;$A35-1," ",IF(AW$5-$I$5+1&gt;'Primary Inputs'!$C$17,0,(SUM(OFFSET($I$23,0,AW$5-$I$5-$A35+1)))*$C88))</f>
        <v>0</v>
      </c>
      <c r="AX142" s="169">
        <f ca="1">IF(AX$5-$I$5&lt;$A35-1," ",IF(AX$5-$I$5+1&gt;'Primary Inputs'!$C$17,0,(SUM(OFFSET($I$23,0,AX$5-$I$5-$A35+1)))*$C88))</f>
        <v>0</v>
      </c>
      <c r="AY142" s="169">
        <f ca="1">IF(AY$5-$I$5&lt;$A35-1," ",IF(AY$5-$I$5+1&gt;'Primary Inputs'!$C$17,0,(SUM(OFFSET($I$23,0,AY$5-$I$5-$A35+1)))*$C88))</f>
        <v>0</v>
      </c>
      <c r="AZ142" s="169">
        <f ca="1">IF(AZ$5-$I$5&lt;$A35-1," ",IF(AZ$5-$I$5+1&gt;'Primary Inputs'!$C$17,0,(SUM(OFFSET($I$23,0,AZ$5-$I$5-$A35+1)))*$C88))</f>
        <v>0</v>
      </c>
      <c r="BA142" s="169">
        <f ca="1">IF(BA$5-$I$5&lt;$A35-1," ",IF(BA$5-$I$5+1&gt;'Primary Inputs'!$C$17,0,(SUM(OFFSET($I$23,0,BA$5-$I$5-$A35+1)))*$C88))</f>
        <v>0</v>
      </c>
      <c r="BB142" s="169">
        <f ca="1">IF(BB$5-$I$5&lt;$A35-1," ",IF(BB$5-$I$5+1&gt;'Primary Inputs'!$C$17,0,(SUM(OFFSET($I$23,0,BB$5-$I$5-$A35+1)))*$C88))</f>
        <v>0</v>
      </c>
      <c r="BC142" s="169">
        <f ca="1">IF(BC$5-$I$5&lt;$A35-1," ",IF(BC$5-$I$5+1&gt;'Primary Inputs'!$C$17,0,(SUM(OFFSET($I$23,0,BC$5-$I$5-$A35+1)))*$C88))</f>
        <v>0</v>
      </c>
      <c r="BD142" s="169">
        <f ca="1">IF(BD$5-$I$5&lt;$A35-1," ",IF(BD$5-$I$5+1&gt;'Primary Inputs'!$C$17,0,(SUM(OFFSET($I$23,0,BD$5-$I$5-$A35+1)))*$C88))</f>
        <v>0</v>
      </c>
      <c r="BE142" s="169">
        <f ca="1">IF(BE$5-$I$5&lt;$A35-1," ",IF(BE$5-$I$5+1&gt;'Primary Inputs'!$C$17,0,(SUM(OFFSET($I$23,0,BE$5-$I$5-$A35+1)))*$C88))</f>
        <v>0</v>
      </c>
      <c r="BF142" s="169">
        <f ca="1">IF(BF$5-$I$5&lt;$A35-1," ",IF(BF$5-$I$5+1&gt;'Primary Inputs'!$C$17,0,(SUM(OFFSET($I$23,0,BF$5-$I$5-$A35+1)))*$C88))</f>
        <v>0</v>
      </c>
    </row>
    <row r="143" spans="2:58">
      <c r="B143" s="119" t="s">
        <v>205</v>
      </c>
      <c r="C143" s="119">
        <f t="shared" ca="1" si="5"/>
        <v>0</v>
      </c>
      <c r="I143" s="169" t="str">
        <f ca="1">IF(I$5-$I$5&lt;$A36-1," ",IF(I$5-$I$5+1&gt;'Primary Inputs'!$C$17,0,(SUM(OFFSET($I$23,0,I$5-$I$5-$A36+1)))*$C89))</f>
        <v xml:space="preserve"> </v>
      </c>
      <c r="J143" s="169" t="str">
        <f ca="1">IF(J$5-$I$5&lt;$A36-1," ",IF(J$5-$I$5+1&gt;'Primary Inputs'!$C$17,0,(SUM(OFFSET($I$23,0,J$5-$I$5-$A36+1)))*$C89))</f>
        <v xml:space="preserve"> </v>
      </c>
      <c r="K143" s="169" t="str">
        <f ca="1">IF(K$5-$I$5&lt;$A36-1," ",IF(K$5-$I$5+1&gt;'Primary Inputs'!$C$17,0,(SUM(OFFSET($I$23,0,K$5-$I$5-$A36+1)))*$C89))</f>
        <v xml:space="preserve"> </v>
      </c>
      <c r="L143" s="169" t="str">
        <f ca="1">IF(L$5-$I$5&lt;$A36-1," ",IF(L$5-$I$5+1&gt;'Primary Inputs'!$C$17,0,(SUM(OFFSET($I$23,0,L$5-$I$5-$A36+1)))*$C89))</f>
        <v xml:space="preserve"> </v>
      </c>
      <c r="M143" s="169" t="str">
        <f ca="1">IF(M$5-$I$5&lt;$A36-1," ",IF(M$5-$I$5+1&gt;'Primary Inputs'!$C$17,0,(SUM(OFFSET($I$23,0,M$5-$I$5-$A36+1)))*$C89))</f>
        <v xml:space="preserve"> </v>
      </c>
      <c r="N143" s="169" t="str">
        <f ca="1">IF(N$5-$I$5&lt;$A36-1," ",IF(N$5-$I$5+1&gt;'Primary Inputs'!$C$17,0,(SUM(OFFSET($I$23,0,N$5-$I$5-$A36+1)))*$C89))</f>
        <v xml:space="preserve"> </v>
      </c>
      <c r="O143" s="169" t="str">
        <f ca="1">IF(O$5-$I$5&lt;$A36-1," ",IF(O$5-$I$5+1&gt;'Primary Inputs'!$C$17,0,(SUM(OFFSET($I$23,0,O$5-$I$5-$A36+1)))*$C89))</f>
        <v xml:space="preserve"> </v>
      </c>
      <c r="P143" s="169" t="str">
        <f ca="1">IF(P$5-$I$5&lt;$A36-1," ",IF(P$5-$I$5+1&gt;'Primary Inputs'!$C$17,0,(SUM(OFFSET($I$23,0,P$5-$I$5-$A36+1)))*$C89))</f>
        <v xml:space="preserve"> </v>
      </c>
      <c r="Q143" s="169" t="str">
        <f ca="1">IF(Q$5-$I$5&lt;$A36-1," ",IF(Q$5-$I$5+1&gt;'Primary Inputs'!$C$17,0,(SUM(OFFSET($I$23,0,Q$5-$I$5-$A36+1)))*$C89))</f>
        <v xml:space="preserve"> </v>
      </c>
      <c r="R143" s="169" t="str">
        <f ca="1">IF(R$5-$I$5&lt;$A36-1," ",IF(R$5-$I$5+1&gt;'Primary Inputs'!$C$17,0,(SUM(OFFSET($I$23,0,R$5-$I$5-$A36+1)))*$C89))</f>
        <v xml:space="preserve"> </v>
      </c>
      <c r="S143" s="169">
        <f ca="1">IF(S$5-$I$5&lt;$A36-1," ",IF(S$5-$I$5+1&gt;'Primary Inputs'!$C$17,0,(SUM(OFFSET($I$23,0,S$5-$I$5-$A36+1)))*$C89))</f>
        <v>0</v>
      </c>
      <c r="T143" s="169">
        <f ca="1">IF(T$5-$I$5&lt;$A36-1," ",IF(T$5-$I$5+1&gt;'Primary Inputs'!$C$17,0,(SUM(OFFSET($I$23,0,T$5-$I$5-$A36+1)))*$C89))</f>
        <v>0</v>
      </c>
      <c r="U143" s="169">
        <f ca="1">IF(U$5-$I$5&lt;$A36-1," ",IF(U$5-$I$5+1&gt;'Primary Inputs'!$C$17,0,(SUM(OFFSET($I$23,0,U$5-$I$5-$A36+1)))*$C89))</f>
        <v>0</v>
      </c>
      <c r="V143" s="169">
        <f ca="1">IF(V$5-$I$5&lt;$A36-1," ",IF(V$5-$I$5+1&gt;'Primary Inputs'!$C$17,0,(SUM(OFFSET($I$23,0,V$5-$I$5-$A36+1)))*$C89))</f>
        <v>0</v>
      </c>
      <c r="W143" s="169">
        <f ca="1">IF(W$5-$I$5&lt;$A36-1," ",IF(W$5-$I$5+1&gt;'Primary Inputs'!$C$17,0,(SUM(OFFSET($I$23,0,W$5-$I$5-$A36+1)))*$C89))</f>
        <v>0</v>
      </c>
      <c r="X143" s="169">
        <f ca="1">IF(X$5-$I$5&lt;$A36-1," ",IF(X$5-$I$5+1&gt;'Primary Inputs'!$C$17,0,(SUM(OFFSET($I$23,0,X$5-$I$5-$A36+1)))*$C89))</f>
        <v>0</v>
      </c>
      <c r="Y143" s="169">
        <f ca="1">IF(Y$5-$I$5&lt;$A36-1," ",IF(Y$5-$I$5+1&gt;'Primary Inputs'!$C$17,0,(SUM(OFFSET($I$23,0,Y$5-$I$5-$A36+1)))*$C89))</f>
        <v>0</v>
      </c>
      <c r="Z143" s="169">
        <f ca="1">IF(Z$5-$I$5&lt;$A36-1," ",IF(Z$5-$I$5+1&gt;'Primary Inputs'!$C$17,0,(SUM(OFFSET($I$23,0,Z$5-$I$5-$A36+1)))*$C89))</f>
        <v>0</v>
      </c>
      <c r="AA143" s="169">
        <f ca="1">IF(AA$5-$I$5&lt;$A36-1," ",IF(AA$5-$I$5+1&gt;'Primary Inputs'!$C$17,0,(SUM(OFFSET($I$23,0,AA$5-$I$5-$A36+1)))*$C89))</f>
        <v>0</v>
      </c>
      <c r="AB143" s="169">
        <f ca="1">IF(AB$5-$I$5&lt;$A36-1," ",IF(AB$5-$I$5+1&gt;'Primary Inputs'!$C$17,0,(SUM(OFFSET($I$23,0,AB$5-$I$5-$A36+1)))*$C89))</f>
        <v>0</v>
      </c>
      <c r="AC143" s="169">
        <f ca="1">IF(AC$5-$I$5&lt;$A36-1," ",IF(AC$5-$I$5+1&gt;'Primary Inputs'!$C$17,0,(SUM(OFFSET($I$23,0,AC$5-$I$5-$A36+1)))*$C89))</f>
        <v>0</v>
      </c>
      <c r="AD143" s="169">
        <f ca="1">IF(AD$5-$I$5&lt;$A36-1," ",IF(AD$5-$I$5+1&gt;'Primary Inputs'!$C$17,0,(SUM(OFFSET($I$23,0,AD$5-$I$5-$A36+1)))*$C89))</f>
        <v>0</v>
      </c>
      <c r="AE143" s="169">
        <f ca="1">IF(AE$5-$I$5&lt;$A36-1," ",IF(AE$5-$I$5+1&gt;'Primary Inputs'!$C$17,0,(SUM(OFFSET($I$23,0,AE$5-$I$5-$A36+1)))*$C89))</f>
        <v>0</v>
      </c>
      <c r="AF143" s="169">
        <f ca="1">IF(AF$5-$I$5&lt;$A36-1," ",IF(AF$5-$I$5+1&gt;'Primary Inputs'!$C$17,0,(SUM(OFFSET($I$23,0,AF$5-$I$5-$A36+1)))*$C89))</f>
        <v>0</v>
      </c>
      <c r="AG143" s="169">
        <f ca="1">IF(AG$5-$I$5&lt;$A36-1," ",IF(AG$5-$I$5+1&gt;'Primary Inputs'!$C$17,0,(SUM(OFFSET($I$23,0,AG$5-$I$5-$A36+1)))*$C89))</f>
        <v>0</v>
      </c>
      <c r="AH143" s="169">
        <f ca="1">IF(AH$5-$I$5&lt;$A36-1," ",IF(AH$5-$I$5+1&gt;'Primary Inputs'!$C$17,0,(SUM(OFFSET($I$23,0,AH$5-$I$5-$A36+1)))*$C89))</f>
        <v>0</v>
      </c>
      <c r="AI143" s="169">
        <f ca="1">IF(AI$5-$I$5&lt;$A36-1," ",IF(AI$5-$I$5+1&gt;'Primary Inputs'!$C$17,0,(SUM(OFFSET($I$23,0,AI$5-$I$5-$A36+1)))*$C89))</f>
        <v>0</v>
      </c>
      <c r="AJ143" s="169">
        <f ca="1">IF(AJ$5-$I$5&lt;$A36-1," ",IF(AJ$5-$I$5+1&gt;'Primary Inputs'!$C$17,0,(SUM(OFFSET($I$23,0,AJ$5-$I$5-$A36+1)))*$C89))</f>
        <v>0</v>
      </c>
      <c r="AK143" s="169">
        <f ca="1">IF(AK$5-$I$5&lt;$A36-1," ",IF(AK$5-$I$5+1&gt;'Primary Inputs'!$C$17,0,(SUM(OFFSET($I$23,0,AK$5-$I$5-$A36+1)))*$C89))</f>
        <v>0</v>
      </c>
      <c r="AL143" s="169">
        <f ca="1">IF(AL$5-$I$5&lt;$A36-1," ",IF(AL$5-$I$5+1&gt;'Primary Inputs'!$C$17,0,(SUM(OFFSET($I$23,0,AL$5-$I$5-$A36+1)))*$C89))</f>
        <v>0</v>
      </c>
      <c r="AM143" s="169">
        <f ca="1">IF(AM$5-$I$5&lt;$A36-1," ",IF(AM$5-$I$5+1&gt;'Primary Inputs'!$C$17,0,(SUM(OFFSET($I$23,0,AM$5-$I$5-$A36+1)))*$C89))</f>
        <v>0</v>
      </c>
      <c r="AN143" s="169">
        <f ca="1">IF(AN$5-$I$5&lt;$A36-1," ",IF(AN$5-$I$5+1&gt;'Primary Inputs'!$C$17,0,(SUM(OFFSET($I$23,0,AN$5-$I$5-$A36+1)))*$C89))</f>
        <v>0</v>
      </c>
      <c r="AO143" s="169">
        <f ca="1">IF(AO$5-$I$5&lt;$A36-1," ",IF(AO$5-$I$5+1&gt;'Primary Inputs'!$C$17,0,(SUM(OFFSET($I$23,0,AO$5-$I$5-$A36+1)))*$C89))</f>
        <v>0</v>
      </c>
      <c r="AP143" s="169">
        <f ca="1">IF(AP$5-$I$5&lt;$A36-1," ",IF(AP$5-$I$5+1&gt;'Primary Inputs'!$C$17,0,(SUM(OFFSET($I$23,0,AP$5-$I$5-$A36+1)))*$C89))</f>
        <v>0</v>
      </c>
      <c r="AQ143" s="169">
        <f ca="1">IF(AQ$5-$I$5&lt;$A36-1," ",IF(AQ$5-$I$5+1&gt;'Primary Inputs'!$C$17,0,(SUM(OFFSET($I$23,0,AQ$5-$I$5-$A36+1)))*$C89))</f>
        <v>0</v>
      </c>
      <c r="AR143" s="169">
        <f ca="1">IF(AR$5-$I$5&lt;$A36-1," ",IF(AR$5-$I$5+1&gt;'Primary Inputs'!$C$17,0,(SUM(OFFSET($I$23,0,AR$5-$I$5-$A36+1)))*$C89))</f>
        <v>0</v>
      </c>
      <c r="AS143" s="169">
        <f ca="1">IF(AS$5-$I$5&lt;$A36-1," ",IF(AS$5-$I$5+1&gt;'Primary Inputs'!$C$17,0,(SUM(OFFSET($I$23,0,AS$5-$I$5-$A36+1)))*$C89))</f>
        <v>0</v>
      </c>
      <c r="AT143" s="169">
        <f ca="1">IF(AT$5-$I$5&lt;$A36-1," ",IF(AT$5-$I$5+1&gt;'Primary Inputs'!$C$17,0,(SUM(OFFSET($I$23,0,AT$5-$I$5-$A36+1)))*$C89))</f>
        <v>0</v>
      </c>
      <c r="AU143" s="169">
        <f ca="1">IF(AU$5-$I$5&lt;$A36-1," ",IF(AU$5-$I$5+1&gt;'Primary Inputs'!$C$17,0,(SUM(OFFSET($I$23,0,AU$5-$I$5-$A36+1)))*$C89))</f>
        <v>0</v>
      </c>
      <c r="AV143" s="169">
        <f ca="1">IF(AV$5-$I$5&lt;$A36-1," ",IF(AV$5-$I$5+1&gt;'Primary Inputs'!$C$17,0,(SUM(OFFSET($I$23,0,AV$5-$I$5-$A36+1)))*$C89))</f>
        <v>0</v>
      </c>
      <c r="AW143" s="169">
        <f ca="1">IF(AW$5-$I$5&lt;$A36-1," ",IF(AW$5-$I$5+1&gt;'Primary Inputs'!$C$17,0,(SUM(OFFSET($I$23,0,AW$5-$I$5-$A36+1)))*$C89))</f>
        <v>0</v>
      </c>
      <c r="AX143" s="169">
        <f ca="1">IF(AX$5-$I$5&lt;$A36-1," ",IF(AX$5-$I$5+1&gt;'Primary Inputs'!$C$17,0,(SUM(OFFSET($I$23,0,AX$5-$I$5-$A36+1)))*$C89))</f>
        <v>0</v>
      </c>
      <c r="AY143" s="169">
        <f ca="1">IF(AY$5-$I$5&lt;$A36-1," ",IF(AY$5-$I$5+1&gt;'Primary Inputs'!$C$17,0,(SUM(OFFSET($I$23,0,AY$5-$I$5-$A36+1)))*$C89))</f>
        <v>0</v>
      </c>
      <c r="AZ143" s="169">
        <f ca="1">IF(AZ$5-$I$5&lt;$A36-1," ",IF(AZ$5-$I$5+1&gt;'Primary Inputs'!$C$17,0,(SUM(OFFSET($I$23,0,AZ$5-$I$5-$A36+1)))*$C89))</f>
        <v>0</v>
      </c>
      <c r="BA143" s="169">
        <f ca="1">IF(BA$5-$I$5&lt;$A36-1," ",IF(BA$5-$I$5+1&gt;'Primary Inputs'!$C$17,0,(SUM(OFFSET($I$23,0,BA$5-$I$5-$A36+1)))*$C89))</f>
        <v>0</v>
      </c>
      <c r="BB143" s="169">
        <f ca="1">IF(BB$5-$I$5&lt;$A36-1," ",IF(BB$5-$I$5+1&gt;'Primary Inputs'!$C$17,0,(SUM(OFFSET($I$23,0,BB$5-$I$5-$A36+1)))*$C89))</f>
        <v>0</v>
      </c>
      <c r="BC143" s="169">
        <f ca="1">IF(BC$5-$I$5&lt;$A36-1," ",IF(BC$5-$I$5+1&gt;'Primary Inputs'!$C$17,0,(SUM(OFFSET($I$23,0,BC$5-$I$5-$A36+1)))*$C89))</f>
        <v>0</v>
      </c>
      <c r="BD143" s="169">
        <f ca="1">IF(BD$5-$I$5&lt;$A36-1," ",IF(BD$5-$I$5+1&gt;'Primary Inputs'!$C$17,0,(SUM(OFFSET($I$23,0,BD$5-$I$5-$A36+1)))*$C89))</f>
        <v>0</v>
      </c>
      <c r="BE143" s="169">
        <f ca="1">IF(BE$5-$I$5&lt;$A36-1," ",IF(BE$5-$I$5+1&gt;'Primary Inputs'!$C$17,0,(SUM(OFFSET($I$23,0,BE$5-$I$5-$A36+1)))*$C89))</f>
        <v>0</v>
      </c>
      <c r="BF143" s="169">
        <f ca="1">IF(BF$5-$I$5&lt;$A36-1," ",IF(BF$5-$I$5+1&gt;'Primary Inputs'!$C$17,0,(SUM(OFFSET($I$23,0,BF$5-$I$5-$A36+1)))*$C89))</f>
        <v>0</v>
      </c>
    </row>
    <row r="144" spans="2:58">
      <c r="B144" s="119" t="s">
        <v>206</v>
      </c>
      <c r="C144" s="119">
        <f t="shared" ca="1" si="5"/>
        <v>0</v>
      </c>
      <c r="I144" s="169" t="str">
        <f ca="1">IF(I$5-$I$5&lt;$A37-1," ",IF(I$5-$I$5+1&gt;'Primary Inputs'!$C$17,0,(SUM(OFFSET($I$23,0,I$5-$I$5-$A37+1)))*$C90))</f>
        <v xml:space="preserve"> </v>
      </c>
      <c r="J144" s="169" t="str">
        <f ca="1">IF(J$5-$I$5&lt;$A37-1," ",IF(J$5-$I$5+1&gt;'Primary Inputs'!$C$17,0,(SUM(OFFSET($I$23,0,J$5-$I$5-$A37+1)))*$C90))</f>
        <v xml:space="preserve"> </v>
      </c>
      <c r="K144" s="169" t="str">
        <f ca="1">IF(K$5-$I$5&lt;$A37-1," ",IF(K$5-$I$5+1&gt;'Primary Inputs'!$C$17,0,(SUM(OFFSET($I$23,0,K$5-$I$5-$A37+1)))*$C90))</f>
        <v xml:space="preserve"> </v>
      </c>
      <c r="L144" s="169" t="str">
        <f ca="1">IF(L$5-$I$5&lt;$A37-1," ",IF(L$5-$I$5+1&gt;'Primary Inputs'!$C$17,0,(SUM(OFFSET($I$23,0,L$5-$I$5-$A37+1)))*$C90))</f>
        <v xml:space="preserve"> </v>
      </c>
      <c r="M144" s="169" t="str">
        <f ca="1">IF(M$5-$I$5&lt;$A37-1," ",IF(M$5-$I$5+1&gt;'Primary Inputs'!$C$17,0,(SUM(OFFSET($I$23,0,M$5-$I$5-$A37+1)))*$C90))</f>
        <v xml:space="preserve"> </v>
      </c>
      <c r="N144" s="169" t="str">
        <f ca="1">IF(N$5-$I$5&lt;$A37-1," ",IF(N$5-$I$5+1&gt;'Primary Inputs'!$C$17,0,(SUM(OFFSET($I$23,0,N$5-$I$5-$A37+1)))*$C90))</f>
        <v xml:space="preserve"> </v>
      </c>
      <c r="O144" s="169" t="str">
        <f ca="1">IF(O$5-$I$5&lt;$A37-1," ",IF(O$5-$I$5+1&gt;'Primary Inputs'!$C$17,0,(SUM(OFFSET($I$23,0,O$5-$I$5-$A37+1)))*$C90))</f>
        <v xml:space="preserve"> </v>
      </c>
      <c r="P144" s="169" t="str">
        <f ca="1">IF(P$5-$I$5&lt;$A37-1," ",IF(P$5-$I$5+1&gt;'Primary Inputs'!$C$17,0,(SUM(OFFSET($I$23,0,P$5-$I$5-$A37+1)))*$C90))</f>
        <v xml:space="preserve"> </v>
      </c>
      <c r="Q144" s="169" t="str">
        <f ca="1">IF(Q$5-$I$5&lt;$A37-1," ",IF(Q$5-$I$5+1&gt;'Primary Inputs'!$C$17,0,(SUM(OFFSET($I$23,0,Q$5-$I$5-$A37+1)))*$C90))</f>
        <v xml:space="preserve"> </v>
      </c>
      <c r="R144" s="169" t="str">
        <f ca="1">IF(R$5-$I$5&lt;$A37-1," ",IF(R$5-$I$5+1&gt;'Primary Inputs'!$C$17,0,(SUM(OFFSET($I$23,0,R$5-$I$5-$A37+1)))*$C90))</f>
        <v xml:space="preserve"> </v>
      </c>
      <c r="S144" s="169" t="str">
        <f ca="1">IF(S$5-$I$5&lt;$A37-1," ",IF(S$5-$I$5+1&gt;'Primary Inputs'!$C$17,0,(SUM(OFFSET($I$23,0,S$5-$I$5-$A37+1)))*$C90))</f>
        <v xml:space="preserve"> </v>
      </c>
      <c r="T144" s="169">
        <f ca="1">IF(T$5-$I$5&lt;$A37-1," ",IF(T$5-$I$5+1&gt;'Primary Inputs'!$C$17,0,(SUM(OFFSET($I$23,0,T$5-$I$5-$A37+1)))*$C90))</f>
        <v>0</v>
      </c>
      <c r="U144" s="169">
        <f ca="1">IF(U$5-$I$5&lt;$A37-1," ",IF(U$5-$I$5+1&gt;'Primary Inputs'!$C$17,0,(SUM(OFFSET($I$23,0,U$5-$I$5-$A37+1)))*$C90))</f>
        <v>0</v>
      </c>
      <c r="V144" s="169">
        <f ca="1">IF(V$5-$I$5&lt;$A37-1," ",IF(V$5-$I$5+1&gt;'Primary Inputs'!$C$17,0,(SUM(OFFSET($I$23,0,V$5-$I$5-$A37+1)))*$C90))</f>
        <v>0</v>
      </c>
      <c r="W144" s="169">
        <f ca="1">IF(W$5-$I$5&lt;$A37-1," ",IF(W$5-$I$5+1&gt;'Primary Inputs'!$C$17,0,(SUM(OFFSET($I$23,0,W$5-$I$5-$A37+1)))*$C90))</f>
        <v>0</v>
      </c>
      <c r="X144" s="169">
        <f ca="1">IF(X$5-$I$5&lt;$A37-1," ",IF(X$5-$I$5+1&gt;'Primary Inputs'!$C$17,0,(SUM(OFFSET($I$23,0,X$5-$I$5-$A37+1)))*$C90))</f>
        <v>0</v>
      </c>
      <c r="Y144" s="169">
        <f ca="1">IF(Y$5-$I$5&lt;$A37-1," ",IF(Y$5-$I$5+1&gt;'Primary Inputs'!$C$17,0,(SUM(OFFSET($I$23,0,Y$5-$I$5-$A37+1)))*$C90))</f>
        <v>0</v>
      </c>
      <c r="Z144" s="169">
        <f ca="1">IF(Z$5-$I$5&lt;$A37-1," ",IF(Z$5-$I$5+1&gt;'Primary Inputs'!$C$17,0,(SUM(OFFSET($I$23,0,Z$5-$I$5-$A37+1)))*$C90))</f>
        <v>0</v>
      </c>
      <c r="AA144" s="169">
        <f ca="1">IF(AA$5-$I$5&lt;$A37-1," ",IF(AA$5-$I$5+1&gt;'Primary Inputs'!$C$17,0,(SUM(OFFSET($I$23,0,AA$5-$I$5-$A37+1)))*$C90))</f>
        <v>0</v>
      </c>
      <c r="AB144" s="169">
        <f ca="1">IF(AB$5-$I$5&lt;$A37-1," ",IF(AB$5-$I$5+1&gt;'Primary Inputs'!$C$17,0,(SUM(OFFSET($I$23,0,AB$5-$I$5-$A37+1)))*$C90))</f>
        <v>0</v>
      </c>
      <c r="AC144" s="169">
        <f ca="1">IF(AC$5-$I$5&lt;$A37-1," ",IF(AC$5-$I$5+1&gt;'Primary Inputs'!$C$17,0,(SUM(OFFSET($I$23,0,AC$5-$I$5-$A37+1)))*$C90))</f>
        <v>0</v>
      </c>
      <c r="AD144" s="169">
        <f ca="1">IF(AD$5-$I$5&lt;$A37-1," ",IF(AD$5-$I$5+1&gt;'Primary Inputs'!$C$17,0,(SUM(OFFSET($I$23,0,AD$5-$I$5-$A37+1)))*$C90))</f>
        <v>0</v>
      </c>
      <c r="AE144" s="169">
        <f ca="1">IF(AE$5-$I$5&lt;$A37-1," ",IF(AE$5-$I$5+1&gt;'Primary Inputs'!$C$17,0,(SUM(OFFSET($I$23,0,AE$5-$I$5-$A37+1)))*$C90))</f>
        <v>0</v>
      </c>
      <c r="AF144" s="169">
        <f ca="1">IF(AF$5-$I$5&lt;$A37-1," ",IF(AF$5-$I$5+1&gt;'Primary Inputs'!$C$17,0,(SUM(OFFSET($I$23,0,AF$5-$I$5-$A37+1)))*$C90))</f>
        <v>0</v>
      </c>
      <c r="AG144" s="169">
        <f ca="1">IF(AG$5-$I$5&lt;$A37-1," ",IF(AG$5-$I$5+1&gt;'Primary Inputs'!$C$17,0,(SUM(OFFSET($I$23,0,AG$5-$I$5-$A37+1)))*$C90))</f>
        <v>0</v>
      </c>
      <c r="AH144" s="169">
        <f ca="1">IF(AH$5-$I$5&lt;$A37-1," ",IF(AH$5-$I$5+1&gt;'Primary Inputs'!$C$17,0,(SUM(OFFSET($I$23,0,AH$5-$I$5-$A37+1)))*$C90))</f>
        <v>0</v>
      </c>
      <c r="AI144" s="169">
        <f ca="1">IF(AI$5-$I$5&lt;$A37-1," ",IF(AI$5-$I$5+1&gt;'Primary Inputs'!$C$17,0,(SUM(OFFSET($I$23,0,AI$5-$I$5-$A37+1)))*$C90))</f>
        <v>0</v>
      </c>
      <c r="AJ144" s="169">
        <f ca="1">IF(AJ$5-$I$5&lt;$A37-1," ",IF(AJ$5-$I$5+1&gt;'Primary Inputs'!$C$17,0,(SUM(OFFSET($I$23,0,AJ$5-$I$5-$A37+1)))*$C90))</f>
        <v>0</v>
      </c>
      <c r="AK144" s="169">
        <f ca="1">IF(AK$5-$I$5&lt;$A37-1," ",IF(AK$5-$I$5+1&gt;'Primary Inputs'!$C$17,0,(SUM(OFFSET($I$23,0,AK$5-$I$5-$A37+1)))*$C90))</f>
        <v>0</v>
      </c>
      <c r="AL144" s="169">
        <f ca="1">IF(AL$5-$I$5&lt;$A37-1," ",IF(AL$5-$I$5+1&gt;'Primary Inputs'!$C$17,0,(SUM(OFFSET($I$23,0,AL$5-$I$5-$A37+1)))*$C90))</f>
        <v>0</v>
      </c>
      <c r="AM144" s="169">
        <f ca="1">IF(AM$5-$I$5&lt;$A37-1," ",IF(AM$5-$I$5+1&gt;'Primary Inputs'!$C$17,0,(SUM(OFFSET($I$23,0,AM$5-$I$5-$A37+1)))*$C90))</f>
        <v>0</v>
      </c>
      <c r="AN144" s="169">
        <f ca="1">IF(AN$5-$I$5&lt;$A37-1," ",IF(AN$5-$I$5+1&gt;'Primary Inputs'!$C$17,0,(SUM(OFFSET($I$23,0,AN$5-$I$5-$A37+1)))*$C90))</f>
        <v>0</v>
      </c>
      <c r="AO144" s="169">
        <f ca="1">IF(AO$5-$I$5&lt;$A37-1," ",IF(AO$5-$I$5+1&gt;'Primary Inputs'!$C$17,0,(SUM(OFFSET($I$23,0,AO$5-$I$5-$A37+1)))*$C90))</f>
        <v>0</v>
      </c>
      <c r="AP144" s="169">
        <f ca="1">IF(AP$5-$I$5&lt;$A37-1," ",IF(AP$5-$I$5+1&gt;'Primary Inputs'!$C$17,0,(SUM(OFFSET($I$23,0,AP$5-$I$5-$A37+1)))*$C90))</f>
        <v>0</v>
      </c>
      <c r="AQ144" s="169">
        <f ca="1">IF(AQ$5-$I$5&lt;$A37-1," ",IF(AQ$5-$I$5+1&gt;'Primary Inputs'!$C$17,0,(SUM(OFFSET($I$23,0,AQ$5-$I$5-$A37+1)))*$C90))</f>
        <v>0</v>
      </c>
      <c r="AR144" s="169">
        <f ca="1">IF(AR$5-$I$5&lt;$A37-1," ",IF(AR$5-$I$5+1&gt;'Primary Inputs'!$C$17,0,(SUM(OFFSET($I$23,0,AR$5-$I$5-$A37+1)))*$C90))</f>
        <v>0</v>
      </c>
      <c r="AS144" s="169">
        <f ca="1">IF(AS$5-$I$5&lt;$A37-1," ",IF(AS$5-$I$5+1&gt;'Primary Inputs'!$C$17,0,(SUM(OFFSET($I$23,0,AS$5-$I$5-$A37+1)))*$C90))</f>
        <v>0</v>
      </c>
      <c r="AT144" s="169">
        <f ca="1">IF(AT$5-$I$5&lt;$A37-1," ",IF(AT$5-$I$5+1&gt;'Primary Inputs'!$C$17,0,(SUM(OFFSET($I$23,0,AT$5-$I$5-$A37+1)))*$C90))</f>
        <v>0</v>
      </c>
      <c r="AU144" s="169">
        <f ca="1">IF(AU$5-$I$5&lt;$A37-1," ",IF(AU$5-$I$5+1&gt;'Primary Inputs'!$C$17,0,(SUM(OFFSET($I$23,0,AU$5-$I$5-$A37+1)))*$C90))</f>
        <v>0</v>
      </c>
      <c r="AV144" s="169">
        <f ca="1">IF(AV$5-$I$5&lt;$A37-1," ",IF(AV$5-$I$5+1&gt;'Primary Inputs'!$C$17,0,(SUM(OFFSET($I$23,0,AV$5-$I$5-$A37+1)))*$C90))</f>
        <v>0</v>
      </c>
      <c r="AW144" s="169">
        <f ca="1">IF(AW$5-$I$5&lt;$A37-1," ",IF(AW$5-$I$5+1&gt;'Primary Inputs'!$C$17,0,(SUM(OFFSET($I$23,0,AW$5-$I$5-$A37+1)))*$C90))</f>
        <v>0</v>
      </c>
      <c r="AX144" s="169">
        <f ca="1">IF(AX$5-$I$5&lt;$A37-1," ",IF(AX$5-$I$5+1&gt;'Primary Inputs'!$C$17,0,(SUM(OFFSET($I$23,0,AX$5-$I$5-$A37+1)))*$C90))</f>
        <v>0</v>
      </c>
      <c r="AY144" s="169">
        <f ca="1">IF(AY$5-$I$5&lt;$A37-1," ",IF(AY$5-$I$5+1&gt;'Primary Inputs'!$C$17,0,(SUM(OFFSET($I$23,0,AY$5-$I$5-$A37+1)))*$C90))</f>
        <v>0</v>
      </c>
      <c r="AZ144" s="169">
        <f ca="1">IF(AZ$5-$I$5&lt;$A37-1," ",IF(AZ$5-$I$5+1&gt;'Primary Inputs'!$C$17,0,(SUM(OFFSET($I$23,0,AZ$5-$I$5-$A37+1)))*$C90))</f>
        <v>0</v>
      </c>
      <c r="BA144" s="169">
        <f ca="1">IF(BA$5-$I$5&lt;$A37-1," ",IF(BA$5-$I$5+1&gt;'Primary Inputs'!$C$17,0,(SUM(OFFSET($I$23,0,BA$5-$I$5-$A37+1)))*$C90))</f>
        <v>0</v>
      </c>
      <c r="BB144" s="169">
        <f ca="1">IF(BB$5-$I$5&lt;$A37-1," ",IF(BB$5-$I$5+1&gt;'Primary Inputs'!$C$17,0,(SUM(OFFSET($I$23,0,BB$5-$I$5-$A37+1)))*$C90))</f>
        <v>0</v>
      </c>
      <c r="BC144" s="169">
        <f ca="1">IF(BC$5-$I$5&lt;$A37-1," ",IF(BC$5-$I$5+1&gt;'Primary Inputs'!$C$17,0,(SUM(OFFSET($I$23,0,BC$5-$I$5-$A37+1)))*$C90))</f>
        <v>0</v>
      </c>
      <c r="BD144" s="169">
        <f ca="1">IF(BD$5-$I$5&lt;$A37-1," ",IF(BD$5-$I$5+1&gt;'Primary Inputs'!$C$17,0,(SUM(OFFSET($I$23,0,BD$5-$I$5-$A37+1)))*$C90))</f>
        <v>0</v>
      </c>
      <c r="BE144" s="169">
        <f ca="1">IF(BE$5-$I$5&lt;$A37-1," ",IF(BE$5-$I$5+1&gt;'Primary Inputs'!$C$17,0,(SUM(OFFSET($I$23,0,BE$5-$I$5-$A37+1)))*$C90))</f>
        <v>0</v>
      </c>
      <c r="BF144" s="169">
        <f ca="1">IF(BF$5-$I$5&lt;$A37-1," ",IF(BF$5-$I$5+1&gt;'Primary Inputs'!$C$17,0,(SUM(OFFSET($I$23,0,BF$5-$I$5-$A37+1)))*$C90))</f>
        <v>0</v>
      </c>
    </row>
    <row r="145" spans="2:58">
      <c r="B145" s="119" t="s">
        <v>207</v>
      </c>
      <c r="C145" s="119">
        <f t="shared" ca="1" si="5"/>
        <v>0</v>
      </c>
      <c r="I145" s="169" t="str">
        <f ca="1">IF(I$5-$I$5&lt;$A38-1," ",IF(I$5-$I$5+1&gt;'Primary Inputs'!$C$17,0,(SUM(OFFSET($I$23,0,I$5-$I$5-$A38+1)))*$C91))</f>
        <v xml:space="preserve"> </v>
      </c>
      <c r="J145" s="169" t="str">
        <f ca="1">IF(J$5-$I$5&lt;$A38-1," ",IF(J$5-$I$5+1&gt;'Primary Inputs'!$C$17,0,(SUM(OFFSET($I$23,0,J$5-$I$5-$A38+1)))*$C91))</f>
        <v xml:space="preserve"> </v>
      </c>
      <c r="K145" s="169" t="str">
        <f ca="1">IF(K$5-$I$5&lt;$A38-1," ",IF(K$5-$I$5+1&gt;'Primary Inputs'!$C$17,0,(SUM(OFFSET($I$23,0,K$5-$I$5-$A38+1)))*$C91))</f>
        <v xml:space="preserve"> </v>
      </c>
      <c r="L145" s="169" t="str">
        <f ca="1">IF(L$5-$I$5&lt;$A38-1," ",IF(L$5-$I$5+1&gt;'Primary Inputs'!$C$17,0,(SUM(OFFSET($I$23,0,L$5-$I$5-$A38+1)))*$C91))</f>
        <v xml:space="preserve"> </v>
      </c>
      <c r="M145" s="169" t="str">
        <f ca="1">IF(M$5-$I$5&lt;$A38-1," ",IF(M$5-$I$5+1&gt;'Primary Inputs'!$C$17,0,(SUM(OFFSET($I$23,0,M$5-$I$5-$A38+1)))*$C91))</f>
        <v xml:space="preserve"> </v>
      </c>
      <c r="N145" s="169" t="str">
        <f ca="1">IF(N$5-$I$5&lt;$A38-1," ",IF(N$5-$I$5+1&gt;'Primary Inputs'!$C$17,0,(SUM(OFFSET($I$23,0,N$5-$I$5-$A38+1)))*$C91))</f>
        <v xml:space="preserve"> </v>
      </c>
      <c r="O145" s="169" t="str">
        <f ca="1">IF(O$5-$I$5&lt;$A38-1," ",IF(O$5-$I$5+1&gt;'Primary Inputs'!$C$17,0,(SUM(OFFSET($I$23,0,O$5-$I$5-$A38+1)))*$C91))</f>
        <v xml:space="preserve"> </v>
      </c>
      <c r="P145" s="169" t="str">
        <f ca="1">IF(P$5-$I$5&lt;$A38-1," ",IF(P$5-$I$5+1&gt;'Primary Inputs'!$C$17,0,(SUM(OFFSET($I$23,0,P$5-$I$5-$A38+1)))*$C91))</f>
        <v xml:space="preserve"> </v>
      </c>
      <c r="Q145" s="169" t="str">
        <f ca="1">IF(Q$5-$I$5&lt;$A38-1," ",IF(Q$5-$I$5+1&gt;'Primary Inputs'!$C$17,0,(SUM(OFFSET($I$23,0,Q$5-$I$5-$A38+1)))*$C91))</f>
        <v xml:space="preserve"> </v>
      </c>
      <c r="R145" s="169" t="str">
        <f ca="1">IF(R$5-$I$5&lt;$A38-1," ",IF(R$5-$I$5+1&gt;'Primary Inputs'!$C$17,0,(SUM(OFFSET($I$23,0,R$5-$I$5-$A38+1)))*$C91))</f>
        <v xml:space="preserve"> </v>
      </c>
      <c r="S145" s="169" t="str">
        <f ca="1">IF(S$5-$I$5&lt;$A38-1," ",IF(S$5-$I$5+1&gt;'Primary Inputs'!$C$17,0,(SUM(OFFSET($I$23,0,S$5-$I$5-$A38+1)))*$C91))</f>
        <v xml:space="preserve"> </v>
      </c>
      <c r="T145" s="169" t="str">
        <f ca="1">IF(T$5-$I$5&lt;$A38-1," ",IF(T$5-$I$5+1&gt;'Primary Inputs'!$C$17,0,(SUM(OFFSET($I$23,0,T$5-$I$5-$A38+1)))*$C91))</f>
        <v xml:space="preserve"> </v>
      </c>
      <c r="U145" s="169">
        <f ca="1">IF(U$5-$I$5&lt;$A38-1," ",IF(U$5-$I$5+1&gt;'Primary Inputs'!$C$17,0,(SUM(OFFSET($I$23,0,U$5-$I$5-$A38+1)))*$C91))</f>
        <v>0</v>
      </c>
      <c r="V145" s="169">
        <f ca="1">IF(V$5-$I$5&lt;$A38-1," ",IF(V$5-$I$5+1&gt;'Primary Inputs'!$C$17,0,(SUM(OFFSET($I$23,0,V$5-$I$5-$A38+1)))*$C91))</f>
        <v>0</v>
      </c>
      <c r="W145" s="169">
        <f ca="1">IF(W$5-$I$5&lt;$A38-1," ",IF(W$5-$I$5+1&gt;'Primary Inputs'!$C$17,0,(SUM(OFFSET($I$23,0,W$5-$I$5-$A38+1)))*$C91))</f>
        <v>0</v>
      </c>
      <c r="X145" s="169">
        <f ca="1">IF(X$5-$I$5&lt;$A38-1," ",IF(X$5-$I$5+1&gt;'Primary Inputs'!$C$17,0,(SUM(OFFSET($I$23,0,X$5-$I$5-$A38+1)))*$C91))</f>
        <v>0</v>
      </c>
      <c r="Y145" s="169">
        <f ca="1">IF(Y$5-$I$5&lt;$A38-1," ",IF(Y$5-$I$5+1&gt;'Primary Inputs'!$C$17,0,(SUM(OFFSET($I$23,0,Y$5-$I$5-$A38+1)))*$C91))</f>
        <v>0</v>
      </c>
      <c r="Z145" s="169">
        <f ca="1">IF(Z$5-$I$5&lt;$A38-1," ",IF(Z$5-$I$5+1&gt;'Primary Inputs'!$C$17,0,(SUM(OFFSET($I$23,0,Z$5-$I$5-$A38+1)))*$C91))</f>
        <v>0</v>
      </c>
      <c r="AA145" s="169">
        <f ca="1">IF(AA$5-$I$5&lt;$A38-1," ",IF(AA$5-$I$5+1&gt;'Primary Inputs'!$C$17,0,(SUM(OFFSET($I$23,0,AA$5-$I$5-$A38+1)))*$C91))</f>
        <v>0</v>
      </c>
      <c r="AB145" s="169">
        <f ca="1">IF(AB$5-$I$5&lt;$A38-1," ",IF(AB$5-$I$5+1&gt;'Primary Inputs'!$C$17,0,(SUM(OFFSET($I$23,0,AB$5-$I$5-$A38+1)))*$C91))</f>
        <v>0</v>
      </c>
      <c r="AC145" s="169">
        <f ca="1">IF(AC$5-$I$5&lt;$A38-1," ",IF(AC$5-$I$5+1&gt;'Primary Inputs'!$C$17,0,(SUM(OFFSET($I$23,0,AC$5-$I$5-$A38+1)))*$C91))</f>
        <v>0</v>
      </c>
      <c r="AD145" s="169">
        <f ca="1">IF(AD$5-$I$5&lt;$A38-1," ",IF(AD$5-$I$5+1&gt;'Primary Inputs'!$C$17,0,(SUM(OFFSET($I$23,0,AD$5-$I$5-$A38+1)))*$C91))</f>
        <v>0</v>
      </c>
      <c r="AE145" s="169">
        <f ca="1">IF(AE$5-$I$5&lt;$A38-1," ",IF(AE$5-$I$5+1&gt;'Primary Inputs'!$C$17,0,(SUM(OFFSET($I$23,0,AE$5-$I$5-$A38+1)))*$C91))</f>
        <v>0</v>
      </c>
      <c r="AF145" s="169">
        <f ca="1">IF(AF$5-$I$5&lt;$A38-1," ",IF(AF$5-$I$5+1&gt;'Primary Inputs'!$C$17,0,(SUM(OFFSET($I$23,0,AF$5-$I$5-$A38+1)))*$C91))</f>
        <v>0</v>
      </c>
      <c r="AG145" s="169">
        <f ca="1">IF(AG$5-$I$5&lt;$A38-1," ",IF(AG$5-$I$5+1&gt;'Primary Inputs'!$C$17,0,(SUM(OFFSET($I$23,0,AG$5-$I$5-$A38+1)))*$C91))</f>
        <v>0</v>
      </c>
      <c r="AH145" s="169">
        <f ca="1">IF(AH$5-$I$5&lt;$A38-1," ",IF(AH$5-$I$5+1&gt;'Primary Inputs'!$C$17,0,(SUM(OFFSET($I$23,0,AH$5-$I$5-$A38+1)))*$C91))</f>
        <v>0</v>
      </c>
      <c r="AI145" s="169">
        <f ca="1">IF(AI$5-$I$5&lt;$A38-1," ",IF(AI$5-$I$5+1&gt;'Primary Inputs'!$C$17,0,(SUM(OFFSET($I$23,0,AI$5-$I$5-$A38+1)))*$C91))</f>
        <v>0</v>
      </c>
      <c r="AJ145" s="169">
        <f ca="1">IF(AJ$5-$I$5&lt;$A38-1," ",IF(AJ$5-$I$5+1&gt;'Primary Inputs'!$C$17,0,(SUM(OFFSET($I$23,0,AJ$5-$I$5-$A38+1)))*$C91))</f>
        <v>0</v>
      </c>
      <c r="AK145" s="169">
        <f ca="1">IF(AK$5-$I$5&lt;$A38-1," ",IF(AK$5-$I$5+1&gt;'Primary Inputs'!$C$17,0,(SUM(OFFSET($I$23,0,AK$5-$I$5-$A38+1)))*$C91))</f>
        <v>0</v>
      </c>
      <c r="AL145" s="169">
        <f ca="1">IF(AL$5-$I$5&lt;$A38-1," ",IF(AL$5-$I$5+1&gt;'Primary Inputs'!$C$17,0,(SUM(OFFSET($I$23,0,AL$5-$I$5-$A38+1)))*$C91))</f>
        <v>0</v>
      </c>
      <c r="AM145" s="169">
        <f ca="1">IF(AM$5-$I$5&lt;$A38-1," ",IF(AM$5-$I$5+1&gt;'Primary Inputs'!$C$17,0,(SUM(OFFSET($I$23,0,AM$5-$I$5-$A38+1)))*$C91))</f>
        <v>0</v>
      </c>
      <c r="AN145" s="169">
        <f ca="1">IF(AN$5-$I$5&lt;$A38-1," ",IF(AN$5-$I$5+1&gt;'Primary Inputs'!$C$17,0,(SUM(OFFSET($I$23,0,AN$5-$I$5-$A38+1)))*$C91))</f>
        <v>0</v>
      </c>
      <c r="AO145" s="169">
        <f ca="1">IF(AO$5-$I$5&lt;$A38-1," ",IF(AO$5-$I$5+1&gt;'Primary Inputs'!$C$17,0,(SUM(OFFSET($I$23,0,AO$5-$I$5-$A38+1)))*$C91))</f>
        <v>0</v>
      </c>
      <c r="AP145" s="169">
        <f ca="1">IF(AP$5-$I$5&lt;$A38-1," ",IF(AP$5-$I$5+1&gt;'Primary Inputs'!$C$17,0,(SUM(OFFSET($I$23,0,AP$5-$I$5-$A38+1)))*$C91))</f>
        <v>0</v>
      </c>
      <c r="AQ145" s="169">
        <f ca="1">IF(AQ$5-$I$5&lt;$A38-1," ",IF(AQ$5-$I$5+1&gt;'Primary Inputs'!$C$17,0,(SUM(OFFSET($I$23,0,AQ$5-$I$5-$A38+1)))*$C91))</f>
        <v>0</v>
      </c>
      <c r="AR145" s="169">
        <f ca="1">IF(AR$5-$I$5&lt;$A38-1," ",IF(AR$5-$I$5+1&gt;'Primary Inputs'!$C$17,0,(SUM(OFFSET($I$23,0,AR$5-$I$5-$A38+1)))*$C91))</f>
        <v>0</v>
      </c>
      <c r="AS145" s="169">
        <f ca="1">IF(AS$5-$I$5&lt;$A38-1," ",IF(AS$5-$I$5+1&gt;'Primary Inputs'!$C$17,0,(SUM(OFFSET($I$23,0,AS$5-$I$5-$A38+1)))*$C91))</f>
        <v>0</v>
      </c>
      <c r="AT145" s="169">
        <f ca="1">IF(AT$5-$I$5&lt;$A38-1," ",IF(AT$5-$I$5+1&gt;'Primary Inputs'!$C$17,0,(SUM(OFFSET($I$23,0,AT$5-$I$5-$A38+1)))*$C91))</f>
        <v>0</v>
      </c>
      <c r="AU145" s="169">
        <f ca="1">IF(AU$5-$I$5&lt;$A38-1," ",IF(AU$5-$I$5+1&gt;'Primary Inputs'!$C$17,0,(SUM(OFFSET($I$23,0,AU$5-$I$5-$A38+1)))*$C91))</f>
        <v>0</v>
      </c>
      <c r="AV145" s="169">
        <f ca="1">IF(AV$5-$I$5&lt;$A38-1," ",IF(AV$5-$I$5+1&gt;'Primary Inputs'!$C$17,0,(SUM(OFFSET($I$23,0,AV$5-$I$5-$A38+1)))*$C91))</f>
        <v>0</v>
      </c>
      <c r="AW145" s="169">
        <f ca="1">IF(AW$5-$I$5&lt;$A38-1," ",IF(AW$5-$I$5+1&gt;'Primary Inputs'!$C$17,0,(SUM(OFFSET($I$23,0,AW$5-$I$5-$A38+1)))*$C91))</f>
        <v>0</v>
      </c>
      <c r="AX145" s="169">
        <f ca="1">IF(AX$5-$I$5&lt;$A38-1," ",IF(AX$5-$I$5+1&gt;'Primary Inputs'!$C$17,0,(SUM(OFFSET($I$23,0,AX$5-$I$5-$A38+1)))*$C91))</f>
        <v>0</v>
      </c>
      <c r="AY145" s="169">
        <f ca="1">IF(AY$5-$I$5&lt;$A38-1," ",IF(AY$5-$I$5+1&gt;'Primary Inputs'!$C$17,0,(SUM(OFFSET($I$23,0,AY$5-$I$5-$A38+1)))*$C91))</f>
        <v>0</v>
      </c>
      <c r="AZ145" s="169">
        <f ca="1">IF(AZ$5-$I$5&lt;$A38-1," ",IF(AZ$5-$I$5+1&gt;'Primary Inputs'!$C$17,0,(SUM(OFFSET($I$23,0,AZ$5-$I$5-$A38+1)))*$C91))</f>
        <v>0</v>
      </c>
      <c r="BA145" s="169">
        <f ca="1">IF(BA$5-$I$5&lt;$A38-1," ",IF(BA$5-$I$5+1&gt;'Primary Inputs'!$C$17,0,(SUM(OFFSET($I$23,0,BA$5-$I$5-$A38+1)))*$C91))</f>
        <v>0</v>
      </c>
      <c r="BB145" s="169">
        <f ca="1">IF(BB$5-$I$5&lt;$A38-1," ",IF(BB$5-$I$5+1&gt;'Primary Inputs'!$C$17,0,(SUM(OFFSET($I$23,0,BB$5-$I$5-$A38+1)))*$C91))</f>
        <v>0</v>
      </c>
      <c r="BC145" s="169">
        <f ca="1">IF(BC$5-$I$5&lt;$A38-1," ",IF(BC$5-$I$5+1&gt;'Primary Inputs'!$C$17,0,(SUM(OFFSET($I$23,0,BC$5-$I$5-$A38+1)))*$C91))</f>
        <v>0</v>
      </c>
      <c r="BD145" s="169">
        <f ca="1">IF(BD$5-$I$5&lt;$A38-1," ",IF(BD$5-$I$5+1&gt;'Primary Inputs'!$C$17,0,(SUM(OFFSET($I$23,0,BD$5-$I$5-$A38+1)))*$C91))</f>
        <v>0</v>
      </c>
      <c r="BE145" s="169">
        <f ca="1">IF(BE$5-$I$5&lt;$A38-1," ",IF(BE$5-$I$5+1&gt;'Primary Inputs'!$C$17,0,(SUM(OFFSET($I$23,0,BE$5-$I$5-$A38+1)))*$C91))</f>
        <v>0</v>
      </c>
      <c r="BF145" s="169">
        <f ca="1">IF(BF$5-$I$5&lt;$A38-1," ",IF(BF$5-$I$5+1&gt;'Primary Inputs'!$C$17,0,(SUM(OFFSET($I$23,0,BF$5-$I$5-$A38+1)))*$C91))</f>
        <v>0</v>
      </c>
    </row>
    <row r="146" spans="2:58">
      <c r="B146" s="119" t="s">
        <v>208</v>
      </c>
      <c r="C146" s="119">
        <f t="shared" ca="1" si="5"/>
        <v>0</v>
      </c>
      <c r="I146" s="169" t="str">
        <f ca="1">IF(I$5-$I$5&lt;$A39-1," ",IF(I$5-$I$5+1&gt;'Primary Inputs'!$C$17,0,(SUM(OFFSET($I$23,0,I$5-$I$5-$A39+1)))*$C92))</f>
        <v xml:space="preserve"> </v>
      </c>
      <c r="J146" s="169" t="str">
        <f ca="1">IF(J$5-$I$5&lt;$A39-1," ",IF(J$5-$I$5+1&gt;'Primary Inputs'!$C$17,0,(SUM(OFFSET($I$23,0,J$5-$I$5-$A39+1)))*$C92))</f>
        <v xml:space="preserve"> </v>
      </c>
      <c r="K146" s="169" t="str">
        <f ca="1">IF(K$5-$I$5&lt;$A39-1," ",IF(K$5-$I$5+1&gt;'Primary Inputs'!$C$17,0,(SUM(OFFSET($I$23,0,K$5-$I$5-$A39+1)))*$C92))</f>
        <v xml:space="preserve"> </v>
      </c>
      <c r="L146" s="169" t="str">
        <f ca="1">IF(L$5-$I$5&lt;$A39-1," ",IF(L$5-$I$5+1&gt;'Primary Inputs'!$C$17,0,(SUM(OFFSET($I$23,0,L$5-$I$5-$A39+1)))*$C92))</f>
        <v xml:space="preserve"> </v>
      </c>
      <c r="M146" s="169" t="str">
        <f ca="1">IF(M$5-$I$5&lt;$A39-1," ",IF(M$5-$I$5+1&gt;'Primary Inputs'!$C$17,0,(SUM(OFFSET($I$23,0,M$5-$I$5-$A39+1)))*$C92))</f>
        <v xml:space="preserve"> </v>
      </c>
      <c r="N146" s="169" t="str">
        <f ca="1">IF(N$5-$I$5&lt;$A39-1," ",IF(N$5-$I$5+1&gt;'Primary Inputs'!$C$17,0,(SUM(OFFSET($I$23,0,N$5-$I$5-$A39+1)))*$C92))</f>
        <v xml:space="preserve"> </v>
      </c>
      <c r="O146" s="169" t="str">
        <f ca="1">IF(O$5-$I$5&lt;$A39-1," ",IF(O$5-$I$5+1&gt;'Primary Inputs'!$C$17,0,(SUM(OFFSET($I$23,0,O$5-$I$5-$A39+1)))*$C92))</f>
        <v xml:space="preserve"> </v>
      </c>
      <c r="P146" s="169" t="str">
        <f ca="1">IF(P$5-$I$5&lt;$A39-1," ",IF(P$5-$I$5+1&gt;'Primary Inputs'!$C$17,0,(SUM(OFFSET($I$23,0,P$5-$I$5-$A39+1)))*$C92))</f>
        <v xml:space="preserve"> </v>
      </c>
      <c r="Q146" s="169" t="str">
        <f ca="1">IF(Q$5-$I$5&lt;$A39-1," ",IF(Q$5-$I$5+1&gt;'Primary Inputs'!$C$17,0,(SUM(OFFSET($I$23,0,Q$5-$I$5-$A39+1)))*$C92))</f>
        <v xml:space="preserve"> </v>
      </c>
      <c r="R146" s="169" t="str">
        <f ca="1">IF(R$5-$I$5&lt;$A39-1," ",IF(R$5-$I$5+1&gt;'Primary Inputs'!$C$17,0,(SUM(OFFSET($I$23,0,R$5-$I$5-$A39+1)))*$C92))</f>
        <v xml:space="preserve"> </v>
      </c>
      <c r="S146" s="169" t="str">
        <f ca="1">IF(S$5-$I$5&lt;$A39-1," ",IF(S$5-$I$5+1&gt;'Primary Inputs'!$C$17,0,(SUM(OFFSET($I$23,0,S$5-$I$5-$A39+1)))*$C92))</f>
        <v xml:space="preserve"> </v>
      </c>
      <c r="T146" s="169" t="str">
        <f ca="1">IF(T$5-$I$5&lt;$A39-1," ",IF(T$5-$I$5+1&gt;'Primary Inputs'!$C$17,0,(SUM(OFFSET($I$23,0,T$5-$I$5-$A39+1)))*$C92))</f>
        <v xml:space="preserve"> </v>
      </c>
      <c r="U146" s="169" t="str">
        <f ca="1">IF(U$5-$I$5&lt;$A39-1," ",IF(U$5-$I$5+1&gt;'Primary Inputs'!$C$17,0,(SUM(OFFSET($I$23,0,U$5-$I$5-$A39+1)))*$C92))</f>
        <v xml:space="preserve"> </v>
      </c>
      <c r="V146" s="169">
        <f ca="1">IF(V$5-$I$5&lt;$A39-1," ",IF(V$5-$I$5+1&gt;'Primary Inputs'!$C$17,0,(SUM(OFFSET($I$23,0,V$5-$I$5-$A39+1)))*$C92))</f>
        <v>0</v>
      </c>
      <c r="W146" s="169">
        <f ca="1">IF(W$5-$I$5&lt;$A39-1," ",IF(W$5-$I$5+1&gt;'Primary Inputs'!$C$17,0,(SUM(OFFSET($I$23,0,W$5-$I$5-$A39+1)))*$C92))</f>
        <v>0</v>
      </c>
      <c r="X146" s="169">
        <f ca="1">IF(X$5-$I$5&lt;$A39-1," ",IF(X$5-$I$5+1&gt;'Primary Inputs'!$C$17,0,(SUM(OFFSET($I$23,0,X$5-$I$5-$A39+1)))*$C92))</f>
        <v>0</v>
      </c>
      <c r="Y146" s="169">
        <f ca="1">IF(Y$5-$I$5&lt;$A39-1," ",IF(Y$5-$I$5+1&gt;'Primary Inputs'!$C$17,0,(SUM(OFFSET($I$23,0,Y$5-$I$5-$A39+1)))*$C92))</f>
        <v>0</v>
      </c>
      <c r="Z146" s="169">
        <f ca="1">IF(Z$5-$I$5&lt;$A39-1," ",IF(Z$5-$I$5+1&gt;'Primary Inputs'!$C$17,0,(SUM(OFFSET($I$23,0,Z$5-$I$5-$A39+1)))*$C92))</f>
        <v>0</v>
      </c>
      <c r="AA146" s="169">
        <f ca="1">IF(AA$5-$I$5&lt;$A39-1," ",IF(AA$5-$I$5+1&gt;'Primary Inputs'!$C$17,0,(SUM(OFFSET($I$23,0,AA$5-$I$5-$A39+1)))*$C92))</f>
        <v>0</v>
      </c>
      <c r="AB146" s="169">
        <f ca="1">IF(AB$5-$I$5&lt;$A39-1," ",IF(AB$5-$I$5+1&gt;'Primary Inputs'!$C$17,0,(SUM(OFFSET($I$23,0,AB$5-$I$5-$A39+1)))*$C92))</f>
        <v>0</v>
      </c>
      <c r="AC146" s="169">
        <f ca="1">IF(AC$5-$I$5&lt;$A39-1," ",IF(AC$5-$I$5+1&gt;'Primary Inputs'!$C$17,0,(SUM(OFFSET($I$23,0,AC$5-$I$5-$A39+1)))*$C92))</f>
        <v>0</v>
      </c>
      <c r="AD146" s="169">
        <f ca="1">IF(AD$5-$I$5&lt;$A39-1," ",IF(AD$5-$I$5+1&gt;'Primary Inputs'!$C$17,0,(SUM(OFFSET($I$23,0,AD$5-$I$5-$A39+1)))*$C92))</f>
        <v>0</v>
      </c>
      <c r="AE146" s="169">
        <f ca="1">IF(AE$5-$I$5&lt;$A39-1," ",IF(AE$5-$I$5+1&gt;'Primary Inputs'!$C$17,0,(SUM(OFFSET($I$23,0,AE$5-$I$5-$A39+1)))*$C92))</f>
        <v>0</v>
      </c>
      <c r="AF146" s="169">
        <f ca="1">IF(AF$5-$I$5&lt;$A39-1," ",IF(AF$5-$I$5+1&gt;'Primary Inputs'!$C$17,0,(SUM(OFFSET($I$23,0,AF$5-$I$5-$A39+1)))*$C92))</f>
        <v>0</v>
      </c>
      <c r="AG146" s="169">
        <f ca="1">IF(AG$5-$I$5&lt;$A39-1," ",IF(AG$5-$I$5+1&gt;'Primary Inputs'!$C$17,0,(SUM(OFFSET($I$23,0,AG$5-$I$5-$A39+1)))*$C92))</f>
        <v>0</v>
      </c>
      <c r="AH146" s="169">
        <f ca="1">IF(AH$5-$I$5&lt;$A39-1," ",IF(AH$5-$I$5+1&gt;'Primary Inputs'!$C$17,0,(SUM(OFFSET($I$23,0,AH$5-$I$5-$A39+1)))*$C92))</f>
        <v>0</v>
      </c>
      <c r="AI146" s="169">
        <f ca="1">IF(AI$5-$I$5&lt;$A39-1," ",IF(AI$5-$I$5+1&gt;'Primary Inputs'!$C$17,0,(SUM(OFFSET($I$23,0,AI$5-$I$5-$A39+1)))*$C92))</f>
        <v>0</v>
      </c>
      <c r="AJ146" s="169">
        <f ca="1">IF(AJ$5-$I$5&lt;$A39-1," ",IF(AJ$5-$I$5+1&gt;'Primary Inputs'!$C$17,0,(SUM(OFFSET($I$23,0,AJ$5-$I$5-$A39+1)))*$C92))</f>
        <v>0</v>
      </c>
      <c r="AK146" s="169">
        <f ca="1">IF(AK$5-$I$5&lt;$A39-1," ",IF(AK$5-$I$5+1&gt;'Primary Inputs'!$C$17,0,(SUM(OFFSET($I$23,0,AK$5-$I$5-$A39+1)))*$C92))</f>
        <v>0</v>
      </c>
      <c r="AL146" s="169">
        <f ca="1">IF(AL$5-$I$5&lt;$A39-1," ",IF(AL$5-$I$5+1&gt;'Primary Inputs'!$C$17,0,(SUM(OFFSET($I$23,0,AL$5-$I$5-$A39+1)))*$C92))</f>
        <v>0</v>
      </c>
      <c r="AM146" s="169">
        <f ca="1">IF(AM$5-$I$5&lt;$A39-1," ",IF(AM$5-$I$5+1&gt;'Primary Inputs'!$C$17,0,(SUM(OFFSET($I$23,0,AM$5-$I$5-$A39+1)))*$C92))</f>
        <v>0</v>
      </c>
      <c r="AN146" s="169">
        <f ca="1">IF(AN$5-$I$5&lt;$A39-1," ",IF(AN$5-$I$5+1&gt;'Primary Inputs'!$C$17,0,(SUM(OFFSET($I$23,0,AN$5-$I$5-$A39+1)))*$C92))</f>
        <v>0</v>
      </c>
      <c r="AO146" s="169">
        <f ca="1">IF(AO$5-$I$5&lt;$A39-1," ",IF(AO$5-$I$5+1&gt;'Primary Inputs'!$C$17,0,(SUM(OFFSET($I$23,0,AO$5-$I$5-$A39+1)))*$C92))</f>
        <v>0</v>
      </c>
      <c r="AP146" s="169">
        <f ca="1">IF(AP$5-$I$5&lt;$A39-1," ",IF(AP$5-$I$5+1&gt;'Primary Inputs'!$C$17,0,(SUM(OFFSET($I$23,0,AP$5-$I$5-$A39+1)))*$C92))</f>
        <v>0</v>
      </c>
      <c r="AQ146" s="169">
        <f ca="1">IF(AQ$5-$I$5&lt;$A39-1," ",IF(AQ$5-$I$5+1&gt;'Primary Inputs'!$C$17,0,(SUM(OFFSET($I$23,0,AQ$5-$I$5-$A39+1)))*$C92))</f>
        <v>0</v>
      </c>
      <c r="AR146" s="169">
        <f ca="1">IF(AR$5-$I$5&lt;$A39-1," ",IF(AR$5-$I$5+1&gt;'Primary Inputs'!$C$17,0,(SUM(OFFSET($I$23,0,AR$5-$I$5-$A39+1)))*$C92))</f>
        <v>0</v>
      </c>
      <c r="AS146" s="169">
        <f ca="1">IF(AS$5-$I$5&lt;$A39-1," ",IF(AS$5-$I$5+1&gt;'Primary Inputs'!$C$17,0,(SUM(OFFSET($I$23,0,AS$5-$I$5-$A39+1)))*$C92))</f>
        <v>0</v>
      </c>
      <c r="AT146" s="169">
        <f ca="1">IF(AT$5-$I$5&lt;$A39-1," ",IF(AT$5-$I$5+1&gt;'Primary Inputs'!$C$17,0,(SUM(OFFSET($I$23,0,AT$5-$I$5-$A39+1)))*$C92))</f>
        <v>0</v>
      </c>
      <c r="AU146" s="169">
        <f ca="1">IF(AU$5-$I$5&lt;$A39-1," ",IF(AU$5-$I$5+1&gt;'Primary Inputs'!$C$17,0,(SUM(OFFSET($I$23,0,AU$5-$I$5-$A39+1)))*$C92))</f>
        <v>0</v>
      </c>
      <c r="AV146" s="169">
        <f ca="1">IF(AV$5-$I$5&lt;$A39-1," ",IF(AV$5-$I$5+1&gt;'Primary Inputs'!$C$17,0,(SUM(OFFSET($I$23,0,AV$5-$I$5-$A39+1)))*$C92))</f>
        <v>0</v>
      </c>
      <c r="AW146" s="169">
        <f ca="1">IF(AW$5-$I$5&lt;$A39-1," ",IF(AW$5-$I$5+1&gt;'Primary Inputs'!$C$17,0,(SUM(OFFSET($I$23,0,AW$5-$I$5-$A39+1)))*$C92))</f>
        <v>0</v>
      </c>
      <c r="AX146" s="169">
        <f ca="1">IF(AX$5-$I$5&lt;$A39-1," ",IF(AX$5-$I$5+1&gt;'Primary Inputs'!$C$17,0,(SUM(OFFSET($I$23,0,AX$5-$I$5-$A39+1)))*$C92))</f>
        <v>0</v>
      </c>
      <c r="AY146" s="169">
        <f ca="1">IF(AY$5-$I$5&lt;$A39-1," ",IF(AY$5-$I$5+1&gt;'Primary Inputs'!$C$17,0,(SUM(OFFSET($I$23,0,AY$5-$I$5-$A39+1)))*$C92))</f>
        <v>0</v>
      </c>
      <c r="AZ146" s="169">
        <f ca="1">IF(AZ$5-$I$5&lt;$A39-1," ",IF(AZ$5-$I$5+1&gt;'Primary Inputs'!$C$17,0,(SUM(OFFSET($I$23,0,AZ$5-$I$5-$A39+1)))*$C92))</f>
        <v>0</v>
      </c>
      <c r="BA146" s="169">
        <f ca="1">IF(BA$5-$I$5&lt;$A39-1," ",IF(BA$5-$I$5+1&gt;'Primary Inputs'!$C$17,0,(SUM(OFFSET($I$23,0,BA$5-$I$5-$A39+1)))*$C92))</f>
        <v>0</v>
      </c>
      <c r="BB146" s="169">
        <f ca="1">IF(BB$5-$I$5&lt;$A39-1," ",IF(BB$5-$I$5+1&gt;'Primary Inputs'!$C$17,0,(SUM(OFFSET($I$23,0,BB$5-$I$5-$A39+1)))*$C92))</f>
        <v>0</v>
      </c>
      <c r="BC146" s="169">
        <f ca="1">IF(BC$5-$I$5&lt;$A39-1," ",IF(BC$5-$I$5+1&gt;'Primary Inputs'!$C$17,0,(SUM(OFFSET($I$23,0,BC$5-$I$5-$A39+1)))*$C92))</f>
        <v>0</v>
      </c>
      <c r="BD146" s="169">
        <f ca="1">IF(BD$5-$I$5&lt;$A39-1," ",IF(BD$5-$I$5+1&gt;'Primary Inputs'!$C$17,0,(SUM(OFFSET($I$23,0,BD$5-$I$5-$A39+1)))*$C92))</f>
        <v>0</v>
      </c>
      <c r="BE146" s="169">
        <f ca="1">IF(BE$5-$I$5&lt;$A39-1," ",IF(BE$5-$I$5+1&gt;'Primary Inputs'!$C$17,0,(SUM(OFFSET($I$23,0,BE$5-$I$5-$A39+1)))*$C92))</f>
        <v>0</v>
      </c>
      <c r="BF146" s="169">
        <f ca="1">IF(BF$5-$I$5&lt;$A39-1," ",IF(BF$5-$I$5+1&gt;'Primary Inputs'!$C$17,0,(SUM(OFFSET($I$23,0,BF$5-$I$5-$A39+1)))*$C92))</f>
        <v>0</v>
      </c>
    </row>
    <row r="147" spans="2:58">
      <c r="B147" s="119" t="s">
        <v>209</v>
      </c>
      <c r="C147" s="119">
        <f t="shared" ca="1" si="5"/>
        <v>0</v>
      </c>
      <c r="I147" s="169" t="str">
        <f ca="1">IF(I$5-$I$5&lt;$A40-1," ",IF(I$5-$I$5+1&gt;'Primary Inputs'!$C$17,0,(SUM(OFFSET($I$23,0,I$5-$I$5-$A40+1)))*$C93))</f>
        <v xml:space="preserve"> </v>
      </c>
      <c r="J147" s="169" t="str">
        <f ca="1">IF(J$5-$I$5&lt;$A40-1," ",IF(J$5-$I$5+1&gt;'Primary Inputs'!$C$17,0,(SUM(OFFSET($I$23,0,J$5-$I$5-$A40+1)))*$C93))</f>
        <v xml:space="preserve"> </v>
      </c>
      <c r="K147" s="169" t="str">
        <f ca="1">IF(K$5-$I$5&lt;$A40-1," ",IF(K$5-$I$5+1&gt;'Primary Inputs'!$C$17,0,(SUM(OFFSET($I$23,0,K$5-$I$5-$A40+1)))*$C93))</f>
        <v xml:space="preserve"> </v>
      </c>
      <c r="L147" s="169" t="str">
        <f ca="1">IF(L$5-$I$5&lt;$A40-1," ",IF(L$5-$I$5+1&gt;'Primary Inputs'!$C$17,0,(SUM(OFFSET($I$23,0,L$5-$I$5-$A40+1)))*$C93))</f>
        <v xml:space="preserve"> </v>
      </c>
      <c r="M147" s="169" t="str">
        <f ca="1">IF(M$5-$I$5&lt;$A40-1," ",IF(M$5-$I$5+1&gt;'Primary Inputs'!$C$17,0,(SUM(OFFSET($I$23,0,M$5-$I$5-$A40+1)))*$C93))</f>
        <v xml:space="preserve"> </v>
      </c>
      <c r="N147" s="169" t="str">
        <f ca="1">IF(N$5-$I$5&lt;$A40-1," ",IF(N$5-$I$5+1&gt;'Primary Inputs'!$C$17,0,(SUM(OFFSET($I$23,0,N$5-$I$5-$A40+1)))*$C93))</f>
        <v xml:space="preserve"> </v>
      </c>
      <c r="O147" s="169" t="str">
        <f ca="1">IF(O$5-$I$5&lt;$A40-1," ",IF(O$5-$I$5+1&gt;'Primary Inputs'!$C$17,0,(SUM(OFFSET($I$23,0,O$5-$I$5-$A40+1)))*$C93))</f>
        <v xml:space="preserve"> </v>
      </c>
      <c r="P147" s="169" t="str">
        <f ca="1">IF(P$5-$I$5&lt;$A40-1," ",IF(P$5-$I$5+1&gt;'Primary Inputs'!$C$17,0,(SUM(OFFSET($I$23,0,P$5-$I$5-$A40+1)))*$C93))</f>
        <v xml:space="preserve"> </v>
      </c>
      <c r="Q147" s="169" t="str">
        <f ca="1">IF(Q$5-$I$5&lt;$A40-1," ",IF(Q$5-$I$5+1&gt;'Primary Inputs'!$C$17,0,(SUM(OFFSET($I$23,0,Q$5-$I$5-$A40+1)))*$C93))</f>
        <v xml:space="preserve"> </v>
      </c>
      <c r="R147" s="169" t="str">
        <f ca="1">IF(R$5-$I$5&lt;$A40-1," ",IF(R$5-$I$5+1&gt;'Primary Inputs'!$C$17,0,(SUM(OFFSET($I$23,0,R$5-$I$5-$A40+1)))*$C93))</f>
        <v xml:space="preserve"> </v>
      </c>
      <c r="S147" s="169" t="str">
        <f ca="1">IF(S$5-$I$5&lt;$A40-1," ",IF(S$5-$I$5+1&gt;'Primary Inputs'!$C$17,0,(SUM(OFFSET($I$23,0,S$5-$I$5-$A40+1)))*$C93))</f>
        <v xml:space="preserve"> </v>
      </c>
      <c r="T147" s="169" t="str">
        <f ca="1">IF(T$5-$I$5&lt;$A40-1," ",IF(T$5-$I$5+1&gt;'Primary Inputs'!$C$17,0,(SUM(OFFSET($I$23,0,T$5-$I$5-$A40+1)))*$C93))</f>
        <v xml:space="preserve"> </v>
      </c>
      <c r="U147" s="169" t="str">
        <f ca="1">IF(U$5-$I$5&lt;$A40-1," ",IF(U$5-$I$5+1&gt;'Primary Inputs'!$C$17,0,(SUM(OFFSET($I$23,0,U$5-$I$5-$A40+1)))*$C93))</f>
        <v xml:space="preserve"> </v>
      </c>
      <c r="V147" s="169" t="str">
        <f ca="1">IF(V$5-$I$5&lt;$A40-1," ",IF(V$5-$I$5+1&gt;'Primary Inputs'!$C$17,0,(SUM(OFFSET($I$23,0,V$5-$I$5-$A40+1)))*$C93))</f>
        <v xml:space="preserve"> </v>
      </c>
      <c r="W147" s="169">
        <f ca="1">IF(W$5-$I$5&lt;$A40-1," ",IF(W$5-$I$5+1&gt;'Primary Inputs'!$C$17,0,(SUM(OFFSET($I$23,0,W$5-$I$5-$A40+1)))*$C93))</f>
        <v>0</v>
      </c>
      <c r="X147" s="169">
        <f ca="1">IF(X$5-$I$5&lt;$A40-1," ",IF(X$5-$I$5+1&gt;'Primary Inputs'!$C$17,0,(SUM(OFFSET($I$23,0,X$5-$I$5-$A40+1)))*$C93))</f>
        <v>0</v>
      </c>
      <c r="Y147" s="169">
        <f ca="1">IF(Y$5-$I$5&lt;$A40-1," ",IF(Y$5-$I$5+1&gt;'Primary Inputs'!$C$17,0,(SUM(OFFSET($I$23,0,Y$5-$I$5-$A40+1)))*$C93))</f>
        <v>0</v>
      </c>
      <c r="Z147" s="169">
        <f ca="1">IF(Z$5-$I$5&lt;$A40-1," ",IF(Z$5-$I$5+1&gt;'Primary Inputs'!$C$17,0,(SUM(OFFSET($I$23,0,Z$5-$I$5-$A40+1)))*$C93))</f>
        <v>0</v>
      </c>
      <c r="AA147" s="169">
        <f ca="1">IF(AA$5-$I$5&lt;$A40-1," ",IF(AA$5-$I$5+1&gt;'Primary Inputs'!$C$17,0,(SUM(OFFSET($I$23,0,AA$5-$I$5-$A40+1)))*$C93))</f>
        <v>0</v>
      </c>
      <c r="AB147" s="169">
        <f ca="1">IF(AB$5-$I$5&lt;$A40-1," ",IF(AB$5-$I$5+1&gt;'Primary Inputs'!$C$17,0,(SUM(OFFSET($I$23,0,AB$5-$I$5-$A40+1)))*$C93))</f>
        <v>0</v>
      </c>
      <c r="AC147" s="169">
        <f ca="1">IF(AC$5-$I$5&lt;$A40-1," ",IF(AC$5-$I$5+1&gt;'Primary Inputs'!$C$17,0,(SUM(OFFSET($I$23,0,AC$5-$I$5-$A40+1)))*$C93))</f>
        <v>0</v>
      </c>
      <c r="AD147" s="169">
        <f ca="1">IF(AD$5-$I$5&lt;$A40-1," ",IF(AD$5-$I$5+1&gt;'Primary Inputs'!$C$17,0,(SUM(OFFSET($I$23,0,AD$5-$I$5-$A40+1)))*$C93))</f>
        <v>0</v>
      </c>
      <c r="AE147" s="169">
        <f ca="1">IF(AE$5-$I$5&lt;$A40-1," ",IF(AE$5-$I$5+1&gt;'Primary Inputs'!$C$17,0,(SUM(OFFSET($I$23,0,AE$5-$I$5-$A40+1)))*$C93))</f>
        <v>0</v>
      </c>
      <c r="AF147" s="169">
        <f ca="1">IF(AF$5-$I$5&lt;$A40-1," ",IF(AF$5-$I$5+1&gt;'Primary Inputs'!$C$17,0,(SUM(OFFSET($I$23,0,AF$5-$I$5-$A40+1)))*$C93))</f>
        <v>0</v>
      </c>
      <c r="AG147" s="169">
        <f ca="1">IF(AG$5-$I$5&lt;$A40-1," ",IF(AG$5-$I$5+1&gt;'Primary Inputs'!$C$17,0,(SUM(OFFSET($I$23,0,AG$5-$I$5-$A40+1)))*$C93))</f>
        <v>0</v>
      </c>
      <c r="AH147" s="169">
        <f ca="1">IF(AH$5-$I$5&lt;$A40-1," ",IF(AH$5-$I$5+1&gt;'Primary Inputs'!$C$17,0,(SUM(OFFSET($I$23,0,AH$5-$I$5-$A40+1)))*$C93))</f>
        <v>0</v>
      </c>
      <c r="AI147" s="169">
        <f ca="1">IF(AI$5-$I$5&lt;$A40-1," ",IF(AI$5-$I$5+1&gt;'Primary Inputs'!$C$17,0,(SUM(OFFSET($I$23,0,AI$5-$I$5-$A40+1)))*$C93))</f>
        <v>0</v>
      </c>
      <c r="AJ147" s="169">
        <f ca="1">IF(AJ$5-$I$5&lt;$A40-1," ",IF(AJ$5-$I$5+1&gt;'Primary Inputs'!$C$17,0,(SUM(OFFSET($I$23,0,AJ$5-$I$5-$A40+1)))*$C93))</f>
        <v>0</v>
      </c>
      <c r="AK147" s="169">
        <f ca="1">IF(AK$5-$I$5&lt;$A40-1," ",IF(AK$5-$I$5+1&gt;'Primary Inputs'!$C$17,0,(SUM(OFFSET($I$23,0,AK$5-$I$5-$A40+1)))*$C93))</f>
        <v>0</v>
      </c>
      <c r="AL147" s="169">
        <f ca="1">IF(AL$5-$I$5&lt;$A40-1," ",IF(AL$5-$I$5+1&gt;'Primary Inputs'!$C$17,0,(SUM(OFFSET($I$23,0,AL$5-$I$5-$A40+1)))*$C93))</f>
        <v>0</v>
      </c>
      <c r="AM147" s="169">
        <f ca="1">IF(AM$5-$I$5&lt;$A40-1," ",IF(AM$5-$I$5+1&gt;'Primary Inputs'!$C$17,0,(SUM(OFFSET($I$23,0,AM$5-$I$5-$A40+1)))*$C93))</f>
        <v>0</v>
      </c>
      <c r="AN147" s="169">
        <f ca="1">IF(AN$5-$I$5&lt;$A40-1," ",IF(AN$5-$I$5+1&gt;'Primary Inputs'!$C$17,0,(SUM(OFFSET($I$23,0,AN$5-$I$5-$A40+1)))*$C93))</f>
        <v>0</v>
      </c>
      <c r="AO147" s="169">
        <f ca="1">IF(AO$5-$I$5&lt;$A40-1," ",IF(AO$5-$I$5+1&gt;'Primary Inputs'!$C$17,0,(SUM(OFFSET($I$23,0,AO$5-$I$5-$A40+1)))*$C93))</f>
        <v>0</v>
      </c>
      <c r="AP147" s="169">
        <f ca="1">IF(AP$5-$I$5&lt;$A40-1," ",IF(AP$5-$I$5+1&gt;'Primary Inputs'!$C$17,0,(SUM(OFFSET($I$23,0,AP$5-$I$5-$A40+1)))*$C93))</f>
        <v>0</v>
      </c>
      <c r="AQ147" s="169">
        <f ca="1">IF(AQ$5-$I$5&lt;$A40-1," ",IF(AQ$5-$I$5+1&gt;'Primary Inputs'!$C$17,0,(SUM(OFFSET($I$23,0,AQ$5-$I$5-$A40+1)))*$C93))</f>
        <v>0</v>
      </c>
      <c r="AR147" s="169">
        <f ca="1">IF(AR$5-$I$5&lt;$A40-1," ",IF(AR$5-$I$5+1&gt;'Primary Inputs'!$C$17,0,(SUM(OFFSET($I$23,0,AR$5-$I$5-$A40+1)))*$C93))</f>
        <v>0</v>
      </c>
      <c r="AS147" s="169">
        <f ca="1">IF(AS$5-$I$5&lt;$A40-1," ",IF(AS$5-$I$5+1&gt;'Primary Inputs'!$C$17,0,(SUM(OFFSET($I$23,0,AS$5-$I$5-$A40+1)))*$C93))</f>
        <v>0</v>
      </c>
      <c r="AT147" s="169">
        <f ca="1">IF(AT$5-$I$5&lt;$A40-1," ",IF(AT$5-$I$5+1&gt;'Primary Inputs'!$C$17,0,(SUM(OFFSET($I$23,0,AT$5-$I$5-$A40+1)))*$C93))</f>
        <v>0</v>
      </c>
      <c r="AU147" s="169">
        <f ca="1">IF(AU$5-$I$5&lt;$A40-1," ",IF(AU$5-$I$5+1&gt;'Primary Inputs'!$C$17,0,(SUM(OFFSET($I$23,0,AU$5-$I$5-$A40+1)))*$C93))</f>
        <v>0</v>
      </c>
      <c r="AV147" s="169">
        <f ca="1">IF(AV$5-$I$5&lt;$A40-1," ",IF(AV$5-$I$5+1&gt;'Primary Inputs'!$C$17,0,(SUM(OFFSET($I$23,0,AV$5-$I$5-$A40+1)))*$C93))</f>
        <v>0</v>
      </c>
      <c r="AW147" s="169">
        <f ca="1">IF(AW$5-$I$5&lt;$A40-1," ",IF(AW$5-$I$5+1&gt;'Primary Inputs'!$C$17,0,(SUM(OFFSET($I$23,0,AW$5-$I$5-$A40+1)))*$C93))</f>
        <v>0</v>
      </c>
      <c r="AX147" s="169">
        <f ca="1">IF(AX$5-$I$5&lt;$A40-1," ",IF(AX$5-$I$5+1&gt;'Primary Inputs'!$C$17,0,(SUM(OFFSET($I$23,0,AX$5-$I$5-$A40+1)))*$C93))</f>
        <v>0</v>
      </c>
      <c r="AY147" s="169">
        <f ca="1">IF(AY$5-$I$5&lt;$A40-1," ",IF(AY$5-$I$5+1&gt;'Primary Inputs'!$C$17,0,(SUM(OFFSET($I$23,0,AY$5-$I$5-$A40+1)))*$C93))</f>
        <v>0</v>
      </c>
      <c r="AZ147" s="169">
        <f ca="1">IF(AZ$5-$I$5&lt;$A40-1," ",IF(AZ$5-$I$5+1&gt;'Primary Inputs'!$C$17,0,(SUM(OFFSET($I$23,0,AZ$5-$I$5-$A40+1)))*$C93))</f>
        <v>0</v>
      </c>
      <c r="BA147" s="169">
        <f ca="1">IF(BA$5-$I$5&lt;$A40-1," ",IF(BA$5-$I$5+1&gt;'Primary Inputs'!$C$17,0,(SUM(OFFSET($I$23,0,BA$5-$I$5-$A40+1)))*$C93))</f>
        <v>0</v>
      </c>
      <c r="BB147" s="169">
        <f ca="1">IF(BB$5-$I$5&lt;$A40-1," ",IF(BB$5-$I$5+1&gt;'Primary Inputs'!$C$17,0,(SUM(OFFSET($I$23,0,BB$5-$I$5-$A40+1)))*$C93))</f>
        <v>0</v>
      </c>
      <c r="BC147" s="169">
        <f ca="1">IF(BC$5-$I$5&lt;$A40-1," ",IF(BC$5-$I$5+1&gt;'Primary Inputs'!$C$17,0,(SUM(OFFSET($I$23,0,BC$5-$I$5-$A40+1)))*$C93))</f>
        <v>0</v>
      </c>
      <c r="BD147" s="169">
        <f ca="1">IF(BD$5-$I$5&lt;$A40-1," ",IF(BD$5-$I$5+1&gt;'Primary Inputs'!$C$17,0,(SUM(OFFSET($I$23,0,BD$5-$I$5-$A40+1)))*$C93))</f>
        <v>0</v>
      </c>
      <c r="BE147" s="169">
        <f ca="1">IF(BE$5-$I$5&lt;$A40-1," ",IF(BE$5-$I$5+1&gt;'Primary Inputs'!$C$17,0,(SUM(OFFSET($I$23,0,BE$5-$I$5-$A40+1)))*$C93))</f>
        <v>0</v>
      </c>
      <c r="BF147" s="169">
        <f ca="1">IF(BF$5-$I$5&lt;$A40-1," ",IF(BF$5-$I$5+1&gt;'Primary Inputs'!$C$17,0,(SUM(OFFSET($I$23,0,BF$5-$I$5-$A40+1)))*$C93))</f>
        <v>0</v>
      </c>
    </row>
    <row r="148" spans="2:58">
      <c r="B148" s="119" t="s">
        <v>210</v>
      </c>
      <c r="C148" s="119">
        <f t="shared" ca="1" si="5"/>
        <v>0</v>
      </c>
      <c r="I148" s="169" t="str">
        <f ca="1">IF(I$5-$I$5&lt;$A41-1," ",IF(I$5-$I$5+1&gt;'Primary Inputs'!$C$17,0,(SUM(OFFSET($I$23,0,I$5-$I$5-$A41+1)))*$C94))</f>
        <v xml:space="preserve"> </v>
      </c>
      <c r="J148" s="169" t="str">
        <f ca="1">IF(J$5-$I$5&lt;$A41-1," ",IF(J$5-$I$5+1&gt;'Primary Inputs'!$C$17,0,(SUM(OFFSET($I$23,0,J$5-$I$5-$A41+1)))*$C94))</f>
        <v xml:space="preserve"> </v>
      </c>
      <c r="K148" s="169" t="str">
        <f ca="1">IF(K$5-$I$5&lt;$A41-1," ",IF(K$5-$I$5+1&gt;'Primary Inputs'!$C$17,0,(SUM(OFFSET($I$23,0,K$5-$I$5-$A41+1)))*$C94))</f>
        <v xml:space="preserve"> </v>
      </c>
      <c r="L148" s="169" t="str">
        <f ca="1">IF(L$5-$I$5&lt;$A41-1," ",IF(L$5-$I$5+1&gt;'Primary Inputs'!$C$17,0,(SUM(OFFSET($I$23,0,L$5-$I$5-$A41+1)))*$C94))</f>
        <v xml:space="preserve"> </v>
      </c>
      <c r="M148" s="169" t="str">
        <f ca="1">IF(M$5-$I$5&lt;$A41-1," ",IF(M$5-$I$5+1&gt;'Primary Inputs'!$C$17,0,(SUM(OFFSET($I$23,0,M$5-$I$5-$A41+1)))*$C94))</f>
        <v xml:space="preserve"> </v>
      </c>
      <c r="N148" s="169" t="str">
        <f ca="1">IF(N$5-$I$5&lt;$A41-1," ",IF(N$5-$I$5+1&gt;'Primary Inputs'!$C$17,0,(SUM(OFFSET($I$23,0,N$5-$I$5-$A41+1)))*$C94))</f>
        <v xml:space="preserve"> </v>
      </c>
      <c r="O148" s="169" t="str">
        <f ca="1">IF(O$5-$I$5&lt;$A41-1," ",IF(O$5-$I$5+1&gt;'Primary Inputs'!$C$17,0,(SUM(OFFSET($I$23,0,O$5-$I$5-$A41+1)))*$C94))</f>
        <v xml:space="preserve"> </v>
      </c>
      <c r="P148" s="169" t="str">
        <f ca="1">IF(P$5-$I$5&lt;$A41-1," ",IF(P$5-$I$5+1&gt;'Primary Inputs'!$C$17,0,(SUM(OFFSET($I$23,0,P$5-$I$5-$A41+1)))*$C94))</f>
        <v xml:space="preserve"> </v>
      </c>
      <c r="Q148" s="169" t="str">
        <f ca="1">IF(Q$5-$I$5&lt;$A41-1," ",IF(Q$5-$I$5+1&gt;'Primary Inputs'!$C$17,0,(SUM(OFFSET($I$23,0,Q$5-$I$5-$A41+1)))*$C94))</f>
        <v xml:space="preserve"> </v>
      </c>
      <c r="R148" s="169" t="str">
        <f ca="1">IF(R$5-$I$5&lt;$A41-1," ",IF(R$5-$I$5+1&gt;'Primary Inputs'!$C$17,0,(SUM(OFFSET($I$23,0,R$5-$I$5-$A41+1)))*$C94))</f>
        <v xml:space="preserve"> </v>
      </c>
      <c r="S148" s="169" t="str">
        <f ca="1">IF(S$5-$I$5&lt;$A41-1," ",IF(S$5-$I$5+1&gt;'Primary Inputs'!$C$17,0,(SUM(OFFSET($I$23,0,S$5-$I$5-$A41+1)))*$C94))</f>
        <v xml:space="preserve"> </v>
      </c>
      <c r="T148" s="169" t="str">
        <f ca="1">IF(T$5-$I$5&lt;$A41-1," ",IF(T$5-$I$5+1&gt;'Primary Inputs'!$C$17,0,(SUM(OFFSET($I$23,0,T$5-$I$5-$A41+1)))*$C94))</f>
        <v xml:space="preserve"> </v>
      </c>
      <c r="U148" s="169" t="str">
        <f ca="1">IF(U$5-$I$5&lt;$A41-1," ",IF(U$5-$I$5+1&gt;'Primary Inputs'!$C$17,0,(SUM(OFFSET($I$23,0,U$5-$I$5-$A41+1)))*$C94))</f>
        <v xml:space="preserve"> </v>
      </c>
      <c r="V148" s="169" t="str">
        <f ca="1">IF(V$5-$I$5&lt;$A41-1," ",IF(V$5-$I$5+1&gt;'Primary Inputs'!$C$17,0,(SUM(OFFSET($I$23,0,V$5-$I$5-$A41+1)))*$C94))</f>
        <v xml:space="preserve"> </v>
      </c>
      <c r="W148" s="169" t="str">
        <f ca="1">IF(W$5-$I$5&lt;$A41-1," ",IF(W$5-$I$5+1&gt;'Primary Inputs'!$C$17,0,(SUM(OFFSET($I$23,0,W$5-$I$5-$A41+1)))*$C94))</f>
        <v xml:space="preserve"> </v>
      </c>
      <c r="X148" s="169">
        <f ca="1">IF(X$5-$I$5&lt;$A41-1," ",IF(X$5-$I$5+1&gt;'Primary Inputs'!$C$17,0,(SUM(OFFSET($I$23,0,X$5-$I$5-$A41+1)))*$C94))</f>
        <v>0</v>
      </c>
      <c r="Y148" s="169">
        <f ca="1">IF(Y$5-$I$5&lt;$A41-1," ",IF(Y$5-$I$5+1&gt;'Primary Inputs'!$C$17,0,(SUM(OFFSET($I$23,0,Y$5-$I$5-$A41+1)))*$C94))</f>
        <v>0</v>
      </c>
      <c r="Z148" s="169">
        <f ca="1">IF(Z$5-$I$5&lt;$A41-1," ",IF(Z$5-$I$5+1&gt;'Primary Inputs'!$C$17,0,(SUM(OFFSET($I$23,0,Z$5-$I$5-$A41+1)))*$C94))</f>
        <v>0</v>
      </c>
      <c r="AA148" s="169">
        <f ca="1">IF(AA$5-$I$5&lt;$A41-1," ",IF(AA$5-$I$5+1&gt;'Primary Inputs'!$C$17,0,(SUM(OFFSET($I$23,0,AA$5-$I$5-$A41+1)))*$C94))</f>
        <v>0</v>
      </c>
      <c r="AB148" s="169">
        <f ca="1">IF(AB$5-$I$5&lt;$A41-1," ",IF(AB$5-$I$5+1&gt;'Primary Inputs'!$C$17,0,(SUM(OFFSET($I$23,0,AB$5-$I$5-$A41+1)))*$C94))</f>
        <v>0</v>
      </c>
      <c r="AC148" s="169">
        <f ca="1">IF(AC$5-$I$5&lt;$A41-1," ",IF(AC$5-$I$5+1&gt;'Primary Inputs'!$C$17,0,(SUM(OFFSET($I$23,0,AC$5-$I$5-$A41+1)))*$C94))</f>
        <v>0</v>
      </c>
      <c r="AD148" s="169">
        <f ca="1">IF(AD$5-$I$5&lt;$A41-1," ",IF(AD$5-$I$5+1&gt;'Primary Inputs'!$C$17,0,(SUM(OFFSET($I$23,0,AD$5-$I$5-$A41+1)))*$C94))</f>
        <v>0</v>
      </c>
      <c r="AE148" s="169">
        <f ca="1">IF(AE$5-$I$5&lt;$A41-1," ",IF(AE$5-$I$5+1&gt;'Primary Inputs'!$C$17,0,(SUM(OFFSET($I$23,0,AE$5-$I$5-$A41+1)))*$C94))</f>
        <v>0</v>
      </c>
      <c r="AF148" s="169">
        <f ca="1">IF(AF$5-$I$5&lt;$A41-1," ",IF(AF$5-$I$5+1&gt;'Primary Inputs'!$C$17,0,(SUM(OFFSET($I$23,0,AF$5-$I$5-$A41+1)))*$C94))</f>
        <v>0</v>
      </c>
      <c r="AG148" s="169">
        <f ca="1">IF(AG$5-$I$5&lt;$A41-1," ",IF(AG$5-$I$5+1&gt;'Primary Inputs'!$C$17,0,(SUM(OFFSET($I$23,0,AG$5-$I$5-$A41+1)))*$C94))</f>
        <v>0</v>
      </c>
      <c r="AH148" s="169">
        <f ca="1">IF(AH$5-$I$5&lt;$A41-1," ",IF(AH$5-$I$5+1&gt;'Primary Inputs'!$C$17,0,(SUM(OFFSET($I$23,0,AH$5-$I$5-$A41+1)))*$C94))</f>
        <v>0</v>
      </c>
      <c r="AI148" s="169">
        <f ca="1">IF(AI$5-$I$5&lt;$A41-1," ",IF(AI$5-$I$5+1&gt;'Primary Inputs'!$C$17,0,(SUM(OFFSET($I$23,0,AI$5-$I$5-$A41+1)))*$C94))</f>
        <v>0</v>
      </c>
      <c r="AJ148" s="169">
        <f ca="1">IF(AJ$5-$I$5&lt;$A41-1," ",IF(AJ$5-$I$5+1&gt;'Primary Inputs'!$C$17,0,(SUM(OFFSET($I$23,0,AJ$5-$I$5-$A41+1)))*$C94))</f>
        <v>0</v>
      </c>
      <c r="AK148" s="169">
        <f ca="1">IF(AK$5-$I$5&lt;$A41-1," ",IF(AK$5-$I$5+1&gt;'Primary Inputs'!$C$17,0,(SUM(OFFSET($I$23,0,AK$5-$I$5-$A41+1)))*$C94))</f>
        <v>0</v>
      </c>
      <c r="AL148" s="169">
        <f ca="1">IF(AL$5-$I$5&lt;$A41-1," ",IF(AL$5-$I$5+1&gt;'Primary Inputs'!$C$17,0,(SUM(OFFSET($I$23,0,AL$5-$I$5-$A41+1)))*$C94))</f>
        <v>0</v>
      </c>
      <c r="AM148" s="169">
        <f ca="1">IF(AM$5-$I$5&lt;$A41-1," ",IF(AM$5-$I$5+1&gt;'Primary Inputs'!$C$17,0,(SUM(OFFSET($I$23,0,AM$5-$I$5-$A41+1)))*$C94))</f>
        <v>0</v>
      </c>
      <c r="AN148" s="169">
        <f ca="1">IF(AN$5-$I$5&lt;$A41-1," ",IF(AN$5-$I$5+1&gt;'Primary Inputs'!$C$17,0,(SUM(OFFSET($I$23,0,AN$5-$I$5-$A41+1)))*$C94))</f>
        <v>0</v>
      </c>
      <c r="AO148" s="169">
        <f ca="1">IF(AO$5-$I$5&lt;$A41-1," ",IF(AO$5-$I$5+1&gt;'Primary Inputs'!$C$17,0,(SUM(OFFSET($I$23,0,AO$5-$I$5-$A41+1)))*$C94))</f>
        <v>0</v>
      </c>
      <c r="AP148" s="169">
        <f ca="1">IF(AP$5-$I$5&lt;$A41-1," ",IF(AP$5-$I$5+1&gt;'Primary Inputs'!$C$17,0,(SUM(OFFSET($I$23,0,AP$5-$I$5-$A41+1)))*$C94))</f>
        <v>0</v>
      </c>
      <c r="AQ148" s="169">
        <f ca="1">IF(AQ$5-$I$5&lt;$A41-1," ",IF(AQ$5-$I$5+1&gt;'Primary Inputs'!$C$17,0,(SUM(OFFSET($I$23,0,AQ$5-$I$5-$A41+1)))*$C94))</f>
        <v>0</v>
      </c>
      <c r="AR148" s="169">
        <f ca="1">IF(AR$5-$I$5&lt;$A41-1," ",IF(AR$5-$I$5+1&gt;'Primary Inputs'!$C$17,0,(SUM(OFFSET($I$23,0,AR$5-$I$5-$A41+1)))*$C94))</f>
        <v>0</v>
      </c>
      <c r="AS148" s="169">
        <f ca="1">IF(AS$5-$I$5&lt;$A41-1," ",IF(AS$5-$I$5+1&gt;'Primary Inputs'!$C$17,0,(SUM(OFFSET($I$23,0,AS$5-$I$5-$A41+1)))*$C94))</f>
        <v>0</v>
      </c>
      <c r="AT148" s="169">
        <f ca="1">IF(AT$5-$I$5&lt;$A41-1," ",IF(AT$5-$I$5+1&gt;'Primary Inputs'!$C$17,0,(SUM(OFFSET($I$23,0,AT$5-$I$5-$A41+1)))*$C94))</f>
        <v>0</v>
      </c>
      <c r="AU148" s="169">
        <f ca="1">IF(AU$5-$I$5&lt;$A41-1," ",IF(AU$5-$I$5+1&gt;'Primary Inputs'!$C$17,0,(SUM(OFFSET($I$23,0,AU$5-$I$5-$A41+1)))*$C94))</f>
        <v>0</v>
      </c>
      <c r="AV148" s="169">
        <f ca="1">IF(AV$5-$I$5&lt;$A41-1," ",IF(AV$5-$I$5+1&gt;'Primary Inputs'!$C$17,0,(SUM(OFFSET($I$23,0,AV$5-$I$5-$A41+1)))*$C94))</f>
        <v>0</v>
      </c>
      <c r="AW148" s="169">
        <f ca="1">IF(AW$5-$I$5&lt;$A41-1," ",IF(AW$5-$I$5+1&gt;'Primary Inputs'!$C$17,0,(SUM(OFFSET($I$23,0,AW$5-$I$5-$A41+1)))*$C94))</f>
        <v>0</v>
      </c>
      <c r="AX148" s="169">
        <f ca="1">IF(AX$5-$I$5&lt;$A41-1," ",IF(AX$5-$I$5+1&gt;'Primary Inputs'!$C$17,0,(SUM(OFFSET($I$23,0,AX$5-$I$5-$A41+1)))*$C94))</f>
        <v>0</v>
      </c>
      <c r="AY148" s="169">
        <f ca="1">IF(AY$5-$I$5&lt;$A41-1," ",IF(AY$5-$I$5+1&gt;'Primary Inputs'!$C$17,0,(SUM(OFFSET($I$23,0,AY$5-$I$5-$A41+1)))*$C94))</f>
        <v>0</v>
      </c>
      <c r="AZ148" s="169">
        <f ca="1">IF(AZ$5-$I$5&lt;$A41-1," ",IF(AZ$5-$I$5+1&gt;'Primary Inputs'!$C$17,0,(SUM(OFFSET($I$23,0,AZ$5-$I$5-$A41+1)))*$C94))</f>
        <v>0</v>
      </c>
      <c r="BA148" s="169">
        <f ca="1">IF(BA$5-$I$5&lt;$A41-1," ",IF(BA$5-$I$5+1&gt;'Primary Inputs'!$C$17,0,(SUM(OFFSET($I$23,0,BA$5-$I$5-$A41+1)))*$C94))</f>
        <v>0</v>
      </c>
      <c r="BB148" s="169">
        <f ca="1">IF(BB$5-$I$5&lt;$A41-1," ",IF(BB$5-$I$5+1&gt;'Primary Inputs'!$C$17,0,(SUM(OFFSET($I$23,0,BB$5-$I$5-$A41+1)))*$C94))</f>
        <v>0</v>
      </c>
      <c r="BC148" s="169">
        <f ca="1">IF(BC$5-$I$5&lt;$A41-1," ",IF(BC$5-$I$5+1&gt;'Primary Inputs'!$C$17,0,(SUM(OFFSET($I$23,0,BC$5-$I$5-$A41+1)))*$C94))</f>
        <v>0</v>
      </c>
      <c r="BD148" s="169">
        <f ca="1">IF(BD$5-$I$5&lt;$A41-1," ",IF(BD$5-$I$5+1&gt;'Primary Inputs'!$C$17,0,(SUM(OFFSET($I$23,0,BD$5-$I$5-$A41+1)))*$C94))</f>
        <v>0</v>
      </c>
      <c r="BE148" s="169">
        <f ca="1">IF(BE$5-$I$5&lt;$A41-1," ",IF(BE$5-$I$5+1&gt;'Primary Inputs'!$C$17,0,(SUM(OFFSET($I$23,0,BE$5-$I$5-$A41+1)))*$C94))</f>
        <v>0</v>
      </c>
      <c r="BF148" s="169">
        <f ca="1">IF(BF$5-$I$5&lt;$A41-1," ",IF(BF$5-$I$5+1&gt;'Primary Inputs'!$C$17,0,(SUM(OFFSET($I$23,0,BF$5-$I$5-$A41+1)))*$C94))</f>
        <v>0</v>
      </c>
    </row>
    <row r="149" spans="2:58">
      <c r="B149" s="119" t="s">
        <v>211</v>
      </c>
      <c r="C149" s="119">
        <f t="shared" ca="1" si="5"/>
        <v>0</v>
      </c>
      <c r="I149" s="169" t="str">
        <f ca="1">IF(I$5-$I$5&lt;$A42-1," ",IF(I$5-$I$5+1&gt;'Primary Inputs'!$C$17,0,(SUM(OFFSET($I$23,0,I$5-$I$5-$A42+1)))*$C95))</f>
        <v xml:space="preserve"> </v>
      </c>
      <c r="J149" s="169" t="str">
        <f ca="1">IF(J$5-$I$5&lt;$A42-1," ",IF(J$5-$I$5+1&gt;'Primary Inputs'!$C$17,0,(SUM(OFFSET($I$23,0,J$5-$I$5-$A42+1)))*$C95))</f>
        <v xml:space="preserve"> </v>
      </c>
      <c r="K149" s="169" t="str">
        <f ca="1">IF(K$5-$I$5&lt;$A42-1," ",IF(K$5-$I$5+1&gt;'Primary Inputs'!$C$17,0,(SUM(OFFSET($I$23,0,K$5-$I$5-$A42+1)))*$C95))</f>
        <v xml:space="preserve"> </v>
      </c>
      <c r="L149" s="169" t="str">
        <f ca="1">IF(L$5-$I$5&lt;$A42-1," ",IF(L$5-$I$5+1&gt;'Primary Inputs'!$C$17,0,(SUM(OFFSET($I$23,0,L$5-$I$5-$A42+1)))*$C95))</f>
        <v xml:space="preserve"> </v>
      </c>
      <c r="M149" s="169" t="str">
        <f ca="1">IF(M$5-$I$5&lt;$A42-1," ",IF(M$5-$I$5+1&gt;'Primary Inputs'!$C$17,0,(SUM(OFFSET($I$23,0,M$5-$I$5-$A42+1)))*$C95))</f>
        <v xml:space="preserve"> </v>
      </c>
      <c r="N149" s="169" t="str">
        <f ca="1">IF(N$5-$I$5&lt;$A42-1," ",IF(N$5-$I$5+1&gt;'Primary Inputs'!$C$17,0,(SUM(OFFSET($I$23,0,N$5-$I$5-$A42+1)))*$C95))</f>
        <v xml:space="preserve"> </v>
      </c>
      <c r="O149" s="169" t="str">
        <f ca="1">IF(O$5-$I$5&lt;$A42-1," ",IF(O$5-$I$5+1&gt;'Primary Inputs'!$C$17,0,(SUM(OFFSET($I$23,0,O$5-$I$5-$A42+1)))*$C95))</f>
        <v xml:space="preserve"> </v>
      </c>
      <c r="P149" s="169" t="str">
        <f ca="1">IF(P$5-$I$5&lt;$A42-1," ",IF(P$5-$I$5+1&gt;'Primary Inputs'!$C$17,0,(SUM(OFFSET($I$23,0,P$5-$I$5-$A42+1)))*$C95))</f>
        <v xml:space="preserve"> </v>
      </c>
      <c r="Q149" s="169" t="str">
        <f ca="1">IF(Q$5-$I$5&lt;$A42-1," ",IF(Q$5-$I$5+1&gt;'Primary Inputs'!$C$17,0,(SUM(OFFSET($I$23,0,Q$5-$I$5-$A42+1)))*$C95))</f>
        <v xml:space="preserve"> </v>
      </c>
      <c r="R149" s="169" t="str">
        <f ca="1">IF(R$5-$I$5&lt;$A42-1," ",IF(R$5-$I$5+1&gt;'Primary Inputs'!$C$17,0,(SUM(OFFSET($I$23,0,R$5-$I$5-$A42+1)))*$C95))</f>
        <v xml:space="preserve"> </v>
      </c>
      <c r="S149" s="169" t="str">
        <f ca="1">IF(S$5-$I$5&lt;$A42-1," ",IF(S$5-$I$5+1&gt;'Primary Inputs'!$C$17,0,(SUM(OFFSET($I$23,0,S$5-$I$5-$A42+1)))*$C95))</f>
        <v xml:space="preserve"> </v>
      </c>
      <c r="T149" s="169" t="str">
        <f ca="1">IF(T$5-$I$5&lt;$A42-1," ",IF(T$5-$I$5+1&gt;'Primary Inputs'!$C$17,0,(SUM(OFFSET($I$23,0,T$5-$I$5-$A42+1)))*$C95))</f>
        <v xml:space="preserve"> </v>
      </c>
      <c r="U149" s="169" t="str">
        <f ca="1">IF(U$5-$I$5&lt;$A42-1," ",IF(U$5-$I$5+1&gt;'Primary Inputs'!$C$17,0,(SUM(OFFSET($I$23,0,U$5-$I$5-$A42+1)))*$C95))</f>
        <v xml:space="preserve"> </v>
      </c>
      <c r="V149" s="169" t="str">
        <f ca="1">IF(V$5-$I$5&lt;$A42-1," ",IF(V$5-$I$5+1&gt;'Primary Inputs'!$C$17,0,(SUM(OFFSET($I$23,0,V$5-$I$5-$A42+1)))*$C95))</f>
        <v xml:space="preserve"> </v>
      </c>
      <c r="W149" s="169" t="str">
        <f ca="1">IF(W$5-$I$5&lt;$A42-1," ",IF(W$5-$I$5+1&gt;'Primary Inputs'!$C$17,0,(SUM(OFFSET($I$23,0,W$5-$I$5-$A42+1)))*$C95))</f>
        <v xml:space="preserve"> </v>
      </c>
      <c r="X149" s="169" t="str">
        <f ca="1">IF(X$5-$I$5&lt;$A42-1," ",IF(X$5-$I$5+1&gt;'Primary Inputs'!$C$17,0,(SUM(OFFSET($I$23,0,X$5-$I$5-$A42+1)))*$C95))</f>
        <v xml:space="preserve"> </v>
      </c>
      <c r="Y149" s="169">
        <f ca="1">IF(Y$5-$I$5&lt;$A42-1," ",IF(Y$5-$I$5+1&gt;'Primary Inputs'!$C$17,0,(SUM(OFFSET($I$23,0,Y$5-$I$5-$A42+1)))*$C95))</f>
        <v>0</v>
      </c>
      <c r="Z149" s="169">
        <f ca="1">IF(Z$5-$I$5&lt;$A42-1," ",IF(Z$5-$I$5+1&gt;'Primary Inputs'!$C$17,0,(SUM(OFFSET($I$23,0,Z$5-$I$5-$A42+1)))*$C95))</f>
        <v>0</v>
      </c>
      <c r="AA149" s="169">
        <f ca="1">IF(AA$5-$I$5&lt;$A42-1," ",IF(AA$5-$I$5+1&gt;'Primary Inputs'!$C$17,0,(SUM(OFFSET($I$23,0,AA$5-$I$5-$A42+1)))*$C95))</f>
        <v>0</v>
      </c>
      <c r="AB149" s="169">
        <f ca="1">IF(AB$5-$I$5&lt;$A42-1," ",IF(AB$5-$I$5+1&gt;'Primary Inputs'!$C$17,0,(SUM(OFFSET($I$23,0,AB$5-$I$5-$A42+1)))*$C95))</f>
        <v>0</v>
      </c>
      <c r="AC149" s="169">
        <f ca="1">IF(AC$5-$I$5&lt;$A42-1," ",IF(AC$5-$I$5+1&gt;'Primary Inputs'!$C$17,0,(SUM(OFFSET($I$23,0,AC$5-$I$5-$A42+1)))*$C95))</f>
        <v>0</v>
      </c>
      <c r="AD149" s="169">
        <f ca="1">IF(AD$5-$I$5&lt;$A42-1," ",IF(AD$5-$I$5+1&gt;'Primary Inputs'!$C$17,0,(SUM(OFFSET($I$23,0,AD$5-$I$5-$A42+1)))*$C95))</f>
        <v>0</v>
      </c>
      <c r="AE149" s="169">
        <f ca="1">IF(AE$5-$I$5&lt;$A42-1," ",IF(AE$5-$I$5+1&gt;'Primary Inputs'!$C$17,0,(SUM(OFFSET($I$23,0,AE$5-$I$5-$A42+1)))*$C95))</f>
        <v>0</v>
      </c>
      <c r="AF149" s="169">
        <f ca="1">IF(AF$5-$I$5&lt;$A42-1," ",IF(AF$5-$I$5+1&gt;'Primary Inputs'!$C$17,0,(SUM(OFFSET($I$23,0,AF$5-$I$5-$A42+1)))*$C95))</f>
        <v>0</v>
      </c>
      <c r="AG149" s="169">
        <f ca="1">IF(AG$5-$I$5&lt;$A42-1," ",IF(AG$5-$I$5+1&gt;'Primary Inputs'!$C$17,0,(SUM(OFFSET($I$23,0,AG$5-$I$5-$A42+1)))*$C95))</f>
        <v>0</v>
      </c>
      <c r="AH149" s="169">
        <f ca="1">IF(AH$5-$I$5&lt;$A42-1," ",IF(AH$5-$I$5+1&gt;'Primary Inputs'!$C$17,0,(SUM(OFFSET($I$23,0,AH$5-$I$5-$A42+1)))*$C95))</f>
        <v>0</v>
      </c>
      <c r="AI149" s="169">
        <f ca="1">IF(AI$5-$I$5&lt;$A42-1," ",IF(AI$5-$I$5+1&gt;'Primary Inputs'!$C$17,0,(SUM(OFFSET($I$23,0,AI$5-$I$5-$A42+1)))*$C95))</f>
        <v>0</v>
      </c>
      <c r="AJ149" s="169">
        <f ca="1">IF(AJ$5-$I$5&lt;$A42-1," ",IF(AJ$5-$I$5+1&gt;'Primary Inputs'!$C$17,0,(SUM(OFFSET($I$23,0,AJ$5-$I$5-$A42+1)))*$C95))</f>
        <v>0</v>
      </c>
      <c r="AK149" s="169">
        <f ca="1">IF(AK$5-$I$5&lt;$A42-1," ",IF(AK$5-$I$5+1&gt;'Primary Inputs'!$C$17,0,(SUM(OFFSET($I$23,0,AK$5-$I$5-$A42+1)))*$C95))</f>
        <v>0</v>
      </c>
      <c r="AL149" s="169">
        <f ca="1">IF(AL$5-$I$5&lt;$A42-1," ",IF(AL$5-$I$5+1&gt;'Primary Inputs'!$C$17,0,(SUM(OFFSET($I$23,0,AL$5-$I$5-$A42+1)))*$C95))</f>
        <v>0</v>
      </c>
      <c r="AM149" s="169">
        <f ca="1">IF(AM$5-$I$5&lt;$A42-1," ",IF(AM$5-$I$5+1&gt;'Primary Inputs'!$C$17,0,(SUM(OFFSET($I$23,0,AM$5-$I$5-$A42+1)))*$C95))</f>
        <v>0</v>
      </c>
      <c r="AN149" s="169">
        <f ca="1">IF(AN$5-$I$5&lt;$A42-1," ",IF(AN$5-$I$5+1&gt;'Primary Inputs'!$C$17,0,(SUM(OFFSET($I$23,0,AN$5-$I$5-$A42+1)))*$C95))</f>
        <v>0</v>
      </c>
      <c r="AO149" s="169">
        <f ca="1">IF(AO$5-$I$5&lt;$A42-1," ",IF(AO$5-$I$5+1&gt;'Primary Inputs'!$C$17,0,(SUM(OFFSET($I$23,0,AO$5-$I$5-$A42+1)))*$C95))</f>
        <v>0</v>
      </c>
      <c r="AP149" s="169">
        <f ca="1">IF(AP$5-$I$5&lt;$A42-1," ",IF(AP$5-$I$5+1&gt;'Primary Inputs'!$C$17,0,(SUM(OFFSET($I$23,0,AP$5-$I$5-$A42+1)))*$C95))</f>
        <v>0</v>
      </c>
      <c r="AQ149" s="169">
        <f ca="1">IF(AQ$5-$I$5&lt;$A42-1," ",IF(AQ$5-$I$5+1&gt;'Primary Inputs'!$C$17,0,(SUM(OFFSET($I$23,0,AQ$5-$I$5-$A42+1)))*$C95))</f>
        <v>0</v>
      </c>
      <c r="AR149" s="169">
        <f ca="1">IF(AR$5-$I$5&lt;$A42-1," ",IF(AR$5-$I$5+1&gt;'Primary Inputs'!$C$17,0,(SUM(OFFSET($I$23,0,AR$5-$I$5-$A42+1)))*$C95))</f>
        <v>0</v>
      </c>
      <c r="AS149" s="169">
        <f ca="1">IF(AS$5-$I$5&lt;$A42-1," ",IF(AS$5-$I$5+1&gt;'Primary Inputs'!$C$17,0,(SUM(OFFSET($I$23,0,AS$5-$I$5-$A42+1)))*$C95))</f>
        <v>0</v>
      </c>
      <c r="AT149" s="169">
        <f ca="1">IF(AT$5-$I$5&lt;$A42-1," ",IF(AT$5-$I$5+1&gt;'Primary Inputs'!$C$17,0,(SUM(OFFSET($I$23,0,AT$5-$I$5-$A42+1)))*$C95))</f>
        <v>0</v>
      </c>
      <c r="AU149" s="169">
        <f ca="1">IF(AU$5-$I$5&lt;$A42-1," ",IF(AU$5-$I$5+1&gt;'Primary Inputs'!$C$17,0,(SUM(OFFSET($I$23,0,AU$5-$I$5-$A42+1)))*$C95))</f>
        <v>0</v>
      </c>
      <c r="AV149" s="169">
        <f ca="1">IF(AV$5-$I$5&lt;$A42-1," ",IF(AV$5-$I$5+1&gt;'Primary Inputs'!$C$17,0,(SUM(OFFSET($I$23,0,AV$5-$I$5-$A42+1)))*$C95))</f>
        <v>0</v>
      </c>
      <c r="AW149" s="169">
        <f ca="1">IF(AW$5-$I$5&lt;$A42-1," ",IF(AW$5-$I$5+1&gt;'Primary Inputs'!$C$17,0,(SUM(OFFSET($I$23,0,AW$5-$I$5-$A42+1)))*$C95))</f>
        <v>0</v>
      </c>
      <c r="AX149" s="169">
        <f ca="1">IF(AX$5-$I$5&lt;$A42-1," ",IF(AX$5-$I$5+1&gt;'Primary Inputs'!$C$17,0,(SUM(OFFSET($I$23,0,AX$5-$I$5-$A42+1)))*$C95))</f>
        <v>0</v>
      </c>
      <c r="AY149" s="169">
        <f ca="1">IF(AY$5-$I$5&lt;$A42-1," ",IF(AY$5-$I$5+1&gt;'Primary Inputs'!$C$17,0,(SUM(OFFSET($I$23,0,AY$5-$I$5-$A42+1)))*$C95))</f>
        <v>0</v>
      </c>
      <c r="AZ149" s="169">
        <f ca="1">IF(AZ$5-$I$5&lt;$A42-1," ",IF(AZ$5-$I$5+1&gt;'Primary Inputs'!$C$17,0,(SUM(OFFSET($I$23,0,AZ$5-$I$5-$A42+1)))*$C95))</f>
        <v>0</v>
      </c>
      <c r="BA149" s="169">
        <f ca="1">IF(BA$5-$I$5&lt;$A42-1," ",IF(BA$5-$I$5+1&gt;'Primary Inputs'!$C$17,0,(SUM(OFFSET($I$23,0,BA$5-$I$5-$A42+1)))*$C95))</f>
        <v>0</v>
      </c>
      <c r="BB149" s="169">
        <f ca="1">IF(BB$5-$I$5&lt;$A42-1," ",IF(BB$5-$I$5+1&gt;'Primary Inputs'!$C$17,0,(SUM(OFFSET($I$23,0,BB$5-$I$5-$A42+1)))*$C95))</f>
        <v>0</v>
      </c>
      <c r="BC149" s="169">
        <f ca="1">IF(BC$5-$I$5&lt;$A42-1," ",IF(BC$5-$I$5+1&gt;'Primary Inputs'!$C$17,0,(SUM(OFFSET($I$23,0,BC$5-$I$5-$A42+1)))*$C95))</f>
        <v>0</v>
      </c>
      <c r="BD149" s="169">
        <f ca="1">IF(BD$5-$I$5&lt;$A42-1," ",IF(BD$5-$I$5+1&gt;'Primary Inputs'!$C$17,0,(SUM(OFFSET($I$23,0,BD$5-$I$5-$A42+1)))*$C95))</f>
        <v>0</v>
      </c>
      <c r="BE149" s="169">
        <f ca="1">IF(BE$5-$I$5&lt;$A42-1," ",IF(BE$5-$I$5+1&gt;'Primary Inputs'!$C$17,0,(SUM(OFFSET($I$23,0,BE$5-$I$5-$A42+1)))*$C95))</f>
        <v>0</v>
      </c>
      <c r="BF149" s="169">
        <f ca="1">IF(BF$5-$I$5&lt;$A42-1," ",IF(BF$5-$I$5+1&gt;'Primary Inputs'!$C$17,0,(SUM(OFFSET($I$23,0,BF$5-$I$5-$A42+1)))*$C95))</f>
        <v>0</v>
      </c>
    </row>
    <row r="150" spans="2:58">
      <c r="B150" s="119" t="s">
        <v>212</v>
      </c>
      <c r="C150" s="119">
        <f t="shared" ca="1" si="5"/>
        <v>0</v>
      </c>
      <c r="I150" s="169" t="str">
        <f ca="1">IF(I$5-$I$5&lt;$A43-1," ",IF(I$5-$I$5+1&gt;'Primary Inputs'!$C$17,0,(SUM(OFFSET($I$23,0,I$5-$I$5-$A43+1)))*$C96))</f>
        <v xml:space="preserve"> </v>
      </c>
      <c r="J150" s="169" t="str">
        <f ca="1">IF(J$5-$I$5&lt;$A43-1," ",IF(J$5-$I$5+1&gt;'Primary Inputs'!$C$17,0,(SUM(OFFSET($I$23,0,J$5-$I$5-$A43+1)))*$C96))</f>
        <v xml:space="preserve"> </v>
      </c>
      <c r="K150" s="169" t="str">
        <f ca="1">IF(K$5-$I$5&lt;$A43-1," ",IF(K$5-$I$5+1&gt;'Primary Inputs'!$C$17,0,(SUM(OFFSET($I$23,0,K$5-$I$5-$A43+1)))*$C96))</f>
        <v xml:space="preserve"> </v>
      </c>
      <c r="L150" s="169" t="str">
        <f ca="1">IF(L$5-$I$5&lt;$A43-1," ",IF(L$5-$I$5+1&gt;'Primary Inputs'!$C$17,0,(SUM(OFFSET($I$23,0,L$5-$I$5-$A43+1)))*$C96))</f>
        <v xml:space="preserve"> </v>
      </c>
      <c r="M150" s="169" t="str">
        <f ca="1">IF(M$5-$I$5&lt;$A43-1," ",IF(M$5-$I$5+1&gt;'Primary Inputs'!$C$17,0,(SUM(OFFSET($I$23,0,M$5-$I$5-$A43+1)))*$C96))</f>
        <v xml:space="preserve"> </v>
      </c>
      <c r="N150" s="169" t="str">
        <f ca="1">IF(N$5-$I$5&lt;$A43-1," ",IF(N$5-$I$5+1&gt;'Primary Inputs'!$C$17,0,(SUM(OFFSET($I$23,0,N$5-$I$5-$A43+1)))*$C96))</f>
        <v xml:space="preserve"> </v>
      </c>
      <c r="O150" s="169" t="str">
        <f ca="1">IF(O$5-$I$5&lt;$A43-1," ",IF(O$5-$I$5+1&gt;'Primary Inputs'!$C$17,0,(SUM(OFFSET($I$23,0,O$5-$I$5-$A43+1)))*$C96))</f>
        <v xml:space="preserve"> </v>
      </c>
      <c r="P150" s="169" t="str">
        <f ca="1">IF(P$5-$I$5&lt;$A43-1," ",IF(P$5-$I$5+1&gt;'Primary Inputs'!$C$17,0,(SUM(OFFSET($I$23,0,P$5-$I$5-$A43+1)))*$C96))</f>
        <v xml:space="preserve"> </v>
      </c>
      <c r="Q150" s="169" t="str">
        <f ca="1">IF(Q$5-$I$5&lt;$A43-1," ",IF(Q$5-$I$5+1&gt;'Primary Inputs'!$C$17,0,(SUM(OFFSET($I$23,0,Q$5-$I$5-$A43+1)))*$C96))</f>
        <v xml:space="preserve"> </v>
      </c>
      <c r="R150" s="169" t="str">
        <f ca="1">IF(R$5-$I$5&lt;$A43-1," ",IF(R$5-$I$5+1&gt;'Primary Inputs'!$C$17,0,(SUM(OFFSET($I$23,0,R$5-$I$5-$A43+1)))*$C96))</f>
        <v xml:space="preserve"> </v>
      </c>
      <c r="S150" s="169" t="str">
        <f ca="1">IF(S$5-$I$5&lt;$A43-1," ",IF(S$5-$I$5+1&gt;'Primary Inputs'!$C$17,0,(SUM(OFFSET($I$23,0,S$5-$I$5-$A43+1)))*$C96))</f>
        <v xml:space="preserve"> </v>
      </c>
      <c r="T150" s="169" t="str">
        <f ca="1">IF(T$5-$I$5&lt;$A43-1," ",IF(T$5-$I$5+1&gt;'Primary Inputs'!$C$17,0,(SUM(OFFSET($I$23,0,T$5-$I$5-$A43+1)))*$C96))</f>
        <v xml:space="preserve"> </v>
      </c>
      <c r="U150" s="169" t="str">
        <f ca="1">IF(U$5-$I$5&lt;$A43-1," ",IF(U$5-$I$5+1&gt;'Primary Inputs'!$C$17,0,(SUM(OFFSET($I$23,0,U$5-$I$5-$A43+1)))*$C96))</f>
        <v xml:space="preserve"> </v>
      </c>
      <c r="V150" s="169" t="str">
        <f ca="1">IF(V$5-$I$5&lt;$A43-1," ",IF(V$5-$I$5+1&gt;'Primary Inputs'!$C$17,0,(SUM(OFFSET($I$23,0,V$5-$I$5-$A43+1)))*$C96))</f>
        <v xml:space="preserve"> </v>
      </c>
      <c r="W150" s="169" t="str">
        <f ca="1">IF(W$5-$I$5&lt;$A43-1," ",IF(W$5-$I$5+1&gt;'Primary Inputs'!$C$17,0,(SUM(OFFSET($I$23,0,W$5-$I$5-$A43+1)))*$C96))</f>
        <v xml:space="preserve"> </v>
      </c>
      <c r="X150" s="169" t="str">
        <f ca="1">IF(X$5-$I$5&lt;$A43-1," ",IF(X$5-$I$5+1&gt;'Primary Inputs'!$C$17,0,(SUM(OFFSET($I$23,0,X$5-$I$5-$A43+1)))*$C96))</f>
        <v xml:space="preserve"> </v>
      </c>
      <c r="Y150" s="169" t="str">
        <f ca="1">IF(Y$5-$I$5&lt;$A43-1," ",IF(Y$5-$I$5+1&gt;'Primary Inputs'!$C$17,0,(SUM(OFFSET($I$23,0,Y$5-$I$5-$A43+1)))*$C96))</f>
        <v xml:space="preserve"> </v>
      </c>
      <c r="Z150" s="169">
        <f ca="1">IF(Z$5-$I$5&lt;$A43-1," ",IF(Z$5-$I$5+1&gt;'Primary Inputs'!$C$17,0,(SUM(OFFSET($I$23,0,Z$5-$I$5-$A43+1)))*$C96))</f>
        <v>0</v>
      </c>
      <c r="AA150" s="169">
        <f ca="1">IF(AA$5-$I$5&lt;$A43-1," ",IF(AA$5-$I$5+1&gt;'Primary Inputs'!$C$17,0,(SUM(OFFSET($I$23,0,AA$5-$I$5-$A43+1)))*$C96))</f>
        <v>0</v>
      </c>
      <c r="AB150" s="169">
        <f ca="1">IF(AB$5-$I$5&lt;$A43-1," ",IF(AB$5-$I$5+1&gt;'Primary Inputs'!$C$17,0,(SUM(OFFSET($I$23,0,AB$5-$I$5-$A43+1)))*$C96))</f>
        <v>0</v>
      </c>
      <c r="AC150" s="169">
        <f ca="1">IF(AC$5-$I$5&lt;$A43-1," ",IF(AC$5-$I$5+1&gt;'Primary Inputs'!$C$17,0,(SUM(OFFSET($I$23,0,AC$5-$I$5-$A43+1)))*$C96))</f>
        <v>0</v>
      </c>
      <c r="AD150" s="169">
        <f ca="1">IF(AD$5-$I$5&lt;$A43-1," ",IF(AD$5-$I$5+1&gt;'Primary Inputs'!$C$17,0,(SUM(OFFSET($I$23,0,AD$5-$I$5-$A43+1)))*$C96))</f>
        <v>0</v>
      </c>
      <c r="AE150" s="169">
        <f ca="1">IF(AE$5-$I$5&lt;$A43-1," ",IF(AE$5-$I$5+1&gt;'Primary Inputs'!$C$17,0,(SUM(OFFSET($I$23,0,AE$5-$I$5-$A43+1)))*$C96))</f>
        <v>0</v>
      </c>
      <c r="AF150" s="169">
        <f ca="1">IF(AF$5-$I$5&lt;$A43-1," ",IF(AF$5-$I$5+1&gt;'Primary Inputs'!$C$17,0,(SUM(OFFSET($I$23,0,AF$5-$I$5-$A43+1)))*$C96))</f>
        <v>0</v>
      </c>
      <c r="AG150" s="169">
        <f ca="1">IF(AG$5-$I$5&lt;$A43-1," ",IF(AG$5-$I$5+1&gt;'Primary Inputs'!$C$17,0,(SUM(OFFSET($I$23,0,AG$5-$I$5-$A43+1)))*$C96))</f>
        <v>0</v>
      </c>
      <c r="AH150" s="169">
        <f ca="1">IF(AH$5-$I$5&lt;$A43-1," ",IF(AH$5-$I$5+1&gt;'Primary Inputs'!$C$17,0,(SUM(OFFSET($I$23,0,AH$5-$I$5-$A43+1)))*$C96))</f>
        <v>0</v>
      </c>
      <c r="AI150" s="169">
        <f ca="1">IF(AI$5-$I$5&lt;$A43-1," ",IF(AI$5-$I$5+1&gt;'Primary Inputs'!$C$17,0,(SUM(OFFSET($I$23,0,AI$5-$I$5-$A43+1)))*$C96))</f>
        <v>0</v>
      </c>
      <c r="AJ150" s="169">
        <f ca="1">IF(AJ$5-$I$5&lt;$A43-1," ",IF(AJ$5-$I$5+1&gt;'Primary Inputs'!$C$17,0,(SUM(OFFSET($I$23,0,AJ$5-$I$5-$A43+1)))*$C96))</f>
        <v>0</v>
      </c>
      <c r="AK150" s="169">
        <f ca="1">IF(AK$5-$I$5&lt;$A43-1," ",IF(AK$5-$I$5+1&gt;'Primary Inputs'!$C$17,0,(SUM(OFFSET($I$23,0,AK$5-$I$5-$A43+1)))*$C96))</f>
        <v>0</v>
      </c>
      <c r="AL150" s="169">
        <f ca="1">IF(AL$5-$I$5&lt;$A43-1," ",IF(AL$5-$I$5+1&gt;'Primary Inputs'!$C$17,0,(SUM(OFFSET($I$23,0,AL$5-$I$5-$A43+1)))*$C96))</f>
        <v>0</v>
      </c>
      <c r="AM150" s="169">
        <f ca="1">IF(AM$5-$I$5&lt;$A43-1," ",IF(AM$5-$I$5+1&gt;'Primary Inputs'!$C$17,0,(SUM(OFFSET($I$23,0,AM$5-$I$5-$A43+1)))*$C96))</f>
        <v>0</v>
      </c>
      <c r="AN150" s="169">
        <f ca="1">IF(AN$5-$I$5&lt;$A43-1," ",IF(AN$5-$I$5+1&gt;'Primary Inputs'!$C$17,0,(SUM(OFFSET($I$23,0,AN$5-$I$5-$A43+1)))*$C96))</f>
        <v>0</v>
      </c>
      <c r="AO150" s="169">
        <f ca="1">IF(AO$5-$I$5&lt;$A43-1," ",IF(AO$5-$I$5+1&gt;'Primary Inputs'!$C$17,0,(SUM(OFFSET($I$23,0,AO$5-$I$5-$A43+1)))*$C96))</f>
        <v>0</v>
      </c>
      <c r="AP150" s="169">
        <f ca="1">IF(AP$5-$I$5&lt;$A43-1," ",IF(AP$5-$I$5+1&gt;'Primary Inputs'!$C$17,0,(SUM(OFFSET($I$23,0,AP$5-$I$5-$A43+1)))*$C96))</f>
        <v>0</v>
      </c>
      <c r="AQ150" s="169">
        <f ca="1">IF(AQ$5-$I$5&lt;$A43-1," ",IF(AQ$5-$I$5+1&gt;'Primary Inputs'!$C$17,0,(SUM(OFFSET($I$23,0,AQ$5-$I$5-$A43+1)))*$C96))</f>
        <v>0</v>
      </c>
      <c r="AR150" s="169">
        <f ca="1">IF(AR$5-$I$5&lt;$A43-1," ",IF(AR$5-$I$5+1&gt;'Primary Inputs'!$C$17,0,(SUM(OFFSET($I$23,0,AR$5-$I$5-$A43+1)))*$C96))</f>
        <v>0</v>
      </c>
      <c r="AS150" s="169">
        <f ca="1">IF(AS$5-$I$5&lt;$A43-1," ",IF(AS$5-$I$5+1&gt;'Primary Inputs'!$C$17,0,(SUM(OFFSET($I$23,0,AS$5-$I$5-$A43+1)))*$C96))</f>
        <v>0</v>
      </c>
      <c r="AT150" s="169">
        <f ca="1">IF(AT$5-$I$5&lt;$A43-1," ",IF(AT$5-$I$5+1&gt;'Primary Inputs'!$C$17,0,(SUM(OFFSET($I$23,0,AT$5-$I$5-$A43+1)))*$C96))</f>
        <v>0</v>
      </c>
      <c r="AU150" s="169">
        <f ca="1">IF(AU$5-$I$5&lt;$A43-1," ",IF(AU$5-$I$5+1&gt;'Primary Inputs'!$C$17,0,(SUM(OFFSET($I$23,0,AU$5-$I$5-$A43+1)))*$C96))</f>
        <v>0</v>
      </c>
      <c r="AV150" s="169">
        <f ca="1">IF(AV$5-$I$5&lt;$A43-1," ",IF(AV$5-$I$5+1&gt;'Primary Inputs'!$C$17,0,(SUM(OFFSET($I$23,0,AV$5-$I$5-$A43+1)))*$C96))</f>
        <v>0</v>
      </c>
      <c r="AW150" s="169">
        <f ca="1">IF(AW$5-$I$5&lt;$A43-1," ",IF(AW$5-$I$5+1&gt;'Primary Inputs'!$C$17,0,(SUM(OFFSET($I$23,0,AW$5-$I$5-$A43+1)))*$C96))</f>
        <v>0</v>
      </c>
      <c r="AX150" s="169">
        <f ca="1">IF(AX$5-$I$5&lt;$A43-1," ",IF(AX$5-$I$5+1&gt;'Primary Inputs'!$C$17,0,(SUM(OFFSET($I$23,0,AX$5-$I$5-$A43+1)))*$C96))</f>
        <v>0</v>
      </c>
      <c r="AY150" s="169">
        <f ca="1">IF(AY$5-$I$5&lt;$A43-1," ",IF(AY$5-$I$5+1&gt;'Primary Inputs'!$C$17,0,(SUM(OFFSET($I$23,0,AY$5-$I$5-$A43+1)))*$C96))</f>
        <v>0</v>
      </c>
      <c r="AZ150" s="169">
        <f ca="1">IF(AZ$5-$I$5&lt;$A43-1," ",IF(AZ$5-$I$5+1&gt;'Primary Inputs'!$C$17,0,(SUM(OFFSET($I$23,0,AZ$5-$I$5-$A43+1)))*$C96))</f>
        <v>0</v>
      </c>
      <c r="BA150" s="169">
        <f ca="1">IF(BA$5-$I$5&lt;$A43-1," ",IF(BA$5-$I$5+1&gt;'Primary Inputs'!$C$17,0,(SUM(OFFSET($I$23,0,BA$5-$I$5-$A43+1)))*$C96))</f>
        <v>0</v>
      </c>
      <c r="BB150" s="169">
        <f ca="1">IF(BB$5-$I$5&lt;$A43-1," ",IF(BB$5-$I$5+1&gt;'Primary Inputs'!$C$17,0,(SUM(OFFSET($I$23,0,BB$5-$I$5-$A43+1)))*$C96))</f>
        <v>0</v>
      </c>
      <c r="BC150" s="169">
        <f ca="1">IF(BC$5-$I$5&lt;$A43-1," ",IF(BC$5-$I$5+1&gt;'Primary Inputs'!$C$17,0,(SUM(OFFSET($I$23,0,BC$5-$I$5-$A43+1)))*$C96))</f>
        <v>0</v>
      </c>
      <c r="BD150" s="169">
        <f ca="1">IF(BD$5-$I$5&lt;$A43-1," ",IF(BD$5-$I$5+1&gt;'Primary Inputs'!$C$17,0,(SUM(OFFSET($I$23,0,BD$5-$I$5-$A43+1)))*$C96))</f>
        <v>0</v>
      </c>
      <c r="BE150" s="169">
        <f ca="1">IF(BE$5-$I$5&lt;$A43-1," ",IF(BE$5-$I$5+1&gt;'Primary Inputs'!$C$17,0,(SUM(OFFSET($I$23,0,BE$5-$I$5-$A43+1)))*$C96))</f>
        <v>0</v>
      </c>
      <c r="BF150" s="169">
        <f ca="1">IF(BF$5-$I$5&lt;$A43-1," ",IF(BF$5-$I$5+1&gt;'Primary Inputs'!$C$17,0,(SUM(OFFSET($I$23,0,BF$5-$I$5-$A43+1)))*$C96))</f>
        <v>0</v>
      </c>
    </row>
    <row r="151" spans="2:58">
      <c r="B151" s="119" t="s">
        <v>213</v>
      </c>
      <c r="C151" s="119">
        <f t="shared" ca="1" si="5"/>
        <v>0</v>
      </c>
      <c r="I151" s="169" t="str">
        <f ca="1">IF(I$5-$I$5&lt;$A44-1," ",IF(I$5-$I$5+1&gt;'Primary Inputs'!$C$17,0,(SUM(OFFSET($I$23,0,I$5-$I$5-$A44+1)))*$C97))</f>
        <v xml:space="preserve"> </v>
      </c>
      <c r="J151" s="169" t="str">
        <f ca="1">IF(J$5-$I$5&lt;$A44-1," ",IF(J$5-$I$5+1&gt;'Primary Inputs'!$C$17,0,(SUM(OFFSET($I$23,0,J$5-$I$5-$A44+1)))*$C97))</f>
        <v xml:space="preserve"> </v>
      </c>
      <c r="K151" s="169" t="str">
        <f ca="1">IF(K$5-$I$5&lt;$A44-1," ",IF(K$5-$I$5+1&gt;'Primary Inputs'!$C$17,0,(SUM(OFFSET($I$23,0,K$5-$I$5-$A44+1)))*$C97))</f>
        <v xml:space="preserve"> </v>
      </c>
      <c r="L151" s="169" t="str">
        <f ca="1">IF(L$5-$I$5&lt;$A44-1," ",IF(L$5-$I$5+1&gt;'Primary Inputs'!$C$17,0,(SUM(OFFSET($I$23,0,L$5-$I$5-$A44+1)))*$C97))</f>
        <v xml:space="preserve"> </v>
      </c>
      <c r="M151" s="169" t="str">
        <f ca="1">IF(M$5-$I$5&lt;$A44-1," ",IF(M$5-$I$5+1&gt;'Primary Inputs'!$C$17,0,(SUM(OFFSET($I$23,0,M$5-$I$5-$A44+1)))*$C97))</f>
        <v xml:space="preserve"> </v>
      </c>
      <c r="N151" s="169" t="str">
        <f ca="1">IF(N$5-$I$5&lt;$A44-1," ",IF(N$5-$I$5+1&gt;'Primary Inputs'!$C$17,0,(SUM(OFFSET($I$23,0,N$5-$I$5-$A44+1)))*$C97))</f>
        <v xml:space="preserve"> </v>
      </c>
      <c r="O151" s="169" t="str">
        <f ca="1">IF(O$5-$I$5&lt;$A44-1," ",IF(O$5-$I$5+1&gt;'Primary Inputs'!$C$17,0,(SUM(OFFSET($I$23,0,O$5-$I$5-$A44+1)))*$C97))</f>
        <v xml:space="preserve"> </v>
      </c>
      <c r="P151" s="169" t="str">
        <f ca="1">IF(P$5-$I$5&lt;$A44-1," ",IF(P$5-$I$5+1&gt;'Primary Inputs'!$C$17,0,(SUM(OFFSET($I$23,0,P$5-$I$5-$A44+1)))*$C97))</f>
        <v xml:space="preserve"> </v>
      </c>
      <c r="Q151" s="169" t="str">
        <f ca="1">IF(Q$5-$I$5&lt;$A44-1," ",IF(Q$5-$I$5+1&gt;'Primary Inputs'!$C$17,0,(SUM(OFFSET($I$23,0,Q$5-$I$5-$A44+1)))*$C97))</f>
        <v xml:space="preserve"> </v>
      </c>
      <c r="R151" s="169" t="str">
        <f ca="1">IF(R$5-$I$5&lt;$A44-1," ",IF(R$5-$I$5+1&gt;'Primary Inputs'!$C$17,0,(SUM(OFFSET($I$23,0,R$5-$I$5-$A44+1)))*$C97))</f>
        <v xml:space="preserve"> </v>
      </c>
      <c r="S151" s="169" t="str">
        <f ca="1">IF(S$5-$I$5&lt;$A44-1," ",IF(S$5-$I$5+1&gt;'Primary Inputs'!$C$17,0,(SUM(OFFSET($I$23,0,S$5-$I$5-$A44+1)))*$C97))</f>
        <v xml:space="preserve"> </v>
      </c>
      <c r="T151" s="169" t="str">
        <f ca="1">IF(T$5-$I$5&lt;$A44-1," ",IF(T$5-$I$5+1&gt;'Primary Inputs'!$C$17,0,(SUM(OFFSET($I$23,0,T$5-$I$5-$A44+1)))*$C97))</f>
        <v xml:space="preserve"> </v>
      </c>
      <c r="U151" s="169" t="str">
        <f ca="1">IF(U$5-$I$5&lt;$A44-1," ",IF(U$5-$I$5+1&gt;'Primary Inputs'!$C$17,0,(SUM(OFFSET($I$23,0,U$5-$I$5-$A44+1)))*$C97))</f>
        <v xml:space="preserve"> </v>
      </c>
      <c r="V151" s="169" t="str">
        <f ca="1">IF(V$5-$I$5&lt;$A44-1," ",IF(V$5-$I$5+1&gt;'Primary Inputs'!$C$17,0,(SUM(OFFSET($I$23,0,V$5-$I$5-$A44+1)))*$C97))</f>
        <v xml:space="preserve"> </v>
      </c>
      <c r="W151" s="169" t="str">
        <f ca="1">IF(W$5-$I$5&lt;$A44-1," ",IF(W$5-$I$5+1&gt;'Primary Inputs'!$C$17,0,(SUM(OFFSET($I$23,0,W$5-$I$5-$A44+1)))*$C97))</f>
        <v xml:space="preserve"> </v>
      </c>
      <c r="X151" s="169" t="str">
        <f ca="1">IF(X$5-$I$5&lt;$A44-1," ",IF(X$5-$I$5+1&gt;'Primary Inputs'!$C$17,0,(SUM(OFFSET($I$23,0,X$5-$I$5-$A44+1)))*$C97))</f>
        <v xml:space="preserve"> </v>
      </c>
      <c r="Y151" s="169" t="str">
        <f ca="1">IF(Y$5-$I$5&lt;$A44-1," ",IF(Y$5-$I$5+1&gt;'Primary Inputs'!$C$17,0,(SUM(OFFSET($I$23,0,Y$5-$I$5-$A44+1)))*$C97))</f>
        <v xml:space="preserve"> </v>
      </c>
      <c r="Z151" s="169" t="str">
        <f ca="1">IF(Z$5-$I$5&lt;$A44-1," ",IF(Z$5-$I$5+1&gt;'Primary Inputs'!$C$17,0,(SUM(OFFSET($I$23,0,Z$5-$I$5-$A44+1)))*$C97))</f>
        <v xml:space="preserve"> </v>
      </c>
      <c r="AA151" s="169">
        <f ca="1">IF(AA$5-$I$5&lt;$A44-1," ",IF(AA$5-$I$5+1&gt;'Primary Inputs'!$C$17,0,(SUM(OFFSET($I$23,0,AA$5-$I$5-$A44+1)))*$C97))</f>
        <v>0</v>
      </c>
      <c r="AB151" s="169">
        <f ca="1">IF(AB$5-$I$5&lt;$A44-1," ",IF(AB$5-$I$5+1&gt;'Primary Inputs'!$C$17,0,(SUM(OFFSET($I$23,0,AB$5-$I$5-$A44+1)))*$C97))</f>
        <v>0</v>
      </c>
      <c r="AC151" s="169">
        <f ca="1">IF(AC$5-$I$5&lt;$A44-1," ",IF(AC$5-$I$5+1&gt;'Primary Inputs'!$C$17,0,(SUM(OFFSET($I$23,0,AC$5-$I$5-$A44+1)))*$C97))</f>
        <v>0</v>
      </c>
      <c r="AD151" s="169">
        <f ca="1">IF(AD$5-$I$5&lt;$A44-1," ",IF(AD$5-$I$5+1&gt;'Primary Inputs'!$C$17,0,(SUM(OFFSET($I$23,0,AD$5-$I$5-$A44+1)))*$C97))</f>
        <v>0</v>
      </c>
      <c r="AE151" s="169">
        <f ca="1">IF(AE$5-$I$5&lt;$A44-1," ",IF(AE$5-$I$5+1&gt;'Primary Inputs'!$C$17,0,(SUM(OFFSET($I$23,0,AE$5-$I$5-$A44+1)))*$C97))</f>
        <v>0</v>
      </c>
      <c r="AF151" s="169">
        <f ca="1">IF(AF$5-$I$5&lt;$A44-1," ",IF(AF$5-$I$5+1&gt;'Primary Inputs'!$C$17,0,(SUM(OFFSET($I$23,0,AF$5-$I$5-$A44+1)))*$C97))</f>
        <v>0</v>
      </c>
      <c r="AG151" s="169">
        <f ca="1">IF(AG$5-$I$5&lt;$A44-1," ",IF(AG$5-$I$5+1&gt;'Primary Inputs'!$C$17,0,(SUM(OFFSET($I$23,0,AG$5-$I$5-$A44+1)))*$C97))</f>
        <v>0</v>
      </c>
      <c r="AH151" s="169">
        <f ca="1">IF(AH$5-$I$5&lt;$A44-1," ",IF(AH$5-$I$5+1&gt;'Primary Inputs'!$C$17,0,(SUM(OFFSET($I$23,0,AH$5-$I$5-$A44+1)))*$C97))</f>
        <v>0</v>
      </c>
      <c r="AI151" s="169">
        <f ca="1">IF(AI$5-$I$5&lt;$A44-1," ",IF(AI$5-$I$5+1&gt;'Primary Inputs'!$C$17,0,(SUM(OFFSET($I$23,0,AI$5-$I$5-$A44+1)))*$C97))</f>
        <v>0</v>
      </c>
      <c r="AJ151" s="169">
        <f ca="1">IF(AJ$5-$I$5&lt;$A44-1," ",IF(AJ$5-$I$5+1&gt;'Primary Inputs'!$C$17,0,(SUM(OFFSET($I$23,0,AJ$5-$I$5-$A44+1)))*$C97))</f>
        <v>0</v>
      </c>
      <c r="AK151" s="169">
        <f ca="1">IF(AK$5-$I$5&lt;$A44-1," ",IF(AK$5-$I$5+1&gt;'Primary Inputs'!$C$17,0,(SUM(OFFSET($I$23,0,AK$5-$I$5-$A44+1)))*$C97))</f>
        <v>0</v>
      </c>
      <c r="AL151" s="169">
        <f ca="1">IF(AL$5-$I$5&lt;$A44-1," ",IF(AL$5-$I$5+1&gt;'Primary Inputs'!$C$17,0,(SUM(OFFSET($I$23,0,AL$5-$I$5-$A44+1)))*$C97))</f>
        <v>0</v>
      </c>
      <c r="AM151" s="169">
        <f ca="1">IF(AM$5-$I$5&lt;$A44-1," ",IF(AM$5-$I$5+1&gt;'Primary Inputs'!$C$17,0,(SUM(OFFSET($I$23,0,AM$5-$I$5-$A44+1)))*$C97))</f>
        <v>0</v>
      </c>
      <c r="AN151" s="169">
        <f ca="1">IF(AN$5-$I$5&lt;$A44-1," ",IF(AN$5-$I$5+1&gt;'Primary Inputs'!$C$17,0,(SUM(OFFSET($I$23,0,AN$5-$I$5-$A44+1)))*$C97))</f>
        <v>0</v>
      </c>
      <c r="AO151" s="169">
        <f ca="1">IF(AO$5-$I$5&lt;$A44-1," ",IF(AO$5-$I$5+1&gt;'Primary Inputs'!$C$17,0,(SUM(OFFSET($I$23,0,AO$5-$I$5-$A44+1)))*$C97))</f>
        <v>0</v>
      </c>
      <c r="AP151" s="169">
        <f ca="1">IF(AP$5-$I$5&lt;$A44-1," ",IF(AP$5-$I$5+1&gt;'Primary Inputs'!$C$17,0,(SUM(OFFSET($I$23,0,AP$5-$I$5-$A44+1)))*$C97))</f>
        <v>0</v>
      </c>
      <c r="AQ151" s="169">
        <f ca="1">IF(AQ$5-$I$5&lt;$A44-1," ",IF(AQ$5-$I$5+1&gt;'Primary Inputs'!$C$17,0,(SUM(OFFSET($I$23,0,AQ$5-$I$5-$A44+1)))*$C97))</f>
        <v>0</v>
      </c>
      <c r="AR151" s="169">
        <f ca="1">IF(AR$5-$I$5&lt;$A44-1," ",IF(AR$5-$I$5+1&gt;'Primary Inputs'!$C$17,0,(SUM(OFFSET($I$23,0,AR$5-$I$5-$A44+1)))*$C97))</f>
        <v>0</v>
      </c>
      <c r="AS151" s="169">
        <f ca="1">IF(AS$5-$I$5&lt;$A44-1," ",IF(AS$5-$I$5+1&gt;'Primary Inputs'!$C$17,0,(SUM(OFFSET($I$23,0,AS$5-$I$5-$A44+1)))*$C97))</f>
        <v>0</v>
      </c>
      <c r="AT151" s="169">
        <f ca="1">IF(AT$5-$I$5&lt;$A44-1," ",IF(AT$5-$I$5+1&gt;'Primary Inputs'!$C$17,0,(SUM(OFFSET($I$23,0,AT$5-$I$5-$A44+1)))*$C97))</f>
        <v>0</v>
      </c>
      <c r="AU151" s="169">
        <f ca="1">IF(AU$5-$I$5&lt;$A44-1," ",IF(AU$5-$I$5+1&gt;'Primary Inputs'!$C$17,0,(SUM(OFFSET($I$23,0,AU$5-$I$5-$A44+1)))*$C97))</f>
        <v>0</v>
      </c>
      <c r="AV151" s="169">
        <f ca="1">IF(AV$5-$I$5&lt;$A44-1," ",IF(AV$5-$I$5+1&gt;'Primary Inputs'!$C$17,0,(SUM(OFFSET($I$23,0,AV$5-$I$5-$A44+1)))*$C97))</f>
        <v>0</v>
      </c>
      <c r="AW151" s="169">
        <f ca="1">IF(AW$5-$I$5&lt;$A44-1," ",IF(AW$5-$I$5+1&gt;'Primary Inputs'!$C$17,0,(SUM(OFFSET($I$23,0,AW$5-$I$5-$A44+1)))*$C97))</f>
        <v>0</v>
      </c>
      <c r="AX151" s="169">
        <f ca="1">IF(AX$5-$I$5&lt;$A44-1," ",IF(AX$5-$I$5+1&gt;'Primary Inputs'!$C$17,0,(SUM(OFFSET($I$23,0,AX$5-$I$5-$A44+1)))*$C97))</f>
        <v>0</v>
      </c>
      <c r="AY151" s="169">
        <f ca="1">IF(AY$5-$I$5&lt;$A44-1," ",IF(AY$5-$I$5+1&gt;'Primary Inputs'!$C$17,0,(SUM(OFFSET($I$23,0,AY$5-$I$5-$A44+1)))*$C97))</f>
        <v>0</v>
      </c>
      <c r="AZ151" s="169">
        <f ca="1">IF(AZ$5-$I$5&lt;$A44-1," ",IF(AZ$5-$I$5+1&gt;'Primary Inputs'!$C$17,0,(SUM(OFFSET($I$23,0,AZ$5-$I$5-$A44+1)))*$C97))</f>
        <v>0</v>
      </c>
      <c r="BA151" s="169">
        <f ca="1">IF(BA$5-$I$5&lt;$A44-1," ",IF(BA$5-$I$5+1&gt;'Primary Inputs'!$C$17,0,(SUM(OFFSET($I$23,0,BA$5-$I$5-$A44+1)))*$C97))</f>
        <v>0</v>
      </c>
      <c r="BB151" s="169">
        <f ca="1">IF(BB$5-$I$5&lt;$A44-1," ",IF(BB$5-$I$5+1&gt;'Primary Inputs'!$C$17,0,(SUM(OFFSET($I$23,0,BB$5-$I$5-$A44+1)))*$C97))</f>
        <v>0</v>
      </c>
      <c r="BC151" s="169">
        <f ca="1">IF(BC$5-$I$5&lt;$A44-1," ",IF(BC$5-$I$5+1&gt;'Primary Inputs'!$C$17,0,(SUM(OFFSET($I$23,0,BC$5-$I$5-$A44+1)))*$C97))</f>
        <v>0</v>
      </c>
      <c r="BD151" s="169">
        <f ca="1">IF(BD$5-$I$5&lt;$A44-1," ",IF(BD$5-$I$5+1&gt;'Primary Inputs'!$C$17,0,(SUM(OFFSET($I$23,0,BD$5-$I$5-$A44+1)))*$C97))</f>
        <v>0</v>
      </c>
      <c r="BE151" s="169">
        <f ca="1">IF(BE$5-$I$5&lt;$A44-1," ",IF(BE$5-$I$5+1&gt;'Primary Inputs'!$C$17,0,(SUM(OFFSET($I$23,0,BE$5-$I$5-$A44+1)))*$C97))</f>
        <v>0</v>
      </c>
      <c r="BF151" s="169">
        <f ca="1">IF(BF$5-$I$5&lt;$A44-1," ",IF(BF$5-$I$5+1&gt;'Primary Inputs'!$C$17,0,(SUM(OFFSET($I$23,0,BF$5-$I$5-$A44+1)))*$C97))</f>
        <v>0</v>
      </c>
    </row>
    <row r="152" spans="2:58">
      <c r="B152" s="119" t="s">
        <v>214</v>
      </c>
      <c r="C152" s="119">
        <f t="shared" ca="1" si="5"/>
        <v>0</v>
      </c>
      <c r="I152" s="169" t="str">
        <f ca="1">IF(I$5-$I$5&lt;$A45-1," ",IF(I$5-$I$5+1&gt;'Primary Inputs'!$C$17,0,(SUM(OFFSET($I$23,0,I$5-$I$5-$A45+1)))*$C98))</f>
        <v xml:space="preserve"> </v>
      </c>
      <c r="J152" s="169" t="str">
        <f ca="1">IF(J$5-$I$5&lt;$A45-1," ",IF(J$5-$I$5+1&gt;'Primary Inputs'!$C$17,0,(SUM(OFFSET($I$23,0,J$5-$I$5-$A45+1)))*$C98))</f>
        <v xml:space="preserve"> </v>
      </c>
      <c r="K152" s="169" t="str">
        <f ca="1">IF(K$5-$I$5&lt;$A45-1," ",IF(K$5-$I$5+1&gt;'Primary Inputs'!$C$17,0,(SUM(OFFSET($I$23,0,K$5-$I$5-$A45+1)))*$C98))</f>
        <v xml:space="preserve"> </v>
      </c>
      <c r="L152" s="169" t="str">
        <f ca="1">IF(L$5-$I$5&lt;$A45-1," ",IF(L$5-$I$5+1&gt;'Primary Inputs'!$C$17,0,(SUM(OFFSET($I$23,0,L$5-$I$5-$A45+1)))*$C98))</f>
        <v xml:space="preserve"> </v>
      </c>
      <c r="M152" s="169" t="str">
        <f ca="1">IF(M$5-$I$5&lt;$A45-1," ",IF(M$5-$I$5+1&gt;'Primary Inputs'!$C$17,0,(SUM(OFFSET($I$23,0,M$5-$I$5-$A45+1)))*$C98))</f>
        <v xml:space="preserve"> </v>
      </c>
      <c r="N152" s="169" t="str">
        <f ca="1">IF(N$5-$I$5&lt;$A45-1," ",IF(N$5-$I$5+1&gt;'Primary Inputs'!$C$17,0,(SUM(OFFSET($I$23,0,N$5-$I$5-$A45+1)))*$C98))</f>
        <v xml:space="preserve"> </v>
      </c>
      <c r="O152" s="169" t="str">
        <f ca="1">IF(O$5-$I$5&lt;$A45-1," ",IF(O$5-$I$5+1&gt;'Primary Inputs'!$C$17,0,(SUM(OFFSET($I$23,0,O$5-$I$5-$A45+1)))*$C98))</f>
        <v xml:space="preserve"> </v>
      </c>
      <c r="P152" s="169" t="str">
        <f ca="1">IF(P$5-$I$5&lt;$A45-1," ",IF(P$5-$I$5+1&gt;'Primary Inputs'!$C$17,0,(SUM(OFFSET($I$23,0,P$5-$I$5-$A45+1)))*$C98))</f>
        <v xml:space="preserve"> </v>
      </c>
      <c r="Q152" s="169" t="str">
        <f ca="1">IF(Q$5-$I$5&lt;$A45-1," ",IF(Q$5-$I$5+1&gt;'Primary Inputs'!$C$17,0,(SUM(OFFSET($I$23,0,Q$5-$I$5-$A45+1)))*$C98))</f>
        <v xml:space="preserve"> </v>
      </c>
      <c r="R152" s="169" t="str">
        <f ca="1">IF(R$5-$I$5&lt;$A45-1," ",IF(R$5-$I$5+1&gt;'Primary Inputs'!$C$17,0,(SUM(OFFSET($I$23,0,R$5-$I$5-$A45+1)))*$C98))</f>
        <v xml:space="preserve"> </v>
      </c>
      <c r="S152" s="169" t="str">
        <f ca="1">IF(S$5-$I$5&lt;$A45-1," ",IF(S$5-$I$5+1&gt;'Primary Inputs'!$C$17,0,(SUM(OFFSET($I$23,0,S$5-$I$5-$A45+1)))*$C98))</f>
        <v xml:space="preserve"> </v>
      </c>
      <c r="T152" s="169" t="str">
        <f ca="1">IF(T$5-$I$5&lt;$A45-1," ",IF(T$5-$I$5+1&gt;'Primary Inputs'!$C$17,0,(SUM(OFFSET($I$23,0,T$5-$I$5-$A45+1)))*$C98))</f>
        <v xml:space="preserve"> </v>
      </c>
      <c r="U152" s="169" t="str">
        <f ca="1">IF(U$5-$I$5&lt;$A45-1," ",IF(U$5-$I$5+1&gt;'Primary Inputs'!$C$17,0,(SUM(OFFSET($I$23,0,U$5-$I$5-$A45+1)))*$C98))</f>
        <v xml:space="preserve"> </v>
      </c>
      <c r="V152" s="169" t="str">
        <f ca="1">IF(V$5-$I$5&lt;$A45-1," ",IF(V$5-$I$5+1&gt;'Primary Inputs'!$C$17,0,(SUM(OFFSET($I$23,0,V$5-$I$5-$A45+1)))*$C98))</f>
        <v xml:space="preserve"> </v>
      </c>
      <c r="W152" s="169" t="str">
        <f ca="1">IF(W$5-$I$5&lt;$A45-1," ",IF(W$5-$I$5+1&gt;'Primary Inputs'!$C$17,0,(SUM(OFFSET($I$23,0,W$5-$I$5-$A45+1)))*$C98))</f>
        <v xml:space="preserve"> </v>
      </c>
      <c r="X152" s="169" t="str">
        <f ca="1">IF(X$5-$I$5&lt;$A45-1," ",IF(X$5-$I$5+1&gt;'Primary Inputs'!$C$17,0,(SUM(OFFSET($I$23,0,X$5-$I$5-$A45+1)))*$C98))</f>
        <v xml:space="preserve"> </v>
      </c>
      <c r="Y152" s="169" t="str">
        <f ca="1">IF(Y$5-$I$5&lt;$A45-1," ",IF(Y$5-$I$5+1&gt;'Primary Inputs'!$C$17,0,(SUM(OFFSET($I$23,0,Y$5-$I$5-$A45+1)))*$C98))</f>
        <v xml:space="preserve"> </v>
      </c>
      <c r="Z152" s="169" t="str">
        <f ca="1">IF(Z$5-$I$5&lt;$A45-1," ",IF(Z$5-$I$5+1&gt;'Primary Inputs'!$C$17,0,(SUM(OFFSET($I$23,0,Z$5-$I$5-$A45+1)))*$C98))</f>
        <v xml:space="preserve"> </v>
      </c>
      <c r="AA152" s="169" t="str">
        <f ca="1">IF(AA$5-$I$5&lt;$A45-1," ",IF(AA$5-$I$5+1&gt;'Primary Inputs'!$C$17,0,(SUM(OFFSET($I$23,0,AA$5-$I$5-$A45+1)))*$C98))</f>
        <v xml:space="preserve"> </v>
      </c>
      <c r="AB152" s="169">
        <f ca="1">IF(AB$5-$I$5&lt;$A45-1," ",IF(AB$5-$I$5+1&gt;'Primary Inputs'!$C$17,0,(SUM(OFFSET($I$23,0,AB$5-$I$5-$A45+1)))*$C98))</f>
        <v>0</v>
      </c>
      <c r="AC152" s="169">
        <f ca="1">IF(AC$5-$I$5&lt;$A45-1," ",IF(AC$5-$I$5+1&gt;'Primary Inputs'!$C$17,0,(SUM(OFFSET($I$23,0,AC$5-$I$5-$A45+1)))*$C98))</f>
        <v>0</v>
      </c>
      <c r="AD152" s="169">
        <f ca="1">IF(AD$5-$I$5&lt;$A45-1," ",IF(AD$5-$I$5+1&gt;'Primary Inputs'!$C$17,0,(SUM(OFFSET($I$23,0,AD$5-$I$5-$A45+1)))*$C98))</f>
        <v>0</v>
      </c>
      <c r="AE152" s="169">
        <f ca="1">IF(AE$5-$I$5&lt;$A45-1," ",IF(AE$5-$I$5+1&gt;'Primary Inputs'!$C$17,0,(SUM(OFFSET($I$23,0,AE$5-$I$5-$A45+1)))*$C98))</f>
        <v>0</v>
      </c>
      <c r="AF152" s="169">
        <f ca="1">IF(AF$5-$I$5&lt;$A45-1," ",IF(AF$5-$I$5+1&gt;'Primary Inputs'!$C$17,0,(SUM(OFFSET($I$23,0,AF$5-$I$5-$A45+1)))*$C98))</f>
        <v>0</v>
      </c>
      <c r="AG152" s="169">
        <f ca="1">IF(AG$5-$I$5&lt;$A45-1," ",IF(AG$5-$I$5+1&gt;'Primary Inputs'!$C$17,0,(SUM(OFFSET($I$23,0,AG$5-$I$5-$A45+1)))*$C98))</f>
        <v>0</v>
      </c>
      <c r="AH152" s="169">
        <f ca="1">IF(AH$5-$I$5&lt;$A45-1," ",IF(AH$5-$I$5+1&gt;'Primary Inputs'!$C$17,0,(SUM(OFFSET($I$23,0,AH$5-$I$5-$A45+1)))*$C98))</f>
        <v>0</v>
      </c>
      <c r="AI152" s="169">
        <f ca="1">IF(AI$5-$I$5&lt;$A45-1," ",IF(AI$5-$I$5+1&gt;'Primary Inputs'!$C$17,0,(SUM(OFFSET($I$23,0,AI$5-$I$5-$A45+1)))*$C98))</f>
        <v>0</v>
      </c>
      <c r="AJ152" s="169">
        <f ca="1">IF(AJ$5-$I$5&lt;$A45-1," ",IF(AJ$5-$I$5+1&gt;'Primary Inputs'!$C$17,0,(SUM(OFFSET($I$23,0,AJ$5-$I$5-$A45+1)))*$C98))</f>
        <v>0</v>
      </c>
      <c r="AK152" s="169">
        <f ca="1">IF(AK$5-$I$5&lt;$A45-1," ",IF(AK$5-$I$5+1&gt;'Primary Inputs'!$C$17,0,(SUM(OFFSET($I$23,0,AK$5-$I$5-$A45+1)))*$C98))</f>
        <v>0</v>
      </c>
      <c r="AL152" s="169">
        <f ca="1">IF(AL$5-$I$5&lt;$A45-1," ",IF(AL$5-$I$5+1&gt;'Primary Inputs'!$C$17,0,(SUM(OFFSET($I$23,0,AL$5-$I$5-$A45+1)))*$C98))</f>
        <v>0</v>
      </c>
      <c r="AM152" s="169">
        <f ca="1">IF(AM$5-$I$5&lt;$A45-1," ",IF(AM$5-$I$5+1&gt;'Primary Inputs'!$C$17,0,(SUM(OFFSET($I$23,0,AM$5-$I$5-$A45+1)))*$C98))</f>
        <v>0</v>
      </c>
      <c r="AN152" s="169">
        <f ca="1">IF(AN$5-$I$5&lt;$A45-1," ",IF(AN$5-$I$5+1&gt;'Primary Inputs'!$C$17,0,(SUM(OFFSET($I$23,0,AN$5-$I$5-$A45+1)))*$C98))</f>
        <v>0</v>
      </c>
      <c r="AO152" s="169">
        <f ca="1">IF(AO$5-$I$5&lt;$A45-1," ",IF(AO$5-$I$5+1&gt;'Primary Inputs'!$C$17,0,(SUM(OFFSET($I$23,0,AO$5-$I$5-$A45+1)))*$C98))</f>
        <v>0</v>
      </c>
      <c r="AP152" s="169">
        <f ca="1">IF(AP$5-$I$5&lt;$A45-1," ",IF(AP$5-$I$5+1&gt;'Primary Inputs'!$C$17,0,(SUM(OFFSET($I$23,0,AP$5-$I$5-$A45+1)))*$C98))</f>
        <v>0</v>
      </c>
      <c r="AQ152" s="169">
        <f ca="1">IF(AQ$5-$I$5&lt;$A45-1," ",IF(AQ$5-$I$5+1&gt;'Primary Inputs'!$C$17,0,(SUM(OFFSET($I$23,0,AQ$5-$I$5-$A45+1)))*$C98))</f>
        <v>0</v>
      </c>
      <c r="AR152" s="169">
        <f ca="1">IF(AR$5-$I$5&lt;$A45-1," ",IF(AR$5-$I$5+1&gt;'Primary Inputs'!$C$17,0,(SUM(OFFSET($I$23,0,AR$5-$I$5-$A45+1)))*$C98))</f>
        <v>0</v>
      </c>
      <c r="AS152" s="169">
        <f ca="1">IF(AS$5-$I$5&lt;$A45-1," ",IF(AS$5-$I$5+1&gt;'Primary Inputs'!$C$17,0,(SUM(OFFSET($I$23,0,AS$5-$I$5-$A45+1)))*$C98))</f>
        <v>0</v>
      </c>
      <c r="AT152" s="169">
        <f ca="1">IF(AT$5-$I$5&lt;$A45-1," ",IF(AT$5-$I$5+1&gt;'Primary Inputs'!$C$17,0,(SUM(OFFSET($I$23,0,AT$5-$I$5-$A45+1)))*$C98))</f>
        <v>0</v>
      </c>
      <c r="AU152" s="169">
        <f ca="1">IF(AU$5-$I$5&lt;$A45-1," ",IF(AU$5-$I$5+1&gt;'Primary Inputs'!$C$17,0,(SUM(OFFSET($I$23,0,AU$5-$I$5-$A45+1)))*$C98))</f>
        <v>0</v>
      </c>
      <c r="AV152" s="169">
        <f ca="1">IF(AV$5-$I$5&lt;$A45-1," ",IF(AV$5-$I$5+1&gt;'Primary Inputs'!$C$17,0,(SUM(OFFSET($I$23,0,AV$5-$I$5-$A45+1)))*$C98))</f>
        <v>0</v>
      </c>
      <c r="AW152" s="169">
        <f ca="1">IF(AW$5-$I$5&lt;$A45-1," ",IF(AW$5-$I$5+1&gt;'Primary Inputs'!$C$17,0,(SUM(OFFSET($I$23,0,AW$5-$I$5-$A45+1)))*$C98))</f>
        <v>0</v>
      </c>
      <c r="AX152" s="169">
        <f ca="1">IF(AX$5-$I$5&lt;$A45-1," ",IF(AX$5-$I$5+1&gt;'Primary Inputs'!$C$17,0,(SUM(OFFSET($I$23,0,AX$5-$I$5-$A45+1)))*$C98))</f>
        <v>0</v>
      </c>
      <c r="AY152" s="169">
        <f ca="1">IF(AY$5-$I$5&lt;$A45-1," ",IF(AY$5-$I$5+1&gt;'Primary Inputs'!$C$17,0,(SUM(OFFSET($I$23,0,AY$5-$I$5-$A45+1)))*$C98))</f>
        <v>0</v>
      </c>
      <c r="AZ152" s="169">
        <f ca="1">IF(AZ$5-$I$5&lt;$A45-1," ",IF(AZ$5-$I$5+1&gt;'Primary Inputs'!$C$17,0,(SUM(OFFSET($I$23,0,AZ$5-$I$5-$A45+1)))*$C98))</f>
        <v>0</v>
      </c>
      <c r="BA152" s="169">
        <f ca="1">IF(BA$5-$I$5&lt;$A45-1," ",IF(BA$5-$I$5+1&gt;'Primary Inputs'!$C$17,0,(SUM(OFFSET($I$23,0,BA$5-$I$5-$A45+1)))*$C98))</f>
        <v>0</v>
      </c>
      <c r="BB152" s="169">
        <f ca="1">IF(BB$5-$I$5&lt;$A45-1," ",IF(BB$5-$I$5+1&gt;'Primary Inputs'!$C$17,0,(SUM(OFFSET($I$23,0,BB$5-$I$5-$A45+1)))*$C98))</f>
        <v>0</v>
      </c>
      <c r="BC152" s="169">
        <f ca="1">IF(BC$5-$I$5&lt;$A45-1," ",IF(BC$5-$I$5+1&gt;'Primary Inputs'!$C$17,0,(SUM(OFFSET($I$23,0,BC$5-$I$5-$A45+1)))*$C98))</f>
        <v>0</v>
      </c>
      <c r="BD152" s="169">
        <f ca="1">IF(BD$5-$I$5&lt;$A45-1," ",IF(BD$5-$I$5+1&gt;'Primary Inputs'!$C$17,0,(SUM(OFFSET($I$23,0,BD$5-$I$5-$A45+1)))*$C98))</f>
        <v>0</v>
      </c>
      <c r="BE152" s="169">
        <f ca="1">IF(BE$5-$I$5&lt;$A45-1," ",IF(BE$5-$I$5+1&gt;'Primary Inputs'!$C$17,0,(SUM(OFFSET($I$23,0,BE$5-$I$5-$A45+1)))*$C98))</f>
        <v>0</v>
      </c>
      <c r="BF152" s="169">
        <f ca="1">IF(BF$5-$I$5&lt;$A45-1," ",IF(BF$5-$I$5+1&gt;'Primary Inputs'!$C$17,0,(SUM(OFFSET($I$23,0,BF$5-$I$5-$A45+1)))*$C98))</f>
        <v>0</v>
      </c>
    </row>
    <row r="153" spans="2:58">
      <c r="B153" s="119" t="s">
        <v>215</v>
      </c>
      <c r="C153" s="119">
        <f t="shared" ca="1" si="5"/>
        <v>0</v>
      </c>
      <c r="I153" s="169" t="str">
        <f ca="1">IF(I$5-$I$5&lt;$A46-1," ",IF(I$5-$I$5+1&gt;'Primary Inputs'!$C$17,0,(SUM(OFFSET($I$23,0,I$5-$I$5-$A46+1)))*$C99))</f>
        <v xml:space="preserve"> </v>
      </c>
      <c r="J153" s="169" t="str">
        <f ca="1">IF(J$5-$I$5&lt;$A46-1," ",IF(J$5-$I$5+1&gt;'Primary Inputs'!$C$17,0,(SUM(OFFSET($I$23,0,J$5-$I$5-$A46+1)))*$C99))</f>
        <v xml:space="preserve"> </v>
      </c>
      <c r="K153" s="169" t="str">
        <f ca="1">IF(K$5-$I$5&lt;$A46-1," ",IF(K$5-$I$5+1&gt;'Primary Inputs'!$C$17,0,(SUM(OFFSET($I$23,0,K$5-$I$5-$A46+1)))*$C99))</f>
        <v xml:space="preserve"> </v>
      </c>
      <c r="L153" s="169" t="str">
        <f ca="1">IF(L$5-$I$5&lt;$A46-1," ",IF(L$5-$I$5+1&gt;'Primary Inputs'!$C$17,0,(SUM(OFFSET($I$23,0,L$5-$I$5-$A46+1)))*$C99))</f>
        <v xml:space="preserve"> </v>
      </c>
      <c r="M153" s="169" t="str">
        <f ca="1">IF(M$5-$I$5&lt;$A46-1," ",IF(M$5-$I$5+1&gt;'Primary Inputs'!$C$17,0,(SUM(OFFSET($I$23,0,M$5-$I$5-$A46+1)))*$C99))</f>
        <v xml:space="preserve"> </v>
      </c>
      <c r="N153" s="169" t="str">
        <f ca="1">IF(N$5-$I$5&lt;$A46-1," ",IF(N$5-$I$5+1&gt;'Primary Inputs'!$C$17,0,(SUM(OFFSET($I$23,0,N$5-$I$5-$A46+1)))*$C99))</f>
        <v xml:space="preserve"> </v>
      </c>
      <c r="O153" s="169" t="str">
        <f ca="1">IF(O$5-$I$5&lt;$A46-1," ",IF(O$5-$I$5+1&gt;'Primary Inputs'!$C$17,0,(SUM(OFFSET($I$23,0,O$5-$I$5-$A46+1)))*$C99))</f>
        <v xml:space="preserve"> </v>
      </c>
      <c r="P153" s="169" t="str">
        <f ca="1">IF(P$5-$I$5&lt;$A46-1," ",IF(P$5-$I$5+1&gt;'Primary Inputs'!$C$17,0,(SUM(OFFSET($I$23,0,P$5-$I$5-$A46+1)))*$C99))</f>
        <v xml:space="preserve"> </v>
      </c>
      <c r="Q153" s="169" t="str">
        <f ca="1">IF(Q$5-$I$5&lt;$A46-1," ",IF(Q$5-$I$5+1&gt;'Primary Inputs'!$C$17,0,(SUM(OFFSET($I$23,0,Q$5-$I$5-$A46+1)))*$C99))</f>
        <v xml:space="preserve"> </v>
      </c>
      <c r="R153" s="169" t="str">
        <f ca="1">IF(R$5-$I$5&lt;$A46-1," ",IF(R$5-$I$5+1&gt;'Primary Inputs'!$C$17,0,(SUM(OFFSET($I$23,0,R$5-$I$5-$A46+1)))*$C99))</f>
        <v xml:space="preserve"> </v>
      </c>
      <c r="S153" s="169" t="str">
        <f ca="1">IF(S$5-$I$5&lt;$A46-1," ",IF(S$5-$I$5+1&gt;'Primary Inputs'!$C$17,0,(SUM(OFFSET($I$23,0,S$5-$I$5-$A46+1)))*$C99))</f>
        <v xml:space="preserve"> </v>
      </c>
      <c r="T153" s="169" t="str">
        <f ca="1">IF(T$5-$I$5&lt;$A46-1," ",IF(T$5-$I$5+1&gt;'Primary Inputs'!$C$17,0,(SUM(OFFSET($I$23,0,T$5-$I$5-$A46+1)))*$C99))</f>
        <v xml:space="preserve"> </v>
      </c>
      <c r="U153" s="169" t="str">
        <f ca="1">IF(U$5-$I$5&lt;$A46-1," ",IF(U$5-$I$5+1&gt;'Primary Inputs'!$C$17,0,(SUM(OFFSET($I$23,0,U$5-$I$5-$A46+1)))*$C99))</f>
        <v xml:space="preserve"> </v>
      </c>
      <c r="V153" s="169" t="str">
        <f ca="1">IF(V$5-$I$5&lt;$A46-1," ",IF(V$5-$I$5+1&gt;'Primary Inputs'!$C$17,0,(SUM(OFFSET($I$23,0,V$5-$I$5-$A46+1)))*$C99))</f>
        <v xml:space="preserve"> </v>
      </c>
      <c r="W153" s="169" t="str">
        <f ca="1">IF(W$5-$I$5&lt;$A46-1," ",IF(W$5-$I$5+1&gt;'Primary Inputs'!$C$17,0,(SUM(OFFSET($I$23,0,W$5-$I$5-$A46+1)))*$C99))</f>
        <v xml:space="preserve"> </v>
      </c>
      <c r="X153" s="169" t="str">
        <f ca="1">IF(X$5-$I$5&lt;$A46-1," ",IF(X$5-$I$5+1&gt;'Primary Inputs'!$C$17,0,(SUM(OFFSET($I$23,0,X$5-$I$5-$A46+1)))*$C99))</f>
        <v xml:space="preserve"> </v>
      </c>
      <c r="Y153" s="169" t="str">
        <f ca="1">IF(Y$5-$I$5&lt;$A46-1," ",IF(Y$5-$I$5+1&gt;'Primary Inputs'!$C$17,0,(SUM(OFFSET($I$23,0,Y$5-$I$5-$A46+1)))*$C99))</f>
        <v xml:space="preserve"> </v>
      </c>
      <c r="Z153" s="169" t="str">
        <f ca="1">IF(Z$5-$I$5&lt;$A46-1," ",IF(Z$5-$I$5+1&gt;'Primary Inputs'!$C$17,0,(SUM(OFFSET($I$23,0,Z$5-$I$5-$A46+1)))*$C99))</f>
        <v xml:space="preserve"> </v>
      </c>
      <c r="AA153" s="169" t="str">
        <f ca="1">IF(AA$5-$I$5&lt;$A46-1," ",IF(AA$5-$I$5+1&gt;'Primary Inputs'!$C$17,0,(SUM(OFFSET($I$23,0,AA$5-$I$5-$A46+1)))*$C99))</f>
        <v xml:space="preserve"> </v>
      </c>
      <c r="AB153" s="169" t="str">
        <f ca="1">IF(AB$5-$I$5&lt;$A46-1," ",IF(AB$5-$I$5+1&gt;'Primary Inputs'!$C$17,0,(SUM(OFFSET($I$23,0,AB$5-$I$5-$A46+1)))*$C99))</f>
        <v xml:space="preserve"> </v>
      </c>
      <c r="AC153" s="169">
        <f ca="1">IF(AC$5-$I$5&lt;$A46-1," ",IF(AC$5-$I$5+1&gt;'Primary Inputs'!$C$17,0,(SUM(OFFSET($I$23,0,AC$5-$I$5-$A46+1)))*$C99))</f>
        <v>0</v>
      </c>
      <c r="AD153" s="169">
        <f ca="1">IF(AD$5-$I$5&lt;$A46-1," ",IF(AD$5-$I$5+1&gt;'Primary Inputs'!$C$17,0,(SUM(OFFSET($I$23,0,AD$5-$I$5-$A46+1)))*$C99))</f>
        <v>0</v>
      </c>
      <c r="AE153" s="169">
        <f ca="1">IF(AE$5-$I$5&lt;$A46-1," ",IF(AE$5-$I$5+1&gt;'Primary Inputs'!$C$17,0,(SUM(OFFSET($I$23,0,AE$5-$I$5-$A46+1)))*$C99))</f>
        <v>0</v>
      </c>
      <c r="AF153" s="169">
        <f ca="1">IF(AF$5-$I$5&lt;$A46-1," ",IF(AF$5-$I$5+1&gt;'Primary Inputs'!$C$17,0,(SUM(OFFSET($I$23,0,AF$5-$I$5-$A46+1)))*$C99))</f>
        <v>0</v>
      </c>
      <c r="AG153" s="169">
        <f ca="1">IF(AG$5-$I$5&lt;$A46-1," ",IF(AG$5-$I$5+1&gt;'Primary Inputs'!$C$17,0,(SUM(OFFSET($I$23,0,AG$5-$I$5-$A46+1)))*$C99))</f>
        <v>0</v>
      </c>
      <c r="AH153" s="169">
        <f ca="1">IF(AH$5-$I$5&lt;$A46-1," ",IF(AH$5-$I$5+1&gt;'Primary Inputs'!$C$17,0,(SUM(OFFSET($I$23,0,AH$5-$I$5-$A46+1)))*$C99))</f>
        <v>0</v>
      </c>
      <c r="AI153" s="169">
        <f ca="1">IF(AI$5-$I$5&lt;$A46-1," ",IF(AI$5-$I$5+1&gt;'Primary Inputs'!$C$17,0,(SUM(OFFSET($I$23,0,AI$5-$I$5-$A46+1)))*$C99))</f>
        <v>0</v>
      </c>
      <c r="AJ153" s="169">
        <f ca="1">IF(AJ$5-$I$5&lt;$A46-1," ",IF(AJ$5-$I$5+1&gt;'Primary Inputs'!$C$17,0,(SUM(OFFSET($I$23,0,AJ$5-$I$5-$A46+1)))*$C99))</f>
        <v>0</v>
      </c>
      <c r="AK153" s="169">
        <f ca="1">IF(AK$5-$I$5&lt;$A46-1," ",IF(AK$5-$I$5+1&gt;'Primary Inputs'!$C$17,0,(SUM(OFFSET($I$23,0,AK$5-$I$5-$A46+1)))*$C99))</f>
        <v>0</v>
      </c>
      <c r="AL153" s="169">
        <f ca="1">IF(AL$5-$I$5&lt;$A46-1," ",IF(AL$5-$I$5+1&gt;'Primary Inputs'!$C$17,0,(SUM(OFFSET($I$23,0,AL$5-$I$5-$A46+1)))*$C99))</f>
        <v>0</v>
      </c>
      <c r="AM153" s="169">
        <f ca="1">IF(AM$5-$I$5&lt;$A46-1," ",IF(AM$5-$I$5+1&gt;'Primary Inputs'!$C$17,0,(SUM(OFFSET($I$23,0,AM$5-$I$5-$A46+1)))*$C99))</f>
        <v>0</v>
      </c>
      <c r="AN153" s="169">
        <f ca="1">IF(AN$5-$I$5&lt;$A46-1," ",IF(AN$5-$I$5+1&gt;'Primary Inputs'!$C$17,0,(SUM(OFFSET($I$23,0,AN$5-$I$5-$A46+1)))*$C99))</f>
        <v>0</v>
      </c>
      <c r="AO153" s="169">
        <f ca="1">IF(AO$5-$I$5&lt;$A46-1," ",IF(AO$5-$I$5+1&gt;'Primary Inputs'!$C$17,0,(SUM(OFFSET($I$23,0,AO$5-$I$5-$A46+1)))*$C99))</f>
        <v>0</v>
      </c>
      <c r="AP153" s="169">
        <f ca="1">IF(AP$5-$I$5&lt;$A46-1," ",IF(AP$5-$I$5+1&gt;'Primary Inputs'!$C$17,0,(SUM(OFFSET($I$23,0,AP$5-$I$5-$A46+1)))*$C99))</f>
        <v>0</v>
      </c>
      <c r="AQ153" s="169">
        <f ca="1">IF(AQ$5-$I$5&lt;$A46-1," ",IF(AQ$5-$I$5+1&gt;'Primary Inputs'!$C$17,0,(SUM(OFFSET($I$23,0,AQ$5-$I$5-$A46+1)))*$C99))</f>
        <v>0</v>
      </c>
      <c r="AR153" s="169">
        <f ca="1">IF(AR$5-$I$5&lt;$A46-1," ",IF(AR$5-$I$5+1&gt;'Primary Inputs'!$C$17,0,(SUM(OFFSET($I$23,0,AR$5-$I$5-$A46+1)))*$C99))</f>
        <v>0</v>
      </c>
      <c r="AS153" s="169">
        <f ca="1">IF(AS$5-$I$5&lt;$A46-1," ",IF(AS$5-$I$5+1&gt;'Primary Inputs'!$C$17,0,(SUM(OFFSET($I$23,0,AS$5-$I$5-$A46+1)))*$C99))</f>
        <v>0</v>
      </c>
      <c r="AT153" s="169">
        <f ca="1">IF(AT$5-$I$5&lt;$A46-1," ",IF(AT$5-$I$5+1&gt;'Primary Inputs'!$C$17,0,(SUM(OFFSET($I$23,0,AT$5-$I$5-$A46+1)))*$C99))</f>
        <v>0</v>
      </c>
      <c r="AU153" s="169">
        <f ca="1">IF(AU$5-$I$5&lt;$A46-1," ",IF(AU$5-$I$5+1&gt;'Primary Inputs'!$C$17,0,(SUM(OFFSET($I$23,0,AU$5-$I$5-$A46+1)))*$C99))</f>
        <v>0</v>
      </c>
      <c r="AV153" s="169">
        <f ca="1">IF(AV$5-$I$5&lt;$A46-1," ",IF(AV$5-$I$5+1&gt;'Primary Inputs'!$C$17,0,(SUM(OFFSET($I$23,0,AV$5-$I$5-$A46+1)))*$C99))</f>
        <v>0</v>
      </c>
      <c r="AW153" s="169">
        <f ca="1">IF(AW$5-$I$5&lt;$A46-1," ",IF(AW$5-$I$5+1&gt;'Primary Inputs'!$C$17,0,(SUM(OFFSET($I$23,0,AW$5-$I$5-$A46+1)))*$C99))</f>
        <v>0</v>
      </c>
      <c r="AX153" s="169">
        <f ca="1">IF(AX$5-$I$5&lt;$A46-1," ",IF(AX$5-$I$5+1&gt;'Primary Inputs'!$C$17,0,(SUM(OFFSET($I$23,0,AX$5-$I$5-$A46+1)))*$C99))</f>
        <v>0</v>
      </c>
      <c r="AY153" s="169">
        <f ca="1">IF(AY$5-$I$5&lt;$A46-1," ",IF(AY$5-$I$5+1&gt;'Primary Inputs'!$C$17,0,(SUM(OFFSET($I$23,0,AY$5-$I$5-$A46+1)))*$C99))</f>
        <v>0</v>
      </c>
      <c r="AZ153" s="169">
        <f ca="1">IF(AZ$5-$I$5&lt;$A46-1," ",IF(AZ$5-$I$5+1&gt;'Primary Inputs'!$C$17,0,(SUM(OFFSET($I$23,0,AZ$5-$I$5-$A46+1)))*$C99))</f>
        <v>0</v>
      </c>
      <c r="BA153" s="169">
        <f ca="1">IF(BA$5-$I$5&lt;$A46-1," ",IF(BA$5-$I$5+1&gt;'Primary Inputs'!$C$17,0,(SUM(OFFSET($I$23,0,BA$5-$I$5-$A46+1)))*$C99))</f>
        <v>0</v>
      </c>
      <c r="BB153" s="169">
        <f ca="1">IF(BB$5-$I$5&lt;$A46-1," ",IF(BB$5-$I$5+1&gt;'Primary Inputs'!$C$17,0,(SUM(OFFSET($I$23,0,BB$5-$I$5-$A46+1)))*$C99))</f>
        <v>0</v>
      </c>
      <c r="BC153" s="169">
        <f ca="1">IF(BC$5-$I$5&lt;$A46-1," ",IF(BC$5-$I$5+1&gt;'Primary Inputs'!$C$17,0,(SUM(OFFSET($I$23,0,BC$5-$I$5-$A46+1)))*$C99))</f>
        <v>0</v>
      </c>
      <c r="BD153" s="169">
        <f ca="1">IF(BD$5-$I$5&lt;$A46-1," ",IF(BD$5-$I$5+1&gt;'Primary Inputs'!$C$17,0,(SUM(OFFSET($I$23,0,BD$5-$I$5-$A46+1)))*$C99))</f>
        <v>0</v>
      </c>
      <c r="BE153" s="169">
        <f ca="1">IF(BE$5-$I$5&lt;$A46-1," ",IF(BE$5-$I$5+1&gt;'Primary Inputs'!$C$17,0,(SUM(OFFSET($I$23,0,BE$5-$I$5-$A46+1)))*$C99))</f>
        <v>0</v>
      </c>
      <c r="BF153" s="169">
        <f ca="1">IF(BF$5-$I$5&lt;$A46-1," ",IF(BF$5-$I$5+1&gt;'Primary Inputs'!$C$17,0,(SUM(OFFSET($I$23,0,BF$5-$I$5-$A46+1)))*$C99))</f>
        <v>0</v>
      </c>
    </row>
    <row r="154" spans="2:58">
      <c r="B154" s="119" t="s">
        <v>216</v>
      </c>
      <c r="C154" s="119">
        <f t="shared" ca="1" si="5"/>
        <v>0</v>
      </c>
      <c r="I154" s="169" t="str">
        <f ca="1">IF(I$5-$I$5&lt;$A47-1," ",IF(I$5-$I$5+1&gt;'Primary Inputs'!$C$17,0,(SUM(OFFSET($I$23,0,I$5-$I$5-$A47+1)))*$C100))</f>
        <v xml:space="preserve"> </v>
      </c>
      <c r="J154" s="169" t="str">
        <f ca="1">IF(J$5-$I$5&lt;$A47-1," ",IF(J$5-$I$5+1&gt;'Primary Inputs'!$C$17,0,(SUM(OFFSET($I$23,0,J$5-$I$5-$A47+1)))*$C100))</f>
        <v xml:space="preserve"> </v>
      </c>
      <c r="K154" s="169" t="str">
        <f ca="1">IF(K$5-$I$5&lt;$A47-1," ",IF(K$5-$I$5+1&gt;'Primary Inputs'!$C$17,0,(SUM(OFFSET($I$23,0,K$5-$I$5-$A47+1)))*$C100))</f>
        <v xml:space="preserve"> </v>
      </c>
      <c r="L154" s="169" t="str">
        <f ca="1">IF(L$5-$I$5&lt;$A47-1," ",IF(L$5-$I$5+1&gt;'Primary Inputs'!$C$17,0,(SUM(OFFSET($I$23,0,L$5-$I$5-$A47+1)))*$C100))</f>
        <v xml:space="preserve"> </v>
      </c>
      <c r="M154" s="169" t="str">
        <f ca="1">IF(M$5-$I$5&lt;$A47-1," ",IF(M$5-$I$5+1&gt;'Primary Inputs'!$C$17,0,(SUM(OFFSET($I$23,0,M$5-$I$5-$A47+1)))*$C100))</f>
        <v xml:space="preserve"> </v>
      </c>
      <c r="N154" s="169" t="str">
        <f ca="1">IF(N$5-$I$5&lt;$A47-1," ",IF(N$5-$I$5+1&gt;'Primary Inputs'!$C$17,0,(SUM(OFFSET($I$23,0,N$5-$I$5-$A47+1)))*$C100))</f>
        <v xml:space="preserve"> </v>
      </c>
      <c r="O154" s="169" t="str">
        <f ca="1">IF(O$5-$I$5&lt;$A47-1," ",IF(O$5-$I$5+1&gt;'Primary Inputs'!$C$17,0,(SUM(OFFSET($I$23,0,O$5-$I$5-$A47+1)))*$C100))</f>
        <v xml:space="preserve"> </v>
      </c>
      <c r="P154" s="169" t="str">
        <f ca="1">IF(P$5-$I$5&lt;$A47-1," ",IF(P$5-$I$5+1&gt;'Primary Inputs'!$C$17,0,(SUM(OFFSET($I$23,0,P$5-$I$5-$A47+1)))*$C100))</f>
        <v xml:space="preserve"> </v>
      </c>
      <c r="Q154" s="169" t="str">
        <f ca="1">IF(Q$5-$I$5&lt;$A47-1," ",IF(Q$5-$I$5+1&gt;'Primary Inputs'!$C$17,0,(SUM(OFFSET($I$23,0,Q$5-$I$5-$A47+1)))*$C100))</f>
        <v xml:space="preserve"> </v>
      </c>
      <c r="R154" s="169" t="str">
        <f ca="1">IF(R$5-$I$5&lt;$A47-1," ",IF(R$5-$I$5+1&gt;'Primary Inputs'!$C$17,0,(SUM(OFFSET($I$23,0,R$5-$I$5-$A47+1)))*$C100))</f>
        <v xml:space="preserve"> </v>
      </c>
      <c r="S154" s="169" t="str">
        <f ca="1">IF(S$5-$I$5&lt;$A47-1," ",IF(S$5-$I$5+1&gt;'Primary Inputs'!$C$17,0,(SUM(OFFSET($I$23,0,S$5-$I$5-$A47+1)))*$C100))</f>
        <v xml:space="preserve"> </v>
      </c>
      <c r="T154" s="169" t="str">
        <f ca="1">IF(T$5-$I$5&lt;$A47-1," ",IF(T$5-$I$5+1&gt;'Primary Inputs'!$C$17,0,(SUM(OFFSET($I$23,0,T$5-$I$5-$A47+1)))*$C100))</f>
        <v xml:space="preserve"> </v>
      </c>
      <c r="U154" s="169" t="str">
        <f ca="1">IF(U$5-$I$5&lt;$A47-1," ",IF(U$5-$I$5+1&gt;'Primary Inputs'!$C$17,0,(SUM(OFFSET($I$23,0,U$5-$I$5-$A47+1)))*$C100))</f>
        <v xml:space="preserve"> </v>
      </c>
      <c r="V154" s="169" t="str">
        <f ca="1">IF(V$5-$I$5&lt;$A47-1," ",IF(V$5-$I$5+1&gt;'Primary Inputs'!$C$17,0,(SUM(OFFSET($I$23,0,V$5-$I$5-$A47+1)))*$C100))</f>
        <v xml:space="preserve"> </v>
      </c>
      <c r="W154" s="169" t="str">
        <f ca="1">IF(W$5-$I$5&lt;$A47-1," ",IF(W$5-$I$5+1&gt;'Primary Inputs'!$C$17,0,(SUM(OFFSET($I$23,0,W$5-$I$5-$A47+1)))*$C100))</f>
        <v xml:space="preserve"> </v>
      </c>
      <c r="X154" s="169" t="str">
        <f ca="1">IF(X$5-$I$5&lt;$A47-1," ",IF(X$5-$I$5+1&gt;'Primary Inputs'!$C$17,0,(SUM(OFFSET($I$23,0,X$5-$I$5-$A47+1)))*$C100))</f>
        <v xml:space="preserve"> </v>
      </c>
      <c r="Y154" s="169" t="str">
        <f ca="1">IF(Y$5-$I$5&lt;$A47-1," ",IF(Y$5-$I$5+1&gt;'Primary Inputs'!$C$17,0,(SUM(OFFSET($I$23,0,Y$5-$I$5-$A47+1)))*$C100))</f>
        <v xml:space="preserve"> </v>
      </c>
      <c r="Z154" s="169" t="str">
        <f ca="1">IF(Z$5-$I$5&lt;$A47-1," ",IF(Z$5-$I$5+1&gt;'Primary Inputs'!$C$17,0,(SUM(OFFSET($I$23,0,Z$5-$I$5-$A47+1)))*$C100))</f>
        <v xml:space="preserve"> </v>
      </c>
      <c r="AA154" s="169" t="str">
        <f ca="1">IF(AA$5-$I$5&lt;$A47-1," ",IF(AA$5-$I$5+1&gt;'Primary Inputs'!$C$17,0,(SUM(OFFSET($I$23,0,AA$5-$I$5-$A47+1)))*$C100))</f>
        <v xml:space="preserve"> </v>
      </c>
      <c r="AB154" s="169" t="str">
        <f ca="1">IF(AB$5-$I$5&lt;$A47-1," ",IF(AB$5-$I$5+1&gt;'Primary Inputs'!$C$17,0,(SUM(OFFSET($I$23,0,AB$5-$I$5-$A47+1)))*$C100))</f>
        <v xml:space="preserve"> </v>
      </c>
      <c r="AC154" s="169" t="str">
        <f ca="1">IF(AC$5-$I$5&lt;$A47-1," ",IF(AC$5-$I$5+1&gt;'Primary Inputs'!$C$17,0,(SUM(OFFSET($I$23,0,AC$5-$I$5-$A47+1)))*$C100))</f>
        <v xml:space="preserve"> </v>
      </c>
      <c r="AD154" s="169">
        <f ca="1">IF(AD$5-$I$5&lt;$A47-1," ",IF(AD$5-$I$5+1&gt;'Primary Inputs'!$C$17,0,(SUM(OFFSET($I$23,0,AD$5-$I$5-$A47+1)))*$C100))</f>
        <v>0</v>
      </c>
      <c r="AE154" s="169">
        <f ca="1">IF(AE$5-$I$5&lt;$A47-1," ",IF(AE$5-$I$5+1&gt;'Primary Inputs'!$C$17,0,(SUM(OFFSET($I$23,0,AE$5-$I$5-$A47+1)))*$C100))</f>
        <v>0</v>
      </c>
      <c r="AF154" s="169">
        <f ca="1">IF(AF$5-$I$5&lt;$A47-1," ",IF(AF$5-$I$5+1&gt;'Primary Inputs'!$C$17,0,(SUM(OFFSET($I$23,0,AF$5-$I$5-$A47+1)))*$C100))</f>
        <v>0</v>
      </c>
      <c r="AG154" s="169">
        <f ca="1">IF(AG$5-$I$5&lt;$A47-1," ",IF(AG$5-$I$5+1&gt;'Primary Inputs'!$C$17,0,(SUM(OFFSET($I$23,0,AG$5-$I$5-$A47+1)))*$C100))</f>
        <v>0</v>
      </c>
      <c r="AH154" s="169">
        <f ca="1">IF(AH$5-$I$5&lt;$A47-1," ",IF(AH$5-$I$5+1&gt;'Primary Inputs'!$C$17,0,(SUM(OFFSET($I$23,0,AH$5-$I$5-$A47+1)))*$C100))</f>
        <v>0</v>
      </c>
      <c r="AI154" s="169">
        <f ca="1">IF(AI$5-$I$5&lt;$A47-1," ",IF(AI$5-$I$5+1&gt;'Primary Inputs'!$C$17,0,(SUM(OFFSET($I$23,0,AI$5-$I$5-$A47+1)))*$C100))</f>
        <v>0</v>
      </c>
      <c r="AJ154" s="169">
        <f ca="1">IF(AJ$5-$I$5&lt;$A47-1," ",IF(AJ$5-$I$5+1&gt;'Primary Inputs'!$C$17,0,(SUM(OFFSET($I$23,0,AJ$5-$I$5-$A47+1)))*$C100))</f>
        <v>0</v>
      </c>
      <c r="AK154" s="169">
        <f ca="1">IF(AK$5-$I$5&lt;$A47-1," ",IF(AK$5-$I$5+1&gt;'Primary Inputs'!$C$17,0,(SUM(OFFSET($I$23,0,AK$5-$I$5-$A47+1)))*$C100))</f>
        <v>0</v>
      </c>
      <c r="AL154" s="169">
        <f ca="1">IF(AL$5-$I$5&lt;$A47-1," ",IF(AL$5-$I$5+1&gt;'Primary Inputs'!$C$17,0,(SUM(OFFSET($I$23,0,AL$5-$I$5-$A47+1)))*$C100))</f>
        <v>0</v>
      </c>
      <c r="AM154" s="169">
        <f ca="1">IF(AM$5-$I$5&lt;$A47-1," ",IF(AM$5-$I$5+1&gt;'Primary Inputs'!$C$17,0,(SUM(OFFSET($I$23,0,AM$5-$I$5-$A47+1)))*$C100))</f>
        <v>0</v>
      </c>
      <c r="AN154" s="169">
        <f ca="1">IF(AN$5-$I$5&lt;$A47-1," ",IF(AN$5-$I$5+1&gt;'Primary Inputs'!$C$17,0,(SUM(OFFSET($I$23,0,AN$5-$I$5-$A47+1)))*$C100))</f>
        <v>0</v>
      </c>
      <c r="AO154" s="169">
        <f ca="1">IF(AO$5-$I$5&lt;$A47-1," ",IF(AO$5-$I$5+1&gt;'Primary Inputs'!$C$17,0,(SUM(OFFSET($I$23,0,AO$5-$I$5-$A47+1)))*$C100))</f>
        <v>0</v>
      </c>
      <c r="AP154" s="169">
        <f ca="1">IF(AP$5-$I$5&lt;$A47-1," ",IF(AP$5-$I$5+1&gt;'Primary Inputs'!$C$17,0,(SUM(OFFSET($I$23,0,AP$5-$I$5-$A47+1)))*$C100))</f>
        <v>0</v>
      </c>
      <c r="AQ154" s="169">
        <f ca="1">IF(AQ$5-$I$5&lt;$A47-1," ",IF(AQ$5-$I$5+1&gt;'Primary Inputs'!$C$17,0,(SUM(OFFSET($I$23,0,AQ$5-$I$5-$A47+1)))*$C100))</f>
        <v>0</v>
      </c>
      <c r="AR154" s="169">
        <f ca="1">IF(AR$5-$I$5&lt;$A47-1," ",IF(AR$5-$I$5+1&gt;'Primary Inputs'!$C$17,0,(SUM(OFFSET($I$23,0,AR$5-$I$5-$A47+1)))*$C100))</f>
        <v>0</v>
      </c>
      <c r="AS154" s="169">
        <f ca="1">IF(AS$5-$I$5&lt;$A47-1," ",IF(AS$5-$I$5+1&gt;'Primary Inputs'!$C$17,0,(SUM(OFFSET($I$23,0,AS$5-$I$5-$A47+1)))*$C100))</f>
        <v>0</v>
      </c>
      <c r="AT154" s="169">
        <f ca="1">IF(AT$5-$I$5&lt;$A47-1," ",IF(AT$5-$I$5+1&gt;'Primary Inputs'!$C$17,0,(SUM(OFFSET($I$23,0,AT$5-$I$5-$A47+1)))*$C100))</f>
        <v>0</v>
      </c>
      <c r="AU154" s="169">
        <f ca="1">IF(AU$5-$I$5&lt;$A47-1," ",IF(AU$5-$I$5+1&gt;'Primary Inputs'!$C$17,0,(SUM(OFFSET($I$23,0,AU$5-$I$5-$A47+1)))*$C100))</f>
        <v>0</v>
      </c>
      <c r="AV154" s="169">
        <f ca="1">IF(AV$5-$I$5&lt;$A47-1," ",IF(AV$5-$I$5+1&gt;'Primary Inputs'!$C$17,0,(SUM(OFFSET($I$23,0,AV$5-$I$5-$A47+1)))*$C100))</f>
        <v>0</v>
      </c>
      <c r="AW154" s="169">
        <f ca="1">IF(AW$5-$I$5&lt;$A47-1," ",IF(AW$5-$I$5+1&gt;'Primary Inputs'!$C$17,0,(SUM(OFFSET($I$23,0,AW$5-$I$5-$A47+1)))*$C100))</f>
        <v>0</v>
      </c>
      <c r="AX154" s="169">
        <f ca="1">IF(AX$5-$I$5&lt;$A47-1," ",IF(AX$5-$I$5+1&gt;'Primary Inputs'!$C$17,0,(SUM(OFFSET($I$23,0,AX$5-$I$5-$A47+1)))*$C100))</f>
        <v>0</v>
      </c>
      <c r="AY154" s="169">
        <f ca="1">IF(AY$5-$I$5&lt;$A47-1," ",IF(AY$5-$I$5+1&gt;'Primary Inputs'!$C$17,0,(SUM(OFFSET($I$23,0,AY$5-$I$5-$A47+1)))*$C100))</f>
        <v>0</v>
      </c>
      <c r="AZ154" s="169">
        <f ca="1">IF(AZ$5-$I$5&lt;$A47-1," ",IF(AZ$5-$I$5+1&gt;'Primary Inputs'!$C$17,0,(SUM(OFFSET($I$23,0,AZ$5-$I$5-$A47+1)))*$C100))</f>
        <v>0</v>
      </c>
      <c r="BA154" s="169">
        <f ca="1">IF(BA$5-$I$5&lt;$A47-1," ",IF(BA$5-$I$5+1&gt;'Primary Inputs'!$C$17,0,(SUM(OFFSET($I$23,0,BA$5-$I$5-$A47+1)))*$C100))</f>
        <v>0</v>
      </c>
      <c r="BB154" s="169">
        <f ca="1">IF(BB$5-$I$5&lt;$A47-1," ",IF(BB$5-$I$5+1&gt;'Primary Inputs'!$C$17,0,(SUM(OFFSET($I$23,0,BB$5-$I$5-$A47+1)))*$C100))</f>
        <v>0</v>
      </c>
      <c r="BC154" s="169">
        <f ca="1">IF(BC$5-$I$5&lt;$A47-1," ",IF(BC$5-$I$5+1&gt;'Primary Inputs'!$C$17,0,(SUM(OFFSET($I$23,0,BC$5-$I$5-$A47+1)))*$C100))</f>
        <v>0</v>
      </c>
      <c r="BD154" s="169">
        <f ca="1">IF(BD$5-$I$5&lt;$A47-1," ",IF(BD$5-$I$5+1&gt;'Primary Inputs'!$C$17,0,(SUM(OFFSET($I$23,0,BD$5-$I$5-$A47+1)))*$C100))</f>
        <v>0</v>
      </c>
      <c r="BE154" s="169">
        <f ca="1">IF(BE$5-$I$5&lt;$A47-1," ",IF(BE$5-$I$5+1&gt;'Primary Inputs'!$C$17,0,(SUM(OFFSET($I$23,0,BE$5-$I$5-$A47+1)))*$C100))</f>
        <v>0</v>
      </c>
      <c r="BF154" s="169">
        <f ca="1">IF(BF$5-$I$5&lt;$A47-1," ",IF(BF$5-$I$5+1&gt;'Primary Inputs'!$C$17,0,(SUM(OFFSET($I$23,0,BF$5-$I$5-$A47+1)))*$C100))</f>
        <v>0</v>
      </c>
    </row>
    <row r="155" spans="2:58">
      <c r="B155" s="119" t="s">
        <v>217</v>
      </c>
      <c r="C155" s="119">
        <f t="shared" ca="1" si="5"/>
        <v>0</v>
      </c>
      <c r="I155" s="169" t="str">
        <f ca="1">IF(I$5-$I$5&lt;$A48-1," ",IF(I$5-$I$5+1&gt;'Primary Inputs'!$C$17,0,(SUM(OFFSET($I$23,0,I$5-$I$5-$A48+1)))*$C101))</f>
        <v xml:space="preserve"> </v>
      </c>
      <c r="J155" s="169" t="str">
        <f ca="1">IF(J$5-$I$5&lt;$A48-1," ",IF(J$5-$I$5+1&gt;'Primary Inputs'!$C$17,0,(SUM(OFFSET($I$23,0,J$5-$I$5-$A48+1)))*$C101))</f>
        <v xml:space="preserve"> </v>
      </c>
      <c r="K155" s="169" t="str">
        <f ca="1">IF(K$5-$I$5&lt;$A48-1," ",IF(K$5-$I$5+1&gt;'Primary Inputs'!$C$17,0,(SUM(OFFSET($I$23,0,K$5-$I$5-$A48+1)))*$C101))</f>
        <v xml:space="preserve"> </v>
      </c>
      <c r="L155" s="169" t="str">
        <f ca="1">IF(L$5-$I$5&lt;$A48-1," ",IF(L$5-$I$5+1&gt;'Primary Inputs'!$C$17,0,(SUM(OFFSET($I$23,0,L$5-$I$5-$A48+1)))*$C101))</f>
        <v xml:space="preserve"> </v>
      </c>
      <c r="M155" s="169" t="str">
        <f ca="1">IF(M$5-$I$5&lt;$A48-1," ",IF(M$5-$I$5+1&gt;'Primary Inputs'!$C$17,0,(SUM(OFFSET($I$23,0,M$5-$I$5-$A48+1)))*$C101))</f>
        <v xml:space="preserve"> </v>
      </c>
      <c r="N155" s="169" t="str">
        <f ca="1">IF(N$5-$I$5&lt;$A48-1," ",IF(N$5-$I$5+1&gt;'Primary Inputs'!$C$17,0,(SUM(OFFSET($I$23,0,N$5-$I$5-$A48+1)))*$C101))</f>
        <v xml:space="preserve"> </v>
      </c>
      <c r="O155" s="169" t="str">
        <f ca="1">IF(O$5-$I$5&lt;$A48-1," ",IF(O$5-$I$5+1&gt;'Primary Inputs'!$C$17,0,(SUM(OFFSET($I$23,0,O$5-$I$5-$A48+1)))*$C101))</f>
        <v xml:space="preserve"> </v>
      </c>
      <c r="P155" s="169" t="str">
        <f ca="1">IF(P$5-$I$5&lt;$A48-1," ",IF(P$5-$I$5+1&gt;'Primary Inputs'!$C$17,0,(SUM(OFFSET($I$23,0,P$5-$I$5-$A48+1)))*$C101))</f>
        <v xml:space="preserve"> </v>
      </c>
      <c r="Q155" s="169" t="str">
        <f ca="1">IF(Q$5-$I$5&lt;$A48-1," ",IF(Q$5-$I$5+1&gt;'Primary Inputs'!$C$17,0,(SUM(OFFSET($I$23,0,Q$5-$I$5-$A48+1)))*$C101))</f>
        <v xml:space="preserve"> </v>
      </c>
      <c r="R155" s="169" t="str">
        <f ca="1">IF(R$5-$I$5&lt;$A48-1," ",IF(R$5-$I$5+1&gt;'Primary Inputs'!$C$17,0,(SUM(OFFSET($I$23,0,R$5-$I$5-$A48+1)))*$C101))</f>
        <v xml:space="preserve"> </v>
      </c>
      <c r="S155" s="169" t="str">
        <f ca="1">IF(S$5-$I$5&lt;$A48-1," ",IF(S$5-$I$5+1&gt;'Primary Inputs'!$C$17,0,(SUM(OFFSET($I$23,0,S$5-$I$5-$A48+1)))*$C101))</f>
        <v xml:space="preserve"> </v>
      </c>
      <c r="T155" s="169" t="str">
        <f ca="1">IF(T$5-$I$5&lt;$A48-1," ",IF(T$5-$I$5+1&gt;'Primary Inputs'!$C$17,0,(SUM(OFFSET($I$23,0,T$5-$I$5-$A48+1)))*$C101))</f>
        <v xml:space="preserve"> </v>
      </c>
      <c r="U155" s="169" t="str">
        <f ca="1">IF(U$5-$I$5&lt;$A48-1," ",IF(U$5-$I$5+1&gt;'Primary Inputs'!$C$17,0,(SUM(OFFSET($I$23,0,U$5-$I$5-$A48+1)))*$C101))</f>
        <v xml:space="preserve"> </v>
      </c>
      <c r="V155" s="169" t="str">
        <f ca="1">IF(V$5-$I$5&lt;$A48-1," ",IF(V$5-$I$5+1&gt;'Primary Inputs'!$C$17,0,(SUM(OFFSET($I$23,0,V$5-$I$5-$A48+1)))*$C101))</f>
        <v xml:space="preserve"> </v>
      </c>
      <c r="W155" s="169" t="str">
        <f ca="1">IF(W$5-$I$5&lt;$A48-1," ",IF(W$5-$I$5+1&gt;'Primary Inputs'!$C$17,0,(SUM(OFFSET($I$23,0,W$5-$I$5-$A48+1)))*$C101))</f>
        <v xml:space="preserve"> </v>
      </c>
      <c r="X155" s="169" t="str">
        <f ca="1">IF(X$5-$I$5&lt;$A48-1," ",IF(X$5-$I$5+1&gt;'Primary Inputs'!$C$17,0,(SUM(OFFSET($I$23,0,X$5-$I$5-$A48+1)))*$C101))</f>
        <v xml:space="preserve"> </v>
      </c>
      <c r="Y155" s="169" t="str">
        <f ca="1">IF(Y$5-$I$5&lt;$A48-1," ",IF(Y$5-$I$5+1&gt;'Primary Inputs'!$C$17,0,(SUM(OFFSET($I$23,0,Y$5-$I$5-$A48+1)))*$C101))</f>
        <v xml:space="preserve"> </v>
      </c>
      <c r="Z155" s="169" t="str">
        <f ca="1">IF(Z$5-$I$5&lt;$A48-1," ",IF(Z$5-$I$5+1&gt;'Primary Inputs'!$C$17,0,(SUM(OFFSET($I$23,0,Z$5-$I$5-$A48+1)))*$C101))</f>
        <v xml:space="preserve"> </v>
      </c>
      <c r="AA155" s="169" t="str">
        <f ca="1">IF(AA$5-$I$5&lt;$A48-1," ",IF(AA$5-$I$5+1&gt;'Primary Inputs'!$C$17,0,(SUM(OFFSET($I$23,0,AA$5-$I$5-$A48+1)))*$C101))</f>
        <v xml:space="preserve"> </v>
      </c>
      <c r="AB155" s="169" t="str">
        <f ca="1">IF(AB$5-$I$5&lt;$A48-1," ",IF(AB$5-$I$5+1&gt;'Primary Inputs'!$C$17,0,(SUM(OFFSET($I$23,0,AB$5-$I$5-$A48+1)))*$C101))</f>
        <v xml:space="preserve"> </v>
      </c>
      <c r="AC155" s="169" t="str">
        <f ca="1">IF(AC$5-$I$5&lt;$A48-1," ",IF(AC$5-$I$5+1&gt;'Primary Inputs'!$C$17,0,(SUM(OFFSET($I$23,0,AC$5-$I$5-$A48+1)))*$C101))</f>
        <v xml:space="preserve"> </v>
      </c>
      <c r="AD155" s="169" t="str">
        <f ca="1">IF(AD$5-$I$5&lt;$A48-1," ",IF(AD$5-$I$5+1&gt;'Primary Inputs'!$C$17,0,(SUM(OFFSET($I$23,0,AD$5-$I$5-$A48+1)))*$C101))</f>
        <v xml:space="preserve"> </v>
      </c>
      <c r="AE155" s="169">
        <f ca="1">IF(AE$5-$I$5&lt;$A48-1," ",IF(AE$5-$I$5+1&gt;'Primary Inputs'!$C$17,0,(SUM(OFFSET($I$23,0,AE$5-$I$5-$A48+1)))*$C101))</f>
        <v>0</v>
      </c>
      <c r="AF155" s="169">
        <f ca="1">IF(AF$5-$I$5&lt;$A48-1," ",IF(AF$5-$I$5+1&gt;'Primary Inputs'!$C$17,0,(SUM(OFFSET($I$23,0,AF$5-$I$5-$A48+1)))*$C101))</f>
        <v>0</v>
      </c>
      <c r="AG155" s="169">
        <f ca="1">IF(AG$5-$I$5&lt;$A48-1," ",IF(AG$5-$I$5+1&gt;'Primary Inputs'!$C$17,0,(SUM(OFFSET($I$23,0,AG$5-$I$5-$A48+1)))*$C101))</f>
        <v>0</v>
      </c>
      <c r="AH155" s="169">
        <f ca="1">IF(AH$5-$I$5&lt;$A48-1," ",IF(AH$5-$I$5+1&gt;'Primary Inputs'!$C$17,0,(SUM(OFFSET($I$23,0,AH$5-$I$5-$A48+1)))*$C101))</f>
        <v>0</v>
      </c>
      <c r="AI155" s="169">
        <f ca="1">IF(AI$5-$I$5&lt;$A48-1," ",IF(AI$5-$I$5+1&gt;'Primary Inputs'!$C$17,0,(SUM(OFFSET($I$23,0,AI$5-$I$5-$A48+1)))*$C101))</f>
        <v>0</v>
      </c>
      <c r="AJ155" s="169">
        <f ca="1">IF(AJ$5-$I$5&lt;$A48-1," ",IF(AJ$5-$I$5+1&gt;'Primary Inputs'!$C$17,0,(SUM(OFFSET($I$23,0,AJ$5-$I$5-$A48+1)))*$C101))</f>
        <v>0</v>
      </c>
      <c r="AK155" s="169">
        <f ca="1">IF(AK$5-$I$5&lt;$A48-1," ",IF(AK$5-$I$5+1&gt;'Primary Inputs'!$C$17,0,(SUM(OFFSET($I$23,0,AK$5-$I$5-$A48+1)))*$C101))</f>
        <v>0</v>
      </c>
      <c r="AL155" s="169">
        <f ca="1">IF(AL$5-$I$5&lt;$A48-1," ",IF(AL$5-$I$5+1&gt;'Primary Inputs'!$C$17,0,(SUM(OFFSET($I$23,0,AL$5-$I$5-$A48+1)))*$C101))</f>
        <v>0</v>
      </c>
      <c r="AM155" s="169">
        <f ca="1">IF(AM$5-$I$5&lt;$A48-1," ",IF(AM$5-$I$5+1&gt;'Primary Inputs'!$C$17,0,(SUM(OFFSET($I$23,0,AM$5-$I$5-$A48+1)))*$C101))</f>
        <v>0</v>
      </c>
      <c r="AN155" s="169">
        <f ca="1">IF(AN$5-$I$5&lt;$A48-1," ",IF(AN$5-$I$5+1&gt;'Primary Inputs'!$C$17,0,(SUM(OFFSET($I$23,0,AN$5-$I$5-$A48+1)))*$C101))</f>
        <v>0</v>
      </c>
      <c r="AO155" s="169">
        <f ca="1">IF(AO$5-$I$5&lt;$A48-1," ",IF(AO$5-$I$5+1&gt;'Primary Inputs'!$C$17,0,(SUM(OFFSET($I$23,0,AO$5-$I$5-$A48+1)))*$C101))</f>
        <v>0</v>
      </c>
      <c r="AP155" s="169">
        <f ca="1">IF(AP$5-$I$5&lt;$A48-1," ",IF(AP$5-$I$5+1&gt;'Primary Inputs'!$C$17,0,(SUM(OFFSET($I$23,0,AP$5-$I$5-$A48+1)))*$C101))</f>
        <v>0</v>
      </c>
      <c r="AQ155" s="169">
        <f ca="1">IF(AQ$5-$I$5&lt;$A48-1," ",IF(AQ$5-$I$5+1&gt;'Primary Inputs'!$C$17,0,(SUM(OFFSET($I$23,0,AQ$5-$I$5-$A48+1)))*$C101))</f>
        <v>0</v>
      </c>
      <c r="AR155" s="169">
        <f ca="1">IF(AR$5-$I$5&lt;$A48-1," ",IF(AR$5-$I$5+1&gt;'Primary Inputs'!$C$17,0,(SUM(OFFSET($I$23,0,AR$5-$I$5-$A48+1)))*$C101))</f>
        <v>0</v>
      </c>
      <c r="AS155" s="169">
        <f ca="1">IF(AS$5-$I$5&lt;$A48-1," ",IF(AS$5-$I$5+1&gt;'Primary Inputs'!$C$17,0,(SUM(OFFSET($I$23,0,AS$5-$I$5-$A48+1)))*$C101))</f>
        <v>0</v>
      </c>
      <c r="AT155" s="169">
        <f ca="1">IF(AT$5-$I$5&lt;$A48-1," ",IF(AT$5-$I$5+1&gt;'Primary Inputs'!$C$17,0,(SUM(OFFSET($I$23,0,AT$5-$I$5-$A48+1)))*$C101))</f>
        <v>0</v>
      </c>
      <c r="AU155" s="169">
        <f ca="1">IF(AU$5-$I$5&lt;$A48-1," ",IF(AU$5-$I$5+1&gt;'Primary Inputs'!$C$17,0,(SUM(OFFSET($I$23,0,AU$5-$I$5-$A48+1)))*$C101))</f>
        <v>0</v>
      </c>
      <c r="AV155" s="169">
        <f ca="1">IF(AV$5-$I$5&lt;$A48-1," ",IF(AV$5-$I$5+1&gt;'Primary Inputs'!$C$17,0,(SUM(OFFSET($I$23,0,AV$5-$I$5-$A48+1)))*$C101))</f>
        <v>0</v>
      </c>
      <c r="AW155" s="169">
        <f ca="1">IF(AW$5-$I$5&lt;$A48-1," ",IF(AW$5-$I$5+1&gt;'Primary Inputs'!$C$17,0,(SUM(OFFSET($I$23,0,AW$5-$I$5-$A48+1)))*$C101))</f>
        <v>0</v>
      </c>
      <c r="AX155" s="169">
        <f ca="1">IF(AX$5-$I$5&lt;$A48-1," ",IF(AX$5-$I$5+1&gt;'Primary Inputs'!$C$17,0,(SUM(OFFSET($I$23,0,AX$5-$I$5-$A48+1)))*$C101))</f>
        <v>0</v>
      </c>
      <c r="AY155" s="169">
        <f ca="1">IF(AY$5-$I$5&lt;$A48-1," ",IF(AY$5-$I$5+1&gt;'Primary Inputs'!$C$17,0,(SUM(OFFSET($I$23,0,AY$5-$I$5-$A48+1)))*$C101))</f>
        <v>0</v>
      </c>
      <c r="AZ155" s="169">
        <f ca="1">IF(AZ$5-$I$5&lt;$A48-1," ",IF(AZ$5-$I$5+1&gt;'Primary Inputs'!$C$17,0,(SUM(OFFSET($I$23,0,AZ$5-$I$5-$A48+1)))*$C101))</f>
        <v>0</v>
      </c>
      <c r="BA155" s="169">
        <f ca="1">IF(BA$5-$I$5&lt;$A48-1," ",IF(BA$5-$I$5+1&gt;'Primary Inputs'!$C$17,0,(SUM(OFFSET($I$23,0,BA$5-$I$5-$A48+1)))*$C101))</f>
        <v>0</v>
      </c>
      <c r="BB155" s="169">
        <f ca="1">IF(BB$5-$I$5&lt;$A48-1," ",IF(BB$5-$I$5+1&gt;'Primary Inputs'!$C$17,0,(SUM(OFFSET($I$23,0,BB$5-$I$5-$A48+1)))*$C101))</f>
        <v>0</v>
      </c>
      <c r="BC155" s="169">
        <f ca="1">IF(BC$5-$I$5&lt;$A48-1," ",IF(BC$5-$I$5+1&gt;'Primary Inputs'!$C$17,0,(SUM(OFFSET($I$23,0,BC$5-$I$5-$A48+1)))*$C101))</f>
        <v>0</v>
      </c>
      <c r="BD155" s="169">
        <f ca="1">IF(BD$5-$I$5&lt;$A48-1," ",IF(BD$5-$I$5+1&gt;'Primary Inputs'!$C$17,0,(SUM(OFFSET($I$23,0,BD$5-$I$5-$A48+1)))*$C101))</f>
        <v>0</v>
      </c>
      <c r="BE155" s="169">
        <f ca="1">IF(BE$5-$I$5&lt;$A48-1," ",IF(BE$5-$I$5+1&gt;'Primary Inputs'!$C$17,0,(SUM(OFFSET($I$23,0,BE$5-$I$5-$A48+1)))*$C101))</f>
        <v>0</v>
      </c>
      <c r="BF155" s="169">
        <f ca="1">IF(BF$5-$I$5&lt;$A48-1," ",IF(BF$5-$I$5+1&gt;'Primary Inputs'!$C$17,0,(SUM(OFFSET($I$23,0,BF$5-$I$5-$A48+1)))*$C101))</f>
        <v>0</v>
      </c>
    </row>
    <row r="156" spans="2:58">
      <c r="B156" s="119" t="s">
        <v>218</v>
      </c>
      <c r="C156" s="119">
        <f t="shared" ca="1" si="5"/>
        <v>0</v>
      </c>
      <c r="I156" s="169" t="str">
        <f ca="1">IF(I$5-$I$5&lt;$A49-1," ",IF(I$5-$I$5+1&gt;'Primary Inputs'!$C$17,0,(SUM(OFFSET($I$23,0,I$5-$I$5-$A49+1)))*$C102))</f>
        <v xml:space="preserve"> </v>
      </c>
      <c r="J156" s="169" t="str">
        <f ca="1">IF(J$5-$I$5&lt;$A49-1," ",IF(J$5-$I$5+1&gt;'Primary Inputs'!$C$17,0,(SUM(OFFSET($I$23,0,J$5-$I$5-$A49+1)))*$C102))</f>
        <v xml:space="preserve"> </v>
      </c>
      <c r="K156" s="169" t="str">
        <f ca="1">IF(K$5-$I$5&lt;$A49-1," ",IF(K$5-$I$5+1&gt;'Primary Inputs'!$C$17,0,(SUM(OFFSET($I$23,0,K$5-$I$5-$A49+1)))*$C102))</f>
        <v xml:space="preserve"> </v>
      </c>
      <c r="L156" s="169" t="str">
        <f ca="1">IF(L$5-$I$5&lt;$A49-1," ",IF(L$5-$I$5+1&gt;'Primary Inputs'!$C$17,0,(SUM(OFFSET($I$23,0,L$5-$I$5-$A49+1)))*$C102))</f>
        <v xml:space="preserve"> </v>
      </c>
      <c r="M156" s="169" t="str">
        <f ca="1">IF(M$5-$I$5&lt;$A49-1," ",IF(M$5-$I$5+1&gt;'Primary Inputs'!$C$17,0,(SUM(OFFSET($I$23,0,M$5-$I$5-$A49+1)))*$C102))</f>
        <v xml:space="preserve"> </v>
      </c>
      <c r="N156" s="169" t="str">
        <f ca="1">IF(N$5-$I$5&lt;$A49-1," ",IF(N$5-$I$5+1&gt;'Primary Inputs'!$C$17,0,(SUM(OFFSET($I$23,0,N$5-$I$5-$A49+1)))*$C102))</f>
        <v xml:space="preserve"> </v>
      </c>
      <c r="O156" s="169" t="str">
        <f ca="1">IF(O$5-$I$5&lt;$A49-1," ",IF(O$5-$I$5+1&gt;'Primary Inputs'!$C$17,0,(SUM(OFFSET($I$23,0,O$5-$I$5-$A49+1)))*$C102))</f>
        <v xml:space="preserve"> </v>
      </c>
      <c r="P156" s="169" t="str">
        <f ca="1">IF(P$5-$I$5&lt;$A49-1," ",IF(P$5-$I$5+1&gt;'Primary Inputs'!$C$17,0,(SUM(OFFSET($I$23,0,P$5-$I$5-$A49+1)))*$C102))</f>
        <v xml:space="preserve"> </v>
      </c>
      <c r="Q156" s="169" t="str">
        <f ca="1">IF(Q$5-$I$5&lt;$A49-1," ",IF(Q$5-$I$5+1&gt;'Primary Inputs'!$C$17,0,(SUM(OFFSET($I$23,0,Q$5-$I$5-$A49+1)))*$C102))</f>
        <v xml:space="preserve"> </v>
      </c>
      <c r="R156" s="169" t="str">
        <f ca="1">IF(R$5-$I$5&lt;$A49-1," ",IF(R$5-$I$5+1&gt;'Primary Inputs'!$C$17,0,(SUM(OFFSET($I$23,0,R$5-$I$5-$A49+1)))*$C102))</f>
        <v xml:space="preserve"> </v>
      </c>
      <c r="S156" s="169" t="str">
        <f ca="1">IF(S$5-$I$5&lt;$A49-1," ",IF(S$5-$I$5+1&gt;'Primary Inputs'!$C$17,0,(SUM(OFFSET($I$23,0,S$5-$I$5-$A49+1)))*$C102))</f>
        <v xml:space="preserve"> </v>
      </c>
      <c r="T156" s="169" t="str">
        <f ca="1">IF(T$5-$I$5&lt;$A49-1," ",IF(T$5-$I$5+1&gt;'Primary Inputs'!$C$17,0,(SUM(OFFSET($I$23,0,T$5-$I$5-$A49+1)))*$C102))</f>
        <v xml:space="preserve"> </v>
      </c>
      <c r="U156" s="169" t="str">
        <f ca="1">IF(U$5-$I$5&lt;$A49-1," ",IF(U$5-$I$5+1&gt;'Primary Inputs'!$C$17,0,(SUM(OFFSET($I$23,0,U$5-$I$5-$A49+1)))*$C102))</f>
        <v xml:space="preserve"> </v>
      </c>
      <c r="V156" s="169" t="str">
        <f ca="1">IF(V$5-$I$5&lt;$A49-1," ",IF(V$5-$I$5+1&gt;'Primary Inputs'!$C$17,0,(SUM(OFFSET($I$23,0,V$5-$I$5-$A49+1)))*$C102))</f>
        <v xml:space="preserve"> </v>
      </c>
      <c r="W156" s="169" t="str">
        <f ca="1">IF(W$5-$I$5&lt;$A49-1," ",IF(W$5-$I$5+1&gt;'Primary Inputs'!$C$17,0,(SUM(OFFSET($I$23,0,W$5-$I$5-$A49+1)))*$C102))</f>
        <v xml:space="preserve"> </v>
      </c>
      <c r="X156" s="169" t="str">
        <f ca="1">IF(X$5-$I$5&lt;$A49-1," ",IF(X$5-$I$5+1&gt;'Primary Inputs'!$C$17,0,(SUM(OFFSET($I$23,0,X$5-$I$5-$A49+1)))*$C102))</f>
        <v xml:space="preserve"> </v>
      </c>
      <c r="Y156" s="169" t="str">
        <f ca="1">IF(Y$5-$I$5&lt;$A49-1," ",IF(Y$5-$I$5+1&gt;'Primary Inputs'!$C$17,0,(SUM(OFFSET($I$23,0,Y$5-$I$5-$A49+1)))*$C102))</f>
        <v xml:space="preserve"> </v>
      </c>
      <c r="Z156" s="169" t="str">
        <f ca="1">IF(Z$5-$I$5&lt;$A49-1," ",IF(Z$5-$I$5+1&gt;'Primary Inputs'!$C$17,0,(SUM(OFFSET($I$23,0,Z$5-$I$5-$A49+1)))*$C102))</f>
        <v xml:space="preserve"> </v>
      </c>
      <c r="AA156" s="169" t="str">
        <f ca="1">IF(AA$5-$I$5&lt;$A49-1," ",IF(AA$5-$I$5+1&gt;'Primary Inputs'!$C$17,0,(SUM(OFFSET($I$23,0,AA$5-$I$5-$A49+1)))*$C102))</f>
        <v xml:space="preserve"> </v>
      </c>
      <c r="AB156" s="169" t="str">
        <f ca="1">IF(AB$5-$I$5&lt;$A49-1," ",IF(AB$5-$I$5+1&gt;'Primary Inputs'!$C$17,0,(SUM(OFFSET($I$23,0,AB$5-$I$5-$A49+1)))*$C102))</f>
        <v xml:space="preserve"> </v>
      </c>
      <c r="AC156" s="169" t="str">
        <f ca="1">IF(AC$5-$I$5&lt;$A49-1," ",IF(AC$5-$I$5+1&gt;'Primary Inputs'!$C$17,0,(SUM(OFFSET($I$23,0,AC$5-$I$5-$A49+1)))*$C102))</f>
        <v xml:space="preserve"> </v>
      </c>
      <c r="AD156" s="169" t="str">
        <f ca="1">IF(AD$5-$I$5&lt;$A49-1," ",IF(AD$5-$I$5+1&gt;'Primary Inputs'!$C$17,0,(SUM(OFFSET($I$23,0,AD$5-$I$5-$A49+1)))*$C102))</f>
        <v xml:space="preserve"> </v>
      </c>
      <c r="AE156" s="169" t="str">
        <f ca="1">IF(AE$5-$I$5&lt;$A49-1," ",IF(AE$5-$I$5+1&gt;'Primary Inputs'!$C$17,0,(SUM(OFFSET($I$23,0,AE$5-$I$5-$A49+1)))*$C102))</f>
        <v xml:space="preserve"> </v>
      </c>
      <c r="AF156" s="169">
        <f ca="1">IF(AF$5-$I$5&lt;$A49-1," ",IF(AF$5-$I$5+1&gt;'Primary Inputs'!$C$17,0,(SUM(OFFSET($I$23,0,AF$5-$I$5-$A49+1)))*$C102))</f>
        <v>0</v>
      </c>
      <c r="AG156" s="169">
        <f ca="1">IF(AG$5-$I$5&lt;$A49-1," ",IF(AG$5-$I$5+1&gt;'Primary Inputs'!$C$17,0,(SUM(OFFSET($I$23,0,AG$5-$I$5-$A49+1)))*$C102))</f>
        <v>0</v>
      </c>
      <c r="AH156" s="169">
        <f ca="1">IF(AH$5-$I$5&lt;$A49-1," ",IF(AH$5-$I$5+1&gt;'Primary Inputs'!$C$17,0,(SUM(OFFSET($I$23,0,AH$5-$I$5-$A49+1)))*$C102))</f>
        <v>0</v>
      </c>
      <c r="AI156" s="169">
        <f ca="1">IF(AI$5-$I$5&lt;$A49-1," ",IF(AI$5-$I$5+1&gt;'Primary Inputs'!$C$17,0,(SUM(OFFSET($I$23,0,AI$5-$I$5-$A49+1)))*$C102))</f>
        <v>0</v>
      </c>
      <c r="AJ156" s="169">
        <f ca="1">IF(AJ$5-$I$5&lt;$A49-1," ",IF(AJ$5-$I$5+1&gt;'Primary Inputs'!$C$17,0,(SUM(OFFSET($I$23,0,AJ$5-$I$5-$A49+1)))*$C102))</f>
        <v>0</v>
      </c>
      <c r="AK156" s="169">
        <f ca="1">IF(AK$5-$I$5&lt;$A49-1," ",IF(AK$5-$I$5+1&gt;'Primary Inputs'!$C$17,0,(SUM(OFFSET($I$23,0,AK$5-$I$5-$A49+1)))*$C102))</f>
        <v>0</v>
      </c>
      <c r="AL156" s="169">
        <f ca="1">IF(AL$5-$I$5&lt;$A49-1," ",IF(AL$5-$I$5+1&gt;'Primary Inputs'!$C$17,0,(SUM(OFFSET($I$23,0,AL$5-$I$5-$A49+1)))*$C102))</f>
        <v>0</v>
      </c>
      <c r="AM156" s="169">
        <f ca="1">IF(AM$5-$I$5&lt;$A49-1," ",IF(AM$5-$I$5+1&gt;'Primary Inputs'!$C$17,0,(SUM(OFFSET($I$23,0,AM$5-$I$5-$A49+1)))*$C102))</f>
        <v>0</v>
      </c>
      <c r="AN156" s="169">
        <f ca="1">IF(AN$5-$I$5&lt;$A49-1," ",IF(AN$5-$I$5+1&gt;'Primary Inputs'!$C$17,0,(SUM(OFFSET($I$23,0,AN$5-$I$5-$A49+1)))*$C102))</f>
        <v>0</v>
      </c>
      <c r="AO156" s="169">
        <f ca="1">IF(AO$5-$I$5&lt;$A49-1," ",IF(AO$5-$I$5+1&gt;'Primary Inputs'!$C$17,0,(SUM(OFFSET($I$23,0,AO$5-$I$5-$A49+1)))*$C102))</f>
        <v>0</v>
      </c>
      <c r="AP156" s="169">
        <f ca="1">IF(AP$5-$I$5&lt;$A49-1," ",IF(AP$5-$I$5+1&gt;'Primary Inputs'!$C$17,0,(SUM(OFFSET($I$23,0,AP$5-$I$5-$A49+1)))*$C102))</f>
        <v>0</v>
      </c>
      <c r="AQ156" s="169">
        <f ca="1">IF(AQ$5-$I$5&lt;$A49-1," ",IF(AQ$5-$I$5+1&gt;'Primary Inputs'!$C$17,0,(SUM(OFFSET($I$23,0,AQ$5-$I$5-$A49+1)))*$C102))</f>
        <v>0</v>
      </c>
      <c r="AR156" s="169">
        <f ca="1">IF(AR$5-$I$5&lt;$A49-1," ",IF(AR$5-$I$5+1&gt;'Primary Inputs'!$C$17,0,(SUM(OFFSET($I$23,0,AR$5-$I$5-$A49+1)))*$C102))</f>
        <v>0</v>
      </c>
      <c r="AS156" s="169">
        <f ca="1">IF(AS$5-$I$5&lt;$A49-1," ",IF(AS$5-$I$5+1&gt;'Primary Inputs'!$C$17,0,(SUM(OFFSET($I$23,0,AS$5-$I$5-$A49+1)))*$C102))</f>
        <v>0</v>
      </c>
      <c r="AT156" s="169">
        <f ca="1">IF(AT$5-$I$5&lt;$A49-1," ",IF(AT$5-$I$5+1&gt;'Primary Inputs'!$C$17,0,(SUM(OFFSET($I$23,0,AT$5-$I$5-$A49+1)))*$C102))</f>
        <v>0</v>
      </c>
      <c r="AU156" s="169">
        <f ca="1">IF(AU$5-$I$5&lt;$A49-1," ",IF(AU$5-$I$5+1&gt;'Primary Inputs'!$C$17,0,(SUM(OFFSET($I$23,0,AU$5-$I$5-$A49+1)))*$C102))</f>
        <v>0</v>
      </c>
      <c r="AV156" s="169">
        <f ca="1">IF(AV$5-$I$5&lt;$A49-1," ",IF(AV$5-$I$5+1&gt;'Primary Inputs'!$C$17,0,(SUM(OFFSET($I$23,0,AV$5-$I$5-$A49+1)))*$C102))</f>
        <v>0</v>
      </c>
      <c r="AW156" s="169">
        <f ca="1">IF(AW$5-$I$5&lt;$A49-1," ",IF(AW$5-$I$5+1&gt;'Primary Inputs'!$C$17,0,(SUM(OFFSET($I$23,0,AW$5-$I$5-$A49+1)))*$C102))</f>
        <v>0</v>
      </c>
      <c r="AX156" s="169">
        <f ca="1">IF(AX$5-$I$5&lt;$A49-1," ",IF(AX$5-$I$5+1&gt;'Primary Inputs'!$C$17,0,(SUM(OFFSET($I$23,0,AX$5-$I$5-$A49+1)))*$C102))</f>
        <v>0</v>
      </c>
      <c r="AY156" s="169">
        <f ca="1">IF(AY$5-$I$5&lt;$A49-1," ",IF(AY$5-$I$5+1&gt;'Primary Inputs'!$C$17,0,(SUM(OFFSET($I$23,0,AY$5-$I$5-$A49+1)))*$C102))</f>
        <v>0</v>
      </c>
      <c r="AZ156" s="169">
        <f ca="1">IF(AZ$5-$I$5&lt;$A49-1," ",IF(AZ$5-$I$5+1&gt;'Primary Inputs'!$C$17,0,(SUM(OFFSET($I$23,0,AZ$5-$I$5-$A49+1)))*$C102))</f>
        <v>0</v>
      </c>
      <c r="BA156" s="169">
        <f ca="1">IF(BA$5-$I$5&lt;$A49-1," ",IF(BA$5-$I$5+1&gt;'Primary Inputs'!$C$17,0,(SUM(OFFSET($I$23,0,BA$5-$I$5-$A49+1)))*$C102))</f>
        <v>0</v>
      </c>
      <c r="BB156" s="169">
        <f ca="1">IF(BB$5-$I$5&lt;$A49-1," ",IF(BB$5-$I$5+1&gt;'Primary Inputs'!$C$17,0,(SUM(OFFSET($I$23,0,BB$5-$I$5-$A49+1)))*$C102))</f>
        <v>0</v>
      </c>
      <c r="BC156" s="169">
        <f ca="1">IF(BC$5-$I$5&lt;$A49-1," ",IF(BC$5-$I$5+1&gt;'Primary Inputs'!$C$17,0,(SUM(OFFSET($I$23,0,BC$5-$I$5-$A49+1)))*$C102))</f>
        <v>0</v>
      </c>
      <c r="BD156" s="169">
        <f ca="1">IF(BD$5-$I$5&lt;$A49-1," ",IF(BD$5-$I$5+1&gt;'Primary Inputs'!$C$17,0,(SUM(OFFSET($I$23,0,BD$5-$I$5-$A49+1)))*$C102))</f>
        <v>0</v>
      </c>
      <c r="BE156" s="169">
        <f ca="1">IF(BE$5-$I$5&lt;$A49-1," ",IF(BE$5-$I$5+1&gt;'Primary Inputs'!$C$17,0,(SUM(OFFSET($I$23,0,BE$5-$I$5-$A49+1)))*$C102))</f>
        <v>0</v>
      </c>
      <c r="BF156" s="169">
        <f ca="1">IF(BF$5-$I$5&lt;$A49-1," ",IF(BF$5-$I$5+1&gt;'Primary Inputs'!$C$17,0,(SUM(OFFSET($I$23,0,BF$5-$I$5-$A49+1)))*$C102))</f>
        <v>0</v>
      </c>
    </row>
    <row r="157" spans="2:58">
      <c r="B157" s="119" t="s">
        <v>219</v>
      </c>
      <c r="C157" s="119">
        <f t="shared" ca="1" si="5"/>
        <v>0</v>
      </c>
      <c r="I157" s="169" t="str">
        <f ca="1">IF(I$5-$I$5&lt;$A50-1," ",IF(I$5-$I$5+1&gt;'Primary Inputs'!$C$17,0,(SUM(OFFSET($I$23,0,I$5-$I$5-$A50+1)))*$C103))</f>
        <v xml:space="preserve"> </v>
      </c>
      <c r="J157" s="169" t="str">
        <f ca="1">IF(J$5-$I$5&lt;$A50-1," ",IF(J$5-$I$5+1&gt;'Primary Inputs'!$C$17,0,(SUM(OFFSET($I$23,0,J$5-$I$5-$A50+1)))*$C103))</f>
        <v xml:space="preserve"> </v>
      </c>
      <c r="K157" s="169" t="str">
        <f ca="1">IF(K$5-$I$5&lt;$A50-1," ",IF(K$5-$I$5+1&gt;'Primary Inputs'!$C$17,0,(SUM(OFFSET($I$23,0,K$5-$I$5-$A50+1)))*$C103))</f>
        <v xml:space="preserve"> </v>
      </c>
      <c r="L157" s="169" t="str">
        <f ca="1">IF(L$5-$I$5&lt;$A50-1," ",IF(L$5-$I$5+1&gt;'Primary Inputs'!$C$17,0,(SUM(OFFSET($I$23,0,L$5-$I$5-$A50+1)))*$C103))</f>
        <v xml:space="preserve"> </v>
      </c>
      <c r="M157" s="169" t="str">
        <f ca="1">IF(M$5-$I$5&lt;$A50-1," ",IF(M$5-$I$5+1&gt;'Primary Inputs'!$C$17,0,(SUM(OFFSET($I$23,0,M$5-$I$5-$A50+1)))*$C103))</f>
        <v xml:space="preserve"> </v>
      </c>
      <c r="N157" s="169" t="str">
        <f ca="1">IF(N$5-$I$5&lt;$A50-1," ",IF(N$5-$I$5+1&gt;'Primary Inputs'!$C$17,0,(SUM(OFFSET($I$23,0,N$5-$I$5-$A50+1)))*$C103))</f>
        <v xml:space="preserve"> </v>
      </c>
      <c r="O157" s="169" t="str">
        <f ca="1">IF(O$5-$I$5&lt;$A50-1," ",IF(O$5-$I$5+1&gt;'Primary Inputs'!$C$17,0,(SUM(OFFSET($I$23,0,O$5-$I$5-$A50+1)))*$C103))</f>
        <v xml:space="preserve"> </v>
      </c>
      <c r="P157" s="169" t="str">
        <f ca="1">IF(P$5-$I$5&lt;$A50-1," ",IF(P$5-$I$5+1&gt;'Primary Inputs'!$C$17,0,(SUM(OFFSET($I$23,0,P$5-$I$5-$A50+1)))*$C103))</f>
        <v xml:space="preserve"> </v>
      </c>
      <c r="Q157" s="169" t="str">
        <f ca="1">IF(Q$5-$I$5&lt;$A50-1," ",IF(Q$5-$I$5+1&gt;'Primary Inputs'!$C$17,0,(SUM(OFFSET($I$23,0,Q$5-$I$5-$A50+1)))*$C103))</f>
        <v xml:space="preserve"> </v>
      </c>
      <c r="R157" s="169" t="str">
        <f ca="1">IF(R$5-$I$5&lt;$A50-1," ",IF(R$5-$I$5+1&gt;'Primary Inputs'!$C$17,0,(SUM(OFFSET($I$23,0,R$5-$I$5-$A50+1)))*$C103))</f>
        <v xml:space="preserve"> </v>
      </c>
      <c r="S157" s="169" t="str">
        <f ca="1">IF(S$5-$I$5&lt;$A50-1," ",IF(S$5-$I$5+1&gt;'Primary Inputs'!$C$17,0,(SUM(OFFSET($I$23,0,S$5-$I$5-$A50+1)))*$C103))</f>
        <v xml:space="preserve"> </v>
      </c>
      <c r="T157" s="169" t="str">
        <f ca="1">IF(T$5-$I$5&lt;$A50-1," ",IF(T$5-$I$5+1&gt;'Primary Inputs'!$C$17,0,(SUM(OFFSET($I$23,0,T$5-$I$5-$A50+1)))*$C103))</f>
        <v xml:space="preserve"> </v>
      </c>
      <c r="U157" s="169" t="str">
        <f ca="1">IF(U$5-$I$5&lt;$A50-1," ",IF(U$5-$I$5+1&gt;'Primary Inputs'!$C$17,0,(SUM(OFFSET($I$23,0,U$5-$I$5-$A50+1)))*$C103))</f>
        <v xml:space="preserve"> </v>
      </c>
      <c r="V157" s="169" t="str">
        <f ca="1">IF(V$5-$I$5&lt;$A50-1," ",IF(V$5-$I$5+1&gt;'Primary Inputs'!$C$17,0,(SUM(OFFSET($I$23,0,V$5-$I$5-$A50+1)))*$C103))</f>
        <v xml:space="preserve"> </v>
      </c>
      <c r="W157" s="169" t="str">
        <f ca="1">IF(W$5-$I$5&lt;$A50-1," ",IF(W$5-$I$5+1&gt;'Primary Inputs'!$C$17,0,(SUM(OFFSET($I$23,0,W$5-$I$5-$A50+1)))*$C103))</f>
        <v xml:space="preserve"> </v>
      </c>
      <c r="X157" s="169" t="str">
        <f ca="1">IF(X$5-$I$5&lt;$A50-1," ",IF(X$5-$I$5+1&gt;'Primary Inputs'!$C$17,0,(SUM(OFFSET($I$23,0,X$5-$I$5-$A50+1)))*$C103))</f>
        <v xml:space="preserve"> </v>
      </c>
      <c r="Y157" s="169" t="str">
        <f ca="1">IF(Y$5-$I$5&lt;$A50-1," ",IF(Y$5-$I$5+1&gt;'Primary Inputs'!$C$17,0,(SUM(OFFSET($I$23,0,Y$5-$I$5-$A50+1)))*$C103))</f>
        <v xml:space="preserve"> </v>
      </c>
      <c r="Z157" s="169" t="str">
        <f ca="1">IF(Z$5-$I$5&lt;$A50-1," ",IF(Z$5-$I$5+1&gt;'Primary Inputs'!$C$17,0,(SUM(OFFSET($I$23,0,Z$5-$I$5-$A50+1)))*$C103))</f>
        <v xml:space="preserve"> </v>
      </c>
      <c r="AA157" s="169" t="str">
        <f ca="1">IF(AA$5-$I$5&lt;$A50-1," ",IF(AA$5-$I$5+1&gt;'Primary Inputs'!$C$17,0,(SUM(OFFSET($I$23,0,AA$5-$I$5-$A50+1)))*$C103))</f>
        <v xml:space="preserve"> </v>
      </c>
      <c r="AB157" s="169" t="str">
        <f ca="1">IF(AB$5-$I$5&lt;$A50-1," ",IF(AB$5-$I$5+1&gt;'Primary Inputs'!$C$17,0,(SUM(OFFSET($I$23,0,AB$5-$I$5-$A50+1)))*$C103))</f>
        <v xml:space="preserve"> </v>
      </c>
      <c r="AC157" s="169" t="str">
        <f ca="1">IF(AC$5-$I$5&lt;$A50-1," ",IF(AC$5-$I$5+1&gt;'Primary Inputs'!$C$17,0,(SUM(OFFSET($I$23,0,AC$5-$I$5-$A50+1)))*$C103))</f>
        <v xml:space="preserve"> </v>
      </c>
      <c r="AD157" s="169" t="str">
        <f ca="1">IF(AD$5-$I$5&lt;$A50-1," ",IF(AD$5-$I$5+1&gt;'Primary Inputs'!$C$17,0,(SUM(OFFSET($I$23,0,AD$5-$I$5-$A50+1)))*$C103))</f>
        <v xml:space="preserve"> </v>
      </c>
      <c r="AE157" s="169" t="str">
        <f ca="1">IF(AE$5-$I$5&lt;$A50-1," ",IF(AE$5-$I$5+1&gt;'Primary Inputs'!$C$17,0,(SUM(OFFSET($I$23,0,AE$5-$I$5-$A50+1)))*$C103))</f>
        <v xml:space="preserve"> </v>
      </c>
      <c r="AF157" s="169" t="str">
        <f ca="1">IF(AF$5-$I$5&lt;$A50-1," ",IF(AF$5-$I$5+1&gt;'Primary Inputs'!$C$17,0,(SUM(OFFSET($I$23,0,AF$5-$I$5-$A50+1)))*$C103))</f>
        <v xml:space="preserve"> </v>
      </c>
      <c r="AG157" s="169">
        <f ca="1">IF(AG$5-$I$5&lt;$A50-1," ",IF(AG$5-$I$5+1&gt;'Primary Inputs'!$C$17,0,(SUM(OFFSET($I$23,0,AG$5-$I$5-$A50+1)))*$C103))</f>
        <v>0</v>
      </c>
      <c r="AH157" s="169">
        <f ca="1">IF(AH$5-$I$5&lt;$A50-1," ",IF(AH$5-$I$5+1&gt;'Primary Inputs'!$C$17,0,(SUM(OFFSET($I$23,0,AH$5-$I$5-$A50+1)))*$C103))</f>
        <v>0</v>
      </c>
      <c r="AI157" s="169">
        <f ca="1">IF(AI$5-$I$5&lt;$A50-1," ",IF(AI$5-$I$5+1&gt;'Primary Inputs'!$C$17,0,(SUM(OFFSET($I$23,0,AI$5-$I$5-$A50+1)))*$C103))</f>
        <v>0</v>
      </c>
      <c r="AJ157" s="169">
        <f ca="1">IF(AJ$5-$I$5&lt;$A50-1," ",IF(AJ$5-$I$5+1&gt;'Primary Inputs'!$C$17,0,(SUM(OFFSET($I$23,0,AJ$5-$I$5-$A50+1)))*$C103))</f>
        <v>0</v>
      </c>
      <c r="AK157" s="169">
        <f ca="1">IF(AK$5-$I$5&lt;$A50-1," ",IF(AK$5-$I$5+1&gt;'Primary Inputs'!$C$17,0,(SUM(OFFSET($I$23,0,AK$5-$I$5-$A50+1)))*$C103))</f>
        <v>0</v>
      </c>
      <c r="AL157" s="169">
        <f ca="1">IF(AL$5-$I$5&lt;$A50-1," ",IF(AL$5-$I$5+1&gt;'Primary Inputs'!$C$17,0,(SUM(OFFSET($I$23,0,AL$5-$I$5-$A50+1)))*$C103))</f>
        <v>0</v>
      </c>
      <c r="AM157" s="169">
        <f ca="1">IF(AM$5-$I$5&lt;$A50-1," ",IF(AM$5-$I$5+1&gt;'Primary Inputs'!$C$17,0,(SUM(OFFSET($I$23,0,AM$5-$I$5-$A50+1)))*$C103))</f>
        <v>0</v>
      </c>
      <c r="AN157" s="169">
        <f ca="1">IF(AN$5-$I$5&lt;$A50-1," ",IF(AN$5-$I$5+1&gt;'Primary Inputs'!$C$17,0,(SUM(OFFSET($I$23,0,AN$5-$I$5-$A50+1)))*$C103))</f>
        <v>0</v>
      </c>
      <c r="AO157" s="169">
        <f ca="1">IF(AO$5-$I$5&lt;$A50-1," ",IF(AO$5-$I$5+1&gt;'Primary Inputs'!$C$17,0,(SUM(OFFSET($I$23,0,AO$5-$I$5-$A50+1)))*$C103))</f>
        <v>0</v>
      </c>
      <c r="AP157" s="169">
        <f ca="1">IF(AP$5-$I$5&lt;$A50-1," ",IF(AP$5-$I$5+1&gt;'Primary Inputs'!$C$17,0,(SUM(OFFSET($I$23,0,AP$5-$I$5-$A50+1)))*$C103))</f>
        <v>0</v>
      </c>
      <c r="AQ157" s="169">
        <f ca="1">IF(AQ$5-$I$5&lt;$A50-1," ",IF(AQ$5-$I$5+1&gt;'Primary Inputs'!$C$17,0,(SUM(OFFSET($I$23,0,AQ$5-$I$5-$A50+1)))*$C103))</f>
        <v>0</v>
      </c>
      <c r="AR157" s="169">
        <f ca="1">IF(AR$5-$I$5&lt;$A50-1," ",IF(AR$5-$I$5+1&gt;'Primary Inputs'!$C$17,0,(SUM(OFFSET($I$23,0,AR$5-$I$5-$A50+1)))*$C103))</f>
        <v>0</v>
      </c>
      <c r="AS157" s="169">
        <f ca="1">IF(AS$5-$I$5&lt;$A50-1," ",IF(AS$5-$I$5+1&gt;'Primary Inputs'!$C$17,0,(SUM(OFFSET($I$23,0,AS$5-$I$5-$A50+1)))*$C103))</f>
        <v>0</v>
      </c>
      <c r="AT157" s="169">
        <f ca="1">IF(AT$5-$I$5&lt;$A50-1," ",IF(AT$5-$I$5+1&gt;'Primary Inputs'!$C$17,0,(SUM(OFFSET($I$23,0,AT$5-$I$5-$A50+1)))*$C103))</f>
        <v>0</v>
      </c>
      <c r="AU157" s="169">
        <f ca="1">IF(AU$5-$I$5&lt;$A50-1," ",IF(AU$5-$I$5+1&gt;'Primary Inputs'!$C$17,0,(SUM(OFFSET($I$23,0,AU$5-$I$5-$A50+1)))*$C103))</f>
        <v>0</v>
      </c>
      <c r="AV157" s="169">
        <f ca="1">IF(AV$5-$I$5&lt;$A50-1," ",IF(AV$5-$I$5+1&gt;'Primary Inputs'!$C$17,0,(SUM(OFFSET($I$23,0,AV$5-$I$5-$A50+1)))*$C103))</f>
        <v>0</v>
      </c>
      <c r="AW157" s="169">
        <f ca="1">IF(AW$5-$I$5&lt;$A50-1," ",IF(AW$5-$I$5+1&gt;'Primary Inputs'!$C$17,0,(SUM(OFFSET($I$23,0,AW$5-$I$5-$A50+1)))*$C103))</f>
        <v>0</v>
      </c>
      <c r="AX157" s="169">
        <f ca="1">IF(AX$5-$I$5&lt;$A50-1," ",IF(AX$5-$I$5+1&gt;'Primary Inputs'!$C$17,0,(SUM(OFFSET($I$23,0,AX$5-$I$5-$A50+1)))*$C103))</f>
        <v>0</v>
      </c>
      <c r="AY157" s="169">
        <f ca="1">IF(AY$5-$I$5&lt;$A50-1," ",IF(AY$5-$I$5+1&gt;'Primary Inputs'!$C$17,0,(SUM(OFFSET($I$23,0,AY$5-$I$5-$A50+1)))*$C103))</f>
        <v>0</v>
      </c>
      <c r="AZ157" s="169">
        <f ca="1">IF(AZ$5-$I$5&lt;$A50-1," ",IF(AZ$5-$I$5+1&gt;'Primary Inputs'!$C$17,0,(SUM(OFFSET($I$23,0,AZ$5-$I$5-$A50+1)))*$C103))</f>
        <v>0</v>
      </c>
      <c r="BA157" s="169">
        <f ca="1">IF(BA$5-$I$5&lt;$A50-1," ",IF(BA$5-$I$5+1&gt;'Primary Inputs'!$C$17,0,(SUM(OFFSET($I$23,0,BA$5-$I$5-$A50+1)))*$C103))</f>
        <v>0</v>
      </c>
      <c r="BB157" s="169">
        <f ca="1">IF(BB$5-$I$5&lt;$A50-1," ",IF(BB$5-$I$5+1&gt;'Primary Inputs'!$C$17,0,(SUM(OFFSET($I$23,0,BB$5-$I$5-$A50+1)))*$C103))</f>
        <v>0</v>
      </c>
      <c r="BC157" s="169">
        <f ca="1">IF(BC$5-$I$5&lt;$A50-1," ",IF(BC$5-$I$5+1&gt;'Primary Inputs'!$C$17,0,(SUM(OFFSET($I$23,0,BC$5-$I$5-$A50+1)))*$C103))</f>
        <v>0</v>
      </c>
      <c r="BD157" s="169">
        <f ca="1">IF(BD$5-$I$5&lt;$A50-1," ",IF(BD$5-$I$5+1&gt;'Primary Inputs'!$C$17,0,(SUM(OFFSET($I$23,0,BD$5-$I$5-$A50+1)))*$C103))</f>
        <v>0</v>
      </c>
      <c r="BE157" s="169">
        <f ca="1">IF(BE$5-$I$5&lt;$A50-1," ",IF(BE$5-$I$5+1&gt;'Primary Inputs'!$C$17,0,(SUM(OFFSET($I$23,0,BE$5-$I$5-$A50+1)))*$C103))</f>
        <v>0</v>
      </c>
      <c r="BF157" s="169">
        <f ca="1">IF(BF$5-$I$5&lt;$A50-1," ",IF(BF$5-$I$5+1&gt;'Primary Inputs'!$C$17,0,(SUM(OFFSET($I$23,0,BF$5-$I$5-$A50+1)))*$C103))</f>
        <v>0</v>
      </c>
    </row>
    <row r="158" spans="2:58">
      <c r="B158" s="119" t="s">
        <v>220</v>
      </c>
      <c r="C158" s="119">
        <f t="shared" ca="1" si="5"/>
        <v>0</v>
      </c>
      <c r="I158" s="169" t="str">
        <f ca="1">IF(I$5-$I$5&lt;$A51-1," ",IF(I$5-$I$5+1&gt;'Primary Inputs'!$C$17,0,(SUM(OFFSET($I$23,0,I$5-$I$5-$A51+1)))*$C104))</f>
        <v xml:space="preserve"> </v>
      </c>
      <c r="J158" s="169" t="str">
        <f ca="1">IF(J$5-$I$5&lt;$A51-1," ",IF(J$5-$I$5+1&gt;'Primary Inputs'!$C$17,0,(SUM(OFFSET($I$23,0,J$5-$I$5-$A51+1)))*$C104))</f>
        <v xml:space="preserve"> </v>
      </c>
      <c r="K158" s="169" t="str">
        <f ca="1">IF(K$5-$I$5&lt;$A51-1," ",IF(K$5-$I$5+1&gt;'Primary Inputs'!$C$17,0,(SUM(OFFSET($I$23,0,K$5-$I$5-$A51+1)))*$C104))</f>
        <v xml:space="preserve"> </v>
      </c>
      <c r="L158" s="169" t="str">
        <f ca="1">IF(L$5-$I$5&lt;$A51-1," ",IF(L$5-$I$5+1&gt;'Primary Inputs'!$C$17,0,(SUM(OFFSET($I$23,0,L$5-$I$5-$A51+1)))*$C104))</f>
        <v xml:space="preserve"> </v>
      </c>
      <c r="M158" s="169" t="str">
        <f ca="1">IF(M$5-$I$5&lt;$A51-1," ",IF(M$5-$I$5+1&gt;'Primary Inputs'!$C$17,0,(SUM(OFFSET($I$23,0,M$5-$I$5-$A51+1)))*$C104))</f>
        <v xml:space="preserve"> </v>
      </c>
      <c r="N158" s="169" t="str">
        <f ca="1">IF(N$5-$I$5&lt;$A51-1," ",IF(N$5-$I$5+1&gt;'Primary Inputs'!$C$17,0,(SUM(OFFSET($I$23,0,N$5-$I$5-$A51+1)))*$C104))</f>
        <v xml:space="preserve"> </v>
      </c>
      <c r="O158" s="169" t="str">
        <f ca="1">IF(O$5-$I$5&lt;$A51-1," ",IF(O$5-$I$5+1&gt;'Primary Inputs'!$C$17,0,(SUM(OFFSET($I$23,0,O$5-$I$5-$A51+1)))*$C104))</f>
        <v xml:space="preserve"> </v>
      </c>
      <c r="P158" s="169" t="str">
        <f ca="1">IF(P$5-$I$5&lt;$A51-1," ",IF(P$5-$I$5+1&gt;'Primary Inputs'!$C$17,0,(SUM(OFFSET($I$23,0,P$5-$I$5-$A51+1)))*$C104))</f>
        <v xml:space="preserve"> </v>
      </c>
      <c r="Q158" s="169" t="str">
        <f ca="1">IF(Q$5-$I$5&lt;$A51-1," ",IF(Q$5-$I$5+1&gt;'Primary Inputs'!$C$17,0,(SUM(OFFSET($I$23,0,Q$5-$I$5-$A51+1)))*$C104))</f>
        <v xml:space="preserve"> </v>
      </c>
      <c r="R158" s="169" t="str">
        <f ca="1">IF(R$5-$I$5&lt;$A51-1," ",IF(R$5-$I$5+1&gt;'Primary Inputs'!$C$17,0,(SUM(OFFSET($I$23,0,R$5-$I$5-$A51+1)))*$C104))</f>
        <v xml:space="preserve"> </v>
      </c>
      <c r="S158" s="169" t="str">
        <f ca="1">IF(S$5-$I$5&lt;$A51-1," ",IF(S$5-$I$5+1&gt;'Primary Inputs'!$C$17,0,(SUM(OFFSET($I$23,0,S$5-$I$5-$A51+1)))*$C104))</f>
        <v xml:space="preserve"> </v>
      </c>
      <c r="T158" s="169" t="str">
        <f ca="1">IF(T$5-$I$5&lt;$A51-1," ",IF(T$5-$I$5+1&gt;'Primary Inputs'!$C$17,0,(SUM(OFFSET($I$23,0,T$5-$I$5-$A51+1)))*$C104))</f>
        <v xml:space="preserve"> </v>
      </c>
      <c r="U158" s="169" t="str">
        <f ca="1">IF(U$5-$I$5&lt;$A51-1," ",IF(U$5-$I$5+1&gt;'Primary Inputs'!$C$17,0,(SUM(OFFSET($I$23,0,U$5-$I$5-$A51+1)))*$C104))</f>
        <v xml:space="preserve"> </v>
      </c>
      <c r="V158" s="169" t="str">
        <f ca="1">IF(V$5-$I$5&lt;$A51-1," ",IF(V$5-$I$5+1&gt;'Primary Inputs'!$C$17,0,(SUM(OFFSET($I$23,0,V$5-$I$5-$A51+1)))*$C104))</f>
        <v xml:space="preserve"> </v>
      </c>
      <c r="W158" s="169" t="str">
        <f ca="1">IF(W$5-$I$5&lt;$A51-1," ",IF(W$5-$I$5+1&gt;'Primary Inputs'!$C$17,0,(SUM(OFFSET($I$23,0,W$5-$I$5-$A51+1)))*$C104))</f>
        <v xml:space="preserve"> </v>
      </c>
      <c r="X158" s="169" t="str">
        <f ca="1">IF(X$5-$I$5&lt;$A51-1," ",IF(X$5-$I$5+1&gt;'Primary Inputs'!$C$17,0,(SUM(OFFSET($I$23,0,X$5-$I$5-$A51+1)))*$C104))</f>
        <v xml:space="preserve"> </v>
      </c>
      <c r="Y158" s="169" t="str">
        <f ca="1">IF(Y$5-$I$5&lt;$A51-1," ",IF(Y$5-$I$5+1&gt;'Primary Inputs'!$C$17,0,(SUM(OFFSET($I$23,0,Y$5-$I$5-$A51+1)))*$C104))</f>
        <v xml:space="preserve"> </v>
      </c>
      <c r="Z158" s="169" t="str">
        <f ca="1">IF(Z$5-$I$5&lt;$A51-1," ",IF(Z$5-$I$5+1&gt;'Primary Inputs'!$C$17,0,(SUM(OFFSET($I$23,0,Z$5-$I$5-$A51+1)))*$C104))</f>
        <v xml:space="preserve"> </v>
      </c>
      <c r="AA158" s="169" t="str">
        <f ca="1">IF(AA$5-$I$5&lt;$A51-1," ",IF(AA$5-$I$5+1&gt;'Primary Inputs'!$C$17,0,(SUM(OFFSET($I$23,0,AA$5-$I$5-$A51+1)))*$C104))</f>
        <v xml:space="preserve"> </v>
      </c>
      <c r="AB158" s="169" t="str">
        <f ca="1">IF(AB$5-$I$5&lt;$A51-1," ",IF(AB$5-$I$5+1&gt;'Primary Inputs'!$C$17,0,(SUM(OFFSET($I$23,0,AB$5-$I$5-$A51+1)))*$C104))</f>
        <v xml:space="preserve"> </v>
      </c>
      <c r="AC158" s="169" t="str">
        <f ca="1">IF(AC$5-$I$5&lt;$A51-1," ",IF(AC$5-$I$5+1&gt;'Primary Inputs'!$C$17,0,(SUM(OFFSET($I$23,0,AC$5-$I$5-$A51+1)))*$C104))</f>
        <v xml:space="preserve"> </v>
      </c>
      <c r="AD158" s="169" t="str">
        <f ca="1">IF(AD$5-$I$5&lt;$A51-1," ",IF(AD$5-$I$5+1&gt;'Primary Inputs'!$C$17,0,(SUM(OFFSET($I$23,0,AD$5-$I$5-$A51+1)))*$C104))</f>
        <v xml:space="preserve"> </v>
      </c>
      <c r="AE158" s="169" t="str">
        <f ca="1">IF(AE$5-$I$5&lt;$A51-1," ",IF(AE$5-$I$5+1&gt;'Primary Inputs'!$C$17,0,(SUM(OFFSET($I$23,0,AE$5-$I$5-$A51+1)))*$C104))</f>
        <v xml:space="preserve"> </v>
      </c>
      <c r="AF158" s="169" t="str">
        <f ca="1">IF(AF$5-$I$5&lt;$A51-1," ",IF(AF$5-$I$5+1&gt;'Primary Inputs'!$C$17,0,(SUM(OFFSET($I$23,0,AF$5-$I$5-$A51+1)))*$C104))</f>
        <v xml:space="preserve"> </v>
      </c>
      <c r="AG158" s="169" t="str">
        <f ca="1">IF(AG$5-$I$5&lt;$A51-1," ",IF(AG$5-$I$5+1&gt;'Primary Inputs'!$C$17,0,(SUM(OFFSET($I$23,0,AG$5-$I$5-$A51+1)))*$C104))</f>
        <v xml:space="preserve"> </v>
      </c>
      <c r="AH158" s="169">
        <f ca="1">IF(AH$5-$I$5&lt;$A51-1," ",IF(AH$5-$I$5+1&gt;'Primary Inputs'!$C$17,0,(SUM(OFFSET($I$23,0,AH$5-$I$5-$A51+1)))*$C104))</f>
        <v>0</v>
      </c>
      <c r="AI158" s="169">
        <f ca="1">IF(AI$5-$I$5&lt;$A51-1," ",IF(AI$5-$I$5+1&gt;'Primary Inputs'!$C$17,0,(SUM(OFFSET($I$23,0,AI$5-$I$5-$A51+1)))*$C104))</f>
        <v>0</v>
      </c>
      <c r="AJ158" s="169">
        <f ca="1">IF(AJ$5-$I$5&lt;$A51-1," ",IF(AJ$5-$I$5+1&gt;'Primary Inputs'!$C$17,0,(SUM(OFFSET($I$23,0,AJ$5-$I$5-$A51+1)))*$C104))</f>
        <v>0</v>
      </c>
      <c r="AK158" s="169">
        <f ca="1">IF(AK$5-$I$5&lt;$A51-1," ",IF(AK$5-$I$5+1&gt;'Primary Inputs'!$C$17,0,(SUM(OFFSET($I$23,0,AK$5-$I$5-$A51+1)))*$C104))</f>
        <v>0</v>
      </c>
      <c r="AL158" s="169">
        <f ca="1">IF(AL$5-$I$5&lt;$A51-1," ",IF(AL$5-$I$5+1&gt;'Primary Inputs'!$C$17,0,(SUM(OFFSET($I$23,0,AL$5-$I$5-$A51+1)))*$C104))</f>
        <v>0</v>
      </c>
      <c r="AM158" s="169">
        <f ca="1">IF(AM$5-$I$5&lt;$A51-1," ",IF(AM$5-$I$5+1&gt;'Primary Inputs'!$C$17,0,(SUM(OFFSET($I$23,0,AM$5-$I$5-$A51+1)))*$C104))</f>
        <v>0</v>
      </c>
      <c r="AN158" s="169">
        <f ca="1">IF(AN$5-$I$5&lt;$A51-1," ",IF(AN$5-$I$5+1&gt;'Primary Inputs'!$C$17,0,(SUM(OFFSET($I$23,0,AN$5-$I$5-$A51+1)))*$C104))</f>
        <v>0</v>
      </c>
      <c r="AO158" s="169">
        <f ca="1">IF(AO$5-$I$5&lt;$A51-1," ",IF(AO$5-$I$5+1&gt;'Primary Inputs'!$C$17,0,(SUM(OFFSET($I$23,0,AO$5-$I$5-$A51+1)))*$C104))</f>
        <v>0</v>
      </c>
      <c r="AP158" s="169">
        <f ca="1">IF(AP$5-$I$5&lt;$A51-1," ",IF(AP$5-$I$5+1&gt;'Primary Inputs'!$C$17,0,(SUM(OFFSET($I$23,0,AP$5-$I$5-$A51+1)))*$C104))</f>
        <v>0</v>
      </c>
      <c r="AQ158" s="169">
        <f ca="1">IF(AQ$5-$I$5&lt;$A51-1," ",IF(AQ$5-$I$5+1&gt;'Primary Inputs'!$C$17,0,(SUM(OFFSET($I$23,0,AQ$5-$I$5-$A51+1)))*$C104))</f>
        <v>0</v>
      </c>
      <c r="AR158" s="169">
        <f ca="1">IF(AR$5-$I$5&lt;$A51-1," ",IF(AR$5-$I$5+1&gt;'Primary Inputs'!$C$17,0,(SUM(OFFSET($I$23,0,AR$5-$I$5-$A51+1)))*$C104))</f>
        <v>0</v>
      </c>
      <c r="AS158" s="169">
        <f ca="1">IF(AS$5-$I$5&lt;$A51-1," ",IF(AS$5-$I$5+1&gt;'Primary Inputs'!$C$17,0,(SUM(OFFSET($I$23,0,AS$5-$I$5-$A51+1)))*$C104))</f>
        <v>0</v>
      </c>
      <c r="AT158" s="169">
        <f ca="1">IF(AT$5-$I$5&lt;$A51-1," ",IF(AT$5-$I$5+1&gt;'Primary Inputs'!$C$17,0,(SUM(OFFSET($I$23,0,AT$5-$I$5-$A51+1)))*$C104))</f>
        <v>0</v>
      </c>
      <c r="AU158" s="169">
        <f ca="1">IF(AU$5-$I$5&lt;$A51-1," ",IF(AU$5-$I$5+1&gt;'Primary Inputs'!$C$17,0,(SUM(OFFSET($I$23,0,AU$5-$I$5-$A51+1)))*$C104))</f>
        <v>0</v>
      </c>
      <c r="AV158" s="169">
        <f ca="1">IF(AV$5-$I$5&lt;$A51-1," ",IF(AV$5-$I$5+1&gt;'Primary Inputs'!$C$17,0,(SUM(OFFSET($I$23,0,AV$5-$I$5-$A51+1)))*$C104))</f>
        <v>0</v>
      </c>
      <c r="AW158" s="169">
        <f ca="1">IF(AW$5-$I$5&lt;$A51-1," ",IF(AW$5-$I$5+1&gt;'Primary Inputs'!$C$17,0,(SUM(OFFSET($I$23,0,AW$5-$I$5-$A51+1)))*$C104))</f>
        <v>0</v>
      </c>
      <c r="AX158" s="169">
        <f ca="1">IF(AX$5-$I$5&lt;$A51-1," ",IF(AX$5-$I$5+1&gt;'Primary Inputs'!$C$17,0,(SUM(OFFSET($I$23,0,AX$5-$I$5-$A51+1)))*$C104))</f>
        <v>0</v>
      </c>
      <c r="AY158" s="169">
        <f ca="1">IF(AY$5-$I$5&lt;$A51-1," ",IF(AY$5-$I$5+1&gt;'Primary Inputs'!$C$17,0,(SUM(OFFSET($I$23,0,AY$5-$I$5-$A51+1)))*$C104))</f>
        <v>0</v>
      </c>
      <c r="AZ158" s="169">
        <f ca="1">IF(AZ$5-$I$5&lt;$A51-1," ",IF(AZ$5-$I$5+1&gt;'Primary Inputs'!$C$17,0,(SUM(OFFSET($I$23,0,AZ$5-$I$5-$A51+1)))*$C104))</f>
        <v>0</v>
      </c>
      <c r="BA158" s="169">
        <f ca="1">IF(BA$5-$I$5&lt;$A51-1," ",IF(BA$5-$I$5+1&gt;'Primary Inputs'!$C$17,0,(SUM(OFFSET($I$23,0,BA$5-$I$5-$A51+1)))*$C104))</f>
        <v>0</v>
      </c>
      <c r="BB158" s="169">
        <f ca="1">IF(BB$5-$I$5&lt;$A51-1," ",IF(BB$5-$I$5+1&gt;'Primary Inputs'!$C$17,0,(SUM(OFFSET($I$23,0,BB$5-$I$5-$A51+1)))*$C104))</f>
        <v>0</v>
      </c>
      <c r="BC158" s="169">
        <f ca="1">IF(BC$5-$I$5&lt;$A51-1," ",IF(BC$5-$I$5+1&gt;'Primary Inputs'!$C$17,0,(SUM(OFFSET($I$23,0,BC$5-$I$5-$A51+1)))*$C104))</f>
        <v>0</v>
      </c>
      <c r="BD158" s="169">
        <f ca="1">IF(BD$5-$I$5&lt;$A51-1," ",IF(BD$5-$I$5+1&gt;'Primary Inputs'!$C$17,0,(SUM(OFFSET($I$23,0,BD$5-$I$5-$A51+1)))*$C104))</f>
        <v>0</v>
      </c>
      <c r="BE158" s="169">
        <f ca="1">IF(BE$5-$I$5&lt;$A51-1," ",IF(BE$5-$I$5+1&gt;'Primary Inputs'!$C$17,0,(SUM(OFFSET($I$23,0,BE$5-$I$5-$A51+1)))*$C104))</f>
        <v>0</v>
      </c>
      <c r="BF158" s="169">
        <f ca="1">IF(BF$5-$I$5&lt;$A51-1," ",IF(BF$5-$I$5+1&gt;'Primary Inputs'!$C$17,0,(SUM(OFFSET($I$23,0,BF$5-$I$5-$A51+1)))*$C104))</f>
        <v>0</v>
      </c>
    </row>
    <row r="159" spans="2:58">
      <c r="B159" s="119" t="s">
        <v>221</v>
      </c>
      <c r="C159" s="119">
        <f t="shared" ca="1" si="5"/>
        <v>0</v>
      </c>
      <c r="I159" s="169" t="str">
        <f ca="1">IF(I$5-$I$5&lt;$A52-1," ",IF(I$5-$I$5+1&gt;'Primary Inputs'!$C$17,0,(SUM(OFFSET($I$23,0,I$5-$I$5-$A52+1)))*$C105))</f>
        <v xml:space="preserve"> </v>
      </c>
      <c r="J159" s="169" t="str">
        <f ca="1">IF(J$5-$I$5&lt;$A52-1," ",IF(J$5-$I$5+1&gt;'Primary Inputs'!$C$17,0,(SUM(OFFSET($I$23,0,J$5-$I$5-$A52+1)))*$C105))</f>
        <v xml:space="preserve"> </v>
      </c>
      <c r="K159" s="169" t="str">
        <f ca="1">IF(K$5-$I$5&lt;$A52-1," ",IF(K$5-$I$5+1&gt;'Primary Inputs'!$C$17,0,(SUM(OFFSET($I$23,0,K$5-$I$5-$A52+1)))*$C105))</f>
        <v xml:space="preserve"> </v>
      </c>
      <c r="L159" s="169" t="str">
        <f ca="1">IF(L$5-$I$5&lt;$A52-1," ",IF(L$5-$I$5+1&gt;'Primary Inputs'!$C$17,0,(SUM(OFFSET($I$23,0,L$5-$I$5-$A52+1)))*$C105))</f>
        <v xml:space="preserve"> </v>
      </c>
      <c r="M159" s="169" t="str">
        <f ca="1">IF(M$5-$I$5&lt;$A52-1," ",IF(M$5-$I$5+1&gt;'Primary Inputs'!$C$17,0,(SUM(OFFSET($I$23,0,M$5-$I$5-$A52+1)))*$C105))</f>
        <v xml:space="preserve"> </v>
      </c>
      <c r="N159" s="169" t="str">
        <f ca="1">IF(N$5-$I$5&lt;$A52-1," ",IF(N$5-$I$5+1&gt;'Primary Inputs'!$C$17,0,(SUM(OFFSET($I$23,0,N$5-$I$5-$A52+1)))*$C105))</f>
        <v xml:space="preserve"> </v>
      </c>
      <c r="O159" s="169" t="str">
        <f ca="1">IF(O$5-$I$5&lt;$A52-1," ",IF(O$5-$I$5+1&gt;'Primary Inputs'!$C$17,0,(SUM(OFFSET($I$23,0,O$5-$I$5-$A52+1)))*$C105))</f>
        <v xml:space="preserve"> </v>
      </c>
      <c r="P159" s="169" t="str">
        <f ca="1">IF(P$5-$I$5&lt;$A52-1," ",IF(P$5-$I$5+1&gt;'Primary Inputs'!$C$17,0,(SUM(OFFSET($I$23,0,P$5-$I$5-$A52+1)))*$C105))</f>
        <v xml:space="preserve"> </v>
      </c>
      <c r="Q159" s="169" t="str">
        <f ca="1">IF(Q$5-$I$5&lt;$A52-1," ",IF(Q$5-$I$5+1&gt;'Primary Inputs'!$C$17,0,(SUM(OFFSET($I$23,0,Q$5-$I$5-$A52+1)))*$C105))</f>
        <v xml:space="preserve"> </v>
      </c>
      <c r="R159" s="169" t="str">
        <f ca="1">IF(R$5-$I$5&lt;$A52-1," ",IF(R$5-$I$5+1&gt;'Primary Inputs'!$C$17,0,(SUM(OFFSET($I$23,0,R$5-$I$5-$A52+1)))*$C105))</f>
        <v xml:space="preserve"> </v>
      </c>
      <c r="S159" s="169" t="str">
        <f ca="1">IF(S$5-$I$5&lt;$A52-1," ",IF(S$5-$I$5+1&gt;'Primary Inputs'!$C$17,0,(SUM(OFFSET($I$23,0,S$5-$I$5-$A52+1)))*$C105))</f>
        <v xml:space="preserve"> </v>
      </c>
      <c r="T159" s="169" t="str">
        <f ca="1">IF(T$5-$I$5&lt;$A52-1," ",IF(T$5-$I$5+1&gt;'Primary Inputs'!$C$17,0,(SUM(OFFSET($I$23,0,T$5-$I$5-$A52+1)))*$C105))</f>
        <v xml:space="preserve"> </v>
      </c>
      <c r="U159" s="169" t="str">
        <f ca="1">IF(U$5-$I$5&lt;$A52-1," ",IF(U$5-$I$5+1&gt;'Primary Inputs'!$C$17,0,(SUM(OFFSET($I$23,0,U$5-$I$5-$A52+1)))*$C105))</f>
        <v xml:space="preserve"> </v>
      </c>
      <c r="V159" s="169" t="str">
        <f ca="1">IF(V$5-$I$5&lt;$A52-1," ",IF(V$5-$I$5+1&gt;'Primary Inputs'!$C$17,0,(SUM(OFFSET($I$23,0,V$5-$I$5-$A52+1)))*$C105))</f>
        <v xml:space="preserve"> </v>
      </c>
      <c r="W159" s="169" t="str">
        <f ca="1">IF(W$5-$I$5&lt;$A52-1," ",IF(W$5-$I$5+1&gt;'Primary Inputs'!$C$17,0,(SUM(OFFSET($I$23,0,W$5-$I$5-$A52+1)))*$C105))</f>
        <v xml:space="preserve"> </v>
      </c>
      <c r="X159" s="169" t="str">
        <f ca="1">IF(X$5-$I$5&lt;$A52-1," ",IF(X$5-$I$5+1&gt;'Primary Inputs'!$C$17,0,(SUM(OFFSET($I$23,0,X$5-$I$5-$A52+1)))*$C105))</f>
        <v xml:space="preserve"> </v>
      </c>
      <c r="Y159" s="169" t="str">
        <f ca="1">IF(Y$5-$I$5&lt;$A52-1," ",IF(Y$5-$I$5+1&gt;'Primary Inputs'!$C$17,0,(SUM(OFFSET($I$23,0,Y$5-$I$5-$A52+1)))*$C105))</f>
        <v xml:space="preserve"> </v>
      </c>
      <c r="Z159" s="169" t="str">
        <f ca="1">IF(Z$5-$I$5&lt;$A52-1," ",IF(Z$5-$I$5+1&gt;'Primary Inputs'!$C$17,0,(SUM(OFFSET($I$23,0,Z$5-$I$5-$A52+1)))*$C105))</f>
        <v xml:space="preserve"> </v>
      </c>
      <c r="AA159" s="169" t="str">
        <f ca="1">IF(AA$5-$I$5&lt;$A52-1," ",IF(AA$5-$I$5+1&gt;'Primary Inputs'!$C$17,0,(SUM(OFFSET($I$23,0,AA$5-$I$5-$A52+1)))*$C105))</f>
        <v xml:space="preserve"> </v>
      </c>
      <c r="AB159" s="169" t="str">
        <f ca="1">IF(AB$5-$I$5&lt;$A52-1," ",IF(AB$5-$I$5+1&gt;'Primary Inputs'!$C$17,0,(SUM(OFFSET($I$23,0,AB$5-$I$5-$A52+1)))*$C105))</f>
        <v xml:space="preserve"> </v>
      </c>
      <c r="AC159" s="169" t="str">
        <f ca="1">IF(AC$5-$I$5&lt;$A52-1," ",IF(AC$5-$I$5+1&gt;'Primary Inputs'!$C$17,0,(SUM(OFFSET($I$23,0,AC$5-$I$5-$A52+1)))*$C105))</f>
        <v xml:space="preserve"> </v>
      </c>
      <c r="AD159" s="169" t="str">
        <f ca="1">IF(AD$5-$I$5&lt;$A52-1," ",IF(AD$5-$I$5+1&gt;'Primary Inputs'!$C$17,0,(SUM(OFFSET($I$23,0,AD$5-$I$5-$A52+1)))*$C105))</f>
        <v xml:space="preserve"> </v>
      </c>
      <c r="AE159" s="169" t="str">
        <f ca="1">IF(AE$5-$I$5&lt;$A52-1," ",IF(AE$5-$I$5+1&gt;'Primary Inputs'!$C$17,0,(SUM(OFFSET($I$23,0,AE$5-$I$5-$A52+1)))*$C105))</f>
        <v xml:space="preserve"> </v>
      </c>
      <c r="AF159" s="169" t="str">
        <f ca="1">IF(AF$5-$I$5&lt;$A52-1," ",IF(AF$5-$I$5+1&gt;'Primary Inputs'!$C$17,0,(SUM(OFFSET($I$23,0,AF$5-$I$5-$A52+1)))*$C105))</f>
        <v xml:space="preserve"> </v>
      </c>
      <c r="AG159" s="169" t="str">
        <f ca="1">IF(AG$5-$I$5&lt;$A52-1," ",IF(AG$5-$I$5+1&gt;'Primary Inputs'!$C$17,0,(SUM(OFFSET($I$23,0,AG$5-$I$5-$A52+1)))*$C105))</f>
        <v xml:space="preserve"> </v>
      </c>
      <c r="AH159" s="169" t="str">
        <f ca="1">IF(AH$5-$I$5&lt;$A52-1," ",IF(AH$5-$I$5+1&gt;'Primary Inputs'!$C$17,0,(SUM(OFFSET($I$23,0,AH$5-$I$5-$A52+1)))*$C105))</f>
        <v xml:space="preserve"> </v>
      </c>
      <c r="AI159" s="169">
        <f ca="1">IF(AI$5-$I$5&lt;$A52-1," ",IF(AI$5-$I$5+1&gt;'Primary Inputs'!$C$17,0,(SUM(OFFSET($I$23,0,AI$5-$I$5-$A52+1)))*$C105))</f>
        <v>0</v>
      </c>
      <c r="AJ159" s="169">
        <f ca="1">IF(AJ$5-$I$5&lt;$A52-1," ",IF(AJ$5-$I$5+1&gt;'Primary Inputs'!$C$17,0,(SUM(OFFSET($I$23,0,AJ$5-$I$5-$A52+1)))*$C105))</f>
        <v>0</v>
      </c>
      <c r="AK159" s="169">
        <f ca="1">IF(AK$5-$I$5&lt;$A52-1," ",IF(AK$5-$I$5+1&gt;'Primary Inputs'!$C$17,0,(SUM(OFFSET($I$23,0,AK$5-$I$5-$A52+1)))*$C105))</f>
        <v>0</v>
      </c>
      <c r="AL159" s="169">
        <f ca="1">IF(AL$5-$I$5&lt;$A52-1," ",IF(AL$5-$I$5+1&gt;'Primary Inputs'!$C$17,0,(SUM(OFFSET($I$23,0,AL$5-$I$5-$A52+1)))*$C105))</f>
        <v>0</v>
      </c>
      <c r="AM159" s="169">
        <f ca="1">IF(AM$5-$I$5&lt;$A52-1," ",IF(AM$5-$I$5+1&gt;'Primary Inputs'!$C$17,0,(SUM(OFFSET($I$23,0,AM$5-$I$5-$A52+1)))*$C105))</f>
        <v>0</v>
      </c>
      <c r="AN159" s="169">
        <f ca="1">IF(AN$5-$I$5&lt;$A52-1," ",IF(AN$5-$I$5+1&gt;'Primary Inputs'!$C$17,0,(SUM(OFFSET($I$23,0,AN$5-$I$5-$A52+1)))*$C105))</f>
        <v>0</v>
      </c>
      <c r="AO159" s="169">
        <f ca="1">IF(AO$5-$I$5&lt;$A52-1," ",IF(AO$5-$I$5+1&gt;'Primary Inputs'!$C$17,0,(SUM(OFFSET($I$23,0,AO$5-$I$5-$A52+1)))*$C105))</f>
        <v>0</v>
      </c>
      <c r="AP159" s="169">
        <f ca="1">IF(AP$5-$I$5&lt;$A52-1," ",IF(AP$5-$I$5+1&gt;'Primary Inputs'!$C$17,0,(SUM(OFFSET($I$23,0,AP$5-$I$5-$A52+1)))*$C105))</f>
        <v>0</v>
      </c>
      <c r="AQ159" s="169">
        <f ca="1">IF(AQ$5-$I$5&lt;$A52-1," ",IF(AQ$5-$I$5+1&gt;'Primary Inputs'!$C$17,0,(SUM(OFFSET($I$23,0,AQ$5-$I$5-$A52+1)))*$C105))</f>
        <v>0</v>
      </c>
      <c r="AR159" s="169">
        <f ca="1">IF(AR$5-$I$5&lt;$A52-1," ",IF(AR$5-$I$5+1&gt;'Primary Inputs'!$C$17,0,(SUM(OFFSET($I$23,0,AR$5-$I$5-$A52+1)))*$C105))</f>
        <v>0</v>
      </c>
      <c r="AS159" s="169">
        <f ca="1">IF(AS$5-$I$5&lt;$A52-1," ",IF(AS$5-$I$5+1&gt;'Primary Inputs'!$C$17,0,(SUM(OFFSET($I$23,0,AS$5-$I$5-$A52+1)))*$C105))</f>
        <v>0</v>
      </c>
      <c r="AT159" s="169">
        <f ca="1">IF(AT$5-$I$5&lt;$A52-1," ",IF(AT$5-$I$5+1&gt;'Primary Inputs'!$C$17,0,(SUM(OFFSET($I$23,0,AT$5-$I$5-$A52+1)))*$C105))</f>
        <v>0</v>
      </c>
      <c r="AU159" s="169">
        <f ca="1">IF(AU$5-$I$5&lt;$A52-1," ",IF(AU$5-$I$5+1&gt;'Primary Inputs'!$C$17,0,(SUM(OFFSET($I$23,0,AU$5-$I$5-$A52+1)))*$C105))</f>
        <v>0</v>
      </c>
      <c r="AV159" s="169">
        <f ca="1">IF(AV$5-$I$5&lt;$A52-1," ",IF(AV$5-$I$5+1&gt;'Primary Inputs'!$C$17,0,(SUM(OFFSET($I$23,0,AV$5-$I$5-$A52+1)))*$C105))</f>
        <v>0</v>
      </c>
      <c r="AW159" s="169">
        <f ca="1">IF(AW$5-$I$5&lt;$A52-1," ",IF(AW$5-$I$5+1&gt;'Primary Inputs'!$C$17,0,(SUM(OFFSET($I$23,0,AW$5-$I$5-$A52+1)))*$C105))</f>
        <v>0</v>
      </c>
      <c r="AX159" s="169">
        <f ca="1">IF(AX$5-$I$5&lt;$A52-1," ",IF(AX$5-$I$5+1&gt;'Primary Inputs'!$C$17,0,(SUM(OFFSET($I$23,0,AX$5-$I$5-$A52+1)))*$C105))</f>
        <v>0</v>
      </c>
      <c r="AY159" s="169">
        <f ca="1">IF(AY$5-$I$5&lt;$A52-1," ",IF(AY$5-$I$5+1&gt;'Primary Inputs'!$C$17,0,(SUM(OFFSET($I$23,0,AY$5-$I$5-$A52+1)))*$C105))</f>
        <v>0</v>
      </c>
      <c r="AZ159" s="169">
        <f ca="1">IF(AZ$5-$I$5&lt;$A52-1," ",IF(AZ$5-$I$5+1&gt;'Primary Inputs'!$C$17,0,(SUM(OFFSET($I$23,0,AZ$5-$I$5-$A52+1)))*$C105))</f>
        <v>0</v>
      </c>
      <c r="BA159" s="169">
        <f ca="1">IF(BA$5-$I$5&lt;$A52-1," ",IF(BA$5-$I$5+1&gt;'Primary Inputs'!$C$17,0,(SUM(OFFSET($I$23,0,BA$5-$I$5-$A52+1)))*$C105))</f>
        <v>0</v>
      </c>
      <c r="BB159" s="169">
        <f ca="1">IF(BB$5-$I$5&lt;$A52-1," ",IF(BB$5-$I$5+1&gt;'Primary Inputs'!$C$17,0,(SUM(OFFSET($I$23,0,BB$5-$I$5-$A52+1)))*$C105))</f>
        <v>0</v>
      </c>
      <c r="BC159" s="169">
        <f ca="1">IF(BC$5-$I$5&lt;$A52-1," ",IF(BC$5-$I$5+1&gt;'Primary Inputs'!$C$17,0,(SUM(OFFSET($I$23,0,BC$5-$I$5-$A52+1)))*$C105))</f>
        <v>0</v>
      </c>
      <c r="BD159" s="169">
        <f ca="1">IF(BD$5-$I$5&lt;$A52-1," ",IF(BD$5-$I$5+1&gt;'Primary Inputs'!$C$17,0,(SUM(OFFSET($I$23,0,BD$5-$I$5-$A52+1)))*$C105))</f>
        <v>0</v>
      </c>
      <c r="BE159" s="169">
        <f ca="1">IF(BE$5-$I$5&lt;$A52-1," ",IF(BE$5-$I$5+1&gt;'Primary Inputs'!$C$17,0,(SUM(OFFSET($I$23,0,BE$5-$I$5-$A52+1)))*$C105))</f>
        <v>0</v>
      </c>
      <c r="BF159" s="169">
        <f ca="1">IF(BF$5-$I$5&lt;$A52-1," ",IF(BF$5-$I$5+1&gt;'Primary Inputs'!$C$17,0,(SUM(OFFSET($I$23,0,BF$5-$I$5-$A52+1)))*$C105))</f>
        <v>0</v>
      </c>
    </row>
    <row r="160" spans="2:58">
      <c r="B160" s="119" t="s">
        <v>222</v>
      </c>
      <c r="C160" s="119">
        <f t="shared" ca="1" si="5"/>
        <v>0</v>
      </c>
      <c r="I160" s="169" t="str">
        <f ca="1">IF(I$5-$I$5&lt;$A53-1," ",IF(I$5-$I$5+1&gt;'Primary Inputs'!$C$17,0,(SUM(OFFSET($I$23,0,I$5-$I$5-$A53+1)))*$C106))</f>
        <v xml:space="preserve"> </v>
      </c>
      <c r="J160" s="169" t="str">
        <f ca="1">IF(J$5-$I$5&lt;$A53-1," ",IF(J$5-$I$5+1&gt;'Primary Inputs'!$C$17,0,(SUM(OFFSET($I$23,0,J$5-$I$5-$A53+1)))*$C106))</f>
        <v xml:space="preserve"> </v>
      </c>
      <c r="K160" s="169" t="str">
        <f ca="1">IF(K$5-$I$5&lt;$A53-1," ",IF(K$5-$I$5+1&gt;'Primary Inputs'!$C$17,0,(SUM(OFFSET($I$23,0,K$5-$I$5-$A53+1)))*$C106))</f>
        <v xml:space="preserve"> </v>
      </c>
      <c r="L160" s="169" t="str">
        <f ca="1">IF(L$5-$I$5&lt;$A53-1," ",IF(L$5-$I$5+1&gt;'Primary Inputs'!$C$17,0,(SUM(OFFSET($I$23,0,L$5-$I$5-$A53+1)))*$C106))</f>
        <v xml:space="preserve"> </v>
      </c>
      <c r="M160" s="169" t="str">
        <f ca="1">IF(M$5-$I$5&lt;$A53-1," ",IF(M$5-$I$5+1&gt;'Primary Inputs'!$C$17,0,(SUM(OFFSET($I$23,0,M$5-$I$5-$A53+1)))*$C106))</f>
        <v xml:space="preserve"> </v>
      </c>
      <c r="N160" s="169" t="str">
        <f ca="1">IF(N$5-$I$5&lt;$A53-1," ",IF(N$5-$I$5+1&gt;'Primary Inputs'!$C$17,0,(SUM(OFFSET($I$23,0,N$5-$I$5-$A53+1)))*$C106))</f>
        <v xml:space="preserve"> </v>
      </c>
      <c r="O160" s="169" t="str">
        <f ca="1">IF(O$5-$I$5&lt;$A53-1," ",IF(O$5-$I$5+1&gt;'Primary Inputs'!$C$17,0,(SUM(OFFSET($I$23,0,O$5-$I$5-$A53+1)))*$C106))</f>
        <v xml:space="preserve"> </v>
      </c>
      <c r="P160" s="169" t="str">
        <f ca="1">IF(P$5-$I$5&lt;$A53-1," ",IF(P$5-$I$5+1&gt;'Primary Inputs'!$C$17,0,(SUM(OFFSET($I$23,0,P$5-$I$5-$A53+1)))*$C106))</f>
        <v xml:space="preserve"> </v>
      </c>
      <c r="Q160" s="169" t="str">
        <f ca="1">IF(Q$5-$I$5&lt;$A53-1," ",IF(Q$5-$I$5+1&gt;'Primary Inputs'!$C$17,0,(SUM(OFFSET($I$23,0,Q$5-$I$5-$A53+1)))*$C106))</f>
        <v xml:space="preserve"> </v>
      </c>
      <c r="R160" s="169" t="str">
        <f ca="1">IF(R$5-$I$5&lt;$A53-1," ",IF(R$5-$I$5+1&gt;'Primary Inputs'!$C$17,0,(SUM(OFFSET($I$23,0,R$5-$I$5-$A53+1)))*$C106))</f>
        <v xml:space="preserve"> </v>
      </c>
      <c r="S160" s="169" t="str">
        <f ca="1">IF(S$5-$I$5&lt;$A53-1," ",IF(S$5-$I$5+1&gt;'Primary Inputs'!$C$17,0,(SUM(OFFSET($I$23,0,S$5-$I$5-$A53+1)))*$C106))</f>
        <v xml:space="preserve"> </v>
      </c>
      <c r="T160" s="169" t="str">
        <f ca="1">IF(T$5-$I$5&lt;$A53-1," ",IF(T$5-$I$5+1&gt;'Primary Inputs'!$C$17,0,(SUM(OFFSET($I$23,0,T$5-$I$5-$A53+1)))*$C106))</f>
        <v xml:space="preserve"> </v>
      </c>
      <c r="U160" s="169" t="str">
        <f ca="1">IF(U$5-$I$5&lt;$A53-1," ",IF(U$5-$I$5+1&gt;'Primary Inputs'!$C$17,0,(SUM(OFFSET($I$23,0,U$5-$I$5-$A53+1)))*$C106))</f>
        <v xml:space="preserve"> </v>
      </c>
      <c r="V160" s="169" t="str">
        <f ca="1">IF(V$5-$I$5&lt;$A53-1," ",IF(V$5-$I$5+1&gt;'Primary Inputs'!$C$17,0,(SUM(OFFSET($I$23,0,V$5-$I$5-$A53+1)))*$C106))</f>
        <v xml:space="preserve"> </v>
      </c>
      <c r="W160" s="169" t="str">
        <f ca="1">IF(W$5-$I$5&lt;$A53-1," ",IF(W$5-$I$5+1&gt;'Primary Inputs'!$C$17,0,(SUM(OFFSET($I$23,0,W$5-$I$5-$A53+1)))*$C106))</f>
        <v xml:space="preserve"> </v>
      </c>
      <c r="X160" s="169" t="str">
        <f ca="1">IF(X$5-$I$5&lt;$A53-1," ",IF(X$5-$I$5+1&gt;'Primary Inputs'!$C$17,0,(SUM(OFFSET($I$23,0,X$5-$I$5-$A53+1)))*$C106))</f>
        <v xml:space="preserve"> </v>
      </c>
      <c r="Y160" s="169" t="str">
        <f ca="1">IF(Y$5-$I$5&lt;$A53-1," ",IF(Y$5-$I$5+1&gt;'Primary Inputs'!$C$17,0,(SUM(OFFSET($I$23,0,Y$5-$I$5-$A53+1)))*$C106))</f>
        <v xml:space="preserve"> </v>
      </c>
      <c r="Z160" s="169" t="str">
        <f ca="1">IF(Z$5-$I$5&lt;$A53-1," ",IF(Z$5-$I$5+1&gt;'Primary Inputs'!$C$17,0,(SUM(OFFSET($I$23,0,Z$5-$I$5-$A53+1)))*$C106))</f>
        <v xml:space="preserve"> </v>
      </c>
      <c r="AA160" s="169" t="str">
        <f ca="1">IF(AA$5-$I$5&lt;$A53-1," ",IF(AA$5-$I$5+1&gt;'Primary Inputs'!$C$17,0,(SUM(OFFSET($I$23,0,AA$5-$I$5-$A53+1)))*$C106))</f>
        <v xml:space="preserve"> </v>
      </c>
      <c r="AB160" s="169" t="str">
        <f ca="1">IF(AB$5-$I$5&lt;$A53-1," ",IF(AB$5-$I$5+1&gt;'Primary Inputs'!$C$17,0,(SUM(OFFSET($I$23,0,AB$5-$I$5-$A53+1)))*$C106))</f>
        <v xml:space="preserve"> </v>
      </c>
      <c r="AC160" s="169" t="str">
        <f ca="1">IF(AC$5-$I$5&lt;$A53-1," ",IF(AC$5-$I$5+1&gt;'Primary Inputs'!$C$17,0,(SUM(OFFSET($I$23,0,AC$5-$I$5-$A53+1)))*$C106))</f>
        <v xml:space="preserve"> </v>
      </c>
      <c r="AD160" s="169" t="str">
        <f ca="1">IF(AD$5-$I$5&lt;$A53-1," ",IF(AD$5-$I$5+1&gt;'Primary Inputs'!$C$17,0,(SUM(OFFSET($I$23,0,AD$5-$I$5-$A53+1)))*$C106))</f>
        <v xml:space="preserve"> </v>
      </c>
      <c r="AE160" s="169" t="str">
        <f ca="1">IF(AE$5-$I$5&lt;$A53-1," ",IF(AE$5-$I$5+1&gt;'Primary Inputs'!$C$17,0,(SUM(OFFSET($I$23,0,AE$5-$I$5-$A53+1)))*$C106))</f>
        <v xml:space="preserve"> </v>
      </c>
      <c r="AF160" s="169" t="str">
        <f ca="1">IF(AF$5-$I$5&lt;$A53-1," ",IF(AF$5-$I$5+1&gt;'Primary Inputs'!$C$17,0,(SUM(OFFSET($I$23,0,AF$5-$I$5-$A53+1)))*$C106))</f>
        <v xml:space="preserve"> </v>
      </c>
      <c r="AG160" s="169" t="str">
        <f ca="1">IF(AG$5-$I$5&lt;$A53-1," ",IF(AG$5-$I$5+1&gt;'Primary Inputs'!$C$17,0,(SUM(OFFSET($I$23,0,AG$5-$I$5-$A53+1)))*$C106))</f>
        <v xml:space="preserve"> </v>
      </c>
      <c r="AH160" s="169" t="str">
        <f ca="1">IF(AH$5-$I$5&lt;$A53-1," ",IF(AH$5-$I$5+1&gt;'Primary Inputs'!$C$17,0,(SUM(OFFSET($I$23,0,AH$5-$I$5-$A53+1)))*$C106))</f>
        <v xml:space="preserve"> </v>
      </c>
      <c r="AI160" s="169" t="str">
        <f ca="1">IF(AI$5-$I$5&lt;$A53-1," ",IF(AI$5-$I$5+1&gt;'Primary Inputs'!$C$17,0,(SUM(OFFSET($I$23,0,AI$5-$I$5-$A53+1)))*$C106))</f>
        <v xml:space="preserve"> </v>
      </c>
      <c r="AJ160" s="169">
        <f ca="1">IF(AJ$5-$I$5&lt;$A53-1," ",IF(AJ$5-$I$5+1&gt;'Primary Inputs'!$C$17,0,(SUM(OFFSET($I$23,0,AJ$5-$I$5-$A53+1)))*$C106))</f>
        <v>0</v>
      </c>
      <c r="AK160" s="169">
        <f ca="1">IF(AK$5-$I$5&lt;$A53-1," ",IF(AK$5-$I$5+1&gt;'Primary Inputs'!$C$17,0,(SUM(OFFSET($I$23,0,AK$5-$I$5-$A53+1)))*$C106))</f>
        <v>0</v>
      </c>
      <c r="AL160" s="169">
        <f ca="1">IF(AL$5-$I$5&lt;$A53-1," ",IF(AL$5-$I$5+1&gt;'Primary Inputs'!$C$17,0,(SUM(OFFSET($I$23,0,AL$5-$I$5-$A53+1)))*$C106))</f>
        <v>0</v>
      </c>
      <c r="AM160" s="169">
        <f ca="1">IF(AM$5-$I$5&lt;$A53-1," ",IF(AM$5-$I$5+1&gt;'Primary Inputs'!$C$17,0,(SUM(OFFSET($I$23,0,AM$5-$I$5-$A53+1)))*$C106))</f>
        <v>0</v>
      </c>
      <c r="AN160" s="169">
        <f ca="1">IF(AN$5-$I$5&lt;$A53-1," ",IF(AN$5-$I$5+1&gt;'Primary Inputs'!$C$17,0,(SUM(OFFSET($I$23,0,AN$5-$I$5-$A53+1)))*$C106))</f>
        <v>0</v>
      </c>
      <c r="AO160" s="169">
        <f ca="1">IF(AO$5-$I$5&lt;$A53-1," ",IF(AO$5-$I$5+1&gt;'Primary Inputs'!$C$17,0,(SUM(OFFSET($I$23,0,AO$5-$I$5-$A53+1)))*$C106))</f>
        <v>0</v>
      </c>
      <c r="AP160" s="169">
        <f ca="1">IF(AP$5-$I$5&lt;$A53-1," ",IF(AP$5-$I$5+1&gt;'Primary Inputs'!$C$17,0,(SUM(OFFSET($I$23,0,AP$5-$I$5-$A53+1)))*$C106))</f>
        <v>0</v>
      </c>
      <c r="AQ160" s="169">
        <f ca="1">IF(AQ$5-$I$5&lt;$A53-1," ",IF(AQ$5-$I$5+1&gt;'Primary Inputs'!$C$17,0,(SUM(OFFSET($I$23,0,AQ$5-$I$5-$A53+1)))*$C106))</f>
        <v>0</v>
      </c>
      <c r="AR160" s="169">
        <f ca="1">IF(AR$5-$I$5&lt;$A53-1," ",IF(AR$5-$I$5+1&gt;'Primary Inputs'!$C$17,0,(SUM(OFFSET($I$23,0,AR$5-$I$5-$A53+1)))*$C106))</f>
        <v>0</v>
      </c>
      <c r="AS160" s="169">
        <f ca="1">IF(AS$5-$I$5&lt;$A53-1," ",IF(AS$5-$I$5+1&gt;'Primary Inputs'!$C$17,0,(SUM(OFFSET($I$23,0,AS$5-$I$5-$A53+1)))*$C106))</f>
        <v>0</v>
      </c>
      <c r="AT160" s="169">
        <f ca="1">IF(AT$5-$I$5&lt;$A53-1," ",IF(AT$5-$I$5+1&gt;'Primary Inputs'!$C$17,0,(SUM(OFFSET($I$23,0,AT$5-$I$5-$A53+1)))*$C106))</f>
        <v>0</v>
      </c>
      <c r="AU160" s="169">
        <f ca="1">IF(AU$5-$I$5&lt;$A53-1," ",IF(AU$5-$I$5+1&gt;'Primary Inputs'!$C$17,0,(SUM(OFFSET($I$23,0,AU$5-$I$5-$A53+1)))*$C106))</f>
        <v>0</v>
      </c>
      <c r="AV160" s="169">
        <f ca="1">IF(AV$5-$I$5&lt;$A53-1," ",IF(AV$5-$I$5+1&gt;'Primary Inputs'!$C$17,0,(SUM(OFFSET($I$23,0,AV$5-$I$5-$A53+1)))*$C106))</f>
        <v>0</v>
      </c>
      <c r="AW160" s="169">
        <f ca="1">IF(AW$5-$I$5&lt;$A53-1," ",IF(AW$5-$I$5+1&gt;'Primary Inputs'!$C$17,0,(SUM(OFFSET($I$23,0,AW$5-$I$5-$A53+1)))*$C106))</f>
        <v>0</v>
      </c>
      <c r="AX160" s="169">
        <f ca="1">IF(AX$5-$I$5&lt;$A53-1," ",IF(AX$5-$I$5+1&gt;'Primary Inputs'!$C$17,0,(SUM(OFFSET($I$23,0,AX$5-$I$5-$A53+1)))*$C106))</f>
        <v>0</v>
      </c>
      <c r="AY160" s="169">
        <f ca="1">IF(AY$5-$I$5&lt;$A53-1," ",IF(AY$5-$I$5+1&gt;'Primary Inputs'!$C$17,0,(SUM(OFFSET($I$23,0,AY$5-$I$5-$A53+1)))*$C106))</f>
        <v>0</v>
      </c>
      <c r="AZ160" s="169">
        <f ca="1">IF(AZ$5-$I$5&lt;$A53-1," ",IF(AZ$5-$I$5+1&gt;'Primary Inputs'!$C$17,0,(SUM(OFFSET($I$23,0,AZ$5-$I$5-$A53+1)))*$C106))</f>
        <v>0</v>
      </c>
      <c r="BA160" s="169">
        <f ca="1">IF(BA$5-$I$5&lt;$A53-1," ",IF(BA$5-$I$5+1&gt;'Primary Inputs'!$C$17,0,(SUM(OFFSET($I$23,0,BA$5-$I$5-$A53+1)))*$C106))</f>
        <v>0</v>
      </c>
      <c r="BB160" s="169">
        <f ca="1">IF(BB$5-$I$5&lt;$A53-1," ",IF(BB$5-$I$5+1&gt;'Primary Inputs'!$C$17,0,(SUM(OFFSET($I$23,0,BB$5-$I$5-$A53+1)))*$C106))</f>
        <v>0</v>
      </c>
      <c r="BC160" s="169">
        <f ca="1">IF(BC$5-$I$5&lt;$A53-1," ",IF(BC$5-$I$5+1&gt;'Primary Inputs'!$C$17,0,(SUM(OFFSET($I$23,0,BC$5-$I$5-$A53+1)))*$C106))</f>
        <v>0</v>
      </c>
      <c r="BD160" s="169">
        <f ca="1">IF(BD$5-$I$5&lt;$A53-1," ",IF(BD$5-$I$5+1&gt;'Primary Inputs'!$C$17,0,(SUM(OFFSET($I$23,0,BD$5-$I$5-$A53+1)))*$C106))</f>
        <v>0</v>
      </c>
      <c r="BE160" s="169">
        <f ca="1">IF(BE$5-$I$5&lt;$A53-1," ",IF(BE$5-$I$5+1&gt;'Primary Inputs'!$C$17,0,(SUM(OFFSET($I$23,0,BE$5-$I$5-$A53+1)))*$C106))</f>
        <v>0</v>
      </c>
      <c r="BF160" s="169">
        <f ca="1">IF(BF$5-$I$5&lt;$A53-1," ",IF(BF$5-$I$5+1&gt;'Primary Inputs'!$C$17,0,(SUM(OFFSET($I$23,0,BF$5-$I$5-$A53+1)))*$C106))</f>
        <v>0</v>
      </c>
    </row>
    <row r="161" spans="2:58">
      <c r="B161" s="119" t="s">
        <v>223</v>
      </c>
      <c r="C161" s="119">
        <f t="shared" ca="1" si="5"/>
        <v>0</v>
      </c>
      <c r="I161" s="169" t="str">
        <f ca="1">IF(I$5-$I$5&lt;$A54-1," ",IF(I$5-$I$5+1&gt;'Primary Inputs'!$C$17,0,(SUM(OFFSET($I$23,0,I$5-$I$5-$A54+1)))*$C107))</f>
        <v xml:space="preserve"> </v>
      </c>
      <c r="J161" s="169" t="str">
        <f ca="1">IF(J$5-$I$5&lt;$A54-1," ",IF(J$5-$I$5+1&gt;'Primary Inputs'!$C$17,0,(SUM(OFFSET($I$23,0,J$5-$I$5-$A54+1)))*$C107))</f>
        <v xml:space="preserve"> </v>
      </c>
      <c r="K161" s="169" t="str">
        <f ca="1">IF(K$5-$I$5&lt;$A54-1," ",IF(K$5-$I$5+1&gt;'Primary Inputs'!$C$17,0,(SUM(OFFSET($I$23,0,K$5-$I$5-$A54+1)))*$C107))</f>
        <v xml:space="preserve"> </v>
      </c>
      <c r="L161" s="169" t="str">
        <f ca="1">IF(L$5-$I$5&lt;$A54-1," ",IF(L$5-$I$5+1&gt;'Primary Inputs'!$C$17,0,(SUM(OFFSET($I$23,0,L$5-$I$5-$A54+1)))*$C107))</f>
        <v xml:space="preserve"> </v>
      </c>
      <c r="M161" s="169" t="str">
        <f ca="1">IF(M$5-$I$5&lt;$A54-1," ",IF(M$5-$I$5+1&gt;'Primary Inputs'!$C$17,0,(SUM(OFFSET($I$23,0,M$5-$I$5-$A54+1)))*$C107))</f>
        <v xml:space="preserve"> </v>
      </c>
      <c r="N161" s="169" t="str">
        <f ca="1">IF(N$5-$I$5&lt;$A54-1," ",IF(N$5-$I$5+1&gt;'Primary Inputs'!$C$17,0,(SUM(OFFSET($I$23,0,N$5-$I$5-$A54+1)))*$C107))</f>
        <v xml:space="preserve"> </v>
      </c>
      <c r="O161" s="169" t="str">
        <f ca="1">IF(O$5-$I$5&lt;$A54-1," ",IF(O$5-$I$5+1&gt;'Primary Inputs'!$C$17,0,(SUM(OFFSET($I$23,0,O$5-$I$5-$A54+1)))*$C107))</f>
        <v xml:space="preserve"> </v>
      </c>
      <c r="P161" s="169" t="str">
        <f ca="1">IF(P$5-$I$5&lt;$A54-1," ",IF(P$5-$I$5+1&gt;'Primary Inputs'!$C$17,0,(SUM(OFFSET($I$23,0,P$5-$I$5-$A54+1)))*$C107))</f>
        <v xml:space="preserve"> </v>
      </c>
      <c r="Q161" s="169" t="str">
        <f ca="1">IF(Q$5-$I$5&lt;$A54-1," ",IF(Q$5-$I$5+1&gt;'Primary Inputs'!$C$17,0,(SUM(OFFSET($I$23,0,Q$5-$I$5-$A54+1)))*$C107))</f>
        <v xml:space="preserve"> </v>
      </c>
      <c r="R161" s="169" t="str">
        <f ca="1">IF(R$5-$I$5&lt;$A54-1," ",IF(R$5-$I$5+1&gt;'Primary Inputs'!$C$17,0,(SUM(OFFSET($I$23,0,R$5-$I$5-$A54+1)))*$C107))</f>
        <v xml:space="preserve"> </v>
      </c>
      <c r="S161" s="169" t="str">
        <f ca="1">IF(S$5-$I$5&lt;$A54-1," ",IF(S$5-$I$5+1&gt;'Primary Inputs'!$C$17,0,(SUM(OFFSET($I$23,0,S$5-$I$5-$A54+1)))*$C107))</f>
        <v xml:space="preserve"> </v>
      </c>
      <c r="T161" s="169" t="str">
        <f ca="1">IF(T$5-$I$5&lt;$A54-1," ",IF(T$5-$I$5+1&gt;'Primary Inputs'!$C$17,0,(SUM(OFFSET($I$23,0,T$5-$I$5-$A54+1)))*$C107))</f>
        <v xml:space="preserve"> </v>
      </c>
      <c r="U161" s="169" t="str">
        <f ca="1">IF(U$5-$I$5&lt;$A54-1," ",IF(U$5-$I$5+1&gt;'Primary Inputs'!$C$17,0,(SUM(OFFSET($I$23,0,U$5-$I$5-$A54+1)))*$C107))</f>
        <v xml:space="preserve"> </v>
      </c>
      <c r="V161" s="169" t="str">
        <f ca="1">IF(V$5-$I$5&lt;$A54-1," ",IF(V$5-$I$5+1&gt;'Primary Inputs'!$C$17,0,(SUM(OFFSET($I$23,0,V$5-$I$5-$A54+1)))*$C107))</f>
        <v xml:space="preserve"> </v>
      </c>
      <c r="W161" s="169" t="str">
        <f ca="1">IF(W$5-$I$5&lt;$A54-1," ",IF(W$5-$I$5+1&gt;'Primary Inputs'!$C$17,0,(SUM(OFFSET($I$23,0,W$5-$I$5-$A54+1)))*$C107))</f>
        <v xml:space="preserve"> </v>
      </c>
      <c r="X161" s="169" t="str">
        <f ca="1">IF(X$5-$I$5&lt;$A54-1," ",IF(X$5-$I$5+1&gt;'Primary Inputs'!$C$17,0,(SUM(OFFSET($I$23,0,X$5-$I$5-$A54+1)))*$C107))</f>
        <v xml:space="preserve"> </v>
      </c>
      <c r="Y161" s="169" t="str">
        <f ca="1">IF(Y$5-$I$5&lt;$A54-1," ",IF(Y$5-$I$5+1&gt;'Primary Inputs'!$C$17,0,(SUM(OFFSET($I$23,0,Y$5-$I$5-$A54+1)))*$C107))</f>
        <v xml:space="preserve"> </v>
      </c>
      <c r="Z161" s="169" t="str">
        <f ca="1">IF(Z$5-$I$5&lt;$A54-1," ",IF(Z$5-$I$5+1&gt;'Primary Inputs'!$C$17,0,(SUM(OFFSET($I$23,0,Z$5-$I$5-$A54+1)))*$C107))</f>
        <v xml:space="preserve"> </v>
      </c>
      <c r="AA161" s="169" t="str">
        <f ca="1">IF(AA$5-$I$5&lt;$A54-1," ",IF(AA$5-$I$5+1&gt;'Primary Inputs'!$C$17,0,(SUM(OFFSET($I$23,0,AA$5-$I$5-$A54+1)))*$C107))</f>
        <v xml:space="preserve"> </v>
      </c>
      <c r="AB161" s="169" t="str">
        <f ca="1">IF(AB$5-$I$5&lt;$A54-1," ",IF(AB$5-$I$5+1&gt;'Primary Inputs'!$C$17,0,(SUM(OFFSET($I$23,0,AB$5-$I$5-$A54+1)))*$C107))</f>
        <v xml:space="preserve"> </v>
      </c>
      <c r="AC161" s="169" t="str">
        <f ca="1">IF(AC$5-$I$5&lt;$A54-1," ",IF(AC$5-$I$5+1&gt;'Primary Inputs'!$C$17,0,(SUM(OFFSET($I$23,0,AC$5-$I$5-$A54+1)))*$C107))</f>
        <v xml:space="preserve"> </v>
      </c>
      <c r="AD161" s="169" t="str">
        <f ca="1">IF(AD$5-$I$5&lt;$A54-1," ",IF(AD$5-$I$5+1&gt;'Primary Inputs'!$C$17,0,(SUM(OFFSET($I$23,0,AD$5-$I$5-$A54+1)))*$C107))</f>
        <v xml:space="preserve"> </v>
      </c>
      <c r="AE161" s="169" t="str">
        <f ca="1">IF(AE$5-$I$5&lt;$A54-1," ",IF(AE$5-$I$5+1&gt;'Primary Inputs'!$C$17,0,(SUM(OFFSET($I$23,0,AE$5-$I$5-$A54+1)))*$C107))</f>
        <v xml:space="preserve"> </v>
      </c>
      <c r="AF161" s="169" t="str">
        <f ca="1">IF(AF$5-$I$5&lt;$A54-1," ",IF(AF$5-$I$5+1&gt;'Primary Inputs'!$C$17,0,(SUM(OFFSET($I$23,0,AF$5-$I$5-$A54+1)))*$C107))</f>
        <v xml:space="preserve"> </v>
      </c>
      <c r="AG161" s="169" t="str">
        <f ca="1">IF(AG$5-$I$5&lt;$A54-1," ",IF(AG$5-$I$5+1&gt;'Primary Inputs'!$C$17,0,(SUM(OFFSET($I$23,0,AG$5-$I$5-$A54+1)))*$C107))</f>
        <v xml:space="preserve"> </v>
      </c>
      <c r="AH161" s="169" t="str">
        <f ca="1">IF(AH$5-$I$5&lt;$A54-1," ",IF(AH$5-$I$5+1&gt;'Primary Inputs'!$C$17,0,(SUM(OFFSET($I$23,0,AH$5-$I$5-$A54+1)))*$C107))</f>
        <v xml:space="preserve"> </v>
      </c>
      <c r="AI161" s="169" t="str">
        <f ca="1">IF(AI$5-$I$5&lt;$A54-1," ",IF(AI$5-$I$5+1&gt;'Primary Inputs'!$C$17,0,(SUM(OFFSET($I$23,0,AI$5-$I$5-$A54+1)))*$C107))</f>
        <v xml:space="preserve"> </v>
      </c>
      <c r="AJ161" s="169" t="str">
        <f ca="1">IF(AJ$5-$I$5&lt;$A54-1," ",IF(AJ$5-$I$5+1&gt;'Primary Inputs'!$C$17,0,(SUM(OFFSET($I$23,0,AJ$5-$I$5-$A54+1)))*$C107))</f>
        <v xml:space="preserve"> </v>
      </c>
      <c r="AK161" s="169">
        <f ca="1">IF(AK$5-$I$5&lt;$A54-1," ",IF(AK$5-$I$5+1&gt;'Primary Inputs'!$C$17,0,(SUM(OFFSET($I$23,0,AK$5-$I$5-$A54+1)))*$C107))</f>
        <v>0</v>
      </c>
      <c r="AL161" s="169">
        <f ca="1">IF(AL$5-$I$5&lt;$A54-1," ",IF(AL$5-$I$5+1&gt;'Primary Inputs'!$C$17,0,(SUM(OFFSET($I$23,0,AL$5-$I$5-$A54+1)))*$C107))</f>
        <v>0</v>
      </c>
      <c r="AM161" s="169">
        <f ca="1">IF(AM$5-$I$5&lt;$A54-1," ",IF(AM$5-$I$5+1&gt;'Primary Inputs'!$C$17,0,(SUM(OFFSET($I$23,0,AM$5-$I$5-$A54+1)))*$C107))</f>
        <v>0</v>
      </c>
      <c r="AN161" s="169">
        <f ca="1">IF(AN$5-$I$5&lt;$A54-1," ",IF(AN$5-$I$5+1&gt;'Primary Inputs'!$C$17,0,(SUM(OFFSET($I$23,0,AN$5-$I$5-$A54+1)))*$C107))</f>
        <v>0</v>
      </c>
      <c r="AO161" s="169">
        <f ca="1">IF(AO$5-$I$5&lt;$A54-1," ",IF(AO$5-$I$5+1&gt;'Primary Inputs'!$C$17,0,(SUM(OFFSET($I$23,0,AO$5-$I$5-$A54+1)))*$C107))</f>
        <v>0</v>
      </c>
      <c r="AP161" s="169">
        <f ca="1">IF(AP$5-$I$5&lt;$A54-1," ",IF(AP$5-$I$5+1&gt;'Primary Inputs'!$C$17,0,(SUM(OFFSET($I$23,0,AP$5-$I$5-$A54+1)))*$C107))</f>
        <v>0</v>
      </c>
      <c r="AQ161" s="169">
        <f ca="1">IF(AQ$5-$I$5&lt;$A54-1," ",IF(AQ$5-$I$5+1&gt;'Primary Inputs'!$C$17,0,(SUM(OFFSET($I$23,0,AQ$5-$I$5-$A54+1)))*$C107))</f>
        <v>0</v>
      </c>
      <c r="AR161" s="169">
        <f ca="1">IF(AR$5-$I$5&lt;$A54-1," ",IF(AR$5-$I$5+1&gt;'Primary Inputs'!$C$17,0,(SUM(OFFSET($I$23,0,AR$5-$I$5-$A54+1)))*$C107))</f>
        <v>0</v>
      </c>
      <c r="AS161" s="169">
        <f ca="1">IF(AS$5-$I$5&lt;$A54-1," ",IF(AS$5-$I$5+1&gt;'Primary Inputs'!$C$17,0,(SUM(OFFSET($I$23,0,AS$5-$I$5-$A54+1)))*$C107))</f>
        <v>0</v>
      </c>
      <c r="AT161" s="169">
        <f ca="1">IF(AT$5-$I$5&lt;$A54-1," ",IF(AT$5-$I$5+1&gt;'Primary Inputs'!$C$17,0,(SUM(OFFSET($I$23,0,AT$5-$I$5-$A54+1)))*$C107))</f>
        <v>0</v>
      </c>
      <c r="AU161" s="169">
        <f ca="1">IF(AU$5-$I$5&lt;$A54-1," ",IF(AU$5-$I$5+1&gt;'Primary Inputs'!$C$17,0,(SUM(OFFSET($I$23,0,AU$5-$I$5-$A54+1)))*$C107))</f>
        <v>0</v>
      </c>
      <c r="AV161" s="169">
        <f ca="1">IF(AV$5-$I$5&lt;$A54-1," ",IF(AV$5-$I$5+1&gt;'Primary Inputs'!$C$17,0,(SUM(OFFSET($I$23,0,AV$5-$I$5-$A54+1)))*$C107))</f>
        <v>0</v>
      </c>
      <c r="AW161" s="169">
        <f ca="1">IF(AW$5-$I$5&lt;$A54-1," ",IF(AW$5-$I$5+1&gt;'Primary Inputs'!$C$17,0,(SUM(OFFSET($I$23,0,AW$5-$I$5-$A54+1)))*$C107))</f>
        <v>0</v>
      </c>
      <c r="AX161" s="169">
        <f ca="1">IF(AX$5-$I$5&lt;$A54-1," ",IF(AX$5-$I$5+1&gt;'Primary Inputs'!$C$17,0,(SUM(OFFSET($I$23,0,AX$5-$I$5-$A54+1)))*$C107))</f>
        <v>0</v>
      </c>
      <c r="AY161" s="169">
        <f ca="1">IF(AY$5-$I$5&lt;$A54-1," ",IF(AY$5-$I$5+1&gt;'Primary Inputs'!$C$17,0,(SUM(OFFSET($I$23,0,AY$5-$I$5-$A54+1)))*$C107))</f>
        <v>0</v>
      </c>
      <c r="AZ161" s="169">
        <f ca="1">IF(AZ$5-$I$5&lt;$A54-1," ",IF(AZ$5-$I$5+1&gt;'Primary Inputs'!$C$17,0,(SUM(OFFSET($I$23,0,AZ$5-$I$5-$A54+1)))*$C107))</f>
        <v>0</v>
      </c>
      <c r="BA161" s="169">
        <f ca="1">IF(BA$5-$I$5&lt;$A54-1," ",IF(BA$5-$I$5+1&gt;'Primary Inputs'!$C$17,0,(SUM(OFFSET($I$23,0,BA$5-$I$5-$A54+1)))*$C107))</f>
        <v>0</v>
      </c>
      <c r="BB161" s="169">
        <f ca="1">IF(BB$5-$I$5&lt;$A54-1," ",IF(BB$5-$I$5+1&gt;'Primary Inputs'!$C$17,0,(SUM(OFFSET($I$23,0,BB$5-$I$5-$A54+1)))*$C107))</f>
        <v>0</v>
      </c>
      <c r="BC161" s="169">
        <f ca="1">IF(BC$5-$I$5&lt;$A54-1," ",IF(BC$5-$I$5+1&gt;'Primary Inputs'!$C$17,0,(SUM(OFFSET($I$23,0,BC$5-$I$5-$A54+1)))*$C107))</f>
        <v>0</v>
      </c>
      <c r="BD161" s="169">
        <f ca="1">IF(BD$5-$I$5&lt;$A54-1," ",IF(BD$5-$I$5+1&gt;'Primary Inputs'!$C$17,0,(SUM(OFFSET($I$23,0,BD$5-$I$5-$A54+1)))*$C107))</f>
        <v>0</v>
      </c>
      <c r="BE161" s="169">
        <f ca="1">IF(BE$5-$I$5&lt;$A54-1," ",IF(BE$5-$I$5+1&gt;'Primary Inputs'!$C$17,0,(SUM(OFFSET($I$23,0,BE$5-$I$5-$A54+1)))*$C107))</f>
        <v>0</v>
      </c>
      <c r="BF161" s="169">
        <f ca="1">IF(BF$5-$I$5&lt;$A54-1," ",IF(BF$5-$I$5+1&gt;'Primary Inputs'!$C$17,0,(SUM(OFFSET($I$23,0,BF$5-$I$5-$A54+1)))*$C107))</f>
        <v>0</v>
      </c>
    </row>
    <row r="162" spans="2:58">
      <c r="B162" s="119" t="s">
        <v>224</v>
      </c>
      <c r="C162" s="119">
        <f t="shared" ca="1" si="5"/>
        <v>0</v>
      </c>
      <c r="I162" s="169" t="str">
        <f ca="1">IF(I$5-$I$5&lt;$A55-1," ",IF(I$5-$I$5+1&gt;'Primary Inputs'!$C$17,0,(SUM(OFFSET($I$23,0,I$5-$I$5-$A55+1)))*$C108))</f>
        <v xml:space="preserve"> </v>
      </c>
      <c r="J162" s="169" t="str">
        <f ca="1">IF(J$5-$I$5&lt;$A55-1," ",IF(J$5-$I$5+1&gt;'Primary Inputs'!$C$17,0,(SUM(OFFSET($I$23,0,J$5-$I$5-$A55+1)))*$C108))</f>
        <v xml:space="preserve"> </v>
      </c>
      <c r="K162" s="169" t="str">
        <f ca="1">IF(K$5-$I$5&lt;$A55-1," ",IF(K$5-$I$5+1&gt;'Primary Inputs'!$C$17,0,(SUM(OFFSET($I$23,0,K$5-$I$5-$A55+1)))*$C108))</f>
        <v xml:space="preserve"> </v>
      </c>
      <c r="L162" s="169" t="str">
        <f ca="1">IF(L$5-$I$5&lt;$A55-1," ",IF(L$5-$I$5+1&gt;'Primary Inputs'!$C$17,0,(SUM(OFFSET($I$23,0,L$5-$I$5-$A55+1)))*$C108))</f>
        <v xml:space="preserve"> </v>
      </c>
      <c r="M162" s="169" t="str">
        <f ca="1">IF(M$5-$I$5&lt;$A55-1," ",IF(M$5-$I$5+1&gt;'Primary Inputs'!$C$17,0,(SUM(OFFSET($I$23,0,M$5-$I$5-$A55+1)))*$C108))</f>
        <v xml:space="preserve"> </v>
      </c>
      <c r="N162" s="169" t="str">
        <f ca="1">IF(N$5-$I$5&lt;$A55-1," ",IF(N$5-$I$5+1&gt;'Primary Inputs'!$C$17,0,(SUM(OFFSET($I$23,0,N$5-$I$5-$A55+1)))*$C108))</f>
        <v xml:space="preserve"> </v>
      </c>
      <c r="O162" s="169" t="str">
        <f ca="1">IF(O$5-$I$5&lt;$A55-1," ",IF(O$5-$I$5+1&gt;'Primary Inputs'!$C$17,0,(SUM(OFFSET($I$23,0,O$5-$I$5-$A55+1)))*$C108))</f>
        <v xml:space="preserve"> </v>
      </c>
      <c r="P162" s="169" t="str">
        <f ca="1">IF(P$5-$I$5&lt;$A55-1," ",IF(P$5-$I$5+1&gt;'Primary Inputs'!$C$17,0,(SUM(OFFSET($I$23,0,P$5-$I$5-$A55+1)))*$C108))</f>
        <v xml:space="preserve"> </v>
      </c>
      <c r="Q162" s="169" t="str">
        <f ca="1">IF(Q$5-$I$5&lt;$A55-1," ",IF(Q$5-$I$5+1&gt;'Primary Inputs'!$C$17,0,(SUM(OFFSET($I$23,0,Q$5-$I$5-$A55+1)))*$C108))</f>
        <v xml:space="preserve"> </v>
      </c>
      <c r="R162" s="169" t="str">
        <f ca="1">IF(R$5-$I$5&lt;$A55-1," ",IF(R$5-$I$5+1&gt;'Primary Inputs'!$C$17,0,(SUM(OFFSET($I$23,0,R$5-$I$5-$A55+1)))*$C108))</f>
        <v xml:space="preserve"> </v>
      </c>
      <c r="S162" s="169" t="str">
        <f ca="1">IF(S$5-$I$5&lt;$A55-1," ",IF(S$5-$I$5+1&gt;'Primary Inputs'!$C$17,0,(SUM(OFFSET($I$23,0,S$5-$I$5-$A55+1)))*$C108))</f>
        <v xml:space="preserve"> </v>
      </c>
      <c r="T162" s="169" t="str">
        <f ca="1">IF(T$5-$I$5&lt;$A55-1," ",IF(T$5-$I$5+1&gt;'Primary Inputs'!$C$17,0,(SUM(OFFSET($I$23,0,T$5-$I$5-$A55+1)))*$C108))</f>
        <v xml:space="preserve"> </v>
      </c>
      <c r="U162" s="169" t="str">
        <f ca="1">IF(U$5-$I$5&lt;$A55-1," ",IF(U$5-$I$5+1&gt;'Primary Inputs'!$C$17,0,(SUM(OFFSET($I$23,0,U$5-$I$5-$A55+1)))*$C108))</f>
        <v xml:space="preserve"> </v>
      </c>
      <c r="V162" s="169" t="str">
        <f ca="1">IF(V$5-$I$5&lt;$A55-1," ",IF(V$5-$I$5+1&gt;'Primary Inputs'!$C$17,0,(SUM(OFFSET($I$23,0,V$5-$I$5-$A55+1)))*$C108))</f>
        <v xml:space="preserve"> </v>
      </c>
      <c r="W162" s="169" t="str">
        <f ca="1">IF(W$5-$I$5&lt;$A55-1," ",IF(W$5-$I$5+1&gt;'Primary Inputs'!$C$17,0,(SUM(OFFSET($I$23,0,W$5-$I$5-$A55+1)))*$C108))</f>
        <v xml:space="preserve"> </v>
      </c>
      <c r="X162" s="169" t="str">
        <f ca="1">IF(X$5-$I$5&lt;$A55-1," ",IF(X$5-$I$5+1&gt;'Primary Inputs'!$C$17,0,(SUM(OFFSET($I$23,0,X$5-$I$5-$A55+1)))*$C108))</f>
        <v xml:space="preserve"> </v>
      </c>
      <c r="Y162" s="169" t="str">
        <f ca="1">IF(Y$5-$I$5&lt;$A55-1," ",IF(Y$5-$I$5+1&gt;'Primary Inputs'!$C$17,0,(SUM(OFFSET($I$23,0,Y$5-$I$5-$A55+1)))*$C108))</f>
        <v xml:space="preserve"> </v>
      </c>
      <c r="Z162" s="169" t="str">
        <f ca="1">IF(Z$5-$I$5&lt;$A55-1," ",IF(Z$5-$I$5+1&gt;'Primary Inputs'!$C$17,0,(SUM(OFFSET($I$23,0,Z$5-$I$5-$A55+1)))*$C108))</f>
        <v xml:space="preserve"> </v>
      </c>
      <c r="AA162" s="169" t="str">
        <f ca="1">IF(AA$5-$I$5&lt;$A55-1," ",IF(AA$5-$I$5+1&gt;'Primary Inputs'!$C$17,0,(SUM(OFFSET($I$23,0,AA$5-$I$5-$A55+1)))*$C108))</f>
        <v xml:space="preserve"> </v>
      </c>
      <c r="AB162" s="169" t="str">
        <f ca="1">IF(AB$5-$I$5&lt;$A55-1," ",IF(AB$5-$I$5+1&gt;'Primary Inputs'!$C$17,0,(SUM(OFFSET($I$23,0,AB$5-$I$5-$A55+1)))*$C108))</f>
        <v xml:space="preserve"> </v>
      </c>
      <c r="AC162" s="169" t="str">
        <f ca="1">IF(AC$5-$I$5&lt;$A55-1," ",IF(AC$5-$I$5+1&gt;'Primary Inputs'!$C$17,0,(SUM(OFFSET($I$23,0,AC$5-$I$5-$A55+1)))*$C108))</f>
        <v xml:space="preserve"> </v>
      </c>
      <c r="AD162" s="169" t="str">
        <f ca="1">IF(AD$5-$I$5&lt;$A55-1," ",IF(AD$5-$I$5+1&gt;'Primary Inputs'!$C$17,0,(SUM(OFFSET($I$23,0,AD$5-$I$5-$A55+1)))*$C108))</f>
        <v xml:space="preserve"> </v>
      </c>
      <c r="AE162" s="169" t="str">
        <f ca="1">IF(AE$5-$I$5&lt;$A55-1," ",IF(AE$5-$I$5+1&gt;'Primary Inputs'!$C$17,0,(SUM(OFFSET($I$23,0,AE$5-$I$5-$A55+1)))*$C108))</f>
        <v xml:space="preserve"> </v>
      </c>
      <c r="AF162" s="169" t="str">
        <f ca="1">IF(AF$5-$I$5&lt;$A55-1," ",IF(AF$5-$I$5+1&gt;'Primary Inputs'!$C$17,0,(SUM(OFFSET($I$23,0,AF$5-$I$5-$A55+1)))*$C108))</f>
        <v xml:space="preserve"> </v>
      </c>
      <c r="AG162" s="169" t="str">
        <f ca="1">IF(AG$5-$I$5&lt;$A55-1," ",IF(AG$5-$I$5+1&gt;'Primary Inputs'!$C$17,0,(SUM(OFFSET($I$23,0,AG$5-$I$5-$A55+1)))*$C108))</f>
        <v xml:space="preserve"> </v>
      </c>
      <c r="AH162" s="169" t="str">
        <f ca="1">IF(AH$5-$I$5&lt;$A55-1," ",IF(AH$5-$I$5+1&gt;'Primary Inputs'!$C$17,0,(SUM(OFFSET($I$23,0,AH$5-$I$5-$A55+1)))*$C108))</f>
        <v xml:space="preserve"> </v>
      </c>
      <c r="AI162" s="169" t="str">
        <f ca="1">IF(AI$5-$I$5&lt;$A55-1," ",IF(AI$5-$I$5+1&gt;'Primary Inputs'!$C$17,0,(SUM(OFFSET($I$23,0,AI$5-$I$5-$A55+1)))*$C108))</f>
        <v xml:space="preserve"> </v>
      </c>
      <c r="AJ162" s="169" t="str">
        <f ca="1">IF(AJ$5-$I$5&lt;$A55-1," ",IF(AJ$5-$I$5+1&gt;'Primary Inputs'!$C$17,0,(SUM(OFFSET($I$23,0,AJ$5-$I$5-$A55+1)))*$C108))</f>
        <v xml:space="preserve"> </v>
      </c>
      <c r="AK162" s="169" t="str">
        <f ca="1">IF(AK$5-$I$5&lt;$A55-1," ",IF(AK$5-$I$5+1&gt;'Primary Inputs'!$C$17,0,(SUM(OFFSET($I$23,0,AK$5-$I$5-$A55+1)))*$C108))</f>
        <v xml:space="preserve"> </v>
      </c>
      <c r="AL162" s="169">
        <f ca="1">IF(AL$5-$I$5&lt;$A55-1," ",IF(AL$5-$I$5+1&gt;'Primary Inputs'!$C$17,0,(SUM(OFFSET($I$23,0,AL$5-$I$5-$A55+1)))*$C108))</f>
        <v>0</v>
      </c>
      <c r="AM162" s="169">
        <f ca="1">IF(AM$5-$I$5&lt;$A55-1," ",IF(AM$5-$I$5+1&gt;'Primary Inputs'!$C$17,0,(SUM(OFFSET($I$23,0,AM$5-$I$5-$A55+1)))*$C108))</f>
        <v>0</v>
      </c>
      <c r="AN162" s="169">
        <f ca="1">IF(AN$5-$I$5&lt;$A55-1," ",IF(AN$5-$I$5+1&gt;'Primary Inputs'!$C$17,0,(SUM(OFFSET($I$23,0,AN$5-$I$5-$A55+1)))*$C108))</f>
        <v>0</v>
      </c>
      <c r="AO162" s="169">
        <f ca="1">IF(AO$5-$I$5&lt;$A55-1," ",IF(AO$5-$I$5+1&gt;'Primary Inputs'!$C$17,0,(SUM(OFFSET($I$23,0,AO$5-$I$5-$A55+1)))*$C108))</f>
        <v>0</v>
      </c>
      <c r="AP162" s="169">
        <f ca="1">IF(AP$5-$I$5&lt;$A55-1," ",IF(AP$5-$I$5+1&gt;'Primary Inputs'!$C$17,0,(SUM(OFFSET($I$23,0,AP$5-$I$5-$A55+1)))*$C108))</f>
        <v>0</v>
      </c>
      <c r="AQ162" s="169">
        <f ca="1">IF(AQ$5-$I$5&lt;$A55-1," ",IF(AQ$5-$I$5+1&gt;'Primary Inputs'!$C$17,0,(SUM(OFFSET($I$23,0,AQ$5-$I$5-$A55+1)))*$C108))</f>
        <v>0</v>
      </c>
      <c r="AR162" s="169">
        <f ca="1">IF(AR$5-$I$5&lt;$A55-1," ",IF(AR$5-$I$5+1&gt;'Primary Inputs'!$C$17,0,(SUM(OFFSET($I$23,0,AR$5-$I$5-$A55+1)))*$C108))</f>
        <v>0</v>
      </c>
      <c r="AS162" s="169">
        <f ca="1">IF(AS$5-$I$5&lt;$A55-1," ",IF(AS$5-$I$5+1&gt;'Primary Inputs'!$C$17,0,(SUM(OFFSET($I$23,0,AS$5-$I$5-$A55+1)))*$C108))</f>
        <v>0</v>
      </c>
      <c r="AT162" s="169">
        <f ca="1">IF(AT$5-$I$5&lt;$A55-1," ",IF(AT$5-$I$5+1&gt;'Primary Inputs'!$C$17,0,(SUM(OFFSET($I$23,0,AT$5-$I$5-$A55+1)))*$C108))</f>
        <v>0</v>
      </c>
      <c r="AU162" s="169">
        <f ca="1">IF(AU$5-$I$5&lt;$A55-1," ",IF(AU$5-$I$5+1&gt;'Primary Inputs'!$C$17,0,(SUM(OFFSET($I$23,0,AU$5-$I$5-$A55+1)))*$C108))</f>
        <v>0</v>
      </c>
      <c r="AV162" s="169">
        <f ca="1">IF(AV$5-$I$5&lt;$A55-1," ",IF(AV$5-$I$5+1&gt;'Primary Inputs'!$C$17,0,(SUM(OFFSET($I$23,0,AV$5-$I$5-$A55+1)))*$C108))</f>
        <v>0</v>
      </c>
      <c r="AW162" s="169">
        <f ca="1">IF(AW$5-$I$5&lt;$A55-1," ",IF(AW$5-$I$5+1&gt;'Primary Inputs'!$C$17,0,(SUM(OFFSET($I$23,0,AW$5-$I$5-$A55+1)))*$C108))</f>
        <v>0</v>
      </c>
      <c r="AX162" s="169">
        <f ca="1">IF(AX$5-$I$5&lt;$A55-1," ",IF(AX$5-$I$5+1&gt;'Primary Inputs'!$C$17,0,(SUM(OFFSET($I$23,0,AX$5-$I$5-$A55+1)))*$C108))</f>
        <v>0</v>
      </c>
      <c r="AY162" s="169">
        <f ca="1">IF(AY$5-$I$5&lt;$A55-1," ",IF(AY$5-$I$5+1&gt;'Primary Inputs'!$C$17,0,(SUM(OFFSET($I$23,0,AY$5-$I$5-$A55+1)))*$C108))</f>
        <v>0</v>
      </c>
      <c r="AZ162" s="169">
        <f ca="1">IF(AZ$5-$I$5&lt;$A55-1," ",IF(AZ$5-$I$5+1&gt;'Primary Inputs'!$C$17,0,(SUM(OFFSET($I$23,0,AZ$5-$I$5-$A55+1)))*$C108))</f>
        <v>0</v>
      </c>
      <c r="BA162" s="169">
        <f ca="1">IF(BA$5-$I$5&lt;$A55-1," ",IF(BA$5-$I$5+1&gt;'Primary Inputs'!$C$17,0,(SUM(OFFSET($I$23,0,BA$5-$I$5-$A55+1)))*$C108))</f>
        <v>0</v>
      </c>
      <c r="BB162" s="169">
        <f ca="1">IF(BB$5-$I$5&lt;$A55-1," ",IF(BB$5-$I$5+1&gt;'Primary Inputs'!$C$17,0,(SUM(OFFSET($I$23,0,BB$5-$I$5-$A55+1)))*$C108))</f>
        <v>0</v>
      </c>
      <c r="BC162" s="169">
        <f ca="1">IF(BC$5-$I$5&lt;$A55-1," ",IF(BC$5-$I$5+1&gt;'Primary Inputs'!$C$17,0,(SUM(OFFSET($I$23,0,BC$5-$I$5-$A55+1)))*$C108))</f>
        <v>0</v>
      </c>
      <c r="BD162" s="169">
        <f ca="1">IF(BD$5-$I$5&lt;$A55-1," ",IF(BD$5-$I$5+1&gt;'Primary Inputs'!$C$17,0,(SUM(OFFSET($I$23,0,BD$5-$I$5-$A55+1)))*$C108))</f>
        <v>0</v>
      </c>
      <c r="BE162" s="169">
        <f ca="1">IF(BE$5-$I$5&lt;$A55-1," ",IF(BE$5-$I$5+1&gt;'Primary Inputs'!$C$17,0,(SUM(OFFSET($I$23,0,BE$5-$I$5-$A55+1)))*$C108))</f>
        <v>0</v>
      </c>
      <c r="BF162" s="169">
        <f ca="1">IF(BF$5-$I$5&lt;$A55-1," ",IF(BF$5-$I$5+1&gt;'Primary Inputs'!$C$17,0,(SUM(OFFSET($I$23,0,BF$5-$I$5-$A55+1)))*$C108))</f>
        <v>0</v>
      </c>
    </row>
    <row r="163" spans="2:58">
      <c r="B163" s="119" t="s">
        <v>225</v>
      </c>
      <c r="C163" s="119">
        <f t="shared" ca="1" si="5"/>
        <v>0</v>
      </c>
      <c r="I163" s="169" t="str">
        <f ca="1">IF(I$5-$I$5&lt;$A56-1," ",IF(I$5-$I$5+1&gt;'Primary Inputs'!$C$17,0,(SUM(OFFSET($I$23,0,I$5-$I$5-$A56+1)))*$C109))</f>
        <v xml:space="preserve"> </v>
      </c>
      <c r="J163" s="169" t="str">
        <f ca="1">IF(J$5-$I$5&lt;$A56-1," ",IF(J$5-$I$5+1&gt;'Primary Inputs'!$C$17,0,(SUM(OFFSET($I$23,0,J$5-$I$5-$A56+1)))*$C109))</f>
        <v xml:space="preserve"> </v>
      </c>
      <c r="K163" s="169" t="str">
        <f ca="1">IF(K$5-$I$5&lt;$A56-1," ",IF(K$5-$I$5+1&gt;'Primary Inputs'!$C$17,0,(SUM(OFFSET($I$23,0,K$5-$I$5-$A56+1)))*$C109))</f>
        <v xml:space="preserve"> </v>
      </c>
      <c r="L163" s="169" t="str">
        <f ca="1">IF(L$5-$I$5&lt;$A56-1," ",IF(L$5-$I$5+1&gt;'Primary Inputs'!$C$17,0,(SUM(OFFSET($I$23,0,L$5-$I$5-$A56+1)))*$C109))</f>
        <v xml:space="preserve"> </v>
      </c>
      <c r="M163" s="169" t="str">
        <f ca="1">IF(M$5-$I$5&lt;$A56-1," ",IF(M$5-$I$5+1&gt;'Primary Inputs'!$C$17,0,(SUM(OFFSET($I$23,0,M$5-$I$5-$A56+1)))*$C109))</f>
        <v xml:space="preserve"> </v>
      </c>
      <c r="N163" s="169" t="str">
        <f ca="1">IF(N$5-$I$5&lt;$A56-1," ",IF(N$5-$I$5+1&gt;'Primary Inputs'!$C$17,0,(SUM(OFFSET($I$23,0,N$5-$I$5-$A56+1)))*$C109))</f>
        <v xml:space="preserve"> </v>
      </c>
      <c r="O163" s="169" t="str">
        <f ca="1">IF(O$5-$I$5&lt;$A56-1," ",IF(O$5-$I$5+1&gt;'Primary Inputs'!$C$17,0,(SUM(OFFSET($I$23,0,O$5-$I$5-$A56+1)))*$C109))</f>
        <v xml:space="preserve"> </v>
      </c>
      <c r="P163" s="169" t="str">
        <f ca="1">IF(P$5-$I$5&lt;$A56-1," ",IF(P$5-$I$5+1&gt;'Primary Inputs'!$C$17,0,(SUM(OFFSET($I$23,0,P$5-$I$5-$A56+1)))*$C109))</f>
        <v xml:space="preserve"> </v>
      </c>
      <c r="Q163" s="169" t="str">
        <f ca="1">IF(Q$5-$I$5&lt;$A56-1," ",IF(Q$5-$I$5+1&gt;'Primary Inputs'!$C$17,0,(SUM(OFFSET($I$23,0,Q$5-$I$5-$A56+1)))*$C109))</f>
        <v xml:space="preserve"> </v>
      </c>
      <c r="R163" s="169" t="str">
        <f ca="1">IF(R$5-$I$5&lt;$A56-1," ",IF(R$5-$I$5+1&gt;'Primary Inputs'!$C$17,0,(SUM(OFFSET($I$23,0,R$5-$I$5-$A56+1)))*$C109))</f>
        <v xml:space="preserve"> </v>
      </c>
      <c r="S163" s="169" t="str">
        <f ca="1">IF(S$5-$I$5&lt;$A56-1," ",IF(S$5-$I$5+1&gt;'Primary Inputs'!$C$17,0,(SUM(OFFSET($I$23,0,S$5-$I$5-$A56+1)))*$C109))</f>
        <v xml:space="preserve"> </v>
      </c>
      <c r="T163" s="169" t="str">
        <f ca="1">IF(T$5-$I$5&lt;$A56-1," ",IF(T$5-$I$5+1&gt;'Primary Inputs'!$C$17,0,(SUM(OFFSET($I$23,0,T$5-$I$5-$A56+1)))*$C109))</f>
        <v xml:space="preserve"> </v>
      </c>
      <c r="U163" s="169" t="str">
        <f ca="1">IF(U$5-$I$5&lt;$A56-1," ",IF(U$5-$I$5+1&gt;'Primary Inputs'!$C$17,0,(SUM(OFFSET($I$23,0,U$5-$I$5-$A56+1)))*$C109))</f>
        <v xml:space="preserve"> </v>
      </c>
      <c r="V163" s="169" t="str">
        <f ca="1">IF(V$5-$I$5&lt;$A56-1," ",IF(V$5-$I$5+1&gt;'Primary Inputs'!$C$17,0,(SUM(OFFSET($I$23,0,V$5-$I$5-$A56+1)))*$C109))</f>
        <v xml:space="preserve"> </v>
      </c>
      <c r="W163" s="169" t="str">
        <f ca="1">IF(W$5-$I$5&lt;$A56-1," ",IF(W$5-$I$5+1&gt;'Primary Inputs'!$C$17,0,(SUM(OFFSET($I$23,0,W$5-$I$5-$A56+1)))*$C109))</f>
        <v xml:space="preserve"> </v>
      </c>
      <c r="X163" s="169" t="str">
        <f ca="1">IF(X$5-$I$5&lt;$A56-1," ",IF(X$5-$I$5+1&gt;'Primary Inputs'!$C$17,0,(SUM(OFFSET($I$23,0,X$5-$I$5-$A56+1)))*$C109))</f>
        <v xml:space="preserve"> </v>
      </c>
      <c r="Y163" s="169" t="str">
        <f ca="1">IF(Y$5-$I$5&lt;$A56-1," ",IF(Y$5-$I$5+1&gt;'Primary Inputs'!$C$17,0,(SUM(OFFSET($I$23,0,Y$5-$I$5-$A56+1)))*$C109))</f>
        <v xml:space="preserve"> </v>
      </c>
      <c r="Z163" s="169" t="str">
        <f ca="1">IF(Z$5-$I$5&lt;$A56-1," ",IF(Z$5-$I$5+1&gt;'Primary Inputs'!$C$17,0,(SUM(OFFSET($I$23,0,Z$5-$I$5-$A56+1)))*$C109))</f>
        <v xml:space="preserve"> </v>
      </c>
      <c r="AA163" s="169" t="str">
        <f ca="1">IF(AA$5-$I$5&lt;$A56-1," ",IF(AA$5-$I$5+1&gt;'Primary Inputs'!$C$17,0,(SUM(OFFSET($I$23,0,AA$5-$I$5-$A56+1)))*$C109))</f>
        <v xml:space="preserve"> </v>
      </c>
      <c r="AB163" s="169" t="str">
        <f ca="1">IF(AB$5-$I$5&lt;$A56-1," ",IF(AB$5-$I$5+1&gt;'Primary Inputs'!$C$17,0,(SUM(OFFSET($I$23,0,AB$5-$I$5-$A56+1)))*$C109))</f>
        <v xml:space="preserve"> </v>
      </c>
      <c r="AC163" s="169" t="str">
        <f ca="1">IF(AC$5-$I$5&lt;$A56-1," ",IF(AC$5-$I$5+1&gt;'Primary Inputs'!$C$17,0,(SUM(OFFSET($I$23,0,AC$5-$I$5-$A56+1)))*$C109))</f>
        <v xml:space="preserve"> </v>
      </c>
      <c r="AD163" s="169" t="str">
        <f ca="1">IF(AD$5-$I$5&lt;$A56-1," ",IF(AD$5-$I$5+1&gt;'Primary Inputs'!$C$17,0,(SUM(OFFSET($I$23,0,AD$5-$I$5-$A56+1)))*$C109))</f>
        <v xml:space="preserve"> </v>
      </c>
      <c r="AE163" s="169" t="str">
        <f ca="1">IF(AE$5-$I$5&lt;$A56-1," ",IF(AE$5-$I$5+1&gt;'Primary Inputs'!$C$17,0,(SUM(OFFSET($I$23,0,AE$5-$I$5-$A56+1)))*$C109))</f>
        <v xml:space="preserve"> </v>
      </c>
      <c r="AF163" s="169" t="str">
        <f ca="1">IF(AF$5-$I$5&lt;$A56-1," ",IF(AF$5-$I$5+1&gt;'Primary Inputs'!$C$17,0,(SUM(OFFSET($I$23,0,AF$5-$I$5-$A56+1)))*$C109))</f>
        <v xml:space="preserve"> </v>
      </c>
      <c r="AG163" s="169" t="str">
        <f ca="1">IF(AG$5-$I$5&lt;$A56-1," ",IF(AG$5-$I$5+1&gt;'Primary Inputs'!$C$17,0,(SUM(OFFSET($I$23,0,AG$5-$I$5-$A56+1)))*$C109))</f>
        <v xml:space="preserve"> </v>
      </c>
      <c r="AH163" s="169" t="str">
        <f ca="1">IF(AH$5-$I$5&lt;$A56-1," ",IF(AH$5-$I$5+1&gt;'Primary Inputs'!$C$17,0,(SUM(OFFSET($I$23,0,AH$5-$I$5-$A56+1)))*$C109))</f>
        <v xml:space="preserve"> </v>
      </c>
      <c r="AI163" s="169" t="str">
        <f ca="1">IF(AI$5-$I$5&lt;$A56-1," ",IF(AI$5-$I$5+1&gt;'Primary Inputs'!$C$17,0,(SUM(OFFSET($I$23,0,AI$5-$I$5-$A56+1)))*$C109))</f>
        <v xml:space="preserve"> </v>
      </c>
      <c r="AJ163" s="169" t="str">
        <f ca="1">IF(AJ$5-$I$5&lt;$A56-1," ",IF(AJ$5-$I$5+1&gt;'Primary Inputs'!$C$17,0,(SUM(OFFSET($I$23,0,AJ$5-$I$5-$A56+1)))*$C109))</f>
        <v xml:space="preserve"> </v>
      </c>
      <c r="AK163" s="169" t="str">
        <f ca="1">IF(AK$5-$I$5&lt;$A56-1," ",IF(AK$5-$I$5+1&gt;'Primary Inputs'!$C$17,0,(SUM(OFFSET($I$23,0,AK$5-$I$5-$A56+1)))*$C109))</f>
        <v xml:space="preserve"> </v>
      </c>
      <c r="AL163" s="169" t="str">
        <f ca="1">IF(AL$5-$I$5&lt;$A56-1," ",IF(AL$5-$I$5+1&gt;'Primary Inputs'!$C$17,0,(SUM(OFFSET($I$23,0,AL$5-$I$5-$A56+1)))*$C109))</f>
        <v xml:space="preserve"> </v>
      </c>
      <c r="AM163" s="169">
        <f ca="1">IF(AM$5-$I$5&lt;$A56-1," ",IF(AM$5-$I$5+1&gt;'Primary Inputs'!$C$17,0,(SUM(OFFSET($I$23,0,AM$5-$I$5-$A56+1)))*$C109))</f>
        <v>0</v>
      </c>
      <c r="AN163" s="169">
        <f ca="1">IF(AN$5-$I$5&lt;$A56-1," ",IF(AN$5-$I$5+1&gt;'Primary Inputs'!$C$17,0,(SUM(OFFSET($I$23,0,AN$5-$I$5-$A56+1)))*$C109))</f>
        <v>0</v>
      </c>
      <c r="AO163" s="169">
        <f ca="1">IF(AO$5-$I$5&lt;$A56-1," ",IF(AO$5-$I$5+1&gt;'Primary Inputs'!$C$17,0,(SUM(OFFSET($I$23,0,AO$5-$I$5-$A56+1)))*$C109))</f>
        <v>0</v>
      </c>
      <c r="AP163" s="169">
        <f ca="1">IF(AP$5-$I$5&lt;$A56-1," ",IF(AP$5-$I$5+1&gt;'Primary Inputs'!$C$17,0,(SUM(OFFSET($I$23,0,AP$5-$I$5-$A56+1)))*$C109))</f>
        <v>0</v>
      </c>
      <c r="AQ163" s="169">
        <f ca="1">IF(AQ$5-$I$5&lt;$A56-1," ",IF(AQ$5-$I$5+1&gt;'Primary Inputs'!$C$17,0,(SUM(OFFSET($I$23,0,AQ$5-$I$5-$A56+1)))*$C109))</f>
        <v>0</v>
      </c>
      <c r="AR163" s="169">
        <f ca="1">IF(AR$5-$I$5&lt;$A56-1," ",IF(AR$5-$I$5+1&gt;'Primary Inputs'!$C$17,0,(SUM(OFFSET($I$23,0,AR$5-$I$5-$A56+1)))*$C109))</f>
        <v>0</v>
      </c>
      <c r="AS163" s="169">
        <f ca="1">IF(AS$5-$I$5&lt;$A56-1," ",IF(AS$5-$I$5+1&gt;'Primary Inputs'!$C$17,0,(SUM(OFFSET($I$23,0,AS$5-$I$5-$A56+1)))*$C109))</f>
        <v>0</v>
      </c>
      <c r="AT163" s="169">
        <f ca="1">IF(AT$5-$I$5&lt;$A56-1," ",IF(AT$5-$I$5+1&gt;'Primary Inputs'!$C$17,0,(SUM(OFFSET($I$23,0,AT$5-$I$5-$A56+1)))*$C109))</f>
        <v>0</v>
      </c>
      <c r="AU163" s="169">
        <f ca="1">IF(AU$5-$I$5&lt;$A56-1," ",IF(AU$5-$I$5+1&gt;'Primary Inputs'!$C$17,0,(SUM(OFFSET($I$23,0,AU$5-$I$5-$A56+1)))*$C109))</f>
        <v>0</v>
      </c>
      <c r="AV163" s="169">
        <f ca="1">IF(AV$5-$I$5&lt;$A56-1," ",IF(AV$5-$I$5+1&gt;'Primary Inputs'!$C$17,0,(SUM(OFFSET($I$23,0,AV$5-$I$5-$A56+1)))*$C109))</f>
        <v>0</v>
      </c>
      <c r="AW163" s="169">
        <f ca="1">IF(AW$5-$I$5&lt;$A56-1," ",IF(AW$5-$I$5+1&gt;'Primary Inputs'!$C$17,0,(SUM(OFFSET($I$23,0,AW$5-$I$5-$A56+1)))*$C109))</f>
        <v>0</v>
      </c>
      <c r="AX163" s="169">
        <f ca="1">IF(AX$5-$I$5&lt;$A56-1," ",IF(AX$5-$I$5+1&gt;'Primary Inputs'!$C$17,0,(SUM(OFFSET($I$23,0,AX$5-$I$5-$A56+1)))*$C109))</f>
        <v>0</v>
      </c>
      <c r="AY163" s="169">
        <f ca="1">IF(AY$5-$I$5&lt;$A56-1," ",IF(AY$5-$I$5+1&gt;'Primary Inputs'!$C$17,0,(SUM(OFFSET($I$23,0,AY$5-$I$5-$A56+1)))*$C109))</f>
        <v>0</v>
      </c>
      <c r="AZ163" s="169">
        <f ca="1">IF(AZ$5-$I$5&lt;$A56-1," ",IF(AZ$5-$I$5+1&gt;'Primary Inputs'!$C$17,0,(SUM(OFFSET($I$23,0,AZ$5-$I$5-$A56+1)))*$C109))</f>
        <v>0</v>
      </c>
      <c r="BA163" s="169">
        <f ca="1">IF(BA$5-$I$5&lt;$A56-1," ",IF(BA$5-$I$5+1&gt;'Primary Inputs'!$C$17,0,(SUM(OFFSET($I$23,0,BA$5-$I$5-$A56+1)))*$C109))</f>
        <v>0</v>
      </c>
      <c r="BB163" s="169">
        <f ca="1">IF(BB$5-$I$5&lt;$A56-1," ",IF(BB$5-$I$5+1&gt;'Primary Inputs'!$C$17,0,(SUM(OFFSET($I$23,0,BB$5-$I$5-$A56+1)))*$C109))</f>
        <v>0</v>
      </c>
      <c r="BC163" s="169">
        <f ca="1">IF(BC$5-$I$5&lt;$A56-1," ",IF(BC$5-$I$5+1&gt;'Primary Inputs'!$C$17,0,(SUM(OFFSET($I$23,0,BC$5-$I$5-$A56+1)))*$C109))</f>
        <v>0</v>
      </c>
      <c r="BD163" s="169">
        <f ca="1">IF(BD$5-$I$5&lt;$A56-1," ",IF(BD$5-$I$5+1&gt;'Primary Inputs'!$C$17,0,(SUM(OFFSET($I$23,0,BD$5-$I$5-$A56+1)))*$C109))</f>
        <v>0</v>
      </c>
      <c r="BE163" s="169">
        <f ca="1">IF(BE$5-$I$5&lt;$A56-1," ",IF(BE$5-$I$5+1&gt;'Primary Inputs'!$C$17,0,(SUM(OFFSET($I$23,0,BE$5-$I$5-$A56+1)))*$C109))</f>
        <v>0</v>
      </c>
      <c r="BF163" s="169">
        <f ca="1">IF(BF$5-$I$5&lt;$A56-1," ",IF(BF$5-$I$5+1&gt;'Primary Inputs'!$C$17,0,(SUM(OFFSET($I$23,0,BF$5-$I$5-$A56+1)))*$C109))</f>
        <v>0</v>
      </c>
    </row>
    <row r="164" spans="2:58">
      <c r="B164" s="119" t="s">
        <v>226</v>
      </c>
      <c r="C164" s="119">
        <f t="shared" ca="1" si="5"/>
        <v>0</v>
      </c>
      <c r="I164" s="169" t="str">
        <f ca="1">IF(I$5-$I$5&lt;$A57-1," ",IF(I$5-$I$5+1&gt;'Primary Inputs'!$C$17,0,(SUM(OFFSET($I$23,0,I$5-$I$5-$A57+1)))*$C110))</f>
        <v xml:space="preserve"> </v>
      </c>
      <c r="J164" s="169" t="str">
        <f ca="1">IF(J$5-$I$5&lt;$A57-1," ",IF(J$5-$I$5+1&gt;'Primary Inputs'!$C$17,0,(SUM(OFFSET($I$23,0,J$5-$I$5-$A57+1)))*$C110))</f>
        <v xml:space="preserve"> </v>
      </c>
      <c r="K164" s="169" t="str">
        <f ca="1">IF(K$5-$I$5&lt;$A57-1," ",IF(K$5-$I$5+1&gt;'Primary Inputs'!$C$17,0,(SUM(OFFSET($I$23,0,K$5-$I$5-$A57+1)))*$C110))</f>
        <v xml:space="preserve"> </v>
      </c>
      <c r="L164" s="169" t="str">
        <f ca="1">IF(L$5-$I$5&lt;$A57-1," ",IF(L$5-$I$5+1&gt;'Primary Inputs'!$C$17,0,(SUM(OFFSET($I$23,0,L$5-$I$5-$A57+1)))*$C110))</f>
        <v xml:space="preserve"> </v>
      </c>
      <c r="M164" s="169" t="str">
        <f ca="1">IF(M$5-$I$5&lt;$A57-1," ",IF(M$5-$I$5+1&gt;'Primary Inputs'!$C$17,0,(SUM(OFFSET($I$23,0,M$5-$I$5-$A57+1)))*$C110))</f>
        <v xml:space="preserve"> </v>
      </c>
      <c r="N164" s="169" t="str">
        <f ca="1">IF(N$5-$I$5&lt;$A57-1," ",IF(N$5-$I$5+1&gt;'Primary Inputs'!$C$17,0,(SUM(OFFSET($I$23,0,N$5-$I$5-$A57+1)))*$C110))</f>
        <v xml:space="preserve"> </v>
      </c>
      <c r="O164" s="169" t="str">
        <f ca="1">IF(O$5-$I$5&lt;$A57-1," ",IF(O$5-$I$5+1&gt;'Primary Inputs'!$C$17,0,(SUM(OFFSET($I$23,0,O$5-$I$5-$A57+1)))*$C110))</f>
        <v xml:space="preserve"> </v>
      </c>
      <c r="P164" s="169" t="str">
        <f ca="1">IF(P$5-$I$5&lt;$A57-1," ",IF(P$5-$I$5+1&gt;'Primary Inputs'!$C$17,0,(SUM(OFFSET($I$23,0,P$5-$I$5-$A57+1)))*$C110))</f>
        <v xml:space="preserve"> </v>
      </c>
      <c r="Q164" s="169" t="str">
        <f ca="1">IF(Q$5-$I$5&lt;$A57-1," ",IF(Q$5-$I$5+1&gt;'Primary Inputs'!$C$17,0,(SUM(OFFSET($I$23,0,Q$5-$I$5-$A57+1)))*$C110))</f>
        <v xml:space="preserve"> </v>
      </c>
      <c r="R164" s="169" t="str">
        <f ca="1">IF(R$5-$I$5&lt;$A57-1," ",IF(R$5-$I$5+1&gt;'Primary Inputs'!$C$17,0,(SUM(OFFSET($I$23,0,R$5-$I$5-$A57+1)))*$C110))</f>
        <v xml:space="preserve"> </v>
      </c>
      <c r="S164" s="169" t="str">
        <f ca="1">IF(S$5-$I$5&lt;$A57-1," ",IF(S$5-$I$5+1&gt;'Primary Inputs'!$C$17,0,(SUM(OFFSET($I$23,0,S$5-$I$5-$A57+1)))*$C110))</f>
        <v xml:space="preserve"> </v>
      </c>
      <c r="T164" s="169" t="str">
        <f ca="1">IF(T$5-$I$5&lt;$A57-1," ",IF(T$5-$I$5+1&gt;'Primary Inputs'!$C$17,0,(SUM(OFFSET($I$23,0,T$5-$I$5-$A57+1)))*$C110))</f>
        <v xml:space="preserve"> </v>
      </c>
      <c r="U164" s="169" t="str">
        <f ca="1">IF(U$5-$I$5&lt;$A57-1," ",IF(U$5-$I$5+1&gt;'Primary Inputs'!$C$17,0,(SUM(OFFSET($I$23,0,U$5-$I$5-$A57+1)))*$C110))</f>
        <v xml:space="preserve"> </v>
      </c>
      <c r="V164" s="169" t="str">
        <f ca="1">IF(V$5-$I$5&lt;$A57-1," ",IF(V$5-$I$5+1&gt;'Primary Inputs'!$C$17,0,(SUM(OFFSET($I$23,0,V$5-$I$5-$A57+1)))*$C110))</f>
        <v xml:space="preserve"> </v>
      </c>
      <c r="W164" s="169" t="str">
        <f ca="1">IF(W$5-$I$5&lt;$A57-1," ",IF(W$5-$I$5+1&gt;'Primary Inputs'!$C$17,0,(SUM(OFFSET($I$23,0,W$5-$I$5-$A57+1)))*$C110))</f>
        <v xml:space="preserve"> </v>
      </c>
      <c r="X164" s="169" t="str">
        <f ca="1">IF(X$5-$I$5&lt;$A57-1," ",IF(X$5-$I$5+1&gt;'Primary Inputs'!$C$17,0,(SUM(OFFSET($I$23,0,X$5-$I$5-$A57+1)))*$C110))</f>
        <v xml:space="preserve"> </v>
      </c>
      <c r="Y164" s="169" t="str">
        <f ca="1">IF(Y$5-$I$5&lt;$A57-1," ",IF(Y$5-$I$5+1&gt;'Primary Inputs'!$C$17,0,(SUM(OFFSET($I$23,0,Y$5-$I$5-$A57+1)))*$C110))</f>
        <v xml:space="preserve"> </v>
      </c>
      <c r="Z164" s="169" t="str">
        <f ca="1">IF(Z$5-$I$5&lt;$A57-1," ",IF(Z$5-$I$5+1&gt;'Primary Inputs'!$C$17,0,(SUM(OFFSET($I$23,0,Z$5-$I$5-$A57+1)))*$C110))</f>
        <v xml:space="preserve"> </v>
      </c>
      <c r="AA164" s="169" t="str">
        <f ca="1">IF(AA$5-$I$5&lt;$A57-1," ",IF(AA$5-$I$5+1&gt;'Primary Inputs'!$C$17,0,(SUM(OFFSET($I$23,0,AA$5-$I$5-$A57+1)))*$C110))</f>
        <v xml:space="preserve"> </v>
      </c>
      <c r="AB164" s="169" t="str">
        <f ca="1">IF(AB$5-$I$5&lt;$A57-1," ",IF(AB$5-$I$5+1&gt;'Primary Inputs'!$C$17,0,(SUM(OFFSET($I$23,0,AB$5-$I$5-$A57+1)))*$C110))</f>
        <v xml:space="preserve"> </v>
      </c>
      <c r="AC164" s="169" t="str">
        <f ca="1">IF(AC$5-$I$5&lt;$A57-1," ",IF(AC$5-$I$5+1&gt;'Primary Inputs'!$C$17,0,(SUM(OFFSET($I$23,0,AC$5-$I$5-$A57+1)))*$C110))</f>
        <v xml:space="preserve"> </v>
      </c>
      <c r="AD164" s="169" t="str">
        <f ca="1">IF(AD$5-$I$5&lt;$A57-1," ",IF(AD$5-$I$5+1&gt;'Primary Inputs'!$C$17,0,(SUM(OFFSET($I$23,0,AD$5-$I$5-$A57+1)))*$C110))</f>
        <v xml:space="preserve"> </v>
      </c>
      <c r="AE164" s="169" t="str">
        <f ca="1">IF(AE$5-$I$5&lt;$A57-1," ",IF(AE$5-$I$5+1&gt;'Primary Inputs'!$C$17,0,(SUM(OFFSET($I$23,0,AE$5-$I$5-$A57+1)))*$C110))</f>
        <v xml:space="preserve"> </v>
      </c>
      <c r="AF164" s="169" t="str">
        <f ca="1">IF(AF$5-$I$5&lt;$A57-1," ",IF(AF$5-$I$5+1&gt;'Primary Inputs'!$C$17,0,(SUM(OFFSET($I$23,0,AF$5-$I$5-$A57+1)))*$C110))</f>
        <v xml:space="preserve"> </v>
      </c>
      <c r="AG164" s="169" t="str">
        <f ca="1">IF(AG$5-$I$5&lt;$A57-1," ",IF(AG$5-$I$5+1&gt;'Primary Inputs'!$C$17,0,(SUM(OFFSET($I$23,0,AG$5-$I$5-$A57+1)))*$C110))</f>
        <v xml:space="preserve"> </v>
      </c>
      <c r="AH164" s="169" t="str">
        <f ca="1">IF(AH$5-$I$5&lt;$A57-1," ",IF(AH$5-$I$5+1&gt;'Primary Inputs'!$C$17,0,(SUM(OFFSET($I$23,0,AH$5-$I$5-$A57+1)))*$C110))</f>
        <v xml:space="preserve"> </v>
      </c>
      <c r="AI164" s="169" t="str">
        <f ca="1">IF(AI$5-$I$5&lt;$A57-1," ",IF(AI$5-$I$5+1&gt;'Primary Inputs'!$C$17,0,(SUM(OFFSET($I$23,0,AI$5-$I$5-$A57+1)))*$C110))</f>
        <v xml:space="preserve"> </v>
      </c>
      <c r="AJ164" s="169" t="str">
        <f ca="1">IF(AJ$5-$I$5&lt;$A57-1," ",IF(AJ$5-$I$5+1&gt;'Primary Inputs'!$C$17,0,(SUM(OFFSET($I$23,0,AJ$5-$I$5-$A57+1)))*$C110))</f>
        <v xml:space="preserve"> </v>
      </c>
      <c r="AK164" s="169" t="str">
        <f ca="1">IF(AK$5-$I$5&lt;$A57-1," ",IF(AK$5-$I$5+1&gt;'Primary Inputs'!$C$17,0,(SUM(OFFSET($I$23,0,AK$5-$I$5-$A57+1)))*$C110))</f>
        <v xml:space="preserve"> </v>
      </c>
      <c r="AL164" s="169" t="str">
        <f ca="1">IF(AL$5-$I$5&lt;$A57-1," ",IF(AL$5-$I$5+1&gt;'Primary Inputs'!$C$17,0,(SUM(OFFSET($I$23,0,AL$5-$I$5-$A57+1)))*$C110))</f>
        <v xml:space="preserve"> </v>
      </c>
      <c r="AM164" s="169" t="str">
        <f ca="1">IF(AM$5-$I$5&lt;$A57-1," ",IF(AM$5-$I$5+1&gt;'Primary Inputs'!$C$17,0,(SUM(OFFSET($I$23,0,AM$5-$I$5-$A57+1)))*$C110))</f>
        <v xml:space="preserve"> </v>
      </c>
      <c r="AN164" s="169">
        <f ca="1">IF(AN$5-$I$5&lt;$A57-1," ",IF(AN$5-$I$5+1&gt;'Primary Inputs'!$C$17,0,(SUM(OFFSET($I$23,0,AN$5-$I$5-$A57+1)))*$C110))</f>
        <v>0</v>
      </c>
      <c r="AO164" s="169">
        <f ca="1">IF(AO$5-$I$5&lt;$A57-1," ",IF(AO$5-$I$5+1&gt;'Primary Inputs'!$C$17,0,(SUM(OFFSET($I$23,0,AO$5-$I$5-$A57+1)))*$C110))</f>
        <v>0</v>
      </c>
      <c r="AP164" s="169">
        <f ca="1">IF(AP$5-$I$5&lt;$A57-1," ",IF(AP$5-$I$5+1&gt;'Primary Inputs'!$C$17,0,(SUM(OFFSET($I$23,0,AP$5-$I$5-$A57+1)))*$C110))</f>
        <v>0</v>
      </c>
      <c r="AQ164" s="169">
        <f ca="1">IF(AQ$5-$I$5&lt;$A57-1," ",IF(AQ$5-$I$5+1&gt;'Primary Inputs'!$C$17,0,(SUM(OFFSET($I$23,0,AQ$5-$I$5-$A57+1)))*$C110))</f>
        <v>0</v>
      </c>
      <c r="AR164" s="169">
        <f ca="1">IF(AR$5-$I$5&lt;$A57-1," ",IF(AR$5-$I$5+1&gt;'Primary Inputs'!$C$17,0,(SUM(OFFSET($I$23,0,AR$5-$I$5-$A57+1)))*$C110))</f>
        <v>0</v>
      </c>
      <c r="AS164" s="169">
        <f ca="1">IF(AS$5-$I$5&lt;$A57-1," ",IF(AS$5-$I$5+1&gt;'Primary Inputs'!$C$17,0,(SUM(OFFSET($I$23,0,AS$5-$I$5-$A57+1)))*$C110))</f>
        <v>0</v>
      </c>
      <c r="AT164" s="169">
        <f ca="1">IF(AT$5-$I$5&lt;$A57-1," ",IF(AT$5-$I$5+1&gt;'Primary Inputs'!$C$17,0,(SUM(OFFSET($I$23,0,AT$5-$I$5-$A57+1)))*$C110))</f>
        <v>0</v>
      </c>
      <c r="AU164" s="169">
        <f ca="1">IF(AU$5-$I$5&lt;$A57-1," ",IF(AU$5-$I$5+1&gt;'Primary Inputs'!$C$17,0,(SUM(OFFSET($I$23,0,AU$5-$I$5-$A57+1)))*$C110))</f>
        <v>0</v>
      </c>
      <c r="AV164" s="169">
        <f ca="1">IF(AV$5-$I$5&lt;$A57-1," ",IF(AV$5-$I$5+1&gt;'Primary Inputs'!$C$17,0,(SUM(OFFSET($I$23,0,AV$5-$I$5-$A57+1)))*$C110))</f>
        <v>0</v>
      </c>
      <c r="AW164" s="169">
        <f ca="1">IF(AW$5-$I$5&lt;$A57-1," ",IF(AW$5-$I$5+1&gt;'Primary Inputs'!$C$17,0,(SUM(OFFSET($I$23,0,AW$5-$I$5-$A57+1)))*$C110))</f>
        <v>0</v>
      </c>
      <c r="AX164" s="169">
        <f ca="1">IF(AX$5-$I$5&lt;$A57-1," ",IF(AX$5-$I$5+1&gt;'Primary Inputs'!$C$17,0,(SUM(OFFSET($I$23,0,AX$5-$I$5-$A57+1)))*$C110))</f>
        <v>0</v>
      </c>
      <c r="AY164" s="169">
        <f ca="1">IF(AY$5-$I$5&lt;$A57-1," ",IF(AY$5-$I$5+1&gt;'Primary Inputs'!$C$17,0,(SUM(OFFSET($I$23,0,AY$5-$I$5-$A57+1)))*$C110))</f>
        <v>0</v>
      </c>
      <c r="AZ164" s="169">
        <f ca="1">IF(AZ$5-$I$5&lt;$A57-1," ",IF(AZ$5-$I$5+1&gt;'Primary Inputs'!$C$17,0,(SUM(OFFSET($I$23,0,AZ$5-$I$5-$A57+1)))*$C110))</f>
        <v>0</v>
      </c>
      <c r="BA164" s="169">
        <f ca="1">IF(BA$5-$I$5&lt;$A57-1," ",IF(BA$5-$I$5+1&gt;'Primary Inputs'!$C$17,0,(SUM(OFFSET($I$23,0,BA$5-$I$5-$A57+1)))*$C110))</f>
        <v>0</v>
      </c>
      <c r="BB164" s="169">
        <f ca="1">IF(BB$5-$I$5&lt;$A57-1," ",IF(BB$5-$I$5+1&gt;'Primary Inputs'!$C$17,0,(SUM(OFFSET($I$23,0,BB$5-$I$5-$A57+1)))*$C110))</f>
        <v>0</v>
      </c>
      <c r="BC164" s="169">
        <f ca="1">IF(BC$5-$I$5&lt;$A57-1," ",IF(BC$5-$I$5+1&gt;'Primary Inputs'!$C$17,0,(SUM(OFFSET($I$23,0,BC$5-$I$5-$A57+1)))*$C110))</f>
        <v>0</v>
      </c>
      <c r="BD164" s="169">
        <f ca="1">IF(BD$5-$I$5&lt;$A57-1," ",IF(BD$5-$I$5+1&gt;'Primary Inputs'!$C$17,0,(SUM(OFFSET($I$23,0,BD$5-$I$5-$A57+1)))*$C110))</f>
        <v>0</v>
      </c>
      <c r="BE164" s="169">
        <f ca="1">IF(BE$5-$I$5&lt;$A57-1," ",IF(BE$5-$I$5+1&gt;'Primary Inputs'!$C$17,0,(SUM(OFFSET($I$23,0,BE$5-$I$5-$A57+1)))*$C110))</f>
        <v>0</v>
      </c>
      <c r="BF164" s="169">
        <f ca="1">IF(BF$5-$I$5&lt;$A57-1," ",IF(BF$5-$I$5+1&gt;'Primary Inputs'!$C$17,0,(SUM(OFFSET($I$23,0,BF$5-$I$5-$A57+1)))*$C110))</f>
        <v>0</v>
      </c>
    </row>
    <row r="165" spans="2:58">
      <c r="B165" s="119" t="s">
        <v>227</v>
      </c>
      <c r="C165" s="119">
        <f t="shared" ca="1" si="5"/>
        <v>0</v>
      </c>
      <c r="I165" s="169" t="str">
        <f ca="1">IF(I$5-$I$5&lt;$A58-1," ",IF(I$5-$I$5+1&gt;'Primary Inputs'!$C$17,0,(SUM(OFFSET($I$23,0,I$5-$I$5-$A58+1)))*$C111))</f>
        <v xml:space="preserve"> </v>
      </c>
      <c r="J165" s="169" t="str">
        <f ca="1">IF(J$5-$I$5&lt;$A58-1," ",IF(J$5-$I$5+1&gt;'Primary Inputs'!$C$17,0,(SUM(OFFSET($I$23,0,J$5-$I$5-$A58+1)))*$C111))</f>
        <v xml:space="preserve"> </v>
      </c>
      <c r="K165" s="169" t="str">
        <f ca="1">IF(K$5-$I$5&lt;$A58-1," ",IF(K$5-$I$5+1&gt;'Primary Inputs'!$C$17,0,(SUM(OFFSET($I$23,0,K$5-$I$5-$A58+1)))*$C111))</f>
        <v xml:space="preserve"> </v>
      </c>
      <c r="L165" s="169" t="str">
        <f ca="1">IF(L$5-$I$5&lt;$A58-1," ",IF(L$5-$I$5+1&gt;'Primary Inputs'!$C$17,0,(SUM(OFFSET($I$23,0,L$5-$I$5-$A58+1)))*$C111))</f>
        <v xml:space="preserve"> </v>
      </c>
      <c r="M165" s="169" t="str">
        <f ca="1">IF(M$5-$I$5&lt;$A58-1," ",IF(M$5-$I$5+1&gt;'Primary Inputs'!$C$17,0,(SUM(OFFSET($I$23,0,M$5-$I$5-$A58+1)))*$C111))</f>
        <v xml:space="preserve"> </v>
      </c>
      <c r="N165" s="169" t="str">
        <f ca="1">IF(N$5-$I$5&lt;$A58-1," ",IF(N$5-$I$5+1&gt;'Primary Inputs'!$C$17,0,(SUM(OFFSET($I$23,0,N$5-$I$5-$A58+1)))*$C111))</f>
        <v xml:space="preserve"> </v>
      </c>
      <c r="O165" s="169" t="str">
        <f ca="1">IF(O$5-$I$5&lt;$A58-1," ",IF(O$5-$I$5+1&gt;'Primary Inputs'!$C$17,0,(SUM(OFFSET($I$23,0,O$5-$I$5-$A58+1)))*$C111))</f>
        <v xml:space="preserve"> </v>
      </c>
      <c r="P165" s="169" t="str">
        <f ca="1">IF(P$5-$I$5&lt;$A58-1," ",IF(P$5-$I$5+1&gt;'Primary Inputs'!$C$17,0,(SUM(OFFSET($I$23,0,P$5-$I$5-$A58+1)))*$C111))</f>
        <v xml:space="preserve"> </v>
      </c>
      <c r="Q165" s="169" t="str">
        <f ca="1">IF(Q$5-$I$5&lt;$A58-1," ",IF(Q$5-$I$5+1&gt;'Primary Inputs'!$C$17,0,(SUM(OFFSET($I$23,0,Q$5-$I$5-$A58+1)))*$C111))</f>
        <v xml:space="preserve"> </v>
      </c>
      <c r="R165" s="169" t="str">
        <f ca="1">IF(R$5-$I$5&lt;$A58-1," ",IF(R$5-$I$5+1&gt;'Primary Inputs'!$C$17,0,(SUM(OFFSET($I$23,0,R$5-$I$5-$A58+1)))*$C111))</f>
        <v xml:space="preserve"> </v>
      </c>
      <c r="S165" s="169" t="str">
        <f ca="1">IF(S$5-$I$5&lt;$A58-1," ",IF(S$5-$I$5+1&gt;'Primary Inputs'!$C$17,0,(SUM(OFFSET($I$23,0,S$5-$I$5-$A58+1)))*$C111))</f>
        <v xml:space="preserve"> </v>
      </c>
      <c r="T165" s="169" t="str">
        <f ca="1">IF(T$5-$I$5&lt;$A58-1," ",IF(T$5-$I$5+1&gt;'Primary Inputs'!$C$17,0,(SUM(OFFSET($I$23,0,T$5-$I$5-$A58+1)))*$C111))</f>
        <v xml:space="preserve"> </v>
      </c>
      <c r="U165" s="169" t="str">
        <f ca="1">IF(U$5-$I$5&lt;$A58-1," ",IF(U$5-$I$5+1&gt;'Primary Inputs'!$C$17,0,(SUM(OFFSET($I$23,0,U$5-$I$5-$A58+1)))*$C111))</f>
        <v xml:space="preserve"> </v>
      </c>
      <c r="V165" s="169" t="str">
        <f ca="1">IF(V$5-$I$5&lt;$A58-1," ",IF(V$5-$I$5+1&gt;'Primary Inputs'!$C$17,0,(SUM(OFFSET($I$23,0,V$5-$I$5-$A58+1)))*$C111))</f>
        <v xml:space="preserve"> </v>
      </c>
      <c r="W165" s="169" t="str">
        <f ca="1">IF(W$5-$I$5&lt;$A58-1," ",IF(W$5-$I$5+1&gt;'Primary Inputs'!$C$17,0,(SUM(OFFSET($I$23,0,W$5-$I$5-$A58+1)))*$C111))</f>
        <v xml:space="preserve"> </v>
      </c>
      <c r="X165" s="169" t="str">
        <f ca="1">IF(X$5-$I$5&lt;$A58-1," ",IF(X$5-$I$5+1&gt;'Primary Inputs'!$C$17,0,(SUM(OFFSET($I$23,0,X$5-$I$5-$A58+1)))*$C111))</f>
        <v xml:space="preserve"> </v>
      </c>
      <c r="Y165" s="169" t="str">
        <f ca="1">IF(Y$5-$I$5&lt;$A58-1," ",IF(Y$5-$I$5+1&gt;'Primary Inputs'!$C$17,0,(SUM(OFFSET($I$23,0,Y$5-$I$5-$A58+1)))*$C111))</f>
        <v xml:space="preserve"> </v>
      </c>
      <c r="Z165" s="169" t="str">
        <f ca="1">IF(Z$5-$I$5&lt;$A58-1," ",IF(Z$5-$I$5+1&gt;'Primary Inputs'!$C$17,0,(SUM(OFFSET($I$23,0,Z$5-$I$5-$A58+1)))*$C111))</f>
        <v xml:space="preserve"> </v>
      </c>
      <c r="AA165" s="169" t="str">
        <f ca="1">IF(AA$5-$I$5&lt;$A58-1," ",IF(AA$5-$I$5+1&gt;'Primary Inputs'!$C$17,0,(SUM(OFFSET($I$23,0,AA$5-$I$5-$A58+1)))*$C111))</f>
        <v xml:space="preserve"> </v>
      </c>
      <c r="AB165" s="169" t="str">
        <f ca="1">IF(AB$5-$I$5&lt;$A58-1," ",IF(AB$5-$I$5+1&gt;'Primary Inputs'!$C$17,0,(SUM(OFFSET($I$23,0,AB$5-$I$5-$A58+1)))*$C111))</f>
        <v xml:space="preserve"> </v>
      </c>
      <c r="AC165" s="169" t="str">
        <f ca="1">IF(AC$5-$I$5&lt;$A58-1," ",IF(AC$5-$I$5+1&gt;'Primary Inputs'!$C$17,0,(SUM(OFFSET($I$23,0,AC$5-$I$5-$A58+1)))*$C111))</f>
        <v xml:space="preserve"> </v>
      </c>
      <c r="AD165" s="169" t="str">
        <f ca="1">IF(AD$5-$I$5&lt;$A58-1," ",IF(AD$5-$I$5+1&gt;'Primary Inputs'!$C$17,0,(SUM(OFFSET($I$23,0,AD$5-$I$5-$A58+1)))*$C111))</f>
        <v xml:space="preserve"> </v>
      </c>
      <c r="AE165" s="169" t="str">
        <f ca="1">IF(AE$5-$I$5&lt;$A58-1," ",IF(AE$5-$I$5+1&gt;'Primary Inputs'!$C$17,0,(SUM(OFFSET($I$23,0,AE$5-$I$5-$A58+1)))*$C111))</f>
        <v xml:space="preserve"> </v>
      </c>
      <c r="AF165" s="169" t="str">
        <f ca="1">IF(AF$5-$I$5&lt;$A58-1," ",IF(AF$5-$I$5+1&gt;'Primary Inputs'!$C$17,0,(SUM(OFFSET($I$23,0,AF$5-$I$5-$A58+1)))*$C111))</f>
        <v xml:space="preserve"> </v>
      </c>
      <c r="AG165" s="169" t="str">
        <f ca="1">IF(AG$5-$I$5&lt;$A58-1," ",IF(AG$5-$I$5+1&gt;'Primary Inputs'!$C$17,0,(SUM(OFFSET($I$23,0,AG$5-$I$5-$A58+1)))*$C111))</f>
        <v xml:space="preserve"> </v>
      </c>
      <c r="AH165" s="169" t="str">
        <f ca="1">IF(AH$5-$I$5&lt;$A58-1," ",IF(AH$5-$I$5+1&gt;'Primary Inputs'!$C$17,0,(SUM(OFFSET($I$23,0,AH$5-$I$5-$A58+1)))*$C111))</f>
        <v xml:space="preserve"> </v>
      </c>
      <c r="AI165" s="169" t="str">
        <f ca="1">IF(AI$5-$I$5&lt;$A58-1," ",IF(AI$5-$I$5+1&gt;'Primary Inputs'!$C$17,0,(SUM(OFFSET($I$23,0,AI$5-$I$5-$A58+1)))*$C111))</f>
        <v xml:space="preserve"> </v>
      </c>
      <c r="AJ165" s="169" t="str">
        <f ca="1">IF(AJ$5-$I$5&lt;$A58-1," ",IF(AJ$5-$I$5+1&gt;'Primary Inputs'!$C$17,0,(SUM(OFFSET($I$23,0,AJ$5-$I$5-$A58+1)))*$C111))</f>
        <v xml:space="preserve"> </v>
      </c>
      <c r="AK165" s="169" t="str">
        <f ca="1">IF(AK$5-$I$5&lt;$A58-1," ",IF(AK$5-$I$5+1&gt;'Primary Inputs'!$C$17,0,(SUM(OFFSET($I$23,0,AK$5-$I$5-$A58+1)))*$C111))</f>
        <v xml:space="preserve"> </v>
      </c>
      <c r="AL165" s="169" t="str">
        <f ca="1">IF(AL$5-$I$5&lt;$A58-1," ",IF(AL$5-$I$5+1&gt;'Primary Inputs'!$C$17,0,(SUM(OFFSET($I$23,0,AL$5-$I$5-$A58+1)))*$C111))</f>
        <v xml:space="preserve"> </v>
      </c>
      <c r="AM165" s="169" t="str">
        <f ca="1">IF(AM$5-$I$5&lt;$A58-1," ",IF(AM$5-$I$5+1&gt;'Primary Inputs'!$C$17,0,(SUM(OFFSET($I$23,0,AM$5-$I$5-$A58+1)))*$C111))</f>
        <v xml:space="preserve"> </v>
      </c>
      <c r="AN165" s="169" t="str">
        <f ca="1">IF(AN$5-$I$5&lt;$A58-1," ",IF(AN$5-$I$5+1&gt;'Primary Inputs'!$C$17,0,(SUM(OFFSET($I$23,0,AN$5-$I$5-$A58+1)))*$C111))</f>
        <v xml:space="preserve"> </v>
      </c>
      <c r="AO165" s="169">
        <f ca="1">IF(AO$5-$I$5&lt;$A58-1," ",IF(AO$5-$I$5+1&gt;'Primary Inputs'!$C$17,0,(SUM(OFFSET($I$23,0,AO$5-$I$5-$A58+1)))*$C111))</f>
        <v>0</v>
      </c>
      <c r="AP165" s="169">
        <f ca="1">IF(AP$5-$I$5&lt;$A58-1," ",IF(AP$5-$I$5+1&gt;'Primary Inputs'!$C$17,0,(SUM(OFFSET($I$23,0,AP$5-$I$5-$A58+1)))*$C111))</f>
        <v>0</v>
      </c>
      <c r="AQ165" s="169">
        <f ca="1">IF(AQ$5-$I$5&lt;$A58-1," ",IF(AQ$5-$I$5+1&gt;'Primary Inputs'!$C$17,0,(SUM(OFFSET($I$23,0,AQ$5-$I$5-$A58+1)))*$C111))</f>
        <v>0</v>
      </c>
      <c r="AR165" s="169">
        <f ca="1">IF(AR$5-$I$5&lt;$A58-1," ",IF(AR$5-$I$5+1&gt;'Primary Inputs'!$C$17,0,(SUM(OFFSET($I$23,0,AR$5-$I$5-$A58+1)))*$C111))</f>
        <v>0</v>
      </c>
      <c r="AS165" s="169">
        <f ca="1">IF(AS$5-$I$5&lt;$A58-1," ",IF(AS$5-$I$5+1&gt;'Primary Inputs'!$C$17,0,(SUM(OFFSET($I$23,0,AS$5-$I$5-$A58+1)))*$C111))</f>
        <v>0</v>
      </c>
      <c r="AT165" s="169">
        <f ca="1">IF(AT$5-$I$5&lt;$A58-1," ",IF(AT$5-$I$5+1&gt;'Primary Inputs'!$C$17,0,(SUM(OFFSET($I$23,0,AT$5-$I$5-$A58+1)))*$C111))</f>
        <v>0</v>
      </c>
      <c r="AU165" s="169">
        <f ca="1">IF(AU$5-$I$5&lt;$A58-1," ",IF(AU$5-$I$5+1&gt;'Primary Inputs'!$C$17,0,(SUM(OFFSET($I$23,0,AU$5-$I$5-$A58+1)))*$C111))</f>
        <v>0</v>
      </c>
      <c r="AV165" s="169">
        <f ca="1">IF(AV$5-$I$5&lt;$A58-1," ",IF(AV$5-$I$5+1&gt;'Primary Inputs'!$C$17,0,(SUM(OFFSET($I$23,0,AV$5-$I$5-$A58+1)))*$C111))</f>
        <v>0</v>
      </c>
      <c r="AW165" s="169">
        <f ca="1">IF(AW$5-$I$5&lt;$A58-1," ",IF(AW$5-$I$5+1&gt;'Primary Inputs'!$C$17,0,(SUM(OFFSET($I$23,0,AW$5-$I$5-$A58+1)))*$C111))</f>
        <v>0</v>
      </c>
      <c r="AX165" s="169">
        <f ca="1">IF(AX$5-$I$5&lt;$A58-1," ",IF(AX$5-$I$5+1&gt;'Primary Inputs'!$C$17,0,(SUM(OFFSET($I$23,0,AX$5-$I$5-$A58+1)))*$C111))</f>
        <v>0</v>
      </c>
      <c r="AY165" s="169">
        <f ca="1">IF(AY$5-$I$5&lt;$A58-1," ",IF(AY$5-$I$5+1&gt;'Primary Inputs'!$C$17,0,(SUM(OFFSET($I$23,0,AY$5-$I$5-$A58+1)))*$C111))</f>
        <v>0</v>
      </c>
      <c r="AZ165" s="169">
        <f ca="1">IF(AZ$5-$I$5&lt;$A58-1," ",IF(AZ$5-$I$5+1&gt;'Primary Inputs'!$C$17,0,(SUM(OFFSET($I$23,0,AZ$5-$I$5-$A58+1)))*$C111))</f>
        <v>0</v>
      </c>
      <c r="BA165" s="169">
        <f ca="1">IF(BA$5-$I$5&lt;$A58-1," ",IF(BA$5-$I$5+1&gt;'Primary Inputs'!$C$17,0,(SUM(OFFSET($I$23,0,BA$5-$I$5-$A58+1)))*$C111))</f>
        <v>0</v>
      </c>
      <c r="BB165" s="169">
        <f ca="1">IF(BB$5-$I$5&lt;$A58-1," ",IF(BB$5-$I$5+1&gt;'Primary Inputs'!$C$17,0,(SUM(OFFSET($I$23,0,BB$5-$I$5-$A58+1)))*$C111))</f>
        <v>0</v>
      </c>
      <c r="BC165" s="169">
        <f ca="1">IF(BC$5-$I$5&lt;$A58-1," ",IF(BC$5-$I$5+1&gt;'Primary Inputs'!$C$17,0,(SUM(OFFSET($I$23,0,BC$5-$I$5-$A58+1)))*$C111))</f>
        <v>0</v>
      </c>
      <c r="BD165" s="169">
        <f ca="1">IF(BD$5-$I$5&lt;$A58-1," ",IF(BD$5-$I$5+1&gt;'Primary Inputs'!$C$17,0,(SUM(OFFSET($I$23,0,BD$5-$I$5-$A58+1)))*$C111))</f>
        <v>0</v>
      </c>
      <c r="BE165" s="169">
        <f ca="1">IF(BE$5-$I$5&lt;$A58-1," ",IF(BE$5-$I$5+1&gt;'Primary Inputs'!$C$17,0,(SUM(OFFSET($I$23,0,BE$5-$I$5-$A58+1)))*$C111))</f>
        <v>0</v>
      </c>
      <c r="BF165" s="169">
        <f ca="1">IF(BF$5-$I$5&lt;$A58-1," ",IF(BF$5-$I$5+1&gt;'Primary Inputs'!$C$17,0,(SUM(OFFSET($I$23,0,BF$5-$I$5-$A58+1)))*$C111))</f>
        <v>0</v>
      </c>
    </row>
    <row r="166" spans="2:58">
      <c r="B166" s="119" t="s">
        <v>228</v>
      </c>
      <c r="C166" s="119">
        <f t="shared" ca="1" si="5"/>
        <v>0</v>
      </c>
      <c r="I166" s="169" t="str">
        <f ca="1">IF(I$5-$I$5&lt;$A59-1," ",IF(I$5-$I$5+1&gt;'Primary Inputs'!$C$17,0,(SUM(OFFSET($I$23,0,I$5-$I$5-$A59+1)))*$C112))</f>
        <v xml:space="preserve"> </v>
      </c>
      <c r="J166" s="169" t="str">
        <f ca="1">IF(J$5-$I$5&lt;$A59-1," ",IF(J$5-$I$5+1&gt;'Primary Inputs'!$C$17,0,(SUM(OFFSET($I$23,0,J$5-$I$5-$A59+1)))*$C112))</f>
        <v xml:space="preserve"> </v>
      </c>
      <c r="K166" s="169" t="str">
        <f ca="1">IF(K$5-$I$5&lt;$A59-1," ",IF(K$5-$I$5+1&gt;'Primary Inputs'!$C$17,0,(SUM(OFFSET($I$23,0,K$5-$I$5-$A59+1)))*$C112))</f>
        <v xml:space="preserve"> </v>
      </c>
      <c r="L166" s="169" t="str">
        <f ca="1">IF(L$5-$I$5&lt;$A59-1," ",IF(L$5-$I$5+1&gt;'Primary Inputs'!$C$17,0,(SUM(OFFSET($I$23,0,L$5-$I$5-$A59+1)))*$C112))</f>
        <v xml:space="preserve"> </v>
      </c>
      <c r="M166" s="169" t="str">
        <f ca="1">IF(M$5-$I$5&lt;$A59-1," ",IF(M$5-$I$5+1&gt;'Primary Inputs'!$C$17,0,(SUM(OFFSET($I$23,0,M$5-$I$5-$A59+1)))*$C112))</f>
        <v xml:space="preserve"> </v>
      </c>
      <c r="N166" s="169" t="str">
        <f ca="1">IF(N$5-$I$5&lt;$A59-1," ",IF(N$5-$I$5+1&gt;'Primary Inputs'!$C$17,0,(SUM(OFFSET($I$23,0,N$5-$I$5-$A59+1)))*$C112))</f>
        <v xml:space="preserve"> </v>
      </c>
      <c r="O166" s="169" t="str">
        <f ca="1">IF(O$5-$I$5&lt;$A59-1," ",IF(O$5-$I$5+1&gt;'Primary Inputs'!$C$17,0,(SUM(OFFSET($I$23,0,O$5-$I$5-$A59+1)))*$C112))</f>
        <v xml:space="preserve"> </v>
      </c>
      <c r="P166" s="169" t="str">
        <f ca="1">IF(P$5-$I$5&lt;$A59-1," ",IF(P$5-$I$5+1&gt;'Primary Inputs'!$C$17,0,(SUM(OFFSET($I$23,0,P$5-$I$5-$A59+1)))*$C112))</f>
        <v xml:space="preserve"> </v>
      </c>
      <c r="Q166" s="169" t="str">
        <f ca="1">IF(Q$5-$I$5&lt;$A59-1," ",IF(Q$5-$I$5+1&gt;'Primary Inputs'!$C$17,0,(SUM(OFFSET($I$23,0,Q$5-$I$5-$A59+1)))*$C112))</f>
        <v xml:space="preserve"> </v>
      </c>
      <c r="R166" s="169" t="str">
        <f ca="1">IF(R$5-$I$5&lt;$A59-1," ",IF(R$5-$I$5+1&gt;'Primary Inputs'!$C$17,0,(SUM(OFFSET($I$23,0,R$5-$I$5-$A59+1)))*$C112))</f>
        <v xml:space="preserve"> </v>
      </c>
      <c r="S166" s="169" t="str">
        <f ca="1">IF(S$5-$I$5&lt;$A59-1," ",IF(S$5-$I$5+1&gt;'Primary Inputs'!$C$17,0,(SUM(OFFSET($I$23,0,S$5-$I$5-$A59+1)))*$C112))</f>
        <v xml:space="preserve"> </v>
      </c>
      <c r="T166" s="169" t="str">
        <f ca="1">IF(T$5-$I$5&lt;$A59-1," ",IF(T$5-$I$5+1&gt;'Primary Inputs'!$C$17,0,(SUM(OFFSET($I$23,0,T$5-$I$5-$A59+1)))*$C112))</f>
        <v xml:space="preserve"> </v>
      </c>
      <c r="U166" s="169" t="str">
        <f ca="1">IF(U$5-$I$5&lt;$A59-1," ",IF(U$5-$I$5+1&gt;'Primary Inputs'!$C$17,0,(SUM(OFFSET($I$23,0,U$5-$I$5-$A59+1)))*$C112))</f>
        <v xml:space="preserve"> </v>
      </c>
      <c r="V166" s="169" t="str">
        <f ca="1">IF(V$5-$I$5&lt;$A59-1," ",IF(V$5-$I$5+1&gt;'Primary Inputs'!$C$17,0,(SUM(OFFSET($I$23,0,V$5-$I$5-$A59+1)))*$C112))</f>
        <v xml:space="preserve"> </v>
      </c>
      <c r="W166" s="169" t="str">
        <f ca="1">IF(W$5-$I$5&lt;$A59-1," ",IF(W$5-$I$5+1&gt;'Primary Inputs'!$C$17,0,(SUM(OFFSET($I$23,0,W$5-$I$5-$A59+1)))*$C112))</f>
        <v xml:space="preserve"> </v>
      </c>
      <c r="X166" s="169" t="str">
        <f ca="1">IF(X$5-$I$5&lt;$A59-1," ",IF(X$5-$I$5+1&gt;'Primary Inputs'!$C$17,0,(SUM(OFFSET($I$23,0,X$5-$I$5-$A59+1)))*$C112))</f>
        <v xml:space="preserve"> </v>
      </c>
      <c r="Y166" s="169" t="str">
        <f ca="1">IF(Y$5-$I$5&lt;$A59-1," ",IF(Y$5-$I$5+1&gt;'Primary Inputs'!$C$17,0,(SUM(OFFSET($I$23,0,Y$5-$I$5-$A59+1)))*$C112))</f>
        <v xml:space="preserve"> </v>
      </c>
      <c r="Z166" s="169" t="str">
        <f ca="1">IF(Z$5-$I$5&lt;$A59-1," ",IF(Z$5-$I$5+1&gt;'Primary Inputs'!$C$17,0,(SUM(OFFSET($I$23,0,Z$5-$I$5-$A59+1)))*$C112))</f>
        <v xml:space="preserve"> </v>
      </c>
      <c r="AA166" s="169" t="str">
        <f ca="1">IF(AA$5-$I$5&lt;$A59-1," ",IF(AA$5-$I$5+1&gt;'Primary Inputs'!$C$17,0,(SUM(OFFSET($I$23,0,AA$5-$I$5-$A59+1)))*$C112))</f>
        <v xml:space="preserve"> </v>
      </c>
      <c r="AB166" s="169" t="str">
        <f ca="1">IF(AB$5-$I$5&lt;$A59-1," ",IF(AB$5-$I$5+1&gt;'Primary Inputs'!$C$17,0,(SUM(OFFSET($I$23,0,AB$5-$I$5-$A59+1)))*$C112))</f>
        <v xml:space="preserve"> </v>
      </c>
      <c r="AC166" s="169" t="str">
        <f ca="1">IF(AC$5-$I$5&lt;$A59-1," ",IF(AC$5-$I$5+1&gt;'Primary Inputs'!$C$17,0,(SUM(OFFSET($I$23,0,AC$5-$I$5-$A59+1)))*$C112))</f>
        <v xml:space="preserve"> </v>
      </c>
      <c r="AD166" s="169" t="str">
        <f ca="1">IF(AD$5-$I$5&lt;$A59-1," ",IF(AD$5-$I$5+1&gt;'Primary Inputs'!$C$17,0,(SUM(OFFSET($I$23,0,AD$5-$I$5-$A59+1)))*$C112))</f>
        <v xml:space="preserve"> </v>
      </c>
      <c r="AE166" s="169" t="str">
        <f ca="1">IF(AE$5-$I$5&lt;$A59-1," ",IF(AE$5-$I$5+1&gt;'Primary Inputs'!$C$17,0,(SUM(OFFSET($I$23,0,AE$5-$I$5-$A59+1)))*$C112))</f>
        <v xml:space="preserve"> </v>
      </c>
      <c r="AF166" s="169" t="str">
        <f ca="1">IF(AF$5-$I$5&lt;$A59-1," ",IF(AF$5-$I$5+1&gt;'Primary Inputs'!$C$17,0,(SUM(OFFSET($I$23,0,AF$5-$I$5-$A59+1)))*$C112))</f>
        <v xml:space="preserve"> </v>
      </c>
      <c r="AG166" s="169" t="str">
        <f ca="1">IF(AG$5-$I$5&lt;$A59-1," ",IF(AG$5-$I$5+1&gt;'Primary Inputs'!$C$17,0,(SUM(OFFSET($I$23,0,AG$5-$I$5-$A59+1)))*$C112))</f>
        <v xml:space="preserve"> </v>
      </c>
      <c r="AH166" s="169" t="str">
        <f ca="1">IF(AH$5-$I$5&lt;$A59-1," ",IF(AH$5-$I$5+1&gt;'Primary Inputs'!$C$17,0,(SUM(OFFSET($I$23,0,AH$5-$I$5-$A59+1)))*$C112))</f>
        <v xml:space="preserve"> </v>
      </c>
      <c r="AI166" s="169" t="str">
        <f ca="1">IF(AI$5-$I$5&lt;$A59-1," ",IF(AI$5-$I$5+1&gt;'Primary Inputs'!$C$17,0,(SUM(OFFSET($I$23,0,AI$5-$I$5-$A59+1)))*$C112))</f>
        <v xml:space="preserve"> </v>
      </c>
      <c r="AJ166" s="169" t="str">
        <f ca="1">IF(AJ$5-$I$5&lt;$A59-1," ",IF(AJ$5-$I$5+1&gt;'Primary Inputs'!$C$17,0,(SUM(OFFSET($I$23,0,AJ$5-$I$5-$A59+1)))*$C112))</f>
        <v xml:space="preserve"> </v>
      </c>
      <c r="AK166" s="169" t="str">
        <f ca="1">IF(AK$5-$I$5&lt;$A59-1," ",IF(AK$5-$I$5+1&gt;'Primary Inputs'!$C$17,0,(SUM(OFFSET($I$23,0,AK$5-$I$5-$A59+1)))*$C112))</f>
        <v xml:space="preserve"> </v>
      </c>
      <c r="AL166" s="169" t="str">
        <f ca="1">IF(AL$5-$I$5&lt;$A59-1," ",IF(AL$5-$I$5+1&gt;'Primary Inputs'!$C$17,0,(SUM(OFFSET($I$23,0,AL$5-$I$5-$A59+1)))*$C112))</f>
        <v xml:space="preserve"> </v>
      </c>
      <c r="AM166" s="169" t="str">
        <f ca="1">IF(AM$5-$I$5&lt;$A59-1," ",IF(AM$5-$I$5+1&gt;'Primary Inputs'!$C$17,0,(SUM(OFFSET($I$23,0,AM$5-$I$5-$A59+1)))*$C112))</f>
        <v xml:space="preserve"> </v>
      </c>
      <c r="AN166" s="169" t="str">
        <f ca="1">IF(AN$5-$I$5&lt;$A59-1," ",IF(AN$5-$I$5+1&gt;'Primary Inputs'!$C$17,0,(SUM(OFFSET($I$23,0,AN$5-$I$5-$A59+1)))*$C112))</f>
        <v xml:space="preserve"> </v>
      </c>
      <c r="AO166" s="169" t="str">
        <f ca="1">IF(AO$5-$I$5&lt;$A59-1," ",IF(AO$5-$I$5+1&gt;'Primary Inputs'!$C$17,0,(SUM(OFFSET($I$23,0,AO$5-$I$5-$A59+1)))*$C112))</f>
        <v xml:space="preserve"> </v>
      </c>
      <c r="AP166" s="169">
        <f ca="1">IF(AP$5-$I$5&lt;$A59-1," ",IF(AP$5-$I$5+1&gt;'Primary Inputs'!$C$17,0,(SUM(OFFSET($I$23,0,AP$5-$I$5-$A59+1)))*$C112))</f>
        <v>0</v>
      </c>
      <c r="AQ166" s="169">
        <f ca="1">IF(AQ$5-$I$5&lt;$A59-1," ",IF(AQ$5-$I$5+1&gt;'Primary Inputs'!$C$17,0,(SUM(OFFSET($I$23,0,AQ$5-$I$5-$A59+1)))*$C112))</f>
        <v>0</v>
      </c>
      <c r="AR166" s="169">
        <f ca="1">IF(AR$5-$I$5&lt;$A59-1," ",IF(AR$5-$I$5+1&gt;'Primary Inputs'!$C$17,0,(SUM(OFFSET($I$23,0,AR$5-$I$5-$A59+1)))*$C112))</f>
        <v>0</v>
      </c>
      <c r="AS166" s="169">
        <f ca="1">IF(AS$5-$I$5&lt;$A59-1," ",IF(AS$5-$I$5+1&gt;'Primary Inputs'!$C$17,0,(SUM(OFFSET($I$23,0,AS$5-$I$5-$A59+1)))*$C112))</f>
        <v>0</v>
      </c>
      <c r="AT166" s="169">
        <f ca="1">IF(AT$5-$I$5&lt;$A59-1," ",IF(AT$5-$I$5+1&gt;'Primary Inputs'!$C$17,0,(SUM(OFFSET($I$23,0,AT$5-$I$5-$A59+1)))*$C112))</f>
        <v>0</v>
      </c>
      <c r="AU166" s="169">
        <f ca="1">IF(AU$5-$I$5&lt;$A59-1," ",IF(AU$5-$I$5+1&gt;'Primary Inputs'!$C$17,0,(SUM(OFFSET($I$23,0,AU$5-$I$5-$A59+1)))*$C112))</f>
        <v>0</v>
      </c>
      <c r="AV166" s="169">
        <f ca="1">IF(AV$5-$I$5&lt;$A59-1," ",IF(AV$5-$I$5+1&gt;'Primary Inputs'!$C$17,0,(SUM(OFFSET($I$23,0,AV$5-$I$5-$A59+1)))*$C112))</f>
        <v>0</v>
      </c>
      <c r="AW166" s="169">
        <f ca="1">IF(AW$5-$I$5&lt;$A59-1," ",IF(AW$5-$I$5+1&gt;'Primary Inputs'!$C$17,0,(SUM(OFFSET($I$23,0,AW$5-$I$5-$A59+1)))*$C112))</f>
        <v>0</v>
      </c>
      <c r="AX166" s="169">
        <f ca="1">IF(AX$5-$I$5&lt;$A59-1," ",IF(AX$5-$I$5+1&gt;'Primary Inputs'!$C$17,0,(SUM(OFFSET($I$23,0,AX$5-$I$5-$A59+1)))*$C112))</f>
        <v>0</v>
      </c>
      <c r="AY166" s="169">
        <f ca="1">IF(AY$5-$I$5&lt;$A59-1," ",IF(AY$5-$I$5+1&gt;'Primary Inputs'!$C$17,0,(SUM(OFFSET($I$23,0,AY$5-$I$5-$A59+1)))*$C112))</f>
        <v>0</v>
      </c>
      <c r="AZ166" s="169">
        <f ca="1">IF(AZ$5-$I$5&lt;$A59-1," ",IF(AZ$5-$I$5+1&gt;'Primary Inputs'!$C$17,0,(SUM(OFFSET($I$23,0,AZ$5-$I$5-$A59+1)))*$C112))</f>
        <v>0</v>
      </c>
      <c r="BA166" s="169">
        <f ca="1">IF(BA$5-$I$5&lt;$A59-1," ",IF(BA$5-$I$5+1&gt;'Primary Inputs'!$C$17,0,(SUM(OFFSET($I$23,0,BA$5-$I$5-$A59+1)))*$C112))</f>
        <v>0</v>
      </c>
      <c r="BB166" s="169">
        <f ca="1">IF(BB$5-$I$5&lt;$A59-1," ",IF(BB$5-$I$5+1&gt;'Primary Inputs'!$C$17,0,(SUM(OFFSET($I$23,0,BB$5-$I$5-$A59+1)))*$C112))</f>
        <v>0</v>
      </c>
      <c r="BC166" s="169">
        <f ca="1">IF(BC$5-$I$5&lt;$A59-1," ",IF(BC$5-$I$5+1&gt;'Primary Inputs'!$C$17,0,(SUM(OFFSET($I$23,0,BC$5-$I$5-$A59+1)))*$C112))</f>
        <v>0</v>
      </c>
      <c r="BD166" s="169">
        <f ca="1">IF(BD$5-$I$5&lt;$A59-1," ",IF(BD$5-$I$5+1&gt;'Primary Inputs'!$C$17,0,(SUM(OFFSET($I$23,0,BD$5-$I$5-$A59+1)))*$C112))</f>
        <v>0</v>
      </c>
      <c r="BE166" s="169">
        <f ca="1">IF(BE$5-$I$5&lt;$A59-1," ",IF(BE$5-$I$5+1&gt;'Primary Inputs'!$C$17,0,(SUM(OFFSET($I$23,0,BE$5-$I$5-$A59+1)))*$C112))</f>
        <v>0</v>
      </c>
      <c r="BF166" s="169">
        <f ca="1">IF(BF$5-$I$5&lt;$A59-1," ",IF(BF$5-$I$5+1&gt;'Primary Inputs'!$C$17,0,(SUM(OFFSET($I$23,0,BF$5-$I$5-$A59+1)))*$C112))</f>
        <v>0</v>
      </c>
    </row>
    <row r="167" spans="2:58">
      <c r="B167" s="119" t="s">
        <v>229</v>
      </c>
      <c r="C167" s="119">
        <f t="shared" ca="1" si="5"/>
        <v>0</v>
      </c>
      <c r="I167" s="169" t="str">
        <f ca="1">IF(I$5-$I$5&lt;$A60-1," ",IF(I$5-$I$5+1&gt;'Primary Inputs'!$C$17,0,(SUM(OFFSET($I$23,0,I$5-$I$5-$A60+1)))*$C113))</f>
        <v xml:space="preserve"> </v>
      </c>
      <c r="J167" s="169" t="str">
        <f ca="1">IF(J$5-$I$5&lt;$A60-1," ",IF(J$5-$I$5+1&gt;'Primary Inputs'!$C$17,0,(SUM(OFFSET($I$23,0,J$5-$I$5-$A60+1)))*$C113))</f>
        <v xml:space="preserve"> </v>
      </c>
      <c r="K167" s="169" t="str">
        <f ca="1">IF(K$5-$I$5&lt;$A60-1," ",IF(K$5-$I$5+1&gt;'Primary Inputs'!$C$17,0,(SUM(OFFSET($I$23,0,K$5-$I$5-$A60+1)))*$C113))</f>
        <v xml:space="preserve"> </v>
      </c>
      <c r="L167" s="169" t="str">
        <f ca="1">IF(L$5-$I$5&lt;$A60-1," ",IF(L$5-$I$5+1&gt;'Primary Inputs'!$C$17,0,(SUM(OFFSET($I$23,0,L$5-$I$5-$A60+1)))*$C113))</f>
        <v xml:space="preserve"> </v>
      </c>
      <c r="M167" s="169" t="str">
        <f ca="1">IF(M$5-$I$5&lt;$A60-1," ",IF(M$5-$I$5+1&gt;'Primary Inputs'!$C$17,0,(SUM(OFFSET($I$23,0,M$5-$I$5-$A60+1)))*$C113))</f>
        <v xml:space="preserve"> </v>
      </c>
      <c r="N167" s="169" t="str">
        <f ca="1">IF(N$5-$I$5&lt;$A60-1," ",IF(N$5-$I$5+1&gt;'Primary Inputs'!$C$17,0,(SUM(OFFSET($I$23,0,N$5-$I$5-$A60+1)))*$C113))</f>
        <v xml:space="preserve"> </v>
      </c>
      <c r="O167" s="169" t="str">
        <f ca="1">IF(O$5-$I$5&lt;$A60-1," ",IF(O$5-$I$5+1&gt;'Primary Inputs'!$C$17,0,(SUM(OFFSET($I$23,0,O$5-$I$5-$A60+1)))*$C113))</f>
        <v xml:space="preserve"> </v>
      </c>
      <c r="P167" s="169" t="str">
        <f ca="1">IF(P$5-$I$5&lt;$A60-1," ",IF(P$5-$I$5+1&gt;'Primary Inputs'!$C$17,0,(SUM(OFFSET($I$23,0,P$5-$I$5-$A60+1)))*$C113))</f>
        <v xml:space="preserve"> </v>
      </c>
      <c r="Q167" s="169" t="str">
        <f ca="1">IF(Q$5-$I$5&lt;$A60-1," ",IF(Q$5-$I$5+1&gt;'Primary Inputs'!$C$17,0,(SUM(OFFSET($I$23,0,Q$5-$I$5-$A60+1)))*$C113))</f>
        <v xml:space="preserve"> </v>
      </c>
      <c r="R167" s="169" t="str">
        <f ca="1">IF(R$5-$I$5&lt;$A60-1," ",IF(R$5-$I$5+1&gt;'Primary Inputs'!$C$17,0,(SUM(OFFSET($I$23,0,R$5-$I$5-$A60+1)))*$C113))</f>
        <v xml:space="preserve"> </v>
      </c>
      <c r="S167" s="169" t="str">
        <f ca="1">IF(S$5-$I$5&lt;$A60-1," ",IF(S$5-$I$5+1&gt;'Primary Inputs'!$C$17,0,(SUM(OFFSET($I$23,0,S$5-$I$5-$A60+1)))*$C113))</f>
        <v xml:space="preserve"> </v>
      </c>
      <c r="T167" s="169" t="str">
        <f ca="1">IF(T$5-$I$5&lt;$A60-1," ",IF(T$5-$I$5+1&gt;'Primary Inputs'!$C$17,0,(SUM(OFFSET($I$23,0,T$5-$I$5-$A60+1)))*$C113))</f>
        <v xml:space="preserve"> </v>
      </c>
      <c r="U167" s="169" t="str">
        <f ca="1">IF(U$5-$I$5&lt;$A60-1," ",IF(U$5-$I$5+1&gt;'Primary Inputs'!$C$17,0,(SUM(OFFSET($I$23,0,U$5-$I$5-$A60+1)))*$C113))</f>
        <v xml:space="preserve"> </v>
      </c>
      <c r="V167" s="169" t="str">
        <f ca="1">IF(V$5-$I$5&lt;$A60-1," ",IF(V$5-$I$5+1&gt;'Primary Inputs'!$C$17,0,(SUM(OFFSET($I$23,0,V$5-$I$5-$A60+1)))*$C113))</f>
        <v xml:space="preserve"> </v>
      </c>
      <c r="W167" s="169" t="str">
        <f ca="1">IF(W$5-$I$5&lt;$A60-1," ",IF(W$5-$I$5+1&gt;'Primary Inputs'!$C$17,0,(SUM(OFFSET($I$23,0,W$5-$I$5-$A60+1)))*$C113))</f>
        <v xml:space="preserve"> </v>
      </c>
      <c r="X167" s="169" t="str">
        <f ca="1">IF(X$5-$I$5&lt;$A60-1," ",IF(X$5-$I$5+1&gt;'Primary Inputs'!$C$17,0,(SUM(OFFSET($I$23,0,X$5-$I$5-$A60+1)))*$C113))</f>
        <v xml:space="preserve"> </v>
      </c>
      <c r="Y167" s="169" t="str">
        <f ca="1">IF(Y$5-$I$5&lt;$A60-1," ",IF(Y$5-$I$5+1&gt;'Primary Inputs'!$C$17,0,(SUM(OFFSET($I$23,0,Y$5-$I$5-$A60+1)))*$C113))</f>
        <v xml:space="preserve"> </v>
      </c>
      <c r="Z167" s="169" t="str">
        <f ca="1">IF(Z$5-$I$5&lt;$A60-1," ",IF(Z$5-$I$5+1&gt;'Primary Inputs'!$C$17,0,(SUM(OFFSET($I$23,0,Z$5-$I$5-$A60+1)))*$C113))</f>
        <v xml:space="preserve"> </v>
      </c>
      <c r="AA167" s="169" t="str">
        <f ca="1">IF(AA$5-$I$5&lt;$A60-1," ",IF(AA$5-$I$5+1&gt;'Primary Inputs'!$C$17,0,(SUM(OFFSET($I$23,0,AA$5-$I$5-$A60+1)))*$C113))</f>
        <v xml:space="preserve"> </v>
      </c>
      <c r="AB167" s="169" t="str">
        <f ca="1">IF(AB$5-$I$5&lt;$A60-1," ",IF(AB$5-$I$5+1&gt;'Primary Inputs'!$C$17,0,(SUM(OFFSET($I$23,0,AB$5-$I$5-$A60+1)))*$C113))</f>
        <v xml:space="preserve"> </v>
      </c>
      <c r="AC167" s="169" t="str">
        <f ca="1">IF(AC$5-$I$5&lt;$A60-1," ",IF(AC$5-$I$5+1&gt;'Primary Inputs'!$C$17,0,(SUM(OFFSET($I$23,0,AC$5-$I$5-$A60+1)))*$C113))</f>
        <v xml:space="preserve"> </v>
      </c>
      <c r="AD167" s="169" t="str">
        <f ca="1">IF(AD$5-$I$5&lt;$A60-1," ",IF(AD$5-$I$5+1&gt;'Primary Inputs'!$C$17,0,(SUM(OFFSET($I$23,0,AD$5-$I$5-$A60+1)))*$C113))</f>
        <v xml:space="preserve"> </v>
      </c>
      <c r="AE167" s="169" t="str">
        <f ca="1">IF(AE$5-$I$5&lt;$A60-1," ",IF(AE$5-$I$5+1&gt;'Primary Inputs'!$C$17,0,(SUM(OFFSET($I$23,0,AE$5-$I$5-$A60+1)))*$C113))</f>
        <v xml:space="preserve"> </v>
      </c>
      <c r="AF167" s="169" t="str">
        <f ca="1">IF(AF$5-$I$5&lt;$A60-1," ",IF(AF$5-$I$5+1&gt;'Primary Inputs'!$C$17,0,(SUM(OFFSET($I$23,0,AF$5-$I$5-$A60+1)))*$C113))</f>
        <v xml:space="preserve"> </v>
      </c>
      <c r="AG167" s="169" t="str">
        <f ca="1">IF(AG$5-$I$5&lt;$A60-1," ",IF(AG$5-$I$5+1&gt;'Primary Inputs'!$C$17,0,(SUM(OFFSET($I$23,0,AG$5-$I$5-$A60+1)))*$C113))</f>
        <v xml:space="preserve"> </v>
      </c>
      <c r="AH167" s="169" t="str">
        <f ca="1">IF(AH$5-$I$5&lt;$A60-1," ",IF(AH$5-$I$5+1&gt;'Primary Inputs'!$C$17,0,(SUM(OFFSET($I$23,0,AH$5-$I$5-$A60+1)))*$C113))</f>
        <v xml:space="preserve"> </v>
      </c>
      <c r="AI167" s="169" t="str">
        <f ca="1">IF(AI$5-$I$5&lt;$A60-1," ",IF(AI$5-$I$5+1&gt;'Primary Inputs'!$C$17,0,(SUM(OFFSET($I$23,0,AI$5-$I$5-$A60+1)))*$C113))</f>
        <v xml:space="preserve"> </v>
      </c>
      <c r="AJ167" s="169" t="str">
        <f ca="1">IF(AJ$5-$I$5&lt;$A60-1," ",IF(AJ$5-$I$5+1&gt;'Primary Inputs'!$C$17,0,(SUM(OFFSET($I$23,0,AJ$5-$I$5-$A60+1)))*$C113))</f>
        <v xml:space="preserve"> </v>
      </c>
      <c r="AK167" s="169" t="str">
        <f ca="1">IF(AK$5-$I$5&lt;$A60-1," ",IF(AK$5-$I$5+1&gt;'Primary Inputs'!$C$17,0,(SUM(OFFSET($I$23,0,AK$5-$I$5-$A60+1)))*$C113))</f>
        <v xml:space="preserve"> </v>
      </c>
      <c r="AL167" s="169" t="str">
        <f ca="1">IF(AL$5-$I$5&lt;$A60-1," ",IF(AL$5-$I$5+1&gt;'Primary Inputs'!$C$17,0,(SUM(OFFSET($I$23,0,AL$5-$I$5-$A60+1)))*$C113))</f>
        <v xml:space="preserve"> </v>
      </c>
      <c r="AM167" s="169" t="str">
        <f ca="1">IF(AM$5-$I$5&lt;$A60-1," ",IF(AM$5-$I$5+1&gt;'Primary Inputs'!$C$17,0,(SUM(OFFSET($I$23,0,AM$5-$I$5-$A60+1)))*$C113))</f>
        <v xml:space="preserve"> </v>
      </c>
      <c r="AN167" s="169" t="str">
        <f ca="1">IF(AN$5-$I$5&lt;$A60-1," ",IF(AN$5-$I$5+1&gt;'Primary Inputs'!$C$17,0,(SUM(OFFSET($I$23,0,AN$5-$I$5-$A60+1)))*$C113))</f>
        <v xml:space="preserve"> </v>
      </c>
      <c r="AO167" s="169" t="str">
        <f ca="1">IF(AO$5-$I$5&lt;$A60-1," ",IF(AO$5-$I$5+1&gt;'Primary Inputs'!$C$17,0,(SUM(OFFSET($I$23,0,AO$5-$I$5-$A60+1)))*$C113))</f>
        <v xml:space="preserve"> </v>
      </c>
      <c r="AP167" s="169" t="str">
        <f ca="1">IF(AP$5-$I$5&lt;$A60-1," ",IF(AP$5-$I$5+1&gt;'Primary Inputs'!$C$17,0,(SUM(OFFSET($I$23,0,AP$5-$I$5-$A60+1)))*$C113))</f>
        <v xml:space="preserve"> </v>
      </c>
      <c r="AQ167" s="169">
        <f ca="1">IF(AQ$5-$I$5&lt;$A60-1," ",IF(AQ$5-$I$5+1&gt;'Primary Inputs'!$C$17,0,(SUM(OFFSET($I$23,0,AQ$5-$I$5-$A60+1)))*$C113))</f>
        <v>0</v>
      </c>
      <c r="AR167" s="169">
        <f ca="1">IF(AR$5-$I$5&lt;$A60-1," ",IF(AR$5-$I$5+1&gt;'Primary Inputs'!$C$17,0,(SUM(OFFSET($I$23,0,AR$5-$I$5-$A60+1)))*$C113))</f>
        <v>0</v>
      </c>
      <c r="AS167" s="169">
        <f ca="1">IF(AS$5-$I$5&lt;$A60-1," ",IF(AS$5-$I$5+1&gt;'Primary Inputs'!$C$17,0,(SUM(OFFSET($I$23,0,AS$5-$I$5-$A60+1)))*$C113))</f>
        <v>0</v>
      </c>
      <c r="AT167" s="169">
        <f ca="1">IF(AT$5-$I$5&lt;$A60-1," ",IF(AT$5-$I$5+1&gt;'Primary Inputs'!$C$17,0,(SUM(OFFSET($I$23,0,AT$5-$I$5-$A60+1)))*$C113))</f>
        <v>0</v>
      </c>
      <c r="AU167" s="169">
        <f ca="1">IF(AU$5-$I$5&lt;$A60-1," ",IF(AU$5-$I$5+1&gt;'Primary Inputs'!$C$17,0,(SUM(OFFSET($I$23,0,AU$5-$I$5-$A60+1)))*$C113))</f>
        <v>0</v>
      </c>
      <c r="AV167" s="169">
        <f ca="1">IF(AV$5-$I$5&lt;$A60-1," ",IF(AV$5-$I$5+1&gt;'Primary Inputs'!$C$17,0,(SUM(OFFSET($I$23,0,AV$5-$I$5-$A60+1)))*$C113))</f>
        <v>0</v>
      </c>
      <c r="AW167" s="169">
        <f ca="1">IF(AW$5-$I$5&lt;$A60-1," ",IF(AW$5-$I$5+1&gt;'Primary Inputs'!$C$17,0,(SUM(OFFSET($I$23,0,AW$5-$I$5-$A60+1)))*$C113))</f>
        <v>0</v>
      </c>
      <c r="AX167" s="169">
        <f ca="1">IF(AX$5-$I$5&lt;$A60-1," ",IF(AX$5-$I$5+1&gt;'Primary Inputs'!$C$17,0,(SUM(OFFSET($I$23,0,AX$5-$I$5-$A60+1)))*$C113))</f>
        <v>0</v>
      </c>
      <c r="AY167" s="169">
        <f ca="1">IF(AY$5-$I$5&lt;$A60-1," ",IF(AY$5-$I$5+1&gt;'Primary Inputs'!$C$17,0,(SUM(OFFSET($I$23,0,AY$5-$I$5-$A60+1)))*$C113))</f>
        <v>0</v>
      </c>
      <c r="AZ167" s="169">
        <f ca="1">IF(AZ$5-$I$5&lt;$A60-1," ",IF(AZ$5-$I$5+1&gt;'Primary Inputs'!$C$17,0,(SUM(OFFSET($I$23,0,AZ$5-$I$5-$A60+1)))*$C113))</f>
        <v>0</v>
      </c>
      <c r="BA167" s="169">
        <f ca="1">IF(BA$5-$I$5&lt;$A60-1," ",IF(BA$5-$I$5+1&gt;'Primary Inputs'!$C$17,0,(SUM(OFFSET($I$23,0,BA$5-$I$5-$A60+1)))*$C113))</f>
        <v>0</v>
      </c>
      <c r="BB167" s="169">
        <f ca="1">IF(BB$5-$I$5&lt;$A60-1," ",IF(BB$5-$I$5+1&gt;'Primary Inputs'!$C$17,0,(SUM(OFFSET($I$23,0,BB$5-$I$5-$A60+1)))*$C113))</f>
        <v>0</v>
      </c>
      <c r="BC167" s="169">
        <f ca="1">IF(BC$5-$I$5&lt;$A60-1," ",IF(BC$5-$I$5+1&gt;'Primary Inputs'!$C$17,0,(SUM(OFFSET($I$23,0,BC$5-$I$5-$A60+1)))*$C113))</f>
        <v>0</v>
      </c>
      <c r="BD167" s="169">
        <f ca="1">IF(BD$5-$I$5&lt;$A60-1," ",IF(BD$5-$I$5+1&gt;'Primary Inputs'!$C$17,0,(SUM(OFFSET($I$23,0,BD$5-$I$5-$A60+1)))*$C113))</f>
        <v>0</v>
      </c>
      <c r="BE167" s="169">
        <f ca="1">IF(BE$5-$I$5&lt;$A60-1," ",IF(BE$5-$I$5+1&gt;'Primary Inputs'!$C$17,0,(SUM(OFFSET($I$23,0,BE$5-$I$5-$A60+1)))*$C113))</f>
        <v>0</v>
      </c>
      <c r="BF167" s="169">
        <f ca="1">IF(BF$5-$I$5&lt;$A60-1," ",IF(BF$5-$I$5+1&gt;'Primary Inputs'!$C$17,0,(SUM(OFFSET($I$23,0,BF$5-$I$5-$A60+1)))*$C113))</f>
        <v>0</v>
      </c>
    </row>
    <row r="168" spans="2:58">
      <c r="B168" s="119" t="s">
        <v>230</v>
      </c>
      <c r="C168" s="119">
        <f t="shared" ca="1" si="5"/>
        <v>0</v>
      </c>
      <c r="I168" s="169" t="str">
        <f ca="1">IF(I$5-$I$5&lt;$A61-1," ",IF(I$5-$I$5+1&gt;'Primary Inputs'!$C$17,0,(SUM(OFFSET($I$23,0,I$5-$I$5-$A61+1)))*$C114))</f>
        <v xml:space="preserve"> </v>
      </c>
      <c r="J168" s="169" t="str">
        <f ca="1">IF(J$5-$I$5&lt;$A61-1," ",IF(J$5-$I$5+1&gt;'Primary Inputs'!$C$17,0,(SUM(OFFSET($I$23,0,J$5-$I$5-$A61+1)))*$C114))</f>
        <v xml:space="preserve"> </v>
      </c>
      <c r="K168" s="169" t="str">
        <f ca="1">IF(K$5-$I$5&lt;$A61-1," ",IF(K$5-$I$5+1&gt;'Primary Inputs'!$C$17,0,(SUM(OFFSET($I$23,0,K$5-$I$5-$A61+1)))*$C114))</f>
        <v xml:space="preserve"> </v>
      </c>
      <c r="L168" s="169" t="str">
        <f ca="1">IF(L$5-$I$5&lt;$A61-1," ",IF(L$5-$I$5+1&gt;'Primary Inputs'!$C$17,0,(SUM(OFFSET($I$23,0,L$5-$I$5-$A61+1)))*$C114))</f>
        <v xml:space="preserve"> </v>
      </c>
      <c r="M168" s="169" t="str">
        <f ca="1">IF(M$5-$I$5&lt;$A61-1," ",IF(M$5-$I$5+1&gt;'Primary Inputs'!$C$17,0,(SUM(OFFSET($I$23,0,M$5-$I$5-$A61+1)))*$C114))</f>
        <v xml:space="preserve"> </v>
      </c>
      <c r="N168" s="169" t="str">
        <f ca="1">IF(N$5-$I$5&lt;$A61-1," ",IF(N$5-$I$5+1&gt;'Primary Inputs'!$C$17,0,(SUM(OFFSET($I$23,0,N$5-$I$5-$A61+1)))*$C114))</f>
        <v xml:space="preserve"> </v>
      </c>
      <c r="O168" s="169" t="str">
        <f ca="1">IF(O$5-$I$5&lt;$A61-1," ",IF(O$5-$I$5+1&gt;'Primary Inputs'!$C$17,0,(SUM(OFFSET($I$23,0,O$5-$I$5-$A61+1)))*$C114))</f>
        <v xml:space="preserve"> </v>
      </c>
      <c r="P168" s="169" t="str">
        <f ca="1">IF(P$5-$I$5&lt;$A61-1," ",IF(P$5-$I$5+1&gt;'Primary Inputs'!$C$17,0,(SUM(OFFSET($I$23,0,P$5-$I$5-$A61+1)))*$C114))</f>
        <v xml:space="preserve"> </v>
      </c>
      <c r="Q168" s="169" t="str">
        <f ca="1">IF(Q$5-$I$5&lt;$A61-1," ",IF(Q$5-$I$5+1&gt;'Primary Inputs'!$C$17,0,(SUM(OFFSET($I$23,0,Q$5-$I$5-$A61+1)))*$C114))</f>
        <v xml:space="preserve"> </v>
      </c>
      <c r="R168" s="169" t="str">
        <f ca="1">IF(R$5-$I$5&lt;$A61-1," ",IF(R$5-$I$5+1&gt;'Primary Inputs'!$C$17,0,(SUM(OFFSET($I$23,0,R$5-$I$5-$A61+1)))*$C114))</f>
        <v xml:space="preserve"> </v>
      </c>
      <c r="S168" s="169" t="str">
        <f ca="1">IF(S$5-$I$5&lt;$A61-1," ",IF(S$5-$I$5+1&gt;'Primary Inputs'!$C$17,0,(SUM(OFFSET($I$23,0,S$5-$I$5-$A61+1)))*$C114))</f>
        <v xml:space="preserve"> </v>
      </c>
      <c r="T168" s="169" t="str">
        <f ca="1">IF(T$5-$I$5&lt;$A61-1," ",IF(T$5-$I$5+1&gt;'Primary Inputs'!$C$17,0,(SUM(OFFSET($I$23,0,T$5-$I$5-$A61+1)))*$C114))</f>
        <v xml:space="preserve"> </v>
      </c>
      <c r="U168" s="169" t="str">
        <f ca="1">IF(U$5-$I$5&lt;$A61-1," ",IF(U$5-$I$5+1&gt;'Primary Inputs'!$C$17,0,(SUM(OFFSET($I$23,0,U$5-$I$5-$A61+1)))*$C114))</f>
        <v xml:space="preserve"> </v>
      </c>
      <c r="V168" s="169" t="str">
        <f ca="1">IF(V$5-$I$5&lt;$A61-1," ",IF(V$5-$I$5+1&gt;'Primary Inputs'!$C$17,0,(SUM(OFFSET($I$23,0,V$5-$I$5-$A61+1)))*$C114))</f>
        <v xml:space="preserve"> </v>
      </c>
      <c r="W168" s="169" t="str">
        <f ca="1">IF(W$5-$I$5&lt;$A61-1," ",IF(W$5-$I$5+1&gt;'Primary Inputs'!$C$17,0,(SUM(OFFSET($I$23,0,W$5-$I$5-$A61+1)))*$C114))</f>
        <v xml:space="preserve"> </v>
      </c>
      <c r="X168" s="169" t="str">
        <f ca="1">IF(X$5-$I$5&lt;$A61-1," ",IF(X$5-$I$5+1&gt;'Primary Inputs'!$C$17,0,(SUM(OFFSET($I$23,0,X$5-$I$5-$A61+1)))*$C114))</f>
        <v xml:space="preserve"> </v>
      </c>
      <c r="Y168" s="169" t="str">
        <f ca="1">IF(Y$5-$I$5&lt;$A61-1," ",IF(Y$5-$I$5+1&gt;'Primary Inputs'!$C$17,0,(SUM(OFFSET($I$23,0,Y$5-$I$5-$A61+1)))*$C114))</f>
        <v xml:space="preserve"> </v>
      </c>
      <c r="Z168" s="169" t="str">
        <f ca="1">IF(Z$5-$I$5&lt;$A61-1," ",IF(Z$5-$I$5+1&gt;'Primary Inputs'!$C$17,0,(SUM(OFFSET($I$23,0,Z$5-$I$5-$A61+1)))*$C114))</f>
        <v xml:space="preserve"> </v>
      </c>
      <c r="AA168" s="169" t="str">
        <f ca="1">IF(AA$5-$I$5&lt;$A61-1," ",IF(AA$5-$I$5+1&gt;'Primary Inputs'!$C$17,0,(SUM(OFFSET($I$23,0,AA$5-$I$5-$A61+1)))*$C114))</f>
        <v xml:space="preserve"> </v>
      </c>
      <c r="AB168" s="169" t="str">
        <f ca="1">IF(AB$5-$I$5&lt;$A61-1," ",IF(AB$5-$I$5+1&gt;'Primary Inputs'!$C$17,0,(SUM(OFFSET($I$23,0,AB$5-$I$5-$A61+1)))*$C114))</f>
        <v xml:space="preserve"> </v>
      </c>
      <c r="AC168" s="169" t="str">
        <f ca="1">IF(AC$5-$I$5&lt;$A61-1," ",IF(AC$5-$I$5+1&gt;'Primary Inputs'!$C$17,0,(SUM(OFFSET($I$23,0,AC$5-$I$5-$A61+1)))*$C114))</f>
        <v xml:space="preserve"> </v>
      </c>
      <c r="AD168" s="169" t="str">
        <f ca="1">IF(AD$5-$I$5&lt;$A61-1," ",IF(AD$5-$I$5+1&gt;'Primary Inputs'!$C$17,0,(SUM(OFFSET($I$23,0,AD$5-$I$5-$A61+1)))*$C114))</f>
        <v xml:space="preserve"> </v>
      </c>
      <c r="AE168" s="169" t="str">
        <f ca="1">IF(AE$5-$I$5&lt;$A61-1," ",IF(AE$5-$I$5+1&gt;'Primary Inputs'!$C$17,0,(SUM(OFFSET($I$23,0,AE$5-$I$5-$A61+1)))*$C114))</f>
        <v xml:space="preserve"> </v>
      </c>
      <c r="AF168" s="169" t="str">
        <f ca="1">IF(AF$5-$I$5&lt;$A61-1," ",IF(AF$5-$I$5+1&gt;'Primary Inputs'!$C$17,0,(SUM(OFFSET($I$23,0,AF$5-$I$5-$A61+1)))*$C114))</f>
        <v xml:space="preserve"> </v>
      </c>
      <c r="AG168" s="169" t="str">
        <f ca="1">IF(AG$5-$I$5&lt;$A61-1," ",IF(AG$5-$I$5+1&gt;'Primary Inputs'!$C$17,0,(SUM(OFFSET($I$23,0,AG$5-$I$5-$A61+1)))*$C114))</f>
        <v xml:space="preserve"> </v>
      </c>
      <c r="AH168" s="169" t="str">
        <f ca="1">IF(AH$5-$I$5&lt;$A61-1," ",IF(AH$5-$I$5+1&gt;'Primary Inputs'!$C$17,0,(SUM(OFFSET($I$23,0,AH$5-$I$5-$A61+1)))*$C114))</f>
        <v xml:space="preserve"> </v>
      </c>
      <c r="AI168" s="169" t="str">
        <f ca="1">IF(AI$5-$I$5&lt;$A61-1," ",IF(AI$5-$I$5+1&gt;'Primary Inputs'!$C$17,0,(SUM(OFFSET($I$23,0,AI$5-$I$5-$A61+1)))*$C114))</f>
        <v xml:space="preserve"> </v>
      </c>
      <c r="AJ168" s="169" t="str">
        <f ca="1">IF(AJ$5-$I$5&lt;$A61-1," ",IF(AJ$5-$I$5+1&gt;'Primary Inputs'!$C$17,0,(SUM(OFFSET($I$23,0,AJ$5-$I$5-$A61+1)))*$C114))</f>
        <v xml:space="preserve"> </v>
      </c>
      <c r="AK168" s="169" t="str">
        <f ca="1">IF(AK$5-$I$5&lt;$A61-1," ",IF(AK$5-$I$5+1&gt;'Primary Inputs'!$C$17,0,(SUM(OFFSET($I$23,0,AK$5-$I$5-$A61+1)))*$C114))</f>
        <v xml:space="preserve"> </v>
      </c>
      <c r="AL168" s="169" t="str">
        <f ca="1">IF(AL$5-$I$5&lt;$A61-1," ",IF(AL$5-$I$5+1&gt;'Primary Inputs'!$C$17,0,(SUM(OFFSET($I$23,0,AL$5-$I$5-$A61+1)))*$C114))</f>
        <v xml:space="preserve"> </v>
      </c>
      <c r="AM168" s="169" t="str">
        <f ca="1">IF(AM$5-$I$5&lt;$A61-1," ",IF(AM$5-$I$5+1&gt;'Primary Inputs'!$C$17,0,(SUM(OFFSET($I$23,0,AM$5-$I$5-$A61+1)))*$C114))</f>
        <v xml:space="preserve"> </v>
      </c>
      <c r="AN168" s="169" t="str">
        <f ca="1">IF(AN$5-$I$5&lt;$A61-1," ",IF(AN$5-$I$5+1&gt;'Primary Inputs'!$C$17,0,(SUM(OFFSET($I$23,0,AN$5-$I$5-$A61+1)))*$C114))</f>
        <v xml:space="preserve"> </v>
      </c>
      <c r="AO168" s="169" t="str">
        <f ca="1">IF(AO$5-$I$5&lt;$A61-1," ",IF(AO$5-$I$5+1&gt;'Primary Inputs'!$C$17,0,(SUM(OFFSET($I$23,0,AO$5-$I$5-$A61+1)))*$C114))</f>
        <v xml:space="preserve"> </v>
      </c>
      <c r="AP168" s="169" t="str">
        <f ca="1">IF(AP$5-$I$5&lt;$A61-1," ",IF(AP$5-$I$5+1&gt;'Primary Inputs'!$C$17,0,(SUM(OFFSET($I$23,0,AP$5-$I$5-$A61+1)))*$C114))</f>
        <v xml:space="preserve"> </v>
      </c>
      <c r="AQ168" s="169" t="str">
        <f ca="1">IF(AQ$5-$I$5&lt;$A61-1," ",IF(AQ$5-$I$5+1&gt;'Primary Inputs'!$C$17,0,(SUM(OFFSET($I$23,0,AQ$5-$I$5-$A61+1)))*$C114))</f>
        <v xml:space="preserve"> </v>
      </c>
      <c r="AR168" s="169">
        <f ca="1">IF(AR$5-$I$5&lt;$A61-1," ",IF(AR$5-$I$5+1&gt;'Primary Inputs'!$C$17,0,(SUM(OFFSET($I$23,0,AR$5-$I$5-$A61+1)))*$C114))</f>
        <v>0</v>
      </c>
      <c r="AS168" s="169">
        <f ca="1">IF(AS$5-$I$5&lt;$A61-1," ",IF(AS$5-$I$5+1&gt;'Primary Inputs'!$C$17,0,(SUM(OFFSET($I$23,0,AS$5-$I$5-$A61+1)))*$C114))</f>
        <v>0</v>
      </c>
      <c r="AT168" s="169">
        <f ca="1">IF(AT$5-$I$5&lt;$A61-1," ",IF(AT$5-$I$5+1&gt;'Primary Inputs'!$C$17,0,(SUM(OFFSET($I$23,0,AT$5-$I$5-$A61+1)))*$C114))</f>
        <v>0</v>
      </c>
      <c r="AU168" s="169">
        <f ca="1">IF(AU$5-$I$5&lt;$A61-1," ",IF(AU$5-$I$5+1&gt;'Primary Inputs'!$C$17,0,(SUM(OFFSET($I$23,0,AU$5-$I$5-$A61+1)))*$C114))</f>
        <v>0</v>
      </c>
      <c r="AV168" s="169">
        <f ca="1">IF(AV$5-$I$5&lt;$A61-1," ",IF(AV$5-$I$5+1&gt;'Primary Inputs'!$C$17,0,(SUM(OFFSET($I$23,0,AV$5-$I$5-$A61+1)))*$C114))</f>
        <v>0</v>
      </c>
      <c r="AW168" s="169">
        <f ca="1">IF(AW$5-$I$5&lt;$A61-1," ",IF(AW$5-$I$5+1&gt;'Primary Inputs'!$C$17,0,(SUM(OFFSET($I$23,0,AW$5-$I$5-$A61+1)))*$C114))</f>
        <v>0</v>
      </c>
      <c r="AX168" s="169">
        <f ca="1">IF(AX$5-$I$5&lt;$A61-1," ",IF(AX$5-$I$5+1&gt;'Primary Inputs'!$C$17,0,(SUM(OFFSET($I$23,0,AX$5-$I$5-$A61+1)))*$C114))</f>
        <v>0</v>
      </c>
      <c r="AY168" s="169">
        <f ca="1">IF(AY$5-$I$5&lt;$A61-1," ",IF(AY$5-$I$5+1&gt;'Primary Inputs'!$C$17,0,(SUM(OFFSET($I$23,0,AY$5-$I$5-$A61+1)))*$C114))</f>
        <v>0</v>
      </c>
      <c r="AZ168" s="169">
        <f ca="1">IF(AZ$5-$I$5&lt;$A61-1," ",IF(AZ$5-$I$5+1&gt;'Primary Inputs'!$C$17,0,(SUM(OFFSET($I$23,0,AZ$5-$I$5-$A61+1)))*$C114))</f>
        <v>0</v>
      </c>
      <c r="BA168" s="169">
        <f ca="1">IF(BA$5-$I$5&lt;$A61-1," ",IF(BA$5-$I$5+1&gt;'Primary Inputs'!$C$17,0,(SUM(OFFSET($I$23,0,BA$5-$I$5-$A61+1)))*$C114))</f>
        <v>0</v>
      </c>
      <c r="BB168" s="169">
        <f ca="1">IF(BB$5-$I$5&lt;$A61-1," ",IF(BB$5-$I$5+1&gt;'Primary Inputs'!$C$17,0,(SUM(OFFSET($I$23,0,BB$5-$I$5-$A61+1)))*$C114))</f>
        <v>0</v>
      </c>
      <c r="BC168" s="169">
        <f ca="1">IF(BC$5-$I$5&lt;$A61-1," ",IF(BC$5-$I$5+1&gt;'Primary Inputs'!$C$17,0,(SUM(OFFSET($I$23,0,BC$5-$I$5-$A61+1)))*$C114))</f>
        <v>0</v>
      </c>
      <c r="BD168" s="169">
        <f ca="1">IF(BD$5-$I$5&lt;$A61-1," ",IF(BD$5-$I$5+1&gt;'Primary Inputs'!$C$17,0,(SUM(OFFSET($I$23,0,BD$5-$I$5-$A61+1)))*$C114))</f>
        <v>0</v>
      </c>
      <c r="BE168" s="169">
        <f ca="1">IF(BE$5-$I$5&lt;$A61-1," ",IF(BE$5-$I$5+1&gt;'Primary Inputs'!$C$17,0,(SUM(OFFSET($I$23,0,BE$5-$I$5-$A61+1)))*$C114))</f>
        <v>0</v>
      </c>
      <c r="BF168" s="169">
        <f ca="1">IF(BF$5-$I$5&lt;$A61-1," ",IF(BF$5-$I$5+1&gt;'Primary Inputs'!$C$17,0,(SUM(OFFSET($I$23,0,BF$5-$I$5-$A61+1)))*$C114))</f>
        <v>0</v>
      </c>
    </row>
    <row r="169" spans="2:58">
      <c r="B169" s="119" t="s">
        <v>231</v>
      </c>
      <c r="C169" s="119">
        <f t="shared" ca="1" si="5"/>
        <v>0</v>
      </c>
      <c r="I169" s="169" t="str">
        <f ca="1">IF(I$5-$I$5&lt;$A62-1," ",IF(I$5-$I$5+1&gt;'Primary Inputs'!$C$17,0,(SUM(OFFSET($I$23,0,I$5-$I$5-$A62+1)))*$C115))</f>
        <v xml:space="preserve"> </v>
      </c>
      <c r="J169" s="169" t="str">
        <f ca="1">IF(J$5-$I$5&lt;$A62-1," ",IF(J$5-$I$5+1&gt;'Primary Inputs'!$C$17,0,(SUM(OFFSET($I$23,0,J$5-$I$5-$A62+1)))*$C115))</f>
        <v xml:space="preserve"> </v>
      </c>
      <c r="K169" s="169" t="str">
        <f ca="1">IF(K$5-$I$5&lt;$A62-1," ",IF(K$5-$I$5+1&gt;'Primary Inputs'!$C$17,0,(SUM(OFFSET($I$23,0,K$5-$I$5-$A62+1)))*$C115))</f>
        <v xml:space="preserve"> </v>
      </c>
      <c r="L169" s="169" t="str">
        <f ca="1">IF(L$5-$I$5&lt;$A62-1," ",IF(L$5-$I$5+1&gt;'Primary Inputs'!$C$17,0,(SUM(OFFSET($I$23,0,L$5-$I$5-$A62+1)))*$C115))</f>
        <v xml:space="preserve"> </v>
      </c>
      <c r="M169" s="169" t="str">
        <f ca="1">IF(M$5-$I$5&lt;$A62-1," ",IF(M$5-$I$5+1&gt;'Primary Inputs'!$C$17,0,(SUM(OFFSET($I$23,0,M$5-$I$5-$A62+1)))*$C115))</f>
        <v xml:space="preserve"> </v>
      </c>
      <c r="N169" s="169" t="str">
        <f ca="1">IF(N$5-$I$5&lt;$A62-1," ",IF(N$5-$I$5+1&gt;'Primary Inputs'!$C$17,0,(SUM(OFFSET($I$23,0,N$5-$I$5-$A62+1)))*$C115))</f>
        <v xml:space="preserve"> </v>
      </c>
      <c r="O169" s="169" t="str">
        <f ca="1">IF(O$5-$I$5&lt;$A62-1," ",IF(O$5-$I$5+1&gt;'Primary Inputs'!$C$17,0,(SUM(OFFSET($I$23,0,O$5-$I$5-$A62+1)))*$C115))</f>
        <v xml:space="preserve"> </v>
      </c>
      <c r="P169" s="169" t="str">
        <f ca="1">IF(P$5-$I$5&lt;$A62-1," ",IF(P$5-$I$5+1&gt;'Primary Inputs'!$C$17,0,(SUM(OFFSET($I$23,0,P$5-$I$5-$A62+1)))*$C115))</f>
        <v xml:space="preserve"> </v>
      </c>
      <c r="Q169" s="169" t="str">
        <f ca="1">IF(Q$5-$I$5&lt;$A62-1," ",IF(Q$5-$I$5+1&gt;'Primary Inputs'!$C$17,0,(SUM(OFFSET($I$23,0,Q$5-$I$5-$A62+1)))*$C115))</f>
        <v xml:space="preserve"> </v>
      </c>
      <c r="R169" s="169" t="str">
        <f ca="1">IF(R$5-$I$5&lt;$A62-1," ",IF(R$5-$I$5+1&gt;'Primary Inputs'!$C$17,0,(SUM(OFFSET($I$23,0,R$5-$I$5-$A62+1)))*$C115))</f>
        <v xml:space="preserve"> </v>
      </c>
      <c r="S169" s="169" t="str">
        <f ca="1">IF(S$5-$I$5&lt;$A62-1," ",IF(S$5-$I$5+1&gt;'Primary Inputs'!$C$17,0,(SUM(OFFSET($I$23,0,S$5-$I$5-$A62+1)))*$C115))</f>
        <v xml:space="preserve"> </v>
      </c>
      <c r="T169" s="169" t="str">
        <f ca="1">IF(T$5-$I$5&lt;$A62-1," ",IF(T$5-$I$5+1&gt;'Primary Inputs'!$C$17,0,(SUM(OFFSET($I$23,0,T$5-$I$5-$A62+1)))*$C115))</f>
        <v xml:space="preserve"> </v>
      </c>
      <c r="U169" s="169" t="str">
        <f ca="1">IF(U$5-$I$5&lt;$A62-1," ",IF(U$5-$I$5+1&gt;'Primary Inputs'!$C$17,0,(SUM(OFFSET($I$23,0,U$5-$I$5-$A62+1)))*$C115))</f>
        <v xml:space="preserve"> </v>
      </c>
      <c r="V169" s="169" t="str">
        <f ca="1">IF(V$5-$I$5&lt;$A62-1," ",IF(V$5-$I$5+1&gt;'Primary Inputs'!$C$17,0,(SUM(OFFSET($I$23,0,V$5-$I$5-$A62+1)))*$C115))</f>
        <v xml:space="preserve"> </v>
      </c>
      <c r="W169" s="169" t="str">
        <f ca="1">IF(W$5-$I$5&lt;$A62-1," ",IF(W$5-$I$5+1&gt;'Primary Inputs'!$C$17,0,(SUM(OFFSET($I$23,0,W$5-$I$5-$A62+1)))*$C115))</f>
        <v xml:space="preserve"> </v>
      </c>
      <c r="X169" s="169" t="str">
        <f ca="1">IF(X$5-$I$5&lt;$A62-1," ",IF(X$5-$I$5+1&gt;'Primary Inputs'!$C$17,0,(SUM(OFFSET($I$23,0,X$5-$I$5-$A62+1)))*$C115))</f>
        <v xml:space="preserve"> </v>
      </c>
      <c r="Y169" s="169" t="str">
        <f ca="1">IF(Y$5-$I$5&lt;$A62-1," ",IF(Y$5-$I$5+1&gt;'Primary Inputs'!$C$17,0,(SUM(OFFSET($I$23,0,Y$5-$I$5-$A62+1)))*$C115))</f>
        <v xml:space="preserve"> </v>
      </c>
      <c r="Z169" s="169" t="str">
        <f ca="1">IF(Z$5-$I$5&lt;$A62-1," ",IF(Z$5-$I$5+1&gt;'Primary Inputs'!$C$17,0,(SUM(OFFSET($I$23,0,Z$5-$I$5-$A62+1)))*$C115))</f>
        <v xml:space="preserve"> </v>
      </c>
      <c r="AA169" s="169" t="str">
        <f ca="1">IF(AA$5-$I$5&lt;$A62-1," ",IF(AA$5-$I$5+1&gt;'Primary Inputs'!$C$17,0,(SUM(OFFSET($I$23,0,AA$5-$I$5-$A62+1)))*$C115))</f>
        <v xml:space="preserve"> </v>
      </c>
      <c r="AB169" s="169" t="str">
        <f ca="1">IF(AB$5-$I$5&lt;$A62-1," ",IF(AB$5-$I$5+1&gt;'Primary Inputs'!$C$17,0,(SUM(OFFSET($I$23,0,AB$5-$I$5-$A62+1)))*$C115))</f>
        <v xml:space="preserve"> </v>
      </c>
      <c r="AC169" s="169" t="str">
        <f ca="1">IF(AC$5-$I$5&lt;$A62-1," ",IF(AC$5-$I$5+1&gt;'Primary Inputs'!$C$17,0,(SUM(OFFSET($I$23,0,AC$5-$I$5-$A62+1)))*$C115))</f>
        <v xml:space="preserve"> </v>
      </c>
      <c r="AD169" s="169" t="str">
        <f ca="1">IF(AD$5-$I$5&lt;$A62-1," ",IF(AD$5-$I$5+1&gt;'Primary Inputs'!$C$17,0,(SUM(OFFSET($I$23,0,AD$5-$I$5-$A62+1)))*$C115))</f>
        <v xml:space="preserve"> </v>
      </c>
      <c r="AE169" s="169" t="str">
        <f ca="1">IF(AE$5-$I$5&lt;$A62-1," ",IF(AE$5-$I$5+1&gt;'Primary Inputs'!$C$17,0,(SUM(OFFSET($I$23,0,AE$5-$I$5-$A62+1)))*$C115))</f>
        <v xml:space="preserve"> </v>
      </c>
      <c r="AF169" s="169" t="str">
        <f ca="1">IF(AF$5-$I$5&lt;$A62-1," ",IF(AF$5-$I$5+1&gt;'Primary Inputs'!$C$17,0,(SUM(OFFSET($I$23,0,AF$5-$I$5-$A62+1)))*$C115))</f>
        <v xml:space="preserve"> </v>
      </c>
      <c r="AG169" s="169" t="str">
        <f ca="1">IF(AG$5-$I$5&lt;$A62-1," ",IF(AG$5-$I$5+1&gt;'Primary Inputs'!$C$17,0,(SUM(OFFSET($I$23,0,AG$5-$I$5-$A62+1)))*$C115))</f>
        <v xml:space="preserve"> </v>
      </c>
      <c r="AH169" s="169" t="str">
        <f ca="1">IF(AH$5-$I$5&lt;$A62-1," ",IF(AH$5-$I$5+1&gt;'Primary Inputs'!$C$17,0,(SUM(OFFSET($I$23,0,AH$5-$I$5-$A62+1)))*$C115))</f>
        <v xml:space="preserve"> </v>
      </c>
      <c r="AI169" s="169" t="str">
        <f ca="1">IF(AI$5-$I$5&lt;$A62-1," ",IF(AI$5-$I$5+1&gt;'Primary Inputs'!$C$17,0,(SUM(OFFSET($I$23,0,AI$5-$I$5-$A62+1)))*$C115))</f>
        <v xml:space="preserve"> </v>
      </c>
      <c r="AJ169" s="169" t="str">
        <f ca="1">IF(AJ$5-$I$5&lt;$A62-1," ",IF(AJ$5-$I$5+1&gt;'Primary Inputs'!$C$17,0,(SUM(OFFSET($I$23,0,AJ$5-$I$5-$A62+1)))*$C115))</f>
        <v xml:space="preserve"> </v>
      </c>
      <c r="AK169" s="169" t="str">
        <f ca="1">IF(AK$5-$I$5&lt;$A62-1," ",IF(AK$5-$I$5+1&gt;'Primary Inputs'!$C$17,0,(SUM(OFFSET($I$23,0,AK$5-$I$5-$A62+1)))*$C115))</f>
        <v xml:space="preserve"> </v>
      </c>
      <c r="AL169" s="169" t="str">
        <f ca="1">IF(AL$5-$I$5&lt;$A62-1," ",IF(AL$5-$I$5+1&gt;'Primary Inputs'!$C$17,0,(SUM(OFFSET($I$23,0,AL$5-$I$5-$A62+1)))*$C115))</f>
        <v xml:space="preserve"> </v>
      </c>
      <c r="AM169" s="169" t="str">
        <f ca="1">IF(AM$5-$I$5&lt;$A62-1," ",IF(AM$5-$I$5+1&gt;'Primary Inputs'!$C$17,0,(SUM(OFFSET($I$23,0,AM$5-$I$5-$A62+1)))*$C115))</f>
        <v xml:space="preserve"> </v>
      </c>
      <c r="AN169" s="169" t="str">
        <f ca="1">IF(AN$5-$I$5&lt;$A62-1," ",IF(AN$5-$I$5+1&gt;'Primary Inputs'!$C$17,0,(SUM(OFFSET($I$23,0,AN$5-$I$5-$A62+1)))*$C115))</f>
        <v xml:space="preserve"> </v>
      </c>
      <c r="AO169" s="169" t="str">
        <f ca="1">IF(AO$5-$I$5&lt;$A62-1," ",IF(AO$5-$I$5+1&gt;'Primary Inputs'!$C$17,0,(SUM(OFFSET($I$23,0,AO$5-$I$5-$A62+1)))*$C115))</f>
        <v xml:space="preserve"> </v>
      </c>
      <c r="AP169" s="169" t="str">
        <f ca="1">IF(AP$5-$I$5&lt;$A62-1," ",IF(AP$5-$I$5+1&gt;'Primary Inputs'!$C$17,0,(SUM(OFFSET($I$23,0,AP$5-$I$5-$A62+1)))*$C115))</f>
        <v xml:space="preserve"> </v>
      </c>
      <c r="AQ169" s="169" t="str">
        <f ca="1">IF(AQ$5-$I$5&lt;$A62-1," ",IF(AQ$5-$I$5+1&gt;'Primary Inputs'!$C$17,0,(SUM(OFFSET($I$23,0,AQ$5-$I$5-$A62+1)))*$C115))</f>
        <v xml:space="preserve"> </v>
      </c>
      <c r="AR169" s="169" t="str">
        <f ca="1">IF(AR$5-$I$5&lt;$A62-1," ",IF(AR$5-$I$5+1&gt;'Primary Inputs'!$C$17,0,(SUM(OFFSET($I$23,0,AR$5-$I$5-$A62+1)))*$C115))</f>
        <v xml:space="preserve"> </v>
      </c>
      <c r="AS169" s="169">
        <f ca="1">IF(AS$5-$I$5&lt;$A62-1," ",IF(AS$5-$I$5+1&gt;'Primary Inputs'!$C$17,0,(SUM(OFFSET($I$23,0,AS$5-$I$5-$A62+1)))*$C115))</f>
        <v>0</v>
      </c>
      <c r="AT169" s="169">
        <f ca="1">IF(AT$5-$I$5&lt;$A62-1," ",IF(AT$5-$I$5+1&gt;'Primary Inputs'!$C$17,0,(SUM(OFFSET($I$23,0,AT$5-$I$5-$A62+1)))*$C115))</f>
        <v>0</v>
      </c>
      <c r="AU169" s="169">
        <f ca="1">IF(AU$5-$I$5&lt;$A62-1," ",IF(AU$5-$I$5+1&gt;'Primary Inputs'!$C$17,0,(SUM(OFFSET($I$23,0,AU$5-$I$5-$A62+1)))*$C115))</f>
        <v>0</v>
      </c>
      <c r="AV169" s="169">
        <f ca="1">IF(AV$5-$I$5&lt;$A62-1," ",IF(AV$5-$I$5+1&gt;'Primary Inputs'!$C$17,0,(SUM(OFFSET($I$23,0,AV$5-$I$5-$A62+1)))*$C115))</f>
        <v>0</v>
      </c>
      <c r="AW169" s="169">
        <f ca="1">IF(AW$5-$I$5&lt;$A62-1," ",IF(AW$5-$I$5+1&gt;'Primary Inputs'!$C$17,0,(SUM(OFFSET($I$23,0,AW$5-$I$5-$A62+1)))*$C115))</f>
        <v>0</v>
      </c>
      <c r="AX169" s="169">
        <f ca="1">IF(AX$5-$I$5&lt;$A62-1," ",IF(AX$5-$I$5+1&gt;'Primary Inputs'!$C$17,0,(SUM(OFFSET($I$23,0,AX$5-$I$5-$A62+1)))*$C115))</f>
        <v>0</v>
      </c>
      <c r="AY169" s="169">
        <f ca="1">IF(AY$5-$I$5&lt;$A62-1," ",IF(AY$5-$I$5+1&gt;'Primary Inputs'!$C$17,0,(SUM(OFFSET($I$23,0,AY$5-$I$5-$A62+1)))*$C115))</f>
        <v>0</v>
      </c>
      <c r="AZ169" s="169">
        <f ca="1">IF(AZ$5-$I$5&lt;$A62-1," ",IF(AZ$5-$I$5+1&gt;'Primary Inputs'!$C$17,0,(SUM(OFFSET($I$23,0,AZ$5-$I$5-$A62+1)))*$C115))</f>
        <v>0</v>
      </c>
      <c r="BA169" s="169">
        <f ca="1">IF(BA$5-$I$5&lt;$A62-1," ",IF(BA$5-$I$5+1&gt;'Primary Inputs'!$C$17,0,(SUM(OFFSET($I$23,0,BA$5-$I$5-$A62+1)))*$C115))</f>
        <v>0</v>
      </c>
      <c r="BB169" s="169">
        <f ca="1">IF(BB$5-$I$5&lt;$A62-1," ",IF(BB$5-$I$5+1&gt;'Primary Inputs'!$C$17,0,(SUM(OFFSET($I$23,0,BB$5-$I$5-$A62+1)))*$C115))</f>
        <v>0</v>
      </c>
      <c r="BC169" s="169">
        <f ca="1">IF(BC$5-$I$5&lt;$A62-1," ",IF(BC$5-$I$5+1&gt;'Primary Inputs'!$C$17,0,(SUM(OFFSET($I$23,0,BC$5-$I$5-$A62+1)))*$C115))</f>
        <v>0</v>
      </c>
      <c r="BD169" s="169">
        <f ca="1">IF(BD$5-$I$5&lt;$A62-1," ",IF(BD$5-$I$5+1&gt;'Primary Inputs'!$C$17,0,(SUM(OFFSET($I$23,0,BD$5-$I$5-$A62+1)))*$C115))</f>
        <v>0</v>
      </c>
      <c r="BE169" s="169">
        <f ca="1">IF(BE$5-$I$5&lt;$A62-1," ",IF(BE$5-$I$5+1&gt;'Primary Inputs'!$C$17,0,(SUM(OFFSET($I$23,0,BE$5-$I$5-$A62+1)))*$C115))</f>
        <v>0</v>
      </c>
      <c r="BF169" s="169">
        <f ca="1">IF(BF$5-$I$5&lt;$A62-1," ",IF(BF$5-$I$5+1&gt;'Primary Inputs'!$C$17,0,(SUM(OFFSET($I$23,0,BF$5-$I$5-$A62+1)))*$C115))</f>
        <v>0</v>
      </c>
    </row>
    <row r="170" spans="2:58">
      <c r="B170" s="119" t="s">
        <v>232</v>
      </c>
      <c r="C170" s="119">
        <f t="shared" ca="1" si="5"/>
        <v>0</v>
      </c>
      <c r="I170" s="169" t="str">
        <f ca="1">IF(I$5-$I$5&lt;$A63-1," ",IF(I$5-$I$5+1&gt;'Primary Inputs'!$C$17,0,(SUM(OFFSET($I$23,0,I$5-$I$5-$A63+1)))*$C116))</f>
        <v xml:space="preserve"> </v>
      </c>
      <c r="J170" s="169" t="str">
        <f ca="1">IF(J$5-$I$5&lt;$A63-1," ",IF(J$5-$I$5+1&gt;'Primary Inputs'!$C$17,0,(SUM(OFFSET($I$23,0,J$5-$I$5-$A63+1)))*$C116))</f>
        <v xml:space="preserve"> </v>
      </c>
      <c r="K170" s="169" t="str">
        <f ca="1">IF(K$5-$I$5&lt;$A63-1," ",IF(K$5-$I$5+1&gt;'Primary Inputs'!$C$17,0,(SUM(OFFSET($I$23,0,K$5-$I$5-$A63+1)))*$C116))</f>
        <v xml:space="preserve"> </v>
      </c>
      <c r="L170" s="169" t="str">
        <f ca="1">IF(L$5-$I$5&lt;$A63-1," ",IF(L$5-$I$5+1&gt;'Primary Inputs'!$C$17,0,(SUM(OFFSET($I$23,0,L$5-$I$5-$A63+1)))*$C116))</f>
        <v xml:space="preserve"> </v>
      </c>
      <c r="M170" s="169" t="str">
        <f ca="1">IF(M$5-$I$5&lt;$A63-1," ",IF(M$5-$I$5+1&gt;'Primary Inputs'!$C$17,0,(SUM(OFFSET($I$23,0,M$5-$I$5-$A63+1)))*$C116))</f>
        <v xml:space="preserve"> </v>
      </c>
      <c r="N170" s="169" t="str">
        <f ca="1">IF(N$5-$I$5&lt;$A63-1," ",IF(N$5-$I$5+1&gt;'Primary Inputs'!$C$17,0,(SUM(OFFSET($I$23,0,N$5-$I$5-$A63+1)))*$C116))</f>
        <v xml:space="preserve"> </v>
      </c>
      <c r="O170" s="169" t="str">
        <f ca="1">IF(O$5-$I$5&lt;$A63-1," ",IF(O$5-$I$5+1&gt;'Primary Inputs'!$C$17,0,(SUM(OFFSET($I$23,0,O$5-$I$5-$A63+1)))*$C116))</f>
        <v xml:space="preserve"> </v>
      </c>
      <c r="P170" s="169" t="str">
        <f ca="1">IF(P$5-$I$5&lt;$A63-1," ",IF(P$5-$I$5+1&gt;'Primary Inputs'!$C$17,0,(SUM(OFFSET($I$23,0,P$5-$I$5-$A63+1)))*$C116))</f>
        <v xml:space="preserve"> </v>
      </c>
      <c r="Q170" s="169" t="str">
        <f ca="1">IF(Q$5-$I$5&lt;$A63-1," ",IF(Q$5-$I$5+1&gt;'Primary Inputs'!$C$17,0,(SUM(OFFSET($I$23,0,Q$5-$I$5-$A63+1)))*$C116))</f>
        <v xml:space="preserve"> </v>
      </c>
      <c r="R170" s="169" t="str">
        <f ca="1">IF(R$5-$I$5&lt;$A63-1," ",IF(R$5-$I$5+1&gt;'Primary Inputs'!$C$17,0,(SUM(OFFSET($I$23,0,R$5-$I$5-$A63+1)))*$C116))</f>
        <v xml:space="preserve"> </v>
      </c>
      <c r="S170" s="169" t="str">
        <f ca="1">IF(S$5-$I$5&lt;$A63-1," ",IF(S$5-$I$5+1&gt;'Primary Inputs'!$C$17,0,(SUM(OFFSET($I$23,0,S$5-$I$5-$A63+1)))*$C116))</f>
        <v xml:space="preserve"> </v>
      </c>
      <c r="T170" s="169" t="str">
        <f ca="1">IF(T$5-$I$5&lt;$A63-1," ",IF(T$5-$I$5+1&gt;'Primary Inputs'!$C$17,0,(SUM(OFFSET($I$23,0,T$5-$I$5-$A63+1)))*$C116))</f>
        <v xml:space="preserve"> </v>
      </c>
      <c r="U170" s="169" t="str">
        <f ca="1">IF(U$5-$I$5&lt;$A63-1," ",IF(U$5-$I$5+1&gt;'Primary Inputs'!$C$17,0,(SUM(OFFSET($I$23,0,U$5-$I$5-$A63+1)))*$C116))</f>
        <v xml:space="preserve"> </v>
      </c>
      <c r="V170" s="169" t="str">
        <f ca="1">IF(V$5-$I$5&lt;$A63-1," ",IF(V$5-$I$5+1&gt;'Primary Inputs'!$C$17,0,(SUM(OFFSET($I$23,0,V$5-$I$5-$A63+1)))*$C116))</f>
        <v xml:space="preserve"> </v>
      </c>
      <c r="W170" s="169" t="str">
        <f ca="1">IF(W$5-$I$5&lt;$A63-1," ",IF(W$5-$I$5+1&gt;'Primary Inputs'!$C$17,0,(SUM(OFFSET($I$23,0,W$5-$I$5-$A63+1)))*$C116))</f>
        <v xml:space="preserve"> </v>
      </c>
      <c r="X170" s="169" t="str">
        <f ca="1">IF(X$5-$I$5&lt;$A63-1," ",IF(X$5-$I$5+1&gt;'Primary Inputs'!$C$17,0,(SUM(OFFSET($I$23,0,X$5-$I$5-$A63+1)))*$C116))</f>
        <v xml:space="preserve"> </v>
      </c>
      <c r="Y170" s="169" t="str">
        <f ca="1">IF(Y$5-$I$5&lt;$A63-1," ",IF(Y$5-$I$5+1&gt;'Primary Inputs'!$C$17,0,(SUM(OFFSET($I$23,0,Y$5-$I$5-$A63+1)))*$C116))</f>
        <v xml:space="preserve"> </v>
      </c>
      <c r="Z170" s="169" t="str">
        <f ca="1">IF(Z$5-$I$5&lt;$A63-1," ",IF(Z$5-$I$5+1&gt;'Primary Inputs'!$C$17,0,(SUM(OFFSET($I$23,0,Z$5-$I$5-$A63+1)))*$C116))</f>
        <v xml:space="preserve"> </v>
      </c>
      <c r="AA170" s="169" t="str">
        <f ca="1">IF(AA$5-$I$5&lt;$A63-1," ",IF(AA$5-$I$5+1&gt;'Primary Inputs'!$C$17,0,(SUM(OFFSET($I$23,0,AA$5-$I$5-$A63+1)))*$C116))</f>
        <v xml:space="preserve"> </v>
      </c>
      <c r="AB170" s="169" t="str">
        <f ca="1">IF(AB$5-$I$5&lt;$A63-1," ",IF(AB$5-$I$5+1&gt;'Primary Inputs'!$C$17,0,(SUM(OFFSET($I$23,0,AB$5-$I$5-$A63+1)))*$C116))</f>
        <v xml:space="preserve"> </v>
      </c>
      <c r="AC170" s="169" t="str">
        <f ca="1">IF(AC$5-$I$5&lt;$A63-1," ",IF(AC$5-$I$5+1&gt;'Primary Inputs'!$C$17,0,(SUM(OFFSET($I$23,0,AC$5-$I$5-$A63+1)))*$C116))</f>
        <v xml:space="preserve"> </v>
      </c>
      <c r="AD170" s="169" t="str">
        <f ca="1">IF(AD$5-$I$5&lt;$A63-1," ",IF(AD$5-$I$5+1&gt;'Primary Inputs'!$C$17,0,(SUM(OFFSET($I$23,0,AD$5-$I$5-$A63+1)))*$C116))</f>
        <v xml:space="preserve"> </v>
      </c>
      <c r="AE170" s="169" t="str">
        <f ca="1">IF(AE$5-$I$5&lt;$A63-1," ",IF(AE$5-$I$5+1&gt;'Primary Inputs'!$C$17,0,(SUM(OFFSET($I$23,0,AE$5-$I$5-$A63+1)))*$C116))</f>
        <v xml:space="preserve"> </v>
      </c>
      <c r="AF170" s="169" t="str">
        <f ca="1">IF(AF$5-$I$5&lt;$A63-1," ",IF(AF$5-$I$5+1&gt;'Primary Inputs'!$C$17,0,(SUM(OFFSET($I$23,0,AF$5-$I$5-$A63+1)))*$C116))</f>
        <v xml:space="preserve"> </v>
      </c>
      <c r="AG170" s="169" t="str">
        <f ca="1">IF(AG$5-$I$5&lt;$A63-1," ",IF(AG$5-$I$5+1&gt;'Primary Inputs'!$C$17,0,(SUM(OFFSET($I$23,0,AG$5-$I$5-$A63+1)))*$C116))</f>
        <v xml:space="preserve"> </v>
      </c>
      <c r="AH170" s="169" t="str">
        <f ca="1">IF(AH$5-$I$5&lt;$A63-1," ",IF(AH$5-$I$5+1&gt;'Primary Inputs'!$C$17,0,(SUM(OFFSET($I$23,0,AH$5-$I$5-$A63+1)))*$C116))</f>
        <v xml:space="preserve"> </v>
      </c>
      <c r="AI170" s="169" t="str">
        <f ca="1">IF(AI$5-$I$5&lt;$A63-1," ",IF(AI$5-$I$5+1&gt;'Primary Inputs'!$C$17,0,(SUM(OFFSET($I$23,0,AI$5-$I$5-$A63+1)))*$C116))</f>
        <v xml:space="preserve"> </v>
      </c>
      <c r="AJ170" s="169" t="str">
        <f ca="1">IF(AJ$5-$I$5&lt;$A63-1," ",IF(AJ$5-$I$5+1&gt;'Primary Inputs'!$C$17,0,(SUM(OFFSET($I$23,0,AJ$5-$I$5-$A63+1)))*$C116))</f>
        <v xml:space="preserve"> </v>
      </c>
      <c r="AK170" s="169" t="str">
        <f ca="1">IF(AK$5-$I$5&lt;$A63-1," ",IF(AK$5-$I$5+1&gt;'Primary Inputs'!$C$17,0,(SUM(OFFSET($I$23,0,AK$5-$I$5-$A63+1)))*$C116))</f>
        <v xml:space="preserve"> </v>
      </c>
      <c r="AL170" s="169" t="str">
        <f ca="1">IF(AL$5-$I$5&lt;$A63-1," ",IF(AL$5-$I$5+1&gt;'Primary Inputs'!$C$17,0,(SUM(OFFSET($I$23,0,AL$5-$I$5-$A63+1)))*$C116))</f>
        <v xml:space="preserve"> </v>
      </c>
      <c r="AM170" s="169" t="str">
        <f ca="1">IF(AM$5-$I$5&lt;$A63-1," ",IF(AM$5-$I$5+1&gt;'Primary Inputs'!$C$17,0,(SUM(OFFSET($I$23,0,AM$5-$I$5-$A63+1)))*$C116))</f>
        <v xml:space="preserve"> </v>
      </c>
      <c r="AN170" s="169" t="str">
        <f ca="1">IF(AN$5-$I$5&lt;$A63-1," ",IF(AN$5-$I$5+1&gt;'Primary Inputs'!$C$17,0,(SUM(OFFSET($I$23,0,AN$5-$I$5-$A63+1)))*$C116))</f>
        <v xml:space="preserve"> </v>
      </c>
      <c r="AO170" s="169" t="str">
        <f ca="1">IF(AO$5-$I$5&lt;$A63-1," ",IF(AO$5-$I$5+1&gt;'Primary Inputs'!$C$17,0,(SUM(OFFSET($I$23,0,AO$5-$I$5-$A63+1)))*$C116))</f>
        <v xml:space="preserve"> </v>
      </c>
      <c r="AP170" s="169" t="str">
        <f ca="1">IF(AP$5-$I$5&lt;$A63-1," ",IF(AP$5-$I$5+1&gt;'Primary Inputs'!$C$17,0,(SUM(OFFSET($I$23,0,AP$5-$I$5-$A63+1)))*$C116))</f>
        <v xml:space="preserve"> </v>
      </c>
      <c r="AQ170" s="169" t="str">
        <f ca="1">IF(AQ$5-$I$5&lt;$A63-1," ",IF(AQ$5-$I$5+1&gt;'Primary Inputs'!$C$17,0,(SUM(OFFSET($I$23,0,AQ$5-$I$5-$A63+1)))*$C116))</f>
        <v xml:space="preserve"> </v>
      </c>
      <c r="AR170" s="169" t="str">
        <f ca="1">IF(AR$5-$I$5&lt;$A63-1," ",IF(AR$5-$I$5+1&gt;'Primary Inputs'!$C$17,0,(SUM(OFFSET($I$23,0,AR$5-$I$5-$A63+1)))*$C116))</f>
        <v xml:space="preserve"> </v>
      </c>
      <c r="AS170" s="169" t="str">
        <f ca="1">IF(AS$5-$I$5&lt;$A63-1," ",IF(AS$5-$I$5+1&gt;'Primary Inputs'!$C$17,0,(SUM(OFFSET($I$23,0,AS$5-$I$5-$A63+1)))*$C116))</f>
        <v xml:space="preserve"> </v>
      </c>
      <c r="AT170" s="169">
        <f ca="1">IF(AT$5-$I$5&lt;$A63-1," ",IF(AT$5-$I$5+1&gt;'Primary Inputs'!$C$17,0,(SUM(OFFSET($I$23,0,AT$5-$I$5-$A63+1)))*$C116))</f>
        <v>0</v>
      </c>
      <c r="AU170" s="169">
        <f ca="1">IF(AU$5-$I$5&lt;$A63-1," ",IF(AU$5-$I$5+1&gt;'Primary Inputs'!$C$17,0,(SUM(OFFSET($I$23,0,AU$5-$I$5-$A63+1)))*$C116))</f>
        <v>0</v>
      </c>
      <c r="AV170" s="169">
        <f ca="1">IF(AV$5-$I$5&lt;$A63-1," ",IF(AV$5-$I$5+1&gt;'Primary Inputs'!$C$17,0,(SUM(OFFSET($I$23,0,AV$5-$I$5-$A63+1)))*$C116))</f>
        <v>0</v>
      </c>
      <c r="AW170" s="169">
        <f ca="1">IF(AW$5-$I$5&lt;$A63-1," ",IF(AW$5-$I$5+1&gt;'Primary Inputs'!$C$17,0,(SUM(OFFSET($I$23,0,AW$5-$I$5-$A63+1)))*$C116))</f>
        <v>0</v>
      </c>
      <c r="AX170" s="169">
        <f ca="1">IF(AX$5-$I$5&lt;$A63-1," ",IF(AX$5-$I$5+1&gt;'Primary Inputs'!$C$17,0,(SUM(OFFSET($I$23,0,AX$5-$I$5-$A63+1)))*$C116))</f>
        <v>0</v>
      </c>
      <c r="AY170" s="169">
        <f ca="1">IF(AY$5-$I$5&lt;$A63-1," ",IF(AY$5-$I$5+1&gt;'Primary Inputs'!$C$17,0,(SUM(OFFSET($I$23,0,AY$5-$I$5-$A63+1)))*$C116))</f>
        <v>0</v>
      </c>
      <c r="AZ170" s="169">
        <f ca="1">IF(AZ$5-$I$5&lt;$A63-1," ",IF(AZ$5-$I$5+1&gt;'Primary Inputs'!$C$17,0,(SUM(OFFSET($I$23,0,AZ$5-$I$5-$A63+1)))*$C116))</f>
        <v>0</v>
      </c>
      <c r="BA170" s="169">
        <f ca="1">IF(BA$5-$I$5&lt;$A63-1," ",IF(BA$5-$I$5+1&gt;'Primary Inputs'!$C$17,0,(SUM(OFFSET($I$23,0,BA$5-$I$5-$A63+1)))*$C116))</f>
        <v>0</v>
      </c>
      <c r="BB170" s="169">
        <f ca="1">IF(BB$5-$I$5&lt;$A63-1," ",IF(BB$5-$I$5+1&gt;'Primary Inputs'!$C$17,0,(SUM(OFFSET($I$23,0,BB$5-$I$5-$A63+1)))*$C116))</f>
        <v>0</v>
      </c>
      <c r="BC170" s="169">
        <f ca="1">IF(BC$5-$I$5&lt;$A63-1," ",IF(BC$5-$I$5+1&gt;'Primary Inputs'!$C$17,0,(SUM(OFFSET($I$23,0,BC$5-$I$5-$A63+1)))*$C116))</f>
        <v>0</v>
      </c>
      <c r="BD170" s="169">
        <f ca="1">IF(BD$5-$I$5&lt;$A63-1," ",IF(BD$5-$I$5+1&gt;'Primary Inputs'!$C$17,0,(SUM(OFFSET($I$23,0,BD$5-$I$5-$A63+1)))*$C116))</f>
        <v>0</v>
      </c>
      <c r="BE170" s="169">
        <f ca="1">IF(BE$5-$I$5&lt;$A63-1," ",IF(BE$5-$I$5+1&gt;'Primary Inputs'!$C$17,0,(SUM(OFFSET($I$23,0,BE$5-$I$5-$A63+1)))*$C116))</f>
        <v>0</v>
      </c>
      <c r="BF170" s="169">
        <f ca="1">IF(BF$5-$I$5&lt;$A63-1," ",IF(BF$5-$I$5+1&gt;'Primary Inputs'!$C$17,0,(SUM(OFFSET($I$23,0,BF$5-$I$5-$A63+1)))*$C116))</f>
        <v>0</v>
      </c>
    </row>
    <row r="171" spans="2:58">
      <c r="B171" s="119" t="s">
        <v>233</v>
      </c>
      <c r="C171" s="119">
        <f t="shared" ca="1" si="5"/>
        <v>0</v>
      </c>
      <c r="I171" s="169" t="str">
        <f ca="1">IF(I$5-$I$5&lt;$A64-1," ",IF(I$5-$I$5+1&gt;'Primary Inputs'!$C$17,0,(SUM(OFFSET($I$23,0,I$5-$I$5-$A64+1)))*$C117))</f>
        <v xml:space="preserve"> </v>
      </c>
      <c r="J171" s="169" t="str">
        <f ca="1">IF(J$5-$I$5&lt;$A64-1," ",IF(J$5-$I$5+1&gt;'Primary Inputs'!$C$17,0,(SUM(OFFSET($I$23,0,J$5-$I$5-$A64+1)))*$C117))</f>
        <v xml:space="preserve"> </v>
      </c>
      <c r="K171" s="169" t="str">
        <f ca="1">IF(K$5-$I$5&lt;$A64-1," ",IF(K$5-$I$5+1&gt;'Primary Inputs'!$C$17,0,(SUM(OFFSET($I$23,0,K$5-$I$5-$A64+1)))*$C117))</f>
        <v xml:space="preserve"> </v>
      </c>
      <c r="L171" s="169" t="str">
        <f ca="1">IF(L$5-$I$5&lt;$A64-1," ",IF(L$5-$I$5+1&gt;'Primary Inputs'!$C$17,0,(SUM(OFFSET($I$23,0,L$5-$I$5-$A64+1)))*$C117))</f>
        <v xml:space="preserve"> </v>
      </c>
      <c r="M171" s="169" t="str">
        <f ca="1">IF(M$5-$I$5&lt;$A64-1," ",IF(M$5-$I$5+1&gt;'Primary Inputs'!$C$17,0,(SUM(OFFSET($I$23,0,M$5-$I$5-$A64+1)))*$C117))</f>
        <v xml:space="preserve"> </v>
      </c>
      <c r="N171" s="169" t="str">
        <f ca="1">IF(N$5-$I$5&lt;$A64-1," ",IF(N$5-$I$5+1&gt;'Primary Inputs'!$C$17,0,(SUM(OFFSET($I$23,0,N$5-$I$5-$A64+1)))*$C117))</f>
        <v xml:space="preserve"> </v>
      </c>
      <c r="O171" s="169" t="str">
        <f ca="1">IF(O$5-$I$5&lt;$A64-1," ",IF(O$5-$I$5+1&gt;'Primary Inputs'!$C$17,0,(SUM(OFFSET($I$23,0,O$5-$I$5-$A64+1)))*$C117))</f>
        <v xml:space="preserve"> </v>
      </c>
      <c r="P171" s="169" t="str">
        <f ca="1">IF(P$5-$I$5&lt;$A64-1," ",IF(P$5-$I$5+1&gt;'Primary Inputs'!$C$17,0,(SUM(OFFSET($I$23,0,P$5-$I$5-$A64+1)))*$C117))</f>
        <v xml:space="preserve"> </v>
      </c>
      <c r="Q171" s="169" t="str">
        <f ca="1">IF(Q$5-$I$5&lt;$A64-1," ",IF(Q$5-$I$5+1&gt;'Primary Inputs'!$C$17,0,(SUM(OFFSET($I$23,0,Q$5-$I$5-$A64+1)))*$C117))</f>
        <v xml:space="preserve"> </v>
      </c>
      <c r="R171" s="169" t="str">
        <f ca="1">IF(R$5-$I$5&lt;$A64-1," ",IF(R$5-$I$5+1&gt;'Primary Inputs'!$C$17,0,(SUM(OFFSET($I$23,0,R$5-$I$5-$A64+1)))*$C117))</f>
        <v xml:space="preserve"> </v>
      </c>
      <c r="S171" s="169" t="str">
        <f ca="1">IF(S$5-$I$5&lt;$A64-1," ",IF(S$5-$I$5+1&gt;'Primary Inputs'!$C$17,0,(SUM(OFFSET($I$23,0,S$5-$I$5-$A64+1)))*$C117))</f>
        <v xml:space="preserve"> </v>
      </c>
      <c r="T171" s="169" t="str">
        <f ca="1">IF(T$5-$I$5&lt;$A64-1," ",IF(T$5-$I$5+1&gt;'Primary Inputs'!$C$17,0,(SUM(OFFSET($I$23,0,T$5-$I$5-$A64+1)))*$C117))</f>
        <v xml:space="preserve"> </v>
      </c>
      <c r="U171" s="169" t="str">
        <f ca="1">IF(U$5-$I$5&lt;$A64-1," ",IF(U$5-$I$5+1&gt;'Primary Inputs'!$C$17,0,(SUM(OFFSET($I$23,0,U$5-$I$5-$A64+1)))*$C117))</f>
        <v xml:space="preserve"> </v>
      </c>
      <c r="V171" s="169" t="str">
        <f ca="1">IF(V$5-$I$5&lt;$A64-1," ",IF(V$5-$I$5+1&gt;'Primary Inputs'!$C$17,0,(SUM(OFFSET($I$23,0,V$5-$I$5-$A64+1)))*$C117))</f>
        <v xml:space="preserve"> </v>
      </c>
      <c r="W171" s="169" t="str">
        <f ca="1">IF(W$5-$I$5&lt;$A64-1," ",IF(W$5-$I$5+1&gt;'Primary Inputs'!$C$17,0,(SUM(OFFSET($I$23,0,W$5-$I$5-$A64+1)))*$C117))</f>
        <v xml:space="preserve"> </v>
      </c>
      <c r="X171" s="169" t="str">
        <f ca="1">IF(X$5-$I$5&lt;$A64-1," ",IF(X$5-$I$5+1&gt;'Primary Inputs'!$C$17,0,(SUM(OFFSET($I$23,0,X$5-$I$5-$A64+1)))*$C117))</f>
        <v xml:space="preserve"> </v>
      </c>
      <c r="Y171" s="169" t="str">
        <f ca="1">IF(Y$5-$I$5&lt;$A64-1," ",IF(Y$5-$I$5+1&gt;'Primary Inputs'!$C$17,0,(SUM(OFFSET($I$23,0,Y$5-$I$5-$A64+1)))*$C117))</f>
        <v xml:space="preserve"> </v>
      </c>
      <c r="Z171" s="169" t="str">
        <f ca="1">IF(Z$5-$I$5&lt;$A64-1," ",IF(Z$5-$I$5+1&gt;'Primary Inputs'!$C$17,0,(SUM(OFFSET($I$23,0,Z$5-$I$5-$A64+1)))*$C117))</f>
        <v xml:space="preserve"> </v>
      </c>
      <c r="AA171" s="169" t="str">
        <f ca="1">IF(AA$5-$I$5&lt;$A64-1," ",IF(AA$5-$I$5+1&gt;'Primary Inputs'!$C$17,0,(SUM(OFFSET($I$23,0,AA$5-$I$5-$A64+1)))*$C117))</f>
        <v xml:space="preserve"> </v>
      </c>
      <c r="AB171" s="169" t="str">
        <f ca="1">IF(AB$5-$I$5&lt;$A64-1," ",IF(AB$5-$I$5+1&gt;'Primary Inputs'!$C$17,0,(SUM(OFFSET($I$23,0,AB$5-$I$5-$A64+1)))*$C117))</f>
        <v xml:space="preserve"> </v>
      </c>
      <c r="AC171" s="169" t="str">
        <f ca="1">IF(AC$5-$I$5&lt;$A64-1," ",IF(AC$5-$I$5+1&gt;'Primary Inputs'!$C$17,0,(SUM(OFFSET($I$23,0,AC$5-$I$5-$A64+1)))*$C117))</f>
        <v xml:space="preserve"> </v>
      </c>
      <c r="AD171" s="169" t="str">
        <f ca="1">IF(AD$5-$I$5&lt;$A64-1," ",IF(AD$5-$I$5+1&gt;'Primary Inputs'!$C$17,0,(SUM(OFFSET($I$23,0,AD$5-$I$5-$A64+1)))*$C117))</f>
        <v xml:space="preserve"> </v>
      </c>
      <c r="AE171" s="169" t="str">
        <f ca="1">IF(AE$5-$I$5&lt;$A64-1," ",IF(AE$5-$I$5+1&gt;'Primary Inputs'!$C$17,0,(SUM(OFFSET($I$23,0,AE$5-$I$5-$A64+1)))*$C117))</f>
        <v xml:space="preserve"> </v>
      </c>
      <c r="AF171" s="169" t="str">
        <f ca="1">IF(AF$5-$I$5&lt;$A64-1," ",IF(AF$5-$I$5+1&gt;'Primary Inputs'!$C$17,0,(SUM(OFFSET($I$23,0,AF$5-$I$5-$A64+1)))*$C117))</f>
        <v xml:space="preserve"> </v>
      </c>
      <c r="AG171" s="169" t="str">
        <f ca="1">IF(AG$5-$I$5&lt;$A64-1," ",IF(AG$5-$I$5+1&gt;'Primary Inputs'!$C$17,0,(SUM(OFFSET($I$23,0,AG$5-$I$5-$A64+1)))*$C117))</f>
        <v xml:space="preserve"> </v>
      </c>
      <c r="AH171" s="169" t="str">
        <f ca="1">IF(AH$5-$I$5&lt;$A64-1," ",IF(AH$5-$I$5+1&gt;'Primary Inputs'!$C$17,0,(SUM(OFFSET($I$23,0,AH$5-$I$5-$A64+1)))*$C117))</f>
        <v xml:space="preserve"> </v>
      </c>
      <c r="AI171" s="169" t="str">
        <f ca="1">IF(AI$5-$I$5&lt;$A64-1," ",IF(AI$5-$I$5+1&gt;'Primary Inputs'!$C$17,0,(SUM(OFFSET($I$23,0,AI$5-$I$5-$A64+1)))*$C117))</f>
        <v xml:space="preserve"> </v>
      </c>
      <c r="AJ171" s="169" t="str">
        <f ca="1">IF(AJ$5-$I$5&lt;$A64-1," ",IF(AJ$5-$I$5+1&gt;'Primary Inputs'!$C$17,0,(SUM(OFFSET($I$23,0,AJ$5-$I$5-$A64+1)))*$C117))</f>
        <v xml:space="preserve"> </v>
      </c>
      <c r="AK171" s="169" t="str">
        <f ca="1">IF(AK$5-$I$5&lt;$A64-1," ",IF(AK$5-$I$5+1&gt;'Primary Inputs'!$C$17,0,(SUM(OFFSET($I$23,0,AK$5-$I$5-$A64+1)))*$C117))</f>
        <v xml:space="preserve"> </v>
      </c>
      <c r="AL171" s="169" t="str">
        <f ca="1">IF(AL$5-$I$5&lt;$A64-1," ",IF(AL$5-$I$5+1&gt;'Primary Inputs'!$C$17,0,(SUM(OFFSET($I$23,0,AL$5-$I$5-$A64+1)))*$C117))</f>
        <v xml:space="preserve"> </v>
      </c>
      <c r="AM171" s="169" t="str">
        <f ca="1">IF(AM$5-$I$5&lt;$A64-1," ",IF(AM$5-$I$5+1&gt;'Primary Inputs'!$C$17,0,(SUM(OFFSET($I$23,0,AM$5-$I$5-$A64+1)))*$C117))</f>
        <v xml:space="preserve"> </v>
      </c>
      <c r="AN171" s="169" t="str">
        <f ca="1">IF(AN$5-$I$5&lt;$A64-1," ",IF(AN$5-$I$5+1&gt;'Primary Inputs'!$C$17,0,(SUM(OFFSET($I$23,0,AN$5-$I$5-$A64+1)))*$C117))</f>
        <v xml:space="preserve"> </v>
      </c>
      <c r="AO171" s="169" t="str">
        <f ca="1">IF(AO$5-$I$5&lt;$A64-1," ",IF(AO$5-$I$5+1&gt;'Primary Inputs'!$C$17,0,(SUM(OFFSET($I$23,0,AO$5-$I$5-$A64+1)))*$C117))</f>
        <v xml:space="preserve"> </v>
      </c>
      <c r="AP171" s="169" t="str">
        <f ca="1">IF(AP$5-$I$5&lt;$A64-1," ",IF(AP$5-$I$5+1&gt;'Primary Inputs'!$C$17,0,(SUM(OFFSET($I$23,0,AP$5-$I$5-$A64+1)))*$C117))</f>
        <v xml:space="preserve"> </v>
      </c>
      <c r="AQ171" s="169" t="str">
        <f ca="1">IF(AQ$5-$I$5&lt;$A64-1," ",IF(AQ$5-$I$5+1&gt;'Primary Inputs'!$C$17,0,(SUM(OFFSET($I$23,0,AQ$5-$I$5-$A64+1)))*$C117))</f>
        <v xml:space="preserve"> </v>
      </c>
      <c r="AR171" s="169" t="str">
        <f ca="1">IF(AR$5-$I$5&lt;$A64-1," ",IF(AR$5-$I$5+1&gt;'Primary Inputs'!$C$17,0,(SUM(OFFSET($I$23,0,AR$5-$I$5-$A64+1)))*$C117))</f>
        <v xml:space="preserve"> </v>
      </c>
      <c r="AS171" s="169" t="str">
        <f ca="1">IF(AS$5-$I$5&lt;$A64-1," ",IF(AS$5-$I$5+1&gt;'Primary Inputs'!$C$17,0,(SUM(OFFSET($I$23,0,AS$5-$I$5-$A64+1)))*$C117))</f>
        <v xml:space="preserve"> </v>
      </c>
      <c r="AT171" s="169" t="str">
        <f ca="1">IF(AT$5-$I$5&lt;$A64-1," ",IF(AT$5-$I$5+1&gt;'Primary Inputs'!$C$17,0,(SUM(OFFSET($I$23,0,AT$5-$I$5-$A64+1)))*$C117))</f>
        <v xml:space="preserve"> </v>
      </c>
      <c r="AU171" s="169">
        <f ca="1">IF(AU$5-$I$5&lt;$A64-1," ",IF(AU$5-$I$5+1&gt;'Primary Inputs'!$C$17,0,(SUM(OFFSET($I$23,0,AU$5-$I$5-$A64+1)))*$C117))</f>
        <v>0</v>
      </c>
      <c r="AV171" s="169">
        <f ca="1">IF(AV$5-$I$5&lt;$A64-1," ",IF(AV$5-$I$5+1&gt;'Primary Inputs'!$C$17,0,(SUM(OFFSET($I$23,0,AV$5-$I$5-$A64+1)))*$C117))</f>
        <v>0</v>
      </c>
      <c r="AW171" s="169">
        <f ca="1">IF(AW$5-$I$5&lt;$A64-1," ",IF(AW$5-$I$5+1&gt;'Primary Inputs'!$C$17,0,(SUM(OFFSET($I$23,0,AW$5-$I$5-$A64+1)))*$C117))</f>
        <v>0</v>
      </c>
      <c r="AX171" s="169">
        <f ca="1">IF(AX$5-$I$5&lt;$A64-1," ",IF(AX$5-$I$5+1&gt;'Primary Inputs'!$C$17,0,(SUM(OFFSET($I$23,0,AX$5-$I$5-$A64+1)))*$C117))</f>
        <v>0</v>
      </c>
      <c r="AY171" s="169">
        <f ca="1">IF(AY$5-$I$5&lt;$A64-1," ",IF(AY$5-$I$5+1&gt;'Primary Inputs'!$C$17,0,(SUM(OFFSET($I$23,0,AY$5-$I$5-$A64+1)))*$C117))</f>
        <v>0</v>
      </c>
      <c r="AZ171" s="169">
        <f ca="1">IF(AZ$5-$I$5&lt;$A64-1," ",IF(AZ$5-$I$5+1&gt;'Primary Inputs'!$C$17,0,(SUM(OFFSET($I$23,0,AZ$5-$I$5-$A64+1)))*$C117))</f>
        <v>0</v>
      </c>
      <c r="BA171" s="169">
        <f ca="1">IF(BA$5-$I$5&lt;$A64-1," ",IF(BA$5-$I$5+1&gt;'Primary Inputs'!$C$17,0,(SUM(OFFSET($I$23,0,BA$5-$I$5-$A64+1)))*$C117))</f>
        <v>0</v>
      </c>
      <c r="BB171" s="169">
        <f ca="1">IF(BB$5-$I$5&lt;$A64-1," ",IF(BB$5-$I$5+1&gt;'Primary Inputs'!$C$17,0,(SUM(OFFSET($I$23,0,BB$5-$I$5-$A64+1)))*$C117))</f>
        <v>0</v>
      </c>
      <c r="BC171" s="169">
        <f ca="1">IF(BC$5-$I$5&lt;$A64-1," ",IF(BC$5-$I$5+1&gt;'Primary Inputs'!$C$17,0,(SUM(OFFSET($I$23,0,BC$5-$I$5-$A64+1)))*$C117))</f>
        <v>0</v>
      </c>
      <c r="BD171" s="169">
        <f ca="1">IF(BD$5-$I$5&lt;$A64-1," ",IF(BD$5-$I$5+1&gt;'Primary Inputs'!$C$17,0,(SUM(OFFSET($I$23,0,BD$5-$I$5-$A64+1)))*$C117))</f>
        <v>0</v>
      </c>
      <c r="BE171" s="169">
        <f ca="1">IF(BE$5-$I$5&lt;$A64-1," ",IF(BE$5-$I$5+1&gt;'Primary Inputs'!$C$17,0,(SUM(OFFSET($I$23,0,BE$5-$I$5-$A64+1)))*$C117))</f>
        <v>0</v>
      </c>
      <c r="BF171" s="169">
        <f ca="1">IF(BF$5-$I$5&lt;$A64-1," ",IF(BF$5-$I$5+1&gt;'Primary Inputs'!$C$17,0,(SUM(OFFSET($I$23,0,BF$5-$I$5-$A64+1)))*$C117))</f>
        <v>0</v>
      </c>
    </row>
    <row r="172" spans="2:58">
      <c r="B172" s="119" t="s">
        <v>234</v>
      </c>
      <c r="C172" s="119">
        <f t="shared" ca="1" si="5"/>
        <v>0</v>
      </c>
      <c r="I172" s="169" t="str">
        <f ca="1">IF(I$5-$I$5&lt;$A65-1," ",IF(I$5-$I$5+1&gt;'Primary Inputs'!$C$17,0,(SUM(OFFSET($I$23,0,I$5-$I$5-$A65+1)))*$C118))</f>
        <v xml:space="preserve"> </v>
      </c>
      <c r="J172" s="169" t="str">
        <f ca="1">IF(J$5-$I$5&lt;$A65-1," ",IF(J$5-$I$5+1&gt;'Primary Inputs'!$C$17,0,(SUM(OFFSET($I$23,0,J$5-$I$5-$A65+1)))*$C118))</f>
        <v xml:space="preserve"> </v>
      </c>
      <c r="K172" s="169" t="str">
        <f ca="1">IF(K$5-$I$5&lt;$A65-1," ",IF(K$5-$I$5+1&gt;'Primary Inputs'!$C$17,0,(SUM(OFFSET($I$23,0,K$5-$I$5-$A65+1)))*$C118))</f>
        <v xml:space="preserve"> </v>
      </c>
      <c r="L172" s="169" t="str">
        <f ca="1">IF(L$5-$I$5&lt;$A65-1," ",IF(L$5-$I$5+1&gt;'Primary Inputs'!$C$17,0,(SUM(OFFSET($I$23,0,L$5-$I$5-$A65+1)))*$C118))</f>
        <v xml:space="preserve"> </v>
      </c>
      <c r="M172" s="169" t="str">
        <f ca="1">IF(M$5-$I$5&lt;$A65-1," ",IF(M$5-$I$5+1&gt;'Primary Inputs'!$C$17,0,(SUM(OFFSET($I$23,0,M$5-$I$5-$A65+1)))*$C118))</f>
        <v xml:space="preserve"> </v>
      </c>
      <c r="N172" s="169" t="str">
        <f ca="1">IF(N$5-$I$5&lt;$A65-1," ",IF(N$5-$I$5+1&gt;'Primary Inputs'!$C$17,0,(SUM(OFFSET($I$23,0,N$5-$I$5-$A65+1)))*$C118))</f>
        <v xml:space="preserve"> </v>
      </c>
      <c r="O172" s="169" t="str">
        <f ca="1">IF(O$5-$I$5&lt;$A65-1," ",IF(O$5-$I$5+1&gt;'Primary Inputs'!$C$17,0,(SUM(OFFSET($I$23,0,O$5-$I$5-$A65+1)))*$C118))</f>
        <v xml:space="preserve"> </v>
      </c>
      <c r="P172" s="169" t="str">
        <f ca="1">IF(P$5-$I$5&lt;$A65-1," ",IF(P$5-$I$5+1&gt;'Primary Inputs'!$C$17,0,(SUM(OFFSET($I$23,0,P$5-$I$5-$A65+1)))*$C118))</f>
        <v xml:space="preserve"> </v>
      </c>
      <c r="Q172" s="169" t="str">
        <f ca="1">IF(Q$5-$I$5&lt;$A65-1," ",IF(Q$5-$I$5+1&gt;'Primary Inputs'!$C$17,0,(SUM(OFFSET($I$23,0,Q$5-$I$5-$A65+1)))*$C118))</f>
        <v xml:space="preserve"> </v>
      </c>
      <c r="R172" s="169" t="str">
        <f ca="1">IF(R$5-$I$5&lt;$A65-1," ",IF(R$5-$I$5+1&gt;'Primary Inputs'!$C$17,0,(SUM(OFFSET($I$23,0,R$5-$I$5-$A65+1)))*$C118))</f>
        <v xml:space="preserve"> </v>
      </c>
      <c r="S172" s="169" t="str">
        <f ca="1">IF(S$5-$I$5&lt;$A65-1," ",IF(S$5-$I$5+1&gt;'Primary Inputs'!$C$17,0,(SUM(OFFSET($I$23,0,S$5-$I$5-$A65+1)))*$C118))</f>
        <v xml:space="preserve"> </v>
      </c>
      <c r="T172" s="169" t="str">
        <f ca="1">IF(T$5-$I$5&lt;$A65-1," ",IF(T$5-$I$5+1&gt;'Primary Inputs'!$C$17,0,(SUM(OFFSET($I$23,0,T$5-$I$5-$A65+1)))*$C118))</f>
        <v xml:space="preserve"> </v>
      </c>
      <c r="U172" s="169" t="str">
        <f ca="1">IF(U$5-$I$5&lt;$A65-1," ",IF(U$5-$I$5+1&gt;'Primary Inputs'!$C$17,0,(SUM(OFFSET($I$23,0,U$5-$I$5-$A65+1)))*$C118))</f>
        <v xml:space="preserve"> </v>
      </c>
      <c r="V172" s="169" t="str">
        <f ca="1">IF(V$5-$I$5&lt;$A65-1," ",IF(V$5-$I$5+1&gt;'Primary Inputs'!$C$17,0,(SUM(OFFSET($I$23,0,V$5-$I$5-$A65+1)))*$C118))</f>
        <v xml:space="preserve"> </v>
      </c>
      <c r="W172" s="169" t="str">
        <f ca="1">IF(W$5-$I$5&lt;$A65-1," ",IF(W$5-$I$5+1&gt;'Primary Inputs'!$C$17,0,(SUM(OFFSET($I$23,0,W$5-$I$5-$A65+1)))*$C118))</f>
        <v xml:space="preserve"> </v>
      </c>
      <c r="X172" s="169" t="str">
        <f ca="1">IF(X$5-$I$5&lt;$A65-1," ",IF(X$5-$I$5+1&gt;'Primary Inputs'!$C$17,0,(SUM(OFFSET($I$23,0,X$5-$I$5-$A65+1)))*$C118))</f>
        <v xml:space="preserve"> </v>
      </c>
      <c r="Y172" s="169" t="str">
        <f ca="1">IF(Y$5-$I$5&lt;$A65-1," ",IF(Y$5-$I$5+1&gt;'Primary Inputs'!$C$17,0,(SUM(OFFSET($I$23,0,Y$5-$I$5-$A65+1)))*$C118))</f>
        <v xml:space="preserve"> </v>
      </c>
      <c r="Z172" s="169" t="str">
        <f ca="1">IF(Z$5-$I$5&lt;$A65-1," ",IF(Z$5-$I$5+1&gt;'Primary Inputs'!$C$17,0,(SUM(OFFSET($I$23,0,Z$5-$I$5-$A65+1)))*$C118))</f>
        <v xml:space="preserve"> </v>
      </c>
      <c r="AA172" s="169" t="str">
        <f ca="1">IF(AA$5-$I$5&lt;$A65-1," ",IF(AA$5-$I$5+1&gt;'Primary Inputs'!$C$17,0,(SUM(OFFSET($I$23,0,AA$5-$I$5-$A65+1)))*$C118))</f>
        <v xml:space="preserve"> </v>
      </c>
      <c r="AB172" s="169" t="str">
        <f ca="1">IF(AB$5-$I$5&lt;$A65-1," ",IF(AB$5-$I$5+1&gt;'Primary Inputs'!$C$17,0,(SUM(OFFSET($I$23,0,AB$5-$I$5-$A65+1)))*$C118))</f>
        <v xml:space="preserve"> </v>
      </c>
      <c r="AC172" s="169" t="str">
        <f ca="1">IF(AC$5-$I$5&lt;$A65-1," ",IF(AC$5-$I$5+1&gt;'Primary Inputs'!$C$17,0,(SUM(OFFSET($I$23,0,AC$5-$I$5-$A65+1)))*$C118))</f>
        <v xml:space="preserve"> </v>
      </c>
      <c r="AD172" s="169" t="str">
        <f ca="1">IF(AD$5-$I$5&lt;$A65-1," ",IF(AD$5-$I$5+1&gt;'Primary Inputs'!$C$17,0,(SUM(OFFSET($I$23,0,AD$5-$I$5-$A65+1)))*$C118))</f>
        <v xml:space="preserve"> </v>
      </c>
      <c r="AE172" s="169" t="str">
        <f ca="1">IF(AE$5-$I$5&lt;$A65-1," ",IF(AE$5-$I$5+1&gt;'Primary Inputs'!$C$17,0,(SUM(OFFSET($I$23,0,AE$5-$I$5-$A65+1)))*$C118))</f>
        <v xml:space="preserve"> </v>
      </c>
      <c r="AF172" s="169" t="str">
        <f ca="1">IF(AF$5-$I$5&lt;$A65-1," ",IF(AF$5-$I$5+1&gt;'Primary Inputs'!$C$17,0,(SUM(OFFSET($I$23,0,AF$5-$I$5-$A65+1)))*$C118))</f>
        <v xml:space="preserve"> </v>
      </c>
      <c r="AG172" s="169" t="str">
        <f ca="1">IF(AG$5-$I$5&lt;$A65-1," ",IF(AG$5-$I$5+1&gt;'Primary Inputs'!$C$17,0,(SUM(OFFSET($I$23,0,AG$5-$I$5-$A65+1)))*$C118))</f>
        <v xml:space="preserve"> </v>
      </c>
      <c r="AH172" s="169" t="str">
        <f ca="1">IF(AH$5-$I$5&lt;$A65-1," ",IF(AH$5-$I$5+1&gt;'Primary Inputs'!$C$17,0,(SUM(OFFSET($I$23,0,AH$5-$I$5-$A65+1)))*$C118))</f>
        <v xml:space="preserve"> </v>
      </c>
      <c r="AI172" s="169" t="str">
        <f ca="1">IF(AI$5-$I$5&lt;$A65-1," ",IF(AI$5-$I$5+1&gt;'Primary Inputs'!$C$17,0,(SUM(OFFSET($I$23,0,AI$5-$I$5-$A65+1)))*$C118))</f>
        <v xml:space="preserve"> </v>
      </c>
      <c r="AJ172" s="169" t="str">
        <f ca="1">IF(AJ$5-$I$5&lt;$A65-1," ",IF(AJ$5-$I$5+1&gt;'Primary Inputs'!$C$17,0,(SUM(OFFSET($I$23,0,AJ$5-$I$5-$A65+1)))*$C118))</f>
        <v xml:space="preserve"> </v>
      </c>
      <c r="AK172" s="169" t="str">
        <f ca="1">IF(AK$5-$I$5&lt;$A65-1," ",IF(AK$5-$I$5+1&gt;'Primary Inputs'!$C$17,0,(SUM(OFFSET($I$23,0,AK$5-$I$5-$A65+1)))*$C118))</f>
        <v xml:space="preserve"> </v>
      </c>
      <c r="AL172" s="169" t="str">
        <f ca="1">IF(AL$5-$I$5&lt;$A65-1," ",IF(AL$5-$I$5+1&gt;'Primary Inputs'!$C$17,0,(SUM(OFFSET($I$23,0,AL$5-$I$5-$A65+1)))*$C118))</f>
        <v xml:space="preserve"> </v>
      </c>
      <c r="AM172" s="169" t="str">
        <f ca="1">IF(AM$5-$I$5&lt;$A65-1," ",IF(AM$5-$I$5+1&gt;'Primary Inputs'!$C$17,0,(SUM(OFFSET($I$23,0,AM$5-$I$5-$A65+1)))*$C118))</f>
        <v xml:space="preserve"> </v>
      </c>
      <c r="AN172" s="169" t="str">
        <f ca="1">IF(AN$5-$I$5&lt;$A65-1," ",IF(AN$5-$I$5+1&gt;'Primary Inputs'!$C$17,0,(SUM(OFFSET($I$23,0,AN$5-$I$5-$A65+1)))*$C118))</f>
        <v xml:space="preserve"> </v>
      </c>
      <c r="AO172" s="169" t="str">
        <f ca="1">IF(AO$5-$I$5&lt;$A65-1," ",IF(AO$5-$I$5+1&gt;'Primary Inputs'!$C$17,0,(SUM(OFFSET($I$23,0,AO$5-$I$5-$A65+1)))*$C118))</f>
        <v xml:space="preserve"> </v>
      </c>
      <c r="AP172" s="169" t="str">
        <f ca="1">IF(AP$5-$I$5&lt;$A65-1," ",IF(AP$5-$I$5+1&gt;'Primary Inputs'!$C$17,0,(SUM(OFFSET($I$23,0,AP$5-$I$5-$A65+1)))*$C118))</f>
        <v xml:space="preserve"> </v>
      </c>
      <c r="AQ172" s="169" t="str">
        <f ca="1">IF(AQ$5-$I$5&lt;$A65-1," ",IF(AQ$5-$I$5+1&gt;'Primary Inputs'!$C$17,0,(SUM(OFFSET($I$23,0,AQ$5-$I$5-$A65+1)))*$C118))</f>
        <v xml:space="preserve"> </v>
      </c>
      <c r="AR172" s="169" t="str">
        <f ca="1">IF(AR$5-$I$5&lt;$A65-1," ",IF(AR$5-$I$5+1&gt;'Primary Inputs'!$C$17,0,(SUM(OFFSET($I$23,0,AR$5-$I$5-$A65+1)))*$C118))</f>
        <v xml:space="preserve"> </v>
      </c>
      <c r="AS172" s="169" t="str">
        <f ca="1">IF(AS$5-$I$5&lt;$A65-1," ",IF(AS$5-$I$5+1&gt;'Primary Inputs'!$C$17,0,(SUM(OFFSET($I$23,0,AS$5-$I$5-$A65+1)))*$C118))</f>
        <v xml:space="preserve"> </v>
      </c>
      <c r="AT172" s="169" t="str">
        <f ca="1">IF(AT$5-$I$5&lt;$A65-1," ",IF(AT$5-$I$5+1&gt;'Primary Inputs'!$C$17,0,(SUM(OFFSET($I$23,0,AT$5-$I$5-$A65+1)))*$C118))</f>
        <v xml:space="preserve"> </v>
      </c>
      <c r="AU172" s="169" t="str">
        <f ca="1">IF(AU$5-$I$5&lt;$A65-1," ",IF(AU$5-$I$5+1&gt;'Primary Inputs'!$C$17,0,(SUM(OFFSET($I$23,0,AU$5-$I$5-$A65+1)))*$C118))</f>
        <v xml:space="preserve"> </v>
      </c>
      <c r="AV172" s="169">
        <f ca="1">IF(AV$5-$I$5&lt;$A65-1," ",IF(AV$5-$I$5+1&gt;'Primary Inputs'!$C$17,0,(SUM(OFFSET($I$23,0,AV$5-$I$5-$A65+1)))*$C118))</f>
        <v>0</v>
      </c>
      <c r="AW172" s="169">
        <f ca="1">IF(AW$5-$I$5&lt;$A65-1," ",IF(AW$5-$I$5+1&gt;'Primary Inputs'!$C$17,0,(SUM(OFFSET($I$23,0,AW$5-$I$5-$A65+1)))*$C118))</f>
        <v>0</v>
      </c>
      <c r="AX172" s="169">
        <f ca="1">IF(AX$5-$I$5&lt;$A65-1," ",IF(AX$5-$I$5+1&gt;'Primary Inputs'!$C$17,0,(SUM(OFFSET($I$23,0,AX$5-$I$5-$A65+1)))*$C118))</f>
        <v>0</v>
      </c>
      <c r="AY172" s="169">
        <f ca="1">IF(AY$5-$I$5&lt;$A65-1," ",IF(AY$5-$I$5+1&gt;'Primary Inputs'!$C$17,0,(SUM(OFFSET($I$23,0,AY$5-$I$5-$A65+1)))*$C118))</f>
        <v>0</v>
      </c>
      <c r="AZ172" s="169">
        <f ca="1">IF(AZ$5-$I$5&lt;$A65-1," ",IF(AZ$5-$I$5+1&gt;'Primary Inputs'!$C$17,0,(SUM(OFFSET($I$23,0,AZ$5-$I$5-$A65+1)))*$C118))</f>
        <v>0</v>
      </c>
      <c r="BA172" s="169">
        <f ca="1">IF(BA$5-$I$5&lt;$A65-1," ",IF(BA$5-$I$5+1&gt;'Primary Inputs'!$C$17,0,(SUM(OFFSET($I$23,0,BA$5-$I$5-$A65+1)))*$C118))</f>
        <v>0</v>
      </c>
      <c r="BB172" s="169">
        <f ca="1">IF(BB$5-$I$5&lt;$A65-1," ",IF(BB$5-$I$5+1&gt;'Primary Inputs'!$C$17,0,(SUM(OFFSET($I$23,0,BB$5-$I$5-$A65+1)))*$C118))</f>
        <v>0</v>
      </c>
      <c r="BC172" s="169">
        <f ca="1">IF(BC$5-$I$5&lt;$A65-1," ",IF(BC$5-$I$5+1&gt;'Primary Inputs'!$C$17,0,(SUM(OFFSET($I$23,0,BC$5-$I$5-$A65+1)))*$C118))</f>
        <v>0</v>
      </c>
      <c r="BD172" s="169">
        <f ca="1">IF(BD$5-$I$5&lt;$A65-1," ",IF(BD$5-$I$5+1&gt;'Primary Inputs'!$C$17,0,(SUM(OFFSET($I$23,0,BD$5-$I$5-$A65+1)))*$C118))</f>
        <v>0</v>
      </c>
      <c r="BE172" s="169">
        <f ca="1">IF(BE$5-$I$5&lt;$A65-1," ",IF(BE$5-$I$5+1&gt;'Primary Inputs'!$C$17,0,(SUM(OFFSET($I$23,0,BE$5-$I$5-$A65+1)))*$C118))</f>
        <v>0</v>
      </c>
      <c r="BF172" s="169">
        <f ca="1">IF(BF$5-$I$5&lt;$A65-1," ",IF(BF$5-$I$5+1&gt;'Primary Inputs'!$C$17,0,(SUM(OFFSET($I$23,0,BF$5-$I$5-$A65+1)))*$C118))</f>
        <v>0</v>
      </c>
    </row>
    <row r="173" spans="2:58">
      <c r="B173" s="119" t="s">
        <v>235</v>
      </c>
      <c r="C173" s="119">
        <f t="shared" ca="1" si="5"/>
        <v>0</v>
      </c>
      <c r="I173" s="169" t="str">
        <f ca="1">IF(I$5-$I$5&lt;$A66-1," ",IF(I$5-$I$5+1&gt;'Primary Inputs'!$C$17,0,(SUM(OFFSET($I$23,0,I$5-$I$5-$A66+1)))*$C119))</f>
        <v xml:space="preserve"> </v>
      </c>
      <c r="J173" s="169" t="str">
        <f ca="1">IF(J$5-$I$5&lt;$A66-1," ",IF(J$5-$I$5+1&gt;'Primary Inputs'!$C$17,0,(SUM(OFFSET($I$23,0,J$5-$I$5-$A66+1)))*$C119))</f>
        <v xml:space="preserve"> </v>
      </c>
      <c r="K173" s="169" t="str">
        <f ca="1">IF(K$5-$I$5&lt;$A66-1," ",IF(K$5-$I$5+1&gt;'Primary Inputs'!$C$17,0,(SUM(OFFSET($I$23,0,K$5-$I$5-$A66+1)))*$C119))</f>
        <v xml:space="preserve"> </v>
      </c>
      <c r="L173" s="169" t="str">
        <f ca="1">IF(L$5-$I$5&lt;$A66-1," ",IF(L$5-$I$5+1&gt;'Primary Inputs'!$C$17,0,(SUM(OFFSET($I$23,0,L$5-$I$5-$A66+1)))*$C119))</f>
        <v xml:space="preserve"> </v>
      </c>
      <c r="M173" s="169" t="str">
        <f ca="1">IF(M$5-$I$5&lt;$A66-1," ",IF(M$5-$I$5+1&gt;'Primary Inputs'!$C$17,0,(SUM(OFFSET($I$23,0,M$5-$I$5-$A66+1)))*$C119))</f>
        <v xml:space="preserve"> </v>
      </c>
      <c r="N173" s="169" t="str">
        <f ca="1">IF(N$5-$I$5&lt;$A66-1," ",IF(N$5-$I$5+1&gt;'Primary Inputs'!$C$17,0,(SUM(OFFSET($I$23,0,N$5-$I$5-$A66+1)))*$C119))</f>
        <v xml:space="preserve"> </v>
      </c>
      <c r="O173" s="169" t="str">
        <f ca="1">IF(O$5-$I$5&lt;$A66-1," ",IF(O$5-$I$5+1&gt;'Primary Inputs'!$C$17,0,(SUM(OFFSET($I$23,0,O$5-$I$5-$A66+1)))*$C119))</f>
        <v xml:space="preserve"> </v>
      </c>
      <c r="P173" s="169" t="str">
        <f ca="1">IF(P$5-$I$5&lt;$A66-1," ",IF(P$5-$I$5+1&gt;'Primary Inputs'!$C$17,0,(SUM(OFFSET($I$23,0,P$5-$I$5-$A66+1)))*$C119))</f>
        <v xml:space="preserve"> </v>
      </c>
      <c r="Q173" s="169" t="str">
        <f ca="1">IF(Q$5-$I$5&lt;$A66-1," ",IF(Q$5-$I$5+1&gt;'Primary Inputs'!$C$17,0,(SUM(OFFSET($I$23,0,Q$5-$I$5-$A66+1)))*$C119))</f>
        <v xml:space="preserve"> </v>
      </c>
      <c r="R173" s="169" t="str">
        <f ca="1">IF(R$5-$I$5&lt;$A66-1," ",IF(R$5-$I$5+1&gt;'Primary Inputs'!$C$17,0,(SUM(OFFSET($I$23,0,R$5-$I$5-$A66+1)))*$C119))</f>
        <v xml:space="preserve"> </v>
      </c>
      <c r="S173" s="169" t="str">
        <f ca="1">IF(S$5-$I$5&lt;$A66-1," ",IF(S$5-$I$5+1&gt;'Primary Inputs'!$C$17,0,(SUM(OFFSET($I$23,0,S$5-$I$5-$A66+1)))*$C119))</f>
        <v xml:space="preserve"> </v>
      </c>
      <c r="T173" s="169" t="str">
        <f ca="1">IF(T$5-$I$5&lt;$A66-1," ",IF(T$5-$I$5+1&gt;'Primary Inputs'!$C$17,0,(SUM(OFFSET($I$23,0,T$5-$I$5-$A66+1)))*$C119))</f>
        <v xml:space="preserve"> </v>
      </c>
      <c r="U173" s="169" t="str">
        <f ca="1">IF(U$5-$I$5&lt;$A66-1," ",IF(U$5-$I$5+1&gt;'Primary Inputs'!$C$17,0,(SUM(OFFSET($I$23,0,U$5-$I$5-$A66+1)))*$C119))</f>
        <v xml:space="preserve"> </v>
      </c>
      <c r="V173" s="169" t="str">
        <f ca="1">IF(V$5-$I$5&lt;$A66-1," ",IF(V$5-$I$5+1&gt;'Primary Inputs'!$C$17,0,(SUM(OFFSET($I$23,0,V$5-$I$5-$A66+1)))*$C119))</f>
        <v xml:space="preserve"> </v>
      </c>
      <c r="W173" s="169" t="str">
        <f ca="1">IF(W$5-$I$5&lt;$A66-1," ",IF(W$5-$I$5+1&gt;'Primary Inputs'!$C$17,0,(SUM(OFFSET($I$23,0,W$5-$I$5-$A66+1)))*$C119))</f>
        <v xml:space="preserve"> </v>
      </c>
      <c r="X173" s="169" t="str">
        <f ca="1">IF(X$5-$I$5&lt;$A66-1," ",IF(X$5-$I$5+1&gt;'Primary Inputs'!$C$17,0,(SUM(OFFSET($I$23,0,X$5-$I$5-$A66+1)))*$C119))</f>
        <v xml:space="preserve"> </v>
      </c>
      <c r="Y173" s="169" t="str">
        <f ca="1">IF(Y$5-$I$5&lt;$A66-1," ",IF(Y$5-$I$5+1&gt;'Primary Inputs'!$C$17,0,(SUM(OFFSET($I$23,0,Y$5-$I$5-$A66+1)))*$C119))</f>
        <v xml:space="preserve"> </v>
      </c>
      <c r="Z173" s="169" t="str">
        <f ca="1">IF(Z$5-$I$5&lt;$A66-1," ",IF(Z$5-$I$5+1&gt;'Primary Inputs'!$C$17,0,(SUM(OFFSET($I$23,0,Z$5-$I$5-$A66+1)))*$C119))</f>
        <v xml:space="preserve"> </v>
      </c>
      <c r="AA173" s="169" t="str">
        <f ca="1">IF(AA$5-$I$5&lt;$A66-1," ",IF(AA$5-$I$5+1&gt;'Primary Inputs'!$C$17,0,(SUM(OFFSET($I$23,0,AA$5-$I$5-$A66+1)))*$C119))</f>
        <v xml:space="preserve"> </v>
      </c>
      <c r="AB173" s="169" t="str">
        <f ca="1">IF(AB$5-$I$5&lt;$A66-1," ",IF(AB$5-$I$5+1&gt;'Primary Inputs'!$C$17,0,(SUM(OFFSET($I$23,0,AB$5-$I$5-$A66+1)))*$C119))</f>
        <v xml:space="preserve"> </v>
      </c>
      <c r="AC173" s="169" t="str">
        <f ca="1">IF(AC$5-$I$5&lt;$A66-1," ",IF(AC$5-$I$5+1&gt;'Primary Inputs'!$C$17,0,(SUM(OFFSET($I$23,0,AC$5-$I$5-$A66+1)))*$C119))</f>
        <v xml:space="preserve"> </v>
      </c>
      <c r="AD173" s="169" t="str">
        <f ca="1">IF(AD$5-$I$5&lt;$A66-1," ",IF(AD$5-$I$5+1&gt;'Primary Inputs'!$C$17,0,(SUM(OFFSET($I$23,0,AD$5-$I$5-$A66+1)))*$C119))</f>
        <v xml:space="preserve"> </v>
      </c>
      <c r="AE173" s="169" t="str">
        <f ca="1">IF(AE$5-$I$5&lt;$A66-1," ",IF(AE$5-$I$5+1&gt;'Primary Inputs'!$C$17,0,(SUM(OFFSET($I$23,0,AE$5-$I$5-$A66+1)))*$C119))</f>
        <v xml:space="preserve"> </v>
      </c>
      <c r="AF173" s="169" t="str">
        <f ca="1">IF(AF$5-$I$5&lt;$A66-1," ",IF(AF$5-$I$5+1&gt;'Primary Inputs'!$C$17,0,(SUM(OFFSET($I$23,0,AF$5-$I$5-$A66+1)))*$C119))</f>
        <v xml:space="preserve"> </v>
      </c>
      <c r="AG173" s="169" t="str">
        <f ca="1">IF(AG$5-$I$5&lt;$A66-1," ",IF(AG$5-$I$5+1&gt;'Primary Inputs'!$C$17,0,(SUM(OFFSET($I$23,0,AG$5-$I$5-$A66+1)))*$C119))</f>
        <v xml:space="preserve"> </v>
      </c>
      <c r="AH173" s="169" t="str">
        <f ca="1">IF(AH$5-$I$5&lt;$A66-1," ",IF(AH$5-$I$5+1&gt;'Primary Inputs'!$C$17,0,(SUM(OFFSET($I$23,0,AH$5-$I$5-$A66+1)))*$C119))</f>
        <v xml:space="preserve"> </v>
      </c>
      <c r="AI173" s="169" t="str">
        <f ca="1">IF(AI$5-$I$5&lt;$A66-1," ",IF(AI$5-$I$5+1&gt;'Primary Inputs'!$C$17,0,(SUM(OFFSET($I$23,0,AI$5-$I$5-$A66+1)))*$C119))</f>
        <v xml:space="preserve"> </v>
      </c>
      <c r="AJ173" s="169" t="str">
        <f ca="1">IF(AJ$5-$I$5&lt;$A66-1," ",IF(AJ$5-$I$5+1&gt;'Primary Inputs'!$C$17,0,(SUM(OFFSET($I$23,0,AJ$5-$I$5-$A66+1)))*$C119))</f>
        <v xml:space="preserve"> </v>
      </c>
      <c r="AK173" s="169" t="str">
        <f ca="1">IF(AK$5-$I$5&lt;$A66-1," ",IF(AK$5-$I$5+1&gt;'Primary Inputs'!$C$17,0,(SUM(OFFSET($I$23,0,AK$5-$I$5-$A66+1)))*$C119))</f>
        <v xml:space="preserve"> </v>
      </c>
      <c r="AL173" s="169" t="str">
        <f ca="1">IF(AL$5-$I$5&lt;$A66-1," ",IF(AL$5-$I$5+1&gt;'Primary Inputs'!$C$17,0,(SUM(OFFSET($I$23,0,AL$5-$I$5-$A66+1)))*$C119))</f>
        <v xml:space="preserve"> </v>
      </c>
      <c r="AM173" s="169" t="str">
        <f ca="1">IF(AM$5-$I$5&lt;$A66-1," ",IF(AM$5-$I$5+1&gt;'Primary Inputs'!$C$17,0,(SUM(OFFSET($I$23,0,AM$5-$I$5-$A66+1)))*$C119))</f>
        <v xml:space="preserve"> </v>
      </c>
      <c r="AN173" s="169" t="str">
        <f ca="1">IF(AN$5-$I$5&lt;$A66-1," ",IF(AN$5-$I$5+1&gt;'Primary Inputs'!$C$17,0,(SUM(OFFSET($I$23,0,AN$5-$I$5-$A66+1)))*$C119))</f>
        <v xml:space="preserve"> </v>
      </c>
      <c r="AO173" s="169" t="str">
        <f ca="1">IF(AO$5-$I$5&lt;$A66-1," ",IF(AO$5-$I$5+1&gt;'Primary Inputs'!$C$17,0,(SUM(OFFSET($I$23,0,AO$5-$I$5-$A66+1)))*$C119))</f>
        <v xml:space="preserve"> </v>
      </c>
      <c r="AP173" s="169" t="str">
        <f ca="1">IF(AP$5-$I$5&lt;$A66-1," ",IF(AP$5-$I$5+1&gt;'Primary Inputs'!$C$17,0,(SUM(OFFSET($I$23,0,AP$5-$I$5-$A66+1)))*$C119))</f>
        <v xml:space="preserve"> </v>
      </c>
      <c r="AQ173" s="169" t="str">
        <f ca="1">IF(AQ$5-$I$5&lt;$A66-1," ",IF(AQ$5-$I$5+1&gt;'Primary Inputs'!$C$17,0,(SUM(OFFSET($I$23,0,AQ$5-$I$5-$A66+1)))*$C119))</f>
        <v xml:space="preserve"> </v>
      </c>
      <c r="AR173" s="169" t="str">
        <f ca="1">IF(AR$5-$I$5&lt;$A66-1," ",IF(AR$5-$I$5+1&gt;'Primary Inputs'!$C$17,0,(SUM(OFFSET($I$23,0,AR$5-$I$5-$A66+1)))*$C119))</f>
        <v xml:space="preserve"> </v>
      </c>
      <c r="AS173" s="169" t="str">
        <f ca="1">IF(AS$5-$I$5&lt;$A66-1," ",IF(AS$5-$I$5+1&gt;'Primary Inputs'!$C$17,0,(SUM(OFFSET($I$23,0,AS$5-$I$5-$A66+1)))*$C119))</f>
        <v xml:space="preserve"> </v>
      </c>
      <c r="AT173" s="169" t="str">
        <f ca="1">IF(AT$5-$I$5&lt;$A66-1," ",IF(AT$5-$I$5+1&gt;'Primary Inputs'!$C$17,0,(SUM(OFFSET($I$23,0,AT$5-$I$5-$A66+1)))*$C119))</f>
        <v xml:space="preserve"> </v>
      </c>
      <c r="AU173" s="169" t="str">
        <f ca="1">IF(AU$5-$I$5&lt;$A66-1," ",IF(AU$5-$I$5+1&gt;'Primary Inputs'!$C$17,0,(SUM(OFFSET($I$23,0,AU$5-$I$5-$A66+1)))*$C119))</f>
        <v xml:space="preserve"> </v>
      </c>
      <c r="AV173" s="169" t="str">
        <f ca="1">IF(AV$5-$I$5&lt;$A66-1," ",IF(AV$5-$I$5+1&gt;'Primary Inputs'!$C$17,0,(SUM(OFFSET($I$23,0,AV$5-$I$5-$A66+1)))*$C119))</f>
        <v xml:space="preserve"> </v>
      </c>
      <c r="AW173" s="169">
        <f ca="1">IF(AW$5-$I$5&lt;$A66-1," ",IF(AW$5-$I$5+1&gt;'Primary Inputs'!$C$17,0,(SUM(OFFSET($I$23,0,AW$5-$I$5-$A66+1)))*$C119))</f>
        <v>0</v>
      </c>
      <c r="AX173" s="169">
        <f ca="1">IF(AX$5-$I$5&lt;$A66-1," ",IF(AX$5-$I$5+1&gt;'Primary Inputs'!$C$17,0,(SUM(OFFSET($I$23,0,AX$5-$I$5-$A66+1)))*$C119))</f>
        <v>0</v>
      </c>
      <c r="AY173" s="169">
        <f ca="1">IF(AY$5-$I$5&lt;$A66-1," ",IF(AY$5-$I$5+1&gt;'Primary Inputs'!$C$17,0,(SUM(OFFSET($I$23,0,AY$5-$I$5-$A66+1)))*$C119))</f>
        <v>0</v>
      </c>
      <c r="AZ173" s="169">
        <f ca="1">IF(AZ$5-$I$5&lt;$A66-1," ",IF(AZ$5-$I$5+1&gt;'Primary Inputs'!$C$17,0,(SUM(OFFSET($I$23,0,AZ$5-$I$5-$A66+1)))*$C119))</f>
        <v>0</v>
      </c>
      <c r="BA173" s="169">
        <f ca="1">IF(BA$5-$I$5&lt;$A66-1," ",IF(BA$5-$I$5+1&gt;'Primary Inputs'!$C$17,0,(SUM(OFFSET($I$23,0,BA$5-$I$5-$A66+1)))*$C119))</f>
        <v>0</v>
      </c>
      <c r="BB173" s="169">
        <f ca="1">IF(BB$5-$I$5&lt;$A66-1," ",IF(BB$5-$I$5+1&gt;'Primary Inputs'!$C$17,0,(SUM(OFFSET($I$23,0,BB$5-$I$5-$A66+1)))*$C119))</f>
        <v>0</v>
      </c>
      <c r="BC173" s="169">
        <f ca="1">IF(BC$5-$I$5&lt;$A66-1," ",IF(BC$5-$I$5+1&gt;'Primary Inputs'!$C$17,0,(SUM(OFFSET($I$23,0,BC$5-$I$5-$A66+1)))*$C119))</f>
        <v>0</v>
      </c>
      <c r="BD173" s="169">
        <f ca="1">IF(BD$5-$I$5&lt;$A66-1," ",IF(BD$5-$I$5+1&gt;'Primary Inputs'!$C$17,0,(SUM(OFFSET($I$23,0,BD$5-$I$5-$A66+1)))*$C119))</f>
        <v>0</v>
      </c>
      <c r="BE173" s="169">
        <f ca="1">IF(BE$5-$I$5&lt;$A66-1," ",IF(BE$5-$I$5+1&gt;'Primary Inputs'!$C$17,0,(SUM(OFFSET($I$23,0,BE$5-$I$5-$A66+1)))*$C119))</f>
        <v>0</v>
      </c>
      <c r="BF173" s="169">
        <f ca="1">IF(BF$5-$I$5&lt;$A66-1," ",IF(BF$5-$I$5+1&gt;'Primary Inputs'!$C$17,0,(SUM(OFFSET($I$23,0,BF$5-$I$5-$A66+1)))*$C119))</f>
        <v>0</v>
      </c>
    </row>
    <row r="174" spans="2:58">
      <c r="B174" s="119" t="s">
        <v>236</v>
      </c>
      <c r="C174" s="119">
        <f t="shared" ca="1" si="5"/>
        <v>0</v>
      </c>
      <c r="I174" s="169" t="str">
        <f ca="1">IF(I$5-$I$5&lt;$A67-1," ",IF(I$5-$I$5+1&gt;'Primary Inputs'!$C$17,0,(SUM(OFFSET($I$23,0,I$5-$I$5-$A67+1)))*$C120))</f>
        <v xml:space="preserve"> </v>
      </c>
      <c r="J174" s="169" t="str">
        <f ca="1">IF(J$5-$I$5&lt;$A67-1," ",IF(J$5-$I$5+1&gt;'Primary Inputs'!$C$17,0,(SUM(OFFSET($I$23,0,J$5-$I$5-$A67+1)))*$C120))</f>
        <v xml:space="preserve"> </v>
      </c>
      <c r="K174" s="169" t="str">
        <f ca="1">IF(K$5-$I$5&lt;$A67-1," ",IF(K$5-$I$5+1&gt;'Primary Inputs'!$C$17,0,(SUM(OFFSET($I$23,0,K$5-$I$5-$A67+1)))*$C120))</f>
        <v xml:space="preserve"> </v>
      </c>
      <c r="L174" s="169" t="str">
        <f ca="1">IF(L$5-$I$5&lt;$A67-1," ",IF(L$5-$I$5+1&gt;'Primary Inputs'!$C$17,0,(SUM(OFFSET($I$23,0,L$5-$I$5-$A67+1)))*$C120))</f>
        <v xml:space="preserve"> </v>
      </c>
      <c r="M174" s="169" t="str">
        <f ca="1">IF(M$5-$I$5&lt;$A67-1," ",IF(M$5-$I$5+1&gt;'Primary Inputs'!$C$17,0,(SUM(OFFSET($I$23,0,M$5-$I$5-$A67+1)))*$C120))</f>
        <v xml:space="preserve"> </v>
      </c>
      <c r="N174" s="169" t="str">
        <f ca="1">IF(N$5-$I$5&lt;$A67-1," ",IF(N$5-$I$5+1&gt;'Primary Inputs'!$C$17,0,(SUM(OFFSET($I$23,0,N$5-$I$5-$A67+1)))*$C120))</f>
        <v xml:space="preserve"> </v>
      </c>
      <c r="O174" s="169" t="str">
        <f ca="1">IF(O$5-$I$5&lt;$A67-1," ",IF(O$5-$I$5+1&gt;'Primary Inputs'!$C$17,0,(SUM(OFFSET($I$23,0,O$5-$I$5-$A67+1)))*$C120))</f>
        <v xml:space="preserve"> </v>
      </c>
      <c r="P174" s="169" t="str">
        <f ca="1">IF(P$5-$I$5&lt;$A67-1," ",IF(P$5-$I$5+1&gt;'Primary Inputs'!$C$17,0,(SUM(OFFSET($I$23,0,P$5-$I$5-$A67+1)))*$C120))</f>
        <v xml:space="preserve"> </v>
      </c>
      <c r="Q174" s="169" t="str">
        <f ca="1">IF(Q$5-$I$5&lt;$A67-1," ",IF(Q$5-$I$5+1&gt;'Primary Inputs'!$C$17,0,(SUM(OFFSET($I$23,0,Q$5-$I$5-$A67+1)))*$C120))</f>
        <v xml:space="preserve"> </v>
      </c>
      <c r="R174" s="169" t="str">
        <f ca="1">IF(R$5-$I$5&lt;$A67-1," ",IF(R$5-$I$5+1&gt;'Primary Inputs'!$C$17,0,(SUM(OFFSET($I$23,0,R$5-$I$5-$A67+1)))*$C120))</f>
        <v xml:space="preserve"> </v>
      </c>
      <c r="S174" s="169" t="str">
        <f ca="1">IF(S$5-$I$5&lt;$A67-1," ",IF(S$5-$I$5+1&gt;'Primary Inputs'!$C$17,0,(SUM(OFFSET($I$23,0,S$5-$I$5-$A67+1)))*$C120))</f>
        <v xml:space="preserve"> </v>
      </c>
      <c r="T174" s="169" t="str">
        <f ca="1">IF(T$5-$I$5&lt;$A67-1," ",IF(T$5-$I$5+1&gt;'Primary Inputs'!$C$17,0,(SUM(OFFSET($I$23,0,T$5-$I$5-$A67+1)))*$C120))</f>
        <v xml:space="preserve"> </v>
      </c>
      <c r="U174" s="169" t="str">
        <f ca="1">IF(U$5-$I$5&lt;$A67-1," ",IF(U$5-$I$5+1&gt;'Primary Inputs'!$C$17,0,(SUM(OFFSET($I$23,0,U$5-$I$5-$A67+1)))*$C120))</f>
        <v xml:space="preserve"> </v>
      </c>
      <c r="V174" s="169" t="str">
        <f ca="1">IF(V$5-$I$5&lt;$A67-1," ",IF(V$5-$I$5+1&gt;'Primary Inputs'!$C$17,0,(SUM(OFFSET($I$23,0,V$5-$I$5-$A67+1)))*$C120))</f>
        <v xml:space="preserve"> </v>
      </c>
      <c r="W174" s="169" t="str">
        <f ca="1">IF(W$5-$I$5&lt;$A67-1," ",IF(W$5-$I$5+1&gt;'Primary Inputs'!$C$17,0,(SUM(OFFSET($I$23,0,W$5-$I$5-$A67+1)))*$C120))</f>
        <v xml:space="preserve"> </v>
      </c>
      <c r="X174" s="169" t="str">
        <f ca="1">IF(X$5-$I$5&lt;$A67-1," ",IF(X$5-$I$5+1&gt;'Primary Inputs'!$C$17,0,(SUM(OFFSET($I$23,0,X$5-$I$5-$A67+1)))*$C120))</f>
        <v xml:space="preserve"> </v>
      </c>
      <c r="Y174" s="169" t="str">
        <f ca="1">IF(Y$5-$I$5&lt;$A67-1," ",IF(Y$5-$I$5+1&gt;'Primary Inputs'!$C$17,0,(SUM(OFFSET($I$23,0,Y$5-$I$5-$A67+1)))*$C120))</f>
        <v xml:space="preserve"> </v>
      </c>
      <c r="Z174" s="169" t="str">
        <f ca="1">IF(Z$5-$I$5&lt;$A67-1," ",IF(Z$5-$I$5+1&gt;'Primary Inputs'!$C$17,0,(SUM(OFFSET($I$23,0,Z$5-$I$5-$A67+1)))*$C120))</f>
        <v xml:space="preserve"> </v>
      </c>
      <c r="AA174" s="169" t="str">
        <f ca="1">IF(AA$5-$I$5&lt;$A67-1," ",IF(AA$5-$I$5+1&gt;'Primary Inputs'!$C$17,0,(SUM(OFFSET($I$23,0,AA$5-$I$5-$A67+1)))*$C120))</f>
        <v xml:space="preserve"> </v>
      </c>
      <c r="AB174" s="169" t="str">
        <f ca="1">IF(AB$5-$I$5&lt;$A67-1," ",IF(AB$5-$I$5+1&gt;'Primary Inputs'!$C$17,0,(SUM(OFFSET($I$23,0,AB$5-$I$5-$A67+1)))*$C120))</f>
        <v xml:space="preserve"> </v>
      </c>
      <c r="AC174" s="169" t="str">
        <f ca="1">IF(AC$5-$I$5&lt;$A67-1," ",IF(AC$5-$I$5+1&gt;'Primary Inputs'!$C$17,0,(SUM(OFFSET($I$23,0,AC$5-$I$5-$A67+1)))*$C120))</f>
        <v xml:space="preserve"> </v>
      </c>
      <c r="AD174" s="169" t="str">
        <f ca="1">IF(AD$5-$I$5&lt;$A67-1," ",IF(AD$5-$I$5+1&gt;'Primary Inputs'!$C$17,0,(SUM(OFFSET($I$23,0,AD$5-$I$5-$A67+1)))*$C120))</f>
        <v xml:space="preserve"> </v>
      </c>
      <c r="AE174" s="169" t="str">
        <f ca="1">IF(AE$5-$I$5&lt;$A67-1," ",IF(AE$5-$I$5+1&gt;'Primary Inputs'!$C$17,0,(SUM(OFFSET($I$23,0,AE$5-$I$5-$A67+1)))*$C120))</f>
        <v xml:space="preserve"> </v>
      </c>
      <c r="AF174" s="169" t="str">
        <f ca="1">IF(AF$5-$I$5&lt;$A67-1," ",IF(AF$5-$I$5+1&gt;'Primary Inputs'!$C$17,0,(SUM(OFFSET($I$23,0,AF$5-$I$5-$A67+1)))*$C120))</f>
        <v xml:space="preserve"> </v>
      </c>
      <c r="AG174" s="169" t="str">
        <f ca="1">IF(AG$5-$I$5&lt;$A67-1," ",IF(AG$5-$I$5+1&gt;'Primary Inputs'!$C$17,0,(SUM(OFFSET($I$23,0,AG$5-$I$5-$A67+1)))*$C120))</f>
        <v xml:space="preserve"> </v>
      </c>
      <c r="AH174" s="169" t="str">
        <f ca="1">IF(AH$5-$I$5&lt;$A67-1," ",IF(AH$5-$I$5+1&gt;'Primary Inputs'!$C$17,0,(SUM(OFFSET($I$23,0,AH$5-$I$5-$A67+1)))*$C120))</f>
        <v xml:space="preserve"> </v>
      </c>
      <c r="AI174" s="169" t="str">
        <f ca="1">IF(AI$5-$I$5&lt;$A67-1," ",IF(AI$5-$I$5+1&gt;'Primary Inputs'!$C$17,0,(SUM(OFFSET($I$23,0,AI$5-$I$5-$A67+1)))*$C120))</f>
        <v xml:space="preserve"> </v>
      </c>
      <c r="AJ174" s="169" t="str">
        <f ca="1">IF(AJ$5-$I$5&lt;$A67-1," ",IF(AJ$5-$I$5+1&gt;'Primary Inputs'!$C$17,0,(SUM(OFFSET($I$23,0,AJ$5-$I$5-$A67+1)))*$C120))</f>
        <v xml:space="preserve"> </v>
      </c>
      <c r="AK174" s="169" t="str">
        <f ca="1">IF(AK$5-$I$5&lt;$A67-1," ",IF(AK$5-$I$5+1&gt;'Primary Inputs'!$C$17,0,(SUM(OFFSET($I$23,0,AK$5-$I$5-$A67+1)))*$C120))</f>
        <v xml:space="preserve"> </v>
      </c>
      <c r="AL174" s="169" t="str">
        <f ca="1">IF(AL$5-$I$5&lt;$A67-1," ",IF(AL$5-$I$5+1&gt;'Primary Inputs'!$C$17,0,(SUM(OFFSET($I$23,0,AL$5-$I$5-$A67+1)))*$C120))</f>
        <v xml:space="preserve"> </v>
      </c>
      <c r="AM174" s="169" t="str">
        <f ca="1">IF(AM$5-$I$5&lt;$A67-1," ",IF(AM$5-$I$5+1&gt;'Primary Inputs'!$C$17,0,(SUM(OFFSET($I$23,0,AM$5-$I$5-$A67+1)))*$C120))</f>
        <v xml:space="preserve"> </v>
      </c>
      <c r="AN174" s="169" t="str">
        <f ca="1">IF(AN$5-$I$5&lt;$A67-1," ",IF(AN$5-$I$5+1&gt;'Primary Inputs'!$C$17,0,(SUM(OFFSET($I$23,0,AN$5-$I$5-$A67+1)))*$C120))</f>
        <v xml:space="preserve"> </v>
      </c>
      <c r="AO174" s="169" t="str">
        <f ca="1">IF(AO$5-$I$5&lt;$A67-1," ",IF(AO$5-$I$5+1&gt;'Primary Inputs'!$C$17,0,(SUM(OFFSET($I$23,0,AO$5-$I$5-$A67+1)))*$C120))</f>
        <v xml:space="preserve"> </v>
      </c>
      <c r="AP174" s="169" t="str">
        <f ca="1">IF(AP$5-$I$5&lt;$A67-1," ",IF(AP$5-$I$5+1&gt;'Primary Inputs'!$C$17,0,(SUM(OFFSET($I$23,0,AP$5-$I$5-$A67+1)))*$C120))</f>
        <v xml:space="preserve"> </v>
      </c>
      <c r="AQ174" s="169" t="str">
        <f ca="1">IF(AQ$5-$I$5&lt;$A67-1," ",IF(AQ$5-$I$5+1&gt;'Primary Inputs'!$C$17,0,(SUM(OFFSET($I$23,0,AQ$5-$I$5-$A67+1)))*$C120))</f>
        <v xml:space="preserve"> </v>
      </c>
      <c r="AR174" s="169" t="str">
        <f ca="1">IF(AR$5-$I$5&lt;$A67-1," ",IF(AR$5-$I$5+1&gt;'Primary Inputs'!$C$17,0,(SUM(OFFSET($I$23,0,AR$5-$I$5-$A67+1)))*$C120))</f>
        <v xml:space="preserve"> </v>
      </c>
      <c r="AS174" s="169" t="str">
        <f ca="1">IF(AS$5-$I$5&lt;$A67-1," ",IF(AS$5-$I$5+1&gt;'Primary Inputs'!$C$17,0,(SUM(OFFSET($I$23,0,AS$5-$I$5-$A67+1)))*$C120))</f>
        <v xml:space="preserve"> </v>
      </c>
      <c r="AT174" s="169" t="str">
        <f ca="1">IF(AT$5-$I$5&lt;$A67-1," ",IF(AT$5-$I$5+1&gt;'Primary Inputs'!$C$17,0,(SUM(OFFSET($I$23,0,AT$5-$I$5-$A67+1)))*$C120))</f>
        <v xml:space="preserve"> </v>
      </c>
      <c r="AU174" s="169" t="str">
        <f ca="1">IF(AU$5-$I$5&lt;$A67-1," ",IF(AU$5-$I$5+1&gt;'Primary Inputs'!$C$17,0,(SUM(OFFSET($I$23,0,AU$5-$I$5-$A67+1)))*$C120))</f>
        <v xml:space="preserve"> </v>
      </c>
      <c r="AV174" s="169" t="str">
        <f ca="1">IF(AV$5-$I$5&lt;$A67-1," ",IF(AV$5-$I$5+1&gt;'Primary Inputs'!$C$17,0,(SUM(OFFSET($I$23,0,AV$5-$I$5-$A67+1)))*$C120))</f>
        <v xml:space="preserve"> </v>
      </c>
      <c r="AW174" s="169" t="str">
        <f ca="1">IF(AW$5-$I$5&lt;$A67-1," ",IF(AW$5-$I$5+1&gt;'Primary Inputs'!$C$17,0,(SUM(OFFSET($I$23,0,AW$5-$I$5-$A67+1)))*$C120))</f>
        <v xml:space="preserve"> </v>
      </c>
      <c r="AX174" s="169">
        <f ca="1">IF(AX$5-$I$5&lt;$A67-1," ",IF(AX$5-$I$5+1&gt;'Primary Inputs'!$C$17,0,(SUM(OFFSET($I$23,0,AX$5-$I$5-$A67+1)))*$C120))</f>
        <v>0</v>
      </c>
      <c r="AY174" s="169">
        <f ca="1">IF(AY$5-$I$5&lt;$A67-1," ",IF(AY$5-$I$5+1&gt;'Primary Inputs'!$C$17,0,(SUM(OFFSET($I$23,0,AY$5-$I$5-$A67+1)))*$C120))</f>
        <v>0</v>
      </c>
      <c r="AZ174" s="169">
        <f ca="1">IF(AZ$5-$I$5&lt;$A67-1," ",IF(AZ$5-$I$5+1&gt;'Primary Inputs'!$C$17,0,(SUM(OFFSET($I$23,0,AZ$5-$I$5-$A67+1)))*$C120))</f>
        <v>0</v>
      </c>
      <c r="BA174" s="169">
        <f ca="1">IF(BA$5-$I$5&lt;$A67-1," ",IF(BA$5-$I$5+1&gt;'Primary Inputs'!$C$17,0,(SUM(OFFSET($I$23,0,BA$5-$I$5-$A67+1)))*$C120))</f>
        <v>0</v>
      </c>
      <c r="BB174" s="169">
        <f ca="1">IF(BB$5-$I$5&lt;$A67-1," ",IF(BB$5-$I$5+1&gt;'Primary Inputs'!$C$17,0,(SUM(OFFSET($I$23,0,BB$5-$I$5-$A67+1)))*$C120))</f>
        <v>0</v>
      </c>
      <c r="BC174" s="169">
        <f ca="1">IF(BC$5-$I$5&lt;$A67-1," ",IF(BC$5-$I$5+1&gt;'Primary Inputs'!$C$17,0,(SUM(OFFSET($I$23,0,BC$5-$I$5-$A67+1)))*$C120))</f>
        <v>0</v>
      </c>
      <c r="BD174" s="169">
        <f ca="1">IF(BD$5-$I$5&lt;$A67-1," ",IF(BD$5-$I$5+1&gt;'Primary Inputs'!$C$17,0,(SUM(OFFSET($I$23,0,BD$5-$I$5-$A67+1)))*$C120))</f>
        <v>0</v>
      </c>
      <c r="BE174" s="169">
        <f ca="1">IF(BE$5-$I$5&lt;$A67-1," ",IF(BE$5-$I$5+1&gt;'Primary Inputs'!$C$17,0,(SUM(OFFSET($I$23,0,BE$5-$I$5-$A67+1)))*$C120))</f>
        <v>0</v>
      </c>
      <c r="BF174" s="169">
        <f ca="1">IF(BF$5-$I$5&lt;$A67-1," ",IF(BF$5-$I$5+1&gt;'Primary Inputs'!$C$17,0,(SUM(OFFSET($I$23,0,BF$5-$I$5-$A67+1)))*$C120))</f>
        <v>0</v>
      </c>
    </row>
    <row r="175" spans="2:58">
      <c r="B175" s="119" t="s">
        <v>237</v>
      </c>
      <c r="C175" s="119">
        <f t="shared" ca="1" si="5"/>
        <v>0</v>
      </c>
      <c r="I175" s="169" t="str">
        <f ca="1">IF(I$5-$I$5&lt;$A68-1," ",IF(I$5-$I$5+1&gt;'Primary Inputs'!$C$17,0,(SUM(OFFSET($I$23,0,I$5-$I$5-$A68+1)))*$C121))</f>
        <v xml:space="preserve"> </v>
      </c>
      <c r="J175" s="169" t="str">
        <f ca="1">IF(J$5-$I$5&lt;$A68-1," ",IF(J$5-$I$5+1&gt;'Primary Inputs'!$C$17,0,(SUM(OFFSET($I$23,0,J$5-$I$5-$A68+1)))*$C121))</f>
        <v xml:space="preserve"> </v>
      </c>
      <c r="K175" s="169" t="str">
        <f ca="1">IF(K$5-$I$5&lt;$A68-1," ",IF(K$5-$I$5+1&gt;'Primary Inputs'!$C$17,0,(SUM(OFFSET($I$23,0,K$5-$I$5-$A68+1)))*$C121))</f>
        <v xml:space="preserve"> </v>
      </c>
      <c r="L175" s="169" t="str">
        <f ca="1">IF(L$5-$I$5&lt;$A68-1," ",IF(L$5-$I$5+1&gt;'Primary Inputs'!$C$17,0,(SUM(OFFSET($I$23,0,L$5-$I$5-$A68+1)))*$C121))</f>
        <v xml:space="preserve"> </v>
      </c>
      <c r="M175" s="169" t="str">
        <f ca="1">IF(M$5-$I$5&lt;$A68-1," ",IF(M$5-$I$5+1&gt;'Primary Inputs'!$C$17,0,(SUM(OFFSET($I$23,0,M$5-$I$5-$A68+1)))*$C121))</f>
        <v xml:space="preserve"> </v>
      </c>
      <c r="N175" s="169" t="str">
        <f ca="1">IF(N$5-$I$5&lt;$A68-1," ",IF(N$5-$I$5+1&gt;'Primary Inputs'!$C$17,0,(SUM(OFFSET($I$23,0,N$5-$I$5-$A68+1)))*$C121))</f>
        <v xml:space="preserve"> </v>
      </c>
      <c r="O175" s="169" t="str">
        <f ca="1">IF(O$5-$I$5&lt;$A68-1," ",IF(O$5-$I$5+1&gt;'Primary Inputs'!$C$17,0,(SUM(OFFSET($I$23,0,O$5-$I$5-$A68+1)))*$C121))</f>
        <v xml:space="preserve"> </v>
      </c>
      <c r="P175" s="169" t="str">
        <f ca="1">IF(P$5-$I$5&lt;$A68-1," ",IF(P$5-$I$5+1&gt;'Primary Inputs'!$C$17,0,(SUM(OFFSET($I$23,0,P$5-$I$5-$A68+1)))*$C121))</f>
        <v xml:space="preserve"> </v>
      </c>
      <c r="Q175" s="169" t="str">
        <f ca="1">IF(Q$5-$I$5&lt;$A68-1," ",IF(Q$5-$I$5+1&gt;'Primary Inputs'!$C$17,0,(SUM(OFFSET($I$23,0,Q$5-$I$5-$A68+1)))*$C121))</f>
        <v xml:space="preserve"> </v>
      </c>
      <c r="R175" s="169" t="str">
        <f ca="1">IF(R$5-$I$5&lt;$A68-1," ",IF(R$5-$I$5+1&gt;'Primary Inputs'!$C$17,0,(SUM(OFFSET($I$23,0,R$5-$I$5-$A68+1)))*$C121))</f>
        <v xml:space="preserve"> </v>
      </c>
      <c r="S175" s="169" t="str">
        <f ca="1">IF(S$5-$I$5&lt;$A68-1," ",IF(S$5-$I$5+1&gt;'Primary Inputs'!$C$17,0,(SUM(OFFSET($I$23,0,S$5-$I$5-$A68+1)))*$C121))</f>
        <v xml:space="preserve"> </v>
      </c>
      <c r="T175" s="169" t="str">
        <f ca="1">IF(T$5-$I$5&lt;$A68-1," ",IF(T$5-$I$5+1&gt;'Primary Inputs'!$C$17,0,(SUM(OFFSET($I$23,0,T$5-$I$5-$A68+1)))*$C121))</f>
        <v xml:space="preserve"> </v>
      </c>
      <c r="U175" s="169" t="str">
        <f ca="1">IF(U$5-$I$5&lt;$A68-1," ",IF(U$5-$I$5+1&gt;'Primary Inputs'!$C$17,0,(SUM(OFFSET($I$23,0,U$5-$I$5-$A68+1)))*$C121))</f>
        <v xml:space="preserve"> </v>
      </c>
      <c r="V175" s="169" t="str">
        <f ca="1">IF(V$5-$I$5&lt;$A68-1," ",IF(V$5-$I$5+1&gt;'Primary Inputs'!$C$17,0,(SUM(OFFSET($I$23,0,V$5-$I$5-$A68+1)))*$C121))</f>
        <v xml:space="preserve"> </v>
      </c>
      <c r="W175" s="169" t="str">
        <f ca="1">IF(W$5-$I$5&lt;$A68-1," ",IF(W$5-$I$5+1&gt;'Primary Inputs'!$C$17,0,(SUM(OFFSET($I$23,0,W$5-$I$5-$A68+1)))*$C121))</f>
        <v xml:space="preserve"> </v>
      </c>
      <c r="X175" s="169" t="str">
        <f ca="1">IF(X$5-$I$5&lt;$A68-1," ",IF(X$5-$I$5+1&gt;'Primary Inputs'!$C$17,0,(SUM(OFFSET($I$23,0,X$5-$I$5-$A68+1)))*$C121))</f>
        <v xml:space="preserve"> </v>
      </c>
      <c r="Y175" s="169" t="str">
        <f ca="1">IF(Y$5-$I$5&lt;$A68-1," ",IF(Y$5-$I$5+1&gt;'Primary Inputs'!$C$17,0,(SUM(OFFSET($I$23,0,Y$5-$I$5-$A68+1)))*$C121))</f>
        <v xml:space="preserve"> </v>
      </c>
      <c r="Z175" s="169" t="str">
        <f ca="1">IF(Z$5-$I$5&lt;$A68-1," ",IF(Z$5-$I$5+1&gt;'Primary Inputs'!$C$17,0,(SUM(OFFSET($I$23,0,Z$5-$I$5-$A68+1)))*$C121))</f>
        <v xml:space="preserve"> </v>
      </c>
      <c r="AA175" s="169" t="str">
        <f ca="1">IF(AA$5-$I$5&lt;$A68-1," ",IF(AA$5-$I$5+1&gt;'Primary Inputs'!$C$17,0,(SUM(OFFSET($I$23,0,AA$5-$I$5-$A68+1)))*$C121))</f>
        <v xml:space="preserve"> </v>
      </c>
      <c r="AB175" s="169" t="str">
        <f ca="1">IF(AB$5-$I$5&lt;$A68-1," ",IF(AB$5-$I$5+1&gt;'Primary Inputs'!$C$17,0,(SUM(OFFSET($I$23,0,AB$5-$I$5-$A68+1)))*$C121))</f>
        <v xml:space="preserve"> </v>
      </c>
      <c r="AC175" s="169" t="str">
        <f ca="1">IF(AC$5-$I$5&lt;$A68-1," ",IF(AC$5-$I$5+1&gt;'Primary Inputs'!$C$17,0,(SUM(OFFSET($I$23,0,AC$5-$I$5-$A68+1)))*$C121))</f>
        <v xml:space="preserve"> </v>
      </c>
      <c r="AD175" s="169" t="str">
        <f ca="1">IF(AD$5-$I$5&lt;$A68-1," ",IF(AD$5-$I$5+1&gt;'Primary Inputs'!$C$17,0,(SUM(OFFSET($I$23,0,AD$5-$I$5-$A68+1)))*$C121))</f>
        <v xml:space="preserve"> </v>
      </c>
      <c r="AE175" s="169" t="str">
        <f ca="1">IF(AE$5-$I$5&lt;$A68-1," ",IF(AE$5-$I$5+1&gt;'Primary Inputs'!$C$17,0,(SUM(OFFSET($I$23,0,AE$5-$I$5-$A68+1)))*$C121))</f>
        <v xml:space="preserve"> </v>
      </c>
      <c r="AF175" s="169" t="str">
        <f ca="1">IF(AF$5-$I$5&lt;$A68-1," ",IF(AF$5-$I$5+1&gt;'Primary Inputs'!$C$17,0,(SUM(OFFSET($I$23,0,AF$5-$I$5-$A68+1)))*$C121))</f>
        <v xml:space="preserve"> </v>
      </c>
      <c r="AG175" s="169" t="str">
        <f ca="1">IF(AG$5-$I$5&lt;$A68-1," ",IF(AG$5-$I$5+1&gt;'Primary Inputs'!$C$17,0,(SUM(OFFSET($I$23,0,AG$5-$I$5-$A68+1)))*$C121))</f>
        <v xml:space="preserve"> </v>
      </c>
      <c r="AH175" s="169" t="str">
        <f ca="1">IF(AH$5-$I$5&lt;$A68-1," ",IF(AH$5-$I$5+1&gt;'Primary Inputs'!$C$17,0,(SUM(OFFSET($I$23,0,AH$5-$I$5-$A68+1)))*$C121))</f>
        <v xml:space="preserve"> </v>
      </c>
      <c r="AI175" s="169" t="str">
        <f ca="1">IF(AI$5-$I$5&lt;$A68-1," ",IF(AI$5-$I$5+1&gt;'Primary Inputs'!$C$17,0,(SUM(OFFSET($I$23,0,AI$5-$I$5-$A68+1)))*$C121))</f>
        <v xml:space="preserve"> </v>
      </c>
      <c r="AJ175" s="169" t="str">
        <f ca="1">IF(AJ$5-$I$5&lt;$A68-1," ",IF(AJ$5-$I$5+1&gt;'Primary Inputs'!$C$17,0,(SUM(OFFSET($I$23,0,AJ$5-$I$5-$A68+1)))*$C121))</f>
        <v xml:space="preserve"> </v>
      </c>
      <c r="AK175" s="169" t="str">
        <f ca="1">IF(AK$5-$I$5&lt;$A68-1," ",IF(AK$5-$I$5+1&gt;'Primary Inputs'!$C$17,0,(SUM(OFFSET($I$23,0,AK$5-$I$5-$A68+1)))*$C121))</f>
        <v xml:space="preserve"> </v>
      </c>
      <c r="AL175" s="169" t="str">
        <f ca="1">IF(AL$5-$I$5&lt;$A68-1," ",IF(AL$5-$I$5+1&gt;'Primary Inputs'!$C$17,0,(SUM(OFFSET($I$23,0,AL$5-$I$5-$A68+1)))*$C121))</f>
        <v xml:space="preserve"> </v>
      </c>
      <c r="AM175" s="169" t="str">
        <f ca="1">IF(AM$5-$I$5&lt;$A68-1," ",IF(AM$5-$I$5+1&gt;'Primary Inputs'!$C$17,0,(SUM(OFFSET($I$23,0,AM$5-$I$5-$A68+1)))*$C121))</f>
        <v xml:space="preserve"> </v>
      </c>
      <c r="AN175" s="169" t="str">
        <f ca="1">IF(AN$5-$I$5&lt;$A68-1," ",IF(AN$5-$I$5+1&gt;'Primary Inputs'!$C$17,0,(SUM(OFFSET($I$23,0,AN$5-$I$5-$A68+1)))*$C121))</f>
        <v xml:space="preserve"> </v>
      </c>
      <c r="AO175" s="169" t="str">
        <f ca="1">IF(AO$5-$I$5&lt;$A68-1," ",IF(AO$5-$I$5+1&gt;'Primary Inputs'!$C$17,0,(SUM(OFFSET($I$23,0,AO$5-$I$5-$A68+1)))*$C121))</f>
        <v xml:space="preserve"> </v>
      </c>
      <c r="AP175" s="169" t="str">
        <f ca="1">IF(AP$5-$I$5&lt;$A68-1," ",IF(AP$5-$I$5+1&gt;'Primary Inputs'!$C$17,0,(SUM(OFFSET($I$23,0,AP$5-$I$5-$A68+1)))*$C121))</f>
        <v xml:space="preserve"> </v>
      </c>
      <c r="AQ175" s="169" t="str">
        <f ca="1">IF(AQ$5-$I$5&lt;$A68-1," ",IF(AQ$5-$I$5+1&gt;'Primary Inputs'!$C$17,0,(SUM(OFFSET($I$23,0,AQ$5-$I$5-$A68+1)))*$C121))</f>
        <v xml:space="preserve"> </v>
      </c>
      <c r="AR175" s="169" t="str">
        <f ca="1">IF(AR$5-$I$5&lt;$A68-1," ",IF(AR$5-$I$5+1&gt;'Primary Inputs'!$C$17,0,(SUM(OFFSET($I$23,0,AR$5-$I$5-$A68+1)))*$C121))</f>
        <v xml:space="preserve"> </v>
      </c>
      <c r="AS175" s="169" t="str">
        <f ca="1">IF(AS$5-$I$5&lt;$A68-1," ",IF(AS$5-$I$5+1&gt;'Primary Inputs'!$C$17,0,(SUM(OFFSET($I$23,0,AS$5-$I$5-$A68+1)))*$C121))</f>
        <v xml:space="preserve"> </v>
      </c>
      <c r="AT175" s="169" t="str">
        <f ca="1">IF(AT$5-$I$5&lt;$A68-1," ",IF(AT$5-$I$5+1&gt;'Primary Inputs'!$C$17,0,(SUM(OFFSET($I$23,0,AT$5-$I$5-$A68+1)))*$C121))</f>
        <v xml:space="preserve"> </v>
      </c>
      <c r="AU175" s="169" t="str">
        <f ca="1">IF(AU$5-$I$5&lt;$A68-1," ",IF(AU$5-$I$5+1&gt;'Primary Inputs'!$C$17,0,(SUM(OFFSET($I$23,0,AU$5-$I$5-$A68+1)))*$C121))</f>
        <v xml:space="preserve"> </v>
      </c>
      <c r="AV175" s="169" t="str">
        <f ca="1">IF(AV$5-$I$5&lt;$A68-1," ",IF(AV$5-$I$5+1&gt;'Primary Inputs'!$C$17,0,(SUM(OFFSET($I$23,0,AV$5-$I$5-$A68+1)))*$C121))</f>
        <v xml:space="preserve"> </v>
      </c>
      <c r="AW175" s="169" t="str">
        <f ca="1">IF(AW$5-$I$5&lt;$A68-1," ",IF(AW$5-$I$5+1&gt;'Primary Inputs'!$C$17,0,(SUM(OFFSET($I$23,0,AW$5-$I$5-$A68+1)))*$C121))</f>
        <v xml:space="preserve"> </v>
      </c>
      <c r="AX175" s="169" t="str">
        <f ca="1">IF(AX$5-$I$5&lt;$A68-1," ",IF(AX$5-$I$5+1&gt;'Primary Inputs'!$C$17,0,(SUM(OFFSET($I$23,0,AX$5-$I$5-$A68+1)))*$C121))</f>
        <v xml:space="preserve"> </v>
      </c>
      <c r="AY175" s="169">
        <f ca="1">IF(AY$5-$I$5&lt;$A68-1," ",IF(AY$5-$I$5+1&gt;'Primary Inputs'!$C$17,0,(SUM(OFFSET($I$23,0,AY$5-$I$5-$A68+1)))*$C121))</f>
        <v>0</v>
      </c>
      <c r="AZ175" s="169">
        <f ca="1">IF(AZ$5-$I$5&lt;$A68-1," ",IF(AZ$5-$I$5+1&gt;'Primary Inputs'!$C$17,0,(SUM(OFFSET($I$23,0,AZ$5-$I$5-$A68+1)))*$C121))</f>
        <v>0</v>
      </c>
      <c r="BA175" s="169">
        <f ca="1">IF(BA$5-$I$5&lt;$A68-1," ",IF(BA$5-$I$5+1&gt;'Primary Inputs'!$C$17,0,(SUM(OFFSET($I$23,0,BA$5-$I$5-$A68+1)))*$C121))</f>
        <v>0</v>
      </c>
      <c r="BB175" s="169">
        <f ca="1">IF(BB$5-$I$5&lt;$A68-1," ",IF(BB$5-$I$5+1&gt;'Primary Inputs'!$C$17,0,(SUM(OFFSET($I$23,0,BB$5-$I$5-$A68+1)))*$C121))</f>
        <v>0</v>
      </c>
      <c r="BC175" s="169">
        <f ca="1">IF(BC$5-$I$5&lt;$A68-1," ",IF(BC$5-$I$5+1&gt;'Primary Inputs'!$C$17,0,(SUM(OFFSET($I$23,0,BC$5-$I$5-$A68+1)))*$C121))</f>
        <v>0</v>
      </c>
      <c r="BD175" s="169">
        <f ca="1">IF(BD$5-$I$5&lt;$A68-1," ",IF(BD$5-$I$5+1&gt;'Primary Inputs'!$C$17,0,(SUM(OFFSET($I$23,0,BD$5-$I$5-$A68+1)))*$C121))</f>
        <v>0</v>
      </c>
      <c r="BE175" s="169">
        <f ca="1">IF(BE$5-$I$5&lt;$A68-1," ",IF(BE$5-$I$5+1&gt;'Primary Inputs'!$C$17,0,(SUM(OFFSET($I$23,0,BE$5-$I$5-$A68+1)))*$C121))</f>
        <v>0</v>
      </c>
      <c r="BF175" s="169">
        <f ca="1">IF(BF$5-$I$5&lt;$A68-1," ",IF(BF$5-$I$5+1&gt;'Primary Inputs'!$C$17,0,(SUM(OFFSET($I$23,0,BF$5-$I$5-$A68+1)))*$C121))</f>
        <v>0</v>
      </c>
    </row>
    <row r="176" spans="2:58">
      <c r="B176" s="119" t="s">
        <v>238</v>
      </c>
      <c r="C176" s="119">
        <f t="shared" ca="1" si="5"/>
        <v>0</v>
      </c>
      <c r="I176" s="169" t="str">
        <f ca="1">IF(I$5-$I$5&lt;$A69-1," ",IF(I$5-$I$5+1&gt;'Primary Inputs'!$C$17,0,(SUM(OFFSET($I$23,0,I$5-$I$5-$A69+1)))*$C122))</f>
        <v xml:space="preserve"> </v>
      </c>
      <c r="J176" s="169" t="str">
        <f ca="1">IF(J$5-$I$5&lt;$A69-1," ",IF(J$5-$I$5+1&gt;'Primary Inputs'!$C$17,0,(SUM(OFFSET($I$23,0,J$5-$I$5-$A69+1)))*$C122))</f>
        <v xml:space="preserve"> </v>
      </c>
      <c r="K176" s="169" t="str">
        <f ca="1">IF(K$5-$I$5&lt;$A69-1," ",IF(K$5-$I$5+1&gt;'Primary Inputs'!$C$17,0,(SUM(OFFSET($I$23,0,K$5-$I$5-$A69+1)))*$C122))</f>
        <v xml:space="preserve"> </v>
      </c>
      <c r="L176" s="169" t="str">
        <f ca="1">IF(L$5-$I$5&lt;$A69-1," ",IF(L$5-$I$5+1&gt;'Primary Inputs'!$C$17,0,(SUM(OFFSET($I$23,0,L$5-$I$5-$A69+1)))*$C122))</f>
        <v xml:space="preserve"> </v>
      </c>
      <c r="M176" s="169" t="str">
        <f ca="1">IF(M$5-$I$5&lt;$A69-1," ",IF(M$5-$I$5+1&gt;'Primary Inputs'!$C$17,0,(SUM(OFFSET($I$23,0,M$5-$I$5-$A69+1)))*$C122))</f>
        <v xml:space="preserve"> </v>
      </c>
      <c r="N176" s="169" t="str">
        <f ca="1">IF(N$5-$I$5&lt;$A69-1," ",IF(N$5-$I$5+1&gt;'Primary Inputs'!$C$17,0,(SUM(OFFSET($I$23,0,N$5-$I$5-$A69+1)))*$C122))</f>
        <v xml:space="preserve"> </v>
      </c>
      <c r="O176" s="169" t="str">
        <f ca="1">IF(O$5-$I$5&lt;$A69-1," ",IF(O$5-$I$5+1&gt;'Primary Inputs'!$C$17,0,(SUM(OFFSET($I$23,0,O$5-$I$5-$A69+1)))*$C122))</f>
        <v xml:space="preserve"> </v>
      </c>
      <c r="P176" s="169" t="str">
        <f ca="1">IF(P$5-$I$5&lt;$A69-1," ",IF(P$5-$I$5+1&gt;'Primary Inputs'!$C$17,0,(SUM(OFFSET($I$23,0,P$5-$I$5-$A69+1)))*$C122))</f>
        <v xml:space="preserve"> </v>
      </c>
      <c r="Q176" s="169" t="str">
        <f ca="1">IF(Q$5-$I$5&lt;$A69-1," ",IF(Q$5-$I$5+1&gt;'Primary Inputs'!$C$17,0,(SUM(OFFSET($I$23,0,Q$5-$I$5-$A69+1)))*$C122))</f>
        <v xml:space="preserve"> </v>
      </c>
      <c r="R176" s="169" t="str">
        <f ca="1">IF(R$5-$I$5&lt;$A69-1," ",IF(R$5-$I$5+1&gt;'Primary Inputs'!$C$17,0,(SUM(OFFSET($I$23,0,R$5-$I$5-$A69+1)))*$C122))</f>
        <v xml:space="preserve"> </v>
      </c>
      <c r="S176" s="169" t="str">
        <f ca="1">IF(S$5-$I$5&lt;$A69-1," ",IF(S$5-$I$5+1&gt;'Primary Inputs'!$C$17,0,(SUM(OFFSET($I$23,0,S$5-$I$5-$A69+1)))*$C122))</f>
        <v xml:space="preserve"> </v>
      </c>
      <c r="T176" s="169" t="str">
        <f ca="1">IF(T$5-$I$5&lt;$A69-1," ",IF(T$5-$I$5+1&gt;'Primary Inputs'!$C$17,0,(SUM(OFFSET($I$23,0,T$5-$I$5-$A69+1)))*$C122))</f>
        <v xml:space="preserve"> </v>
      </c>
      <c r="U176" s="169" t="str">
        <f ca="1">IF(U$5-$I$5&lt;$A69-1," ",IF(U$5-$I$5+1&gt;'Primary Inputs'!$C$17,0,(SUM(OFFSET($I$23,0,U$5-$I$5-$A69+1)))*$C122))</f>
        <v xml:space="preserve"> </v>
      </c>
      <c r="V176" s="169" t="str">
        <f ca="1">IF(V$5-$I$5&lt;$A69-1," ",IF(V$5-$I$5+1&gt;'Primary Inputs'!$C$17,0,(SUM(OFFSET($I$23,0,V$5-$I$5-$A69+1)))*$C122))</f>
        <v xml:space="preserve"> </v>
      </c>
      <c r="W176" s="169" t="str">
        <f ca="1">IF(W$5-$I$5&lt;$A69-1," ",IF(W$5-$I$5+1&gt;'Primary Inputs'!$C$17,0,(SUM(OFFSET($I$23,0,W$5-$I$5-$A69+1)))*$C122))</f>
        <v xml:space="preserve"> </v>
      </c>
      <c r="X176" s="169" t="str">
        <f ca="1">IF(X$5-$I$5&lt;$A69-1," ",IF(X$5-$I$5+1&gt;'Primary Inputs'!$C$17,0,(SUM(OFFSET($I$23,0,X$5-$I$5-$A69+1)))*$C122))</f>
        <v xml:space="preserve"> </v>
      </c>
      <c r="Y176" s="169" t="str">
        <f ca="1">IF(Y$5-$I$5&lt;$A69-1," ",IF(Y$5-$I$5+1&gt;'Primary Inputs'!$C$17,0,(SUM(OFFSET($I$23,0,Y$5-$I$5-$A69+1)))*$C122))</f>
        <v xml:space="preserve"> </v>
      </c>
      <c r="Z176" s="169" t="str">
        <f ca="1">IF(Z$5-$I$5&lt;$A69-1," ",IF(Z$5-$I$5+1&gt;'Primary Inputs'!$C$17,0,(SUM(OFFSET($I$23,0,Z$5-$I$5-$A69+1)))*$C122))</f>
        <v xml:space="preserve"> </v>
      </c>
      <c r="AA176" s="169" t="str">
        <f ca="1">IF(AA$5-$I$5&lt;$A69-1," ",IF(AA$5-$I$5+1&gt;'Primary Inputs'!$C$17,0,(SUM(OFFSET($I$23,0,AA$5-$I$5-$A69+1)))*$C122))</f>
        <v xml:space="preserve"> </v>
      </c>
      <c r="AB176" s="169" t="str">
        <f ca="1">IF(AB$5-$I$5&lt;$A69-1," ",IF(AB$5-$I$5+1&gt;'Primary Inputs'!$C$17,0,(SUM(OFFSET($I$23,0,AB$5-$I$5-$A69+1)))*$C122))</f>
        <v xml:space="preserve"> </v>
      </c>
      <c r="AC176" s="169" t="str">
        <f ca="1">IF(AC$5-$I$5&lt;$A69-1," ",IF(AC$5-$I$5+1&gt;'Primary Inputs'!$C$17,0,(SUM(OFFSET($I$23,0,AC$5-$I$5-$A69+1)))*$C122))</f>
        <v xml:space="preserve"> </v>
      </c>
      <c r="AD176" s="169" t="str">
        <f ca="1">IF(AD$5-$I$5&lt;$A69-1," ",IF(AD$5-$I$5+1&gt;'Primary Inputs'!$C$17,0,(SUM(OFFSET($I$23,0,AD$5-$I$5-$A69+1)))*$C122))</f>
        <v xml:space="preserve"> </v>
      </c>
      <c r="AE176" s="169" t="str">
        <f ca="1">IF(AE$5-$I$5&lt;$A69-1," ",IF(AE$5-$I$5+1&gt;'Primary Inputs'!$C$17,0,(SUM(OFFSET($I$23,0,AE$5-$I$5-$A69+1)))*$C122))</f>
        <v xml:space="preserve"> </v>
      </c>
      <c r="AF176" s="169" t="str">
        <f ca="1">IF(AF$5-$I$5&lt;$A69-1," ",IF(AF$5-$I$5+1&gt;'Primary Inputs'!$C$17,0,(SUM(OFFSET($I$23,0,AF$5-$I$5-$A69+1)))*$C122))</f>
        <v xml:space="preserve"> </v>
      </c>
      <c r="AG176" s="169" t="str">
        <f ca="1">IF(AG$5-$I$5&lt;$A69-1," ",IF(AG$5-$I$5+1&gt;'Primary Inputs'!$C$17,0,(SUM(OFFSET($I$23,0,AG$5-$I$5-$A69+1)))*$C122))</f>
        <v xml:space="preserve"> </v>
      </c>
      <c r="AH176" s="169" t="str">
        <f ca="1">IF(AH$5-$I$5&lt;$A69-1," ",IF(AH$5-$I$5+1&gt;'Primary Inputs'!$C$17,0,(SUM(OFFSET($I$23,0,AH$5-$I$5-$A69+1)))*$C122))</f>
        <v xml:space="preserve"> </v>
      </c>
      <c r="AI176" s="169" t="str">
        <f ca="1">IF(AI$5-$I$5&lt;$A69-1," ",IF(AI$5-$I$5+1&gt;'Primary Inputs'!$C$17,0,(SUM(OFFSET($I$23,0,AI$5-$I$5-$A69+1)))*$C122))</f>
        <v xml:space="preserve"> </v>
      </c>
      <c r="AJ176" s="169" t="str">
        <f ca="1">IF(AJ$5-$I$5&lt;$A69-1," ",IF(AJ$5-$I$5+1&gt;'Primary Inputs'!$C$17,0,(SUM(OFFSET($I$23,0,AJ$5-$I$5-$A69+1)))*$C122))</f>
        <v xml:space="preserve"> </v>
      </c>
      <c r="AK176" s="169" t="str">
        <f ca="1">IF(AK$5-$I$5&lt;$A69-1," ",IF(AK$5-$I$5+1&gt;'Primary Inputs'!$C$17,0,(SUM(OFFSET($I$23,0,AK$5-$I$5-$A69+1)))*$C122))</f>
        <v xml:space="preserve"> </v>
      </c>
      <c r="AL176" s="169" t="str">
        <f ca="1">IF(AL$5-$I$5&lt;$A69-1," ",IF(AL$5-$I$5+1&gt;'Primary Inputs'!$C$17,0,(SUM(OFFSET($I$23,0,AL$5-$I$5-$A69+1)))*$C122))</f>
        <v xml:space="preserve"> </v>
      </c>
      <c r="AM176" s="169" t="str">
        <f ca="1">IF(AM$5-$I$5&lt;$A69-1," ",IF(AM$5-$I$5+1&gt;'Primary Inputs'!$C$17,0,(SUM(OFFSET($I$23,0,AM$5-$I$5-$A69+1)))*$C122))</f>
        <v xml:space="preserve"> </v>
      </c>
      <c r="AN176" s="169" t="str">
        <f ca="1">IF(AN$5-$I$5&lt;$A69-1," ",IF(AN$5-$I$5+1&gt;'Primary Inputs'!$C$17,0,(SUM(OFFSET($I$23,0,AN$5-$I$5-$A69+1)))*$C122))</f>
        <v xml:space="preserve"> </v>
      </c>
      <c r="AO176" s="169" t="str">
        <f ca="1">IF(AO$5-$I$5&lt;$A69-1," ",IF(AO$5-$I$5+1&gt;'Primary Inputs'!$C$17,0,(SUM(OFFSET($I$23,0,AO$5-$I$5-$A69+1)))*$C122))</f>
        <v xml:space="preserve"> </v>
      </c>
      <c r="AP176" s="169" t="str">
        <f ca="1">IF(AP$5-$I$5&lt;$A69-1," ",IF(AP$5-$I$5+1&gt;'Primary Inputs'!$C$17,0,(SUM(OFFSET($I$23,0,AP$5-$I$5-$A69+1)))*$C122))</f>
        <v xml:space="preserve"> </v>
      </c>
      <c r="AQ176" s="169" t="str">
        <f ca="1">IF(AQ$5-$I$5&lt;$A69-1," ",IF(AQ$5-$I$5+1&gt;'Primary Inputs'!$C$17,0,(SUM(OFFSET($I$23,0,AQ$5-$I$5-$A69+1)))*$C122))</f>
        <v xml:space="preserve"> </v>
      </c>
      <c r="AR176" s="169" t="str">
        <f ca="1">IF(AR$5-$I$5&lt;$A69-1," ",IF(AR$5-$I$5+1&gt;'Primary Inputs'!$C$17,0,(SUM(OFFSET($I$23,0,AR$5-$I$5-$A69+1)))*$C122))</f>
        <v xml:space="preserve"> </v>
      </c>
      <c r="AS176" s="169" t="str">
        <f ca="1">IF(AS$5-$I$5&lt;$A69-1," ",IF(AS$5-$I$5+1&gt;'Primary Inputs'!$C$17,0,(SUM(OFFSET($I$23,0,AS$5-$I$5-$A69+1)))*$C122))</f>
        <v xml:space="preserve"> </v>
      </c>
      <c r="AT176" s="169" t="str">
        <f ca="1">IF(AT$5-$I$5&lt;$A69-1," ",IF(AT$5-$I$5+1&gt;'Primary Inputs'!$C$17,0,(SUM(OFFSET($I$23,0,AT$5-$I$5-$A69+1)))*$C122))</f>
        <v xml:space="preserve"> </v>
      </c>
      <c r="AU176" s="169" t="str">
        <f ca="1">IF(AU$5-$I$5&lt;$A69-1," ",IF(AU$5-$I$5+1&gt;'Primary Inputs'!$C$17,0,(SUM(OFFSET($I$23,0,AU$5-$I$5-$A69+1)))*$C122))</f>
        <v xml:space="preserve"> </v>
      </c>
      <c r="AV176" s="169" t="str">
        <f ca="1">IF(AV$5-$I$5&lt;$A69-1," ",IF(AV$5-$I$5+1&gt;'Primary Inputs'!$C$17,0,(SUM(OFFSET($I$23,0,AV$5-$I$5-$A69+1)))*$C122))</f>
        <v xml:space="preserve"> </v>
      </c>
      <c r="AW176" s="169" t="str">
        <f ca="1">IF(AW$5-$I$5&lt;$A69-1," ",IF(AW$5-$I$5+1&gt;'Primary Inputs'!$C$17,0,(SUM(OFFSET($I$23,0,AW$5-$I$5-$A69+1)))*$C122))</f>
        <v xml:space="preserve"> </v>
      </c>
      <c r="AX176" s="169" t="str">
        <f ca="1">IF(AX$5-$I$5&lt;$A69-1," ",IF(AX$5-$I$5+1&gt;'Primary Inputs'!$C$17,0,(SUM(OFFSET($I$23,0,AX$5-$I$5-$A69+1)))*$C122))</f>
        <v xml:space="preserve"> </v>
      </c>
      <c r="AY176" s="169" t="str">
        <f ca="1">IF(AY$5-$I$5&lt;$A69-1," ",IF(AY$5-$I$5+1&gt;'Primary Inputs'!$C$17,0,(SUM(OFFSET($I$23,0,AY$5-$I$5-$A69+1)))*$C122))</f>
        <v xml:space="preserve"> </v>
      </c>
      <c r="AZ176" s="169">
        <f ca="1">IF(AZ$5-$I$5&lt;$A69-1," ",IF(AZ$5-$I$5+1&gt;'Primary Inputs'!$C$17,0,(SUM(OFFSET($I$23,0,AZ$5-$I$5-$A69+1)))*$C122))</f>
        <v>0</v>
      </c>
      <c r="BA176" s="169">
        <f ca="1">IF(BA$5-$I$5&lt;$A69-1," ",IF(BA$5-$I$5+1&gt;'Primary Inputs'!$C$17,0,(SUM(OFFSET($I$23,0,BA$5-$I$5-$A69+1)))*$C122))</f>
        <v>0</v>
      </c>
      <c r="BB176" s="169">
        <f ca="1">IF(BB$5-$I$5&lt;$A69-1," ",IF(BB$5-$I$5+1&gt;'Primary Inputs'!$C$17,0,(SUM(OFFSET($I$23,0,BB$5-$I$5-$A69+1)))*$C122))</f>
        <v>0</v>
      </c>
      <c r="BC176" s="169">
        <f ca="1">IF(BC$5-$I$5&lt;$A69-1," ",IF(BC$5-$I$5+1&gt;'Primary Inputs'!$C$17,0,(SUM(OFFSET($I$23,0,BC$5-$I$5-$A69+1)))*$C122))</f>
        <v>0</v>
      </c>
      <c r="BD176" s="169">
        <f ca="1">IF(BD$5-$I$5&lt;$A69-1," ",IF(BD$5-$I$5+1&gt;'Primary Inputs'!$C$17,0,(SUM(OFFSET($I$23,0,BD$5-$I$5-$A69+1)))*$C122))</f>
        <v>0</v>
      </c>
      <c r="BE176" s="169">
        <f ca="1">IF(BE$5-$I$5&lt;$A69-1," ",IF(BE$5-$I$5+1&gt;'Primary Inputs'!$C$17,0,(SUM(OFFSET($I$23,0,BE$5-$I$5-$A69+1)))*$C122))</f>
        <v>0</v>
      </c>
      <c r="BF176" s="169">
        <f ca="1">IF(BF$5-$I$5&lt;$A69-1," ",IF(BF$5-$I$5+1&gt;'Primary Inputs'!$C$17,0,(SUM(OFFSET($I$23,0,BF$5-$I$5-$A69+1)))*$C122))</f>
        <v>0</v>
      </c>
    </row>
    <row r="177" spans="1:58">
      <c r="B177" s="119" t="s">
        <v>239</v>
      </c>
      <c r="C177" s="119">
        <f t="shared" ca="1" si="5"/>
        <v>0</v>
      </c>
      <c r="I177" s="169" t="str">
        <f ca="1">IF(I$5-$I$5&lt;$A70-1," ",IF(I$5-$I$5+1&gt;'Primary Inputs'!$C$17,0,(SUM(OFFSET($I$23,0,I$5-$I$5-$A70+1)))*$C123))</f>
        <v xml:space="preserve"> </v>
      </c>
      <c r="J177" s="169" t="str">
        <f ca="1">IF(J$5-$I$5&lt;$A70-1," ",IF(J$5-$I$5+1&gt;'Primary Inputs'!$C$17,0,(SUM(OFFSET($I$23,0,J$5-$I$5-$A70+1)))*$C123))</f>
        <v xml:space="preserve"> </v>
      </c>
      <c r="K177" s="169" t="str">
        <f ca="1">IF(K$5-$I$5&lt;$A70-1," ",IF(K$5-$I$5+1&gt;'Primary Inputs'!$C$17,0,(SUM(OFFSET($I$23,0,K$5-$I$5-$A70+1)))*$C123))</f>
        <v xml:space="preserve"> </v>
      </c>
      <c r="L177" s="169" t="str">
        <f ca="1">IF(L$5-$I$5&lt;$A70-1," ",IF(L$5-$I$5+1&gt;'Primary Inputs'!$C$17,0,(SUM(OFFSET($I$23,0,L$5-$I$5-$A70+1)))*$C123))</f>
        <v xml:space="preserve"> </v>
      </c>
      <c r="M177" s="169" t="str">
        <f ca="1">IF(M$5-$I$5&lt;$A70-1," ",IF(M$5-$I$5+1&gt;'Primary Inputs'!$C$17,0,(SUM(OFFSET($I$23,0,M$5-$I$5-$A70+1)))*$C123))</f>
        <v xml:space="preserve"> </v>
      </c>
      <c r="N177" s="169" t="str">
        <f ca="1">IF(N$5-$I$5&lt;$A70-1," ",IF(N$5-$I$5+1&gt;'Primary Inputs'!$C$17,0,(SUM(OFFSET($I$23,0,N$5-$I$5-$A70+1)))*$C123))</f>
        <v xml:space="preserve"> </v>
      </c>
      <c r="O177" s="169" t="str">
        <f ca="1">IF(O$5-$I$5&lt;$A70-1," ",IF(O$5-$I$5+1&gt;'Primary Inputs'!$C$17,0,(SUM(OFFSET($I$23,0,O$5-$I$5-$A70+1)))*$C123))</f>
        <v xml:space="preserve"> </v>
      </c>
      <c r="P177" s="169" t="str">
        <f ca="1">IF(P$5-$I$5&lt;$A70-1," ",IF(P$5-$I$5+1&gt;'Primary Inputs'!$C$17,0,(SUM(OFFSET($I$23,0,P$5-$I$5-$A70+1)))*$C123))</f>
        <v xml:space="preserve"> </v>
      </c>
      <c r="Q177" s="169" t="str">
        <f ca="1">IF(Q$5-$I$5&lt;$A70-1," ",IF(Q$5-$I$5+1&gt;'Primary Inputs'!$C$17,0,(SUM(OFFSET($I$23,0,Q$5-$I$5-$A70+1)))*$C123))</f>
        <v xml:space="preserve"> </v>
      </c>
      <c r="R177" s="169" t="str">
        <f ca="1">IF(R$5-$I$5&lt;$A70-1," ",IF(R$5-$I$5+1&gt;'Primary Inputs'!$C$17,0,(SUM(OFFSET($I$23,0,R$5-$I$5-$A70+1)))*$C123))</f>
        <v xml:space="preserve"> </v>
      </c>
      <c r="S177" s="169" t="str">
        <f ca="1">IF(S$5-$I$5&lt;$A70-1," ",IF(S$5-$I$5+1&gt;'Primary Inputs'!$C$17,0,(SUM(OFFSET($I$23,0,S$5-$I$5-$A70+1)))*$C123))</f>
        <v xml:space="preserve"> </v>
      </c>
      <c r="T177" s="169" t="str">
        <f ca="1">IF(T$5-$I$5&lt;$A70-1," ",IF(T$5-$I$5+1&gt;'Primary Inputs'!$C$17,0,(SUM(OFFSET($I$23,0,T$5-$I$5-$A70+1)))*$C123))</f>
        <v xml:space="preserve"> </v>
      </c>
      <c r="U177" s="169" t="str">
        <f ca="1">IF(U$5-$I$5&lt;$A70-1," ",IF(U$5-$I$5+1&gt;'Primary Inputs'!$C$17,0,(SUM(OFFSET($I$23,0,U$5-$I$5-$A70+1)))*$C123))</f>
        <v xml:space="preserve"> </v>
      </c>
      <c r="V177" s="169" t="str">
        <f ca="1">IF(V$5-$I$5&lt;$A70-1," ",IF(V$5-$I$5+1&gt;'Primary Inputs'!$C$17,0,(SUM(OFFSET($I$23,0,V$5-$I$5-$A70+1)))*$C123))</f>
        <v xml:space="preserve"> </v>
      </c>
      <c r="W177" s="169" t="str">
        <f ca="1">IF(W$5-$I$5&lt;$A70-1," ",IF(W$5-$I$5+1&gt;'Primary Inputs'!$C$17,0,(SUM(OFFSET($I$23,0,W$5-$I$5-$A70+1)))*$C123))</f>
        <v xml:space="preserve"> </v>
      </c>
      <c r="X177" s="169" t="str">
        <f ca="1">IF(X$5-$I$5&lt;$A70-1," ",IF(X$5-$I$5+1&gt;'Primary Inputs'!$C$17,0,(SUM(OFFSET($I$23,0,X$5-$I$5-$A70+1)))*$C123))</f>
        <v xml:space="preserve"> </v>
      </c>
      <c r="Y177" s="169" t="str">
        <f ca="1">IF(Y$5-$I$5&lt;$A70-1," ",IF(Y$5-$I$5+1&gt;'Primary Inputs'!$C$17,0,(SUM(OFFSET($I$23,0,Y$5-$I$5-$A70+1)))*$C123))</f>
        <v xml:space="preserve"> </v>
      </c>
      <c r="Z177" s="169" t="str">
        <f ca="1">IF(Z$5-$I$5&lt;$A70-1," ",IF(Z$5-$I$5+1&gt;'Primary Inputs'!$C$17,0,(SUM(OFFSET($I$23,0,Z$5-$I$5-$A70+1)))*$C123))</f>
        <v xml:space="preserve"> </v>
      </c>
      <c r="AA177" s="169" t="str">
        <f ca="1">IF(AA$5-$I$5&lt;$A70-1," ",IF(AA$5-$I$5+1&gt;'Primary Inputs'!$C$17,0,(SUM(OFFSET($I$23,0,AA$5-$I$5-$A70+1)))*$C123))</f>
        <v xml:space="preserve"> </v>
      </c>
      <c r="AB177" s="169" t="str">
        <f ca="1">IF(AB$5-$I$5&lt;$A70-1," ",IF(AB$5-$I$5+1&gt;'Primary Inputs'!$C$17,0,(SUM(OFFSET($I$23,0,AB$5-$I$5-$A70+1)))*$C123))</f>
        <v xml:space="preserve"> </v>
      </c>
      <c r="AC177" s="169" t="str">
        <f ca="1">IF(AC$5-$I$5&lt;$A70-1," ",IF(AC$5-$I$5+1&gt;'Primary Inputs'!$C$17,0,(SUM(OFFSET($I$23,0,AC$5-$I$5-$A70+1)))*$C123))</f>
        <v xml:space="preserve"> </v>
      </c>
      <c r="AD177" s="169" t="str">
        <f ca="1">IF(AD$5-$I$5&lt;$A70-1," ",IF(AD$5-$I$5+1&gt;'Primary Inputs'!$C$17,0,(SUM(OFFSET($I$23,0,AD$5-$I$5-$A70+1)))*$C123))</f>
        <v xml:space="preserve"> </v>
      </c>
      <c r="AE177" s="169" t="str">
        <f ca="1">IF(AE$5-$I$5&lt;$A70-1," ",IF(AE$5-$I$5+1&gt;'Primary Inputs'!$C$17,0,(SUM(OFFSET($I$23,0,AE$5-$I$5-$A70+1)))*$C123))</f>
        <v xml:space="preserve"> </v>
      </c>
      <c r="AF177" s="169" t="str">
        <f ca="1">IF(AF$5-$I$5&lt;$A70-1," ",IF(AF$5-$I$5+1&gt;'Primary Inputs'!$C$17,0,(SUM(OFFSET($I$23,0,AF$5-$I$5-$A70+1)))*$C123))</f>
        <v xml:space="preserve"> </v>
      </c>
      <c r="AG177" s="169" t="str">
        <f ca="1">IF(AG$5-$I$5&lt;$A70-1," ",IF(AG$5-$I$5+1&gt;'Primary Inputs'!$C$17,0,(SUM(OFFSET($I$23,0,AG$5-$I$5-$A70+1)))*$C123))</f>
        <v xml:space="preserve"> </v>
      </c>
      <c r="AH177" s="169" t="str">
        <f ca="1">IF(AH$5-$I$5&lt;$A70-1," ",IF(AH$5-$I$5+1&gt;'Primary Inputs'!$C$17,0,(SUM(OFFSET($I$23,0,AH$5-$I$5-$A70+1)))*$C123))</f>
        <v xml:space="preserve"> </v>
      </c>
      <c r="AI177" s="169" t="str">
        <f ca="1">IF(AI$5-$I$5&lt;$A70-1," ",IF(AI$5-$I$5+1&gt;'Primary Inputs'!$C$17,0,(SUM(OFFSET($I$23,0,AI$5-$I$5-$A70+1)))*$C123))</f>
        <v xml:space="preserve"> </v>
      </c>
      <c r="AJ177" s="169" t="str">
        <f ca="1">IF(AJ$5-$I$5&lt;$A70-1," ",IF(AJ$5-$I$5+1&gt;'Primary Inputs'!$C$17,0,(SUM(OFFSET($I$23,0,AJ$5-$I$5-$A70+1)))*$C123))</f>
        <v xml:space="preserve"> </v>
      </c>
      <c r="AK177" s="169" t="str">
        <f ca="1">IF(AK$5-$I$5&lt;$A70-1," ",IF(AK$5-$I$5+1&gt;'Primary Inputs'!$C$17,0,(SUM(OFFSET($I$23,0,AK$5-$I$5-$A70+1)))*$C123))</f>
        <v xml:space="preserve"> </v>
      </c>
      <c r="AL177" s="169" t="str">
        <f ca="1">IF(AL$5-$I$5&lt;$A70-1," ",IF(AL$5-$I$5+1&gt;'Primary Inputs'!$C$17,0,(SUM(OFFSET($I$23,0,AL$5-$I$5-$A70+1)))*$C123))</f>
        <v xml:space="preserve"> </v>
      </c>
      <c r="AM177" s="169" t="str">
        <f ca="1">IF(AM$5-$I$5&lt;$A70-1," ",IF(AM$5-$I$5+1&gt;'Primary Inputs'!$C$17,0,(SUM(OFFSET($I$23,0,AM$5-$I$5-$A70+1)))*$C123))</f>
        <v xml:space="preserve"> </v>
      </c>
      <c r="AN177" s="169" t="str">
        <f ca="1">IF(AN$5-$I$5&lt;$A70-1," ",IF(AN$5-$I$5+1&gt;'Primary Inputs'!$C$17,0,(SUM(OFFSET($I$23,0,AN$5-$I$5-$A70+1)))*$C123))</f>
        <v xml:space="preserve"> </v>
      </c>
      <c r="AO177" s="169" t="str">
        <f ca="1">IF(AO$5-$I$5&lt;$A70-1," ",IF(AO$5-$I$5+1&gt;'Primary Inputs'!$C$17,0,(SUM(OFFSET($I$23,0,AO$5-$I$5-$A70+1)))*$C123))</f>
        <v xml:space="preserve"> </v>
      </c>
      <c r="AP177" s="169" t="str">
        <f ca="1">IF(AP$5-$I$5&lt;$A70-1," ",IF(AP$5-$I$5+1&gt;'Primary Inputs'!$C$17,0,(SUM(OFFSET($I$23,0,AP$5-$I$5-$A70+1)))*$C123))</f>
        <v xml:space="preserve"> </v>
      </c>
      <c r="AQ177" s="169" t="str">
        <f ca="1">IF(AQ$5-$I$5&lt;$A70-1," ",IF(AQ$5-$I$5+1&gt;'Primary Inputs'!$C$17,0,(SUM(OFFSET($I$23,0,AQ$5-$I$5-$A70+1)))*$C123))</f>
        <v xml:space="preserve"> </v>
      </c>
      <c r="AR177" s="169" t="str">
        <f ca="1">IF(AR$5-$I$5&lt;$A70-1," ",IF(AR$5-$I$5+1&gt;'Primary Inputs'!$C$17,0,(SUM(OFFSET($I$23,0,AR$5-$I$5-$A70+1)))*$C123))</f>
        <v xml:space="preserve"> </v>
      </c>
      <c r="AS177" s="169" t="str">
        <f ca="1">IF(AS$5-$I$5&lt;$A70-1," ",IF(AS$5-$I$5+1&gt;'Primary Inputs'!$C$17,0,(SUM(OFFSET($I$23,0,AS$5-$I$5-$A70+1)))*$C123))</f>
        <v xml:space="preserve"> </v>
      </c>
      <c r="AT177" s="169" t="str">
        <f ca="1">IF(AT$5-$I$5&lt;$A70-1," ",IF(AT$5-$I$5+1&gt;'Primary Inputs'!$C$17,0,(SUM(OFFSET($I$23,0,AT$5-$I$5-$A70+1)))*$C123))</f>
        <v xml:space="preserve"> </v>
      </c>
      <c r="AU177" s="169" t="str">
        <f ca="1">IF(AU$5-$I$5&lt;$A70-1," ",IF(AU$5-$I$5+1&gt;'Primary Inputs'!$C$17,0,(SUM(OFFSET($I$23,0,AU$5-$I$5-$A70+1)))*$C123))</f>
        <v xml:space="preserve"> </v>
      </c>
      <c r="AV177" s="169" t="str">
        <f ca="1">IF(AV$5-$I$5&lt;$A70-1," ",IF(AV$5-$I$5+1&gt;'Primary Inputs'!$C$17,0,(SUM(OFFSET($I$23,0,AV$5-$I$5-$A70+1)))*$C123))</f>
        <v xml:space="preserve"> </v>
      </c>
      <c r="AW177" s="169" t="str">
        <f ca="1">IF(AW$5-$I$5&lt;$A70-1," ",IF(AW$5-$I$5+1&gt;'Primary Inputs'!$C$17,0,(SUM(OFFSET($I$23,0,AW$5-$I$5-$A70+1)))*$C123))</f>
        <v xml:space="preserve"> </v>
      </c>
      <c r="AX177" s="169" t="str">
        <f ca="1">IF(AX$5-$I$5&lt;$A70-1," ",IF(AX$5-$I$5+1&gt;'Primary Inputs'!$C$17,0,(SUM(OFFSET($I$23,0,AX$5-$I$5-$A70+1)))*$C123))</f>
        <v xml:space="preserve"> </v>
      </c>
      <c r="AY177" s="169" t="str">
        <f ca="1">IF(AY$5-$I$5&lt;$A70-1," ",IF(AY$5-$I$5+1&gt;'Primary Inputs'!$C$17,0,(SUM(OFFSET($I$23,0,AY$5-$I$5-$A70+1)))*$C123))</f>
        <v xml:space="preserve"> </v>
      </c>
      <c r="AZ177" s="169" t="str">
        <f ca="1">IF(AZ$5-$I$5&lt;$A70-1," ",IF(AZ$5-$I$5+1&gt;'Primary Inputs'!$C$17,0,(SUM(OFFSET($I$23,0,AZ$5-$I$5-$A70+1)))*$C123))</f>
        <v xml:space="preserve"> </v>
      </c>
      <c r="BA177" s="169">
        <f ca="1">IF(BA$5-$I$5&lt;$A70-1," ",IF(BA$5-$I$5+1&gt;'Primary Inputs'!$C$17,0,(SUM(OFFSET($I$23,0,BA$5-$I$5-$A70+1)))*$C123))</f>
        <v>0</v>
      </c>
      <c r="BB177" s="169">
        <f ca="1">IF(BB$5-$I$5&lt;$A70-1," ",IF(BB$5-$I$5+1&gt;'Primary Inputs'!$C$17,0,(SUM(OFFSET($I$23,0,BB$5-$I$5-$A70+1)))*$C123))</f>
        <v>0</v>
      </c>
      <c r="BC177" s="169">
        <f ca="1">IF(BC$5-$I$5&lt;$A70-1," ",IF(BC$5-$I$5+1&gt;'Primary Inputs'!$C$17,0,(SUM(OFFSET($I$23,0,BC$5-$I$5-$A70+1)))*$C123))</f>
        <v>0</v>
      </c>
      <c r="BD177" s="169">
        <f ca="1">IF(BD$5-$I$5&lt;$A70-1," ",IF(BD$5-$I$5+1&gt;'Primary Inputs'!$C$17,0,(SUM(OFFSET($I$23,0,BD$5-$I$5-$A70+1)))*$C123))</f>
        <v>0</v>
      </c>
      <c r="BE177" s="169">
        <f ca="1">IF(BE$5-$I$5&lt;$A70-1," ",IF(BE$5-$I$5+1&gt;'Primary Inputs'!$C$17,0,(SUM(OFFSET($I$23,0,BE$5-$I$5-$A70+1)))*$C123))</f>
        <v>0</v>
      </c>
      <c r="BF177" s="169">
        <f ca="1">IF(BF$5-$I$5&lt;$A70-1," ",IF(BF$5-$I$5+1&gt;'Primary Inputs'!$C$17,0,(SUM(OFFSET($I$23,0,BF$5-$I$5-$A70+1)))*$C123))</f>
        <v>0</v>
      </c>
    </row>
    <row r="178" spans="1:58">
      <c r="B178" s="119" t="s">
        <v>240</v>
      </c>
      <c r="C178" s="119">
        <f t="shared" ca="1" si="5"/>
        <v>0</v>
      </c>
      <c r="I178" s="169" t="str">
        <f ca="1">IF(I$5-$I$5&lt;$A71-1," ",IF(I$5-$I$5+1&gt;'Primary Inputs'!$C$17,0,(SUM(OFFSET($I$23,0,I$5-$I$5-$A71+1)))*$C124))</f>
        <v xml:space="preserve"> </v>
      </c>
      <c r="J178" s="169" t="str">
        <f ca="1">IF(J$5-$I$5&lt;$A71-1," ",IF(J$5-$I$5+1&gt;'Primary Inputs'!$C$17,0,(SUM(OFFSET($I$23,0,J$5-$I$5-$A71+1)))*$C124))</f>
        <v xml:space="preserve"> </v>
      </c>
      <c r="K178" s="169" t="str">
        <f ca="1">IF(K$5-$I$5&lt;$A71-1," ",IF(K$5-$I$5+1&gt;'Primary Inputs'!$C$17,0,(SUM(OFFSET($I$23,0,K$5-$I$5-$A71+1)))*$C124))</f>
        <v xml:space="preserve"> </v>
      </c>
      <c r="L178" s="169" t="str">
        <f ca="1">IF(L$5-$I$5&lt;$A71-1," ",IF(L$5-$I$5+1&gt;'Primary Inputs'!$C$17,0,(SUM(OFFSET($I$23,0,L$5-$I$5-$A71+1)))*$C124))</f>
        <v xml:space="preserve"> </v>
      </c>
      <c r="M178" s="169" t="str">
        <f ca="1">IF(M$5-$I$5&lt;$A71-1," ",IF(M$5-$I$5+1&gt;'Primary Inputs'!$C$17,0,(SUM(OFFSET($I$23,0,M$5-$I$5-$A71+1)))*$C124))</f>
        <v xml:space="preserve"> </v>
      </c>
      <c r="N178" s="169" t="str">
        <f ca="1">IF(N$5-$I$5&lt;$A71-1," ",IF(N$5-$I$5+1&gt;'Primary Inputs'!$C$17,0,(SUM(OFFSET($I$23,0,N$5-$I$5-$A71+1)))*$C124))</f>
        <v xml:space="preserve"> </v>
      </c>
      <c r="O178" s="169" t="str">
        <f ca="1">IF(O$5-$I$5&lt;$A71-1," ",IF(O$5-$I$5+1&gt;'Primary Inputs'!$C$17,0,(SUM(OFFSET($I$23,0,O$5-$I$5-$A71+1)))*$C124))</f>
        <v xml:space="preserve"> </v>
      </c>
      <c r="P178" s="169" t="str">
        <f ca="1">IF(P$5-$I$5&lt;$A71-1," ",IF(P$5-$I$5+1&gt;'Primary Inputs'!$C$17,0,(SUM(OFFSET($I$23,0,P$5-$I$5-$A71+1)))*$C124))</f>
        <v xml:space="preserve"> </v>
      </c>
      <c r="Q178" s="169" t="str">
        <f ca="1">IF(Q$5-$I$5&lt;$A71-1," ",IF(Q$5-$I$5+1&gt;'Primary Inputs'!$C$17,0,(SUM(OFFSET($I$23,0,Q$5-$I$5-$A71+1)))*$C124))</f>
        <v xml:space="preserve"> </v>
      </c>
      <c r="R178" s="169" t="str">
        <f ca="1">IF(R$5-$I$5&lt;$A71-1," ",IF(R$5-$I$5+1&gt;'Primary Inputs'!$C$17,0,(SUM(OFFSET($I$23,0,R$5-$I$5-$A71+1)))*$C124))</f>
        <v xml:space="preserve"> </v>
      </c>
      <c r="S178" s="169" t="str">
        <f ca="1">IF(S$5-$I$5&lt;$A71-1," ",IF(S$5-$I$5+1&gt;'Primary Inputs'!$C$17,0,(SUM(OFFSET($I$23,0,S$5-$I$5-$A71+1)))*$C124))</f>
        <v xml:space="preserve"> </v>
      </c>
      <c r="T178" s="169" t="str">
        <f ca="1">IF(T$5-$I$5&lt;$A71-1," ",IF(T$5-$I$5+1&gt;'Primary Inputs'!$C$17,0,(SUM(OFFSET($I$23,0,T$5-$I$5-$A71+1)))*$C124))</f>
        <v xml:space="preserve"> </v>
      </c>
      <c r="U178" s="169" t="str">
        <f ca="1">IF(U$5-$I$5&lt;$A71-1," ",IF(U$5-$I$5+1&gt;'Primary Inputs'!$C$17,0,(SUM(OFFSET($I$23,0,U$5-$I$5-$A71+1)))*$C124))</f>
        <v xml:space="preserve"> </v>
      </c>
      <c r="V178" s="169" t="str">
        <f ca="1">IF(V$5-$I$5&lt;$A71-1," ",IF(V$5-$I$5+1&gt;'Primary Inputs'!$C$17,0,(SUM(OFFSET($I$23,0,V$5-$I$5-$A71+1)))*$C124))</f>
        <v xml:space="preserve"> </v>
      </c>
      <c r="W178" s="169" t="str">
        <f ca="1">IF(W$5-$I$5&lt;$A71-1," ",IF(W$5-$I$5+1&gt;'Primary Inputs'!$C$17,0,(SUM(OFFSET($I$23,0,W$5-$I$5-$A71+1)))*$C124))</f>
        <v xml:space="preserve"> </v>
      </c>
      <c r="X178" s="169" t="str">
        <f ca="1">IF(X$5-$I$5&lt;$A71-1," ",IF(X$5-$I$5+1&gt;'Primary Inputs'!$C$17,0,(SUM(OFFSET($I$23,0,X$5-$I$5-$A71+1)))*$C124))</f>
        <v xml:space="preserve"> </v>
      </c>
      <c r="Y178" s="169" t="str">
        <f ca="1">IF(Y$5-$I$5&lt;$A71-1," ",IF(Y$5-$I$5+1&gt;'Primary Inputs'!$C$17,0,(SUM(OFFSET($I$23,0,Y$5-$I$5-$A71+1)))*$C124))</f>
        <v xml:space="preserve"> </v>
      </c>
      <c r="Z178" s="169" t="str">
        <f ca="1">IF(Z$5-$I$5&lt;$A71-1," ",IF(Z$5-$I$5+1&gt;'Primary Inputs'!$C$17,0,(SUM(OFFSET($I$23,0,Z$5-$I$5-$A71+1)))*$C124))</f>
        <v xml:space="preserve"> </v>
      </c>
      <c r="AA178" s="169" t="str">
        <f ca="1">IF(AA$5-$I$5&lt;$A71-1," ",IF(AA$5-$I$5+1&gt;'Primary Inputs'!$C$17,0,(SUM(OFFSET($I$23,0,AA$5-$I$5-$A71+1)))*$C124))</f>
        <v xml:space="preserve"> </v>
      </c>
      <c r="AB178" s="169" t="str">
        <f ca="1">IF(AB$5-$I$5&lt;$A71-1," ",IF(AB$5-$I$5+1&gt;'Primary Inputs'!$C$17,0,(SUM(OFFSET($I$23,0,AB$5-$I$5-$A71+1)))*$C124))</f>
        <v xml:space="preserve"> </v>
      </c>
      <c r="AC178" s="169" t="str">
        <f ca="1">IF(AC$5-$I$5&lt;$A71-1," ",IF(AC$5-$I$5+1&gt;'Primary Inputs'!$C$17,0,(SUM(OFFSET($I$23,0,AC$5-$I$5-$A71+1)))*$C124))</f>
        <v xml:space="preserve"> </v>
      </c>
      <c r="AD178" s="169" t="str">
        <f ca="1">IF(AD$5-$I$5&lt;$A71-1," ",IF(AD$5-$I$5+1&gt;'Primary Inputs'!$C$17,0,(SUM(OFFSET($I$23,0,AD$5-$I$5-$A71+1)))*$C124))</f>
        <v xml:space="preserve"> </v>
      </c>
      <c r="AE178" s="169" t="str">
        <f ca="1">IF(AE$5-$I$5&lt;$A71-1," ",IF(AE$5-$I$5+1&gt;'Primary Inputs'!$C$17,0,(SUM(OFFSET($I$23,0,AE$5-$I$5-$A71+1)))*$C124))</f>
        <v xml:space="preserve"> </v>
      </c>
      <c r="AF178" s="169" t="str">
        <f ca="1">IF(AF$5-$I$5&lt;$A71-1," ",IF(AF$5-$I$5+1&gt;'Primary Inputs'!$C$17,0,(SUM(OFFSET($I$23,0,AF$5-$I$5-$A71+1)))*$C124))</f>
        <v xml:space="preserve"> </v>
      </c>
      <c r="AG178" s="169" t="str">
        <f ca="1">IF(AG$5-$I$5&lt;$A71-1," ",IF(AG$5-$I$5+1&gt;'Primary Inputs'!$C$17,0,(SUM(OFFSET($I$23,0,AG$5-$I$5-$A71+1)))*$C124))</f>
        <v xml:space="preserve"> </v>
      </c>
      <c r="AH178" s="169" t="str">
        <f ca="1">IF(AH$5-$I$5&lt;$A71-1," ",IF(AH$5-$I$5+1&gt;'Primary Inputs'!$C$17,0,(SUM(OFFSET($I$23,0,AH$5-$I$5-$A71+1)))*$C124))</f>
        <v xml:space="preserve"> </v>
      </c>
      <c r="AI178" s="169" t="str">
        <f ca="1">IF(AI$5-$I$5&lt;$A71-1," ",IF(AI$5-$I$5+1&gt;'Primary Inputs'!$C$17,0,(SUM(OFFSET($I$23,0,AI$5-$I$5-$A71+1)))*$C124))</f>
        <v xml:space="preserve"> </v>
      </c>
      <c r="AJ178" s="169" t="str">
        <f ca="1">IF(AJ$5-$I$5&lt;$A71-1," ",IF(AJ$5-$I$5+1&gt;'Primary Inputs'!$C$17,0,(SUM(OFFSET($I$23,0,AJ$5-$I$5-$A71+1)))*$C124))</f>
        <v xml:space="preserve"> </v>
      </c>
      <c r="AK178" s="169" t="str">
        <f ca="1">IF(AK$5-$I$5&lt;$A71-1," ",IF(AK$5-$I$5+1&gt;'Primary Inputs'!$C$17,0,(SUM(OFFSET($I$23,0,AK$5-$I$5-$A71+1)))*$C124))</f>
        <v xml:space="preserve"> </v>
      </c>
      <c r="AL178" s="169" t="str">
        <f ca="1">IF(AL$5-$I$5&lt;$A71-1," ",IF(AL$5-$I$5+1&gt;'Primary Inputs'!$C$17,0,(SUM(OFFSET($I$23,0,AL$5-$I$5-$A71+1)))*$C124))</f>
        <v xml:space="preserve"> </v>
      </c>
      <c r="AM178" s="169" t="str">
        <f ca="1">IF(AM$5-$I$5&lt;$A71-1," ",IF(AM$5-$I$5+1&gt;'Primary Inputs'!$C$17,0,(SUM(OFFSET($I$23,0,AM$5-$I$5-$A71+1)))*$C124))</f>
        <v xml:space="preserve"> </v>
      </c>
      <c r="AN178" s="169" t="str">
        <f ca="1">IF(AN$5-$I$5&lt;$A71-1," ",IF(AN$5-$I$5+1&gt;'Primary Inputs'!$C$17,0,(SUM(OFFSET($I$23,0,AN$5-$I$5-$A71+1)))*$C124))</f>
        <v xml:space="preserve"> </v>
      </c>
      <c r="AO178" s="169" t="str">
        <f ca="1">IF(AO$5-$I$5&lt;$A71-1," ",IF(AO$5-$I$5+1&gt;'Primary Inputs'!$C$17,0,(SUM(OFFSET($I$23,0,AO$5-$I$5-$A71+1)))*$C124))</f>
        <v xml:space="preserve"> </v>
      </c>
      <c r="AP178" s="169" t="str">
        <f ca="1">IF(AP$5-$I$5&lt;$A71-1," ",IF(AP$5-$I$5+1&gt;'Primary Inputs'!$C$17,0,(SUM(OFFSET($I$23,0,AP$5-$I$5-$A71+1)))*$C124))</f>
        <v xml:space="preserve"> </v>
      </c>
      <c r="AQ178" s="169" t="str">
        <f ca="1">IF(AQ$5-$I$5&lt;$A71-1," ",IF(AQ$5-$I$5+1&gt;'Primary Inputs'!$C$17,0,(SUM(OFFSET($I$23,0,AQ$5-$I$5-$A71+1)))*$C124))</f>
        <v xml:space="preserve"> </v>
      </c>
      <c r="AR178" s="169" t="str">
        <f ca="1">IF(AR$5-$I$5&lt;$A71-1," ",IF(AR$5-$I$5+1&gt;'Primary Inputs'!$C$17,0,(SUM(OFFSET($I$23,0,AR$5-$I$5-$A71+1)))*$C124))</f>
        <v xml:space="preserve"> </v>
      </c>
      <c r="AS178" s="169" t="str">
        <f ca="1">IF(AS$5-$I$5&lt;$A71-1," ",IF(AS$5-$I$5+1&gt;'Primary Inputs'!$C$17,0,(SUM(OFFSET($I$23,0,AS$5-$I$5-$A71+1)))*$C124))</f>
        <v xml:space="preserve"> </v>
      </c>
      <c r="AT178" s="169" t="str">
        <f ca="1">IF(AT$5-$I$5&lt;$A71-1," ",IF(AT$5-$I$5+1&gt;'Primary Inputs'!$C$17,0,(SUM(OFFSET($I$23,0,AT$5-$I$5-$A71+1)))*$C124))</f>
        <v xml:space="preserve"> </v>
      </c>
      <c r="AU178" s="169" t="str">
        <f ca="1">IF(AU$5-$I$5&lt;$A71-1," ",IF(AU$5-$I$5+1&gt;'Primary Inputs'!$C$17,0,(SUM(OFFSET($I$23,0,AU$5-$I$5-$A71+1)))*$C124))</f>
        <v xml:space="preserve"> </v>
      </c>
      <c r="AV178" s="169" t="str">
        <f ca="1">IF(AV$5-$I$5&lt;$A71-1," ",IF(AV$5-$I$5+1&gt;'Primary Inputs'!$C$17,0,(SUM(OFFSET($I$23,0,AV$5-$I$5-$A71+1)))*$C124))</f>
        <v xml:space="preserve"> </v>
      </c>
      <c r="AW178" s="169" t="str">
        <f ca="1">IF(AW$5-$I$5&lt;$A71-1," ",IF(AW$5-$I$5+1&gt;'Primary Inputs'!$C$17,0,(SUM(OFFSET($I$23,0,AW$5-$I$5-$A71+1)))*$C124))</f>
        <v xml:space="preserve"> </v>
      </c>
      <c r="AX178" s="169" t="str">
        <f ca="1">IF(AX$5-$I$5&lt;$A71-1," ",IF(AX$5-$I$5+1&gt;'Primary Inputs'!$C$17,0,(SUM(OFFSET($I$23,0,AX$5-$I$5-$A71+1)))*$C124))</f>
        <v xml:space="preserve"> </v>
      </c>
      <c r="AY178" s="169" t="str">
        <f ca="1">IF(AY$5-$I$5&lt;$A71-1," ",IF(AY$5-$I$5+1&gt;'Primary Inputs'!$C$17,0,(SUM(OFFSET($I$23,0,AY$5-$I$5-$A71+1)))*$C124))</f>
        <v xml:space="preserve"> </v>
      </c>
      <c r="AZ178" s="169" t="str">
        <f ca="1">IF(AZ$5-$I$5&lt;$A71-1," ",IF(AZ$5-$I$5+1&gt;'Primary Inputs'!$C$17,0,(SUM(OFFSET($I$23,0,AZ$5-$I$5-$A71+1)))*$C124))</f>
        <v xml:space="preserve"> </v>
      </c>
      <c r="BA178" s="169" t="str">
        <f ca="1">IF(BA$5-$I$5&lt;$A71-1," ",IF(BA$5-$I$5+1&gt;'Primary Inputs'!$C$17,0,(SUM(OFFSET($I$23,0,BA$5-$I$5-$A71+1)))*$C124))</f>
        <v xml:space="preserve"> </v>
      </c>
      <c r="BB178" s="169">
        <f ca="1">IF(BB$5-$I$5&lt;$A71-1," ",IF(BB$5-$I$5+1&gt;'Primary Inputs'!$C$17,0,(SUM(OFFSET($I$23,0,BB$5-$I$5-$A71+1)))*$C124))</f>
        <v>0</v>
      </c>
      <c r="BC178" s="169">
        <f ca="1">IF(BC$5-$I$5&lt;$A71-1," ",IF(BC$5-$I$5+1&gt;'Primary Inputs'!$C$17,0,(SUM(OFFSET($I$23,0,BC$5-$I$5-$A71+1)))*$C124))</f>
        <v>0</v>
      </c>
      <c r="BD178" s="169">
        <f ca="1">IF(BD$5-$I$5&lt;$A71-1," ",IF(BD$5-$I$5+1&gt;'Primary Inputs'!$C$17,0,(SUM(OFFSET($I$23,0,BD$5-$I$5-$A71+1)))*$C124))</f>
        <v>0</v>
      </c>
      <c r="BE178" s="169">
        <f ca="1">IF(BE$5-$I$5&lt;$A71-1," ",IF(BE$5-$I$5+1&gt;'Primary Inputs'!$C$17,0,(SUM(OFFSET($I$23,0,BE$5-$I$5-$A71+1)))*$C124))</f>
        <v>0</v>
      </c>
      <c r="BF178" s="169">
        <f ca="1">IF(BF$5-$I$5&lt;$A71-1," ",IF(BF$5-$I$5+1&gt;'Primary Inputs'!$C$17,0,(SUM(OFFSET($I$23,0,BF$5-$I$5-$A71+1)))*$C124))</f>
        <v>0</v>
      </c>
    </row>
    <row r="179" spans="1:58">
      <c r="B179" s="119" t="s">
        <v>241</v>
      </c>
      <c r="C179" s="119">
        <f t="shared" ca="1" si="5"/>
        <v>0</v>
      </c>
      <c r="I179" s="169" t="str">
        <f ca="1">IF(I$5-$I$5&lt;$A72-1," ",IF(I$5-$I$5+1&gt;'Primary Inputs'!$C$17,0,(SUM(OFFSET($I$23,0,I$5-$I$5-$A72+1)))*$C125))</f>
        <v xml:space="preserve"> </v>
      </c>
      <c r="J179" s="169" t="str">
        <f ca="1">IF(J$5-$I$5&lt;$A72-1," ",IF(J$5-$I$5+1&gt;'Primary Inputs'!$C$17,0,(SUM(OFFSET($I$23,0,J$5-$I$5-$A72+1)))*$C125))</f>
        <v xml:space="preserve"> </v>
      </c>
      <c r="K179" s="169" t="str">
        <f ca="1">IF(K$5-$I$5&lt;$A72-1," ",IF(K$5-$I$5+1&gt;'Primary Inputs'!$C$17,0,(SUM(OFFSET($I$23,0,K$5-$I$5-$A72+1)))*$C125))</f>
        <v xml:space="preserve"> </v>
      </c>
      <c r="L179" s="169" t="str">
        <f ca="1">IF(L$5-$I$5&lt;$A72-1," ",IF(L$5-$I$5+1&gt;'Primary Inputs'!$C$17,0,(SUM(OFFSET($I$23,0,L$5-$I$5-$A72+1)))*$C125))</f>
        <v xml:space="preserve"> </v>
      </c>
      <c r="M179" s="169" t="str">
        <f ca="1">IF(M$5-$I$5&lt;$A72-1," ",IF(M$5-$I$5+1&gt;'Primary Inputs'!$C$17,0,(SUM(OFFSET($I$23,0,M$5-$I$5-$A72+1)))*$C125))</f>
        <v xml:space="preserve"> </v>
      </c>
      <c r="N179" s="169" t="str">
        <f ca="1">IF(N$5-$I$5&lt;$A72-1," ",IF(N$5-$I$5+1&gt;'Primary Inputs'!$C$17,0,(SUM(OFFSET($I$23,0,N$5-$I$5-$A72+1)))*$C125))</f>
        <v xml:space="preserve"> </v>
      </c>
      <c r="O179" s="169" t="str">
        <f ca="1">IF(O$5-$I$5&lt;$A72-1," ",IF(O$5-$I$5+1&gt;'Primary Inputs'!$C$17,0,(SUM(OFFSET($I$23,0,O$5-$I$5-$A72+1)))*$C125))</f>
        <v xml:space="preserve"> </v>
      </c>
      <c r="P179" s="169" t="str">
        <f ca="1">IF(P$5-$I$5&lt;$A72-1," ",IF(P$5-$I$5+1&gt;'Primary Inputs'!$C$17,0,(SUM(OFFSET($I$23,0,P$5-$I$5-$A72+1)))*$C125))</f>
        <v xml:space="preserve"> </v>
      </c>
      <c r="Q179" s="169" t="str">
        <f ca="1">IF(Q$5-$I$5&lt;$A72-1," ",IF(Q$5-$I$5+1&gt;'Primary Inputs'!$C$17,0,(SUM(OFFSET($I$23,0,Q$5-$I$5-$A72+1)))*$C125))</f>
        <v xml:space="preserve"> </v>
      </c>
      <c r="R179" s="169" t="str">
        <f ca="1">IF(R$5-$I$5&lt;$A72-1," ",IF(R$5-$I$5+1&gt;'Primary Inputs'!$C$17,0,(SUM(OFFSET($I$23,0,R$5-$I$5-$A72+1)))*$C125))</f>
        <v xml:space="preserve"> </v>
      </c>
      <c r="S179" s="169" t="str">
        <f ca="1">IF(S$5-$I$5&lt;$A72-1," ",IF(S$5-$I$5+1&gt;'Primary Inputs'!$C$17,0,(SUM(OFFSET($I$23,0,S$5-$I$5-$A72+1)))*$C125))</f>
        <v xml:space="preserve"> </v>
      </c>
      <c r="T179" s="169" t="str">
        <f ca="1">IF(T$5-$I$5&lt;$A72-1," ",IF(T$5-$I$5+1&gt;'Primary Inputs'!$C$17,0,(SUM(OFFSET($I$23,0,T$5-$I$5-$A72+1)))*$C125))</f>
        <v xml:space="preserve"> </v>
      </c>
      <c r="U179" s="169" t="str">
        <f ca="1">IF(U$5-$I$5&lt;$A72-1," ",IF(U$5-$I$5+1&gt;'Primary Inputs'!$C$17,0,(SUM(OFFSET($I$23,0,U$5-$I$5-$A72+1)))*$C125))</f>
        <v xml:space="preserve"> </v>
      </c>
      <c r="V179" s="169" t="str">
        <f ca="1">IF(V$5-$I$5&lt;$A72-1," ",IF(V$5-$I$5+1&gt;'Primary Inputs'!$C$17,0,(SUM(OFFSET($I$23,0,V$5-$I$5-$A72+1)))*$C125))</f>
        <v xml:space="preserve"> </v>
      </c>
      <c r="W179" s="169" t="str">
        <f ca="1">IF(W$5-$I$5&lt;$A72-1," ",IF(W$5-$I$5+1&gt;'Primary Inputs'!$C$17,0,(SUM(OFFSET($I$23,0,W$5-$I$5-$A72+1)))*$C125))</f>
        <v xml:space="preserve"> </v>
      </c>
      <c r="X179" s="169" t="str">
        <f ca="1">IF(X$5-$I$5&lt;$A72-1," ",IF(X$5-$I$5+1&gt;'Primary Inputs'!$C$17,0,(SUM(OFFSET($I$23,0,X$5-$I$5-$A72+1)))*$C125))</f>
        <v xml:space="preserve"> </v>
      </c>
      <c r="Y179" s="169" t="str">
        <f ca="1">IF(Y$5-$I$5&lt;$A72-1," ",IF(Y$5-$I$5+1&gt;'Primary Inputs'!$C$17,0,(SUM(OFFSET($I$23,0,Y$5-$I$5-$A72+1)))*$C125))</f>
        <v xml:space="preserve"> </v>
      </c>
      <c r="Z179" s="169" t="str">
        <f ca="1">IF(Z$5-$I$5&lt;$A72-1," ",IF(Z$5-$I$5+1&gt;'Primary Inputs'!$C$17,0,(SUM(OFFSET($I$23,0,Z$5-$I$5-$A72+1)))*$C125))</f>
        <v xml:space="preserve"> </v>
      </c>
      <c r="AA179" s="169" t="str">
        <f ca="1">IF(AA$5-$I$5&lt;$A72-1," ",IF(AA$5-$I$5+1&gt;'Primary Inputs'!$C$17,0,(SUM(OFFSET($I$23,0,AA$5-$I$5-$A72+1)))*$C125))</f>
        <v xml:space="preserve"> </v>
      </c>
      <c r="AB179" s="169" t="str">
        <f ca="1">IF(AB$5-$I$5&lt;$A72-1," ",IF(AB$5-$I$5+1&gt;'Primary Inputs'!$C$17,0,(SUM(OFFSET($I$23,0,AB$5-$I$5-$A72+1)))*$C125))</f>
        <v xml:space="preserve"> </v>
      </c>
      <c r="AC179" s="169" t="str">
        <f ca="1">IF(AC$5-$I$5&lt;$A72-1," ",IF(AC$5-$I$5+1&gt;'Primary Inputs'!$C$17,0,(SUM(OFFSET($I$23,0,AC$5-$I$5-$A72+1)))*$C125))</f>
        <v xml:space="preserve"> </v>
      </c>
      <c r="AD179" s="169" t="str">
        <f ca="1">IF(AD$5-$I$5&lt;$A72-1," ",IF(AD$5-$I$5+1&gt;'Primary Inputs'!$C$17,0,(SUM(OFFSET($I$23,0,AD$5-$I$5-$A72+1)))*$C125))</f>
        <v xml:space="preserve"> </v>
      </c>
      <c r="AE179" s="169" t="str">
        <f ca="1">IF(AE$5-$I$5&lt;$A72-1," ",IF(AE$5-$I$5+1&gt;'Primary Inputs'!$C$17,0,(SUM(OFFSET($I$23,0,AE$5-$I$5-$A72+1)))*$C125))</f>
        <v xml:space="preserve"> </v>
      </c>
      <c r="AF179" s="169" t="str">
        <f ca="1">IF(AF$5-$I$5&lt;$A72-1," ",IF(AF$5-$I$5+1&gt;'Primary Inputs'!$C$17,0,(SUM(OFFSET($I$23,0,AF$5-$I$5-$A72+1)))*$C125))</f>
        <v xml:space="preserve"> </v>
      </c>
      <c r="AG179" s="169" t="str">
        <f ca="1">IF(AG$5-$I$5&lt;$A72-1," ",IF(AG$5-$I$5+1&gt;'Primary Inputs'!$C$17,0,(SUM(OFFSET($I$23,0,AG$5-$I$5-$A72+1)))*$C125))</f>
        <v xml:space="preserve"> </v>
      </c>
      <c r="AH179" s="169" t="str">
        <f ca="1">IF(AH$5-$I$5&lt;$A72-1," ",IF(AH$5-$I$5+1&gt;'Primary Inputs'!$C$17,0,(SUM(OFFSET($I$23,0,AH$5-$I$5-$A72+1)))*$C125))</f>
        <v xml:space="preserve"> </v>
      </c>
      <c r="AI179" s="169" t="str">
        <f ca="1">IF(AI$5-$I$5&lt;$A72-1," ",IF(AI$5-$I$5+1&gt;'Primary Inputs'!$C$17,0,(SUM(OFFSET($I$23,0,AI$5-$I$5-$A72+1)))*$C125))</f>
        <v xml:space="preserve"> </v>
      </c>
      <c r="AJ179" s="169" t="str">
        <f ca="1">IF(AJ$5-$I$5&lt;$A72-1," ",IF(AJ$5-$I$5+1&gt;'Primary Inputs'!$C$17,0,(SUM(OFFSET($I$23,0,AJ$5-$I$5-$A72+1)))*$C125))</f>
        <v xml:space="preserve"> </v>
      </c>
      <c r="AK179" s="169" t="str">
        <f ca="1">IF(AK$5-$I$5&lt;$A72-1," ",IF(AK$5-$I$5+1&gt;'Primary Inputs'!$C$17,0,(SUM(OFFSET($I$23,0,AK$5-$I$5-$A72+1)))*$C125))</f>
        <v xml:space="preserve"> </v>
      </c>
      <c r="AL179" s="169" t="str">
        <f ca="1">IF(AL$5-$I$5&lt;$A72-1," ",IF(AL$5-$I$5+1&gt;'Primary Inputs'!$C$17,0,(SUM(OFFSET($I$23,0,AL$5-$I$5-$A72+1)))*$C125))</f>
        <v xml:space="preserve"> </v>
      </c>
      <c r="AM179" s="169" t="str">
        <f ca="1">IF(AM$5-$I$5&lt;$A72-1," ",IF(AM$5-$I$5+1&gt;'Primary Inputs'!$C$17,0,(SUM(OFFSET($I$23,0,AM$5-$I$5-$A72+1)))*$C125))</f>
        <v xml:space="preserve"> </v>
      </c>
      <c r="AN179" s="169" t="str">
        <f ca="1">IF(AN$5-$I$5&lt;$A72-1," ",IF(AN$5-$I$5+1&gt;'Primary Inputs'!$C$17,0,(SUM(OFFSET($I$23,0,AN$5-$I$5-$A72+1)))*$C125))</f>
        <v xml:space="preserve"> </v>
      </c>
      <c r="AO179" s="169" t="str">
        <f ca="1">IF(AO$5-$I$5&lt;$A72-1," ",IF(AO$5-$I$5+1&gt;'Primary Inputs'!$C$17,0,(SUM(OFFSET($I$23,0,AO$5-$I$5-$A72+1)))*$C125))</f>
        <v xml:space="preserve"> </v>
      </c>
      <c r="AP179" s="169" t="str">
        <f ca="1">IF(AP$5-$I$5&lt;$A72-1," ",IF(AP$5-$I$5+1&gt;'Primary Inputs'!$C$17,0,(SUM(OFFSET($I$23,0,AP$5-$I$5-$A72+1)))*$C125))</f>
        <v xml:space="preserve"> </v>
      </c>
      <c r="AQ179" s="169" t="str">
        <f ca="1">IF(AQ$5-$I$5&lt;$A72-1," ",IF(AQ$5-$I$5+1&gt;'Primary Inputs'!$C$17,0,(SUM(OFFSET($I$23,0,AQ$5-$I$5-$A72+1)))*$C125))</f>
        <v xml:space="preserve"> </v>
      </c>
      <c r="AR179" s="169" t="str">
        <f ca="1">IF(AR$5-$I$5&lt;$A72-1," ",IF(AR$5-$I$5+1&gt;'Primary Inputs'!$C$17,0,(SUM(OFFSET($I$23,0,AR$5-$I$5-$A72+1)))*$C125))</f>
        <v xml:space="preserve"> </v>
      </c>
      <c r="AS179" s="169" t="str">
        <f ca="1">IF(AS$5-$I$5&lt;$A72-1," ",IF(AS$5-$I$5+1&gt;'Primary Inputs'!$C$17,0,(SUM(OFFSET($I$23,0,AS$5-$I$5-$A72+1)))*$C125))</f>
        <v xml:space="preserve"> </v>
      </c>
      <c r="AT179" s="169" t="str">
        <f ca="1">IF(AT$5-$I$5&lt;$A72-1," ",IF(AT$5-$I$5+1&gt;'Primary Inputs'!$C$17,0,(SUM(OFFSET($I$23,0,AT$5-$I$5-$A72+1)))*$C125))</f>
        <v xml:space="preserve"> </v>
      </c>
      <c r="AU179" s="169" t="str">
        <f ca="1">IF(AU$5-$I$5&lt;$A72-1," ",IF(AU$5-$I$5+1&gt;'Primary Inputs'!$C$17,0,(SUM(OFFSET($I$23,0,AU$5-$I$5-$A72+1)))*$C125))</f>
        <v xml:space="preserve"> </v>
      </c>
      <c r="AV179" s="169" t="str">
        <f ca="1">IF(AV$5-$I$5&lt;$A72-1," ",IF(AV$5-$I$5+1&gt;'Primary Inputs'!$C$17,0,(SUM(OFFSET($I$23,0,AV$5-$I$5-$A72+1)))*$C125))</f>
        <v xml:space="preserve"> </v>
      </c>
      <c r="AW179" s="169" t="str">
        <f ca="1">IF(AW$5-$I$5&lt;$A72-1," ",IF(AW$5-$I$5+1&gt;'Primary Inputs'!$C$17,0,(SUM(OFFSET($I$23,0,AW$5-$I$5-$A72+1)))*$C125))</f>
        <v xml:space="preserve"> </v>
      </c>
      <c r="AX179" s="169" t="str">
        <f ca="1">IF(AX$5-$I$5&lt;$A72-1," ",IF(AX$5-$I$5+1&gt;'Primary Inputs'!$C$17,0,(SUM(OFFSET($I$23,0,AX$5-$I$5-$A72+1)))*$C125))</f>
        <v xml:space="preserve"> </v>
      </c>
      <c r="AY179" s="169" t="str">
        <f ca="1">IF(AY$5-$I$5&lt;$A72-1," ",IF(AY$5-$I$5+1&gt;'Primary Inputs'!$C$17,0,(SUM(OFFSET($I$23,0,AY$5-$I$5-$A72+1)))*$C125))</f>
        <v xml:space="preserve"> </v>
      </c>
      <c r="AZ179" s="169" t="str">
        <f ca="1">IF(AZ$5-$I$5&lt;$A72-1," ",IF(AZ$5-$I$5+1&gt;'Primary Inputs'!$C$17,0,(SUM(OFFSET($I$23,0,AZ$5-$I$5-$A72+1)))*$C125))</f>
        <v xml:space="preserve"> </v>
      </c>
      <c r="BA179" s="169" t="str">
        <f ca="1">IF(BA$5-$I$5&lt;$A72-1," ",IF(BA$5-$I$5+1&gt;'Primary Inputs'!$C$17,0,(SUM(OFFSET($I$23,0,BA$5-$I$5-$A72+1)))*$C125))</f>
        <v xml:space="preserve"> </v>
      </c>
      <c r="BB179" s="169" t="str">
        <f ca="1">IF(BB$5-$I$5&lt;$A72-1," ",IF(BB$5-$I$5+1&gt;'Primary Inputs'!$C$17,0,(SUM(OFFSET($I$23,0,BB$5-$I$5-$A72+1)))*$C125))</f>
        <v xml:space="preserve"> </v>
      </c>
      <c r="BC179" s="169">
        <f ca="1">IF(BC$5-$I$5&lt;$A72-1," ",IF(BC$5-$I$5+1&gt;'Primary Inputs'!$C$17,0,(SUM(OFFSET($I$23,0,BC$5-$I$5-$A72+1)))*$C125))</f>
        <v>0</v>
      </c>
      <c r="BD179" s="169">
        <f ca="1">IF(BD$5-$I$5&lt;$A72-1," ",IF(BD$5-$I$5+1&gt;'Primary Inputs'!$C$17,0,(SUM(OFFSET($I$23,0,BD$5-$I$5-$A72+1)))*$C125))</f>
        <v>0</v>
      </c>
      <c r="BE179" s="169">
        <f ca="1">IF(BE$5-$I$5&lt;$A72-1," ",IF(BE$5-$I$5+1&gt;'Primary Inputs'!$C$17,0,(SUM(OFFSET($I$23,0,BE$5-$I$5-$A72+1)))*$C125))</f>
        <v>0</v>
      </c>
      <c r="BF179" s="169">
        <f ca="1">IF(BF$5-$I$5&lt;$A72-1," ",IF(BF$5-$I$5+1&gt;'Primary Inputs'!$C$17,0,(SUM(OFFSET($I$23,0,BF$5-$I$5-$A72+1)))*$C125))</f>
        <v>0</v>
      </c>
    </row>
    <row r="180" spans="1:58">
      <c r="B180" s="119" t="s">
        <v>242</v>
      </c>
      <c r="C180" s="119">
        <f t="shared" ca="1" si="5"/>
        <v>0</v>
      </c>
      <c r="I180" s="169" t="str">
        <f ca="1">IF(I$5-$I$5&lt;$A73-1," ",IF(I$5-$I$5+1&gt;'Primary Inputs'!$C$17,0,(SUM(OFFSET($I$23,0,I$5-$I$5-$A73+1)))*$C126))</f>
        <v xml:space="preserve"> </v>
      </c>
      <c r="J180" s="169" t="str">
        <f ca="1">IF(J$5-$I$5&lt;$A73-1," ",IF(J$5-$I$5+1&gt;'Primary Inputs'!$C$17,0,(SUM(OFFSET($I$23,0,J$5-$I$5-$A73+1)))*$C126))</f>
        <v xml:space="preserve"> </v>
      </c>
      <c r="K180" s="169" t="str">
        <f ca="1">IF(K$5-$I$5&lt;$A73-1," ",IF(K$5-$I$5+1&gt;'Primary Inputs'!$C$17,0,(SUM(OFFSET($I$23,0,K$5-$I$5-$A73+1)))*$C126))</f>
        <v xml:space="preserve"> </v>
      </c>
      <c r="L180" s="169" t="str">
        <f ca="1">IF(L$5-$I$5&lt;$A73-1," ",IF(L$5-$I$5+1&gt;'Primary Inputs'!$C$17,0,(SUM(OFFSET($I$23,0,L$5-$I$5-$A73+1)))*$C126))</f>
        <v xml:space="preserve"> </v>
      </c>
      <c r="M180" s="169" t="str">
        <f ca="1">IF(M$5-$I$5&lt;$A73-1," ",IF(M$5-$I$5+1&gt;'Primary Inputs'!$C$17,0,(SUM(OFFSET($I$23,0,M$5-$I$5-$A73+1)))*$C126))</f>
        <v xml:space="preserve"> </v>
      </c>
      <c r="N180" s="169" t="str">
        <f ca="1">IF(N$5-$I$5&lt;$A73-1," ",IF(N$5-$I$5+1&gt;'Primary Inputs'!$C$17,0,(SUM(OFFSET($I$23,0,N$5-$I$5-$A73+1)))*$C126))</f>
        <v xml:space="preserve"> </v>
      </c>
      <c r="O180" s="169" t="str">
        <f ca="1">IF(O$5-$I$5&lt;$A73-1," ",IF(O$5-$I$5+1&gt;'Primary Inputs'!$C$17,0,(SUM(OFFSET($I$23,0,O$5-$I$5-$A73+1)))*$C126))</f>
        <v xml:space="preserve"> </v>
      </c>
      <c r="P180" s="169" t="str">
        <f ca="1">IF(P$5-$I$5&lt;$A73-1," ",IF(P$5-$I$5+1&gt;'Primary Inputs'!$C$17,0,(SUM(OFFSET($I$23,0,P$5-$I$5-$A73+1)))*$C126))</f>
        <v xml:space="preserve"> </v>
      </c>
      <c r="Q180" s="169" t="str">
        <f ca="1">IF(Q$5-$I$5&lt;$A73-1," ",IF(Q$5-$I$5+1&gt;'Primary Inputs'!$C$17,0,(SUM(OFFSET($I$23,0,Q$5-$I$5-$A73+1)))*$C126))</f>
        <v xml:space="preserve"> </v>
      </c>
      <c r="R180" s="169" t="str">
        <f ca="1">IF(R$5-$I$5&lt;$A73-1," ",IF(R$5-$I$5+1&gt;'Primary Inputs'!$C$17,0,(SUM(OFFSET($I$23,0,R$5-$I$5-$A73+1)))*$C126))</f>
        <v xml:space="preserve"> </v>
      </c>
      <c r="S180" s="169" t="str">
        <f ca="1">IF(S$5-$I$5&lt;$A73-1," ",IF(S$5-$I$5+1&gt;'Primary Inputs'!$C$17,0,(SUM(OFFSET($I$23,0,S$5-$I$5-$A73+1)))*$C126))</f>
        <v xml:space="preserve"> </v>
      </c>
      <c r="T180" s="169" t="str">
        <f ca="1">IF(T$5-$I$5&lt;$A73-1," ",IF(T$5-$I$5+1&gt;'Primary Inputs'!$C$17,0,(SUM(OFFSET($I$23,0,T$5-$I$5-$A73+1)))*$C126))</f>
        <v xml:space="preserve"> </v>
      </c>
      <c r="U180" s="169" t="str">
        <f ca="1">IF(U$5-$I$5&lt;$A73-1," ",IF(U$5-$I$5+1&gt;'Primary Inputs'!$C$17,0,(SUM(OFFSET($I$23,0,U$5-$I$5-$A73+1)))*$C126))</f>
        <v xml:space="preserve"> </v>
      </c>
      <c r="V180" s="169" t="str">
        <f ca="1">IF(V$5-$I$5&lt;$A73-1," ",IF(V$5-$I$5+1&gt;'Primary Inputs'!$C$17,0,(SUM(OFFSET($I$23,0,V$5-$I$5-$A73+1)))*$C126))</f>
        <v xml:space="preserve"> </v>
      </c>
      <c r="W180" s="169" t="str">
        <f ca="1">IF(W$5-$I$5&lt;$A73-1," ",IF(W$5-$I$5+1&gt;'Primary Inputs'!$C$17,0,(SUM(OFFSET($I$23,0,W$5-$I$5-$A73+1)))*$C126))</f>
        <v xml:space="preserve"> </v>
      </c>
      <c r="X180" s="169" t="str">
        <f ca="1">IF(X$5-$I$5&lt;$A73-1," ",IF(X$5-$I$5+1&gt;'Primary Inputs'!$C$17,0,(SUM(OFFSET($I$23,0,X$5-$I$5-$A73+1)))*$C126))</f>
        <v xml:space="preserve"> </v>
      </c>
      <c r="Y180" s="169" t="str">
        <f ca="1">IF(Y$5-$I$5&lt;$A73-1," ",IF(Y$5-$I$5+1&gt;'Primary Inputs'!$C$17,0,(SUM(OFFSET($I$23,0,Y$5-$I$5-$A73+1)))*$C126))</f>
        <v xml:space="preserve"> </v>
      </c>
      <c r="Z180" s="169" t="str">
        <f ca="1">IF(Z$5-$I$5&lt;$A73-1," ",IF(Z$5-$I$5+1&gt;'Primary Inputs'!$C$17,0,(SUM(OFFSET($I$23,0,Z$5-$I$5-$A73+1)))*$C126))</f>
        <v xml:space="preserve"> </v>
      </c>
      <c r="AA180" s="169" t="str">
        <f ca="1">IF(AA$5-$I$5&lt;$A73-1," ",IF(AA$5-$I$5+1&gt;'Primary Inputs'!$C$17,0,(SUM(OFFSET($I$23,0,AA$5-$I$5-$A73+1)))*$C126))</f>
        <v xml:space="preserve"> </v>
      </c>
      <c r="AB180" s="169" t="str">
        <f ca="1">IF(AB$5-$I$5&lt;$A73-1," ",IF(AB$5-$I$5+1&gt;'Primary Inputs'!$C$17,0,(SUM(OFFSET($I$23,0,AB$5-$I$5-$A73+1)))*$C126))</f>
        <v xml:space="preserve"> </v>
      </c>
      <c r="AC180" s="169" t="str">
        <f ca="1">IF(AC$5-$I$5&lt;$A73-1," ",IF(AC$5-$I$5+1&gt;'Primary Inputs'!$C$17,0,(SUM(OFFSET($I$23,0,AC$5-$I$5-$A73+1)))*$C126))</f>
        <v xml:space="preserve"> </v>
      </c>
      <c r="AD180" s="169" t="str">
        <f ca="1">IF(AD$5-$I$5&lt;$A73-1," ",IF(AD$5-$I$5+1&gt;'Primary Inputs'!$C$17,0,(SUM(OFFSET($I$23,0,AD$5-$I$5-$A73+1)))*$C126))</f>
        <v xml:space="preserve"> </v>
      </c>
      <c r="AE180" s="169" t="str">
        <f ca="1">IF(AE$5-$I$5&lt;$A73-1," ",IF(AE$5-$I$5+1&gt;'Primary Inputs'!$C$17,0,(SUM(OFFSET($I$23,0,AE$5-$I$5-$A73+1)))*$C126))</f>
        <v xml:space="preserve"> </v>
      </c>
      <c r="AF180" s="169" t="str">
        <f ca="1">IF(AF$5-$I$5&lt;$A73-1," ",IF(AF$5-$I$5+1&gt;'Primary Inputs'!$C$17,0,(SUM(OFFSET($I$23,0,AF$5-$I$5-$A73+1)))*$C126))</f>
        <v xml:space="preserve"> </v>
      </c>
      <c r="AG180" s="169" t="str">
        <f ca="1">IF(AG$5-$I$5&lt;$A73-1," ",IF(AG$5-$I$5+1&gt;'Primary Inputs'!$C$17,0,(SUM(OFFSET($I$23,0,AG$5-$I$5-$A73+1)))*$C126))</f>
        <v xml:space="preserve"> </v>
      </c>
      <c r="AH180" s="169" t="str">
        <f ca="1">IF(AH$5-$I$5&lt;$A73-1," ",IF(AH$5-$I$5+1&gt;'Primary Inputs'!$C$17,0,(SUM(OFFSET($I$23,0,AH$5-$I$5-$A73+1)))*$C126))</f>
        <v xml:space="preserve"> </v>
      </c>
      <c r="AI180" s="169" t="str">
        <f ca="1">IF(AI$5-$I$5&lt;$A73-1," ",IF(AI$5-$I$5+1&gt;'Primary Inputs'!$C$17,0,(SUM(OFFSET($I$23,0,AI$5-$I$5-$A73+1)))*$C126))</f>
        <v xml:space="preserve"> </v>
      </c>
      <c r="AJ180" s="169" t="str">
        <f ca="1">IF(AJ$5-$I$5&lt;$A73-1," ",IF(AJ$5-$I$5+1&gt;'Primary Inputs'!$C$17,0,(SUM(OFFSET($I$23,0,AJ$5-$I$5-$A73+1)))*$C126))</f>
        <v xml:space="preserve"> </v>
      </c>
      <c r="AK180" s="169" t="str">
        <f ca="1">IF(AK$5-$I$5&lt;$A73-1," ",IF(AK$5-$I$5+1&gt;'Primary Inputs'!$C$17,0,(SUM(OFFSET($I$23,0,AK$5-$I$5-$A73+1)))*$C126))</f>
        <v xml:space="preserve"> </v>
      </c>
      <c r="AL180" s="169" t="str">
        <f ca="1">IF(AL$5-$I$5&lt;$A73-1," ",IF(AL$5-$I$5+1&gt;'Primary Inputs'!$C$17,0,(SUM(OFFSET($I$23,0,AL$5-$I$5-$A73+1)))*$C126))</f>
        <v xml:space="preserve"> </v>
      </c>
      <c r="AM180" s="169" t="str">
        <f ca="1">IF(AM$5-$I$5&lt;$A73-1," ",IF(AM$5-$I$5+1&gt;'Primary Inputs'!$C$17,0,(SUM(OFFSET($I$23,0,AM$5-$I$5-$A73+1)))*$C126))</f>
        <v xml:space="preserve"> </v>
      </c>
      <c r="AN180" s="169" t="str">
        <f ca="1">IF(AN$5-$I$5&lt;$A73-1," ",IF(AN$5-$I$5+1&gt;'Primary Inputs'!$C$17,0,(SUM(OFFSET($I$23,0,AN$5-$I$5-$A73+1)))*$C126))</f>
        <v xml:space="preserve"> </v>
      </c>
      <c r="AO180" s="169" t="str">
        <f ca="1">IF(AO$5-$I$5&lt;$A73-1," ",IF(AO$5-$I$5+1&gt;'Primary Inputs'!$C$17,0,(SUM(OFFSET($I$23,0,AO$5-$I$5-$A73+1)))*$C126))</f>
        <v xml:space="preserve"> </v>
      </c>
      <c r="AP180" s="169" t="str">
        <f ca="1">IF(AP$5-$I$5&lt;$A73-1," ",IF(AP$5-$I$5+1&gt;'Primary Inputs'!$C$17,0,(SUM(OFFSET($I$23,0,AP$5-$I$5-$A73+1)))*$C126))</f>
        <v xml:space="preserve"> </v>
      </c>
      <c r="AQ180" s="169" t="str">
        <f ca="1">IF(AQ$5-$I$5&lt;$A73-1," ",IF(AQ$5-$I$5+1&gt;'Primary Inputs'!$C$17,0,(SUM(OFFSET($I$23,0,AQ$5-$I$5-$A73+1)))*$C126))</f>
        <v xml:space="preserve"> </v>
      </c>
      <c r="AR180" s="169" t="str">
        <f ca="1">IF(AR$5-$I$5&lt;$A73-1," ",IF(AR$5-$I$5+1&gt;'Primary Inputs'!$C$17,0,(SUM(OFFSET($I$23,0,AR$5-$I$5-$A73+1)))*$C126))</f>
        <v xml:space="preserve"> </v>
      </c>
      <c r="AS180" s="169" t="str">
        <f ca="1">IF(AS$5-$I$5&lt;$A73-1," ",IF(AS$5-$I$5+1&gt;'Primary Inputs'!$C$17,0,(SUM(OFFSET($I$23,0,AS$5-$I$5-$A73+1)))*$C126))</f>
        <v xml:space="preserve"> </v>
      </c>
      <c r="AT180" s="169" t="str">
        <f ca="1">IF(AT$5-$I$5&lt;$A73-1," ",IF(AT$5-$I$5+1&gt;'Primary Inputs'!$C$17,0,(SUM(OFFSET($I$23,0,AT$5-$I$5-$A73+1)))*$C126))</f>
        <v xml:space="preserve"> </v>
      </c>
      <c r="AU180" s="169" t="str">
        <f ca="1">IF(AU$5-$I$5&lt;$A73-1," ",IF(AU$5-$I$5+1&gt;'Primary Inputs'!$C$17,0,(SUM(OFFSET($I$23,0,AU$5-$I$5-$A73+1)))*$C126))</f>
        <v xml:space="preserve"> </v>
      </c>
      <c r="AV180" s="169" t="str">
        <f ca="1">IF(AV$5-$I$5&lt;$A73-1," ",IF(AV$5-$I$5+1&gt;'Primary Inputs'!$C$17,0,(SUM(OFFSET($I$23,0,AV$5-$I$5-$A73+1)))*$C126))</f>
        <v xml:space="preserve"> </v>
      </c>
      <c r="AW180" s="169" t="str">
        <f ca="1">IF(AW$5-$I$5&lt;$A73-1," ",IF(AW$5-$I$5+1&gt;'Primary Inputs'!$C$17,0,(SUM(OFFSET($I$23,0,AW$5-$I$5-$A73+1)))*$C126))</f>
        <v xml:space="preserve"> </v>
      </c>
      <c r="AX180" s="169" t="str">
        <f ca="1">IF(AX$5-$I$5&lt;$A73-1," ",IF(AX$5-$I$5+1&gt;'Primary Inputs'!$C$17,0,(SUM(OFFSET($I$23,0,AX$5-$I$5-$A73+1)))*$C126))</f>
        <v xml:space="preserve"> </v>
      </c>
      <c r="AY180" s="169" t="str">
        <f ca="1">IF(AY$5-$I$5&lt;$A73-1," ",IF(AY$5-$I$5+1&gt;'Primary Inputs'!$C$17,0,(SUM(OFFSET($I$23,0,AY$5-$I$5-$A73+1)))*$C126))</f>
        <v xml:space="preserve"> </v>
      </c>
      <c r="AZ180" s="169" t="str">
        <f ca="1">IF(AZ$5-$I$5&lt;$A73-1," ",IF(AZ$5-$I$5+1&gt;'Primary Inputs'!$C$17,0,(SUM(OFFSET($I$23,0,AZ$5-$I$5-$A73+1)))*$C126))</f>
        <v xml:space="preserve"> </v>
      </c>
      <c r="BA180" s="169" t="str">
        <f ca="1">IF(BA$5-$I$5&lt;$A73-1," ",IF(BA$5-$I$5+1&gt;'Primary Inputs'!$C$17,0,(SUM(OFFSET($I$23,0,BA$5-$I$5-$A73+1)))*$C126))</f>
        <v xml:space="preserve"> </v>
      </c>
      <c r="BB180" s="169" t="str">
        <f ca="1">IF(BB$5-$I$5&lt;$A73-1," ",IF(BB$5-$I$5+1&gt;'Primary Inputs'!$C$17,0,(SUM(OFFSET($I$23,0,BB$5-$I$5-$A73+1)))*$C126))</f>
        <v xml:space="preserve"> </v>
      </c>
      <c r="BC180" s="169" t="str">
        <f ca="1">IF(BC$5-$I$5&lt;$A73-1," ",IF(BC$5-$I$5+1&gt;'Primary Inputs'!$C$17,0,(SUM(OFFSET($I$23,0,BC$5-$I$5-$A73+1)))*$C126))</f>
        <v xml:space="preserve"> </v>
      </c>
      <c r="BD180" s="169">
        <f ca="1">IF(BD$5-$I$5&lt;$A73-1," ",IF(BD$5-$I$5+1&gt;'Primary Inputs'!$C$17,0,(SUM(OFFSET($I$23,0,BD$5-$I$5-$A73+1)))*$C126))</f>
        <v>0</v>
      </c>
      <c r="BE180" s="169">
        <f ca="1">IF(BE$5-$I$5&lt;$A73-1," ",IF(BE$5-$I$5+1&gt;'Primary Inputs'!$C$17,0,(SUM(OFFSET($I$23,0,BE$5-$I$5-$A73+1)))*$C126))</f>
        <v>0</v>
      </c>
      <c r="BF180" s="169">
        <f ca="1">IF(BF$5-$I$5&lt;$A73-1," ",IF(BF$5-$I$5+1&gt;'Primary Inputs'!$C$17,0,(SUM(OFFSET($I$23,0,BF$5-$I$5-$A73+1)))*$C126))</f>
        <v>0</v>
      </c>
    </row>
    <row r="181" spans="1:58">
      <c r="B181" s="119" t="s">
        <v>243</v>
      </c>
      <c r="C181" s="119">
        <f t="shared" ca="1" si="5"/>
        <v>0</v>
      </c>
      <c r="I181" s="169" t="str">
        <f ca="1">IF(I$5-$I$5&lt;$A74-1," ",IF(I$5-$I$5+1&gt;'Primary Inputs'!$C$17,0,(SUM(OFFSET($I$23,0,I$5-$I$5-$A74+1)))*$C127))</f>
        <v xml:space="preserve"> </v>
      </c>
      <c r="J181" s="169" t="str">
        <f ca="1">IF(J$5-$I$5&lt;$A74-1," ",IF(J$5-$I$5+1&gt;'Primary Inputs'!$C$17,0,(SUM(OFFSET($I$23,0,J$5-$I$5-$A74+1)))*$C127))</f>
        <v xml:space="preserve"> </v>
      </c>
      <c r="K181" s="169" t="str">
        <f ca="1">IF(K$5-$I$5&lt;$A74-1," ",IF(K$5-$I$5+1&gt;'Primary Inputs'!$C$17,0,(SUM(OFFSET($I$23,0,K$5-$I$5-$A74+1)))*$C127))</f>
        <v xml:space="preserve"> </v>
      </c>
      <c r="L181" s="169" t="str">
        <f ca="1">IF(L$5-$I$5&lt;$A74-1," ",IF(L$5-$I$5+1&gt;'Primary Inputs'!$C$17,0,(SUM(OFFSET($I$23,0,L$5-$I$5-$A74+1)))*$C127))</f>
        <v xml:space="preserve"> </v>
      </c>
      <c r="M181" s="169" t="str">
        <f ca="1">IF(M$5-$I$5&lt;$A74-1," ",IF(M$5-$I$5+1&gt;'Primary Inputs'!$C$17,0,(SUM(OFFSET($I$23,0,M$5-$I$5-$A74+1)))*$C127))</f>
        <v xml:space="preserve"> </v>
      </c>
      <c r="N181" s="169" t="str">
        <f ca="1">IF(N$5-$I$5&lt;$A74-1," ",IF(N$5-$I$5+1&gt;'Primary Inputs'!$C$17,0,(SUM(OFFSET($I$23,0,N$5-$I$5-$A74+1)))*$C127))</f>
        <v xml:space="preserve"> </v>
      </c>
      <c r="O181" s="169" t="str">
        <f ca="1">IF(O$5-$I$5&lt;$A74-1," ",IF(O$5-$I$5+1&gt;'Primary Inputs'!$C$17,0,(SUM(OFFSET($I$23,0,O$5-$I$5-$A74+1)))*$C127))</f>
        <v xml:space="preserve"> </v>
      </c>
      <c r="P181" s="169" t="str">
        <f ca="1">IF(P$5-$I$5&lt;$A74-1," ",IF(P$5-$I$5+1&gt;'Primary Inputs'!$C$17,0,(SUM(OFFSET($I$23,0,P$5-$I$5-$A74+1)))*$C127))</f>
        <v xml:space="preserve"> </v>
      </c>
      <c r="Q181" s="169" t="str">
        <f ca="1">IF(Q$5-$I$5&lt;$A74-1," ",IF(Q$5-$I$5+1&gt;'Primary Inputs'!$C$17,0,(SUM(OFFSET($I$23,0,Q$5-$I$5-$A74+1)))*$C127))</f>
        <v xml:space="preserve"> </v>
      </c>
      <c r="R181" s="169" t="str">
        <f ca="1">IF(R$5-$I$5&lt;$A74-1," ",IF(R$5-$I$5+1&gt;'Primary Inputs'!$C$17,0,(SUM(OFFSET($I$23,0,R$5-$I$5-$A74+1)))*$C127))</f>
        <v xml:space="preserve"> </v>
      </c>
      <c r="S181" s="169" t="str">
        <f ca="1">IF(S$5-$I$5&lt;$A74-1," ",IF(S$5-$I$5+1&gt;'Primary Inputs'!$C$17,0,(SUM(OFFSET($I$23,0,S$5-$I$5-$A74+1)))*$C127))</f>
        <v xml:space="preserve"> </v>
      </c>
      <c r="T181" s="169" t="str">
        <f ca="1">IF(T$5-$I$5&lt;$A74-1," ",IF(T$5-$I$5+1&gt;'Primary Inputs'!$C$17,0,(SUM(OFFSET($I$23,0,T$5-$I$5-$A74+1)))*$C127))</f>
        <v xml:space="preserve"> </v>
      </c>
      <c r="U181" s="169" t="str">
        <f ca="1">IF(U$5-$I$5&lt;$A74-1," ",IF(U$5-$I$5+1&gt;'Primary Inputs'!$C$17,0,(SUM(OFFSET($I$23,0,U$5-$I$5-$A74+1)))*$C127))</f>
        <v xml:space="preserve"> </v>
      </c>
      <c r="V181" s="169" t="str">
        <f ca="1">IF(V$5-$I$5&lt;$A74-1," ",IF(V$5-$I$5+1&gt;'Primary Inputs'!$C$17,0,(SUM(OFFSET($I$23,0,V$5-$I$5-$A74+1)))*$C127))</f>
        <v xml:space="preserve"> </v>
      </c>
      <c r="W181" s="169" t="str">
        <f ca="1">IF(W$5-$I$5&lt;$A74-1," ",IF(W$5-$I$5+1&gt;'Primary Inputs'!$C$17,0,(SUM(OFFSET($I$23,0,W$5-$I$5-$A74+1)))*$C127))</f>
        <v xml:space="preserve"> </v>
      </c>
      <c r="X181" s="169" t="str">
        <f ca="1">IF(X$5-$I$5&lt;$A74-1," ",IF(X$5-$I$5+1&gt;'Primary Inputs'!$C$17,0,(SUM(OFFSET($I$23,0,X$5-$I$5-$A74+1)))*$C127))</f>
        <v xml:space="preserve"> </v>
      </c>
      <c r="Y181" s="169" t="str">
        <f ca="1">IF(Y$5-$I$5&lt;$A74-1," ",IF(Y$5-$I$5+1&gt;'Primary Inputs'!$C$17,0,(SUM(OFFSET($I$23,0,Y$5-$I$5-$A74+1)))*$C127))</f>
        <v xml:space="preserve"> </v>
      </c>
      <c r="Z181" s="169" t="str">
        <f ca="1">IF(Z$5-$I$5&lt;$A74-1," ",IF(Z$5-$I$5+1&gt;'Primary Inputs'!$C$17,0,(SUM(OFFSET($I$23,0,Z$5-$I$5-$A74+1)))*$C127))</f>
        <v xml:space="preserve"> </v>
      </c>
      <c r="AA181" s="169" t="str">
        <f ca="1">IF(AA$5-$I$5&lt;$A74-1," ",IF(AA$5-$I$5+1&gt;'Primary Inputs'!$C$17,0,(SUM(OFFSET($I$23,0,AA$5-$I$5-$A74+1)))*$C127))</f>
        <v xml:space="preserve"> </v>
      </c>
      <c r="AB181" s="169" t="str">
        <f ca="1">IF(AB$5-$I$5&lt;$A74-1," ",IF(AB$5-$I$5+1&gt;'Primary Inputs'!$C$17,0,(SUM(OFFSET($I$23,0,AB$5-$I$5-$A74+1)))*$C127))</f>
        <v xml:space="preserve"> </v>
      </c>
      <c r="AC181" s="169" t="str">
        <f ca="1">IF(AC$5-$I$5&lt;$A74-1," ",IF(AC$5-$I$5+1&gt;'Primary Inputs'!$C$17,0,(SUM(OFFSET($I$23,0,AC$5-$I$5-$A74+1)))*$C127))</f>
        <v xml:space="preserve"> </v>
      </c>
      <c r="AD181" s="169" t="str">
        <f ca="1">IF(AD$5-$I$5&lt;$A74-1," ",IF(AD$5-$I$5+1&gt;'Primary Inputs'!$C$17,0,(SUM(OFFSET($I$23,0,AD$5-$I$5-$A74+1)))*$C127))</f>
        <v xml:space="preserve"> </v>
      </c>
      <c r="AE181" s="169" t="str">
        <f ca="1">IF(AE$5-$I$5&lt;$A74-1," ",IF(AE$5-$I$5+1&gt;'Primary Inputs'!$C$17,0,(SUM(OFFSET($I$23,0,AE$5-$I$5-$A74+1)))*$C127))</f>
        <v xml:space="preserve"> </v>
      </c>
      <c r="AF181" s="169" t="str">
        <f ca="1">IF(AF$5-$I$5&lt;$A74-1," ",IF(AF$5-$I$5+1&gt;'Primary Inputs'!$C$17,0,(SUM(OFFSET($I$23,0,AF$5-$I$5-$A74+1)))*$C127))</f>
        <v xml:space="preserve"> </v>
      </c>
      <c r="AG181" s="169" t="str">
        <f ca="1">IF(AG$5-$I$5&lt;$A74-1," ",IF(AG$5-$I$5+1&gt;'Primary Inputs'!$C$17,0,(SUM(OFFSET($I$23,0,AG$5-$I$5-$A74+1)))*$C127))</f>
        <v xml:space="preserve"> </v>
      </c>
      <c r="AH181" s="169" t="str">
        <f ca="1">IF(AH$5-$I$5&lt;$A74-1," ",IF(AH$5-$I$5+1&gt;'Primary Inputs'!$C$17,0,(SUM(OFFSET($I$23,0,AH$5-$I$5-$A74+1)))*$C127))</f>
        <v xml:space="preserve"> </v>
      </c>
      <c r="AI181" s="169" t="str">
        <f ca="1">IF(AI$5-$I$5&lt;$A74-1," ",IF(AI$5-$I$5+1&gt;'Primary Inputs'!$C$17,0,(SUM(OFFSET($I$23,0,AI$5-$I$5-$A74+1)))*$C127))</f>
        <v xml:space="preserve"> </v>
      </c>
      <c r="AJ181" s="169" t="str">
        <f ca="1">IF(AJ$5-$I$5&lt;$A74-1," ",IF(AJ$5-$I$5+1&gt;'Primary Inputs'!$C$17,0,(SUM(OFFSET($I$23,0,AJ$5-$I$5-$A74+1)))*$C127))</f>
        <v xml:space="preserve"> </v>
      </c>
      <c r="AK181" s="169" t="str">
        <f ca="1">IF(AK$5-$I$5&lt;$A74-1," ",IF(AK$5-$I$5+1&gt;'Primary Inputs'!$C$17,0,(SUM(OFFSET($I$23,0,AK$5-$I$5-$A74+1)))*$C127))</f>
        <v xml:space="preserve"> </v>
      </c>
      <c r="AL181" s="169" t="str">
        <f ca="1">IF(AL$5-$I$5&lt;$A74-1," ",IF(AL$5-$I$5+1&gt;'Primary Inputs'!$C$17,0,(SUM(OFFSET($I$23,0,AL$5-$I$5-$A74+1)))*$C127))</f>
        <v xml:space="preserve"> </v>
      </c>
      <c r="AM181" s="169" t="str">
        <f ca="1">IF(AM$5-$I$5&lt;$A74-1," ",IF(AM$5-$I$5+1&gt;'Primary Inputs'!$C$17,0,(SUM(OFFSET($I$23,0,AM$5-$I$5-$A74+1)))*$C127))</f>
        <v xml:space="preserve"> </v>
      </c>
      <c r="AN181" s="169" t="str">
        <f ca="1">IF(AN$5-$I$5&lt;$A74-1," ",IF(AN$5-$I$5+1&gt;'Primary Inputs'!$C$17,0,(SUM(OFFSET($I$23,0,AN$5-$I$5-$A74+1)))*$C127))</f>
        <v xml:space="preserve"> </v>
      </c>
      <c r="AO181" s="169" t="str">
        <f ca="1">IF(AO$5-$I$5&lt;$A74-1," ",IF(AO$5-$I$5+1&gt;'Primary Inputs'!$C$17,0,(SUM(OFFSET($I$23,0,AO$5-$I$5-$A74+1)))*$C127))</f>
        <v xml:space="preserve"> </v>
      </c>
      <c r="AP181" s="169" t="str">
        <f ca="1">IF(AP$5-$I$5&lt;$A74-1," ",IF(AP$5-$I$5+1&gt;'Primary Inputs'!$C$17,0,(SUM(OFFSET($I$23,0,AP$5-$I$5-$A74+1)))*$C127))</f>
        <v xml:space="preserve"> </v>
      </c>
      <c r="AQ181" s="169" t="str">
        <f ca="1">IF(AQ$5-$I$5&lt;$A74-1," ",IF(AQ$5-$I$5+1&gt;'Primary Inputs'!$C$17,0,(SUM(OFFSET($I$23,0,AQ$5-$I$5-$A74+1)))*$C127))</f>
        <v xml:space="preserve"> </v>
      </c>
      <c r="AR181" s="169" t="str">
        <f ca="1">IF(AR$5-$I$5&lt;$A74-1," ",IF(AR$5-$I$5+1&gt;'Primary Inputs'!$C$17,0,(SUM(OFFSET($I$23,0,AR$5-$I$5-$A74+1)))*$C127))</f>
        <v xml:space="preserve"> </v>
      </c>
      <c r="AS181" s="169" t="str">
        <f ca="1">IF(AS$5-$I$5&lt;$A74-1," ",IF(AS$5-$I$5+1&gt;'Primary Inputs'!$C$17,0,(SUM(OFFSET($I$23,0,AS$5-$I$5-$A74+1)))*$C127))</f>
        <v xml:space="preserve"> </v>
      </c>
      <c r="AT181" s="169" t="str">
        <f ca="1">IF(AT$5-$I$5&lt;$A74-1," ",IF(AT$5-$I$5+1&gt;'Primary Inputs'!$C$17,0,(SUM(OFFSET($I$23,0,AT$5-$I$5-$A74+1)))*$C127))</f>
        <v xml:space="preserve"> </v>
      </c>
      <c r="AU181" s="169" t="str">
        <f ca="1">IF(AU$5-$I$5&lt;$A74-1," ",IF(AU$5-$I$5+1&gt;'Primary Inputs'!$C$17,0,(SUM(OFFSET($I$23,0,AU$5-$I$5-$A74+1)))*$C127))</f>
        <v xml:space="preserve"> </v>
      </c>
      <c r="AV181" s="169" t="str">
        <f ca="1">IF(AV$5-$I$5&lt;$A74-1," ",IF(AV$5-$I$5+1&gt;'Primary Inputs'!$C$17,0,(SUM(OFFSET($I$23,0,AV$5-$I$5-$A74+1)))*$C127))</f>
        <v xml:space="preserve"> </v>
      </c>
      <c r="AW181" s="169" t="str">
        <f ca="1">IF(AW$5-$I$5&lt;$A74-1," ",IF(AW$5-$I$5+1&gt;'Primary Inputs'!$C$17,0,(SUM(OFFSET($I$23,0,AW$5-$I$5-$A74+1)))*$C127))</f>
        <v xml:space="preserve"> </v>
      </c>
      <c r="AX181" s="169" t="str">
        <f ca="1">IF(AX$5-$I$5&lt;$A74-1," ",IF(AX$5-$I$5+1&gt;'Primary Inputs'!$C$17,0,(SUM(OFFSET($I$23,0,AX$5-$I$5-$A74+1)))*$C127))</f>
        <v xml:space="preserve"> </v>
      </c>
      <c r="AY181" s="169" t="str">
        <f ca="1">IF(AY$5-$I$5&lt;$A74-1," ",IF(AY$5-$I$5+1&gt;'Primary Inputs'!$C$17,0,(SUM(OFFSET($I$23,0,AY$5-$I$5-$A74+1)))*$C127))</f>
        <v xml:space="preserve"> </v>
      </c>
      <c r="AZ181" s="169" t="str">
        <f ca="1">IF(AZ$5-$I$5&lt;$A74-1," ",IF(AZ$5-$I$5+1&gt;'Primary Inputs'!$C$17,0,(SUM(OFFSET($I$23,0,AZ$5-$I$5-$A74+1)))*$C127))</f>
        <v xml:space="preserve"> </v>
      </c>
      <c r="BA181" s="169" t="str">
        <f ca="1">IF(BA$5-$I$5&lt;$A74-1," ",IF(BA$5-$I$5+1&gt;'Primary Inputs'!$C$17,0,(SUM(OFFSET($I$23,0,BA$5-$I$5-$A74+1)))*$C127))</f>
        <v xml:space="preserve"> </v>
      </c>
      <c r="BB181" s="169" t="str">
        <f ca="1">IF(BB$5-$I$5&lt;$A74-1," ",IF(BB$5-$I$5+1&gt;'Primary Inputs'!$C$17,0,(SUM(OFFSET($I$23,0,BB$5-$I$5-$A74+1)))*$C127))</f>
        <v xml:space="preserve"> </v>
      </c>
      <c r="BC181" s="169" t="str">
        <f ca="1">IF(BC$5-$I$5&lt;$A74-1," ",IF(BC$5-$I$5+1&gt;'Primary Inputs'!$C$17,0,(SUM(OFFSET($I$23,0,BC$5-$I$5-$A74+1)))*$C127))</f>
        <v xml:space="preserve"> </v>
      </c>
      <c r="BD181" s="169" t="str">
        <f ca="1">IF(BD$5-$I$5&lt;$A74-1," ",IF(BD$5-$I$5+1&gt;'Primary Inputs'!$C$17,0,(SUM(OFFSET($I$23,0,BD$5-$I$5-$A74+1)))*$C127))</f>
        <v xml:space="preserve"> </v>
      </c>
      <c r="BE181" s="169">
        <f ca="1">IF(BE$5-$I$5&lt;$A74-1," ",IF(BE$5-$I$5+1&gt;'Primary Inputs'!$C$17,0,(SUM(OFFSET($I$23,0,BE$5-$I$5-$A74+1)))*$C127))</f>
        <v>0</v>
      </c>
      <c r="BF181" s="169">
        <f ca="1">IF(BF$5-$I$5&lt;$A74-1," ",IF(BF$5-$I$5+1&gt;'Primary Inputs'!$C$17,0,(SUM(OFFSET($I$23,0,BF$5-$I$5-$A74+1)))*$C127))</f>
        <v>0</v>
      </c>
    </row>
    <row r="182" spans="1:58">
      <c r="B182" s="119" t="s">
        <v>244</v>
      </c>
      <c r="C182" s="119">
        <f t="shared" ca="1" si="5"/>
        <v>0</v>
      </c>
      <c r="I182" s="169" t="str">
        <f ca="1">IF(I$5-$I$5&lt;$A75-1," ",IF(I$5-$I$5+1&gt;'Primary Inputs'!$C$17,0,(SUM(OFFSET($I$23,0,I$5-$I$5-$A75+1)))*$C128))</f>
        <v xml:space="preserve"> </v>
      </c>
      <c r="J182" s="169" t="str">
        <f ca="1">IF(J$5-$I$5&lt;$A75-1," ",IF(J$5-$I$5+1&gt;'Primary Inputs'!$C$17,0,(SUM(OFFSET($I$23,0,J$5-$I$5-$A75+1)))*$C128))</f>
        <v xml:space="preserve"> </v>
      </c>
      <c r="K182" s="169" t="str">
        <f ca="1">IF(K$5-$I$5&lt;$A75-1," ",IF(K$5-$I$5+1&gt;'Primary Inputs'!$C$17,0,(SUM(OFFSET($I$23,0,K$5-$I$5-$A75+1)))*$C128))</f>
        <v xml:space="preserve"> </v>
      </c>
      <c r="L182" s="169" t="str">
        <f ca="1">IF(L$5-$I$5&lt;$A75-1," ",IF(L$5-$I$5+1&gt;'Primary Inputs'!$C$17,0,(SUM(OFFSET($I$23,0,L$5-$I$5-$A75+1)))*$C128))</f>
        <v xml:space="preserve"> </v>
      </c>
      <c r="M182" s="169" t="str">
        <f ca="1">IF(M$5-$I$5&lt;$A75-1," ",IF(M$5-$I$5+1&gt;'Primary Inputs'!$C$17,0,(SUM(OFFSET($I$23,0,M$5-$I$5-$A75+1)))*$C128))</f>
        <v xml:space="preserve"> </v>
      </c>
      <c r="N182" s="169" t="str">
        <f ca="1">IF(N$5-$I$5&lt;$A75-1," ",IF(N$5-$I$5+1&gt;'Primary Inputs'!$C$17,0,(SUM(OFFSET($I$23,0,N$5-$I$5-$A75+1)))*$C128))</f>
        <v xml:space="preserve"> </v>
      </c>
      <c r="O182" s="169" t="str">
        <f ca="1">IF(O$5-$I$5&lt;$A75-1," ",IF(O$5-$I$5+1&gt;'Primary Inputs'!$C$17,0,(SUM(OFFSET($I$23,0,O$5-$I$5-$A75+1)))*$C128))</f>
        <v xml:space="preserve"> </v>
      </c>
      <c r="P182" s="169" t="str">
        <f ca="1">IF(P$5-$I$5&lt;$A75-1," ",IF(P$5-$I$5+1&gt;'Primary Inputs'!$C$17,0,(SUM(OFFSET($I$23,0,P$5-$I$5-$A75+1)))*$C128))</f>
        <v xml:space="preserve"> </v>
      </c>
      <c r="Q182" s="169" t="str">
        <f ca="1">IF(Q$5-$I$5&lt;$A75-1," ",IF(Q$5-$I$5+1&gt;'Primary Inputs'!$C$17,0,(SUM(OFFSET($I$23,0,Q$5-$I$5-$A75+1)))*$C128))</f>
        <v xml:space="preserve"> </v>
      </c>
      <c r="R182" s="169" t="str">
        <f ca="1">IF(R$5-$I$5&lt;$A75-1," ",IF(R$5-$I$5+1&gt;'Primary Inputs'!$C$17,0,(SUM(OFFSET($I$23,0,R$5-$I$5-$A75+1)))*$C128))</f>
        <v xml:space="preserve"> </v>
      </c>
      <c r="S182" s="169" t="str">
        <f ca="1">IF(S$5-$I$5&lt;$A75-1," ",IF(S$5-$I$5+1&gt;'Primary Inputs'!$C$17,0,(SUM(OFFSET($I$23,0,S$5-$I$5-$A75+1)))*$C128))</f>
        <v xml:space="preserve"> </v>
      </c>
      <c r="T182" s="169" t="str">
        <f ca="1">IF(T$5-$I$5&lt;$A75-1," ",IF(T$5-$I$5+1&gt;'Primary Inputs'!$C$17,0,(SUM(OFFSET($I$23,0,T$5-$I$5-$A75+1)))*$C128))</f>
        <v xml:space="preserve"> </v>
      </c>
      <c r="U182" s="169" t="str">
        <f ca="1">IF(U$5-$I$5&lt;$A75-1," ",IF(U$5-$I$5+1&gt;'Primary Inputs'!$C$17,0,(SUM(OFFSET($I$23,0,U$5-$I$5-$A75+1)))*$C128))</f>
        <v xml:space="preserve"> </v>
      </c>
      <c r="V182" s="169" t="str">
        <f ca="1">IF(V$5-$I$5&lt;$A75-1," ",IF(V$5-$I$5+1&gt;'Primary Inputs'!$C$17,0,(SUM(OFFSET($I$23,0,V$5-$I$5-$A75+1)))*$C128))</f>
        <v xml:space="preserve"> </v>
      </c>
      <c r="W182" s="169" t="str">
        <f ca="1">IF(W$5-$I$5&lt;$A75-1," ",IF(W$5-$I$5+1&gt;'Primary Inputs'!$C$17,0,(SUM(OFFSET($I$23,0,W$5-$I$5-$A75+1)))*$C128))</f>
        <v xml:space="preserve"> </v>
      </c>
      <c r="X182" s="169" t="str">
        <f ca="1">IF(X$5-$I$5&lt;$A75-1," ",IF(X$5-$I$5+1&gt;'Primary Inputs'!$C$17,0,(SUM(OFFSET($I$23,0,X$5-$I$5-$A75+1)))*$C128))</f>
        <v xml:space="preserve"> </v>
      </c>
      <c r="Y182" s="169" t="str">
        <f ca="1">IF(Y$5-$I$5&lt;$A75-1," ",IF(Y$5-$I$5+1&gt;'Primary Inputs'!$C$17,0,(SUM(OFFSET($I$23,0,Y$5-$I$5-$A75+1)))*$C128))</f>
        <v xml:space="preserve"> </v>
      </c>
      <c r="Z182" s="169" t="str">
        <f ca="1">IF(Z$5-$I$5&lt;$A75-1," ",IF(Z$5-$I$5+1&gt;'Primary Inputs'!$C$17,0,(SUM(OFFSET($I$23,0,Z$5-$I$5-$A75+1)))*$C128))</f>
        <v xml:space="preserve"> </v>
      </c>
      <c r="AA182" s="169" t="str">
        <f ca="1">IF(AA$5-$I$5&lt;$A75-1," ",IF(AA$5-$I$5+1&gt;'Primary Inputs'!$C$17,0,(SUM(OFFSET($I$23,0,AA$5-$I$5-$A75+1)))*$C128))</f>
        <v xml:space="preserve"> </v>
      </c>
      <c r="AB182" s="169" t="str">
        <f ca="1">IF(AB$5-$I$5&lt;$A75-1," ",IF(AB$5-$I$5+1&gt;'Primary Inputs'!$C$17,0,(SUM(OFFSET($I$23,0,AB$5-$I$5-$A75+1)))*$C128))</f>
        <v xml:space="preserve"> </v>
      </c>
      <c r="AC182" s="169" t="str">
        <f ca="1">IF(AC$5-$I$5&lt;$A75-1," ",IF(AC$5-$I$5+1&gt;'Primary Inputs'!$C$17,0,(SUM(OFFSET($I$23,0,AC$5-$I$5-$A75+1)))*$C128))</f>
        <v xml:space="preserve"> </v>
      </c>
      <c r="AD182" s="169" t="str">
        <f ca="1">IF(AD$5-$I$5&lt;$A75-1," ",IF(AD$5-$I$5+1&gt;'Primary Inputs'!$C$17,0,(SUM(OFFSET($I$23,0,AD$5-$I$5-$A75+1)))*$C128))</f>
        <v xml:space="preserve"> </v>
      </c>
      <c r="AE182" s="169" t="str">
        <f ca="1">IF(AE$5-$I$5&lt;$A75-1," ",IF(AE$5-$I$5+1&gt;'Primary Inputs'!$C$17,0,(SUM(OFFSET($I$23,0,AE$5-$I$5-$A75+1)))*$C128))</f>
        <v xml:space="preserve"> </v>
      </c>
      <c r="AF182" s="169" t="str">
        <f ca="1">IF(AF$5-$I$5&lt;$A75-1," ",IF(AF$5-$I$5+1&gt;'Primary Inputs'!$C$17,0,(SUM(OFFSET($I$23,0,AF$5-$I$5-$A75+1)))*$C128))</f>
        <v xml:space="preserve"> </v>
      </c>
      <c r="AG182" s="169" t="str">
        <f ca="1">IF(AG$5-$I$5&lt;$A75-1," ",IF(AG$5-$I$5+1&gt;'Primary Inputs'!$C$17,0,(SUM(OFFSET($I$23,0,AG$5-$I$5-$A75+1)))*$C128))</f>
        <v xml:space="preserve"> </v>
      </c>
      <c r="AH182" s="169" t="str">
        <f ca="1">IF(AH$5-$I$5&lt;$A75-1," ",IF(AH$5-$I$5+1&gt;'Primary Inputs'!$C$17,0,(SUM(OFFSET($I$23,0,AH$5-$I$5-$A75+1)))*$C128))</f>
        <v xml:space="preserve"> </v>
      </c>
      <c r="AI182" s="169" t="str">
        <f ca="1">IF(AI$5-$I$5&lt;$A75-1," ",IF(AI$5-$I$5+1&gt;'Primary Inputs'!$C$17,0,(SUM(OFFSET($I$23,0,AI$5-$I$5-$A75+1)))*$C128))</f>
        <v xml:space="preserve"> </v>
      </c>
      <c r="AJ182" s="169" t="str">
        <f ca="1">IF(AJ$5-$I$5&lt;$A75-1," ",IF(AJ$5-$I$5+1&gt;'Primary Inputs'!$C$17,0,(SUM(OFFSET($I$23,0,AJ$5-$I$5-$A75+1)))*$C128))</f>
        <v xml:space="preserve"> </v>
      </c>
      <c r="AK182" s="169" t="str">
        <f ca="1">IF(AK$5-$I$5&lt;$A75-1," ",IF(AK$5-$I$5+1&gt;'Primary Inputs'!$C$17,0,(SUM(OFFSET($I$23,0,AK$5-$I$5-$A75+1)))*$C128))</f>
        <v xml:space="preserve"> </v>
      </c>
      <c r="AL182" s="169" t="str">
        <f ca="1">IF(AL$5-$I$5&lt;$A75-1," ",IF(AL$5-$I$5+1&gt;'Primary Inputs'!$C$17,0,(SUM(OFFSET($I$23,0,AL$5-$I$5-$A75+1)))*$C128))</f>
        <v xml:space="preserve"> </v>
      </c>
      <c r="AM182" s="169" t="str">
        <f ca="1">IF(AM$5-$I$5&lt;$A75-1," ",IF(AM$5-$I$5+1&gt;'Primary Inputs'!$C$17,0,(SUM(OFFSET($I$23,0,AM$5-$I$5-$A75+1)))*$C128))</f>
        <v xml:space="preserve"> </v>
      </c>
      <c r="AN182" s="169" t="str">
        <f ca="1">IF(AN$5-$I$5&lt;$A75-1," ",IF(AN$5-$I$5+1&gt;'Primary Inputs'!$C$17,0,(SUM(OFFSET($I$23,0,AN$5-$I$5-$A75+1)))*$C128))</f>
        <v xml:space="preserve"> </v>
      </c>
      <c r="AO182" s="169" t="str">
        <f ca="1">IF(AO$5-$I$5&lt;$A75-1," ",IF(AO$5-$I$5+1&gt;'Primary Inputs'!$C$17,0,(SUM(OFFSET($I$23,0,AO$5-$I$5-$A75+1)))*$C128))</f>
        <v xml:space="preserve"> </v>
      </c>
      <c r="AP182" s="169" t="str">
        <f ca="1">IF(AP$5-$I$5&lt;$A75-1," ",IF(AP$5-$I$5+1&gt;'Primary Inputs'!$C$17,0,(SUM(OFFSET($I$23,0,AP$5-$I$5-$A75+1)))*$C128))</f>
        <v xml:space="preserve"> </v>
      </c>
      <c r="AQ182" s="169" t="str">
        <f ca="1">IF(AQ$5-$I$5&lt;$A75-1," ",IF(AQ$5-$I$5+1&gt;'Primary Inputs'!$C$17,0,(SUM(OFFSET($I$23,0,AQ$5-$I$5-$A75+1)))*$C128))</f>
        <v xml:space="preserve"> </v>
      </c>
      <c r="AR182" s="169" t="str">
        <f ca="1">IF(AR$5-$I$5&lt;$A75-1," ",IF(AR$5-$I$5+1&gt;'Primary Inputs'!$C$17,0,(SUM(OFFSET($I$23,0,AR$5-$I$5-$A75+1)))*$C128))</f>
        <v xml:space="preserve"> </v>
      </c>
      <c r="AS182" s="169" t="str">
        <f ca="1">IF(AS$5-$I$5&lt;$A75-1," ",IF(AS$5-$I$5+1&gt;'Primary Inputs'!$C$17,0,(SUM(OFFSET($I$23,0,AS$5-$I$5-$A75+1)))*$C128))</f>
        <v xml:space="preserve"> </v>
      </c>
      <c r="AT182" s="169" t="str">
        <f ca="1">IF(AT$5-$I$5&lt;$A75-1," ",IF(AT$5-$I$5+1&gt;'Primary Inputs'!$C$17,0,(SUM(OFFSET($I$23,0,AT$5-$I$5-$A75+1)))*$C128))</f>
        <v xml:space="preserve"> </v>
      </c>
      <c r="AU182" s="169" t="str">
        <f ca="1">IF(AU$5-$I$5&lt;$A75-1," ",IF(AU$5-$I$5+1&gt;'Primary Inputs'!$C$17,0,(SUM(OFFSET($I$23,0,AU$5-$I$5-$A75+1)))*$C128))</f>
        <v xml:space="preserve"> </v>
      </c>
      <c r="AV182" s="169" t="str">
        <f ca="1">IF(AV$5-$I$5&lt;$A75-1," ",IF(AV$5-$I$5+1&gt;'Primary Inputs'!$C$17,0,(SUM(OFFSET($I$23,0,AV$5-$I$5-$A75+1)))*$C128))</f>
        <v xml:space="preserve"> </v>
      </c>
      <c r="AW182" s="169" t="str">
        <f ca="1">IF(AW$5-$I$5&lt;$A75-1," ",IF(AW$5-$I$5+1&gt;'Primary Inputs'!$C$17,0,(SUM(OFFSET($I$23,0,AW$5-$I$5-$A75+1)))*$C128))</f>
        <v xml:space="preserve"> </v>
      </c>
      <c r="AX182" s="169" t="str">
        <f ca="1">IF(AX$5-$I$5&lt;$A75-1," ",IF(AX$5-$I$5+1&gt;'Primary Inputs'!$C$17,0,(SUM(OFFSET($I$23,0,AX$5-$I$5-$A75+1)))*$C128))</f>
        <v xml:space="preserve"> </v>
      </c>
      <c r="AY182" s="169" t="str">
        <f ca="1">IF(AY$5-$I$5&lt;$A75-1," ",IF(AY$5-$I$5+1&gt;'Primary Inputs'!$C$17,0,(SUM(OFFSET($I$23,0,AY$5-$I$5-$A75+1)))*$C128))</f>
        <v xml:space="preserve"> </v>
      </c>
      <c r="AZ182" s="169" t="str">
        <f ca="1">IF(AZ$5-$I$5&lt;$A75-1," ",IF(AZ$5-$I$5+1&gt;'Primary Inputs'!$C$17,0,(SUM(OFFSET($I$23,0,AZ$5-$I$5-$A75+1)))*$C128))</f>
        <v xml:space="preserve"> </v>
      </c>
      <c r="BA182" s="169" t="str">
        <f ca="1">IF(BA$5-$I$5&lt;$A75-1," ",IF(BA$5-$I$5+1&gt;'Primary Inputs'!$C$17,0,(SUM(OFFSET($I$23,0,BA$5-$I$5-$A75+1)))*$C128))</f>
        <v xml:space="preserve"> </v>
      </c>
      <c r="BB182" s="169" t="str">
        <f ca="1">IF(BB$5-$I$5&lt;$A75-1," ",IF(BB$5-$I$5+1&gt;'Primary Inputs'!$C$17,0,(SUM(OFFSET($I$23,0,BB$5-$I$5-$A75+1)))*$C128))</f>
        <v xml:space="preserve"> </v>
      </c>
      <c r="BC182" s="169" t="str">
        <f ca="1">IF(BC$5-$I$5&lt;$A75-1," ",IF(BC$5-$I$5+1&gt;'Primary Inputs'!$C$17,0,(SUM(OFFSET($I$23,0,BC$5-$I$5-$A75+1)))*$C128))</f>
        <v xml:space="preserve"> </v>
      </c>
      <c r="BD182" s="169" t="str">
        <f ca="1">IF(BD$5-$I$5&lt;$A75-1," ",IF(BD$5-$I$5+1&gt;'Primary Inputs'!$C$17,0,(SUM(OFFSET($I$23,0,BD$5-$I$5-$A75+1)))*$C128))</f>
        <v xml:space="preserve"> </v>
      </c>
      <c r="BE182" s="169" t="str">
        <f ca="1">IF(BE$5-$I$5&lt;$A75-1," ",IF(BE$5-$I$5+1&gt;'Primary Inputs'!$C$17,0,(SUM(OFFSET($I$23,0,BE$5-$I$5-$A75+1)))*$C128))</f>
        <v xml:space="preserve"> </v>
      </c>
      <c r="BF182" s="169">
        <f ca="1">IF(BF$5-$I$5&lt;$A75-1," ",IF(BF$5-$I$5+1&gt;'Primary Inputs'!$C$17,0,(SUM(OFFSET($I$23,0,BF$5-$I$5-$A75+1)))*$C128))</f>
        <v>0</v>
      </c>
    </row>
    <row r="183" spans="1:58">
      <c r="H183" s="143" t="s">
        <v>175</v>
      </c>
      <c r="I183" s="141">
        <f ca="1">SUM(I133:I182)</f>
        <v>0</v>
      </c>
      <c r="J183" s="141">
        <f t="shared" ref="J183:BE183" ca="1" si="6">SUM(J133:J182)</f>
        <v>-25615380.428249858</v>
      </c>
      <c r="K183" s="141">
        <f t="shared" ca="1" si="6"/>
        <v>-75046141.284749568</v>
      </c>
      <c r="L183" s="141">
        <f t="shared" ca="1" si="6"/>
        <v>-148292282.56949914</v>
      </c>
      <c r="M183" s="141">
        <f t="shared" ca="1" si="6"/>
        <v>-218731214.93273211</v>
      </c>
      <c r="N183" s="141">
        <f t="shared" ca="1" si="6"/>
        <v>-158286036.23319912</v>
      </c>
      <c r="O183" s="141">
        <f t="shared" ca="1" si="6"/>
        <v>-78418268.183899671</v>
      </c>
      <c r="P183" s="141">
        <f t="shared" ca="1" si="6"/>
        <v>28072089.215166271</v>
      </c>
      <c r="Q183" s="141">
        <f t="shared" ca="1" si="6"/>
        <v>28072089.215166271</v>
      </c>
      <c r="R183" s="141">
        <f t="shared" ca="1" si="6"/>
        <v>28072089.215166271</v>
      </c>
      <c r="S183" s="141">
        <f t="shared" ca="1" si="6"/>
        <v>28072089.215166271</v>
      </c>
      <c r="T183" s="141">
        <f t="shared" ca="1" si="6"/>
        <v>27771130.250153825</v>
      </c>
      <c r="U183" s="141">
        <f t="shared" ca="1" si="6"/>
        <v>27169212.320128925</v>
      </c>
      <c r="V183" s="141">
        <f t="shared" ca="1" si="6"/>
        <v>26266335.42509158</v>
      </c>
      <c r="W183" s="141">
        <f t="shared" ca="1" si="6"/>
        <v>25062499.56504178</v>
      </c>
      <c r="X183" s="141">
        <f t="shared" ca="1" si="6"/>
        <v>25062499.56504178</v>
      </c>
      <c r="Y183" s="141">
        <f t="shared" ca="1" si="6"/>
        <v>25062499.56504178</v>
      </c>
      <c r="Z183" s="141">
        <f t="shared" ca="1" si="6"/>
        <v>25062499.56504178</v>
      </c>
      <c r="AA183" s="141">
        <f t="shared" ca="1" si="6"/>
        <v>25062499.56504178</v>
      </c>
      <c r="AB183" s="141">
        <f t="shared" ca="1" si="6"/>
        <v>25062499.56504178</v>
      </c>
      <c r="AC183" s="141">
        <f t="shared" ca="1" si="6"/>
        <v>25062499.56504178</v>
      </c>
      <c r="AD183" s="141">
        <f t="shared" ca="1" si="6"/>
        <v>22556249.608537603</v>
      </c>
      <c r="AE183" s="141">
        <f t="shared" ca="1" si="6"/>
        <v>17543749.695529249</v>
      </c>
      <c r="AF183" s="141">
        <f t="shared" ca="1" si="6"/>
        <v>10024999.826016713</v>
      </c>
      <c r="AG183" s="141">
        <f t="shared" ca="1" si="6"/>
        <v>0</v>
      </c>
      <c r="AH183" s="141">
        <f t="shared" ca="1" si="6"/>
        <v>0</v>
      </c>
      <c r="AI183" s="141">
        <f t="shared" ca="1" si="6"/>
        <v>0</v>
      </c>
      <c r="AJ183" s="141">
        <f t="shared" ca="1" si="6"/>
        <v>0</v>
      </c>
      <c r="AK183" s="141">
        <f t="shared" ca="1" si="6"/>
        <v>0</v>
      </c>
      <c r="AL183" s="141">
        <f t="shared" ca="1" si="6"/>
        <v>0</v>
      </c>
      <c r="AM183" s="141">
        <f t="shared" ca="1" si="6"/>
        <v>0</v>
      </c>
      <c r="AN183" s="141">
        <f t="shared" ca="1" si="6"/>
        <v>0</v>
      </c>
      <c r="AO183" s="141">
        <f t="shared" ca="1" si="6"/>
        <v>0</v>
      </c>
      <c r="AP183" s="141">
        <f t="shared" ca="1" si="6"/>
        <v>0</v>
      </c>
      <c r="AQ183" s="141">
        <f t="shared" ca="1" si="6"/>
        <v>0</v>
      </c>
      <c r="AR183" s="141">
        <f t="shared" ca="1" si="6"/>
        <v>0</v>
      </c>
      <c r="AS183" s="141">
        <f t="shared" ca="1" si="6"/>
        <v>0</v>
      </c>
      <c r="AT183" s="141">
        <f t="shared" ca="1" si="6"/>
        <v>0</v>
      </c>
      <c r="AU183" s="141">
        <f t="shared" ca="1" si="6"/>
        <v>0</v>
      </c>
      <c r="AV183" s="141">
        <f t="shared" ca="1" si="6"/>
        <v>0</v>
      </c>
      <c r="AW183" s="141">
        <f t="shared" ca="1" si="6"/>
        <v>0</v>
      </c>
      <c r="AX183" s="141">
        <f t="shared" ca="1" si="6"/>
        <v>0</v>
      </c>
      <c r="AY183" s="141">
        <f t="shared" ca="1" si="6"/>
        <v>0</v>
      </c>
      <c r="AZ183" s="141">
        <f t="shared" ca="1" si="6"/>
        <v>0</v>
      </c>
      <c r="BA183" s="141">
        <f t="shared" ca="1" si="6"/>
        <v>0</v>
      </c>
      <c r="BB183" s="141">
        <f t="shared" ca="1" si="6"/>
        <v>0</v>
      </c>
      <c r="BC183" s="141">
        <f t="shared" ca="1" si="6"/>
        <v>0</v>
      </c>
      <c r="BD183" s="141">
        <f t="shared" ca="1" si="6"/>
        <v>0</v>
      </c>
      <c r="BE183" s="141">
        <f t="shared" ca="1" si="6"/>
        <v>0</v>
      </c>
      <c r="BF183" s="141">
        <f t="shared" ref="BF183" ca="1" si="7">SUM(BF133:BF182)</f>
        <v>0</v>
      </c>
    </row>
    <row r="184" spans="1:58">
      <c r="I184" s="141"/>
      <c r="J184" s="141"/>
      <c r="K184" s="141"/>
      <c r="L184" s="141"/>
      <c r="M184" s="141"/>
      <c r="N184" s="141"/>
      <c r="O184" s="141"/>
      <c r="P184" s="141"/>
      <c r="Q184" s="141"/>
      <c r="R184" s="141"/>
      <c r="S184" s="141"/>
      <c r="T184" s="141"/>
      <c r="U184" s="141"/>
      <c r="V184" s="141"/>
      <c r="W184" s="141"/>
      <c r="X184" s="141"/>
      <c r="Y184" s="141"/>
      <c r="Z184" s="141"/>
      <c r="AA184" s="141"/>
      <c r="AB184" s="141"/>
      <c r="AC184" s="141"/>
      <c r="AD184" s="141"/>
      <c r="AE184" s="141"/>
      <c r="AF184" s="141"/>
      <c r="AG184" s="141"/>
      <c r="AH184" s="141"/>
      <c r="AI184" s="141"/>
      <c r="AJ184" s="141"/>
      <c r="AK184" s="141"/>
      <c r="AL184" s="141"/>
      <c r="AM184" s="141"/>
      <c r="AN184" s="141"/>
      <c r="AO184" s="141"/>
      <c r="AP184" s="141"/>
      <c r="AQ184" s="141"/>
      <c r="AR184" s="141"/>
      <c r="AS184" s="141"/>
      <c r="AT184" s="141"/>
      <c r="AU184" s="141"/>
      <c r="AV184" s="141"/>
      <c r="AW184" s="141"/>
      <c r="AX184" s="141"/>
      <c r="AY184" s="141"/>
      <c r="AZ184" s="141"/>
      <c r="BA184" s="141"/>
      <c r="BB184" s="141"/>
      <c r="BC184" s="141"/>
      <c r="BD184" s="141"/>
      <c r="BE184" s="141"/>
      <c r="BF184" s="141"/>
    </row>
    <row r="185" spans="1:58">
      <c r="I185" s="141"/>
      <c r="J185" s="141"/>
      <c r="K185" s="141"/>
      <c r="L185" s="141"/>
      <c r="M185" s="141"/>
      <c r="N185" s="141"/>
      <c r="O185" s="141"/>
      <c r="P185" s="141"/>
      <c r="Q185" s="141"/>
      <c r="R185" s="141"/>
      <c r="S185" s="141"/>
      <c r="T185" s="141"/>
      <c r="U185" s="141"/>
      <c r="V185" s="141"/>
      <c r="W185" s="141"/>
      <c r="X185" s="141"/>
      <c r="Y185" s="141"/>
      <c r="Z185" s="141"/>
      <c r="AA185" s="141"/>
      <c r="AB185" s="141"/>
      <c r="AC185" s="141"/>
      <c r="AD185" s="141"/>
      <c r="AE185" s="141"/>
      <c r="AF185" s="141"/>
      <c r="AG185" s="141"/>
      <c r="AH185" s="141"/>
      <c r="AI185" s="141"/>
      <c r="AJ185" s="141"/>
      <c r="AK185" s="141"/>
      <c r="AL185" s="141"/>
      <c r="AM185" s="141"/>
      <c r="AN185" s="141"/>
      <c r="AO185" s="141"/>
      <c r="AP185" s="141"/>
      <c r="AQ185" s="141"/>
      <c r="AR185" s="141"/>
      <c r="AS185" s="141"/>
      <c r="AT185" s="141"/>
      <c r="AU185" s="141"/>
      <c r="AV185" s="141"/>
      <c r="AW185" s="141"/>
      <c r="AX185" s="141"/>
      <c r="AY185" s="141"/>
      <c r="AZ185" s="141"/>
      <c r="BA185" s="141"/>
      <c r="BB185" s="141"/>
      <c r="BC185" s="141"/>
      <c r="BD185" s="141"/>
      <c r="BE185" s="141"/>
      <c r="BF185" s="141"/>
    </row>
    <row r="186" spans="1:58">
      <c r="B186" s="91"/>
      <c r="C186" s="92"/>
      <c r="D186" s="92"/>
      <c r="E186" s="92"/>
      <c r="F186" s="92"/>
      <c r="G186" s="92"/>
      <c r="H186" s="92"/>
    </row>
    <row r="187" spans="1:58">
      <c r="B187" s="91" t="s">
        <v>140</v>
      </c>
      <c r="C187" s="92" t="str">
        <f>"Impact "&amp;C9</f>
        <v>Impact $million (real)</v>
      </c>
      <c r="D187" s="92"/>
      <c r="E187" s="92"/>
      <c r="F187" s="92"/>
      <c r="G187" s="92"/>
      <c r="H187" s="92"/>
    </row>
    <row r="188" spans="1:58">
      <c r="B188" s="91"/>
      <c r="C188" s="92"/>
      <c r="D188" s="92"/>
      <c r="E188" s="92"/>
      <c r="F188" s="92"/>
      <c r="G188" s="92"/>
      <c r="H188" s="92"/>
    </row>
    <row r="190" spans="1:58" s="143" customFormat="1">
      <c r="A190" s="156" t="s">
        <v>189</v>
      </c>
      <c r="I190" s="157"/>
      <c r="J190" s="157"/>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157"/>
      <c r="AM190" s="157"/>
      <c r="AN190" s="157"/>
      <c r="AO190" s="157"/>
      <c r="AP190" s="157"/>
      <c r="AQ190" s="157"/>
      <c r="AR190" s="157"/>
      <c r="AS190" s="157"/>
      <c r="AT190" s="157"/>
      <c r="AU190" s="157"/>
      <c r="AV190" s="157"/>
      <c r="AW190" s="157"/>
      <c r="AX190" s="157"/>
      <c r="AY190" s="157"/>
      <c r="AZ190" s="157"/>
      <c r="BA190" s="157"/>
      <c r="BB190" s="157"/>
      <c r="BC190" s="157"/>
      <c r="BD190" s="157"/>
      <c r="BE190" s="157"/>
      <c r="BF190" s="157"/>
    </row>
    <row r="191" spans="1:58">
      <c r="F191" s="23" t="s">
        <v>106</v>
      </c>
      <c r="G191" s="23" t="s">
        <v>105</v>
      </c>
      <c r="H191" s="23" t="str">
        <f>'Primary Inputs'!$C$17&amp;"-Year NPV"</f>
        <v>50-Year NPV</v>
      </c>
      <c r="J191" s="23"/>
      <c r="K191" s="23"/>
      <c r="L191" s="23"/>
    </row>
    <row r="192" spans="1:58">
      <c r="B192" s="5" t="s">
        <v>127</v>
      </c>
      <c r="C192" s="5" t="str">
        <f>$C$8</f>
        <v>$million</v>
      </c>
      <c r="F192" s="109">
        <f ca="1">Calculations!H362/'Primary Inputs'!$C$22</f>
        <v>0</v>
      </c>
      <c r="G192" s="109">
        <f ca="1">Calculations!I362/'Primary Inputs'!$C$22</f>
        <v>0</v>
      </c>
      <c r="H192" s="109">
        <f ca="1">Calculations!J362/'Primary Inputs'!$C$22</f>
        <v>0</v>
      </c>
      <c r="J192" s="107"/>
      <c r="K192" s="141"/>
      <c r="L192" s="141"/>
    </row>
    <row r="193" spans="2:12">
      <c r="B193" s="5" t="s">
        <v>131</v>
      </c>
      <c r="C193" s="5" t="str">
        <f t="shared" ref="C193:C201" si="8">$C$8</f>
        <v>$million</v>
      </c>
      <c r="F193" s="109">
        <f ca="1">Calculations!H363/'Primary Inputs'!$C$22</f>
        <v>0</v>
      </c>
      <c r="G193" s="109">
        <f ca="1">Calculations!I363/'Primary Inputs'!$C$22</f>
        <v>0</v>
      </c>
      <c r="H193" s="109">
        <f ca="1">Calculations!J363/'Primary Inputs'!$C$22</f>
        <v>0</v>
      </c>
      <c r="J193" s="141"/>
      <c r="K193" s="141"/>
      <c r="L193" s="141"/>
    </row>
    <row r="194" spans="2:12">
      <c r="B194" s="5" t="s">
        <v>10</v>
      </c>
      <c r="C194" s="5" t="str">
        <f t="shared" si="8"/>
        <v>$million</v>
      </c>
      <c r="F194" s="109">
        <f ca="1">Calculations!H364/'Primary Inputs'!$C$22</f>
        <v>0</v>
      </c>
      <c r="G194" s="109">
        <f ca="1">Calculations!I364/'Primary Inputs'!$C$22</f>
        <v>0</v>
      </c>
      <c r="H194" s="109">
        <f ca="1">Calculations!J364/'Primary Inputs'!$C$22</f>
        <v>0</v>
      </c>
      <c r="J194" s="141"/>
      <c r="K194" s="141"/>
      <c r="L194" s="141"/>
    </row>
    <row r="195" spans="2:12">
      <c r="B195" s="5" t="s">
        <v>6</v>
      </c>
      <c r="C195" s="5" t="str">
        <f t="shared" si="8"/>
        <v>$million</v>
      </c>
      <c r="F195" s="109">
        <f ca="1">Calculations!H365/'Primary Inputs'!$C$22</f>
        <v>24.715010653095497</v>
      </c>
      <c r="G195" s="109">
        <f ca="1">Calculations!I365/'Primary Inputs'!$C$22</f>
        <v>43.102875446723715</v>
      </c>
      <c r="H195" s="109">
        <f ca="1">Calculations!J365/'Primary Inputs'!$C$22</f>
        <v>46.793067589715292</v>
      </c>
      <c r="J195" s="141"/>
      <c r="K195" s="141"/>
      <c r="L195" s="141"/>
    </row>
    <row r="196" spans="2:12">
      <c r="B196" s="5" t="s">
        <v>132</v>
      </c>
      <c r="C196" s="5" t="str">
        <f t="shared" si="8"/>
        <v>$million</v>
      </c>
      <c r="F196" s="109">
        <f ca="1">Calculations!H366/'Primary Inputs'!$C$22</f>
        <v>0</v>
      </c>
      <c r="G196" s="109">
        <f ca="1">Calculations!I366/'Primary Inputs'!$C$22</f>
        <v>0</v>
      </c>
      <c r="H196" s="109">
        <f ca="1">Calculations!J366/'Primary Inputs'!$C$22</f>
        <v>0</v>
      </c>
      <c r="J196" s="141"/>
      <c r="K196" s="141"/>
      <c r="L196" s="141"/>
    </row>
    <row r="197" spans="2:12">
      <c r="B197" s="5" t="s">
        <v>133</v>
      </c>
      <c r="C197" s="5" t="str">
        <f t="shared" si="8"/>
        <v>$million</v>
      </c>
      <c r="F197" s="109">
        <f ca="1">Calculations!H367/'Primary Inputs'!$C$22</f>
        <v>0</v>
      </c>
      <c r="G197" s="109">
        <f ca="1">Calculations!I367/'Primary Inputs'!$C$22</f>
        <v>0</v>
      </c>
      <c r="H197" s="109">
        <f ca="1">Calculations!J367/'Primary Inputs'!$C$22</f>
        <v>0</v>
      </c>
      <c r="J197" s="141"/>
      <c r="K197" s="141"/>
      <c r="L197" s="141"/>
    </row>
    <row r="198" spans="2:12">
      <c r="B198" s="5" t="s">
        <v>126</v>
      </c>
      <c r="C198" s="5" t="str">
        <f t="shared" si="8"/>
        <v>$million</v>
      </c>
      <c r="F198" s="109">
        <f ca="1">Calculations!H368/'Primary Inputs'!$C$22</f>
        <v>0</v>
      </c>
      <c r="G198" s="109">
        <f ca="1">Calculations!I368/'Primary Inputs'!$C$22</f>
        <v>0</v>
      </c>
      <c r="H198" s="109">
        <f ca="1">Calculations!J368/'Primary Inputs'!$C$22</f>
        <v>0</v>
      </c>
      <c r="J198" s="141"/>
      <c r="K198" s="141"/>
      <c r="L198" s="141"/>
    </row>
    <row r="199" spans="2:12">
      <c r="B199" s="5" t="s">
        <v>141</v>
      </c>
      <c r="C199" s="5" t="str">
        <f t="shared" si="8"/>
        <v>$million</v>
      </c>
      <c r="F199" s="109">
        <f ca="1">Calculations!H369/'Primary Inputs'!$C$22</f>
        <v>7.9705506036828258</v>
      </c>
      <c r="G199" s="109">
        <f ca="1">Calculations!I369/'Primary Inputs'!$C$22</f>
        <v>22.954414841343961</v>
      </c>
      <c r="H199" s="109">
        <f ca="1">Calculations!J369/'Primary Inputs'!$C$22</f>
        <v>43.106080974574972</v>
      </c>
      <c r="J199" s="141"/>
      <c r="K199" s="141"/>
      <c r="L199" s="141"/>
    </row>
    <row r="200" spans="2:12">
      <c r="B200" s="5" t="s">
        <v>8</v>
      </c>
      <c r="C200" s="5" t="str">
        <f t="shared" si="8"/>
        <v>$million</v>
      </c>
      <c r="F200" s="109">
        <f ca="1">Calculations!H370/'Primary Inputs'!$C$22</f>
        <v>0</v>
      </c>
      <c r="G200" s="109">
        <f ca="1">Calculations!I370/'Primary Inputs'!$C$22</f>
        <v>0</v>
      </c>
      <c r="H200" s="109">
        <f ca="1">Calculations!J370/'Primary Inputs'!$C$22</f>
        <v>0</v>
      </c>
      <c r="J200" s="141"/>
      <c r="K200" s="107"/>
      <c r="L200" s="141"/>
    </row>
    <row r="201" spans="2:12">
      <c r="B201" s="5" t="s">
        <v>198</v>
      </c>
      <c r="C201" s="5" t="str">
        <f t="shared" si="8"/>
        <v>$million</v>
      </c>
      <c r="F201" s="109">
        <f ca="1">Calculations!H371/'Primary Inputs'!$C$22</f>
        <v>438.90408703039469</v>
      </c>
      <c r="G201" s="109">
        <f ca="1">Calculations!I371/'Primary Inputs'!$C$22</f>
        <v>708.27641737113117</v>
      </c>
      <c r="H201" s="109">
        <f ca="1">Calculations!J371/'Primary Inputs'!$C$22</f>
        <v>819.57187490577246</v>
      </c>
      <c r="J201" s="107"/>
      <c r="K201" s="107"/>
      <c r="L201" s="107"/>
    </row>
  </sheetData>
  <sheetProtection sheet="1" objects="1" scenarios="1"/>
  <dataConsolidate/>
  <conditionalFormatting sqref="I26:BF75 I79:BF128 I133:BF182">
    <cfRule type="containsText" dxfId="19" priority="7" operator="containsText" text=" ">
      <formula>NOT(ISERROR(SEARCH(" ",I26)))</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pageSetUpPr fitToPage="1"/>
  </sheetPr>
  <dimension ref="A1:AK100"/>
  <sheetViews>
    <sheetView showGridLines="0" zoomScale="85" zoomScaleNormal="85" workbookViewId="0">
      <selection activeCell="B33" sqref="B33"/>
    </sheetView>
  </sheetViews>
  <sheetFormatPr defaultColWidth="9" defaultRowHeight="14.25"/>
  <cols>
    <col min="1" max="2" width="10" style="19" customWidth="1"/>
    <col min="3" max="3" width="26.25" style="19" bestFit="1" customWidth="1"/>
    <col min="4" max="6" width="10.875" style="19" customWidth="1"/>
    <col min="7" max="7" width="6.625" style="19" customWidth="1"/>
    <col min="8" max="8" width="9.125" style="19" customWidth="1"/>
    <col min="9" max="11" width="6.625" style="19" customWidth="1"/>
    <col min="12" max="12" width="2.75" style="29" customWidth="1"/>
    <col min="13" max="13" width="29" style="29" bestFit="1" customWidth="1"/>
    <col min="14" max="16" width="9" style="29" customWidth="1"/>
    <col min="17" max="17" width="7.5" style="29" customWidth="1"/>
    <col min="18" max="20" width="9" style="29" customWidth="1"/>
    <col min="21" max="21" width="26" style="29" bestFit="1" customWidth="1"/>
    <col min="22" max="22" width="8.75" style="29" bestFit="1" customWidth="1"/>
    <col min="23" max="25" width="9" style="29" customWidth="1"/>
    <col min="26" max="32" width="9" style="29" hidden="1" customWidth="1"/>
    <col min="33" max="35" width="9" style="30" hidden="1" customWidth="1"/>
    <col min="36" max="36" width="3.25" style="30" hidden="1" customWidth="1"/>
    <col min="37" max="37" width="2.625" style="29" hidden="1" customWidth="1"/>
    <col min="38" max="16384" width="9" style="29"/>
  </cols>
  <sheetData>
    <row r="1" spans="1:37" s="25" customFormat="1" ht="30">
      <c r="A1" s="37" t="s">
        <v>336</v>
      </c>
      <c r="B1" s="37"/>
      <c r="C1" s="37"/>
      <c r="D1" s="39"/>
      <c r="E1" s="38"/>
      <c r="F1" s="39"/>
      <c r="G1" s="38"/>
      <c r="H1" s="38"/>
      <c r="I1" s="38"/>
      <c r="J1" s="38"/>
      <c r="K1" s="38"/>
      <c r="L1" s="41"/>
      <c r="M1" s="41"/>
      <c r="N1" s="41"/>
      <c r="O1" s="41"/>
      <c r="P1" s="41"/>
      <c r="Q1" s="41"/>
      <c r="R1" s="41"/>
      <c r="S1" s="41"/>
      <c r="T1" s="41"/>
      <c r="U1" s="41"/>
      <c r="V1" s="41"/>
      <c r="W1" s="41"/>
      <c r="X1" s="41"/>
      <c r="Y1" s="41"/>
      <c r="Z1" s="41"/>
      <c r="AA1" s="41"/>
      <c r="AB1" s="41"/>
      <c r="AC1" s="41"/>
      <c r="AD1" s="41"/>
      <c r="AE1" s="41"/>
      <c r="AF1" s="41"/>
      <c r="AG1" s="42"/>
      <c r="AH1" s="42"/>
      <c r="AI1" s="42"/>
      <c r="AJ1" s="42"/>
    </row>
    <row r="2" spans="1:37" s="27" customFormat="1" ht="12.75">
      <c r="A2" s="43"/>
      <c r="B2" s="43"/>
      <c r="C2" s="43"/>
      <c r="D2" s="43"/>
      <c r="E2" s="43"/>
      <c r="F2" s="43"/>
      <c r="G2" s="43"/>
      <c r="H2" s="43"/>
      <c r="I2" s="43"/>
      <c r="J2" s="43"/>
      <c r="K2" s="43"/>
      <c r="L2" s="44"/>
      <c r="M2" s="44"/>
      <c r="N2" s="44"/>
      <c r="O2" s="44"/>
      <c r="P2" s="44"/>
      <c r="Q2" s="44"/>
      <c r="R2" s="44"/>
      <c r="S2" s="44"/>
      <c r="T2" s="44"/>
      <c r="U2" s="44"/>
      <c r="V2" s="44"/>
      <c r="W2" s="44"/>
      <c r="X2" s="44"/>
      <c r="Y2" s="44"/>
      <c r="Z2" s="44"/>
      <c r="AA2" s="44"/>
      <c r="AB2" s="44"/>
      <c r="AC2" s="44"/>
      <c r="AD2" s="44"/>
      <c r="AE2" s="44"/>
      <c r="AF2" s="44"/>
      <c r="AG2" s="45"/>
      <c r="AH2" s="45"/>
      <c r="AI2" s="45"/>
      <c r="AJ2" s="45"/>
    </row>
    <row r="3" spans="1:37" s="28" customFormat="1" ht="12.75">
      <c r="A3" s="46" t="s">
        <v>104</v>
      </c>
      <c r="B3" s="46"/>
      <c r="C3" s="46"/>
      <c r="D3" s="46"/>
      <c r="E3" s="46"/>
      <c r="F3" s="46"/>
      <c r="G3" s="46"/>
      <c r="H3" s="46"/>
      <c r="I3" s="46"/>
      <c r="J3" s="46"/>
      <c r="K3" s="46"/>
      <c r="L3" s="47"/>
      <c r="M3" s="46" t="s">
        <v>123</v>
      </c>
      <c r="N3" s="48"/>
      <c r="O3" s="48"/>
      <c r="P3" s="48"/>
      <c r="Q3" s="48"/>
      <c r="R3" s="48"/>
      <c r="S3" s="48"/>
      <c r="T3" s="48"/>
      <c r="U3" s="48"/>
      <c r="V3" s="48"/>
      <c r="W3" s="48"/>
      <c r="X3" s="48"/>
      <c r="Y3" s="48"/>
      <c r="Z3" s="48"/>
      <c r="AA3" s="48"/>
      <c r="AB3" s="48"/>
      <c r="AC3" s="48"/>
      <c r="AD3" s="48"/>
      <c r="AE3" s="48"/>
      <c r="AF3" s="48"/>
      <c r="AG3" s="48"/>
      <c r="AH3" s="48"/>
      <c r="AI3" s="48"/>
      <c r="AJ3" s="48"/>
      <c r="AK3" s="93"/>
    </row>
    <row r="4" spans="1:37" s="27" customFormat="1" ht="13.5" thickBot="1">
      <c r="A4" s="43"/>
      <c r="B4" s="43"/>
      <c r="C4" s="43"/>
      <c r="D4" s="44"/>
      <c r="E4" s="43"/>
      <c r="F4" s="43"/>
      <c r="G4" s="43"/>
      <c r="H4" s="43"/>
      <c r="I4" s="43"/>
      <c r="J4" s="43"/>
      <c r="K4" s="43"/>
      <c r="L4" s="44"/>
      <c r="M4" s="44"/>
      <c r="N4" s="44"/>
      <c r="O4" s="44"/>
      <c r="P4" s="44"/>
      <c r="Q4" s="44"/>
      <c r="R4" s="44"/>
      <c r="S4" s="44"/>
      <c r="T4" s="44"/>
      <c r="U4" s="44"/>
      <c r="V4" s="44"/>
      <c r="W4" s="44"/>
      <c r="X4" s="44"/>
      <c r="Y4" s="44"/>
      <c r="Z4" s="44"/>
      <c r="AA4" s="44"/>
      <c r="AB4" s="44"/>
      <c r="AC4" s="44"/>
      <c r="AD4" s="44"/>
      <c r="AE4" s="44"/>
      <c r="AF4" s="44"/>
      <c r="AG4" s="45"/>
      <c r="AH4" s="45"/>
      <c r="AI4" s="45"/>
      <c r="AJ4" s="45"/>
    </row>
    <row r="5" spans="1:37" s="27" customFormat="1" ht="15" thickBot="1">
      <c r="A5" s="43" t="s">
        <v>100</v>
      </c>
      <c r="B5" s="43"/>
      <c r="C5" s="116" t="str">
        <f>IF(ISBLANK('Primary Inputs'!C5),"",'Primary Inputs'!C5)</f>
        <v>Electives</v>
      </c>
      <c r="E5" s="43"/>
      <c r="F5" s="176"/>
      <c r="G5" s="44"/>
      <c r="H5" s="43"/>
      <c r="I5" s="43"/>
      <c r="J5" s="43"/>
      <c r="K5" s="43"/>
      <c r="L5" s="44"/>
      <c r="M5" s="94" t="str">
        <f>"Return on Investment, Societal Total ("&amp;'Primary inputs Alt'!$C$17&amp;"y)"</f>
        <v>Return on Investment, Societal Total (50y)</v>
      </c>
      <c r="N5" s="44"/>
      <c r="O5" s="44"/>
      <c r="Q5" s="214">
        <f ca="1">IFERROR(F14/-F16,"")</f>
        <v>18.633780983471354</v>
      </c>
      <c r="R5" s="44"/>
      <c r="U5" s="95" t="str">
        <f>"Net economic benefit per cohort member ("&amp;'Primary inputs Alt'!$C$17&amp;"y)"</f>
        <v>Net economic benefit per cohort member (50y)</v>
      </c>
      <c r="V5" s="96">
        <f ca="1">IFERROR(F18/H7 * 'Primary inputs Alt'!$C$22,"")</f>
        <v>92303.17077202705</v>
      </c>
      <c r="W5" s="44"/>
      <c r="X5" s="99"/>
      <c r="Y5" s="44"/>
      <c r="Z5" s="44"/>
      <c r="AA5" s="44"/>
      <c r="AB5" s="44"/>
      <c r="AC5" s="44"/>
      <c r="AD5" s="44"/>
      <c r="AE5" s="44"/>
      <c r="AF5" s="44"/>
      <c r="AG5" s="45"/>
      <c r="AH5" s="45"/>
      <c r="AI5" s="45"/>
      <c r="AJ5" s="45"/>
    </row>
    <row r="6" spans="1:37" s="27" customFormat="1" ht="13.5" thickBot="1">
      <c r="A6" s="43" t="s">
        <v>94</v>
      </c>
      <c r="B6" s="43"/>
      <c r="C6" s="116" t="str">
        <f>IF(ISBLANK('Primary Inputs'!C6),"",'Primary Inputs'!C6)</f>
        <v>Cancer surgery</v>
      </c>
      <c r="E6" s="165"/>
      <c r="F6" s="165"/>
      <c r="G6" s="165"/>
      <c r="H6" s="165"/>
      <c r="I6" s="165"/>
      <c r="J6" s="165"/>
      <c r="K6" s="165"/>
      <c r="L6" s="44"/>
      <c r="M6" s="44"/>
      <c r="N6" s="44"/>
      <c r="O6" s="44"/>
      <c r="Q6" s="44"/>
      <c r="R6" s="44"/>
      <c r="S6" s="44"/>
      <c r="T6" s="44"/>
      <c r="V6" s="44"/>
      <c r="W6" s="44"/>
      <c r="X6" s="44"/>
      <c r="Y6" s="44"/>
      <c r="Z6" s="44"/>
      <c r="AA6" s="44"/>
      <c r="AB6" s="44"/>
      <c r="AC6" s="44"/>
      <c r="AD6" s="44"/>
      <c r="AE6" s="44"/>
      <c r="AF6" s="44"/>
      <c r="AG6" s="45"/>
      <c r="AH6" s="45"/>
      <c r="AI6" s="45"/>
      <c r="AJ6" s="45"/>
    </row>
    <row r="7" spans="1:37" s="27" customFormat="1" ht="13.5" thickBot="1">
      <c r="A7" s="43" t="s">
        <v>93</v>
      </c>
      <c r="B7" s="43"/>
      <c r="C7" s="116">
        <f>'Primary inputs Alt'!C16</f>
        <v>2017</v>
      </c>
      <c r="D7" s="43" t="str">
        <f>"Total population over "&amp;'Primary Inputs'!$C$17&amp;" Years"</f>
        <v>Total population over 50 Years</v>
      </c>
      <c r="E7" s="165"/>
      <c r="H7" s="357">
        <f>SUM('Primary inputs Alt'!E$12:BB$12)</f>
        <v>12000</v>
      </c>
      <c r="I7" s="165"/>
      <c r="J7" s="165"/>
      <c r="K7" s="165"/>
      <c r="L7" s="44"/>
      <c r="M7" s="44" t="str">
        <f>"Return on Investment, Government only ("&amp;'Primary inputs Alt'!$C$17&amp;"y)"</f>
        <v>Return on Investment, Government only (50y)</v>
      </c>
      <c r="N7" s="44"/>
      <c r="O7" s="44"/>
      <c r="Q7" s="214">
        <f ca="1">IFERROR((SUM('Calculations Alt'!$J$362:$J$370)/'Primary inputs Alt'!$C$22) / F14*Q5,"")</f>
        <v>1.9596628142809509</v>
      </c>
      <c r="R7" s="44"/>
      <c r="U7" s="95" t="str">
        <f>"Initiative NPV costs per cohort member ("&amp;'Primary inputs Alt'!$C$17&amp;"y)"</f>
        <v>Initiative NPV costs per cohort member (50y)</v>
      </c>
      <c r="V7" s="96">
        <f>IFERROR(-F28/H7 *'Primary inputs Alt'!$C$22,"")</f>
        <v>5234.4514689473253</v>
      </c>
      <c r="W7" s="44"/>
      <c r="X7" s="44"/>
      <c r="Y7" s="44"/>
      <c r="Z7" s="44"/>
      <c r="AA7" s="44"/>
      <c r="AB7" s="44"/>
      <c r="AC7" s="44"/>
      <c r="AD7" s="44"/>
      <c r="AE7" s="44"/>
      <c r="AF7" s="44"/>
      <c r="AG7" s="45"/>
      <c r="AH7" s="45"/>
      <c r="AI7" s="45"/>
      <c r="AJ7" s="45"/>
    </row>
    <row r="8" spans="1:37" s="27" customFormat="1" ht="12.75">
      <c r="A8" s="43" t="s">
        <v>103</v>
      </c>
      <c r="B8" s="43"/>
      <c r="C8" s="116" t="str">
        <f>'Primary inputs Alt'!$C$17&amp;" Years"</f>
        <v>50 Years</v>
      </c>
      <c r="D8" s="43" t="s">
        <v>0</v>
      </c>
      <c r="H8" s="239">
        <f>'Primary inputs Alt'!C19</f>
        <v>0.04</v>
      </c>
      <c r="I8" s="43"/>
      <c r="J8" s="43"/>
      <c r="K8" s="43"/>
      <c r="L8" s="44"/>
      <c r="M8" s="44"/>
      <c r="N8" s="44"/>
      <c r="O8" s="44"/>
      <c r="P8" s="44"/>
      <c r="Q8" s="44"/>
      <c r="R8" s="44"/>
      <c r="S8" s="44"/>
      <c r="T8" s="44"/>
      <c r="U8" s="44"/>
      <c r="V8" s="44"/>
      <c r="W8" s="44"/>
      <c r="X8" s="44"/>
      <c r="Y8" s="44"/>
      <c r="Z8" s="44"/>
      <c r="AA8" s="44"/>
      <c r="AB8" s="44"/>
      <c r="AC8" s="44"/>
      <c r="AD8" s="44"/>
      <c r="AE8" s="44"/>
      <c r="AF8" s="44"/>
      <c r="AG8" s="45"/>
      <c r="AH8" s="45"/>
      <c r="AI8" s="45"/>
      <c r="AJ8" s="45"/>
    </row>
    <row r="9" spans="1:37" s="27" customFormat="1" ht="12.75">
      <c r="F9" s="43"/>
      <c r="G9" s="43"/>
      <c r="H9" s="103"/>
      <c r="I9" s="43"/>
      <c r="J9" s="43"/>
      <c r="K9" s="43"/>
      <c r="L9" s="44"/>
      <c r="M9" s="213"/>
      <c r="N9" s="49"/>
      <c r="O9" s="49"/>
      <c r="P9" s="49"/>
      <c r="Q9" s="49"/>
      <c r="R9" s="49"/>
      <c r="S9" s="49"/>
      <c r="T9" s="49"/>
      <c r="U9" s="49"/>
      <c r="V9" s="49"/>
      <c r="W9" s="49"/>
      <c r="X9" s="49"/>
      <c r="Y9" s="49"/>
      <c r="Z9" s="44"/>
      <c r="AA9" s="44"/>
      <c r="AB9" s="44"/>
      <c r="AC9" s="44"/>
      <c r="AD9" s="44"/>
      <c r="AE9" s="44"/>
      <c r="AF9" s="44"/>
      <c r="AG9" s="45"/>
      <c r="AH9" s="45"/>
      <c r="AI9" s="45"/>
      <c r="AJ9" s="45"/>
    </row>
    <row r="10" spans="1:37" s="27" customFormat="1">
      <c r="A10" s="50" t="s">
        <v>95</v>
      </c>
      <c r="B10" s="50"/>
      <c r="C10" s="50"/>
      <c r="D10" s="51"/>
      <c r="E10" s="51"/>
      <c r="F10" s="51"/>
      <c r="G10" s="51"/>
      <c r="H10" s="51"/>
      <c r="I10" s="51"/>
      <c r="J10" s="51"/>
      <c r="K10" s="51"/>
      <c r="L10" s="52"/>
      <c r="M10" s="50" t="s">
        <v>445</v>
      </c>
      <c r="N10" s="212"/>
      <c r="O10" s="212"/>
      <c r="P10" s="212"/>
      <c r="Q10" s="212"/>
      <c r="R10" s="212"/>
      <c r="S10" s="212"/>
      <c r="T10" s="212"/>
      <c r="U10" s="212"/>
      <c r="V10" s="212"/>
      <c r="W10" s="212"/>
      <c r="X10" s="212"/>
      <c r="Y10" s="212"/>
      <c r="Z10" s="44"/>
      <c r="AA10" s="44"/>
      <c r="AB10" s="44"/>
      <c r="AC10" s="44"/>
      <c r="AD10" s="44"/>
      <c r="AE10" s="44"/>
      <c r="AF10" s="44"/>
      <c r="AG10" s="45"/>
      <c r="AH10" s="45"/>
      <c r="AI10" s="45"/>
      <c r="AJ10" s="45"/>
    </row>
    <row r="11" spans="1:37" s="27" customFormat="1" ht="12.75">
      <c r="A11" s="43"/>
      <c r="B11" s="43"/>
      <c r="C11" s="43"/>
      <c r="D11" s="44"/>
      <c r="E11" s="43"/>
      <c r="F11" s="43"/>
      <c r="G11" s="398" t="str">
        <f>'Outputs Summary'!G11:K11</f>
        <v>Unit: 2017 ($m)</v>
      </c>
      <c r="H11" s="398"/>
      <c r="I11" s="398"/>
      <c r="J11" s="398"/>
      <c r="K11" s="398"/>
      <c r="L11" s="44"/>
      <c r="M11" s="44"/>
      <c r="N11" s="44"/>
      <c r="O11" s="44"/>
      <c r="P11" s="44"/>
      <c r="Q11" s="44"/>
      <c r="R11" s="44"/>
      <c r="S11" s="44"/>
      <c r="T11" s="44"/>
      <c r="U11" s="44"/>
      <c r="V11" s="44"/>
      <c r="W11" s="44"/>
      <c r="X11" s="44"/>
      <c r="Y11" s="44"/>
      <c r="Z11" s="44"/>
      <c r="AA11" s="44"/>
      <c r="AB11" s="44"/>
      <c r="AC11" s="44"/>
      <c r="AD11" s="44"/>
      <c r="AE11" s="44"/>
      <c r="AF11" s="44"/>
      <c r="AG11" s="45"/>
      <c r="AH11" s="45"/>
      <c r="AI11" s="45"/>
      <c r="AJ11" s="45"/>
    </row>
    <row r="12" spans="1:37" s="27" customFormat="1" ht="26.25" thickBot="1">
      <c r="A12" s="53" t="s">
        <v>97</v>
      </c>
      <c r="B12" s="53"/>
      <c r="C12" s="53"/>
      <c r="D12" s="229" t="str">
        <f>"5-Year NPV "&amp;IF('Primary Inputs'!$C$23="$million","$m",'Primary Inputs'!$C$23)</f>
        <v>5-Year NPV $m</v>
      </c>
      <c r="E12" s="229" t="str">
        <f>"10-Year NPV "&amp;IF('Primary Inputs'!$C$23="$million","$m",'Primary Inputs'!$C$23)</f>
        <v>10-Year NPV $m</v>
      </c>
      <c r="F12" s="54" t="str">
        <f>'Primary Inputs'!$C$17&amp;"-Year NPV "&amp;IF('Primary Inputs'!$C$23="$million","$m",'Primary Inputs'!$C$23)</f>
        <v>50-Year NPV $m</v>
      </c>
      <c r="G12" s="55" t="str">
        <f xml:space="preserve"> 'Primary Inputs'!E$27&amp;CHAR(10)</f>
        <v xml:space="preserve">2017
</v>
      </c>
      <c r="H12" s="55" t="str">
        <f xml:space="preserve"> 'Primary Inputs'!F$27&amp;CHAR(10)</f>
        <v xml:space="preserve">2018
</v>
      </c>
      <c r="I12" s="55" t="str">
        <f xml:space="preserve"> 'Primary Inputs'!G$27&amp;CHAR(10)</f>
        <v xml:space="preserve">2019
</v>
      </c>
      <c r="J12" s="55" t="str">
        <f xml:space="preserve"> 'Primary Inputs'!H$27&amp;CHAR(10)</f>
        <v xml:space="preserve">2020
</v>
      </c>
      <c r="K12" s="55" t="str">
        <f xml:space="preserve"> 'Primary Inputs'!I$27&amp;CHAR(10)</f>
        <v xml:space="preserve">2021
</v>
      </c>
      <c r="L12" s="44"/>
      <c r="M12" s="386" t="s">
        <v>446</v>
      </c>
      <c r="N12" s="387"/>
      <c r="O12" s="387"/>
      <c r="P12" s="387"/>
      <c r="Q12" s="388"/>
      <c r="R12" s="44"/>
      <c r="S12" s="44"/>
      <c r="T12" s="44"/>
      <c r="U12" s="44"/>
      <c r="V12" s="44"/>
      <c r="W12" s="44"/>
      <c r="X12" s="44"/>
      <c r="Y12" s="44"/>
      <c r="Z12" s="44"/>
      <c r="AA12" s="44"/>
      <c r="AB12" s="44"/>
      <c r="AC12" s="44"/>
      <c r="AD12" s="44"/>
      <c r="AE12" s="44"/>
      <c r="AF12" s="44"/>
      <c r="AG12" s="45"/>
      <c r="AH12" s="45"/>
      <c r="AI12" s="45"/>
      <c r="AJ12" s="45"/>
    </row>
    <row r="13" spans="1:37" s="27" customFormat="1" ht="12.75" customHeight="1">
      <c r="A13" s="43"/>
      <c r="B13" s="43"/>
      <c r="C13" s="43"/>
      <c r="D13" s="44"/>
      <c r="E13" s="43"/>
      <c r="F13" s="43"/>
      <c r="G13" s="43"/>
      <c r="H13" s="43"/>
      <c r="I13" s="43"/>
      <c r="J13" s="43"/>
      <c r="K13" s="43"/>
      <c r="L13" s="44"/>
      <c r="M13" s="389" t="s">
        <v>726</v>
      </c>
      <c r="N13" s="390"/>
      <c r="O13" s="390"/>
      <c r="P13" s="390"/>
      <c r="Q13" s="391"/>
      <c r="R13" s="44"/>
      <c r="S13" s="44"/>
      <c r="T13" s="44"/>
      <c r="U13" s="44"/>
      <c r="V13" s="44"/>
      <c r="W13" s="44"/>
      <c r="X13" s="44"/>
      <c r="Y13" s="44"/>
      <c r="Z13" s="44"/>
      <c r="AA13" s="44"/>
      <c r="AB13" s="44"/>
      <c r="AC13" s="44"/>
      <c r="AD13" s="44"/>
      <c r="AE13" s="44"/>
      <c r="AF13" s="44"/>
      <c r="AG13" s="45"/>
      <c r="AH13" s="45"/>
      <c r="AI13" s="45"/>
      <c r="AJ13" s="45"/>
    </row>
    <row r="14" spans="1:37" s="27" customFormat="1" ht="12.75" customHeight="1">
      <c r="A14" s="43" t="s">
        <v>144</v>
      </c>
      <c r="B14" s="43"/>
      <c r="C14" s="43"/>
      <c r="D14" s="38">
        <f ca="1">'Calculations Alt'!H110/'Primary inputs Alt'!$C$22</f>
        <v>541.47285339853136</v>
      </c>
      <c r="E14" s="38">
        <f ca="1">'Calculations Alt'!I110/'Primary inputs Alt'!$C$22</f>
        <v>926.90905792828778</v>
      </c>
      <c r="F14" s="38">
        <f ca="1">'Calculations Alt'!J110/'Primary inputs Alt'!$C$22</f>
        <v>1170.4514668916925</v>
      </c>
      <c r="G14" s="38">
        <f ca="1">'Calculations Alt'!K57/'Primary inputs Alt'!$C$22</f>
        <v>0</v>
      </c>
      <c r="H14" s="38">
        <f ca="1">'Calculations Alt'!L57/'Primary inputs Alt'!$C$22</f>
        <v>33.59528636649771</v>
      </c>
      <c r="I14" s="38">
        <f ca="1">'Calculations Alt'!M57/'Primary inputs Alt'!$C$22</f>
        <v>98.985859099493126</v>
      </c>
      <c r="J14" s="38">
        <f ca="1">'Calculations Alt'!N57/'Primary inputs Alt'!$C$22</f>
        <v>196.17171819898627</v>
      </c>
      <c r="K14" s="38">
        <f ca="1">'Calculations Alt'!O57/'Primary inputs Alt'!$C$22</f>
        <v>297.1195481081881</v>
      </c>
      <c r="L14" s="44"/>
      <c r="M14" s="392"/>
      <c r="N14" s="393"/>
      <c r="O14" s="393"/>
      <c r="P14" s="393"/>
      <c r="Q14" s="394"/>
      <c r="R14" s="56"/>
      <c r="S14" s="56"/>
      <c r="T14" s="56"/>
      <c r="U14" s="56"/>
      <c r="V14" s="56"/>
      <c r="W14" s="56"/>
      <c r="X14" s="56"/>
      <c r="Y14" s="56"/>
      <c r="Z14" s="56"/>
      <c r="AA14" s="56"/>
      <c r="AB14" s="56"/>
      <c r="AC14" s="56"/>
      <c r="AD14" s="56"/>
      <c r="AE14" s="56"/>
      <c r="AF14" s="56"/>
      <c r="AG14" s="57"/>
      <c r="AH14" s="57"/>
      <c r="AI14" s="57"/>
      <c r="AJ14" s="57"/>
    </row>
    <row r="15" spans="1:37" s="27" customFormat="1" ht="12.75" customHeight="1">
      <c r="A15" s="43"/>
      <c r="B15" s="43"/>
      <c r="C15" s="43"/>
      <c r="D15" s="44"/>
      <c r="E15" s="43"/>
      <c r="F15" s="43"/>
      <c r="G15" s="43"/>
      <c r="H15" s="43"/>
      <c r="I15" s="43"/>
      <c r="J15" s="43"/>
      <c r="K15" s="43"/>
      <c r="L15" s="44"/>
      <c r="M15" s="392"/>
      <c r="N15" s="393"/>
      <c r="O15" s="393"/>
      <c r="P15" s="393"/>
      <c r="Q15" s="394"/>
      <c r="R15" s="44"/>
      <c r="S15" s="44"/>
      <c r="T15" s="44"/>
      <c r="U15" s="44"/>
      <c r="V15" s="44"/>
      <c r="W15" s="44"/>
      <c r="X15" s="44"/>
      <c r="Y15" s="44"/>
      <c r="Z15" s="44"/>
      <c r="AA15" s="44"/>
      <c r="AB15" s="44"/>
      <c r="AC15" s="44"/>
      <c r="AD15" s="44"/>
      <c r="AE15" s="44"/>
      <c r="AF15" s="44"/>
      <c r="AG15" s="45"/>
      <c r="AH15" s="45"/>
      <c r="AI15" s="45"/>
      <c r="AJ15" s="45"/>
    </row>
    <row r="16" spans="1:37" s="27" customFormat="1" ht="12.75" customHeight="1">
      <c r="A16" s="43" t="s">
        <v>92</v>
      </c>
      <c r="B16" s="43"/>
      <c r="C16" s="43"/>
      <c r="D16" s="38">
        <f>('Calculations Alt'!H383*-1)/'Primary inputs Alt'!$C$22</f>
        <v>-62.813417627367912</v>
      </c>
      <c r="E16" s="38">
        <f>('Calculations Alt'!I383*-1)/'Primary inputs Alt'!$C$22</f>
        <v>-62.813417627367912</v>
      </c>
      <c r="F16" s="38">
        <f>('Calculations Alt'!J383*-1)/'Primary inputs Alt'!$C$22</f>
        <v>-62.813417627367912</v>
      </c>
      <c r="G16" s="38">
        <f>('Calculations Alt'!K378*-1)/'Primary inputs Alt'!$C$22</f>
        <v>0</v>
      </c>
      <c r="H16" s="38">
        <f>('Calculations Alt'!L378*-1)/'Primary inputs Alt'!$C$22</f>
        <v>-7.2</v>
      </c>
      <c r="I16" s="38">
        <f>('Calculations Alt'!M378*-1)/'Primary inputs Alt'!$C$22</f>
        <v>-14.4</v>
      </c>
      <c r="J16" s="38">
        <f>('Calculations Alt'!N378*-1)/'Primary inputs Alt'!$C$22</f>
        <v>-21.6</v>
      </c>
      <c r="K16" s="38">
        <f>('Calculations Alt'!O378*-1)/'Primary inputs Alt'!$C$22</f>
        <v>-28.8</v>
      </c>
      <c r="L16" s="44"/>
      <c r="M16" s="392"/>
      <c r="N16" s="393"/>
      <c r="O16" s="393"/>
      <c r="P16" s="393"/>
      <c r="Q16" s="394"/>
      <c r="R16" s="56"/>
      <c r="S16" s="56"/>
      <c r="T16" s="56"/>
      <c r="U16" s="56"/>
      <c r="V16" s="56"/>
      <c r="W16" s="56"/>
      <c r="X16" s="56"/>
      <c r="Y16" s="56"/>
      <c r="Z16" s="56"/>
      <c r="AA16" s="56"/>
      <c r="AB16" s="56"/>
      <c r="AC16" s="56"/>
      <c r="AD16" s="56"/>
      <c r="AE16" s="56"/>
      <c r="AF16" s="56"/>
      <c r="AG16" s="57"/>
      <c r="AH16" s="57"/>
      <c r="AI16" s="57"/>
      <c r="AJ16" s="57"/>
    </row>
    <row r="17" spans="1:36" s="27" customFormat="1" ht="12.75" customHeight="1">
      <c r="A17" s="43"/>
      <c r="B17" s="43"/>
      <c r="C17" s="43"/>
      <c r="D17" s="44"/>
      <c r="E17" s="43"/>
      <c r="F17" s="43"/>
      <c r="G17" s="43"/>
      <c r="H17" s="43"/>
      <c r="I17" s="43"/>
      <c r="J17" s="43"/>
      <c r="K17" s="43"/>
      <c r="L17" s="44"/>
      <c r="M17" s="392"/>
      <c r="N17" s="393"/>
      <c r="O17" s="393"/>
      <c r="P17" s="393"/>
      <c r="Q17" s="394"/>
      <c r="R17" s="44"/>
      <c r="S17" s="44"/>
      <c r="T17" s="44"/>
      <c r="U17" s="44"/>
      <c r="V17" s="44"/>
      <c r="W17" s="44"/>
      <c r="X17" s="44"/>
      <c r="Y17" s="44"/>
      <c r="Z17" s="44"/>
      <c r="AA17" s="44"/>
      <c r="AB17" s="44"/>
      <c r="AC17" s="44"/>
      <c r="AD17" s="44"/>
      <c r="AE17" s="44"/>
      <c r="AF17" s="44"/>
      <c r="AG17" s="45"/>
      <c r="AH17" s="45"/>
      <c r="AI17" s="45"/>
      <c r="AJ17" s="45"/>
    </row>
    <row r="18" spans="1:36">
      <c r="A18" s="60" t="s">
        <v>119</v>
      </c>
      <c r="B18" s="60"/>
      <c r="C18" s="60"/>
      <c r="D18" s="61">
        <f t="shared" ref="D18:K18" ca="1" si="0">D14+D16</f>
        <v>478.65943577116343</v>
      </c>
      <c r="E18" s="61">
        <f t="shared" ca="1" si="0"/>
        <v>864.09564030091985</v>
      </c>
      <c r="F18" s="61">
        <f t="shared" ca="1" si="0"/>
        <v>1107.6380492643245</v>
      </c>
      <c r="G18" s="61">
        <f t="shared" ca="1" si="0"/>
        <v>0</v>
      </c>
      <c r="H18" s="61">
        <f t="shared" ca="1" si="0"/>
        <v>26.395286366497711</v>
      </c>
      <c r="I18" s="61">
        <f t="shared" ca="1" si="0"/>
        <v>84.585859099493121</v>
      </c>
      <c r="J18" s="61">
        <f t="shared" ca="1" si="0"/>
        <v>174.57171819898628</v>
      </c>
      <c r="K18" s="61">
        <f t="shared" ca="1" si="0"/>
        <v>268.31954810818809</v>
      </c>
      <c r="L18" s="44"/>
      <c r="M18" s="392"/>
      <c r="N18" s="393"/>
      <c r="O18" s="393"/>
      <c r="P18" s="393"/>
      <c r="Q18" s="394"/>
      <c r="R18" s="58"/>
      <c r="S18" s="58"/>
      <c r="T18" s="58"/>
      <c r="U18" s="58"/>
      <c r="V18" s="58"/>
      <c r="W18" s="58"/>
      <c r="X18" s="58"/>
      <c r="Y18" s="58"/>
      <c r="Z18" s="58"/>
      <c r="AA18" s="58"/>
      <c r="AB18" s="58"/>
      <c r="AC18" s="58"/>
      <c r="AD18" s="58"/>
      <c r="AE18" s="58"/>
      <c r="AF18" s="58"/>
      <c r="AG18" s="59"/>
      <c r="AH18" s="59"/>
      <c r="AI18" s="59"/>
      <c r="AJ18" s="59"/>
    </row>
    <row r="19" spans="1:36" s="27" customFormat="1" ht="12.75" customHeight="1">
      <c r="A19" s="43"/>
      <c r="B19" s="43"/>
      <c r="C19" s="43"/>
      <c r="D19" s="44"/>
      <c r="E19" s="43"/>
      <c r="F19" s="43"/>
      <c r="G19" s="43"/>
      <c r="H19" s="43"/>
      <c r="I19" s="43"/>
      <c r="J19" s="43"/>
      <c r="K19" s="43"/>
      <c r="L19" s="44"/>
      <c r="M19" s="392"/>
      <c r="N19" s="393"/>
      <c r="O19" s="393"/>
      <c r="P19" s="393"/>
      <c r="Q19" s="394"/>
      <c r="R19" s="44"/>
      <c r="S19" s="44"/>
      <c r="T19" s="44"/>
      <c r="U19" s="44"/>
      <c r="V19" s="44"/>
      <c r="W19" s="44"/>
      <c r="X19" s="44"/>
      <c r="Y19" s="44"/>
      <c r="Z19" s="44"/>
      <c r="AA19" s="44"/>
      <c r="AB19" s="44"/>
      <c r="AC19" s="44"/>
      <c r="AD19" s="44"/>
      <c r="AE19" s="44"/>
      <c r="AF19" s="44"/>
      <c r="AG19" s="45"/>
      <c r="AH19" s="45"/>
      <c r="AI19" s="45"/>
      <c r="AJ19" s="45"/>
    </row>
    <row r="20" spans="1:36" s="27" customFormat="1" ht="12.75" customHeight="1">
      <c r="A20" s="43"/>
      <c r="B20" s="43"/>
      <c r="C20" s="43"/>
      <c r="D20" s="44"/>
      <c r="E20" s="43"/>
      <c r="F20" s="43"/>
      <c r="G20" s="43"/>
      <c r="H20" s="43"/>
      <c r="I20" s="43"/>
      <c r="J20" s="43"/>
      <c r="K20" s="43"/>
      <c r="L20" s="44"/>
      <c r="M20" s="392"/>
      <c r="N20" s="393"/>
      <c r="O20" s="393"/>
      <c r="P20" s="393"/>
      <c r="Q20" s="394"/>
      <c r="R20" s="44"/>
      <c r="S20" s="44"/>
      <c r="T20" s="44"/>
      <c r="U20" s="44"/>
      <c r="V20" s="44"/>
      <c r="W20" s="44"/>
      <c r="X20" s="44"/>
      <c r="Y20" s="44"/>
      <c r="Z20" s="44"/>
      <c r="AA20" s="44"/>
      <c r="AB20" s="44"/>
      <c r="AC20" s="44"/>
      <c r="AD20" s="44"/>
      <c r="AE20" s="44"/>
      <c r="AF20" s="44"/>
      <c r="AG20" s="45"/>
      <c r="AH20" s="45"/>
      <c r="AI20" s="45"/>
      <c r="AJ20" s="45"/>
    </row>
    <row r="21" spans="1:36" s="28" customFormat="1" ht="12.75" customHeight="1">
      <c r="A21" s="46" t="s">
        <v>91</v>
      </c>
      <c r="B21" s="46"/>
      <c r="C21" s="46"/>
      <c r="D21" s="65"/>
      <c r="E21" s="46"/>
      <c r="F21" s="65"/>
      <c r="G21" s="65"/>
      <c r="H21" s="65"/>
      <c r="I21" s="65"/>
      <c r="J21" s="65"/>
      <c r="K21" s="65"/>
      <c r="L21" s="47"/>
      <c r="M21" s="392"/>
      <c r="N21" s="393"/>
      <c r="O21" s="393"/>
      <c r="P21" s="393"/>
      <c r="Q21" s="394"/>
      <c r="R21" s="47"/>
      <c r="S21" s="47"/>
      <c r="T21" s="47"/>
      <c r="U21" s="47"/>
      <c r="V21" s="47"/>
      <c r="W21" s="47"/>
      <c r="X21" s="47"/>
      <c r="Y21" s="47"/>
      <c r="Z21" s="47"/>
      <c r="AA21" s="47"/>
      <c r="AB21" s="47"/>
      <c r="AC21" s="47"/>
      <c r="AD21" s="47"/>
      <c r="AE21" s="47"/>
      <c r="AF21" s="47"/>
      <c r="AG21" s="49"/>
      <c r="AH21" s="49"/>
      <c r="AI21" s="49"/>
      <c r="AJ21" s="49"/>
    </row>
    <row r="22" spans="1:36" s="27" customFormat="1" ht="12.75" customHeight="1">
      <c r="A22" s="43"/>
      <c r="B22" s="43"/>
      <c r="C22" s="43"/>
      <c r="D22" s="44"/>
      <c r="E22" s="43"/>
      <c r="F22" s="43"/>
      <c r="G22" s="398" t="str">
        <f>G11</f>
        <v>Unit: 2017 ($m)</v>
      </c>
      <c r="H22" s="398"/>
      <c r="I22" s="398"/>
      <c r="J22" s="398"/>
      <c r="K22" s="398"/>
      <c r="L22" s="44"/>
      <c r="M22" s="392"/>
      <c r="N22" s="393"/>
      <c r="O22" s="393"/>
      <c r="P22" s="393"/>
      <c r="Q22" s="394"/>
      <c r="R22" s="44"/>
      <c r="S22" s="44"/>
      <c r="T22" s="44"/>
      <c r="U22" s="44"/>
      <c r="V22" s="44"/>
      <c r="W22" s="44"/>
      <c r="X22" s="44"/>
      <c r="Y22" s="44"/>
      <c r="Z22" s="44"/>
      <c r="AA22" s="44"/>
      <c r="AB22" s="44"/>
      <c r="AC22" s="44"/>
      <c r="AD22" s="44"/>
      <c r="AE22" s="44"/>
      <c r="AF22" s="44"/>
      <c r="AG22" s="45"/>
      <c r="AH22" s="45"/>
      <c r="AI22" s="45"/>
      <c r="AJ22" s="45"/>
    </row>
    <row r="23" spans="1:36" s="27" customFormat="1" ht="26.25" thickBot="1">
      <c r="A23" s="53" t="s">
        <v>96</v>
      </c>
      <c r="B23" s="53"/>
      <c r="C23" s="53"/>
      <c r="D23" s="54"/>
      <c r="E23" s="54"/>
      <c r="F23" s="54" t="str">
        <f>F12</f>
        <v>50-Year NPV $m</v>
      </c>
      <c r="G23" s="55" t="str">
        <f>G12</f>
        <v xml:space="preserve">2017
</v>
      </c>
      <c r="H23" s="55" t="str">
        <f t="shared" ref="H23:K23" si="1">H12</f>
        <v xml:space="preserve">2018
</v>
      </c>
      <c r="I23" s="55" t="str">
        <f t="shared" si="1"/>
        <v xml:space="preserve">2019
</v>
      </c>
      <c r="J23" s="55" t="str">
        <f t="shared" si="1"/>
        <v xml:space="preserve">2020
</v>
      </c>
      <c r="K23" s="55" t="str">
        <f t="shared" si="1"/>
        <v xml:space="preserve">2021
</v>
      </c>
      <c r="L23" s="44"/>
      <c r="M23" s="392"/>
      <c r="N23" s="393"/>
      <c r="O23" s="393"/>
      <c r="P23" s="393"/>
      <c r="Q23" s="394"/>
      <c r="R23" s="44"/>
      <c r="S23" s="44"/>
      <c r="T23" s="44"/>
      <c r="U23" s="44"/>
      <c r="V23" s="44"/>
      <c r="W23" s="44"/>
      <c r="X23" s="44"/>
      <c r="Y23" s="44"/>
      <c r="Z23" s="44"/>
      <c r="AA23" s="44"/>
      <c r="AB23" s="44"/>
      <c r="AC23" s="44"/>
      <c r="AD23" s="44"/>
      <c r="AE23" s="44"/>
      <c r="AF23" s="44"/>
      <c r="AG23" s="45"/>
      <c r="AH23" s="45"/>
      <c r="AI23" s="45"/>
      <c r="AJ23" s="45"/>
    </row>
    <row r="24" spans="1:36" s="27" customFormat="1" ht="12.75" customHeight="1">
      <c r="A24" s="43"/>
      <c r="B24" s="43"/>
      <c r="C24" s="43"/>
      <c r="D24" s="44"/>
      <c r="E24" s="43"/>
      <c r="F24" s="43"/>
      <c r="G24" s="43"/>
      <c r="H24" s="43"/>
      <c r="I24" s="43"/>
      <c r="J24" s="43"/>
      <c r="K24" s="43"/>
      <c r="L24" s="44"/>
      <c r="M24" s="392"/>
      <c r="N24" s="393"/>
      <c r="O24" s="393"/>
      <c r="P24" s="393"/>
      <c r="Q24" s="394"/>
      <c r="R24" s="44"/>
      <c r="S24" s="44"/>
      <c r="T24" s="44"/>
      <c r="U24" s="44"/>
      <c r="V24" s="44"/>
      <c r="W24" s="44"/>
      <c r="X24" s="44"/>
      <c r="Y24" s="44"/>
      <c r="Z24" s="44"/>
      <c r="AA24" s="44"/>
      <c r="AB24" s="44"/>
      <c r="AC24" s="44"/>
      <c r="AD24" s="44"/>
      <c r="AE24" s="44"/>
      <c r="AF24" s="44"/>
      <c r="AG24" s="45"/>
      <c r="AH24" s="45"/>
      <c r="AI24" s="45"/>
      <c r="AJ24" s="45"/>
    </row>
    <row r="25" spans="1:36" s="27" customFormat="1" ht="12.75" customHeight="1">
      <c r="A25" s="43" t="s">
        <v>197</v>
      </c>
      <c r="B25" s="43"/>
      <c r="C25" s="43"/>
      <c r="D25" s="64"/>
      <c r="E25" s="43"/>
      <c r="F25" s="64"/>
      <c r="G25" s="64"/>
      <c r="H25" s="64"/>
      <c r="I25" s="64"/>
      <c r="J25" s="64"/>
      <c r="K25" s="64"/>
      <c r="L25" s="44"/>
      <c r="M25" s="392"/>
      <c r="N25" s="393"/>
      <c r="O25" s="393"/>
      <c r="P25" s="393"/>
      <c r="Q25" s="394"/>
      <c r="R25" s="44"/>
      <c r="S25" s="44"/>
      <c r="T25" s="44"/>
      <c r="U25" s="44"/>
      <c r="V25" s="44"/>
      <c r="W25" s="44"/>
      <c r="X25" s="44"/>
      <c r="Y25" s="44"/>
      <c r="Z25" s="44"/>
      <c r="AA25" s="44"/>
      <c r="AB25" s="44"/>
      <c r="AC25" s="44"/>
      <c r="AD25" s="44"/>
      <c r="AE25" s="44"/>
      <c r="AF25" s="44"/>
      <c r="AG25" s="45"/>
      <c r="AH25" s="45"/>
      <c r="AI25" s="45"/>
      <c r="AJ25" s="45"/>
    </row>
    <row r="26" spans="1:36" s="27" customFormat="1" ht="12.75" customHeight="1">
      <c r="A26" s="43"/>
      <c r="B26" s="43"/>
      <c r="C26" s="43" t="s">
        <v>135</v>
      </c>
      <c r="E26" s="66"/>
      <c r="F26" s="66">
        <f>('Calculations Alt'!J381*-1)/'Primary inputs Alt'!$C$22</f>
        <v>-62.813417627367912</v>
      </c>
      <c r="G26" s="66">
        <f>('Calculations Alt'!K376*-1)/'Primary inputs Alt'!$C$22</f>
        <v>0</v>
      </c>
      <c r="H26" s="66">
        <f>('Calculations Alt'!L376*-1)/'Primary inputs Alt'!$C$22</f>
        <v>-7.2</v>
      </c>
      <c r="I26" s="66">
        <f>('Calculations Alt'!M376*-1)/'Primary inputs Alt'!$C$22</f>
        <v>-14.4</v>
      </c>
      <c r="J26" s="66">
        <f>('Calculations Alt'!N376*-1)/'Primary inputs Alt'!$C$22</f>
        <v>-21.6</v>
      </c>
      <c r="K26" s="66">
        <f>('Calculations Alt'!O376*-1)/'Primary inputs Alt'!$C$22</f>
        <v>-28.8</v>
      </c>
      <c r="L26" s="44"/>
      <c r="M26" s="392"/>
      <c r="N26" s="393"/>
      <c r="O26" s="393"/>
      <c r="P26" s="393"/>
      <c r="Q26" s="394"/>
      <c r="R26" s="44"/>
      <c r="S26" s="44"/>
      <c r="T26" s="44"/>
      <c r="U26" s="44"/>
      <c r="V26" s="44"/>
      <c r="W26" s="44"/>
      <c r="X26" s="44"/>
      <c r="Y26" s="44"/>
      <c r="Z26" s="44"/>
      <c r="AA26" s="44"/>
      <c r="AB26" s="44"/>
      <c r="AC26" s="44"/>
      <c r="AD26" s="44"/>
      <c r="AE26" s="44"/>
      <c r="AF26" s="44"/>
      <c r="AG26" s="45"/>
      <c r="AH26" s="45"/>
      <c r="AI26" s="45"/>
      <c r="AJ26" s="45"/>
    </row>
    <row r="27" spans="1:36" s="27" customFormat="1" ht="12.75" customHeight="1">
      <c r="A27" s="43"/>
      <c r="B27" s="43"/>
      <c r="C27" s="43" t="s">
        <v>136</v>
      </c>
      <c r="D27" s="66"/>
      <c r="E27" s="66"/>
      <c r="F27" s="66">
        <f>('Calculations Alt'!J382*-1)/'Primary inputs Alt'!$C$22</f>
        <v>0</v>
      </c>
      <c r="G27" s="66">
        <f>('Calculations Alt'!K377*-1)/'Primary inputs Alt'!$C$22</f>
        <v>0</v>
      </c>
      <c r="H27" s="66">
        <f>('Calculations Alt'!L377*-1)/'Primary inputs Alt'!$C$22</f>
        <v>0</v>
      </c>
      <c r="I27" s="66">
        <f>('Calculations Alt'!M377*-1)/'Primary inputs Alt'!$C$22</f>
        <v>0</v>
      </c>
      <c r="J27" s="66">
        <f>('Calculations Alt'!N377*-1)/'Primary inputs Alt'!$C$22</f>
        <v>0</v>
      </c>
      <c r="K27" s="66">
        <f>('Calculations Alt'!O377*-1)/'Primary inputs Alt'!$C$22</f>
        <v>0</v>
      </c>
      <c r="L27" s="44"/>
      <c r="M27" s="392"/>
      <c r="N27" s="393"/>
      <c r="O27" s="393"/>
      <c r="P27" s="393"/>
      <c r="Q27" s="394"/>
      <c r="R27" s="44"/>
      <c r="S27" s="44"/>
      <c r="T27" s="44"/>
      <c r="U27" s="44"/>
      <c r="V27" s="44"/>
      <c r="W27" s="44"/>
      <c r="X27" s="44"/>
      <c r="Y27" s="44"/>
      <c r="Z27" s="44"/>
      <c r="AA27" s="44"/>
      <c r="AB27" s="44"/>
      <c r="AC27" s="44"/>
      <c r="AD27" s="44"/>
      <c r="AE27" s="44"/>
      <c r="AF27" s="44"/>
      <c r="AG27" s="45"/>
      <c r="AH27" s="45"/>
      <c r="AI27" s="45"/>
      <c r="AJ27" s="45"/>
    </row>
    <row r="28" spans="1:36" s="27" customFormat="1" ht="12.75" customHeight="1">
      <c r="A28" s="43"/>
      <c r="B28" s="43"/>
      <c r="C28" s="60" t="s">
        <v>199</v>
      </c>
      <c r="D28" s="67"/>
      <c r="E28" s="67"/>
      <c r="F28" s="67">
        <f t="shared" ref="F28:K28" si="2">SUM(F26:F27)</f>
        <v>-62.813417627367912</v>
      </c>
      <c r="G28" s="67">
        <f t="shared" si="2"/>
        <v>0</v>
      </c>
      <c r="H28" s="67">
        <f t="shared" si="2"/>
        <v>-7.2</v>
      </c>
      <c r="I28" s="67">
        <f t="shared" si="2"/>
        <v>-14.4</v>
      </c>
      <c r="J28" s="67">
        <f t="shared" si="2"/>
        <v>-21.6</v>
      </c>
      <c r="K28" s="67">
        <f t="shared" si="2"/>
        <v>-28.8</v>
      </c>
      <c r="L28" s="44"/>
      <c r="M28" s="395"/>
      <c r="N28" s="396"/>
      <c r="O28" s="396"/>
      <c r="P28" s="396"/>
      <c r="Q28" s="397"/>
      <c r="R28" s="44"/>
      <c r="S28" s="44"/>
      <c r="T28" s="44"/>
      <c r="U28" s="44"/>
      <c r="V28" s="44"/>
      <c r="W28" s="44"/>
      <c r="X28" s="44"/>
      <c r="Y28" s="44"/>
      <c r="Z28" s="44"/>
      <c r="AA28" s="44"/>
      <c r="AB28" s="44"/>
      <c r="AC28" s="44"/>
      <c r="AD28" s="44"/>
      <c r="AE28" s="44"/>
      <c r="AF28" s="44"/>
      <c r="AG28" s="45"/>
      <c r="AH28" s="45"/>
      <c r="AI28" s="45"/>
      <c r="AJ28" s="45"/>
    </row>
    <row r="29" spans="1:36" s="27" customFormat="1" ht="12.75">
      <c r="A29" s="43"/>
      <c r="B29" s="43"/>
      <c r="C29" s="62"/>
      <c r="D29" s="160"/>
      <c r="E29" s="160"/>
      <c r="F29" s="160"/>
      <c r="G29" s="160"/>
      <c r="H29" s="160"/>
      <c r="I29" s="160"/>
      <c r="J29" s="160"/>
      <c r="K29" s="160"/>
      <c r="L29" s="44"/>
      <c r="M29" s="44"/>
      <c r="N29" s="44"/>
      <c r="O29" s="44"/>
      <c r="P29" s="44"/>
      <c r="Q29" s="44"/>
      <c r="R29" s="44"/>
      <c r="S29" s="44"/>
      <c r="T29" s="44"/>
      <c r="U29" s="44"/>
      <c r="V29" s="44"/>
      <c r="W29" s="44"/>
      <c r="X29" s="44"/>
      <c r="Y29" s="44"/>
      <c r="Z29" s="44"/>
      <c r="AA29" s="44"/>
      <c r="AB29" s="44"/>
      <c r="AC29" s="44"/>
      <c r="AD29" s="44"/>
      <c r="AE29" s="44"/>
      <c r="AF29" s="44"/>
      <c r="AG29" s="45"/>
      <c r="AH29" s="45"/>
      <c r="AI29" s="45"/>
      <c r="AJ29" s="45"/>
    </row>
    <row r="30" spans="1:36" s="28" customFormat="1" ht="12.75">
      <c r="A30" s="46" t="s">
        <v>145</v>
      </c>
      <c r="B30" s="46"/>
      <c r="C30" s="46"/>
      <c r="D30" s="46"/>
      <c r="E30" s="46"/>
      <c r="F30" s="46"/>
      <c r="G30" s="46"/>
      <c r="H30" s="46"/>
      <c r="I30" s="46"/>
      <c r="J30" s="46"/>
      <c r="K30" s="46"/>
      <c r="L30" s="47"/>
      <c r="M30" s="46" t="s">
        <v>124</v>
      </c>
      <c r="N30" s="48"/>
      <c r="O30" s="48"/>
      <c r="P30" s="48"/>
      <c r="Q30" s="48"/>
      <c r="R30" s="48"/>
      <c r="S30" s="48"/>
      <c r="T30" s="48"/>
      <c r="U30" s="48"/>
      <c r="V30" s="48"/>
      <c r="W30" s="48"/>
      <c r="X30" s="48"/>
      <c r="Y30" s="48"/>
      <c r="Z30" s="47"/>
      <c r="AA30" s="47"/>
      <c r="AB30" s="47"/>
      <c r="AC30" s="47"/>
      <c r="AD30" s="47"/>
      <c r="AE30" s="47"/>
      <c r="AF30" s="47"/>
      <c r="AG30" s="49"/>
      <c r="AH30" s="49"/>
      <c r="AI30" s="49"/>
      <c r="AJ30" s="49"/>
    </row>
    <row r="31" spans="1:36" s="27" customFormat="1" ht="12.75">
      <c r="A31" s="43"/>
      <c r="B31" s="43"/>
      <c r="C31" s="43"/>
      <c r="D31" s="44"/>
      <c r="E31" s="43"/>
      <c r="F31" s="43"/>
      <c r="G31" s="398" t="str">
        <f>G11</f>
        <v>Unit: 2017 ($m)</v>
      </c>
      <c r="H31" s="398"/>
      <c r="I31" s="398"/>
      <c r="J31" s="398"/>
      <c r="K31" s="398"/>
      <c r="L31" s="44"/>
      <c r="M31" s="44"/>
      <c r="N31" s="44"/>
      <c r="O31" s="44"/>
      <c r="P31" s="44"/>
      <c r="Q31" s="44"/>
      <c r="R31" s="44"/>
      <c r="S31" s="44"/>
      <c r="T31" s="44"/>
      <c r="U31" s="44"/>
      <c r="V31" s="44"/>
      <c r="W31" s="44"/>
      <c r="X31" s="44"/>
      <c r="Y31" s="44"/>
      <c r="Z31" s="44"/>
      <c r="AA31" s="44"/>
      <c r="AB31" s="44"/>
      <c r="AC31" s="44"/>
      <c r="AD31" s="44"/>
      <c r="AE31" s="44"/>
      <c r="AF31" s="44"/>
      <c r="AG31" s="45"/>
      <c r="AH31" s="45"/>
      <c r="AI31" s="45"/>
      <c r="AJ31" s="45"/>
    </row>
    <row r="32" spans="1:36" s="27" customFormat="1" ht="26.25" thickBot="1">
      <c r="A32" s="53"/>
      <c r="B32" s="359" t="s">
        <v>448</v>
      </c>
      <c r="C32" s="53"/>
      <c r="D32" s="229" t="str">
        <f>D12</f>
        <v>5-Year NPV $m</v>
      </c>
      <c r="E32" s="229" t="str">
        <f>E12</f>
        <v>10-Year NPV $m</v>
      </c>
      <c r="F32" s="54" t="str">
        <f>F12</f>
        <v>50-Year NPV $m</v>
      </c>
      <c r="G32" s="55" t="str">
        <f>G12</f>
        <v xml:space="preserve">2017
</v>
      </c>
      <c r="H32" s="55" t="str">
        <f t="shared" ref="H32:K32" si="3">H12</f>
        <v xml:space="preserve">2018
</v>
      </c>
      <c r="I32" s="55" t="str">
        <f t="shared" si="3"/>
        <v xml:space="preserve">2019
</v>
      </c>
      <c r="J32" s="55" t="str">
        <f t="shared" si="3"/>
        <v xml:space="preserve">2020
</v>
      </c>
      <c r="K32" s="55" t="str">
        <f t="shared" si="3"/>
        <v xml:space="preserve">2021
</v>
      </c>
      <c r="L32" s="44"/>
      <c r="M32" s="44"/>
      <c r="N32" s="44"/>
      <c r="O32" s="44"/>
      <c r="P32" s="44"/>
      <c r="Q32" s="44"/>
      <c r="R32" s="44"/>
      <c r="S32" s="44"/>
      <c r="T32" s="44"/>
      <c r="U32" s="44"/>
      <c r="V32" s="44"/>
      <c r="W32" s="44"/>
      <c r="X32" s="44"/>
      <c r="Y32" s="44"/>
      <c r="Z32" s="44"/>
      <c r="AA32" s="44"/>
      <c r="AB32" s="44"/>
      <c r="AC32" s="44"/>
      <c r="AD32" s="44"/>
      <c r="AE32" s="44"/>
      <c r="AF32" s="44"/>
      <c r="AG32" s="45"/>
      <c r="AH32" s="45"/>
      <c r="AI32" s="45"/>
      <c r="AJ32" s="45"/>
    </row>
    <row r="33" spans="1:36" s="27" customFormat="1" ht="25.5">
      <c r="A33" s="43" t="str">
        <f ca="1">'Calculations Alt'!E271</f>
        <v>Impact 1</v>
      </c>
      <c r="B33" s="219" t="str">
        <f ca="1">IF(OFFSET('Impact Inputs'!$C$7,3*(ROW($A33)-ROW($A$33)),0)="INCLUDED",OFFSET('Impact Inputs'!$I$6,3*(ROW($A33)-ROW($A$33)),0),"")</f>
        <v>N/A</v>
      </c>
      <c r="C33" s="155" t="str">
        <f ca="1">'Calculations Alt'!F271</f>
        <v>Efficiency gain - maximised overheads/capacity/resources</v>
      </c>
      <c r="D33" s="41">
        <f ca="1">'Calculations Alt'!H271/'Primary inputs Alt'!$C$22</f>
        <v>15.703354406841978</v>
      </c>
      <c r="E33" s="41">
        <f ca="1">'Calculations Alt'!I271/'Primary inputs Alt'!$C$22</f>
        <v>15.703354406841978</v>
      </c>
      <c r="F33" s="41">
        <f ca="1">'Calculations Alt'!J271/'Primary inputs Alt'!$C$22</f>
        <v>15.703354406841978</v>
      </c>
      <c r="G33" s="38">
        <f ca="1">'Calculations Alt'!K219/'Primary inputs Alt'!$C$22</f>
        <v>0</v>
      </c>
      <c r="H33" s="38">
        <f ca="1">'Calculations Alt'!L219/'Primary inputs Alt'!$C$22</f>
        <v>1.8</v>
      </c>
      <c r="I33" s="38">
        <f ca="1">'Calculations Alt'!M219/'Primary inputs Alt'!$C$22</f>
        <v>3.6</v>
      </c>
      <c r="J33" s="38">
        <f ca="1">'Calculations Alt'!N219/'Primary inputs Alt'!$C$22</f>
        <v>5.4</v>
      </c>
      <c r="K33" s="38">
        <f ca="1">'Calculations Alt'!O219/'Primary inputs Alt'!$C$22</f>
        <v>7.2</v>
      </c>
      <c r="L33" s="44"/>
      <c r="M33" s="44"/>
      <c r="N33" s="44"/>
      <c r="O33" s="44"/>
      <c r="P33" s="44"/>
      <c r="Q33" s="44"/>
      <c r="R33" s="44"/>
      <c r="S33" s="44"/>
      <c r="T33" s="44"/>
      <c r="U33" s="44"/>
      <c r="V33" s="44"/>
      <c r="W33" s="44"/>
      <c r="X33" s="44"/>
      <c r="Y33" s="44"/>
      <c r="Z33" s="44"/>
      <c r="AA33" s="44"/>
      <c r="AB33" s="44"/>
      <c r="AC33" s="44"/>
      <c r="AD33" s="44"/>
      <c r="AE33" s="44"/>
      <c r="AF33" s="44"/>
      <c r="AG33" s="45"/>
      <c r="AH33" s="45"/>
      <c r="AI33" s="45"/>
      <c r="AJ33" s="45"/>
    </row>
    <row r="34" spans="1:36" s="27" customFormat="1" ht="25.5">
      <c r="A34" s="43" t="str">
        <f ca="1">'Calculations Alt'!E272</f>
        <v>Impact 2</v>
      </c>
      <c r="B34" s="216" t="str">
        <f ca="1">IF(OFFSET('Impact Inputs'!$C$7,3*(ROW($A34)-ROW($A$33)),0)="INCLUDED",OFFSET('Impact Inputs'!$I$6,3*(ROW($A34)-ROW($A$33)),0),"")</f>
        <v>N/A</v>
      </c>
      <c r="C34" s="155" t="str">
        <f ca="1">'Calculations Alt'!F272</f>
        <v>Quality-adjusted life year (QALY) gained</v>
      </c>
      <c r="D34" s="41">
        <f ca="1">'Calculations Alt'!H272/'Primary inputs Alt'!$C$22</f>
        <v>437.59305303495898</v>
      </c>
      <c r="E34" s="41">
        <f ca="1">'Calculations Alt'!I272/'Primary inputs Alt'!$C$22</f>
        <v>670.31786467852305</v>
      </c>
      <c r="F34" s="41">
        <f ca="1">'Calculations Alt'!J272/'Primary inputs Alt'!$C$22</f>
        <v>670.31786467852305</v>
      </c>
      <c r="G34" s="38">
        <f ca="1">'Calculations Alt'!K220/'Primary inputs Alt'!$C$22</f>
        <v>0</v>
      </c>
      <c r="H34" s="38">
        <f ca="1">'Calculations Alt'!L220/'Primary inputs Alt'!$C$22</f>
        <v>26.622589349766486</v>
      </c>
      <c r="I34" s="38">
        <f ca="1">'Calculations Alt'!M220/'Primary inputs Alt'!$C$22</f>
        <v>79.867768049299443</v>
      </c>
      <c r="J34" s="38">
        <f ca="1">'Calculations Alt'!N220/'Primary inputs Alt'!$C$22</f>
        <v>159.73553609859889</v>
      </c>
      <c r="K34" s="38">
        <f ca="1">'Calculations Alt'!O220/'Primary inputs Alt'!$C$22</f>
        <v>239.60330414789837</v>
      </c>
      <c r="L34" s="44"/>
      <c r="M34" s="44"/>
      <c r="N34" s="44"/>
      <c r="O34" s="44"/>
      <c r="P34" s="44"/>
      <c r="Q34" s="44"/>
      <c r="R34" s="44"/>
      <c r="S34" s="44"/>
      <c r="T34" s="44"/>
      <c r="U34" s="44"/>
      <c r="V34" s="44"/>
      <c r="W34" s="44"/>
      <c r="X34" s="44"/>
      <c r="Y34" s="44"/>
      <c r="Z34" s="44"/>
      <c r="AA34" s="44"/>
      <c r="AB34" s="44"/>
      <c r="AC34" s="44"/>
      <c r="AD34" s="44"/>
      <c r="AE34" s="44"/>
      <c r="AF34" s="44"/>
      <c r="AG34" s="45"/>
      <c r="AH34" s="45"/>
      <c r="AI34" s="45"/>
      <c r="AJ34" s="45"/>
    </row>
    <row r="35" spans="1:36" s="27" customFormat="1" ht="25.5">
      <c r="A35" s="43" t="str">
        <f ca="1">'Calculations Alt'!E273</f>
        <v>Impact 3</v>
      </c>
      <c r="B35" s="216" t="str">
        <f ca="1">IF(OFFSET('Impact Inputs'!$C$7,3*(ROW($A35)-ROW($A$33)),0)="INCLUDED",OFFSET('Impact Inputs'!$I$6,3*(ROW($A35)-ROW($A$33)),0),"")</f>
        <v>N/A</v>
      </c>
      <c r="C35" s="155" t="str">
        <f ca="1">'Calculations Alt'!F273</f>
        <v>Tax income: Average annual income - Total</v>
      </c>
      <c r="D35" s="41">
        <f ca="1">'Calculations Alt'!H273/'Primary inputs Alt'!$C$22</f>
        <v>9.1660841976738663</v>
      </c>
      <c r="E35" s="41">
        <f ca="1">'Calculations Alt'!I273/'Primary inputs Alt'!$C$22</f>
        <v>28.965426059423422</v>
      </c>
      <c r="F35" s="41">
        <f ca="1">'Calculations Alt'!J273/'Primary inputs Alt'!$C$22</f>
        <v>65.425358297035416</v>
      </c>
      <c r="G35" s="38">
        <f ca="1">'Calculations Alt'!K221/'Primary inputs Alt'!$C$22</f>
        <v>0</v>
      </c>
      <c r="H35" s="38">
        <f ca="1">'Calculations Alt'!L221/'Primary inputs Alt'!$C$22</f>
        <v>0.53059476108204451</v>
      </c>
      <c r="I35" s="38">
        <f ca="1">'Calculations Alt'!M221/'Primary inputs Alt'!$C$22</f>
        <v>1.5917842832461335</v>
      </c>
      <c r="J35" s="38">
        <f ca="1">'Calculations Alt'!N221/'Primary inputs Alt'!$C$22</f>
        <v>3.183568566492267</v>
      </c>
      <c r="K35" s="38">
        <f ca="1">'Calculations Alt'!O221/'Primary inputs Alt'!$C$22</f>
        <v>5.3059476108204446</v>
      </c>
      <c r="L35" s="44"/>
      <c r="M35" s="44"/>
      <c r="N35" s="44"/>
      <c r="O35" s="44"/>
      <c r="P35" s="44"/>
      <c r="Q35" s="44"/>
      <c r="R35" s="44"/>
      <c r="S35" s="44"/>
      <c r="T35" s="44"/>
      <c r="U35" s="44"/>
      <c r="V35" s="44"/>
      <c r="W35" s="44"/>
      <c r="X35" s="44"/>
      <c r="Y35" s="44"/>
      <c r="Z35" s="44"/>
      <c r="AA35" s="44"/>
      <c r="AB35" s="44"/>
      <c r="AC35" s="44"/>
      <c r="AD35" s="44"/>
      <c r="AE35" s="44"/>
      <c r="AF35" s="44"/>
      <c r="AG35" s="45"/>
      <c r="AH35" s="45"/>
      <c r="AI35" s="45"/>
      <c r="AJ35" s="45"/>
    </row>
    <row r="36" spans="1:36" s="27" customFormat="1">
      <c r="A36" s="43" t="str">
        <f ca="1">'Calculations Alt'!E274</f>
        <v>Impact 4</v>
      </c>
      <c r="B36" s="216" t="str">
        <f ca="1">IF(OFFSET('Impact Inputs'!$C$7,3*(ROW($A36)-ROW($A$33)),0)="INCLUDED",OFFSET('Impact Inputs'!$I$6,3*(ROW($A36)-ROW($A$33)),0),"")</f>
        <v>N/A</v>
      </c>
      <c r="C36" s="155" t="str">
        <f ca="1">'Calculations Alt'!F274</f>
        <v>Average annual income - Total</v>
      </c>
      <c r="D36" s="41">
        <f ca="1">'Calculations Alt'!H274/'Primary inputs Alt'!$C$22</f>
        <v>50.62328483593209</v>
      </c>
      <c r="E36" s="41">
        <f ca="1">'Calculations Alt'!I274/'Primary inputs Alt'!$C$22</f>
        <v>159.97289378734274</v>
      </c>
      <c r="F36" s="41">
        <f ca="1">'Calculations Alt'!J274/'Primary inputs Alt'!$C$22</f>
        <v>361.33712904407486</v>
      </c>
      <c r="G36" s="38">
        <f ca="1">'Calculations Alt'!K222/'Primary inputs Alt'!$C$22</f>
        <v>0</v>
      </c>
      <c r="H36" s="38">
        <f ca="1">'Calculations Alt'!L222/'Primary inputs Alt'!$C$22</f>
        <v>2.9304170836142016</v>
      </c>
      <c r="I36" s="38">
        <f ca="1">'Calculations Alt'!M222/'Primary inputs Alt'!$C$22</f>
        <v>8.7912512508426044</v>
      </c>
      <c r="J36" s="38">
        <f ca="1">'Calculations Alt'!N222/'Primary inputs Alt'!$C$22</f>
        <v>17.582502501685209</v>
      </c>
      <c r="K36" s="38">
        <f ca="1">'Calculations Alt'!O222/'Primary inputs Alt'!$C$22</f>
        <v>29.304170836142017</v>
      </c>
      <c r="L36" s="56"/>
      <c r="M36" s="56"/>
      <c r="N36" s="44"/>
      <c r="O36" s="44"/>
      <c r="P36" s="44"/>
      <c r="Q36" s="44"/>
      <c r="R36" s="44"/>
      <c r="S36" s="44"/>
      <c r="T36" s="44"/>
      <c r="U36" s="44"/>
      <c r="V36" s="44"/>
      <c r="W36" s="44"/>
      <c r="X36" s="44"/>
      <c r="Y36" s="44"/>
      <c r="Z36" s="44"/>
      <c r="AA36" s="44"/>
      <c r="AB36" s="44"/>
      <c r="AC36" s="44"/>
      <c r="AD36" s="44"/>
      <c r="AE36" s="44"/>
      <c r="AF36" s="44"/>
      <c r="AG36" s="45"/>
      <c r="AH36" s="45"/>
      <c r="AI36" s="45"/>
      <c r="AJ36" s="45"/>
    </row>
    <row r="37" spans="1:36" s="27" customFormat="1">
      <c r="A37" s="180" t="str">
        <f ca="1">'Calculations Alt'!E275</f>
        <v>Impact 5</v>
      </c>
      <c r="B37" s="230" t="str">
        <f ca="1">IF(OFFSET('Impact Inputs'!$C$7,3*(ROW($A37)-ROW($A$33)),0)="INCLUDED",OFFSET('Impact Inputs'!$I$6,3*(ROW($A37)-ROW($A$33)),0),"")</f>
        <v/>
      </c>
      <c r="C37" s="231" t="str">
        <f ca="1">'Calculations Alt'!F275</f>
        <v>Average elective surgery</v>
      </c>
      <c r="D37" s="232">
        <f ca="1">'Calculations Alt'!H275/'Primary inputs Alt'!$C$22</f>
        <v>0</v>
      </c>
      <c r="E37" s="232">
        <f ca="1">'Calculations Alt'!I275/'Primary inputs Alt'!$C$22</f>
        <v>0</v>
      </c>
      <c r="F37" s="232">
        <f ca="1">'Calculations Alt'!J275/'Primary inputs Alt'!$C$22</f>
        <v>0</v>
      </c>
      <c r="G37" s="233">
        <f ca="1">'Calculations Alt'!K223/'Primary inputs Alt'!$C$22</f>
        <v>0</v>
      </c>
      <c r="H37" s="233">
        <f ca="1">'Calculations Alt'!L223/'Primary inputs Alt'!$C$22</f>
        <v>0</v>
      </c>
      <c r="I37" s="233">
        <f ca="1">'Calculations Alt'!M223/'Primary inputs Alt'!$C$22</f>
        <v>0</v>
      </c>
      <c r="J37" s="233">
        <f ca="1">'Calculations Alt'!N223/'Primary inputs Alt'!$C$22</f>
        <v>0</v>
      </c>
      <c r="K37" s="233">
        <f ca="1">'Calculations Alt'!O223/'Primary inputs Alt'!$C$22</f>
        <v>0</v>
      </c>
      <c r="L37" s="56"/>
      <c r="M37" s="56"/>
      <c r="N37" s="44"/>
      <c r="O37" s="44"/>
      <c r="P37" s="44"/>
      <c r="Q37" s="44"/>
      <c r="R37" s="44"/>
      <c r="S37" s="44"/>
      <c r="T37" s="44"/>
      <c r="U37" s="44"/>
      <c r="V37" s="44"/>
      <c r="W37" s="44"/>
      <c r="X37" s="44"/>
      <c r="Y37" s="44"/>
      <c r="Z37" s="44"/>
      <c r="AA37" s="44"/>
      <c r="AB37" s="44"/>
      <c r="AC37" s="44"/>
      <c r="AD37" s="44"/>
      <c r="AE37" s="44"/>
      <c r="AF37" s="44"/>
      <c r="AG37" s="45"/>
      <c r="AH37" s="45"/>
      <c r="AI37" s="45"/>
      <c r="AJ37" s="45"/>
    </row>
    <row r="38" spans="1:36" s="27" customFormat="1">
      <c r="A38" s="43" t="str">
        <f ca="1">'Calculations Alt'!E276</f>
        <v>Impact 6</v>
      </c>
      <c r="B38" s="219" t="str">
        <f ca="1">IF(OFFSET('Impact Inputs'!$C$7,3*(ROW($A38)-ROW($A$33)),0)="INCLUDED",OFFSET('Impact Inputs'!$I$6,3*(ROW($A38)-ROW($A$33)),0),"")</f>
        <v>N/A</v>
      </c>
      <c r="C38" s="155" t="str">
        <f ca="1">'Calculations Alt'!F276</f>
        <v>Outpatient hospital visit</v>
      </c>
      <c r="D38" s="41">
        <f ca="1">'Calculations Alt'!H276/'Primary inputs Alt'!$C$22</f>
        <v>12.972468967456345</v>
      </c>
      <c r="E38" s="41">
        <f ca="1">'Calculations Alt'!I276/'Primary inputs Alt'!$C$22</f>
        <v>19.871608192964278</v>
      </c>
      <c r="F38" s="41">
        <f ca="1">'Calculations Alt'!J276/'Primary inputs Alt'!$C$22</f>
        <v>19.871608192964278</v>
      </c>
      <c r="G38" s="38">
        <f ca="1">'Calculations Alt'!K224/'Primary inputs Alt'!$C$22</f>
        <v>0</v>
      </c>
      <c r="H38" s="38">
        <f ca="1">'Calculations Alt'!L224/'Primary inputs Alt'!$C$22</f>
        <v>0.78922805510257699</v>
      </c>
      <c r="I38" s="38">
        <f ca="1">'Calculations Alt'!M224/'Primary inputs Alt'!$C$22</f>
        <v>2.3676841653077307</v>
      </c>
      <c r="J38" s="38">
        <f ca="1">'Calculations Alt'!N224/'Primary inputs Alt'!$C$22</f>
        <v>4.7353683306154624</v>
      </c>
      <c r="K38" s="38">
        <f ca="1">'Calculations Alt'!O224/'Primary inputs Alt'!$C$22</f>
        <v>7.1030524959231931</v>
      </c>
      <c r="L38" s="56"/>
      <c r="M38" s="56"/>
      <c r="N38" s="44"/>
      <c r="O38" s="44"/>
      <c r="P38" s="44"/>
      <c r="Q38" s="44"/>
      <c r="R38" s="44"/>
      <c r="S38" s="44"/>
      <c r="T38" s="44"/>
      <c r="U38" s="44"/>
      <c r="V38" s="44"/>
      <c r="W38" s="44"/>
      <c r="X38" s="44"/>
      <c r="Y38" s="44"/>
      <c r="Z38" s="44"/>
      <c r="AA38" s="44"/>
      <c r="AB38" s="44"/>
      <c r="AC38" s="44"/>
      <c r="AD38" s="44"/>
      <c r="AE38" s="44"/>
      <c r="AF38" s="44"/>
      <c r="AG38" s="45"/>
      <c r="AH38" s="45"/>
      <c r="AI38" s="45"/>
      <c r="AJ38" s="45"/>
    </row>
    <row r="39" spans="1:36" s="27" customFormat="1">
      <c r="A39" s="43" t="str">
        <f ca="1">'Calculations Alt'!E277</f>
        <v>Impact 7</v>
      </c>
      <c r="B39" s="216" t="str">
        <f ca="1">IF(OFFSET('Impact Inputs'!$C$7,3*(ROW($A39)-ROW($A$33)),0)="INCLUDED",OFFSET('Impact Inputs'!$I$6,3*(ROW($A39)-ROW($A$33)),0),"")</f>
        <v>N/A</v>
      </c>
      <c r="C39" s="155" t="str">
        <f ca="1">'Calculations Alt'!F277</f>
        <v>Ambulance call out</v>
      </c>
      <c r="D39" s="41">
        <f ca="1">'Calculations Alt'!H277/'Primary inputs Alt'!$C$22</f>
        <v>0.30052886441273857</v>
      </c>
      <c r="E39" s="41">
        <f ca="1">'Calculations Alt'!I277/'Primary inputs Alt'!$C$22</f>
        <v>0.46035892313700566</v>
      </c>
      <c r="F39" s="41">
        <f ca="1">'Calculations Alt'!J277/'Primary inputs Alt'!$C$22</f>
        <v>0.46035892313700566</v>
      </c>
      <c r="G39" s="38">
        <f ca="1">'Calculations Alt'!K225/'Primary inputs Alt'!$C$22</f>
        <v>0</v>
      </c>
      <c r="H39" s="38">
        <f ca="1">'Calculations Alt'!L225/'Primary inputs Alt'!$C$22</f>
        <v>1.8283783276543033E-2</v>
      </c>
      <c r="I39" s="38">
        <f ca="1">'Calculations Alt'!M225/'Primary inputs Alt'!$C$22</f>
        <v>5.4851349829629095E-2</v>
      </c>
      <c r="J39" s="38">
        <f ca="1">'Calculations Alt'!N225/'Primary inputs Alt'!$C$22</f>
        <v>0.10970269965925819</v>
      </c>
      <c r="K39" s="38">
        <f ca="1">'Calculations Alt'!O225/'Primary inputs Alt'!$C$22</f>
        <v>0.1645540494888873</v>
      </c>
      <c r="L39" s="44"/>
      <c r="M39" s="44"/>
      <c r="N39" s="44"/>
      <c r="O39" s="44"/>
      <c r="P39" s="44"/>
      <c r="Q39" s="44"/>
      <c r="R39" s="44"/>
      <c r="S39" s="44"/>
      <c r="T39" s="44"/>
      <c r="U39" s="44"/>
      <c r="V39" s="44"/>
      <c r="W39" s="44"/>
      <c r="X39" s="44"/>
      <c r="Y39" s="44"/>
      <c r="Z39" s="44"/>
      <c r="AA39" s="44"/>
      <c r="AB39" s="44"/>
      <c r="AC39" s="44"/>
      <c r="AD39" s="44"/>
      <c r="AE39" s="44"/>
      <c r="AF39" s="44"/>
      <c r="AG39" s="45"/>
      <c r="AH39" s="45"/>
      <c r="AI39" s="45"/>
      <c r="AJ39" s="45"/>
    </row>
    <row r="40" spans="1:36" s="27" customFormat="1">
      <c r="A40" s="43" t="str">
        <f ca="1">'Calculations Alt'!E278</f>
        <v>Impact 8</v>
      </c>
      <c r="B40" s="216" t="str">
        <f ca="1">IF(OFFSET('Impact Inputs'!$C$7,3*(ROW($A40)-ROW($A$33)),0)="INCLUDED",OFFSET('Impact Inputs'!$I$6,3*(ROW($A40)-ROW($A$33)),0),"")</f>
        <v>N/A</v>
      </c>
      <c r="C40" s="155" t="str">
        <f ca="1">'Calculations Alt'!F278</f>
        <v>Emergency room</v>
      </c>
      <c r="D40" s="41">
        <f ca="1">'Calculations Alt'!H278/'Primary inputs Alt'!$C$22</f>
        <v>0.15134547128699066</v>
      </c>
      <c r="E40" s="41">
        <f ca="1">'Calculations Alt'!I278/'Primary inputs Alt'!$C$22</f>
        <v>0.23183542891791653</v>
      </c>
      <c r="F40" s="41">
        <f ca="1">'Calculations Alt'!J278/'Primary inputs Alt'!$C$22</f>
        <v>0.23183542891791653</v>
      </c>
      <c r="G40" s="38">
        <f ca="1">'Calculations Alt'!K226/'Primary inputs Alt'!$C$22</f>
        <v>0</v>
      </c>
      <c r="H40" s="38">
        <f ca="1">'Calculations Alt'!L226/'Primary inputs Alt'!$C$22</f>
        <v>9.2076606428633974E-3</v>
      </c>
      <c r="I40" s="38">
        <f ca="1">'Calculations Alt'!M226/'Primary inputs Alt'!$C$22</f>
        <v>2.7622981928590189E-2</v>
      </c>
      <c r="J40" s="38">
        <f ca="1">'Calculations Alt'!N226/'Primary inputs Alt'!$C$22</f>
        <v>5.5245963857180377E-2</v>
      </c>
      <c r="K40" s="38">
        <f ca="1">'Calculations Alt'!O226/'Primary inputs Alt'!$C$22</f>
        <v>8.2868945785770573E-2</v>
      </c>
      <c r="L40" s="44"/>
      <c r="M40" s="44"/>
      <c r="N40" s="44"/>
      <c r="O40" s="44"/>
      <c r="P40" s="44"/>
      <c r="Q40" s="44"/>
      <c r="R40" s="44"/>
      <c r="S40" s="44"/>
      <c r="T40" s="44"/>
      <c r="U40" s="44"/>
      <c r="V40" s="44"/>
      <c r="W40" s="44"/>
      <c r="X40" s="44"/>
      <c r="Y40" s="44"/>
      <c r="Z40" s="44"/>
      <c r="AA40" s="44"/>
      <c r="AB40" s="44"/>
      <c r="AC40" s="44"/>
      <c r="AD40" s="44"/>
      <c r="AE40" s="44"/>
      <c r="AF40" s="44"/>
      <c r="AG40" s="45"/>
      <c r="AH40" s="45"/>
      <c r="AI40" s="45"/>
      <c r="AJ40" s="45"/>
    </row>
    <row r="41" spans="1:36" s="27" customFormat="1">
      <c r="A41" s="43" t="str">
        <f ca="1">'Calculations Alt'!E279</f>
        <v>Impact 9</v>
      </c>
      <c r="B41" s="216" t="str">
        <f ca="1">IF(OFFSET('Impact Inputs'!$C$7,3*(ROW($A41)-ROW($A$33)),0)="INCLUDED",OFFSET('Impact Inputs'!$I$6,3*(ROW($A41)-ROW($A$33)),0),"")</f>
        <v>N/A</v>
      </c>
      <c r="C41" s="155" t="str">
        <f ca="1">'Calculations Alt'!F279</f>
        <v>Inpatient hospital visit</v>
      </c>
      <c r="D41" s="41">
        <f ca="1">'Calculations Alt'!H279/'Primary inputs Alt'!$C$22</f>
        <v>2.0546574698795408</v>
      </c>
      <c r="E41" s="41">
        <f ca="1">'Calculations Alt'!I279/'Primary inputs Alt'!$C$22</f>
        <v>3.1473845352508403</v>
      </c>
      <c r="F41" s="41">
        <f ca="1">'Calculations Alt'!J279/'Primary inputs Alt'!$C$22</f>
        <v>3.1473845352508403</v>
      </c>
      <c r="G41" s="38">
        <f ca="1">'Calculations Alt'!K227/'Primary inputs Alt'!$C$22</f>
        <v>0</v>
      </c>
      <c r="H41" s="38">
        <f ca="1">'Calculations Alt'!L227/'Primary inputs Alt'!$C$22</f>
        <v>0.12500267473547677</v>
      </c>
      <c r="I41" s="38">
        <f ca="1">'Calculations Alt'!M227/'Primary inputs Alt'!$C$22</f>
        <v>0.37500802420643031</v>
      </c>
      <c r="J41" s="38">
        <f ca="1">'Calculations Alt'!N227/'Primary inputs Alt'!$C$22</f>
        <v>0.75001604841286063</v>
      </c>
      <c r="K41" s="38">
        <f ca="1">'Calculations Alt'!O227/'Primary inputs Alt'!$C$22</f>
        <v>1.1250240726192908</v>
      </c>
      <c r="L41" s="44"/>
      <c r="M41" s="44"/>
      <c r="N41" s="44"/>
      <c r="O41" s="44"/>
      <c r="P41" s="44"/>
      <c r="Q41" s="44"/>
      <c r="R41" s="44"/>
      <c r="S41" s="44"/>
      <c r="T41" s="44"/>
      <c r="U41" s="44"/>
      <c r="V41" s="44"/>
      <c r="W41" s="44"/>
      <c r="X41" s="44"/>
      <c r="Y41" s="44"/>
      <c r="Z41" s="44"/>
      <c r="AA41" s="44"/>
      <c r="AB41" s="44"/>
      <c r="AC41" s="44"/>
      <c r="AD41" s="44"/>
      <c r="AE41" s="44"/>
      <c r="AF41" s="44"/>
      <c r="AG41" s="45"/>
      <c r="AH41" s="45"/>
      <c r="AI41" s="45"/>
      <c r="AJ41" s="45"/>
    </row>
    <row r="42" spans="1:36" s="27" customFormat="1" ht="25.5">
      <c r="A42" s="180" t="str">
        <f ca="1">'Calculations Alt'!E280</f>
        <v>Impact 10</v>
      </c>
      <c r="B42" s="230" t="str">
        <f ca="1">IF(OFFSET('Impact Inputs'!$C$7,3*(ROW($A42)-ROW($A$33)),0)="INCLUDED",OFFSET('Impact Inputs'!$I$6,3*(ROW($A42)-ROW($A$33)),0),"")</f>
        <v>N/A</v>
      </c>
      <c r="C42" s="231" t="str">
        <f ca="1">'Calculations Alt'!F280</f>
        <v>GP visit (20 minutes) - Publicly funded</v>
      </c>
      <c r="D42" s="232">
        <f ca="1">'Calculations Alt'!H280/'Primary inputs Alt'!$C$22</f>
        <v>1.6215586209320432</v>
      </c>
      <c r="E42" s="232">
        <f ca="1">'Calculations Alt'!I280/'Primary inputs Alt'!$C$22</f>
        <v>2.4839510241205347</v>
      </c>
      <c r="F42" s="232">
        <f ca="1">'Calculations Alt'!J280/'Primary inputs Alt'!$C$22</f>
        <v>2.4839510241205347</v>
      </c>
      <c r="G42" s="233">
        <f ca="1">'Calculations Alt'!K228/'Primary inputs Alt'!$C$22</f>
        <v>0</v>
      </c>
      <c r="H42" s="233">
        <f ca="1">'Calculations Alt'!L228/'Primary inputs Alt'!$C$22</f>
        <v>9.8653506887822123E-2</v>
      </c>
      <c r="I42" s="233">
        <f ca="1">'Calculations Alt'!M228/'Primary inputs Alt'!$C$22</f>
        <v>0.29596052066346634</v>
      </c>
      <c r="J42" s="233">
        <f ca="1">'Calculations Alt'!N228/'Primary inputs Alt'!$C$22</f>
        <v>0.5919210413269328</v>
      </c>
      <c r="K42" s="233">
        <f ca="1">'Calculations Alt'!O228/'Primary inputs Alt'!$C$22</f>
        <v>0.88788156199039914</v>
      </c>
      <c r="L42" s="44"/>
      <c r="M42" s="44"/>
      <c r="N42" s="44"/>
      <c r="O42" s="44"/>
      <c r="P42" s="44"/>
      <c r="Q42" s="44"/>
      <c r="R42" s="44"/>
      <c r="S42" s="44"/>
      <c r="T42" s="44"/>
      <c r="U42" s="44"/>
      <c r="V42" s="44"/>
      <c r="W42" s="44"/>
      <c r="X42" s="44"/>
      <c r="Y42" s="44"/>
      <c r="Z42" s="44"/>
      <c r="AA42" s="44"/>
      <c r="AB42" s="44"/>
      <c r="AC42" s="44"/>
      <c r="AD42" s="44"/>
      <c r="AE42" s="44"/>
      <c r="AF42" s="44"/>
      <c r="AG42" s="45"/>
      <c r="AH42" s="45"/>
      <c r="AI42" s="45"/>
      <c r="AJ42" s="45"/>
    </row>
    <row r="43" spans="1:36" s="27" customFormat="1">
      <c r="A43" s="43" t="str">
        <f ca="1">'Calculations Alt'!E281</f>
        <v>Impact 11</v>
      </c>
      <c r="B43" s="219" t="str">
        <f ca="1">IF(OFFSET('Impact Inputs'!$C$7,3*(ROW($A43)-ROW($A$33)),0)="INCLUDED",OFFSET('Impact Inputs'!$I$6,3*(ROW($A43)-ROW($A$33)),0),"")</f>
        <v>N/A</v>
      </c>
      <c r="C43" s="155" t="str">
        <f ca="1">'Calculations Alt'!F281</f>
        <v>Community services nurse</v>
      </c>
      <c r="D43" s="41">
        <f ca="1">'Calculations Alt'!H281/'Primary inputs Alt'!$C$22</f>
        <v>5.525277224182231</v>
      </c>
      <c r="E43" s="41">
        <f ca="1">'Calculations Alt'!I281/'Primary inputs Alt'!$C$22</f>
        <v>8.4637816002413224</v>
      </c>
      <c r="F43" s="41">
        <f ca="1">'Calculations Alt'!J281/'Primary inputs Alt'!$C$22</f>
        <v>8.4637816002413224</v>
      </c>
      <c r="G43" s="38">
        <f ca="1">'Calculations Alt'!K229/'Primary inputs Alt'!$C$22</f>
        <v>0</v>
      </c>
      <c r="H43" s="38">
        <f ca="1">'Calculations Alt'!L229/'Primary inputs Alt'!$C$22</f>
        <v>0.33615064398947331</v>
      </c>
      <c r="I43" s="38">
        <f ca="1">'Calculations Alt'!M229/'Primary inputs Alt'!$C$22</f>
        <v>1.0084519319684198</v>
      </c>
      <c r="J43" s="38">
        <f ca="1">'Calculations Alt'!N229/'Primary inputs Alt'!$C$22</f>
        <v>2.0169038639368395</v>
      </c>
      <c r="K43" s="38">
        <f ca="1">'Calculations Alt'!O229/'Primary inputs Alt'!$C$22</f>
        <v>3.0253557959052593</v>
      </c>
      <c r="L43" s="44"/>
      <c r="M43" s="44"/>
      <c r="N43" s="44"/>
      <c r="O43" s="44"/>
      <c r="P43" s="44"/>
      <c r="Q43" s="44"/>
      <c r="R43" s="44"/>
      <c r="S43" s="44"/>
      <c r="T43" s="44"/>
      <c r="U43" s="44"/>
      <c r="V43" s="44"/>
      <c r="W43" s="44"/>
      <c r="X43" s="44"/>
      <c r="Y43" s="44"/>
      <c r="Z43" s="44"/>
      <c r="AA43" s="44"/>
      <c r="AB43" s="44"/>
      <c r="AC43" s="44"/>
      <c r="AD43" s="44"/>
      <c r="AE43" s="44"/>
      <c r="AF43" s="44"/>
      <c r="AG43" s="45"/>
      <c r="AH43" s="45"/>
      <c r="AI43" s="45"/>
      <c r="AJ43" s="45"/>
    </row>
    <row r="44" spans="1:36" s="27" customFormat="1">
      <c r="A44" s="43" t="str">
        <f ca="1">'Calculations Alt'!E282</f>
        <v>Impact 12</v>
      </c>
      <c r="B44" s="216" t="str">
        <f ca="1">IF(OFFSET('Impact Inputs'!$C$7,3*(ROW($A44)-ROW($A$33)),0)="INCLUDED",OFFSET('Impact Inputs'!$I$6,3*(ROW($A44)-ROW($A$33)),0),"")</f>
        <v>N/A</v>
      </c>
      <c r="C44" s="155" t="str">
        <f ca="1">'Calculations Alt'!F282</f>
        <v>Hospice care</v>
      </c>
      <c r="D44" s="41">
        <f ca="1">'Calculations Alt'!H282/'Primary inputs Alt'!$C$22</f>
        <v>0.56214032192310814</v>
      </c>
      <c r="E44" s="41">
        <f ca="1">'Calculations Alt'!I282/'Primary inputs Alt'!$C$22</f>
        <v>0.86110302169511865</v>
      </c>
      <c r="F44" s="41">
        <f ca="1">'Calculations Alt'!J282/'Primary inputs Alt'!$C$22</f>
        <v>0.86110302169511865</v>
      </c>
      <c r="G44" s="38">
        <f ca="1">'Calculations Alt'!K230/'Primary inputs Alt'!$C$22</f>
        <v>0</v>
      </c>
      <c r="H44" s="38">
        <f ca="1">'Calculations Alt'!L230/'Primary inputs Alt'!$C$22</f>
        <v>3.4199882387778338E-2</v>
      </c>
      <c r="I44" s="38">
        <f ca="1">'Calculations Alt'!M230/'Primary inputs Alt'!$C$22</f>
        <v>0.102599647163335</v>
      </c>
      <c r="J44" s="38">
        <f ca="1">'Calculations Alt'!N230/'Primary inputs Alt'!$C$22</f>
        <v>0.20519929432667</v>
      </c>
      <c r="K44" s="38">
        <f ca="1">'Calculations Alt'!O230/'Primary inputs Alt'!$C$22</f>
        <v>0.30779894149000503</v>
      </c>
      <c r="L44" s="44"/>
      <c r="M44" s="44"/>
      <c r="N44" s="44"/>
      <c r="O44" s="44"/>
      <c r="P44" s="44"/>
      <c r="Q44" s="44"/>
      <c r="R44" s="44"/>
      <c r="S44" s="44"/>
      <c r="T44" s="44"/>
      <c r="U44" s="44"/>
      <c r="V44" s="44"/>
      <c r="W44" s="44"/>
      <c r="X44" s="44"/>
      <c r="Y44" s="44"/>
      <c r="Z44" s="44"/>
      <c r="AA44" s="44"/>
      <c r="AB44" s="44"/>
      <c r="AC44" s="44"/>
      <c r="AD44" s="44"/>
      <c r="AE44" s="44"/>
      <c r="AF44" s="44"/>
      <c r="AG44" s="45"/>
      <c r="AH44" s="45"/>
      <c r="AI44" s="45"/>
      <c r="AJ44" s="45"/>
    </row>
    <row r="45" spans="1:36" s="27" customFormat="1" ht="25.5">
      <c r="A45" s="43" t="str">
        <f ca="1">'Calculations Alt'!E283</f>
        <v>Impact 13</v>
      </c>
      <c r="B45" s="216" t="str">
        <f ca="1">IF(OFFSET('Impact Inputs'!$C$7,3*(ROW($A45)-ROW($A$33)),0)="INCLUDED",OFFSET('Impact Inputs'!$I$6,3*(ROW($A45)-ROW($A$33)),0),"")</f>
        <v>N/A</v>
      </c>
      <c r="C45" s="155" t="str">
        <f ca="1">'Calculations Alt'!F283</f>
        <v>Annual rest home costs - Publicly funded</v>
      </c>
      <c r="D45" s="41">
        <f ca="1">'Calculations Alt'!H283/'Primary inputs Alt'!$C$22</f>
        <v>5.1990999830515419</v>
      </c>
      <c r="E45" s="41">
        <f ca="1">'Calculations Alt'!I283/'Primary inputs Alt'!$C$22</f>
        <v>16.429496269829837</v>
      </c>
      <c r="F45" s="41">
        <f ca="1">'Calculations Alt'!J283/'Primary inputs Alt'!$C$22</f>
        <v>22.147737738890047</v>
      </c>
      <c r="G45" s="38">
        <f ca="1">'Calculations Alt'!K231/'Primary inputs Alt'!$C$22</f>
        <v>0</v>
      </c>
      <c r="H45" s="38">
        <f ca="1">'Calculations Alt'!L231/'Primary inputs Alt'!$C$22</f>
        <v>0.30095896501244934</v>
      </c>
      <c r="I45" s="38">
        <f ca="1">'Calculations Alt'!M231/'Primary inputs Alt'!$C$22</f>
        <v>0.90287689503734814</v>
      </c>
      <c r="J45" s="38">
        <f ca="1">'Calculations Alt'!N231/'Primary inputs Alt'!$C$22</f>
        <v>1.8057537900746963</v>
      </c>
      <c r="K45" s="38">
        <f ca="1">'Calculations Alt'!O231/'Primary inputs Alt'!$C$22</f>
        <v>3.0095896501244939</v>
      </c>
      <c r="L45" s="44"/>
      <c r="M45" s="44"/>
      <c r="N45" s="44"/>
      <c r="O45" s="44"/>
      <c r="P45" s="44"/>
      <c r="Q45" s="44"/>
      <c r="R45" s="44"/>
      <c r="S45" s="44"/>
      <c r="T45" s="44"/>
      <c r="U45" s="44"/>
      <c r="V45" s="44"/>
      <c r="W45" s="44"/>
      <c r="X45" s="44"/>
      <c r="Y45" s="44"/>
      <c r="Z45" s="44"/>
      <c r="AA45" s="44"/>
      <c r="AB45" s="44"/>
      <c r="AC45" s="44"/>
      <c r="AD45" s="44"/>
      <c r="AE45" s="44"/>
      <c r="AF45" s="44"/>
      <c r="AG45" s="45"/>
      <c r="AH45" s="45"/>
      <c r="AI45" s="45"/>
      <c r="AJ45" s="45"/>
    </row>
    <row r="46" spans="1:36" s="27" customFormat="1">
      <c r="A46" s="43" t="str">
        <f ca="1">'Calculations Alt'!E284</f>
        <v>Impact 14</v>
      </c>
      <c r="B46" s="216" t="str">
        <f ca="1">IF(OFFSET('Impact Inputs'!$C$7,3*(ROW($A46)-ROW($A$33)),0)="INCLUDED",OFFSET('Impact Inputs'!$I$6,3*(ROW($A46)-ROW($A$33)),0),"")</f>
        <v/>
      </c>
      <c r="C46" s="155" t="str">
        <f ca="1">'Calculations Alt'!F284</f>
        <v>-</v>
      </c>
      <c r="D46" s="41">
        <f ca="1">'Calculations Alt'!H284/'Primary inputs Alt'!$C$22</f>
        <v>0</v>
      </c>
      <c r="E46" s="41">
        <f ca="1">'Calculations Alt'!I284/'Primary inputs Alt'!$C$22</f>
        <v>0</v>
      </c>
      <c r="F46" s="41">
        <f ca="1">'Calculations Alt'!J284/'Primary inputs Alt'!$C$22</f>
        <v>0</v>
      </c>
      <c r="G46" s="38">
        <f ca="1">'Calculations Alt'!K232/'Primary inputs Alt'!$C$22</f>
        <v>0</v>
      </c>
      <c r="H46" s="38">
        <f ca="1">'Calculations Alt'!L232/'Primary inputs Alt'!$C$22</f>
        <v>0</v>
      </c>
      <c r="I46" s="38">
        <f ca="1">'Calculations Alt'!M232/'Primary inputs Alt'!$C$22</f>
        <v>0</v>
      </c>
      <c r="J46" s="38">
        <f ca="1">'Calculations Alt'!N232/'Primary inputs Alt'!$C$22</f>
        <v>0</v>
      </c>
      <c r="K46" s="38">
        <f ca="1">'Calculations Alt'!O232/'Primary inputs Alt'!$C$22</f>
        <v>0</v>
      </c>
      <c r="L46" s="44"/>
      <c r="M46" s="44"/>
      <c r="N46" s="44"/>
      <c r="O46" s="44"/>
      <c r="P46" s="44"/>
      <c r="Q46" s="44"/>
      <c r="R46" s="44"/>
      <c r="S46" s="44"/>
      <c r="T46" s="44"/>
      <c r="U46" s="44"/>
      <c r="V46" s="44"/>
      <c r="W46" s="44"/>
      <c r="X46" s="44"/>
      <c r="Y46" s="44"/>
      <c r="Z46" s="44"/>
      <c r="AA46" s="44"/>
      <c r="AB46" s="44"/>
      <c r="AC46" s="44"/>
      <c r="AD46" s="44"/>
      <c r="AE46" s="44"/>
      <c r="AF46" s="44"/>
      <c r="AG46" s="45"/>
      <c r="AH46" s="45"/>
      <c r="AI46" s="45"/>
      <c r="AJ46" s="45"/>
    </row>
    <row r="47" spans="1:36" s="27" customFormat="1">
      <c r="A47" s="180" t="str">
        <f ca="1">'Calculations Alt'!E285</f>
        <v>Impact 15</v>
      </c>
      <c r="B47" s="230" t="str">
        <f ca="1">IF(OFFSET('Impact Inputs'!$C$7,3*(ROW($A47)-ROW($A$33)),0)="INCLUDED",OFFSET('Impact Inputs'!$I$6,3*(ROW($A47)-ROW($A$33)),0),"")</f>
        <v/>
      </c>
      <c r="C47" s="231" t="str">
        <f ca="1">'Calculations Alt'!F285</f>
        <v>-</v>
      </c>
      <c r="D47" s="232">
        <f ca="1">'Calculations Alt'!H285/'Primary inputs Alt'!$C$22</f>
        <v>0</v>
      </c>
      <c r="E47" s="232">
        <f ca="1">'Calculations Alt'!I285/'Primary inputs Alt'!$C$22</f>
        <v>0</v>
      </c>
      <c r="F47" s="232">
        <f ca="1">'Calculations Alt'!J285/'Primary inputs Alt'!$C$22</f>
        <v>0</v>
      </c>
      <c r="G47" s="233">
        <f ca="1">'Calculations Alt'!K233/'Primary inputs Alt'!$C$22</f>
        <v>0</v>
      </c>
      <c r="H47" s="233">
        <f ca="1">'Calculations Alt'!L233/'Primary inputs Alt'!$C$22</f>
        <v>0</v>
      </c>
      <c r="I47" s="233">
        <f ca="1">'Calculations Alt'!M233/'Primary inputs Alt'!$C$22</f>
        <v>0</v>
      </c>
      <c r="J47" s="233">
        <f ca="1">'Calculations Alt'!N233/'Primary inputs Alt'!$C$22</f>
        <v>0</v>
      </c>
      <c r="K47" s="233">
        <f ca="1">'Calculations Alt'!O233/'Primary inputs Alt'!$C$22</f>
        <v>0</v>
      </c>
      <c r="L47" s="44"/>
      <c r="M47" s="44"/>
      <c r="N47" s="44"/>
      <c r="O47" s="44"/>
      <c r="P47" s="44"/>
      <c r="Q47" s="44"/>
      <c r="R47" s="44"/>
      <c r="S47" s="44"/>
      <c r="T47" s="44"/>
      <c r="U47" s="44"/>
      <c r="V47" s="44"/>
      <c r="W47" s="44"/>
      <c r="X47" s="44"/>
      <c r="Y47" s="44"/>
      <c r="Z47" s="44"/>
      <c r="AA47" s="44"/>
      <c r="AB47" s="44"/>
      <c r="AC47" s="44"/>
      <c r="AD47" s="44"/>
      <c r="AE47" s="44"/>
      <c r="AF47" s="44"/>
      <c r="AG47" s="45"/>
      <c r="AH47" s="45"/>
      <c r="AI47" s="45"/>
      <c r="AJ47" s="45"/>
    </row>
    <row r="48" spans="1:36" s="27" customFormat="1">
      <c r="A48" s="43" t="str">
        <f ca="1">'Calculations Alt'!E286</f>
        <v>Impact 16</v>
      </c>
      <c r="B48" s="219" t="str">
        <f ca="1">IF(OFFSET('Impact Inputs'!$C$7,3*(ROW($A48)-ROW($A$33)),0)="INCLUDED",OFFSET('Impact Inputs'!$I$6,3*(ROW($A48)-ROW($A$33)),0),"")</f>
        <v/>
      </c>
      <c r="C48" s="155" t="str">
        <f ca="1">'Calculations Alt'!F286</f>
        <v>-</v>
      </c>
      <c r="D48" s="41">
        <f ca="1">'Calculations Alt'!H286/'Primary inputs Alt'!$C$22</f>
        <v>0</v>
      </c>
      <c r="E48" s="41">
        <f ca="1">'Calculations Alt'!I286/'Primary inputs Alt'!$C$22</f>
        <v>0</v>
      </c>
      <c r="F48" s="41">
        <f ca="1">'Calculations Alt'!J286/'Primary inputs Alt'!$C$22</f>
        <v>0</v>
      </c>
      <c r="G48" s="38">
        <f ca="1">'Calculations Alt'!K234/'Primary inputs Alt'!$C$22</f>
        <v>0</v>
      </c>
      <c r="H48" s="38">
        <f ca="1">'Calculations Alt'!L234/'Primary inputs Alt'!$C$22</f>
        <v>0</v>
      </c>
      <c r="I48" s="38">
        <f ca="1">'Calculations Alt'!M234/'Primary inputs Alt'!$C$22</f>
        <v>0</v>
      </c>
      <c r="J48" s="38">
        <f ca="1">'Calculations Alt'!N234/'Primary inputs Alt'!$C$22</f>
        <v>0</v>
      </c>
      <c r="K48" s="38">
        <f ca="1">'Calculations Alt'!O234/'Primary inputs Alt'!$C$22</f>
        <v>0</v>
      </c>
      <c r="L48" s="44"/>
      <c r="M48" s="44"/>
      <c r="N48" s="44"/>
      <c r="O48" s="44"/>
      <c r="P48" s="44"/>
      <c r="Q48" s="44"/>
      <c r="R48" s="44"/>
      <c r="S48" s="44"/>
      <c r="T48" s="44"/>
      <c r="U48" s="44"/>
      <c r="V48" s="44"/>
      <c r="W48" s="44"/>
      <c r="X48" s="44"/>
      <c r="Y48" s="44"/>
      <c r="Z48" s="44"/>
      <c r="AA48" s="44"/>
      <c r="AB48" s="44"/>
      <c r="AC48" s="44"/>
      <c r="AD48" s="44"/>
      <c r="AE48" s="44"/>
      <c r="AF48" s="44"/>
      <c r="AG48" s="45"/>
      <c r="AH48" s="45"/>
      <c r="AI48" s="45"/>
      <c r="AJ48" s="45"/>
    </row>
    <row r="49" spans="1:36" s="27" customFormat="1">
      <c r="A49" s="43" t="str">
        <f ca="1">'Calculations Alt'!E287</f>
        <v>Impact 17</v>
      </c>
      <c r="B49" s="216" t="str">
        <f ca="1">IF(OFFSET('Impact Inputs'!$C$7,3*(ROW($A49)-ROW($A$33)),0)="INCLUDED",OFFSET('Impact Inputs'!$I$6,3*(ROW($A49)-ROW($A$33)),0),"")</f>
        <v/>
      </c>
      <c r="C49" s="155" t="str">
        <f ca="1">'Calculations Alt'!F287</f>
        <v>-</v>
      </c>
      <c r="D49" s="41">
        <f ca="1">'Calculations Alt'!H287/'Primary inputs Alt'!$C$22</f>
        <v>0</v>
      </c>
      <c r="E49" s="41">
        <f ca="1">'Calculations Alt'!I287/'Primary inputs Alt'!$C$22</f>
        <v>0</v>
      </c>
      <c r="F49" s="41">
        <f ca="1">'Calculations Alt'!J287/'Primary inputs Alt'!$C$22</f>
        <v>0</v>
      </c>
      <c r="G49" s="38">
        <f ca="1">'Calculations Alt'!K235/'Primary inputs Alt'!$C$22</f>
        <v>0</v>
      </c>
      <c r="H49" s="38">
        <f ca="1">'Calculations Alt'!L235/'Primary inputs Alt'!$C$22</f>
        <v>0</v>
      </c>
      <c r="I49" s="38">
        <f ca="1">'Calculations Alt'!M235/'Primary inputs Alt'!$C$22</f>
        <v>0</v>
      </c>
      <c r="J49" s="38">
        <f ca="1">'Calculations Alt'!N235/'Primary inputs Alt'!$C$22</f>
        <v>0</v>
      </c>
      <c r="K49" s="38">
        <f ca="1">'Calculations Alt'!O235/'Primary inputs Alt'!$C$22</f>
        <v>0</v>
      </c>
      <c r="L49" s="44"/>
      <c r="M49" s="44"/>
      <c r="N49" s="44"/>
      <c r="O49" s="44"/>
      <c r="P49" s="44"/>
      <c r="Q49" s="44"/>
      <c r="R49" s="44"/>
      <c r="S49" s="44"/>
      <c r="T49" s="44"/>
      <c r="U49" s="44"/>
      <c r="V49" s="44"/>
      <c r="W49" s="44"/>
      <c r="X49" s="44"/>
      <c r="Y49" s="44"/>
      <c r="Z49" s="44"/>
      <c r="AA49" s="44"/>
      <c r="AB49" s="44"/>
      <c r="AC49" s="44"/>
      <c r="AD49" s="44"/>
      <c r="AE49" s="44"/>
      <c r="AF49" s="44"/>
      <c r="AG49" s="45"/>
      <c r="AH49" s="45"/>
      <c r="AI49" s="45"/>
      <c r="AJ49" s="45"/>
    </row>
    <row r="50" spans="1:36" s="27" customFormat="1">
      <c r="A50" s="43" t="str">
        <f ca="1">'Calculations Alt'!E288</f>
        <v>Impact 18</v>
      </c>
      <c r="B50" s="216" t="str">
        <f ca="1">IF(OFFSET('Impact Inputs'!$C$7,3*(ROW($A50)-ROW($A$33)),0)="INCLUDED",OFFSET('Impact Inputs'!$I$6,3*(ROW($A50)-ROW($A$33)),0),"")</f>
        <v/>
      </c>
      <c r="C50" s="155" t="str">
        <f ca="1">'Calculations Alt'!F288</f>
        <v>-</v>
      </c>
      <c r="D50" s="41">
        <f ca="1">'Calculations Alt'!H288/'Primary inputs Alt'!$C$22</f>
        <v>0</v>
      </c>
      <c r="E50" s="41">
        <f ca="1">'Calculations Alt'!I288/'Primary inputs Alt'!$C$22</f>
        <v>0</v>
      </c>
      <c r="F50" s="41">
        <f ca="1">'Calculations Alt'!J288/'Primary inputs Alt'!$C$22</f>
        <v>0</v>
      </c>
      <c r="G50" s="38">
        <f ca="1">'Calculations Alt'!K236/'Primary inputs Alt'!$C$22</f>
        <v>0</v>
      </c>
      <c r="H50" s="38">
        <f ca="1">'Calculations Alt'!L236/'Primary inputs Alt'!$C$22</f>
        <v>0</v>
      </c>
      <c r="I50" s="38">
        <f ca="1">'Calculations Alt'!M236/'Primary inputs Alt'!$C$22</f>
        <v>0</v>
      </c>
      <c r="J50" s="38">
        <f ca="1">'Calculations Alt'!N236/'Primary inputs Alt'!$C$22</f>
        <v>0</v>
      </c>
      <c r="K50" s="38">
        <f ca="1">'Calculations Alt'!O236/'Primary inputs Alt'!$C$22</f>
        <v>0</v>
      </c>
      <c r="L50" s="44"/>
      <c r="M50" s="44"/>
      <c r="N50" s="44"/>
      <c r="O50" s="44"/>
      <c r="P50" s="44"/>
      <c r="Q50" s="44"/>
      <c r="R50" s="44"/>
      <c r="S50" s="44"/>
      <c r="T50" s="44"/>
      <c r="U50" s="44"/>
      <c r="V50" s="44"/>
      <c r="W50" s="44"/>
      <c r="X50" s="44"/>
      <c r="Y50" s="44"/>
      <c r="Z50" s="44"/>
      <c r="AA50" s="44"/>
      <c r="AB50" s="44"/>
      <c r="AC50" s="44"/>
      <c r="AD50" s="44"/>
      <c r="AE50" s="44"/>
      <c r="AF50" s="44"/>
      <c r="AG50" s="45"/>
      <c r="AH50" s="45"/>
      <c r="AI50" s="45"/>
      <c r="AJ50" s="45"/>
    </row>
    <row r="51" spans="1:36" s="27" customFormat="1">
      <c r="A51" s="43" t="str">
        <f ca="1">'Calculations Alt'!E289</f>
        <v>Impact 19</v>
      </c>
      <c r="B51" s="216" t="str">
        <f ca="1">IF(OFFSET('Impact Inputs'!$C$7,3*(ROW($A51)-ROW($A$33)),0)="INCLUDED",OFFSET('Impact Inputs'!$I$6,3*(ROW($A51)-ROW($A$33)),0),"")</f>
        <v/>
      </c>
      <c r="C51" s="155" t="str">
        <f ca="1">'Calculations Alt'!F289</f>
        <v>-</v>
      </c>
      <c r="D51" s="41">
        <f ca="1">'Calculations Alt'!H289/'Primary inputs Alt'!$C$22</f>
        <v>0</v>
      </c>
      <c r="E51" s="41">
        <f ca="1">'Calculations Alt'!I289/'Primary inputs Alt'!$C$22</f>
        <v>0</v>
      </c>
      <c r="F51" s="41">
        <f ca="1">'Calculations Alt'!J289/'Primary inputs Alt'!$C$22</f>
        <v>0</v>
      </c>
      <c r="G51" s="38">
        <f ca="1">'Calculations Alt'!K237/'Primary inputs Alt'!$C$22</f>
        <v>0</v>
      </c>
      <c r="H51" s="38">
        <f ca="1">'Calculations Alt'!L237/'Primary inputs Alt'!$C$22</f>
        <v>0</v>
      </c>
      <c r="I51" s="38">
        <f ca="1">'Calculations Alt'!M237/'Primary inputs Alt'!$C$22</f>
        <v>0</v>
      </c>
      <c r="J51" s="38">
        <f ca="1">'Calculations Alt'!N237/'Primary inputs Alt'!$C$22</f>
        <v>0</v>
      </c>
      <c r="K51" s="38">
        <f ca="1">'Calculations Alt'!O237/'Primary inputs Alt'!$C$22</f>
        <v>0</v>
      </c>
      <c r="L51" s="44"/>
      <c r="M51" s="44"/>
      <c r="N51" s="44"/>
      <c r="O51" s="44"/>
      <c r="P51" s="44"/>
      <c r="Q51" s="44"/>
      <c r="R51" s="44"/>
      <c r="S51" s="44"/>
      <c r="T51" s="44"/>
      <c r="U51" s="44"/>
      <c r="V51" s="44"/>
      <c r="W51" s="44"/>
      <c r="X51" s="44"/>
      <c r="Y51" s="44"/>
      <c r="Z51" s="44"/>
      <c r="AA51" s="44"/>
      <c r="AB51" s="44"/>
      <c r="AC51" s="44"/>
      <c r="AD51" s="44"/>
      <c r="AE51" s="44"/>
      <c r="AF51" s="44"/>
      <c r="AG51" s="45"/>
      <c r="AH51" s="45"/>
      <c r="AI51" s="45"/>
      <c r="AJ51" s="45"/>
    </row>
    <row r="52" spans="1:36" s="27" customFormat="1">
      <c r="A52" s="180" t="str">
        <f ca="1">'Calculations Alt'!E290</f>
        <v>Impact 20</v>
      </c>
      <c r="B52" s="230" t="str">
        <f ca="1">IF(OFFSET('Impact Inputs'!$C$7,3*(ROW($A52)-ROW($A$33)),0)="INCLUDED",OFFSET('Impact Inputs'!$I$6,3*(ROW($A52)-ROW($A$33)),0),"")</f>
        <v/>
      </c>
      <c r="C52" s="231" t="str">
        <f ca="1">'Calculations Alt'!F290</f>
        <v>-</v>
      </c>
      <c r="D52" s="232">
        <f ca="1">'Calculations Alt'!H290/'Primary inputs Alt'!$C$22</f>
        <v>0</v>
      </c>
      <c r="E52" s="232">
        <f ca="1">'Calculations Alt'!I290/'Primary inputs Alt'!$C$22</f>
        <v>0</v>
      </c>
      <c r="F52" s="232">
        <f ca="1">'Calculations Alt'!J290/'Primary inputs Alt'!$C$22</f>
        <v>0</v>
      </c>
      <c r="G52" s="233">
        <f ca="1">'Calculations Alt'!K238/'Primary inputs Alt'!$C$22</f>
        <v>0</v>
      </c>
      <c r="H52" s="233">
        <f ca="1">'Calculations Alt'!L238/'Primary inputs Alt'!$C$22</f>
        <v>0</v>
      </c>
      <c r="I52" s="233">
        <f ca="1">'Calculations Alt'!M238/'Primary inputs Alt'!$C$22</f>
        <v>0</v>
      </c>
      <c r="J52" s="233">
        <f ca="1">'Calculations Alt'!N238/'Primary inputs Alt'!$C$22</f>
        <v>0</v>
      </c>
      <c r="K52" s="233">
        <f ca="1">'Calculations Alt'!O238/'Primary inputs Alt'!$C$22</f>
        <v>0</v>
      </c>
      <c r="L52" s="44"/>
      <c r="M52" s="44"/>
      <c r="N52" s="44"/>
      <c r="O52" s="44"/>
      <c r="P52" s="44"/>
      <c r="Q52" s="44"/>
      <c r="R52" s="44"/>
      <c r="S52" s="44"/>
      <c r="T52" s="44"/>
      <c r="U52" s="44"/>
      <c r="V52" s="44"/>
      <c r="W52" s="44"/>
      <c r="X52" s="44"/>
      <c r="Y52" s="44"/>
      <c r="Z52" s="44"/>
      <c r="AA52" s="44"/>
      <c r="AB52" s="44"/>
      <c r="AC52" s="44"/>
      <c r="AD52" s="44"/>
      <c r="AE52" s="44"/>
      <c r="AF52" s="44"/>
      <c r="AG52" s="45"/>
      <c r="AH52" s="45"/>
      <c r="AI52" s="45"/>
      <c r="AJ52" s="45"/>
    </row>
    <row r="53" spans="1:36" s="27" customFormat="1">
      <c r="A53" s="43" t="str">
        <f ca="1">'Calculations Alt'!E291</f>
        <v>Impact 21</v>
      </c>
      <c r="B53" s="219" t="str">
        <f ca="1">IF(OFFSET('Impact Inputs'!$C$7,3*(ROW($A53)-ROW($A$33)),0)="INCLUDED",OFFSET('Impact Inputs'!$I$6,3*(ROW($A53)-ROW($A$33)),0),"")</f>
        <v/>
      </c>
      <c r="C53" s="155" t="str">
        <f ca="1">'Calculations Alt'!F291</f>
        <v>-</v>
      </c>
      <c r="D53" s="41">
        <f ca="1">'Calculations Alt'!H291/'Primary inputs Alt'!$C$22</f>
        <v>0</v>
      </c>
      <c r="E53" s="41">
        <f ca="1">'Calculations Alt'!I291/'Primary inputs Alt'!$C$22</f>
        <v>0</v>
      </c>
      <c r="F53" s="41">
        <f ca="1">'Calculations Alt'!J291/'Primary inputs Alt'!$C$22</f>
        <v>0</v>
      </c>
      <c r="G53" s="38">
        <f ca="1">'Calculations Alt'!K239/'Primary inputs Alt'!$C$22</f>
        <v>0</v>
      </c>
      <c r="H53" s="38">
        <f ca="1">'Calculations Alt'!L239/'Primary inputs Alt'!$C$22</f>
        <v>0</v>
      </c>
      <c r="I53" s="38">
        <f ca="1">'Calculations Alt'!M239/'Primary inputs Alt'!$C$22</f>
        <v>0</v>
      </c>
      <c r="J53" s="38">
        <f ca="1">'Calculations Alt'!N239/'Primary inputs Alt'!$C$22</f>
        <v>0</v>
      </c>
      <c r="K53" s="38">
        <f ca="1">'Calculations Alt'!O239/'Primary inputs Alt'!$C$22</f>
        <v>0</v>
      </c>
      <c r="L53" s="44"/>
      <c r="M53" s="44"/>
      <c r="N53" s="44"/>
      <c r="O53" s="44"/>
      <c r="P53" s="44"/>
      <c r="Q53" s="44"/>
      <c r="R53" s="44"/>
      <c r="S53" s="44"/>
      <c r="T53" s="44"/>
      <c r="U53" s="44"/>
      <c r="V53" s="44"/>
      <c r="W53" s="44"/>
      <c r="X53" s="44"/>
      <c r="Y53" s="44"/>
      <c r="Z53" s="44"/>
      <c r="AA53" s="44"/>
      <c r="AB53" s="44"/>
      <c r="AC53" s="44"/>
      <c r="AD53" s="44"/>
      <c r="AE53" s="44"/>
      <c r="AF53" s="44"/>
      <c r="AG53" s="45"/>
      <c r="AH53" s="45"/>
      <c r="AI53" s="45"/>
      <c r="AJ53" s="45"/>
    </row>
    <row r="54" spans="1:36" s="27" customFormat="1">
      <c r="A54" s="43" t="str">
        <f ca="1">'Calculations Alt'!E292</f>
        <v>Impact 22</v>
      </c>
      <c r="B54" s="216" t="str">
        <f ca="1">IF(OFFSET('Impact Inputs'!$C$7,3*(ROW($A54)-ROW($A$33)),0)="INCLUDED",OFFSET('Impact Inputs'!$I$6,3*(ROW($A54)-ROW($A$33)),0),"")</f>
        <v/>
      </c>
      <c r="C54" s="155" t="str">
        <f ca="1">'Calculations Alt'!F292</f>
        <v>-</v>
      </c>
      <c r="D54" s="41">
        <f ca="1">'Calculations Alt'!H292/'Primary inputs Alt'!$C$22</f>
        <v>0</v>
      </c>
      <c r="E54" s="41">
        <f ca="1">'Calculations Alt'!I292/'Primary inputs Alt'!$C$22</f>
        <v>0</v>
      </c>
      <c r="F54" s="41">
        <f ca="1">'Calculations Alt'!J292/'Primary inputs Alt'!$C$22</f>
        <v>0</v>
      </c>
      <c r="G54" s="38">
        <f ca="1">'Calculations Alt'!K240/'Primary inputs Alt'!$C$22</f>
        <v>0</v>
      </c>
      <c r="H54" s="38">
        <f ca="1">'Calculations Alt'!L240/'Primary inputs Alt'!$C$22</f>
        <v>0</v>
      </c>
      <c r="I54" s="38">
        <f ca="1">'Calculations Alt'!M240/'Primary inputs Alt'!$C$22</f>
        <v>0</v>
      </c>
      <c r="J54" s="38">
        <f ca="1">'Calculations Alt'!N240/'Primary inputs Alt'!$C$22</f>
        <v>0</v>
      </c>
      <c r="K54" s="38">
        <f ca="1">'Calculations Alt'!O240/'Primary inputs Alt'!$C$22</f>
        <v>0</v>
      </c>
      <c r="L54" s="44"/>
      <c r="M54" s="44"/>
      <c r="N54" s="44"/>
      <c r="O54" s="44"/>
      <c r="P54" s="44"/>
      <c r="Q54" s="44"/>
      <c r="R54" s="44"/>
      <c r="S54" s="44"/>
      <c r="T54" s="44"/>
      <c r="U54" s="44"/>
      <c r="V54" s="44"/>
      <c r="W54" s="44"/>
      <c r="X54" s="44"/>
      <c r="Y54" s="44"/>
      <c r="Z54" s="44"/>
      <c r="AA54" s="44"/>
      <c r="AB54" s="44"/>
      <c r="AC54" s="44"/>
      <c r="AD54" s="44"/>
      <c r="AE54" s="44"/>
      <c r="AF54" s="44"/>
      <c r="AG54" s="45"/>
      <c r="AH54" s="45"/>
      <c r="AI54" s="45"/>
      <c r="AJ54" s="45"/>
    </row>
    <row r="55" spans="1:36" s="27" customFormat="1">
      <c r="A55" s="43" t="str">
        <f ca="1">'Calculations Alt'!E293</f>
        <v>Impact 23</v>
      </c>
      <c r="B55" s="216" t="str">
        <f ca="1">IF(OFFSET('Impact Inputs'!$C$7,3*(ROW($A55)-ROW($A$33)),0)="INCLUDED",OFFSET('Impact Inputs'!$I$6,3*(ROW($A55)-ROW($A$33)),0),"")</f>
        <v/>
      </c>
      <c r="C55" s="155" t="str">
        <f ca="1">'Calculations Alt'!F293</f>
        <v>-</v>
      </c>
      <c r="D55" s="41">
        <f ca="1">'Calculations Alt'!H293/'Primary inputs Alt'!$C$22</f>
        <v>0</v>
      </c>
      <c r="E55" s="41">
        <f ca="1">'Calculations Alt'!I293/'Primary inputs Alt'!$C$22</f>
        <v>0</v>
      </c>
      <c r="F55" s="41">
        <f ca="1">'Calculations Alt'!J293/'Primary inputs Alt'!$C$22</f>
        <v>0</v>
      </c>
      <c r="G55" s="38">
        <f ca="1">'Calculations Alt'!K241/'Primary inputs Alt'!$C$22</f>
        <v>0</v>
      </c>
      <c r="H55" s="38">
        <f ca="1">'Calculations Alt'!L241/'Primary inputs Alt'!$C$22</f>
        <v>0</v>
      </c>
      <c r="I55" s="38">
        <f ca="1">'Calculations Alt'!M241/'Primary inputs Alt'!$C$22</f>
        <v>0</v>
      </c>
      <c r="J55" s="38">
        <f ca="1">'Calculations Alt'!N241/'Primary inputs Alt'!$C$22</f>
        <v>0</v>
      </c>
      <c r="K55" s="38">
        <f ca="1">'Calculations Alt'!O241/'Primary inputs Alt'!$C$22</f>
        <v>0</v>
      </c>
      <c r="L55" s="44"/>
      <c r="M55" s="44"/>
      <c r="N55" s="44"/>
      <c r="O55" s="44"/>
      <c r="P55" s="44"/>
      <c r="Q55" s="44"/>
      <c r="R55" s="44"/>
      <c r="S55" s="44"/>
      <c r="T55" s="44"/>
      <c r="U55" s="44"/>
      <c r="V55" s="44"/>
      <c r="W55" s="44"/>
      <c r="X55" s="44"/>
      <c r="Y55" s="44"/>
      <c r="Z55" s="44"/>
      <c r="AA55" s="44"/>
      <c r="AB55" s="44"/>
      <c r="AC55" s="44"/>
      <c r="AD55" s="44"/>
      <c r="AE55" s="44"/>
      <c r="AF55" s="44"/>
      <c r="AG55" s="45"/>
      <c r="AH55" s="45"/>
      <c r="AI55" s="45"/>
      <c r="AJ55" s="45"/>
    </row>
    <row r="56" spans="1:36" s="27" customFormat="1">
      <c r="A56" s="43" t="str">
        <f ca="1">'Calculations Alt'!E294</f>
        <v>Impact 24</v>
      </c>
      <c r="B56" s="216" t="str">
        <f ca="1">IF(OFFSET('Impact Inputs'!$C$7,3*(ROW($A56)-ROW($A$33)),0)="INCLUDED",OFFSET('Impact Inputs'!$I$6,3*(ROW($A56)-ROW($A$33)),0),"")</f>
        <v/>
      </c>
      <c r="C56" s="155" t="str">
        <f ca="1">'Calculations Alt'!F294</f>
        <v>-</v>
      </c>
      <c r="D56" s="41">
        <f ca="1">'Calculations Alt'!H294/'Primary inputs Alt'!$C$22</f>
        <v>0</v>
      </c>
      <c r="E56" s="41">
        <f ca="1">'Calculations Alt'!I294/'Primary inputs Alt'!$C$22</f>
        <v>0</v>
      </c>
      <c r="F56" s="41">
        <f ca="1">'Calculations Alt'!J294/'Primary inputs Alt'!$C$22</f>
        <v>0</v>
      </c>
      <c r="G56" s="38">
        <f ca="1">'Calculations Alt'!K242/'Primary inputs Alt'!$C$22</f>
        <v>0</v>
      </c>
      <c r="H56" s="38">
        <f ca="1">'Calculations Alt'!L242/'Primary inputs Alt'!$C$22</f>
        <v>0</v>
      </c>
      <c r="I56" s="38">
        <f ca="1">'Calculations Alt'!M242/'Primary inputs Alt'!$C$22</f>
        <v>0</v>
      </c>
      <c r="J56" s="38">
        <f ca="1">'Calculations Alt'!N242/'Primary inputs Alt'!$C$22</f>
        <v>0</v>
      </c>
      <c r="K56" s="38">
        <f ca="1">'Calculations Alt'!O242/'Primary inputs Alt'!$C$22</f>
        <v>0</v>
      </c>
      <c r="L56" s="44"/>
      <c r="M56" s="44"/>
      <c r="N56" s="44"/>
      <c r="O56" s="44"/>
      <c r="P56" s="44"/>
      <c r="Q56" s="44"/>
      <c r="R56" s="44"/>
      <c r="S56" s="44"/>
      <c r="T56" s="44"/>
      <c r="U56" s="44"/>
      <c r="V56" s="44"/>
      <c r="W56" s="44"/>
      <c r="X56" s="44"/>
      <c r="Y56" s="44"/>
      <c r="Z56" s="44"/>
      <c r="AA56" s="44"/>
      <c r="AB56" s="44"/>
      <c r="AC56" s="44"/>
      <c r="AD56" s="44"/>
      <c r="AE56" s="44"/>
      <c r="AF56" s="44"/>
      <c r="AG56" s="45"/>
      <c r="AH56" s="45"/>
      <c r="AI56" s="45"/>
      <c r="AJ56" s="45"/>
    </row>
    <row r="57" spans="1:36" s="27" customFormat="1">
      <c r="A57" s="180" t="str">
        <f ca="1">'Calculations Alt'!E295</f>
        <v>Impact 25</v>
      </c>
      <c r="B57" s="230" t="str">
        <f ca="1">IF(OFFSET('Impact Inputs'!$C$7,3*(ROW($A57)-ROW($A$33)),0)="INCLUDED",OFFSET('Impact Inputs'!$I$6,3*(ROW($A57)-ROW($A$33)),0),"")</f>
        <v/>
      </c>
      <c r="C57" s="231" t="str">
        <f ca="1">'Calculations Alt'!F295</f>
        <v>-</v>
      </c>
      <c r="D57" s="232">
        <f ca="1">'Calculations Alt'!H295/'Primary inputs Alt'!$C$22</f>
        <v>0</v>
      </c>
      <c r="E57" s="232">
        <f ca="1">'Calculations Alt'!I295/'Primary inputs Alt'!$C$22</f>
        <v>0</v>
      </c>
      <c r="F57" s="232">
        <f ca="1">'Calculations Alt'!J295/'Primary inputs Alt'!$C$22</f>
        <v>0</v>
      </c>
      <c r="G57" s="233">
        <f ca="1">'Calculations Alt'!K243/'Primary inputs Alt'!$C$22</f>
        <v>0</v>
      </c>
      <c r="H57" s="233">
        <f ca="1">'Calculations Alt'!L243/'Primary inputs Alt'!$C$22</f>
        <v>0</v>
      </c>
      <c r="I57" s="233">
        <f ca="1">'Calculations Alt'!M243/'Primary inputs Alt'!$C$22</f>
        <v>0</v>
      </c>
      <c r="J57" s="233">
        <f ca="1">'Calculations Alt'!N243/'Primary inputs Alt'!$C$22</f>
        <v>0</v>
      </c>
      <c r="K57" s="233">
        <f ca="1">'Calculations Alt'!O243/'Primary inputs Alt'!$C$22</f>
        <v>0</v>
      </c>
      <c r="L57" s="44"/>
      <c r="M57" s="44"/>
      <c r="N57" s="44"/>
      <c r="O57" s="44"/>
      <c r="P57" s="44"/>
      <c r="Q57" s="44"/>
      <c r="R57" s="44"/>
      <c r="S57" s="44"/>
      <c r="T57" s="44"/>
      <c r="U57" s="44"/>
      <c r="V57" s="44"/>
      <c r="W57" s="44"/>
      <c r="X57" s="44"/>
      <c r="Y57" s="44"/>
      <c r="Z57" s="44"/>
      <c r="AA57" s="44"/>
      <c r="AB57" s="44"/>
      <c r="AC57" s="44"/>
      <c r="AD57" s="44"/>
      <c r="AE57" s="44"/>
      <c r="AF57" s="44"/>
      <c r="AG57" s="45"/>
      <c r="AH57" s="45"/>
      <c r="AI57" s="45"/>
      <c r="AJ57" s="45"/>
    </row>
    <row r="58" spans="1:36" s="27" customFormat="1">
      <c r="A58" s="43" t="str">
        <f ca="1">'Calculations Alt'!E296</f>
        <v>Impact 26</v>
      </c>
      <c r="B58" s="219" t="str">
        <f ca="1">IF(OFFSET('Impact Inputs'!$C$7,3*(ROW($A58)-ROW($A$33)),0)="INCLUDED",OFFSET('Impact Inputs'!$I$6,3*(ROW($A58)-ROW($A$33)),0),"")</f>
        <v/>
      </c>
      <c r="C58" s="155" t="str">
        <f ca="1">'Calculations Alt'!F296</f>
        <v>-</v>
      </c>
      <c r="D58" s="41">
        <f ca="1">'Calculations Alt'!H296/'Primary inputs Alt'!$C$22</f>
        <v>0</v>
      </c>
      <c r="E58" s="41">
        <f ca="1">'Calculations Alt'!I296/'Primary inputs Alt'!$C$22</f>
        <v>0</v>
      </c>
      <c r="F58" s="41">
        <f ca="1">'Calculations Alt'!J296/'Primary inputs Alt'!$C$22</f>
        <v>0</v>
      </c>
      <c r="G58" s="38">
        <f ca="1">'Calculations Alt'!K244/'Primary inputs Alt'!$C$22</f>
        <v>0</v>
      </c>
      <c r="H58" s="38">
        <f ca="1">'Calculations Alt'!L244/'Primary inputs Alt'!$C$22</f>
        <v>0</v>
      </c>
      <c r="I58" s="38">
        <f ca="1">'Calculations Alt'!M244/'Primary inputs Alt'!$C$22</f>
        <v>0</v>
      </c>
      <c r="J58" s="38">
        <f ca="1">'Calculations Alt'!N244/'Primary inputs Alt'!$C$22</f>
        <v>0</v>
      </c>
      <c r="K58" s="38">
        <f ca="1">'Calculations Alt'!O244/'Primary inputs Alt'!$C$22</f>
        <v>0</v>
      </c>
      <c r="L58" s="44"/>
      <c r="M58" s="44"/>
      <c r="N58" s="44"/>
      <c r="O58" s="44"/>
      <c r="P58" s="44"/>
      <c r="Q58" s="44"/>
      <c r="R58" s="44"/>
      <c r="S58" s="44"/>
      <c r="T58" s="44"/>
      <c r="U58" s="44"/>
      <c r="V58" s="44"/>
      <c r="W58" s="44"/>
      <c r="X58" s="44"/>
      <c r="Y58" s="44"/>
      <c r="Z58" s="44"/>
      <c r="AA58" s="44"/>
      <c r="AB58" s="44"/>
      <c r="AC58" s="44"/>
      <c r="AD58" s="44"/>
      <c r="AE58" s="44"/>
      <c r="AF58" s="44"/>
      <c r="AG58" s="45"/>
      <c r="AH58" s="45"/>
      <c r="AI58" s="45"/>
      <c r="AJ58" s="45"/>
    </row>
    <row r="59" spans="1:36" s="27" customFormat="1">
      <c r="A59" s="43" t="str">
        <f ca="1">'Calculations Alt'!E297</f>
        <v>Impact 27</v>
      </c>
      <c r="B59" s="216" t="str">
        <f ca="1">IF(OFFSET('Impact Inputs'!$C$7,3*(ROW($A59)-ROW($A$33)),0)="INCLUDED",OFFSET('Impact Inputs'!$I$6,3*(ROW($A59)-ROW($A$33)),0),"")</f>
        <v/>
      </c>
      <c r="C59" s="155" t="str">
        <f ca="1">'Calculations Alt'!F297</f>
        <v>-</v>
      </c>
      <c r="D59" s="41">
        <f ca="1">'Calculations Alt'!H297/'Primary inputs Alt'!$C$22</f>
        <v>0</v>
      </c>
      <c r="E59" s="41">
        <f ca="1">'Calculations Alt'!I297/'Primary inputs Alt'!$C$22</f>
        <v>0</v>
      </c>
      <c r="F59" s="41">
        <f ca="1">'Calculations Alt'!J297/'Primary inputs Alt'!$C$22</f>
        <v>0</v>
      </c>
      <c r="G59" s="38">
        <f ca="1">'Calculations Alt'!K245/'Primary inputs Alt'!$C$22</f>
        <v>0</v>
      </c>
      <c r="H59" s="38">
        <f ca="1">'Calculations Alt'!L245/'Primary inputs Alt'!$C$22</f>
        <v>0</v>
      </c>
      <c r="I59" s="38">
        <f ca="1">'Calculations Alt'!M245/'Primary inputs Alt'!$C$22</f>
        <v>0</v>
      </c>
      <c r="J59" s="38">
        <f ca="1">'Calculations Alt'!N245/'Primary inputs Alt'!$C$22</f>
        <v>0</v>
      </c>
      <c r="K59" s="38">
        <f ca="1">'Calculations Alt'!O245/'Primary inputs Alt'!$C$22</f>
        <v>0</v>
      </c>
      <c r="L59" s="44"/>
      <c r="M59" s="44"/>
      <c r="N59" s="44"/>
      <c r="O59" s="44"/>
      <c r="P59" s="44"/>
      <c r="Q59" s="44"/>
      <c r="R59" s="44"/>
      <c r="S59" s="44"/>
      <c r="T59" s="44"/>
      <c r="U59" s="44"/>
      <c r="V59" s="44"/>
      <c r="W59" s="44"/>
      <c r="X59" s="44"/>
      <c r="Y59" s="44"/>
      <c r="Z59" s="44"/>
      <c r="AA59" s="44"/>
      <c r="AB59" s="44"/>
      <c r="AC59" s="44"/>
      <c r="AD59" s="44"/>
      <c r="AE59" s="44"/>
      <c r="AF59" s="44"/>
      <c r="AG59" s="45"/>
      <c r="AH59" s="45"/>
      <c r="AI59" s="45"/>
      <c r="AJ59" s="45"/>
    </row>
    <row r="60" spans="1:36" s="27" customFormat="1">
      <c r="A60" s="43" t="str">
        <f ca="1">'Calculations Alt'!E298</f>
        <v>Impact 28</v>
      </c>
      <c r="B60" s="216" t="str">
        <f ca="1">IF(OFFSET('Impact Inputs'!$C$7,3*(ROW($A60)-ROW($A$33)),0)="INCLUDED",OFFSET('Impact Inputs'!$I$6,3*(ROW($A60)-ROW($A$33)),0),"")</f>
        <v/>
      </c>
      <c r="C60" s="155" t="str">
        <f ca="1">'Calculations Alt'!F298</f>
        <v>-</v>
      </c>
      <c r="D60" s="41">
        <f ca="1">'Calculations Alt'!H298/'Primary inputs Alt'!$C$22</f>
        <v>0</v>
      </c>
      <c r="E60" s="41">
        <f ca="1">'Calculations Alt'!I298/'Primary inputs Alt'!$C$22</f>
        <v>0</v>
      </c>
      <c r="F60" s="41">
        <f ca="1">'Calculations Alt'!J298/'Primary inputs Alt'!$C$22</f>
        <v>0</v>
      </c>
      <c r="G60" s="38">
        <f ca="1">'Calculations Alt'!K246/'Primary inputs Alt'!$C$22</f>
        <v>0</v>
      </c>
      <c r="H60" s="38">
        <f ca="1">'Calculations Alt'!L246/'Primary inputs Alt'!$C$22</f>
        <v>0</v>
      </c>
      <c r="I60" s="38">
        <f ca="1">'Calculations Alt'!M246/'Primary inputs Alt'!$C$22</f>
        <v>0</v>
      </c>
      <c r="J60" s="38">
        <f ca="1">'Calculations Alt'!N246/'Primary inputs Alt'!$C$22</f>
        <v>0</v>
      </c>
      <c r="K60" s="38">
        <f ca="1">'Calculations Alt'!O246/'Primary inputs Alt'!$C$22</f>
        <v>0</v>
      </c>
      <c r="L60" s="44"/>
      <c r="M60" s="44"/>
      <c r="N60" s="44"/>
      <c r="O60" s="44"/>
      <c r="P60" s="44"/>
      <c r="Q60" s="44"/>
      <c r="R60" s="44"/>
      <c r="S60" s="44"/>
      <c r="T60" s="44"/>
      <c r="U60" s="44"/>
      <c r="V60" s="44"/>
      <c r="W60" s="44"/>
      <c r="X60" s="44"/>
      <c r="Y60" s="44"/>
      <c r="Z60" s="44"/>
      <c r="AA60" s="44"/>
      <c r="AB60" s="44"/>
      <c r="AC60" s="44"/>
      <c r="AD60" s="44"/>
      <c r="AE60" s="44"/>
      <c r="AF60" s="44"/>
      <c r="AG60" s="45"/>
      <c r="AH60" s="45"/>
      <c r="AI60" s="45"/>
      <c r="AJ60" s="45"/>
    </row>
    <row r="61" spans="1:36" s="27" customFormat="1">
      <c r="A61" s="43" t="str">
        <f ca="1">'Calculations Alt'!E299</f>
        <v>Impact 29</v>
      </c>
      <c r="B61" s="216" t="str">
        <f ca="1">IF(OFFSET('Impact Inputs'!$C$7,3*(ROW($A61)-ROW($A$33)),0)="INCLUDED",OFFSET('Impact Inputs'!$I$6,3*(ROW($A61)-ROW($A$33)),0),"")</f>
        <v/>
      </c>
      <c r="C61" s="155" t="str">
        <f ca="1">'Calculations Alt'!F299</f>
        <v>-</v>
      </c>
      <c r="D61" s="41">
        <f ca="1">'Calculations Alt'!H299/'Primary inputs Alt'!$C$22</f>
        <v>0</v>
      </c>
      <c r="E61" s="41">
        <f ca="1">'Calculations Alt'!I299/'Primary inputs Alt'!$C$22</f>
        <v>0</v>
      </c>
      <c r="F61" s="41">
        <f ca="1">'Calculations Alt'!J299/'Primary inputs Alt'!$C$22</f>
        <v>0</v>
      </c>
      <c r="G61" s="38">
        <f ca="1">'Calculations Alt'!K247/'Primary inputs Alt'!$C$22</f>
        <v>0</v>
      </c>
      <c r="H61" s="38">
        <f ca="1">'Calculations Alt'!L247/'Primary inputs Alt'!$C$22</f>
        <v>0</v>
      </c>
      <c r="I61" s="38">
        <f ca="1">'Calculations Alt'!M247/'Primary inputs Alt'!$C$22</f>
        <v>0</v>
      </c>
      <c r="J61" s="38">
        <f ca="1">'Calculations Alt'!N247/'Primary inputs Alt'!$C$22</f>
        <v>0</v>
      </c>
      <c r="K61" s="38">
        <f ca="1">'Calculations Alt'!O247/'Primary inputs Alt'!$C$22</f>
        <v>0</v>
      </c>
      <c r="L61" s="44"/>
      <c r="M61" s="44"/>
      <c r="N61" s="44"/>
      <c r="O61" s="44"/>
      <c r="P61" s="44"/>
      <c r="Q61" s="44"/>
      <c r="R61" s="44"/>
      <c r="S61" s="44"/>
      <c r="T61" s="44"/>
      <c r="U61" s="44"/>
      <c r="V61" s="44"/>
      <c r="W61" s="44"/>
      <c r="X61" s="44"/>
      <c r="Y61" s="44"/>
      <c r="Z61" s="44"/>
      <c r="AA61" s="44"/>
      <c r="AB61" s="44"/>
      <c r="AC61" s="44"/>
      <c r="AD61" s="44"/>
      <c r="AE61" s="44"/>
      <c r="AF61" s="44"/>
      <c r="AG61" s="45"/>
      <c r="AH61" s="45"/>
      <c r="AI61" s="45"/>
      <c r="AJ61" s="45"/>
    </row>
    <row r="62" spans="1:36" s="27" customFormat="1">
      <c r="A62" s="180" t="str">
        <f ca="1">'Calculations Alt'!E300</f>
        <v>Impact 30</v>
      </c>
      <c r="B62" s="230" t="str">
        <f ca="1">IF(OFFSET('Impact Inputs'!$C$7,3*(ROW($A62)-ROW($A$33)),0)="INCLUDED",OFFSET('Impact Inputs'!$I$6,3*(ROW($A62)-ROW($A$33)),0),"")</f>
        <v/>
      </c>
      <c r="C62" s="231" t="str">
        <f ca="1">'Calculations Alt'!F300</f>
        <v>-</v>
      </c>
      <c r="D62" s="232">
        <f ca="1">'Calculations Alt'!H300/'Primary inputs Alt'!$C$22</f>
        <v>0</v>
      </c>
      <c r="E62" s="232">
        <f ca="1">'Calculations Alt'!I300/'Primary inputs Alt'!$C$22</f>
        <v>0</v>
      </c>
      <c r="F62" s="232">
        <f ca="1">'Calculations Alt'!J300/'Primary inputs Alt'!$C$22</f>
        <v>0</v>
      </c>
      <c r="G62" s="233">
        <f ca="1">'Calculations Alt'!K248/'Primary inputs Alt'!$C$22</f>
        <v>0</v>
      </c>
      <c r="H62" s="233">
        <f ca="1">'Calculations Alt'!L248/'Primary inputs Alt'!$C$22</f>
        <v>0</v>
      </c>
      <c r="I62" s="233">
        <f ca="1">'Calculations Alt'!M248/'Primary inputs Alt'!$C$22</f>
        <v>0</v>
      </c>
      <c r="J62" s="233">
        <f ca="1">'Calculations Alt'!N248/'Primary inputs Alt'!$C$22</f>
        <v>0</v>
      </c>
      <c r="K62" s="233">
        <f ca="1">'Calculations Alt'!O248/'Primary inputs Alt'!$C$22</f>
        <v>0</v>
      </c>
      <c r="L62" s="44"/>
      <c r="M62" s="44"/>
      <c r="N62" s="44"/>
      <c r="O62" s="44"/>
      <c r="P62" s="44"/>
      <c r="Q62" s="44"/>
      <c r="R62" s="44"/>
      <c r="S62" s="44"/>
      <c r="T62" s="44"/>
      <c r="U62" s="44"/>
      <c r="V62" s="44"/>
      <c r="W62" s="44"/>
      <c r="X62" s="44"/>
      <c r="Y62" s="44"/>
      <c r="Z62" s="44"/>
      <c r="AA62" s="44"/>
      <c r="AB62" s="44"/>
      <c r="AC62" s="44"/>
      <c r="AD62" s="44"/>
      <c r="AE62" s="44"/>
      <c r="AF62" s="44"/>
      <c r="AG62" s="45"/>
      <c r="AH62" s="45"/>
      <c r="AI62" s="45"/>
      <c r="AJ62" s="45"/>
    </row>
    <row r="63" spans="1:36" s="27" customFormat="1">
      <c r="A63" s="43" t="str">
        <f ca="1">'Calculations Alt'!E301</f>
        <v>Impact 31</v>
      </c>
      <c r="B63" s="219" t="str">
        <f ca="1">IF(OFFSET('Impact Inputs'!$C$7,3*(ROW($A63)-ROW($A$33)),0)="INCLUDED",OFFSET('Impact Inputs'!$I$6,3*(ROW($A63)-ROW($A$33)),0),"")</f>
        <v/>
      </c>
      <c r="C63" s="155" t="str">
        <f ca="1">'Calculations Alt'!F301</f>
        <v>-</v>
      </c>
      <c r="D63" s="41">
        <f ca="1">'Calculations Alt'!H301/'Primary inputs Alt'!$C$22</f>
        <v>0</v>
      </c>
      <c r="E63" s="41">
        <f ca="1">'Calculations Alt'!I301/'Primary inputs Alt'!$C$22</f>
        <v>0</v>
      </c>
      <c r="F63" s="41">
        <f ca="1">'Calculations Alt'!J301/'Primary inputs Alt'!$C$22</f>
        <v>0</v>
      </c>
      <c r="G63" s="38">
        <f ca="1">'Calculations Alt'!K249/'Primary inputs Alt'!$C$22</f>
        <v>0</v>
      </c>
      <c r="H63" s="38">
        <f ca="1">'Calculations Alt'!L249/'Primary inputs Alt'!$C$22</f>
        <v>0</v>
      </c>
      <c r="I63" s="38">
        <f ca="1">'Calculations Alt'!M249/'Primary inputs Alt'!$C$22</f>
        <v>0</v>
      </c>
      <c r="J63" s="38">
        <f ca="1">'Calculations Alt'!N249/'Primary inputs Alt'!$C$22</f>
        <v>0</v>
      </c>
      <c r="K63" s="38">
        <f ca="1">'Calculations Alt'!O249/'Primary inputs Alt'!$C$22</f>
        <v>0</v>
      </c>
      <c r="L63" s="44"/>
      <c r="M63" s="44"/>
      <c r="N63" s="44"/>
      <c r="O63" s="44"/>
      <c r="P63" s="44"/>
      <c r="Q63" s="44"/>
      <c r="R63" s="44"/>
      <c r="S63" s="44"/>
      <c r="T63" s="44"/>
      <c r="U63" s="44"/>
      <c r="V63" s="44"/>
      <c r="W63" s="44"/>
      <c r="X63" s="44"/>
      <c r="Y63" s="44"/>
      <c r="Z63" s="44"/>
      <c r="AA63" s="44"/>
      <c r="AB63" s="44"/>
      <c r="AC63" s="44"/>
      <c r="AD63" s="44"/>
      <c r="AE63" s="44"/>
      <c r="AF63" s="44"/>
      <c r="AG63" s="45"/>
      <c r="AH63" s="45"/>
      <c r="AI63" s="45"/>
      <c r="AJ63" s="45"/>
    </row>
    <row r="64" spans="1:36" s="27" customFormat="1">
      <c r="A64" s="43" t="str">
        <f ca="1">'Calculations Alt'!E302</f>
        <v>Impact 32</v>
      </c>
      <c r="B64" s="216" t="str">
        <f ca="1">IF(OFFSET('Impact Inputs'!$C$7,3*(ROW($A64)-ROW($A$33)),0)="INCLUDED",OFFSET('Impact Inputs'!$I$6,3*(ROW($A64)-ROW($A$33)),0),"")</f>
        <v/>
      </c>
      <c r="C64" s="155" t="str">
        <f ca="1">'Calculations Alt'!F302</f>
        <v>-</v>
      </c>
      <c r="D64" s="41">
        <f ca="1">'Calculations Alt'!H302/'Primary inputs Alt'!$C$22</f>
        <v>0</v>
      </c>
      <c r="E64" s="41">
        <f ca="1">'Calculations Alt'!I302/'Primary inputs Alt'!$C$22</f>
        <v>0</v>
      </c>
      <c r="F64" s="41">
        <f ca="1">'Calculations Alt'!J302/'Primary inputs Alt'!$C$22</f>
        <v>0</v>
      </c>
      <c r="G64" s="38">
        <f ca="1">'Calculations Alt'!K250/'Primary inputs Alt'!$C$22</f>
        <v>0</v>
      </c>
      <c r="H64" s="38">
        <f ca="1">'Calculations Alt'!L250/'Primary inputs Alt'!$C$22</f>
        <v>0</v>
      </c>
      <c r="I64" s="38">
        <f ca="1">'Calculations Alt'!M250/'Primary inputs Alt'!$C$22</f>
        <v>0</v>
      </c>
      <c r="J64" s="38">
        <f ca="1">'Calculations Alt'!N250/'Primary inputs Alt'!$C$22</f>
        <v>0</v>
      </c>
      <c r="K64" s="38">
        <f ca="1">'Calculations Alt'!O250/'Primary inputs Alt'!$C$22</f>
        <v>0</v>
      </c>
      <c r="L64" s="44"/>
      <c r="M64" s="44"/>
      <c r="N64" s="44"/>
      <c r="O64" s="44"/>
      <c r="P64" s="44"/>
      <c r="Q64" s="44"/>
      <c r="R64" s="44"/>
      <c r="S64" s="44"/>
      <c r="T64" s="44"/>
      <c r="U64" s="44"/>
      <c r="V64" s="44"/>
      <c r="W64" s="44"/>
      <c r="X64" s="44"/>
      <c r="Y64" s="44"/>
      <c r="Z64" s="44"/>
      <c r="AA64" s="44"/>
      <c r="AB64" s="44"/>
      <c r="AC64" s="44"/>
      <c r="AD64" s="44"/>
      <c r="AE64" s="44"/>
      <c r="AF64" s="44"/>
      <c r="AG64" s="45"/>
      <c r="AH64" s="45"/>
      <c r="AI64" s="45"/>
      <c r="AJ64" s="45"/>
    </row>
    <row r="65" spans="1:36" s="27" customFormat="1">
      <c r="A65" s="43" t="str">
        <f ca="1">'Calculations Alt'!E303</f>
        <v>Impact 33</v>
      </c>
      <c r="B65" s="216" t="str">
        <f ca="1">IF(OFFSET('Impact Inputs'!$C$7,3*(ROW($A65)-ROW($A$33)),0)="INCLUDED",OFFSET('Impact Inputs'!$I$6,3*(ROW($A65)-ROW($A$33)),0),"")</f>
        <v/>
      </c>
      <c r="C65" s="155" t="str">
        <f ca="1">'Calculations Alt'!F303</f>
        <v>-</v>
      </c>
      <c r="D65" s="41">
        <f ca="1">'Calculations Alt'!H303/'Primary inputs Alt'!$C$22</f>
        <v>0</v>
      </c>
      <c r="E65" s="41">
        <f ca="1">'Calculations Alt'!I303/'Primary inputs Alt'!$C$22</f>
        <v>0</v>
      </c>
      <c r="F65" s="41">
        <f ca="1">'Calculations Alt'!J303/'Primary inputs Alt'!$C$22</f>
        <v>0</v>
      </c>
      <c r="G65" s="38">
        <f ca="1">'Calculations Alt'!K251/'Primary inputs Alt'!$C$22</f>
        <v>0</v>
      </c>
      <c r="H65" s="38">
        <f ca="1">'Calculations Alt'!L251/'Primary inputs Alt'!$C$22</f>
        <v>0</v>
      </c>
      <c r="I65" s="38">
        <f ca="1">'Calculations Alt'!M251/'Primary inputs Alt'!$C$22</f>
        <v>0</v>
      </c>
      <c r="J65" s="38">
        <f ca="1">'Calculations Alt'!N251/'Primary inputs Alt'!$C$22</f>
        <v>0</v>
      </c>
      <c r="K65" s="38">
        <f ca="1">'Calculations Alt'!O251/'Primary inputs Alt'!$C$22</f>
        <v>0</v>
      </c>
      <c r="L65" s="44"/>
      <c r="M65" s="44"/>
      <c r="N65" s="44"/>
      <c r="O65" s="44"/>
      <c r="P65" s="44"/>
      <c r="Q65" s="44"/>
      <c r="R65" s="44"/>
      <c r="S65" s="44"/>
      <c r="T65" s="44"/>
      <c r="U65" s="44"/>
      <c r="V65" s="44"/>
      <c r="W65" s="44"/>
      <c r="X65" s="44"/>
      <c r="Y65" s="44"/>
      <c r="Z65" s="44"/>
      <c r="AA65" s="44"/>
      <c r="AB65" s="44"/>
      <c r="AC65" s="44"/>
      <c r="AD65" s="44"/>
      <c r="AE65" s="44"/>
      <c r="AF65" s="44"/>
      <c r="AG65" s="45"/>
      <c r="AH65" s="45"/>
      <c r="AI65" s="45"/>
      <c r="AJ65" s="45"/>
    </row>
    <row r="66" spans="1:36" s="27" customFormat="1">
      <c r="A66" s="43" t="str">
        <f ca="1">'Calculations Alt'!E304</f>
        <v>Impact 34</v>
      </c>
      <c r="B66" s="216" t="str">
        <f ca="1">IF(OFFSET('Impact Inputs'!$C$7,3*(ROW($A66)-ROW($A$33)),0)="INCLUDED",OFFSET('Impact Inputs'!$I$6,3*(ROW($A66)-ROW($A$33)),0),"")</f>
        <v/>
      </c>
      <c r="C66" s="155" t="str">
        <f ca="1">'Calculations Alt'!F304</f>
        <v>-</v>
      </c>
      <c r="D66" s="41">
        <f ca="1">'Calculations Alt'!H304/'Primary inputs Alt'!$C$22</f>
        <v>0</v>
      </c>
      <c r="E66" s="41">
        <f ca="1">'Calculations Alt'!I304/'Primary inputs Alt'!$C$22</f>
        <v>0</v>
      </c>
      <c r="F66" s="41">
        <f ca="1">'Calculations Alt'!J304/'Primary inputs Alt'!$C$22</f>
        <v>0</v>
      </c>
      <c r="G66" s="38">
        <f ca="1">'Calculations Alt'!K252/'Primary inputs Alt'!$C$22</f>
        <v>0</v>
      </c>
      <c r="H66" s="38">
        <f ca="1">'Calculations Alt'!L252/'Primary inputs Alt'!$C$22</f>
        <v>0</v>
      </c>
      <c r="I66" s="38">
        <f ca="1">'Calculations Alt'!M252/'Primary inputs Alt'!$C$22</f>
        <v>0</v>
      </c>
      <c r="J66" s="38">
        <f ca="1">'Calculations Alt'!N252/'Primary inputs Alt'!$C$22</f>
        <v>0</v>
      </c>
      <c r="K66" s="38">
        <f ca="1">'Calculations Alt'!O252/'Primary inputs Alt'!$C$22</f>
        <v>0</v>
      </c>
      <c r="L66" s="44"/>
      <c r="M66" s="44"/>
      <c r="N66" s="44"/>
      <c r="O66" s="44"/>
      <c r="P66" s="44"/>
      <c r="Q66" s="44"/>
      <c r="R66" s="44"/>
      <c r="S66" s="44"/>
      <c r="T66" s="44"/>
      <c r="U66" s="44"/>
      <c r="V66" s="44"/>
      <c r="W66" s="44"/>
      <c r="X66" s="44"/>
      <c r="Y66" s="44"/>
      <c r="Z66" s="44"/>
      <c r="AA66" s="44"/>
      <c r="AB66" s="44"/>
      <c r="AC66" s="44"/>
      <c r="AD66" s="44"/>
      <c r="AE66" s="44"/>
      <c r="AF66" s="44"/>
      <c r="AG66" s="45"/>
      <c r="AH66" s="45"/>
      <c r="AI66" s="45"/>
      <c r="AJ66" s="45"/>
    </row>
    <row r="67" spans="1:36" s="27" customFormat="1">
      <c r="A67" s="180" t="str">
        <f ca="1">'Calculations Alt'!E305</f>
        <v>Impact 35</v>
      </c>
      <c r="B67" s="230" t="str">
        <f ca="1">IF(OFFSET('Impact Inputs'!$C$7,3*(ROW($A67)-ROW($A$33)),0)="INCLUDED",OFFSET('Impact Inputs'!$I$6,3*(ROW($A67)-ROW($A$33)),0),"")</f>
        <v/>
      </c>
      <c r="C67" s="231" t="str">
        <f ca="1">'Calculations Alt'!F305</f>
        <v>-</v>
      </c>
      <c r="D67" s="232">
        <f ca="1">'Calculations Alt'!H305/'Primary inputs Alt'!$C$22</f>
        <v>0</v>
      </c>
      <c r="E67" s="232">
        <f ca="1">'Calculations Alt'!I305/'Primary inputs Alt'!$C$22</f>
        <v>0</v>
      </c>
      <c r="F67" s="232">
        <f ca="1">'Calculations Alt'!J305/'Primary inputs Alt'!$C$22</f>
        <v>0</v>
      </c>
      <c r="G67" s="233">
        <f ca="1">'Calculations Alt'!K253/'Primary inputs Alt'!$C$22</f>
        <v>0</v>
      </c>
      <c r="H67" s="233">
        <f ca="1">'Calculations Alt'!L253/'Primary inputs Alt'!$C$22</f>
        <v>0</v>
      </c>
      <c r="I67" s="233">
        <f ca="1">'Calculations Alt'!M253/'Primary inputs Alt'!$C$22</f>
        <v>0</v>
      </c>
      <c r="J67" s="233">
        <f ca="1">'Calculations Alt'!N253/'Primary inputs Alt'!$C$22</f>
        <v>0</v>
      </c>
      <c r="K67" s="233">
        <f ca="1">'Calculations Alt'!O253/'Primary inputs Alt'!$C$22</f>
        <v>0</v>
      </c>
      <c r="L67" s="44"/>
      <c r="M67" s="44"/>
      <c r="N67" s="44"/>
      <c r="O67" s="44"/>
      <c r="P67" s="44"/>
      <c r="Q67" s="44"/>
      <c r="R67" s="44"/>
      <c r="S67" s="44"/>
      <c r="T67" s="44"/>
      <c r="U67" s="44"/>
      <c r="V67" s="44"/>
      <c r="W67" s="44"/>
      <c r="X67" s="44"/>
      <c r="Y67" s="44"/>
      <c r="Z67" s="44"/>
      <c r="AA67" s="44"/>
      <c r="AB67" s="44"/>
      <c r="AC67" s="44"/>
      <c r="AD67" s="44"/>
      <c r="AE67" s="44"/>
      <c r="AF67" s="44"/>
      <c r="AG67" s="45"/>
      <c r="AH67" s="45"/>
      <c r="AI67" s="45"/>
      <c r="AJ67" s="45"/>
    </row>
    <row r="68" spans="1:36" s="27" customFormat="1">
      <c r="A68" s="43" t="str">
        <f ca="1">'Calculations Alt'!E306</f>
        <v>Impact 36</v>
      </c>
      <c r="B68" s="219" t="str">
        <f ca="1">IF(OFFSET('Impact Inputs'!$C$7,3*(ROW($A68)-ROW($A$33)),0)="INCLUDED",OFFSET('Impact Inputs'!$I$6,3*(ROW($A68)-ROW($A$33)),0),"")</f>
        <v/>
      </c>
      <c r="C68" s="155" t="str">
        <f ca="1">'Calculations Alt'!F306</f>
        <v>-</v>
      </c>
      <c r="D68" s="41">
        <f ca="1">'Calculations Alt'!H306/'Primary inputs Alt'!$C$22</f>
        <v>0</v>
      </c>
      <c r="E68" s="41">
        <f ca="1">'Calculations Alt'!I306/'Primary inputs Alt'!$C$22</f>
        <v>0</v>
      </c>
      <c r="F68" s="41">
        <f ca="1">'Calculations Alt'!J306/'Primary inputs Alt'!$C$22</f>
        <v>0</v>
      </c>
      <c r="G68" s="38">
        <f ca="1">'Calculations Alt'!K254/'Primary inputs Alt'!$C$22</f>
        <v>0</v>
      </c>
      <c r="H68" s="38">
        <f ca="1">'Calculations Alt'!L254/'Primary inputs Alt'!$C$22</f>
        <v>0</v>
      </c>
      <c r="I68" s="38">
        <f ca="1">'Calculations Alt'!M254/'Primary inputs Alt'!$C$22</f>
        <v>0</v>
      </c>
      <c r="J68" s="38">
        <f ca="1">'Calculations Alt'!N254/'Primary inputs Alt'!$C$22</f>
        <v>0</v>
      </c>
      <c r="K68" s="38">
        <f ca="1">'Calculations Alt'!O254/'Primary inputs Alt'!$C$22</f>
        <v>0</v>
      </c>
      <c r="L68" s="44"/>
      <c r="M68" s="44"/>
      <c r="N68" s="44"/>
      <c r="O68" s="44"/>
      <c r="P68" s="44"/>
      <c r="Q68" s="44"/>
      <c r="R68" s="44"/>
      <c r="S68" s="44"/>
      <c r="T68" s="44"/>
      <c r="U68" s="44"/>
      <c r="V68" s="44"/>
      <c r="W68" s="44"/>
      <c r="X68" s="44"/>
      <c r="Y68" s="44"/>
      <c r="Z68" s="44"/>
      <c r="AA68" s="44"/>
      <c r="AB68" s="44"/>
      <c r="AC68" s="44"/>
      <c r="AD68" s="44"/>
      <c r="AE68" s="44"/>
      <c r="AF68" s="44"/>
      <c r="AG68" s="45"/>
      <c r="AH68" s="45"/>
      <c r="AI68" s="45"/>
      <c r="AJ68" s="45"/>
    </row>
    <row r="69" spans="1:36" s="27" customFormat="1">
      <c r="A69" s="43" t="str">
        <f ca="1">'Calculations Alt'!E307</f>
        <v>Impact 37</v>
      </c>
      <c r="B69" s="216" t="str">
        <f ca="1">IF(OFFSET('Impact Inputs'!$C$7,3*(ROW($A69)-ROW($A$33)),0)="INCLUDED",OFFSET('Impact Inputs'!$I$6,3*(ROW($A69)-ROW($A$33)),0),"")</f>
        <v/>
      </c>
      <c r="C69" s="155" t="str">
        <f ca="1">'Calculations Alt'!F307</f>
        <v>-</v>
      </c>
      <c r="D69" s="41">
        <f ca="1">'Calculations Alt'!H307/'Primary inputs Alt'!$C$22</f>
        <v>0</v>
      </c>
      <c r="E69" s="41">
        <f ca="1">'Calculations Alt'!I307/'Primary inputs Alt'!$C$22</f>
        <v>0</v>
      </c>
      <c r="F69" s="41">
        <f ca="1">'Calculations Alt'!J307/'Primary inputs Alt'!$C$22</f>
        <v>0</v>
      </c>
      <c r="G69" s="38">
        <f ca="1">'Calculations Alt'!K255/'Primary inputs Alt'!$C$22</f>
        <v>0</v>
      </c>
      <c r="H69" s="38">
        <f ca="1">'Calculations Alt'!L255/'Primary inputs Alt'!$C$22</f>
        <v>0</v>
      </c>
      <c r="I69" s="38">
        <f ca="1">'Calculations Alt'!M255/'Primary inputs Alt'!$C$22</f>
        <v>0</v>
      </c>
      <c r="J69" s="38">
        <f ca="1">'Calculations Alt'!N255/'Primary inputs Alt'!$C$22</f>
        <v>0</v>
      </c>
      <c r="K69" s="38">
        <f ca="1">'Calculations Alt'!O255/'Primary inputs Alt'!$C$22</f>
        <v>0</v>
      </c>
      <c r="L69" s="44"/>
      <c r="M69" s="44"/>
      <c r="N69" s="44"/>
      <c r="O69" s="44"/>
      <c r="P69" s="44"/>
      <c r="Q69" s="44"/>
      <c r="R69" s="44"/>
      <c r="S69" s="44"/>
      <c r="T69" s="44"/>
      <c r="U69" s="44"/>
      <c r="V69" s="44"/>
      <c r="W69" s="44"/>
      <c r="X69" s="44"/>
      <c r="Y69" s="44"/>
      <c r="Z69" s="44"/>
      <c r="AA69" s="44"/>
      <c r="AB69" s="44"/>
      <c r="AC69" s="44"/>
      <c r="AD69" s="44"/>
      <c r="AE69" s="44"/>
      <c r="AF69" s="44"/>
      <c r="AG69" s="45"/>
      <c r="AH69" s="45"/>
      <c r="AI69" s="45"/>
      <c r="AJ69" s="45"/>
    </row>
    <row r="70" spans="1:36" s="27" customFormat="1">
      <c r="A70" s="43" t="str">
        <f ca="1">'Calculations Alt'!E308</f>
        <v>Impact 38</v>
      </c>
      <c r="B70" s="216" t="str">
        <f ca="1">IF(OFFSET('Impact Inputs'!$C$7,3*(ROW($A70)-ROW($A$33)),0)="INCLUDED",OFFSET('Impact Inputs'!$I$6,3*(ROW($A70)-ROW($A$33)),0),"")</f>
        <v/>
      </c>
      <c r="C70" s="155" t="str">
        <f ca="1">'Calculations Alt'!F308</f>
        <v>-</v>
      </c>
      <c r="D70" s="41">
        <f ca="1">'Calculations Alt'!H308/'Primary inputs Alt'!$C$22</f>
        <v>0</v>
      </c>
      <c r="E70" s="41">
        <f ca="1">'Calculations Alt'!I308/'Primary inputs Alt'!$C$22</f>
        <v>0</v>
      </c>
      <c r="F70" s="41">
        <f ca="1">'Calculations Alt'!J308/'Primary inputs Alt'!$C$22</f>
        <v>0</v>
      </c>
      <c r="G70" s="38">
        <f ca="1">'Calculations Alt'!K256/'Primary inputs Alt'!$C$22</f>
        <v>0</v>
      </c>
      <c r="H70" s="38">
        <f ca="1">'Calculations Alt'!L256/'Primary inputs Alt'!$C$22</f>
        <v>0</v>
      </c>
      <c r="I70" s="38">
        <f ca="1">'Calculations Alt'!M256/'Primary inputs Alt'!$C$22</f>
        <v>0</v>
      </c>
      <c r="J70" s="38">
        <f ca="1">'Calculations Alt'!N256/'Primary inputs Alt'!$C$22</f>
        <v>0</v>
      </c>
      <c r="K70" s="38">
        <f ca="1">'Calculations Alt'!O256/'Primary inputs Alt'!$C$22</f>
        <v>0</v>
      </c>
      <c r="L70" s="44"/>
      <c r="M70" s="44"/>
      <c r="N70" s="44"/>
      <c r="O70" s="44"/>
      <c r="P70" s="44"/>
      <c r="Q70" s="44"/>
      <c r="R70" s="44"/>
      <c r="S70" s="44"/>
      <c r="T70" s="44"/>
      <c r="U70" s="44"/>
      <c r="V70" s="44"/>
      <c r="W70" s="44"/>
      <c r="X70" s="44"/>
      <c r="Y70" s="44"/>
      <c r="Z70" s="44"/>
      <c r="AA70" s="44"/>
      <c r="AB70" s="44"/>
      <c r="AC70" s="44"/>
      <c r="AD70" s="44"/>
      <c r="AE70" s="44"/>
      <c r="AF70" s="44"/>
      <c r="AG70" s="45"/>
      <c r="AH70" s="45"/>
      <c r="AI70" s="45"/>
      <c r="AJ70" s="45"/>
    </row>
    <row r="71" spans="1:36" s="27" customFormat="1">
      <c r="A71" s="43" t="str">
        <f ca="1">'Calculations Alt'!E309</f>
        <v>Impact 39</v>
      </c>
      <c r="B71" s="216" t="str">
        <f ca="1">IF(OFFSET('Impact Inputs'!$C$7,3*(ROW($A71)-ROW($A$33)),0)="INCLUDED",OFFSET('Impact Inputs'!$I$6,3*(ROW($A71)-ROW($A$33)),0),"")</f>
        <v/>
      </c>
      <c r="C71" s="155" t="str">
        <f ca="1">'Calculations Alt'!F309</f>
        <v>-</v>
      </c>
      <c r="D71" s="41">
        <f ca="1">'Calculations Alt'!H309/'Primary inputs Alt'!$C$22</f>
        <v>0</v>
      </c>
      <c r="E71" s="41">
        <f ca="1">'Calculations Alt'!I309/'Primary inputs Alt'!$C$22</f>
        <v>0</v>
      </c>
      <c r="F71" s="41">
        <f ca="1">'Calculations Alt'!J309/'Primary inputs Alt'!$C$22</f>
        <v>0</v>
      </c>
      <c r="G71" s="38">
        <f ca="1">'Calculations Alt'!K257/'Primary inputs Alt'!$C$22</f>
        <v>0</v>
      </c>
      <c r="H71" s="38">
        <f ca="1">'Calculations Alt'!L257/'Primary inputs Alt'!$C$22</f>
        <v>0</v>
      </c>
      <c r="I71" s="38">
        <f ca="1">'Calculations Alt'!M257/'Primary inputs Alt'!$C$22</f>
        <v>0</v>
      </c>
      <c r="J71" s="38">
        <f ca="1">'Calculations Alt'!N257/'Primary inputs Alt'!$C$22</f>
        <v>0</v>
      </c>
      <c r="K71" s="38">
        <f ca="1">'Calculations Alt'!O257/'Primary inputs Alt'!$C$22</f>
        <v>0</v>
      </c>
      <c r="L71" s="44"/>
      <c r="M71" s="44"/>
      <c r="N71" s="44"/>
      <c r="O71" s="44"/>
      <c r="P71" s="44"/>
      <c r="Q71" s="44"/>
      <c r="R71" s="44"/>
      <c r="S71" s="44"/>
      <c r="T71" s="44"/>
      <c r="U71" s="44"/>
      <c r="V71" s="44"/>
      <c r="W71" s="44"/>
      <c r="X71" s="44"/>
      <c r="Y71" s="44"/>
      <c r="Z71" s="44"/>
      <c r="AA71" s="44"/>
      <c r="AB71" s="44"/>
      <c r="AC71" s="44"/>
      <c r="AD71" s="44"/>
      <c r="AE71" s="44"/>
      <c r="AF71" s="44"/>
      <c r="AG71" s="45"/>
      <c r="AH71" s="45"/>
      <c r="AI71" s="45"/>
      <c r="AJ71" s="45"/>
    </row>
    <row r="72" spans="1:36" s="27" customFormat="1">
      <c r="A72" s="180" t="str">
        <f ca="1">'Calculations Alt'!E310</f>
        <v>Impact 40</v>
      </c>
      <c r="B72" s="230" t="str">
        <f ca="1">IF(OFFSET('Impact Inputs'!$C$7,3*(ROW($A72)-ROW($A$33)),0)="INCLUDED",OFFSET('Impact Inputs'!$I$6,3*(ROW($A72)-ROW($A$33)),0),"")</f>
        <v/>
      </c>
      <c r="C72" s="231" t="str">
        <f ca="1">'Calculations Alt'!F310</f>
        <v>-</v>
      </c>
      <c r="D72" s="232">
        <f ca="1">'Calculations Alt'!H310/'Primary inputs Alt'!$C$22</f>
        <v>0</v>
      </c>
      <c r="E72" s="232">
        <f ca="1">'Calculations Alt'!I310/'Primary inputs Alt'!$C$22</f>
        <v>0</v>
      </c>
      <c r="F72" s="232">
        <f ca="1">'Calculations Alt'!J310/'Primary inputs Alt'!$C$22</f>
        <v>0</v>
      </c>
      <c r="G72" s="233">
        <f ca="1">'Calculations Alt'!K258/'Primary inputs Alt'!$C$22</f>
        <v>0</v>
      </c>
      <c r="H72" s="233">
        <f ca="1">'Calculations Alt'!L258/'Primary inputs Alt'!$C$22</f>
        <v>0</v>
      </c>
      <c r="I72" s="233">
        <f ca="1">'Calculations Alt'!M258/'Primary inputs Alt'!$C$22</f>
        <v>0</v>
      </c>
      <c r="J72" s="233">
        <f ca="1">'Calculations Alt'!N258/'Primary inputs Alt'!$C$22</f>
        <v>0</v>
      </c>
      <c r="K72" s="233">
        <f ca="1">'Calculations Alt'!O258/'Primary inputs Alt'!$C$22</f>
        <v>0</v>
      </c>
      <c r="L72" s="44"/>
      <c r="M72" s="44"/>
      <c r="N72" s="44"/>
      <c r="O72" s="44"/>
      <c r="P72" s="44"/>
      <c r="Q72" s="44"/>
      <c r="R72" s="44"/>
      <c r="S72" s="44"/>
      <c r="T72" s="44"/>
      <c r="U72" s="44"/>
      <c r="V72" s="44"/>
      <c r="W72" s="44"/>
      <c r="X72" s="44"/>
      <c r="Y72" s="44"/>
      <c r="Z72" s="44"/>
      <c r="AA72" s="44"/>
      <c r="AB72" s="44"/>
      <c r="AC72" s="44"/>
      <c r="AD72" s="44"/>
      <c r="AE72" s="44"/>
      <c r="AF72" s="44"/>
      <c r="AG72" s="45"/>
      <c r="AH72" s="45"/>
      <c r="AI72" s="45"/>
      <c r="AJ72" s="45"/>
    </row>
    <row r="73" spans="1:36" s="27" customFormat="1">
      <c r="A73" s="43" t="str">
        <f ca="1">'Calculations Alt'!E311</f>
        <v>Impact 41</v>
      </c>
      <c r="B73" s="219" t="str">
        <f ca="1">IF(OFFSET('Impact Inputs'!$C$7,3*(ROW($A73)-ROW($A$33)),0)="INCLUDED",OFFSET('Impact Inputs'!$I$6,3*(ROW($A73)-ROW($A$33)),0),"")</f>
        <v/>
      </c>
      <c r="C73" s="155" t="str">
        <f ca="1">'Calculations Alt'!F311</f>
        <v>-</v>
      </c>
      <c r="D73" s="41">
        <f ca="1">'Calculations Alt'!H311/'Primary inputs Alt'!$C$22</f>
        <v>0</v>
      </c>
      <c r="E73" s="41">
        <f ca="1">'Calculations Alt'!I311/'Primary inputs Alt'!$C$22</f>
        <v>0</v>
      </c>
      <c r="F73" s="41">
        <f ca="1">'Calculations Alt'!J311/'Primary inputs Alt'!$C$22</f>
        <v>0</v>
      </c>
      <c r="G73" s="38">
        <f ca="1">'Calculations Alt'!K259/'Primary inputs Alt'!$C$22</f>
        <v>0</v>
      </c>
      <c r="H73" s="38">
        <f ca="1">'Calculations Alt'!L259/'Primary inputs Alt'!$C$22</f>
        <v>0</v>
      </c>
      <c r="I73" s="38">
        <f ca="1">'Calculations Alt'!M259/'Primary inputs Alt'!$C$22</f>
        <v>0</v>
      </c>
      <c r="J73" s="38">
        <f ca="1">'Calculations Alt'!N259/'Primary inputs Alt'!$C$22</f>
        <v>0</v>
      </c>
      <c r="K73" s="38">
        <f ca="1">'Calculations Alt'!O259/'Primary inputs Alt'!$C$22</f>
        <v>0</v>
      </c>
      <c r="L73" s="44"/>
      <c r="M73" s="44"/>
      <c r="N73" s="44"/>
      <c r="O73" s="44"/>
      <c r="P73" s="44"/>
      <c r="Q73" s="44"/>
      <c r="R73" s="44"/>
      <c r="S73" s="44"/>
      <c r="T73" s="44"/>
      <c r="U73" s="44"/>
      <c r="V73" s="44"/>
      <c r="W73" s="44"/>
      <c r="X73" s="44"/>
      <c r="Y73" s="44"/>
      <c r="Z73" s="44"/>
      <c r="AA73" s="44"/>
      <c r="AB73" s="44"/>
      <c r="AC73" s="44"/>
      <c r="AD73" s="44"/>
      <c r="AE73" s="44"/>
      <c r="AF73" s="44"/>
      <c r="AG73" s="45"/>
      <c r="AH73" s="45"/>
      <c r="AI73" s="45"/>
      <c r="AJ73" s="45"/>
    </row>
    <row r="74" spans="1:36" s="27" customFormat="1">
      <c r="A74" s="43" t="str">
        <f ca="1">'Calculations Alt'!E312</f>
        <v>Impact 42</v>
      </c>
      <c r="B74" s="216" t="str">
        <f ca="1">IF(OFFSET('Impact Inputs'!$C$7,3*(ROW($A74)-ROW($A$33)),0)="INCLUDED",OFFSET('Impact Inputs'!$I$6,3*(ROW($A74)-ROW($A$33)),0),"")</f>
        <v/>
      </c>
      <c r="C74" s="155" t="str">
        <f ca="1">'Calculations Alt'!F312</f>
        <v>-</v>
      </c>
      <c r="D74" s="41">
        <f ca="1">'Calculations Alt'!H312/'Primary inputs Alt'!$C$22</f>
        <v>0</v>
      </c>
      <c r="E74" s="41">
        <f ca="1">'Calculations Alt'!I312/'Primary inputs Alt'!$C$22</f>
        <v>0</v>
      </c>
      <c r="F74" s="41">
        <f ca="1">'Calculations Alt'!J312/'Primary inputs Alt'!$C$22</f>
        <v>0</v>
      </c>
      <c r="G74" s="38">
        <f ca="1">'Calculations Alt'!K260/'Primary inputs Alt'!$C$22</f>
        <v>0</v>
      </c>
      <c r="H74" s="38">
        <f ca="1">'Calculations Alt'!L260/'Primary inputs Alt'!$C$22</f>
        <v>0</v>
      </c>
      <c r="I74" s="38">
        <f ca="1">'Calculations Alt'!M260/'Primary inputs Alt'!$C$22</f>
        <v>0</v>
      </c>
      <c r="J74" s="38">
        <f ca="1">'Calculations Alt'!N260/'Primary inputs Alt'!$C$22</f>
        <v>0</v>
      </c>
      <c r="K74" s="38">
        <f ca="1">'Calculations Alt'!O260/'Primary inputs Alt'!$C$22</f>
        <v>0</v>
      </c>
      <c r="L74" s="44"/>
      <c r="M74" s="44"/>
      <c r="N74" s="44"/>
      <c r="O74" s="44"/>
      <c r="P74" s="44"/>
      <c r="Q74" s="44"/>
      <c r="R74" s="44"/>
      <c r="S74" s="44"/>
      <c r="T74" s="44"/>
      <c r="U74" s="44"/>
      <c r="V74" s="44"/>
      <c r="W74" s="44"/>
      <c r="X74" s="44"/>
      <c r="Y74" s="44"/>
      <c r="Z74" s="44"/>
      <c r="AA74" s="44"/>
      <c r="AB74" s="44"/>
      <c r="AC74" s="44"/>
      <c r="AD74" s="44"/>
      <c r="AE74" s="44"/>
      <c r="AF74" s="44"/>
      <c r="AG74" s="45"/>
      <c r="AH74" s="45"/>
      <c r="AI74" s="45"/>
      <c r="AJ74" s="45"/>
    </row>
    <row r="75" spans="1:36" s="27" customFormat="1">
      <c r="A75" s="43" t="str">
        <f ca="1">'Calculations Alt'!E313</f>
        <v>Impact 43</v>
      </c>
      <c r="B75" s="216" t="str">
        <f ca="1">IF(OFFSET('Impact Inputs'!$C$7,3*(ROW($A75)-ROW($A$33)),0)="INCLUDED",OFFSET('Impact Inputs'!$I$6,3*(ROW($A75)-ROW($A$33)),0),"")</f>
        <v/>
      </c>
      <c r="C75" s="155" t="str">
        <f ca="1">'Calculations Alt'!F313</f>
        <v>-</v>
      </c>
      <c r="D75" s="41">
        <f ca="1">'Calculations Alt'!H313/'Primary inputs Alt'!$C$22</f>
        <v>0</v>
      </c>
      <c r="E75" s="41">
        <f ca="1">'Calculations Alt'!I313/'Primary inputs Alt'!$C$22</f>
        <v>0</v>
      </c>
      <c r="F75" s="41">
        <f ca="1">'Calculations Alt'!J313/'Primary inputs Alt'!$C$22</f>
        <v>0</v>
      </c>
      <c r="G75" s="38">
        <f ca="1">'Calculations Alt'!K261/'Primary inputs Alt'!$C$22</f>
        <v>0</v>
      </c>
      <c r="H75" s="38">
        <f ca="1">'Calculations Alt'!L261/'Primary inputs Alt'!$C$22</f>
        <v>0</v>
      </c>
      <c r="I75" s="38">
        <f ca="1">'Calculations Alt'!M261/'Primary inputs Alt'!$C$22</f>
        <v>0</v>
      </c>
      <c r="J75" s="38">
        <f ca="1">'Calculations Alt'!N261/'Primary inputs Alt'!$C$22</f>
        <v>0</v>
      </c>
      <c r="K75" s="38">
        <f ca="1">'Calculations Alt'!O261/'Primary inputs Alt'!$C$22</f>
        <v>0</v>
      </c>
      <c r="L75" s="44"/>
      <c r="M75" s="44"/>
      <c r="N75" s="44"/>
      <c r="O75" s="44"/>
      <c r="P75" s="44"/>
      <c r="Q75" s="44"/>
      <c r="R75" s="44"/>
      <c r="S75" s="44"/>
      <c r="T75" s="44"/>
      <c r="U75" s="44"/>
      <c r="V75" s="44"/>
      <c r="W75" s="44"/>
      <c r="X75" s="44"/>
      <c r="Y75" s="44"/>
      <c r="Z75" s="44"/>
      <c r="AA75" s="44"/>
      <c r="AB75" s="44"/>
      <c r="AC75" s="44"/>
      <c r="AD75" s="44"/>
      <c r="AE75" s="44"/>
      <c r="AF75" s="44"/>
      <c r="AG75" s="45"/>
      <c r="AH75" s="45"/>
      <c r="AI75" s="45"/>
      <c r="AJ75" s="45"/>
    </row>
    <row r="76" spans="1:36" s="27" customFormat="1">
      <c r="A76" s="43" t="str">
        <f ca="1">'Calculations Alt'!E314</f>
        <v>Impact 44</v>
      </c>
      <c r="B76" s="216" t="str">
        <f ca="1">IF(OFFSET('Impact Inputs'!$C$7,3*(ROW($A76)-ROW($A$33)),0)="INCLUDED",OFFSET('Impact Inputs'!$I$6,3*(ROW($A76)-ROW($A$33)),0),"")</f>
        <v/>
      </c>
      <c r="C76" s="155" t="str">
        <f ca="1">'Calculations Alt'!F314</f>
        <v>-</v>
      </c>
      <c r="D76" s="41">
        <f ca="1">'Calculations Alt'!H314/'Primary inputs Alt'!$C$22</f>
        <v>0</v>
      </c>
      <c r="E76" s="41">
        <f ca="1">'Calculations Alt'!I314/'Primary inputs Alt'!$C$22</f>
        <v>0</v>
      </c>
      <c r="F76" s="41">
        <f ca="1">'Calculations Alt'!J314/'Primary inputs Alt'!$C$22</f>
        <v>0</v>
      </c>
      <c r="G76" s="38">
        <f ca="1">'Calculations Alt'!K262/'Primary inputs Alt'!$C$22</f>
        <v>0</v>
      </c>
      <c r="H76" s="38">
        <f ca="1">'Calculations Alt'!L262/'Primary inputs Alt'!$C$22</f>
        <v>0</v>
      </c>
      <c r="I76" s="38">
        <f ca="1">'Calculations Alt'!M262/'Primary inputs Alt'!$C$22</f>
        <v>0</v>
      </c>
      <c r="J76" s="38">
        <f ca="1">'Calculations Alt'!N262/'Primary inputs Alt'!$C$22</f>
        <v>0</v>
      </c>
      <c r="K76" s="38">
        <f ca="1">'Calculations Alt'!O262/'Primary inputs Alt'!$C$22</f>
        <v>0</v>
      </c>
      <c r="L76" s="44"/>
      <c r="M76" s="44"/>
      <c r="N76" s="44"/>
      <c r="O76" s="44"/>
      <c r="P76" s="44"/>
      <c r="Q76" s="44"/>
      <c r="R76" s="44"/>
      <c r="S76" s="44"/>
      <c r="T76" s="44"/>
      <c r="U76" s="44"/>
      <c r="V76" s="44"/>
      <c r="W76" s="44"/>
      <c r="X76" s="44"/>
      <c r="Y76" s="44"/>
      <c r="Z76" s="44"/>
      <c r="AA76" s="44"/>
      <c r="AB76" s="44"/>
      <c r="AC76" s="44"/>
      <c r="AD76" s="44"/>
      <c r="AE76" s="44"/>
      <c r="AF76" s="44"/>
      <c r="AG76" s="45"/>
      <c r="AH76" s="45"/>
      <c r="AI76" s="45"/>
      <c r="AJ76" s="45"/>
    </row>
    <row r="77" spans="1:36" s="27" customFormat="1">
      <c r="A77" s="180" t="str">
        <f ca="1">'Calculations Alt'!E315</f>
        <v>Impact 45</v>
      </c>
      <c r="B77" s="230" t="str">
        <f ca="1">IF(OFFSET('Impact Inputs'!$C$7,3*(ROW($A77)-ROW($A$33)),0)="INCLUDED",OFFSET('Impact Inputs'!$I$6,3*(ROW($A77)-ROW($A$33)),0),"")</f>
        <v/>
      </c>
      <c r="C77" s="231" t="str">
        <f ca="1">'Calculations Alt'!F315</f>
        <v>-</v>
      </c>
      <c r="D77" s="232">
        <f ca="1">'Calculations Alt'!H315/'Primary inputs Alt'!$C$22</f>
        <v>0</v>
      </c>
      <c r="E77" s="232">
        <f ca="1">'Calculations Alt'!I315/'Primary inputs Alt'!$C$22</f>
        <v>0</v>
      </c>
      <c r="F77" s="232">
        <f ca="1">'Calculations Alt'!J315/'Primary inputs Alt'!$C$22</f>
        <v>0</v>
      </c>
      <c r="G77" s="233">
        <f ca="1">'Calculations Alt'!K263/'Primary inputs Alt'!$C$22</f>
        <v>0</v>
      </c>
      <c r="H77" s="233">
        <f ca="1">'Calculations Alt'!L263/'Primary inputs Alt'!$C$22</f>
        <v>0</v>
      </c>
      <c r="I77" s="233">
        <f ca="1">'Calculations Alt'!M263/'Primary inputs Alt'!$C$22</f>
        <v>0</v>
      </c>
      <c r="J77" s="233">
        <f ca="1">'Calculations Alt'!N263/'Primary inputs Alt'!$C$22</f>
        <v>0</v>
      </c>
      <c r="K77" s="233">
        <f ca="1">'Calculations Alt'!O263/'Primary inputs Alt'!$C$22</f>
        <v>0</v>
      </c>
      <c r="L77" s="44"/>
      <c r="M77" s="44"/>
      <c r="N77" s="44"/>
      <c r="O77" s="44"/>
      <c r="P77" s="44"/>
      <c r="Q77" s="44"/>
      <c r="R77" s="44"/>
      <c r="S77" s="44"/>
      <c r="T77" s="44"/>
      <c r="U77" s="44"/>
      <c r="V77" s="44"/>
      <c r="W77" s="44"/>
      <c r="X77" s="44"/>
      <c r="Y77" s="44"/>
      <c r="Z77" s="44"/>
      <c r="AA77" s="44"/>
      <c r="AB77" s="44"/>
      <c r="AC77" s="44"/>
      <c r="AD77" s="44"/>
      <c r="AE77" s="44"/>
      <c r="AF77" s="44"/>
      <c r="AG77" s="45"/>
      <c r="AH77" s="45"/>
      <c r="AI77" s="45"/>
      <c r="AJ77" s="45"/>
    </row>
    <row r="78" spans="1:36" s="27" customFormat="1">
      <c r="A78" s="43" t="str">
        <f ca="1">'Calculations Alt'!E316</f>
        <v>Impact 46</v>
      </c>
      <c r="B78" s="219" t="str">
        <f ca="1">IF(OFFSET('Impact Inputs'!$C$7,3*(ROW($A78)-ROW($A$33)),0)="INCLUDED",OFFSET('Impact Inputs'!$I$6,3*(ROW($A78)-ROW($A$33)),0),"")</f>
        <v/>
      </c>
      <c r="C78" s="155" t="str">
        <f ca="1">'Calculations Alt'!F316</f>
        <v>-</v>
      </c>
      <c r="D78" s="41">
        <f ca="1">'Calculations Alt'!H316/'Primary inputs Alt'!$C$22</f>
        <v>0</v>
      </c>
      <c r="E78" s="41">
        <f ca="1">'Calculations Alt'!I316/'Primary inputs Alt'!$C$22</f>
        <v>0</v>
      </c>
      <c r="F78" s="41">
        <f ca="1">'Calculations Alt'!J316/'Primary inputs Alt'!$C$22</f>
        <v>0</v>
      </c>
      <c r="G78" s="38">
        <f ca="1">'Calculations Alt'!K264/'Primary inputs Alt'!$C$22</f>
        <v>0</v>
      </c>
      <c r="H78" s="38">
        <f ca="1">'Calculations Alt'!L264/'Primary inputs Alt'!$C$22</f>
        <v>0</v>
      </c>
      <c r="I78" s="38">
        <f ca="1">'Calculations Alt'!M264/'Primary inputs Alt'!$C$22</f>
        <v>0</v>
      </c>
      <c r="J78" s="38">
        <f ca="1">'Calculations Alt'!N264/'Primary inputs Alt'!$C$22</f>
        <v>0</v>
      </c>
      <c r="K78" s="38">
        <f ca="1">'Calculations Alt'!O264/'Primary inputs Alt'!$C$22</f>
        <v>0</v>
      </c>
      <c r="L78" s="44"/>
      <c r="M78" s="44"/>
      <c r="N78" s="44"/>
      <c r="O78" s="44"/>
      <c r="P78" s="44"/>
      <c r="Q78" s="44"/>
      <c r="R78" s="44"/>
      <c r="S78" s="44"/>
      <c r="T78" s="44"/>
      <c r="U78" s="44"/>
      <c r="V78" s="44"/>
      <c r="W78" s="44"/>
      <c r="X78" s="44"/>
      <c r="Y78" s="44"/>
      <c r="Z78" s="44"/>
      <c r="AA78" s="44"/>
      <c r="AB78" s="44"/>
      <c r="AC78" s="44"/>
      <c r="AD78" s="44"/>
      <c r="AE78" s="44"/>
      <c r="AF78" s="44"/>
      <c r="AG78" s="45"/>
      <c r="AH78" s="45"/>
      <c r="AI78" s="45"/>
      <c r="AJ78" s="45"/>
    </row>
    <row r="79" spans="1:36" s="27" customFormat="1">
      <c r="A79" s="43" t="str">
        <f ca="1">'Calculations Alt'!E317</f>
        <v>Impact 47</v>
      </c>
      <c r="B79" s="216" t="str">
        <f ca="1">IF(OFFSET('Impact Inputs'!$C$7,3*(ROW($A79)-ROW($A$33)),0)="INCLUDED",OFFSET('Impact Inputs'!$I$6,3*(ROW($A79)-ROW($A$33)),0),"")</f>
        <v/>
      </c>
      <c r="C79" s="155" t="str">
        <f ca="1">'Calculations Alt'!F317</f>
        <v>-</v>
      </c>
      <c r="D79" s="41">
        <f ca="1">'Calculations Alt'!H317/'Primary inputs Alt'!$C$22</f>
        <v>0</v>
      </c>
      <c r="E79" s="41">
        <f ca="1">'Calculations Alt'!I317/'Primary inputs Alt'!$C$22</f>
        <v>0</v>
      </c>
      <c r="F79" s="41">
        <f ca="1">'Calculations Alt'!J317/'Primary inputs Alt'!$C$22</f>
        <v>0</v>
      </c>
      <c r="G79" s="38">
        <f ca="1">'Calculations Alt'!K265/'Primary inputs Alt'!$C$22</f>
        <v>0</v>
      </c>
      <c r="H79" s="38">
        <f ca="1">'Calculations Alt'!L265/'Primary inputs Alt'!$C$22</f>
        <v>0</v>
      </c>
      <c r="I79" s="38">
        <f ca="1">'Calculations Alt'!M265/'Primary inputs Alt'!$C$22</f>
        <v>0</v>
      </c>
      <c r="J79" s="38">
        <f ca="1">'Calculations Alt'!N265/'Primary inputs Alt'!$C$22</f>
        <v>0</v>
      </c>
      <c r="K79" s="38">
        <f ca="1">'Calculations Alt'!O265/'Primary inputs Alt'!$C$22</f>
        <v>0</v>
      </c>
      <c r="L79" s="44"/>
      <c r="M79" s="44"/>
      <c r="N79" s="44"/>
      <c r="O79" s="44"/>
      <c r="P79" s="44"/>
      <c r="Q79" s="44"/>
      <c r="R79" s="44"/>
      <c r="S79" s="44"/>
      <c r="T79" s="44"/>
      <c r="U79" s="44"/>
      <c r="V79" s="44"/>
      <c r="W79" s="44"/>
      <c r="X79" s="44"/>
      <c r="Y79" s="44"/>
      <c r="Z79" s="44"/>
      <c r="AA79" s="44"/>
      <c r="AB79" s="44"/>
      <c r="AC79" s="44"/>
      <c r="AD79" s="44"/>
      <c r="AE79" s="44"/>
      <c r="AF79" s="44"/>
      <c r="AG79" s="45"/>
      <c r="AH79" s="45"/>
      <c r="AI79" s="45"/>
      <c r="AJ79" s="45"/>
    </row>
    <row r="80" spans="1:36" s="27" customFormat="1">
      <c r="A80" s="43" t="str">
        <f ca="1">'Calculations Alt'!E318</f>
        <v>Impact 48</v>
      </c>
      <c r="B80" s="216" t="str">
        <f ca="1">IF(OFFSET('Impact Inputs'!$C$7,3*(ROW($A80)-ROW($A$33)),0)="INCLUDED",OFFSET('Impact Inputs'!$I$6,3*(ROW($A80)-ROW($A$33)),0),"")</f>
        <v/>
      </c>
      <c r="C80" s="155" t="str">
        <f ca="1">'Calculations Alt'!F318</f>
        <v>-</v>
      </c>
      <c r="D80" s="41">
        <f ca="1">'Calculations Alt'!H318/'Primary inputs Alt'!$C$22</f>
        <v>0</v>
      </c>
      <c r="E80" s="41">
        <f ca="1">'Calculations Alt'!I318/'Primary inputs Alt'!$C$22</f>
        <v>0</v>
      </c>
      <c r="F80" s="41">
        <f ca="1">'Calculations Alt'!J318/'Primary inputs Alt'!$C$22</f>
        <v>0</v>
      </c>
      <c r="G80" s="38">
        <f ca="1">'Calculations Alt'!K266/'Primary inputs Alt'!$C$22</f>
        <v>0</v>
      </c>
      <c r="H80" s="38">
        <f ca="1">'Calculations Alt'!L266/'Primary inputs Alt'!$C$22</f>
        <v>0</v>
      </c>
      <c r="I80" s="38">
        <f ca="1">'Calculations Alt'!M266/'Primary inputs Alt'!$C$22</f>
        <v>0</v>
      </c>
      <c r="J80" s="38">
        <f ca="1">'Calculations Alt'!N266/'Primary inputs Alt'!$C$22</f>
        <v>0</v>
      </c>
      <c r="K80" s="38">
        <f ca="1">'Calculations Alt'!O266/'Primary inputs Alt'!$C$22</f>
        <v>0</v>
      </c>
      <c r="L80" s="44"/>
      <c r="M80" s="44"/>
      <c r="N80" s="44"/>
      <c r="O80" s="44"/>
      <c r="P80" s="44"/>
      <c r="Q80" s="44"/>
      <c r="R80" s="44"/>
      <c r="S80" s="44"/>
      <c r="T80" s="44"/>
      <c r="U80" s="44"/>
      <c r="V80" s="44"/>
      <c r="W80" s="44"/>
      <c r="X80" s="44"/>
      <c r="Y80" s="44"/>
      <c r="Z80" s="44"/>
      <c r="AA80" s="44"/>
      <c r="AB80" s="44"/>
      <c r="AC80" s="44"/>
      <c r="AD80" s="44"/>
      <c r="AE80" s="44"/>
      <c r="AF80" s="44"/>
      <c r="AG80" s="45"/>
      <c r="AH80" s="45"/>
      <c r="AI80" s="45"/>
      <c r="AJ80" s="45"/>
    </row>
    <row r="81" spans="1:36" s="27" customFormat="1">
      <c r="A81" s="43" t="str">
        <f ca="1">'Calculations Alt'!E319</f>
        <v>Impact 49</v>
      </c>
      <c r="B81" s="216" t="str">
        <f ca="1">IF(OFFSET('Impact Inputs'!$C$7,3*(ROW($A81)-ROW($A$33)),0)="INCLUDED",OFFSET('Impact Inputs'!$I$6,3*(ROW($A81)-ROW($A$33)),0),"")</f>
        <v/>
      </c>
      <c r="C81" s="155" t="str">
        <f ca="1">'Calculations Alt'!F319</f>
        <v>-</v>
      </c>
      <c r="D81" s="41">
        <f ca="1">'Calculations Alt'!H319/'Primary inputs Alt'!$C$22</f>
        <v>0</v>
      </c>
      <c r="E81" s="41">
        <f ca="1">'Calculations Alt'!I319/'Primary inputs Alt'!$C$22</f>
        <v>0</v>
      </c>
      <c r="F81" s="41">
        <f ca="1">'Calculations Alt'!J319/'Primary inputs Alt'!$C$22</f>
        <v>0</v>
      </c>
      <c r="G81" s="38">
        <f ca="1">'Calculations Alt'!K267/'Primary inputs Alt'!$C$22</f>
        <v>0</v>
      </c>
      <c r="H81" s="38">
        <f ca="1">'Calculations Alt'!L267/'Primary inputs Alt'!$C$22</f>
        <v>0</v>
      </c>
      <c r="I81" s="38">
        <f ca="1">'Calculations Alt'!M267/'Primary inputs Alt'!$C$22</f>
        <v>0</v>
      </c>
      <c r="J81" s="38">
        <f ca="1">'Calculations Alt'!N267/'Primary inputs Alt'!$C$22</f>
        <v>0</v>
      </c>
      <c r="K81" s="38">
        <f ca="1">'Calculations Alt'!O267/'Primary inputs Alt'!$C$22</f>
        <v>0</v>
      </c>
      <c r="L81" s="44"/>
      <c r="M81" s="44"/>
      <c r="N81" s="44"/>
      <c r="O81" s="44"/>
      <c r="P81" s="44"/>
      <c r="Q81" s="44"/>
      <c r="R81" s="44"/>
      <c r="S81" s="44"/>
      <c r="T81" s="44"/>
      <c r="U81" s="44"/>
      <c r="V81" s="44"/>
      <c r="W81" s="44"/>
      <c r="X81" s="44"/>
      <c r="Y81" s="44"/>
      <c r="Z81" s="44"/>
      <c r="AA81" s="44"/>
      <c r="AB81" s="44"/>
      <c r="AC81" s="44"/>
      <c r="AD81" s="44"/>
      <c r="AE81" s="44"/>
      <c r="AF81" s="44"/>
      <c r="AG81" s="45"/>
      <c r="AH81" s="45"/>
      <c r="AI81" s="45"/>
      <c r="AJ81" s="45"/>
    </row>
    <row r="82" spans="1:36" s="27" customFormat="1">
      <c r="A82" s="180" t="str">
        <f ca="1">'Calculations Alt'!E320</f>
        <v>Impact 50</v>
      </c>
      <c r="B82" s="230" t="str">
        <f ca="1">IF(OFFSET('Impact Inputs'!$C$7,3*(ROW($A82)-ROW($A$33)),0)="INCLUDED",OFFSET('Impact Inputs'!$I$6,3*(ROW($A82)-ROW($A$33)),0),"")</f>
        <v/>
      </c>
      <c r="C82" s="231" t="str">
        <f ca="1">'Calculations Alt'!F320</f>
        <v>-</v>
      </c>
      <c r="D82" s="232">
        <f ca="1">'Calculations Alt'!H320/'Primary inputs Alt'!$C$22</f>
        <v>0</v>
      </c>
      <c r="E82" s="232">
        <f ca="1">'Calculations Alt'!I320/'Primary inputs Alt'!$C$22</f>
        <v>0</v>
      </c>
      <c r="F82" s="232">
        <f ca="1">'Calculations Alt'!J320/'Primary inputs Alt'!$C$22</f>
        <v>0</v>
      </c>
      <c r="G82" s="233">
        <f ca="1">'Calculations Alt'!K268/'Primary inputs Alt'!$C$22</f>
        <v>0</v>
      </c>
      <c r="H82" s="233">
        <f ca="1">'Calculations Alt'!L268/'Primary inputs Alt'!$C$22</f>
        <v>0</v>
      </c>
      <c r="I82" s="233">
        <f ca="1">'Calculations Alt'!M268/'Primary inputs Alt'!$C$22</f>
        <v>0</v>
      </c>
      <c r="J82" s="233">
        <f ca="1">'Calculations Alt'!N268/'Primary inputs Alt'!$C$22</f>
        <v>0</v>
      </c>
      <c r="K82" s="233">
        <f ca="1">'Calculations Alt'!O268/'Primary inputs Alt'!$C$22</f>
        <v>0</v>
      </c>
      <c r="L82" s="44"/>
      <c r="M82" s="44"/>
      <c r="N82" s="44"/>
      <c r="O82" s="44"/>
      <c r="P82" s="44"/>
      <c r="Q82" s="44"/>
      <c r="R82" s="44"/>
      <c r="S82" s="44"/>
      <c r="T82" s="44"/>
      <c r="U82" s="44"/>
      <c r="V82" s="44"/>
      <c r="W82" s="44"/>
      <c r="X82" s="44"/>
      <c r="Y82" s="44"/>
      <c r="Z82" s="44"/>
      <c r="AA82" s="44"/>
      <c r="AB82" s="44"/>
      <c r="AC82" s="44"/>
      <c r="AD82" s="44"/>
      <c r="AE82" s="44"/>
      <c r="AF82" s="44"/>
      <c r="AG82" s="45"/>
      <c r="AH82" s="45"/>
      <c r="AI82" s="45"/>
      <c r="AJ82" s="45"/>
    </row>
    <row r="83" spans="1:36" s="25" customFormat="1" ht="12.75">
      <c r="A83" s="161"/>
      <c r="B83" s="161"/>
      <c r="C83" s="162" t="s">
        <v>175</v>
      </c>
      <c r="D83" s="163">
        <f ca="1">SUM(D33:D82)</f>
        <v>541.47285339853147</v>
      </c>
      <c r="E83" s="163">
        <f t="shared" ref="E83:K83" ca="1" si="4">SUM(E33:E82)</f>
        <v>926.90905792828801</v>
      </c>
      <c r="F83" s="163">
        <f t="shared" ca="1" si="4"/>
        <v>1170.4514668916925</v>
      </c>
      <c r="G83" s="163">
        <f t="shared" ca="1" si="4"/>
        <v>0</v>
      </c>
      <c r="H83" s="163">
        <f t="shared" ca="1" si="4"/>
        <v>33.595286366497724</v>
      </c>
      <c r="I83" s="163">
        <f t="shared" ca="1" si="4"/>
        <v>98.98585909949314</v>
      </c>
      <c r="J83" s="163">
        <f t="shared" ca="1" si="4"/>
        <v>196.1717181989863</v>
      </c>
      <c r="K83" s="163">
        <f t="shared" ca="1" si="4"/>
        <v>297.11954810818816</v>
      </c>
      <c r="L83" s="41"/>
      <c r="M83" s="41"/>
      <c r="N83" s="41"/>
      <c r="O83" s="41"/>
      <c r="P83" s="41"/>
      <c r="Q83" s="41"/>
      <c r="R83" s="41"/>
      <c r="S83" s="41"/>
      <c r="T83" s="41"/>
      <c r="U83" s="41"/>
      <c r="V83" s="41"/>
      <c r="W83" s="41"/>
      <c r="X83" s="41"/>
      <c r="Y83" s="41"/>
      <c r="Z83" s="41"/>
      <c r="AA83" s="41"/>
      <c r="AB83" s="41"/>
      <c r="AC83" s="41"/>
      <c r="AD83" s="41"/>
      <c r="AE83" s="41"/>
      <c r="AF83" s="41"/>
      <c r="AG83" s="42"/>
      <c r="AH83" s="42"/>
      <c r="AI83" s="42"/>
      <c r="AJ83" s="42"/>
    </row>
    <row r="84" spans="1:36">
      <c r="A84" s="43"/>
      <c r="B84" s="43"/>
      <c r="C84" s="62"/>
      <c r="D84" s="160"/>
      <c r="E84" s="160"/>
      <c r="F84" s="160"/>
      <c r="G84" s="160"/>
      <c r="H84" s="160"/>
      <c r="I84" s="160"/>
      <c r="J84" s="160"/>
      <c r="K84" s="160"/>
      <c r="L84" s="52"/>
      <c r="M84" s="52"/>
      <c r="N84" s="52"/>
      <c r="O84" s="52"/>
      <c r="P84" s="52"/>
      <c r="Q84" s="52"/>
      <c r="R84" s="52"/>
      <c r="S84" s="52"/>
      <c r="T84" s="52"/>
      <c r="U84" s="52"/>
      <c r="V84" s="52"/>
      <c r="W84" s="52"/>
      <c r="X84" s="52"/>
      <c r="Y84" s="52"/>
      <c r="Z84" s="52"/>
      <c r="AA84" s="52"/>
      <c r="AB84" s="52"/>
      <c r="AC84" s="52"/>
      <c r="AD84" s="52"/>
      <c r="AE84" s="52"/>
      <c r="AF84" s="52"/>
      <c r="AG84" s="63"/>
      <c r="AH84" s="63"/>
      <c r="AI84" s="63"/>
      <c r="AJ84" s="63"/>
    </row>
    <row r="85" spans="1:36">
      <c r="A85" s="43"/>
      <c r="B85" s="43"/>
      <c r="C85" s="43"/>
      <c r="D85" s="64"/>
      <c r="E85" s="64"/>
      <c r="F85" s="64"/>
      <c r="G85" s="64"/>
      <c r="H85" s="64"/>
      <c r="I85" s="64"/>
      <c r="J85" s="64"/>
      <c r="K85" s="64"/>
      <c r="L85" s="52"/>
      <c r="M85" s="52"/>
      <c r="N85" s="52"/>
      <c r="O85" s="52"/>
      <c r="P85" s="52"/>
      <c r="Q85" s="52"/>
      <c r="R85" s="52"/>
      <c r="S85" s="52"/>
      <c r="T85" s="52"/>
      <c r="U85" s="52"/>
      <c r="V85" s="52"/>
      <c r="W85" s="52"/>
      <c r="X85" s="52"/>
      <c r="Y85" s="52"/>
      <c r="Z85" s="52"/>
      <c r="AA85" s="52"/>
      <c r="AB85" s="52"/>
      <c r="AC85" s="52"/>
      <c r="AD85" s="52"/>
      <c r="AE85" s="52"/>
      <c r="AF85" s="52"/>
      <c r="AG85" s="63"/>
      <c r="AH85" s="63"/>
      <c r="AI85" s="63"/>
      <c r="AJ85" s="63"/>
    </row>
    <row r="86" spans="1:36">
      <c r="A86" s="43"/>
      <c r="B86" s="43"/>
      <c r="C86" s="43"/>
      <c r="D86" s="64"/>
      <c r="E86" s="64"/>
      <c r="F86" s="64"/>
      <c r="G86" s="64"/>
      <c r="H86" s="64"/>
      <c r="I86" s="64"/>
      <c r="J86" s="64"/>
      <c r="K86" s="64"/>
      <c r="L86" s="52"/>
      <c r="M86" s="52"/>
      <c r="N86" s="52"/>
      <c r="O86" s="52"/>
      <c r="P86" s="52"/>
      <c r="Q86" s="52"/>
      <c r="R86" s="52"/>
      <c r="S86" s="52"/>
      <c r="T86" s="52"/>
      <c r="U86" s="52"/>
      <c r="V86" s="52"/>
      <c r="W86" s="52"/>
      <c r="X86" s="52"/>
      <c r="Y86" s="52"/>
      <c r="Z86" s="52"/>
      <c r="AA86" s="52"/>
      <c r="AB86" s="52"/>
      <c r="AC86" s="52"/>
      <c r="AD86" s="52"/>
      <c r="AE86" s="52"/>
      <c r="AF86" s="52"/>
      <c r="AG86" s="63"/>
      <c r="AH86" s="63"/>
      <c r="AI86" s="63"/>
      <c r="AJ86" s="63"/>
    </row>
    <row r="87" spans="1:36">
      <c r="A87" s="43"/>
      <c r="B87" s="43"/>
      <c r="C87" s="68"/>
      <c r="D87" s="69"/>
      <c r="E87" s="69"/>
      <c r="F87" s="69"/>
      <c r="G87" s="69"/>
      <c r="H87" s="69"/>
      <c r="I87" s="69"/>
      <c r="J87" s="69"/>
      <c r="K87" s="69"/>
      <c r="L87" s="44"/>
      <c r="M87" s="52"/>
      <c r="N87" s="52"/>
      <c r="O87" s="52"/>
      <c r="P87" s="52"/>
      <c r="Q87" s="52"/>
      <c r="R87" s="52"/>
      <c r="S87" s="52"/>
      <c r="T87" s="52"/>
      <c r="U87" s="52"/>
      <c r="V87" s="52"/>
      <c r="W87" s="52"/>
      <c r="X87" s="52"/>
      <c r="Y87" s="52"/>
      <c r="Z87" s="52"/>
      <c r="AA87" s="52"/>
      <c r="AB87" s="52"/>
      <c r="AC87" s="52"/>
      <c r="AD87" s="52"/>
      <c r="AE87" s="52"/>
      <c r="AF87" s="52"/>
      <c r="AG87" s="63"/>
      <c r="AH87" s="63"/>
      <c r="AI87" s="63"/>
      <c r="AJ87" s="63"/>
    </row>
    <row r="88" spans="1:36">
      <c r="A88" s="43"/>
      <c r="B88" s="43"/>
      <c r="C88" s="43"/>
      <c r="D88" s="64"/>
      <c r="E88" s="64"/>
      <c r="F88" s="64"/>
      <c r="G88" s="64"/>
      <c r="H88" s="64"/>
      <c r="I88" s="64"/>
      <c r="J88" s="64"/>
      <c r="K88" s="64"/>
      <c r="L88" s="52"/>
      <c r="M88" s="52"/>
      <c r="N88" s="52"/>
      <c r="O88" s="52"/>
      <c r="P88" s="52"/>
      <c r="Q88" s="52"/>
      <c r="R88" s="52"/>
      <c r="S88" s="52"/>
      <c r="T88" s="52"/>
      <c r="U88" s="52"/>
      <c r="V88" s="52"/>
      <c r="W88" s="52"/>
      <c r="X88" s="52"/>
      <c r="Y88" s="52"/>
      <c r="Z88" s="52"/>
      <c r="AA88" s="52"/>
      <c r="AB88" s="52"/>
      <c r="AC88" s="52"/>
      <c r="AD88" s="52"/>
      <c r="AE88" s="52"/>
      <c r="AF88" s="52"/>
      <c r="AG88" s="63"/>
      <c r="AH88" s="63"/>
      <c r="AI88" s="63"/>
      <c r="AJ88" s="63"/>
    </row>
    <row r="89" spans="1:36" ht="15">
      <c r="A89" s="178" t="s">
        <v>313</v>
      </c>
      <c r="B89" s="178"/>
      <c r="C89" s="179" t="s">
        <v>314</v>
      </c>
      <c r="D89" s="64"/>
      <c r="E89" s="64"/>
      <c r="F89" s="64"/>
      <c r="G89" s="64"/>
      <c r="H89" s="64"/>
      <c r="I89" s="64"/>
      <c r="J89" s="64"/>
      <c r="K89" s="64"/>
      <c r="L89" s="52"/>
      <c r="M89" s="52"/>
      <c r="N89" s="52"/>
      <c r="O89" s="52"/>
      <c r="P89" s="52"/>
      <c r="Q89" s="52"/>
      <c r="R89" s="52"/>
      <c r="S89" s="52"/>
      <c r="T89" s="52"/>
      <c r="U89" s="52"/>
      <c r="V89" s="52"/>
      <c r="W89" s="52"/>
      <c r="X89" s="52"/>
      <c r="Y89" s="52"/>
      <c r="Z89" s="52"/>
      <c r="AA89" s="52"/>
      <c r="AB89" s="52"/>
      <c r="AC89" s="52"/>
      <c r="AD89" s="52"/>
      <c r="AE89" s="52"/>
      <c r="AF89" s="52"/>
      <c r="AG89" s="63"/>
      <c r="AH89" s="63"/>
      <c r="AI89" s="63"/>
      <c r="AJ89" s="63"/>
    </row>
    <row r="90" spans="1:36">
      <c r="A90" s="180" t="s">
        <v>312</v>
      </c>
      <c r="B90" s="180"/>
      <c r="C90" s="181" t="str">
        <f ca="1">'Cost Inputs'!G1</f>
        <v>OK</v>
      </c>
      <c r="D90" s="64"/>
      <c r="E90" s="64"/>
      <c r="F90" s="64"/>
      <c r="G90" s="64"/>
      <c r="H90" s="64"/>
      <c r="I90" s="64"/>
      <c r="J90" s="64"/>
      <c r="K90" s="64"/>
      <c r="L90" s="52"/>
      <c r="M90" s="52"/>
      <c r="N90" s="52"/>
      <c r="O90" s="52"/>
      <c r="P90" s="52"/>
      <c r="Q90" s="52"/>
      <c r="R90" s="52"/>
      <c r="S90" s="52"/>
      <c r="T90" s="52"/>
      <c r="U90" s="52"/>
      <c r="V90" s="52"/>
      <c r="W90" s="52"/>
      <c r="X90" s="52"/>
      <c r="Y90" s="52"/>
      <c r="Z90" s="52"/>
      <c r="AA90" s="52"/>
      <c r="AB90" s="52"/>
      <c r="AC90" s="52"/>
      <c r="AD90" s="52"/>
      <c r="AE90" s="52"/>
      <c r="AF90" s="52"/>
      <c r="AG90" s="63"/>
      <c r="AH90" s="63"/>
      <c r="AI90" s="63"/>
      <c r="AJ90" s="63"/>
    </row>
    <row r="91" spans="1:36">
      <c r="A91" s="180" t="s">
        <v>164</v>
      </c>
      <c r="B91" s="180"/>
      <c r="C91" s="181" t="str">
        <f ca="1">'Calculations Alt'!G1</f>
        <v>OK</v>
      </c>
      <c r="D91" s="64"/>
      <c r="E91" s="64"/>
      <c r="F91" s="64"/>
      <c r="G91" s="64"/>
      <c r="H91" s="64"/>
      <c r="I91" s="64"/>
      <c r="J91" s="64"/>
      <c r="K91" s="64"/>
      <c r="L91" s="52"/>
      <c r="M91" s="52"/>
      <c r="N91" s="52"/>
      <c r="O91" s="52"/>
      <c r="P91" s="52"/>
      <c r="Q91" s="52"/>
      <c r="R91" s="52"/>
      <c r="S91" s="52"/>
      <c r="T91" s="52"/>
      <c r="U91" s="52"/>
      <c r="V91" s="52"/>
      <c r="W91" s="52"/>
      <c r="X91" s="52"/>
      <c r="Y91" s="52"/>
      <c r="Z91" s="52"/>
      <c r="AA91" s="52"/>
      <c r="AB91" s="52"/>
      <c r="AC91" s="52"/>
      <c r="AD91" s="52"/>
      <c r="AE91" s="52"/>
      <c r="AF91" s="52"/>
      <c r="AG91" s="63"/>
      <c r="AH91" s="63"/>
      <c r="AI91" s="63"/>
      <c r="AJ91" s="63"/>
    </row>
    <row r="92" spans="1:36" s="27" customFormat="1">
      <c r="A92" s="180" t="s">
        <v>449</v>
      </c>
      <c r="B92" s="180"/>
      <c r="C92" s="181" t="str">
        <f>IFERROR(IF(MATCH("ERROR",'Impact Inputs'!A6:A156,0)&gt;0,"ERROR"),"OK")</f>
        <v>ERROR</v>
      </c>
      <c r="D92" s="64"/>
      <c r="E92" s="64"/>
      <c r="F92" s="64"/>
      <c r="G92" s="64"/>
      <c r="H92" s="64"/>
      <c r="I92" s="64"/>
      <c r="J92" s="64"/>
      <c r="K92" s="64"/>
      <c r="L92" s="52"/>
      <c r="M92" s="44"/>
      <c r="N92" s="44"/>
      <c r="O92" s="44"/>
      <c r="P92" s="44"/>
      <c r="Q92" s="44"/>
      <c r="R92" s="44"/>
      <c r="S92" s="44"/>
      <c r="T92" s="44"/>
      <c r="U92" s="44"/>
      <c r="V92" s="44"/>
      <c r="W92" s="44"/>
      <c r="X92" s="44"/>
      <c r="Y92" s="44"/>
      <c r="Z92" s="44"/>
      <c r="AA92" s="44"/>
      <c r="AB92" s="44"/>
      <c r="AC92" s="44"/>
      <c r="AD92" s="44"/>
      <c r="AE92" s="44"/>
      <c r="AF92" s="44"/>
      <c r="AG92" s="45"/>
      <c r="AH92" s="45"/>
      <c r="AI92" s="45"/>
      <c r="AJ92" s="45"/>
    </row>
    <row r="93" spans="1:36" s="27" customFormat="1">
      <c r="A93" s="180" t="s">
        <v>315</v>
      </c>
      <c r="B93" s="180"/>
      <c r="C93" s="181" t="str">
        <f ca="1">IF(AND(C90="OK",C91="OK",C92="OK"),"OK","ERROR")</f>
        <v>ERROR</v>
      </c>
      <c r="D93" s="72"/>
      <c r="E93" s="72"/>
      <c r="F93" s="72"/>
      <c r="G93" s="72"/>
      <c r="H93" s="72"/>
      <c r="I93" s="72"/>
      <c r="J93" s="72"/>
      <c r="K93" s="72"/>
      <c r="L93" s="52"/>
      <c r="M93" s="44"/>
      <c r="N93" s="44"/>
      <c r="O93" s="44"/>
      <c r="P93" s="44"/>
      <c r="Q93" s="44"/>
      <c r="R93" s="44"/>
      <c r="S93" s="44"/>
      <c r="T93" s="44"/>
      <c r="U93" s="44"/>
      <c r="V93" s="44"/>
      <c r="W93" s="44"/>
      <c r="X93" s="44"/>
      <c r="Y93" s="44"/>
      <c r="Z93" s="44"/>
      <c r="AA93" s="44"/>
      <c r="AB93" s="44"/>
      <c r="AC93" s="44"/>
      <c r="AD93" s="44"/>
      <c r="AE93" s="44"/>
      <c r="AF93" s="44"/>
      <c r="AG93" s="45"/>
      <c r="AH93" s="45"/>
      <c r="AI93" s="45"/>
      <c r="AJ93" s="45"/>
    </row>
    <row r="94" spans="1:36" s="27" customFormat="1">
      <c r="A94" s="62"/>
      <c r="B94" s="62"/>
      <c r="C94" s="62"/>
      <c r="D94" s="97"/>
      <c r="E94" s="97"/>
      <c r="F94" s="97"/>
      <c r="G94" s="97"/>
      <c r="H94" s="97"/>
      <c r="I94" s="97"/>
      <c r="J94" s="97"/>
      <c r="K94" s="97"/>
      <c r="L94" s="52"/>
      <c r="M94" s="44"/>
      <c r="N94" s="44"/>
      <c r="O94" s="44"/>
      <c r="P94" s="44"/>
      <c r="Q94" s="44"/>
      <c r="R94" s="44"/>
      <c r="S94" s="44"/>
      <c r="T94" s="44"/>
      <c r="U94" s="44"/>
      <c r="V94" s="44"/>
      <c r="W94" s="44"/>
      <c r="X94" s="44"/>
      <c r="Y94" s="44"/>
      <c r="Z94" s="44"/>
      <c r="AA94" s="44"/>
      <c r="AB94" s="44"/>
      <c r="AC94" s="44"/>
      <c r="AD94" s="44"/>
      <c r="AE94" s="44"/>
      <c r="AF94" s="44"/>
      <c r="AG94" s="45"/>
      <c r="AH94" s="45"/>
      <c r="AI94" s="45"/>
      <c r="AJ94" s="45"/>
    </row>
    <row r="95" spans="1:36" s="98" customFormat="1">
      <c r="A95" s="62"/>
      <c r="B95" s="62"/>
      <c r="C95" s="62"/>
      <c r="D95" s="62"/>
      <c r="E95" s="62"/>
      <c r="F95" s="62"/>
      <c r="G95" s="62"/>
      <c r="H95" s="62"/>
      <c r="I95" s="62"/>
      <c r="J95" s="62"/>
      <c r="K95" s="62"/>
      <c r="L95" s="56"/>
      <c r="M95" s="58"/>
      <c r="N95" s="58"/>
      <c r="O95" s="58"/>
      <c r="P95" s="58"/>
      <c r="Q95" s="58"/>
      <c r="R95" s="58"/>
      <c r="S95" s="58"/>
      <c r="T95" s="58"/>
      <c r="U95" s="58"/>
      <c r="V95" s="58"/>
      <c r="W95" s="58"/>
      <c r="X95" s="58"/>
      <c r="Y95" s="58"/>
      <c r="Z95" s="58"/>
      <c r="AA95" s="58"/>
      <c r="AB95" s="58"/>
      <c r="AC95" s="58"/>
      <c r="AD95" s="58"/>
      <c r="AE95" s="58"/>
      <c r="AF95" s="58"/>
      <c r="AG95" s="59"/>
      <c r="AH95" s="59"/>
      <c r="AI95" s="59"/>
      <c r="AJ95" s="59"/>
    </row>
    <row r="96" spans="1:36">
      <c r="A96" s="70"/>
      <c r="B96" s="70"/>
      <c r="C96" s="70"/>
      <c r="D96" s="70"/>
      <c r="E96" s="70"/>
      <c r="F96" s="70"/>
      <c r="G96" s="70"/>
      <c r="H96" s="70"/>
      <c r="I96" s="70"/>
      <c r="J96" s="70"/>
      <c r="K96" s="70"/>
      <c r="L96" s="52"/>
      <c r="M96" s="52"/>
      <c r="N96" s="52"/>
      <c r="O96" s="52"/>
      <c r="P96" s="52"/>
      <c r="Q96" s="52"/>
      <c r="R96" s="52"/>
      <c r="S96" s="52"/>
      <c r="T96" s="52"/>
      <c r="U96" s="52"/>
      <c r="V96" s="52"/>
      <c r="W96" s="52"/>
      <c r="X96" s="52"/>
      <c r="Y96" s="52"/>
      <c r="Z96" s="52"/>
      <c r="AA96" s="52"/>
      <c r="AB96" s="52"/>
      <c r="AC96" s="52"/>
      <c r="AD96" s="52"/>
      <c r="AE96" s="52"/>
      <c r="AF96" s="52"/>
      <c r="AG96" s="63"/>
      <c r="AH96" s="63"/>
      <c r="AI96" s="63"/>
      <c r="AJ96" s="63"/>
    </row>
    <row r="97" spans="1:36">
      <c r="A97" s="70"/>
      <c r="B97" s="70"/>
      <c r="C97" s="70"/>
      <c r="D97" s="70"/>
      <c r="E97" s="70"/>
      <c r="F97" s="70"/>
      <c r="G97" s="70"/>
      <c r="H97" s="70"/>
      <c r="I97" s="70"/>
      <c r="J97" s="70"/>
      <c r="K97" s="70"/>
      <c r="L97" s="52"/>
      <c r="M97" s="52"/>
      <c r="N97" s="52"/>
      <c r="O97" s="52"/>
      <c r="P97" s="52"/>
      <c r="Q97" s="52"/>
      <c r="R97" s="52"/>
      <c r="S97" s="52"/>
      <c r="T97" s="52"/>
      <c r="U97" s="52"/>
      <c r="V97" s="52"/>
      <c r="W97" s="52"/>
      <c r="X97" s="52"/>
      <c r="Y97" s="52"/>
      <c r="Z97" s="52"/>
      <c r="AA97" s="52"/>
      <c r="AB97" s="52"/>
      <c r="AC97" s="52"/>
      <c r="AD97" s="52"/>
      <c r="AE97" s="52"/>
      <c r="AF97" s="52"/>
      <c r="AG97" s="63"/>
      <c r="AH97" s="63"/>
      <c r="AI97" s="63"/>
      <c r="AJ97" s="63"/>
    </row>
    <row r="98" spans="1:36">
      <c r="A98" s="70"/>
      <c r="B98" s="70"/>
      <c r="C98" s="70"/>
      <c r="D98" s="70"/>
      <c r="E98" s="70"/>
      <c r="F98" s="70"/>
      <c r="G98" s="70"/>
      <c r="H98" s="70"/>
      <c r="I98" s="70"/>
      <c r="J98" s="70"/>
      <c r="K98" s="70"/>
      <c r="L98" s="52"/>
      <c r="M98" s="52"/>
      <c r="N98" s="52"/>
      <c r="O98" s="52"/>
      <c r="P98" s="52"/>
      <c r="Q98" s="52"/>
      <c r="R98" s="52"/>
      <c r="S98" s="52"/>
      <c r="T98" s="52"/>
      <c r="U98" s="52"/>
      <c r="V98" s="52"/>
      <c r="W98" s="52"/>
      <c r="X98" s="52"/>
      <c r="Y98" s="52"/>
      <c r="Z98" s="52"/>
      <c r="AA98" s="52"/>
      <c r="AB98" s="52"/>
      <c r="AC98" s="52"/>
      <c r="AD98" s="52"/>
      <c r="AE98" s="52"/>
      <c r="AF98" s="52"/>
      <c r="AG98" s="63"/>
      <c r="AH98" s="63"/>
      <c r="AI98" s="63"/>
      <c r="AJ98" s="63"/>
    </row>
    <row r="100" spans="1:36">
      <c r="M100" s="110"/>
    </row>
  </sheetData>
  <sheetProtection formatCells="0" formatColumns="0" formatRows="0" insertHyperlinks="0"/>
  <protectedRanges>
    <protectedRange sqref="M13:Q28" name="Range1_1"/>
  </protectedRanges>
  <mergeCells count="5">
    <mergeCell ref="M12:Q12"/>
    <mergeCell ref="M13:Q28"/>
    <mergeCell ref="G31:K31"/>
    <mergeCell ref="G22:K22"/>
    <mergeCell ref="G11:K11"/>
  </mergeCells>
  <conditionalFormatting sqref="A1:B1">
    <cfRule type="expression" dxfId="18" priority="33">
      <formula>ErrorFlag</formula>
    </cfRule>
  </conditionalFormatting>
  <conditionalFormatting sqref="C92">
    <cfRule type="containsText" dxfId="17" priority="25" operator="containsText" text="ERROR">
      <formula>NOT(ISERROR(SEARCH("ERROR",C92)))</formula>
    </cfRule>
    <cfRule type="containsText" dxfId="16" priority="26" operator="containsText" text="OK">
      <formula>NOT(ISERROR(SEARCH("OK",C92)))</formula>
    </cfRule>
  </conditionalFormatting>
  <conditionalFormatting sqref="C93">
    <cfRule type="containsText" dxfId="15" priority="23" operator="containsText" text="ERROR">
      <formula>NOT(ISERROR(SEARCH("ERROR",C93)))</formula>
    </cfRule>
    <cfRule type="containsText" dxfId="14" priority="24" operator="containsText" text="OK">
      <formula>NOT(ISERROR(SEARCH("OK",C93)))</formula>
    </cfRule>
  </conditionalFormatting>
  <conditionalFormatting sqref="F5">
    <cfRule type="containsText" dxfId="13" priority="27" operator="containsText" text="ERROR">
      <formula>NOT(ISERROR(SEARCH("ERROR",F5)))</formula>
    </cfRule>
    <cfRule type="containsText" dxfId="12" priority="28" operator="containsText" text="OK">
      <formula>NOT(ISERROR(SEARCH("OK",F5)))</formula>
    </cfRule>
  </conditionalFormatting>
  <conditionalFormatting sqref="C90:C91">
    <cfRule type="containsText" dxfId="11" priority="21" operator="containsText" text="ERROR">
      <formula>NOT(ISERROR(SEARCH("ERROR",C90)))</formula>
    </cfRule>
    <cfRule type="containsText" dxfId="10" priority="22" operator="containsText" text="OK">
      <formula>NOT(ISERROR(SEARCH("OK",C90)))</formula>
    </cfRule>
  </conditionalFormatting>
  <conditionalFormatting sqref="B33:B37">
    <cfRule type="cellIs" dxfId="9" priority="8" operator="equal">
      <formula>"High"</formula>
    </cfRule>
    <cfRule type="cellIs" dxfId="8" priority="9" operator="equal">
      <formula>"Medium"</formula>
    </cfRule>
  </conditionalFormatting>
  <conditionalFormatting sqref="B33:B37">
    <cfRule type="cellIs" dxfId="7" priority="7" operator="equal">
      <formula>"Low"</formula>
    </cfRule>
  </conditionalFormatting>
  <conditionalFormatting sqref="B38:B42">
    <cfRule type="cellIs" dxfId="6" priority="5" operator="equal">
      <formula>"High"</formula>
    </cfRule>
    <cfRule type="cellIs" dxfId="5" priority="6" operator="equal">
      <formula>"Medium"</formula>
    </cfRule>
  </conditionalFormatting>
  <conditionalFormatting sqref="B38:B42">
    <cfRule type="cellIs" dxfId="4" priority="4" operator="equal">
      <formula>"Low"</formula>
    </cfRule>
  </conditionalFormatting>
  <conditionalFormatting sqref="B43:B82">
    <cfRule type="cellIs" dxfId="3" priority="2" operator="equal">
      <formula>"High"</formula>
    </cfRule>
    <cfRule type="cellIs" dxfId="2" priority="3" operator="equal">
      <formula>"Medium"</formula>
    </cfRule>
  </conditionalFormatting>
  <conditionalFormatting sqref="B43:B82">
    <cfRule type="cellIs" dxfId="1" priority="1" operator="equal">
      <formula>"Low"</formula>
    </cfRule>
  </conditionalFormatting>
  <printOptions horizontalCentered="1" verticalCentered="1"/>
  <pageMargins left="0.31496062992125984" right="0.19685039370078741" top="0.19685039370078741" bottom="0.19685039370078741" header="0.31496062992125984" footer="0.31496062992125984"/>
  <pageSetup paperSize="9" scale="45" orientation="landscape" r:id="rId1"/>
  <headerFooter scaleWithDoc="0">
    <oddFooter>&amp;L&amp;8Printed: &amp;D  &amp;T&amp;R&amp;8Page &amp;P of &amp;N</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0070C0"/>
    <outlinePr summaryBelow="0"/>
    <pageSetUpPr fitToPage="1"/>
  </sheetPr>
  <dimension ref="A1:Q198"/>
  <sheetViews>
    <sheetView zoomScale="80" zoomScaleNormal="80" workbookViewId="0">
      <pane ySplit="2" topLeftCell="A3" activePane="bottomLeft" state="frozen"/>
      <selection activeCell="F18" sqref="F18"/>
      <selection pane="bottomLeft"/>
    </sheetView>
  </sheetViews>
  <sheetFormatPr defaultColWidth="9" defaultRowHeight="14.25" outlineLevelRow="1"/>
  <cols>
    <col min="1" max="1" width="12.25" style="259" customWidth="1"/>
    <col min="2" max="2" width="14.25" style="268" customWidth="1"/>
    <col min="3" max="3" width="61.375" style="268" customWidth="1"/>
    <col min="4" max="4" width="14.375" style="269" customWidth="1"/>
    <col min="5" max="5" width="12.375" style="269" customWidth="1"/>
    <col min="6" max="6" width="12.375" style="268" customWidth="1"/>
    <col min="7" max="7" width="14.75" style="268" customWidth="1"/>
    <col min="8" max="8" width="15.375" style="268" customWidth="1"/>
    <col min="9" max="9" width="12.375" style="268" customWidth="1"/>
    <col min="10" max="10" width="33.125" style="268" customWidth="1"/>
    <col min="11" max="11" width="16.5" style="272" bestFit="1" customWidth="1"/>
    <col min="12" max="12" width="122.25" style="268" customWidth="1"/>
    <col min="13" max="27" width="9" style="268" customWidth="1"/>
    <col min="28" max="16384" width="9" style="268"/>
  </cols>
  <sheetData>
    <row r="1" spans="1:17" s="261" customFormat="1" ht="30">
      <c r="A1" s="257" t="s">
        <v>334</v>
      </c>
      <c r="C1" s="262"/>
      <c r="I1" s="261" t="s">
        <v>83</v>
      </c>
      <c r="K1" s="263"/>
    </row>
    <row r="2" spans="1:17" ht="25.5">
      <c r="A2" s="324" t="s">
        <v>150</v>
      </c>
      <c r="B2" s="325" t="s">
        <v>7</v>
      </c>
      <c r="C2" s="325" t="s">
        <v>74</v>
      </c>
      <c r="D2" s="265" t="str">
        <f>"Value adjusted to "&amp;'Primary Inputs'!$C$16</f>
        <v>Value adjusted to 2017</v>
      </c>
      <c r="E2" s="326" t="s">
        <v>125</v>
      </c>
      <c r="F2" s="325" t="s">
        <v>4</v>
      </c>
      <c r="G2" s="327" t="s">
        <v>190</v>
      </c>
      <c r="H2" s="325" t="s">
        <v>192</v>
      </c>
      <c r="I2" s="325" t="s">
        <v>73</v>
      </c>
      <c r="J2" s="325" t="s">
        <v>117</v>
      </c>
      <c r="K2" s="325" t="s">
        <v>118</v>
      </c>
      <c r="L2" s="325" t="s">
        <v>113</v>
      </c>
      <c r="M2" s="328"/>
      <c r="N2" s="328"/>
      <c r="O2" s="328"/>
      <c r="P2" s="328"/>
      <c r="Q2" s="328"/>
    </row>
    <row r="3" spans="1:17" ht="12.75">
      <c r="A3" s="346">
        <f>ROW()</f>
        <v>3</v>
      </c>
      <c r="B3" s="330" t="s">
        <v>120</v>
      </c>
      <c r="C3" s="330" t="s">
        <v>470</v>
      </c>
      <c r="D3" s="346">
        <f ca="1">IF(E3="","",(INDEX(OFFSET('GDP inflator'!$F$3,0,0,'GDP inflator'!$B$4,1),MATCH(I3,OFFSET('GDP inflator'!$D$3,0,0,'GDP inflator'!$B$4,1),0))*E3) )</f>
        <v>-26006.160565706443</v>
      </c>
      <c r="E3" s="331">
        <f>-130*365*0.5</f>
        <v>-23725</v>
      </c>
      <c r="F3" s="330" t="s">
        <v>18</v>
      </c>
      <c r="G3" s="330" t="s">
        <v>191</v>
      </c>
      <c r="H3" s="330" t="s">
        <v>6</v>
      </c>
      <c r="I3" s="330">
        <v>2015</v>
      </c>
      <c r="J3" s="352" t="s">
        <v>471</v>
      </c>
      <c r="K3" s="352" t="s">
        <v>472</v>
      </c>
      <c r="L3" s="356" t="s">
        <v>473</v>
      </c>
      <c r="M3" s="328"/>
      <c r="N3" s="328"/>
      <c r="O3" s="328"/>
      <c r="P3" s="328"/>
      <c r="Q3" s="328"/>
    </row>
    <row r="4" spans="1:17" ht="12.75">
      <c r="A4" s="346">
        <f>ROW()</f>
        <v>4</v>
      </c>
      <c r="B4" s="330" t="s">
        <v>120</v>
      </c>
      <c r="C4" s="330" t="s">
        <v>474</v>
      </c>
      <c r="D4" s="346">
        <f ca="1">IF(E4="","",(INDEX(OFFSET('GDP inflator'!$F$3,0,0,'GDP inflator'!$B$4,1),MATCH(I4,OFFSET('GDP inflator'!$D$3,0,0,'GDP inflator'!$B$4,1),0))*E4) )</f>
        <v>-26006.160565706443</v>
      </c>
      <c r="E4" s="331">
        <f>-130*365*0.5</f>
        <v>-23725</v>
      </c>
      <c r="F4" s="330" t="s">
        <v>18</v>
      </c>
      <c r="G4" s="330" t="s">
        <v>195</v>
      </c>
      <c r="H4" s="330" t="s">
        <v>198</v>
      </c>
      <c r="I4" s="330">
        <v>2015</v>
      </c>
      <c r="J4" s="352" t="s">
        <v>471</v>
      </c>
      <c r="K4" s="352" t="s">
        <v>472</v>
      </c>
      <c r="L4" s="356" t="s">
        <v>475</v>
      </c>
      <c r="M4" s="328"/>
      <c r="N4" s="328"/>
      <c r="O4" s="328"/>
      <c r="P4" s="328"/>
      <c r="Q4" s="328"/>
    </row>
    <row r="5" spans="1:17" ht="12.75">
      <c r="A5" s="346">
        <f>ROW()</f>
        <v>5</v>
      </c>
      <c r="B5" s="330" t="s">
        <v>120</v>
      </c>
      <c r="C5" s="330" t="s">
        <v>476</v>
      </c>
      <c r="D5" s="346">
        <f ca="1">IF(E5="","",(INDEX(OFFSET('GDP inflator'!$F$3,0,0,'GDP inflator'!$B$4,1),MATCH(I5,OFFSET('GDP inflator'!$D$3,0,0,'GDP inflator'!$B$4,1),0))*E5) )</f>
        <v>49435.172512683319</v>
      </c>
      <c r="E5" s="331">
        <v>47002.207777777745</v>
      </c>
      <c r="F5" s="330" t="s">
        <v>18</v>
      </c>
      <c r="G5" s="330" t="s">
        <v>195</v>
      </c>
      <c r="H5" s="330" t="s">
        <v>198</v>
      </c>
      <c r="I5" s="330">
        <v>2016</v>
      </c>
      <c r="J5" s="352" t="s">
        <v>477</v>
      </c>
      <c r="K5" s="352"/>
      <c r="L5" s="356" t="s">
        <v>478</v>
      </c>
      <c r="M5" s="328"/>
      <c r="N5" s="328"/>
      <c r="O5" s="328"/>
      <c r="P5" s="328"/>
      <c r="Q5" s="328"/>
    </row>
    <row r="6" spans="1:17" ht="12.75">
      <c r="A6" s="346">
        <f>ROW()</f>
        <v>6</v>
      </c>
      <c r="B6" s="330" t="s">
        <v>120</v>
      </c>
      <c r="C6" s="330" t="s">
        <v>61</v>
      </c>
      <c r="D6" s="346">
        <f ca="1">IF(E6="","",(INDEX(OFFSET('GDP inflator'!$F$3,0,0,'GDP inflator'!$B$4,1),MATCH(I6,OFFSET('GDP inflator'!$D$3,0,0,'GDP inflator'!$B$4,1),0))*E6) )</f>
        <v>-186.34551301033068</v>
      </c>
      <c r="E6" s="331">
        <v>-170</v>
      </c>
      <c r="F6" s="330" t="s">
        <v>57</v>
      </c>
      <c r="G6" s="330" t="s">
        <v>191</v>
      </c>
      <c r="H6" s="330" t="s">
        <v>6</v>
      </c>
      <c r="I6" s="330">
        <v>2015</v>
      </c>
      <c r="J6" s="352" t="s">
        <v>471</v>
      </c>
      <c r="K6" s="352"/>
      <c r="L6" s="356"/>
      <c r="M6" s="328"/>
      <c r="N6" s="328"/>
      <c r="O6" s="328"/>
      <c r="P6" s="328"/>
      <c r="Q6" s="328"/>
    </row>
    <row r="7" spans="1:17" ht="12.75">
      <c r="A7" s="346">
        <f>ROW()</f>
        <v>7</v>
      </c>
      <c r="B7" s="330" t="s">
        <v>5</v>
      </c>
      <c r="C7" s="330" t="s">
        <v>385</v>
      </c>
      <c r="D7" s="346">
        <f ca="1">IF(E7="","",(INDEX(OFFSET('GDP inflator'!$F$3,0,0,'GDP inflator'!$B$4,1),MATCH(I7,OFFSET('GDP inflator'!$D$3,0,0,'GDP inflator'!$B$4,1),0))*E7) )</f>
        <v>-17098.437325756666</v>
      </c>
      <c r="E7" s="331">
        <f>AVERAGE(E8:E13)</f>
        <v>-16256.933333333334</v>
      </c>
      <c r="F7" s="330" t="s">
        <v>18</v>
      </c>
      <c r="G7" s="330" t="s">
        <v>191</v>
      </c>
      <c r="H7" s="330" t="s">
        <v>131</v>
      </c>
      <c r="I7" s="330">
        <v>2016</v>
      </c>
      <c r="J7" s="352" t="s">
        <v>479</v>
      </c>
      <c r="K7" s="352"/>
      <c r="L7" s="356" t="s">
        <v>115</v>
      </c>
      <c r="M7" s="328"/>
      <c r="N7" s="328"/>
      <c r="O7" s="328"/>
      <c r="P7" s="328"/>
      <c r="Q7" s="328"/>
    </row>
    <row r="8" spans="1:17" ht="12.75" outlineLevel="1">
      <c r="A8" s="346">
        <f>ROW()</f>
        <v>8</v>
      </c>
      <c r="B8" s="330" t="s">
        <v>5</v>
      </c>
      <c r="C8" s="330" t="s">
        <v>27</v>
      </c>
      <c r="D8" s="346">
        <f ca="1">IF(E8="","",(INDEX(OFFSET('GDP inflator'!$F$3,0,0,'GDP inflator'!$B$4,1),MATCH(I8,OFFSET('GDP inflator'!$D$3,0,0,'GDP inflator'!$B$4,1),0))*E8) )</f>
        <v>-21043.16476849814</v>
      </c>
      <c r="E8" s="331">
        <f>-384.76*52</f>
        <v>-20007.52</v>
      </c>
      <c r="F8" s="330" t="s">
        <v>18</v>
      </c>
      <c r="G8" s="330" t="s">
        <v>191</v>
      </c>
      <c r="H8" s="330" t="s">
        <v>131</v>
      </c>
      <c r="I8" s="330">
        <v>2016</v>
      </c>
      <c r="J8" s="352" t="s">
        <v>479</v>
      </c>
      <c r="K8" s="352"/>
      <c r="L8" s="356" t="s">
        <v>116</v>
      </c>
      <c r="M8" s="328"/>
      <c r="N8" s="328"/>
      <c r="O8" s="328"/>
      <c r="P8" s="328"/>
      <c r="Q8" s="328"/>
    </row>
    <row r="9" spans="1:17" ht="12.75" outlineLevel="1">
      <c r="A9" s="346">
        <f>ROW()</f>
        <v>9</v>
      </c>
      <c r="B9" s="330" t="s">
        <v>5</v>
      </c>
      <c r="C9" s="330" t="s">
        <v>26</v>
      </c>
      <c r="D9" s="346">
        <f ca="1">IF(E9="","",(INDEX(OFFSET('GDP inflator'!$F$3,0,0,'GDP inflator'!$B$4,1),MATCH(I9,OFFSET('GDP inflator'!$D$3,0,0,'GDP inflator'!$B$4,1),0))*E9) )</f>
        <v>-19424.291504261873</v>
      </c>
      <c r="E9" s="331">
        <f>-355.16*52</f>
        <v>-18468.32</v>
      </c>
      <c r="F9" s="330" t="s">
        <v>18</v>
      </c>
      <c r="G9" s="330" t="s">
        <v>191</v>
      </c>
      <c r="H9" s="330" t="s">
        <v>131</v>
      </c>
      <c r="I9" s="330">
        <v>2016</v>
      </c>
      <c r="J9" s="352" t="s">
        <v>479</v>
      </c>
      <c r="K9" s="352"/>
      <c r="L9" s="356" t="s">
        <v>116</v>
      </c>
      <c r="M9" s="328"/>
      <c r="N9" s="328"/>
      <c r="O9" s="328"/>
      <c r="P9" s="328"/>
      <c r="Q9" s="328"/>
    </row>
    <row r="10" spans="1:17" ht="12.75" outlineLevel="1">
      <c r="A10" s="346">
        <f>ROW()</f>
        <v>10</v>
      </c>
      <c r="B10" s="330" t="s">
        <v>5</v>
      </c>
      <c r="C10" s="330" t="s">
        <v>25</v>
      </c>
      <c r="D10" s="346">
        <f ca="1">IF(E10="","",(INDEX(OFFSET('GDP inflator'!$F$3,0,0,'GDP inflator'!$B$4,1),MATCH(I10,OFFSET('GDP inflator'!$D$3,0,0,'GDP inflator'!$B$4,1),0))*E10) )</f>
        <v>-16187.091892432672</v>
      </c>
      <c r="E10" s="331">
        <f>-295.97*52</f>
        <v>-15390.440000000002</v>
      </c>
      <c r="F10" s="330" t="s">
        <v>18</v>
      </c>
      <c r="G10" s="330" t="s">
        <v>191</v>
      </c>
      <c r="H10" s="330" t="s">
        <v>131</v>
      </c>
      <c r="I10" s="330">
        <v>2016</v>
      </c>
      <c r="J10" s="352" t="s">
        <v>479</v>
      </c>
      <c r="K10" s="352"/>
      <c r="L10" s="356" t="s">
        <v>116</v>
      </c>
      <c r="M10" s="328"/>
      <c r="N10" s="328"/>
      <c r="O10" s="328"/>
      <c r="P10" s="328"/>
      <c r="Q10" s="328"/>
    </row>
    <row r="11" spans="1:17" ht="12.75" outlineLevel="1">
      <c r="A11" s="346">
        <f>ROW()</f>
        <v>11</v>
      </c>
      <c r="B11" s="330" t="s">
        <v>5</v>
      </c>
      <c r="C11" s="330" t="s">
        <v>24</v>
      </c>
      <c r="D11" s="346">
        <f ca="1">IF(E11="","",(INDEX(OFFSET('GDP inflator'!$F$3,0,0,'GDP inflator'!$B$4,1),MATCH(I11,OFFSET('GDP inflator'!$D$3,0,0,'GDP inflator'!$B$4,1),0))*E11) )</f>
        <v>-15384.765176677738</v>
      </c>
      <c r="E11" s="331">
        <f>-281.3*52</f>
        <v>-14627.6</v>
      </c>
      <c r="F11" s="330" t="s">
        <v>18</v>
      </c>
      <c r="G11" s="330" t="s">
        <v>191</v>
      </c>
      <c r="H11" s="330" t="s">
        <v>131</v>
      </c>
      <c r="I11" s="330">
        <v>2016</v>
      </c>
      <c r="J11" s="352" t="s">
        <v>479</v>
      </c>
      <c r="K11" s="352"/>
      <c r="L11" s="356" t="s">
        <v>116</v>
      </c>
      <c r="M11" s="328"/>
      <c r="N11" s="328"/>
      <c r="O11" s="328"/>
      <c r="P11" s="328"/>
      <c r="Q11" s="328"/>
    </row>
    <row r="12" spans="1:17" ht="12.75" outlineLevel="1">
      <c r="A12" s="346">
        <f>ROW()</f>
        <v>12</v>
      </c>
      <c r="B12" s="330" t="s">
        <v>5</v>
      </c>
      <c r="C12" s="330" t="s">
        <v>23</v>
      </c>
      <c r="D12" s="346">
        <f ca="1">IF(E12="","",(INDEX(OFFSET('GDP inflator'!$F$3,0,0,'GDP inflator'!$B$4,1),MATCH(I12,OFFSET('GDP inflator'!$D$3,0,0,'GDP inflator'!$B$4,1),0))*E12) )</f>
        <v>-16187.091892432672</v>
      </c>
      <c r="E12" s="331">
        <f>-295.97*52</f>
        <v>-15390.440000000002</v>
      </c>
      <c r="F12" s="330" t="s">
        <v>18</v>
      </c>
      <c r="G12" s="330" t="s">
        <v>191</v>
      </c>
      <c r="H12" s="330" t="s">
        <v>131</v>
      </c>
      <c r="I12" s="330">
        <v>2016</v>
      </c>
      <c r="J12" s="352" t="s">
        <v>479</v>
      </c>
      <c r="K12" s="352"/>
      <c r="L12" s="356" t="s">
        <v>116</v>
      </c>
      <c r="M12" s="328"/>
      <c r="N12" s="328"/>
      <c r="O12" s="328"/>
      <c r="P12" s="328"/>
      <c r="Q12" s="328"/>
    </row>
    <row r="13" spans="1:17" ht="12.75" outlineLevel="1">
      <c r="A13" s="346">
        <f>ROW()</f>
        <v>13</v>
      </c>
      <c r="B13" s="330" t="s">
        <v>5</v>
      </c>
      <c r="C13" s="330" t="s">
        <v>22</v>
      </c>
      <c r="D13" s="346">
        <f ca="1">IF(E13="","",(INDEX(OFFSET('GDP inflator'!$F$3,0,0,'GDP inflator'!$B$4,1),MATCH(I13,OFFSET('GDP inflator'!$D$3,0,0,'GDP inflator'!$B$4,1),0))*E13) )</f>
        <v>-14364.218720236902</v>
      </c>
      <c r="E13" s="331">
        <f>-262.64*52</f>
        <v>-13657.279999999999</v>
      </c>
      <c r="F13" s="330" t="s">
        <v>18</v>
      </c>
      <c r="G13" s="330" t="s">
        <v>191</v>
      </c>
      <c r="H13" s="330" t="s">
        <v>131</v>
      </c>
      <c r="I13" s="330">
        <v>2016</v>
      </c>
      <c r="J13" s="352" t="s">
        <v>479</v>
      </c>
      <c r="K13" s="352"/>
      <c r="L13" s="356" t="s">
        <v>116</v>
      </c>
      <c r="M13" s="328"/>
      <c r="N13" s="328"/>
      <c r="O13" s="328"/>
      <c r="P13" s="328"/>
      <c r="Q13" s="328"/>
    </row>
    <row r="14" spans="1:17" ht="12.75">
      <c r="A14" s="346">
        <f>ROW()</f>
        <v>14</v>
      </c>
      <c r="B14" s="330" t="s">
        <v>9</v>
      </c>
      <c r="C14" s="330" t="s">
        <v>383</v>
      </c>
      <c r="D14" s="346">
        <f ca="1">IF(E14="","",(INDEX(OFFSET('GDP inflator'!$F$3,0,0,'GDP inflator'!$B$4,1),MATCH(I14,OFFSET('GDP inflator'!$D$3,0,0,'GDP inflator'!$B$4,1),0))*E14) )</f>
        <v>-9666.614941574293</v>
      </c>
      <c r="E14" s="331">
        <f>AVERAGE(E15:E18)</f>
        <v>-9190.8700000000008</v>
      </c>
      <c r="F14" s="330" t="s">
        <v>18</v>
      </c>
      <c r="G14" s="330" t="s">
        <v>191</v>
      </c>
      <c r="H14" s="330" t="s">
        <v>131</v>
      </c>
      <c r="I14" s="330">
        <v>2016</v>
      </c>
      <c r="J14" s="352" t="s">
        <v>479</v>
      </c>
      <c r="K14" s="352"/>
      <c r="L14" s="356" t="s">
        <v>115</v>
      </c>
      <c r="M14" s="328"/>
      <c r="N14" s="328"/>
      <c r="O14" s="328"/>
      <c r="P14" s="328"/>
      <c r="Q14" s="328"/>
    </row>
    <row r="15" spans="1:17" ht="12.75" outlineLevel="1">
      <c r="A15" s="346">
        <f>ROW()</f>
        <v>15</v>
      </c>
      <c r="B15" s="330" t="s">
        <v>9</v>
      </c>
      <c r="C15" s="330" t="s">
        <v>384</v>
      </c>
      <c r="D15" s="346">
        <f ca="1">IF(E15="","",(INDEX(OFFSET('GDP inflator'!$F$3,0,0,'GDP inflator'!$B$4,1),MATCH(I15,OFFSET('GDP inflator'!$D$3,0,0,'GDP inflator'!$B$4,1),0))*E15) )</f>
        <v>-7987.1706590899994</v>
      </c>
      <c r="E15" s="331">
        <f>-146.04*52</f>
        <v>-7594.08</v>
      </c>
      <c r="F15" s="330" t="s">
        <v>18</v>
      </c>
      <c r="G15" s="330" t="s">
        <v>191</v>
      </c>
      <c r="H15" s="330" t="s">
        <v>131</v>
      </c>
      <c r="I15" s="330">
        <v>2016</v>
      </c>
      <c r="J15" s="352" t="s">
        <v>479</v>
      </c>
      <c r="K15" s="352"/>
      <c r="L15" s="356" t="s">
        <v>116</v>
      </c>
      <c r="M15" s="328"/>
      <c r="N15" s="328"/>
      <c r="O15" s="328"/>
      <c r="P15" s="328"/>
      <c r="Q15" s="328"/>
    </row>
    <row r="16" spans="1:17" ht="12.75" outlineLevel="1">
      <c r="A16" s="346">
        <f>ROW()</f>
        <v>16</v>
      </c>
      <c r="B16" s="330" t="s">
        <v>9</v>
      </c>
      <c r="C16" s="330" t="s">
        <v>39</v>
      </c>
      <c r="D16" s="346">
        <f ca="1">IF(E16="","",(INDEX(OFFSET('GDP inflator'!$F$3,0,0,'GDP inflator'!$B$4,1),MATCH(I16,OFFSET('GDP inflator'!$D$3,0,0,'GDP inflator'!$B$4,1),0))*E16) )</f>
        <v>-9269.1432710392564</v>
      </c>
      <c r="E16" s="331">
        <f>-169.48*52</f>
        <v>-8812.9599999999991</v>
      </c>
      <c r="F16" s="330" t="s">
        <v>18</v>
      </c>
      <c r="G16" s="330" t="s">
        <v>191</v>
      </c>
      <c r="H16" s="330" t="s">
        <v>131</v>
      </c>
      <c r="I16" s="330">
        <v>2016</v>
      </c>
      <c r="J16" s="352" t="s">
        <v>479</v>
      </c>
      <c r="K16" s="352"/>
      <c r="L16" s="356" t="s">
        <v>116</v>
      </c>
      <c r="M16" s="328"/>
      <c r="N16" s="328"/>
      <c r="O16" s="328"/>
      <c r="P16" s="328"/>
      <c r="Q16" s="328"/>
    </row>
    <row r="17" spans="1:17" ht="12.75" outlineLevel="1">
      <c r="A17" s="346">
        <f>ROW()</f>
        <v>17</v>
      </c>
      <c r="B17" s="330" t="s">
        <v>9</v>
      </c>
      <c r="C17" s="330" t="s">
        <v>38</v>
      </c>
      <c r="D17" s="346">
        <f ca="1">IF(E17="","",(INDEX(OFFSET('GDP inflator'!$F$3,0,0,'GDP inflator'!$B$4,1),MATCH(I17,OFFSET('GDP inflator'!$D$3,0,0,'GDP inflator'!$B$4,1),0))*E17) )</f>
        <v>-10227.888146784586</v>
      </c>
      <c r="E17" s="331">
        <f>-187.01*52</f>
        <v>-9724.52</v>
      </c>
      <c r="F17" s="330" t="s">
        <v>18</v>
      </c>
      <c r="G17" s="330" t="s">
        <v>191</v>
      </c>
      <c r="H17" s="330" t="s">
        <v>131</v>
      </c>
      <c r="I17" s="330">
        <v>2016</v>
      </c>
      <c r="J17" s="352" t="s">
        <v>479</v>
      </c>
      <c r="K17" s="352"/>
      <c r="L17" s="356" t="s">
        <v>116</v>
      </c>
      <c r="M17" s="328"/>
      <c r="N17" s="328"/>
      <c r="O17" s="328"/>
      <c r="P17" s="328"/>
      <c r="Q17" s="328"/>
    </row>
    <row r="18" spans="1:17" ht="12.75" outlineLevel="1">
      <c r="A18" s="346">
        <f>ROW()</f>
        <v>18</v>
      </c>
      <c r="B18" s="330" t="s">
        <v>9</v>
      </c>
      <c r="C18" s="330" t="s">
        <v>37</v>
      </c>
      <c r="D18" s="346">
        <f ca="1">IF(E18="","",(INDEX(OFFSET('GDP inflator'!$F$3,0,0,'GDP inflator'!$B$4,1),MATCH(I18,OFFSET('GDP inflator'!$D$3,0,0,'GDP inflator'!$B$4,1),0))*E18) )</f>
        <v>-11182.257689383328</v>
      </c>
      <c r="E18" s="331">
        <f>-204.46*52</f>
        <v>-10631.92</v>
      </c>
      <c r="F18" s="330" t="s">
        <v>18</v>
      </c>
      <c r="G18" s="330" t="s">
        <v>191</v>
      </c>
      <c r="H18" s="330" t="s">
        <v>131</v>
      </c>
      <c r="I18" s="330">
        <v>2016</v>
      </c>
      <c r="J18" s="352" t="s">
        <v>479</v>
      </c>
      <c r="K18" s="352"/>
      <c r="L18" s="356" t="s">
        <v>116</v>
      </c>
      <c r="M18" s="328"/>
      <c r="N18" s="328"/>
      <c r="O18" s="328"/>
      <c r="P18" s="328"/>
      <c r="Q18" s="328"/>
    </row>
    <row r="19" spans="1:17" ht="12.75">
      <c r="A19" s="346">
        <f>ROW()</f>
        <v>19</v>
      </c>
      <c r="B19" s="330" t="s">
        <v>9</v>
      </c>
      <c r="C19" s="330" t="s">
        <v>406</v>
      </c>
      <c r="D19" s="346">
        <f ca="1">IF(E19="","",(INDEX(OFFSET('GDP inflator'!$F$3,0,0,'GDP inflator'!$B$4,1),MATCH(I19,OFFSET('GDP inflator'!$D$3,0,0,'GDP inflator'!$B$4,1),0))*E19) )</f>
        <v>-9666.614941574293</v>
      </c>
      <c r="E19" s="331">
        <f>AVERAGE(E20:E23)</f>
        <v>-9190.8700000000008</v>
      </c>
      <c r="F19" s="330" t="s">
        <v>18</v>
      </c>
      <c r="G19" s="330" t="s">
        <v>191</v>
      </c>
      <c r="H19" s="330" t="s">
        <v>131</v>
      </c>
      <c r="I19" s="330">
        <v>2016</v>
      </c>
      <c r="J19" s="352" t="s">
        <v>479</v>
      </c>
      <c r="K19" s="352"/>
      <c r="L19" s="356" t="s">
        <v>115</v>
      </c>
      <c r="M19" s="328"/>
      <c r="N19" s="328"/>
      <c r="O19" s="328"/>
      <c r="P19" s="328"/>
      <c r="Q19" s="328"/>
    </row>
    <row r="20" spans="1:17" ht="12.75" outlineLevel="1">
      <c r="A20" s="346">
        <f>ROW()</f>
        <v>20</v>
      </c>
      <c r="B20" s="330" t="s">
        <v>9</v>
      </c>
      <c r="C20" s="330" t="s">
        <v>36</v>
      </c>
      <c r="D20" s="346">
        <f ca="1">IF(E20="","",(INDEX(OFFSET('GDP inflator'!$F$3,0,0,'GDP inflator'!$B$4,1),MATCH(I20,OFFSET('GDP inflator'!$D$3,0,0,'GDP inflator'!$B$4,1),0))*E20) )</f>
        <v>-7987.1706590899994</v>
      </c>
      <c r="E20" s="331">
        <f>-146.04*52</f>
        <v>-7594.08</v>
      </c>
      <c r="F20" s="330" t="s">
        <v>18</v>
      </c>
      <c r="G20" s="330" t="s">
        <v>191</v>
      </c>
      <c r="H20" s="330" t="s">
        <v>131</v>
      </c>
      <c r="I20" s="330">
        <v>2016</v>
      </c>
      <c r="J20" s="352" t="s">
        <v>479</v>
      </c>
      <c r="K20" s="352"/>
      <c r="L20" s="356" t="s">
        <v>116</v>
      </c>
      <c r="M20" s="328"/>
      <c r="N20" s="328"/>
      <c r="O20" s="328"/>
      <c r="P20" s="328"/>
      <c r="Q20" s="328"/>
    </row>
    <row r="21" spans="1:17" ht="12.75" outlineLevel="1">
      <c r="A21" s="346">
        <f>ROW()</f>
        <v>21</v>
      </c>
      <c r="B21" s="330" t="s">
        <v>9</v>
      </c>
      <c r="C21" s="330" t="s">
        <v>35</v>
      </c>
      <c r="D21" s="346">
        <f ca="1">IF(E21="","",(INDEX(OFFSET('GDP inflator'!$F$3,0,0,'GDP inflator'!$B$4,1),MATCH(I21,OFFSET('GDP inflator'!$D$3,0,0,'GDP inflator'!$B$4,1),0))*E21) )</f>
        <v>-9269.1432710392564</v>
      </c>
      <c r="E21" s="331">
        <f>-169.48*52</f>
        <v>-8812.9599999999991</v>
      </c>
      <c r="F21" s="330" t="s">
        <v>18</v>
      </c>
      <c r="G21" s="330" t="s">
        <v>191</v>
      </c>
      <c r="H21" s="330" t="s">
        <v>131</v>
      </c>
      <c r="I21" s="330">
        <v>2016</v>
      </c>
      <c r="J21" s="352" t="s">
        <v>479</v>
      </c>
      <c r="K21" s="352"/>
      <c r="L21" s="356" t="s">
        <v>116</v>
      </c>
      <c r="M21" s="328"/>
      <c r="N21" s="328"/>
      <c r="O21" s="328"/>
      <c r="P21" s="328"/>
      <c r="Q21" s="328"/>
    </row>
    <row r="22" spans="1:17" ht="12.75" outlineLevel="1">
      <c r="A22" s="346">
        <f>ROW()</f>
        <v>22</v>
      </c>
      <c r="B22" s="330" t="s">
        <v>9</v>
      </c>
      <c r="C22" s="330" t="s">
        <v>34</v>
      </c>
      <c r="D22" s="346">
        <f ca="1">IF(E22="","",(INDEX(OFFSET('GDP inflator'!$F$3,0,0,'GDP inflator'!$B$4,1),MATCH(I22,OFFSET('GDP inflator'!$D$3,0,0,'GDP inflator'!$B$4,1),0))*E22) )</f>
        <v>-10227.888146784586</v>
      </c>
      <c r="E22" s="331">
        <f>-187.01*52</f>
        <v>-9724.52</v>
      </c>
      <c r="F22" s="330" t="s">
        <v>18</v>
      </c>
      <c r="G22" s="330" t="s">
        <v>191</v>
      </c>
      <c r="H22" s="330" t="s">
        <v>131</v>
      </c>
      <c r="I22" s="330">
        <v>2016</v>
      </c>
      <c r="J22" s="352" t="s">
        <v>479</v>
      </c>
      <c r="K22" s="352"/>
      <c r="L22" s="356" t="s">
        <v>116</v>
      </c>
      <c r="M22" s="328"/>
      <c r="N22" s="328"/>
      <c r="O22" s="328"/>
      <c r="P22" s="328"/>
      <c r="Q22" s="328"/>
    </row>
    <row r="23" spans="1:17" ht="12.75" outlineLevel="1">
      <c r="A23" s="346">
        <f>ROW()</f>
        <v>23</v>
      </c>
      <c r="B23" s="330" t="s">
        <v>9</v>
      </c>
      <c r="C23" s="330" t="s">
        <v>33</v>
      </c>
      <c r="D23" s="346">
        <f ca="1">IF(E23="","",(INDEX(OFFSET('GDP inflator'!$F$3,0,0,'GDP inflator'!$B$4,1),MATCH(I23,OFFSET('GDP inflator'!$D$3,0,0,'GDP inflator'!$B$4,1),0))*E23) )</f>
        <v>-11182.257689383328</v>
      </c>
      <c r="E23" s="331">
        <f>-204.46*52</f>
        <v>-10631.92</v>
      </c>
      <c r="F23" s="330" t="s">
        <v>18</v>
      </c>
      <c r="G23" s="330" t="s">
        <v>191</v>
      </c>
      <c r="H23" s="330" t="s">
        <v>131</v>
      </c>
      <c r="I23" s="330">
        <v>2016</v>
      </c>
      <c r="J23" s="352" t="s">
        <v>479</v>
      </c>
      <c r="K23" s="352"/>
      <c r="L23" s="356" t="s">
        <v>116</v>
      </c>
      <c r="M23" s="328"/>
      <c r="N23" s="328"/>
      <c r="O23" s="328"/>
      <c r="P23" s="328"/>
      <c r="Q23" s="328"/>
    </row>
    <row r="24" spans="1:17" ht="12.75">
      <c r="A24" s="346">
        <f>ROW()</f>
        <v>24</v>
      </c>
      <c r="B24" s="330" t="s">
        <v>9</v>
      </c>
      <c r="C24" s="330" t="s">
        <v>382</v>
      </c>
      <c r="D24" s="346">
        <f ca="1">IF(E24="","",(INDEX(OFFSET('GDP inflator'!$F$3,0,0,'GDP inflator'!$B$4,1),MATCH(I24,OFFSET('GDP inflator'!$D$3,0,0,'GDP inflator'!$B$4,1),0))*E24) )</f>
        <v>-4636.7593020929198</v>
      </c>
      <c r="E24" s="331">
        <f>AVERAGE(E25:E29)</f>
        <v>-4408.5599999999995</v>
      </c>
      <c r="F24" s="330" t="s">
        <v>18</v>
      </c>
      <c r="G24" s="330" t="s">
        <v>191</v>
      </c>
      <c r="H24" s="330" t="s">
        <v>131</v>
      </c>
      <c r="I24" s="330">
        <v>2016</v>
      </c>
      <c r="J24" s="352" t="s">
        <v>479</v>
      </c>
      <c r="K24" s="352"/>
      <c r="L24" s="356" t="s">
        <v>115</v>
      </c>
      <c r="M24" s="328"/>
      <c r="N24" s="328"/>
      <c r="O24" s="328"/>
      <c r="P24" s="328"/>
      <c r="Q24" s="328"/>
    </row>
    <row r="25" spans="1:17" ht="12.75" outlineLevel="1">
      <c r="A25" s="346">
        <f>ROW()</f>
        <v>25</v>
      </c>
      <c r="B25" s="330" t="s">
        <v>9</v>
      </c>
      <c r="C25" s="330" t="s">
        <v>32</v>
      </c>
      <c r="D25" s="346">
        <f ca="1">IF(E25="","",(INDEX(OFFSET('GDP inflator'!$F$3,0,0,'GDP inflator'!$B$4,1),MATCH(I25,OFFSET('GDP inflator'!$D$3,0,0,'GDP inflator'!$B$4,1),0))*E25) )</f>
        <v>-5071.5580335347549</v>
      </c>
      <c r="E25" s="331">
        <f>-92.73*52</f>
        <v>-4821.96</v>
      </c>
      <c r="F25" s="330" t="s">
        <v>18</v>
      </c>
      <c r="G25" s="330" t="s">
        <v>191</v>
      </c>
      <c r="H25" s="330" t="s">
        <v>131</v>
      </c>
      <c r="I25" s="330">
        <v>2016</v>
      </c>
      <c r="J25" s="352" t="s">
        <v>479</v>
      </c>
      <c r="K25" s="352"/>
      <c r="L25" s="356" t="s">
        <v>116</v>
      </c>
      <c r="M25" s="328"/>
      <c r="N25" s="328"/>
      <c r="O25" s="328"/>
      <c r="P25" s="328"/>
      <c r="Q25" s="328"/>
    </row>
    <row r="26" spans="1:17" ht="12.75" outlineLevel="1">
      <c r="A26" s="346">
        <f>ROW()</f>
        <v>26</v>
      </c>
      <c r="B26" s="330" t="s">
        <v>9</v>
      </c>
      <c r="C26" s="330" t="s">
        <v>31</v>
      </c>
      <c r="D26" s="346">
        <f ca="1">IF(E26="","",(INDEX(OFFSET('GDP inflator'!$F$3,0,0,'GDP inflator'!$B$4,1),MATCH(I26,OFFSET('GDP inflator'!$D$3,0,0,'GDP inflator'!$B$4,1),0))*E26) )</f>
        <v>-5577.4559286085878</v>
      </c>
      <c r="E26" s="331">
        <f>-101.98*52</f>
        <v>-5302.96</v>
      </c>
      <c r="F26" s="330" t="s">
        <v>18</v>
      </c>
      <c r="G26" s="330" t="s">
        <v>191</v>
      </c>
      <c r="H26" s="330" t="s">
        <v>131</v>
      </c>
      <c r="I26" s="330">
        <v>2016</v>
      </c>
      <c r="J26" s="352" t="s">
        <v>479</v>
      </c>
      <c r="K26" s="352"/>
      <c r="L26" s="356" t="s">
        <v>116</v>
      </c>
      <c r="M26" s="328"/>
      <c r="N26" s="328"/>
      <c r="O26" s="328"/>
      <c r="P26" s="328"/>
      <c r="Q26" s="328"/>
    </row>
    <row r="27" spans="1:17" ht="12.75" outlineLevel="1">
      <c r="A27" s="346">
        <f>ROW()</f>
        <v>27</v>
      </c>
      <c r="B27" s="330" t="s">
        <v>9</v>
      </c>
      <c r="C27" s="330" t="s">
        <v>30</v>
      </c>
      <c r="D27" s="346">
        <f ca="1">IF(E27="","",(INDEX(OFFSET('GDP inflator'!$F$3,0,0,'GDP inflator'!$B$4,1),MATCH(I27,OFFSET('GDP inflator'!$D$3,0,0,'GDP inflator'!$B$4,1),0))*E27) )</f>
        <v>-3524.3308495738124</v>
      </c>
      <c r="E27" s="331">
        <f>-64.44*52</f>
        <v>-3350.88</v>
      </c>
      <c r="F27" s="330" t="s">
        <v>18</v>
      </c>
      <c r="G27" s="330" t="s">
        <v>191</v>
      </c>
      <c r="H27" s="330" t="s">
        <v>131</v>
      </c>
      <c r="I27" s="330">
        <v>2016</v>
      </c>
      <c r="J27" s="352" t="s">
        <v>479</v>
      </c>
      <c r="K27" s="352"/>
      <c r="L27" s="356" t="s">
        <v>116</v>
      </c>
      <c r="M27" s="328"/>
      <c r="N27" s="328"/>
      <c r="O27" s="328"/>
      <c r="P27" s="328"/>
      <c r="Q27" s="328"/>
    </row>
    <row r="28" spans="1:17" ht="12.75" outlineLevel="1">
      <c r="A28" s="346">
        <f>ROW()</f>
        <v>28</v>
      </c>
      <c r="B28" s="330" t="s">
        <v>9</v>
      </c>
      <c r="C28" s="330" t="s">
        <v>29</v>
      </c>
      <c r="D28" s="346">
        <f ca="1">IF(E28="","",(INDEX(OFFSET('GDP inflator'!$F$3,0,0,'GDP inflator'!$B$4,1),MATCH(I28,OFFSET('GDP inflator'!$D$3,0,0,'GDP inflator'!$B$4,1),0))*E28) )</f>
        <v>-4019.8373284245067</v>
      </c>
      <c r="E28" s="331">
        <f>-73.5*52</f>
        <v>-3822</v>
      </c>
      <c r="F28" s="330" t="s">
        <v>18</v>
      </c>
      <c r="G28" s="330" t="s">
        <v>191</v>
      </c>
      <c r="H28" s="330" t="s">
        <v>131</v>
      </c>
      <c r="I28" s="330">
        <v>2016</v>
      </c>
      <c r="J28" s="352" t="s">
        <v>479</v>
      </c>
      <c r="K28" s="352"/>
      <c r="L28" s="356" t="s">
        <v>116</v>
      </c>
      <c r="M28" s="328"/>
      <c r="N28" s="328"/>
      <c r="O28" s="328"/>
      <c r="P28" s="328"/>
      <c r="Q28" s="328"/>
    </row>
    <row r="29" spans="1:17" ht="12.75" outlineLevel="1" collapsed="1">
      <c r="A29" s="346">
        <f>ROW()</f>
        <v>29</v>
      </c>
      <c r="B29" s="330" t="s">
        <v>9</v>
      </c>
      <c r="C29" s="330" t="s">
        <v>28</v>
      </c>
      <c r="D29" s="346">
        <f ca="1">IF(E29="","",(INDEX(OFFSET('GDP inflator'!$F$3,0,0,'GDP inflator'!$B$4,1),MATCH(I29,OFFSET('GDP inflator'!$D$3,0,0,'GDP inflator'!$B$4,1),0))*E29) )</f>
        <v>-4990.6143703229418</v>
      </c>
      <c r="E29" s="331">
        <f>-91.25*52</f>
        <v>-4745</v>
      </c>
      <c r="F29" s="330" t="s">
        <v>18</v>
      </c>
      <c r="G29" s="330" t="s">
        <v>191</v>
      </c>
      <c r="H29" s="330" t="s">
        <v>131</v>
      </c>
      <c r="I29" s="330">
        <v>2016</v>
      </c>
      <c r="J29" s="352" t="s">
        <v>479</v>
      </c>
      <c r="K29" s="352"/>
      <c r="L29" s="356" t="s">
        <v>116</v>
      </c>
      <c r="M29" s="328"/>
      <c r="N29" s="328"/>
      <c r="O29" s="328"/>
      <c r="P29" s="328"/>
      <c r="Q29" s="328"/>
    </row>
    <row r="30" spans="1:17" ht="12.75">
      <c r="A30" s="346">
        <f>ROW()</f>
        <v>30</v>
      </c>
      <c r="B30" s="330" t="s">
        <v>5</v>
      </c>
      <c r="C30" s="330" t="s">
        <v>62</v>
      </c>
      <c r="D30" s="346">
        <f ca="1">IF(E30="","",(INDEX(OFFSET('GDP inflator'!$F$3,0,0,'GDP inflator'!$B$4,1),MATCH(I30,OFFSET('GDP inflator'!$D$3,0,0,'GDP inflator'!$B$4,1),0))*E30) )</f>
        <v>-4483.033654808115</v>
      </c>
      <c r="E30" s="331">
        <v>-4262.3999999999996</v>
      </c>
      <c r="F30" s="330" t="s">
        <v>18</v>
      </c>
      <c r="G30" s="330" t="s">
        <v>191</v>
      </c>
      <c r="H30" s="330" t="s">
        <v>131</v>
      </c>
      <c r="I30" s="330">
        <v>2016</v>
      </c>
      <c r="J30" s="352" t="s">
        <v>479</v>
      </c>
      <c r="K30" s="352"/>
      <c r="L30" s="356" t="s">
        <v>116</v>
      </c>
      <c r="M30" s="328"/>
      <c r="N30" s="328"/>
      <c r="O30" s="328"/>
      <c r="P30" s="328"/>
      <c r="Q30" s="328"/>
    </row>
    <row r="31" spans="1:17" ht="12.75">
      <c r="A31" s="346">
        <f>ROW()</f>
        <v>31</v>
      </c>
      <c r="B31" s="330" t="s">
        <v>8</v>
      </c>
      <c r="C31" s="330" t="s">
        <v>110</v>
      </c>
      <c r="D31" s="346">
        <f ca="1">IF(E31="","",(INDEX(OFFSET('GDP inflator'!$F$3,0,0,'GDP inflator'!$B$4,1),MATCH(I31,OFFSET('GDP inflator'!$D$3,0,0,'GDP inflator'!$B$4,1),0))*E31) )</f>
        <v>-1310.7384601665001</v>
      </c>
      <c r="E31" s="331">
        <v>-938.11620000000005</v>
      </c>
      <c r="F31" s="330" t="s">
        <v>57</v>
      </c>
      <c r="G31" s="330" t="s">
        <v>191</v>
      </c>
      <c r="H31" s="330" t="s">
        <v>8</v>
      </c>
      <c r="I31" s="330">
        <v>2008</v>
      </c>
      <c r="J31" s="352" t="s">
        <v>480</v>
      </c>
      <c r="K31" s="352"/>
      <c r="L31" s="356" t="s">
        <v>481</v>
      </c>
      <c r="M31" s="328"/>
      <c r="N31" s="328"/>
      <c r="O31" s="328"/>
      <c r="P31" s="328"/>
      <c r="Q31" s="328"/>
    </row>
    <row r="32" spans="1:17" ht="12.75">
      <c r="A32" s="346">
        <f>ROW()</f>
        <v>32</v>
      </c>
      <c r="B32" s="330" t="s">
        <v>8</v>
      </c>
      <c r="C32" s="330" t="s">
        <v>112</v>
      </c>
      <c r="D32" s="346">
        <f ca="1">IF(E32="","",(INDEX(OFFSET('GDP inflator'!$F$3,0,0,'GDP inflator'!$B$4,1),MATCH(I32,OFFSET('GDP inflator'!$D$3,0,0,'GDP inflator'!$B$4,1),0))*E32) )</f>
        <v>-9217.6352128445451</v>
      </c>
      <c r="E32" s="331">
        <v>-7596.11</v>
      </c>
      <c r="F32" s="330" t="s">
        <v>18</v>
      </c>
      <c r="G32" s="330" t="s">
        <v>191</v>
      </c>
      <c r="H32" s="330" t="s">
        <v>8</v>
      </c>
      <c r="I32" s="330">
        <v>2013</v>
      </c>
      <c r="J32" s="352" t="s">
        <v>482</v>
      </c>
      <c r="K32" s="352"/>
      <c r="L32" s="356" t="s">
        <v>483</v>
      </c>
      <c r="M32" s="328"/>
      <c r="N32" s="328"/>
      <c r="O32" s="328"/>
      <c r="P32" s="328"/>
      <c r="Q32" s="328"/>
    </row>
    <row r="33" spans="1:17" ht="12.75">
      <c r="A33" s="346">
        <f>ROW()</f>
        <v>33</v>
      </c>
      <c r="B33" s="330" t="s">
        <v>8</v>
      </c>
      <c r="C33" s="330" t="s">
        <v>111</v>
      </c>
      <c r="D33" s="346">
        <f ca="1">IF(E33="","",(INDEX(OFFSET('GDP inflator'!$F$3,0,0,'GDP inflator'!$B$4,1),MATCH(I33,OFFSET('GDP inflator'!$D$3,0,0,'GDP inflator'!$B$4,1),0))*E33) )</f>
        <v>-2054.7529629715132</v>
      </c>
      <c r="E33" s="331">
        <v>-1693.29</v>
      </c>
      <c r="F33" s="330" t="s">
        <v>18</v>
      </c>
      <c r="G33" s="330" t="s">
        <v>191</v>
      </c>
      <c r="H33" s="330" t="s">
        <v>8</v>
      </c>
      <c r="I33" s="330">
        <v>2013</v>
      </c>
      <c r="J33" s="352" t="s">
        <v>482</v>
      </c>
      <c r="K33" s="352"/>
      <c r="L33" s="356" t="s">
        <v>483</v>
      </c>
      <c r="M33" s="328"/>
      <c r="N33" s="328"/>
      <c r="O33" s="328"/>
      <c r="P33" s="328"/>
      <c r="Q33" s="328"/>
    </row>
    <row r="34" spans="1:17" ht="12.75">
      <c r="A34" s="346">
        <f>ROW()</f>
        <v>34</v>
      </c>
      <c r="B34" s="330" t="s">
        <v>5</v>
      </c>
      <c r="C34" s="332" t="s">
        <v>484</v>
      </c>
      <c r="D34" s="346">
        <f ca="1">IF(E34="","",(INDEX(OFFSET('GDP inflator'!$F$3,0,0,'GDP inflator'!$B$4,1),MATCH(I34,OFFSET('GDP inflator'!$D$3,0,0,'GDP inflator'!$B$4,1),0))*E34) )</f>
        <v>2425.1205203959739</v>
      </c>
      <c r="E34" s="333">
        <f t="shared" ref="E34:E47" si="0">E144*0.25</f>
        <v>2305.7675899999999</v>
      </c>
      <c r="F34" s="330" t="s">
        <v>18</v>
      </c>
      <c r="G34" s="330" t="s">
        <v>195</v>
      </c>
      <c r="H34" s="330" t="s">
        <v>198</v>
      </c>
      <c r="I34" s="330">
        <v>2016</v>
      </c>
      <c r="J34" s="352" t="s">
        <v>485</v>
      </c>
      <c r="K34" s="352"/>
      <c r="L34" s="356" t="s">
        <v>486</v>
      </c>
      <c r="M34" s="328"/>
      <c r="N34" s="328"/>
      <c r="O34" s="328"/>
      <c r="P34" s="328"/>
      <c r="Q34" s="328"/>
    </row>
    <row r="35" spans="1:17" ht="12.75">
      <c r="A35" s="346">
        <f>ROW()</f>
        <v>35</v>
      </c>
      <c r="B35" s="330" t="s">
        <v>5</v>
      </c>
      <c r="C35" s="332" t="s">
        <v>487</v>
      </c>
      <c r="D35" s="346">
        <f ca="1">IF(E35="","",(INDEX(OFFSET('GDP inflator'!$F$3,0,0,'GDP inflator'!$B$4,1),MATCH(I35,OFFSET('GDP inflator'!$D$3,0,0,'GDP inflator'!$B$4,1),0))*E35) )</f>
        <v>4722.5675574592824</v>
      </c>
      <c r="E35" s="333">
        <f t="shared" si="0"/>
        <v>4490.1451800000004</v>
      </c>
      <c r="F35" s="330" t="s">
        <v>18</v>
      </c>
      <c r="G35" s="330" t="s">
        <v>195</v>
      </c>
      <c r="H35" s="330" t="s">
        <v>198</v>
      </c>
      <c r="I35" s="330">
        <v>2016</v>
      </c>
      <c r="J35" s="352" t="s">
        <v>485</v>
      </c>
      <c r="K35" s="352"/>
      <c r="L35" s="356" t="s">
        <v>488</v>
      </c>
      <c r="M35" s="328"/>
      <c r="N35" s="328"/>
      <c r="O35" s="328"/>
      <c r="P35" s="328"/>
      <c r="Q35" s="328"/>
    </row>
    <row r="36" spans="1:17" ht="12.75">
      <c r="A36" s="346">
        <f>ROW()</f>
        <v>36</v>
      </c>
      <c r="B36" s="330" t="s">
        <v>5</v>
      </c>
      <c r="C36" s="332" t="s">
        <v>489</v>
      </c>
      <c r="D36" s="346">
        <f ca="1">IF(E36="","",(INDEX(OFFSET('GDP inflator'!$F$3,0,0,'GDP inflator'!$B$4,1),MATCH(I36,OFFSET('GDP inflator'!$D$3,0,0,'GDP inflator'!$B$4,1),0))*E36) )</f>
        <v>7022.6442433670809</v>
      </c>
      <c r="E36" s="333">
        <f t="shared" si="0"/>
        <v>6677.0230000000001</v>
      </c>
      <c r="F36" s="330" t="s">
        <v>18</v>
      </c>
      <c r="G36" s="330" t="s">
        <v>195</v>
      </c>
      <c r="H36" s="330" t="s">
        <v>198</v>
      </c>
      <c r="I36" s="330">
        <v>2016</v>
      </c>
      <c r="J36" s="352" t="s">
        <v>485</v>
      </c>
      <c r="K36" s="352"/>
      <c r="L36" s="356" t="s">
        <v>490</v>
      </c>
      <c r="M36" s="328"/>
      <c r="N36" s="328"/>
      <c r="O36" s="328"/>
      <c r="P36" s="328"/>
      <c r="Q36" s="328"/>
    </row>
    <row r="37" spans="1:17" ht="12.75">
      <c r="A37" s="346">
        <f>ROW()</f>
        <v>37</v>
      </c>
      <c r="B37" s="330" t="s">
        <v>5</v>
      </c>
      <c r="C37" s="330" t="s">
        <v>491</v>
      </c>
      <c r="D37" s="346">
        <f ca="1">IF(E37="","",(INDEX(OFFSET('GDP inflator'!$F$3,0,0,'GDP inflator'!$B$4,1),MATCH(I37,OFFSET('GDP inflator'!$D$3,0,0,'GDP inflator'!$B$4,1),0))*E37) )</f>
        <v>9381.1795557531987</v>
      </c>
      <c r="E37" s="331">
        <f t="shared" si="0"/>
        <v>8558.2985000000008</v>
      </c>
      <c r="F37" s="330" t="s">
        <v>18</v>
      </c>
      <c r="G37" s="330" t="s">
        <v>195</v>
      </c>
      <c r="H37" s="330" t="s">
        <v>198</v>
      </c>
      <c r="I37" s="330">
        <v>2015</v>
      </c>
      <c r="J37" s="352" t="s">
        <v>492</v>
      </c>
      <c r="K37" s="352" t="s">
        <v>493</v>
      </c>
      <c r="L37" s="356" t="s">
        <v>494</v>
      </c>
      <c r="M37" s="328"/>
      <c r="N37" s="328"/>
      <c r="O37" s="328"/>
      <c r="P37" s="328"/>
      <c r="Q37" s="328"/>
    </row>
    <row r="38" spans="1:17" ht="12.75">
      <c r="A38" s="346">
        <f>ROW()</f>
        <v>38</v>
      </c>
      <c r="B38" s="330" t="s">
        <v>5</v>
      </c>
      <c r="C38" s="330" t="s">
        <v>495</v>
      </c>
      <c r="D38" s="346">
        <f ca="1">IF(E38="","",(INDEX(OFFSET('GDP inflator'!$F$3,0,0,'GDP inflator'!$B$4,1),MATCH(I38,OFFSET('GDP inflator'!$D$3,0,0,'GDP inflator'!$B$4,1),0))*E38) )</f>
        <v>10131.90259904242</v>
      </c>
      <c r="E38" s="331">
        <f t="shared" si="0"/>
        <v>9243.1710000000003</v>
      </c>
      <c r="F38" s="330" t="s">
        <v>18</v>
      </c>
      <c r="G38" s="330" t="s">
        <v>195</v>
      </c>
      <c r="H38" s="330" t="s">
        <v>198</v>
      </c>
      <c r="I38" s="330">
        <v>2015</v>
      </c>
      <c r="J38" s="352" t="s">
        <v>492</v>
      </c>
      <c r="K38" s="352" t="s">
        <v>493</v>
      </c>
      <c r="L38" s="356" t="s">
        <v>494</v>
      </c>
      <c r="M38" s="328"/>
      <c r="N38" s="328"/>
      <c r="O38" s="328"/>
      <c r="P38" s="328"/>
      <c r="Q38" s="328"/>
    </row>
    <row r="39" spans="1:17" ht="12.75">
      <c r="A39" s="346">
        <f>ROW()</f>
        <v>39</v>
      </c>
      <c r="B39" s="330" t="s">
        <v>5</v>
      </c>
      <c r="C39" s="330" t="s">
        <v>496</v>
      </c>
      <c r="D39" s="346">
        <f ca="1">IF(E39="","",(INDEX(OFFSET('GDP inflator'!$F$3,0,0,'GDP inflator'!$B$4,1),MATCH(I39,OFFSET('GDP inflator'!$D$3,0,0,'GDP inflator'!$B$4,1),0))*E39) )</f>
        <v>9323.4316293463344</v>
      </c>
      <c r="E39" s="331">
        <f t="shared" si="0"/>
        <v>8505.616</v>
      </c>
      <c r="F39" s="330" t="s">
        <v>18</v>
      </c>
      <c r="G39" s="330" t="s">
        <v>195</v>
      </c>
      <c r="H39" s="330" t="s">
        <v>198</v>
      </c>
      <c r="I39" s="330">
        <v>2015</v>
      </c>
      <c r="J39" s="352" t="s">
        <v>492</v>
      </c>
      <c r="K39" s="352" t="s">
        <v>493</v>
      </c>
      <c r="L39" s="356" t="s">
        <v>494</v>
      </c>
      <c r="M39" s="328"/>
      <c r="N39" s="328"/>
      <c r="O39" s="328"/>
      <c r="P39" s="328"/>
      <c r="Q39" s="328"/>
    </row>
    <row r="40" spans="1:17" ht="12.75">
      <c r="A40" s="346">
        <f>ROW()</f>
        <v>40</v>
      </c>
      <c r="B40" s="330" t="s">
        <v>5</v>
      </c>
      <c r="C40" s="330" t="s">
        <v>497</v>
      </c>
      <c r="D40" s="346">
        <f ca="1">IF(E40="","",(INDEX(OFFSET('GDP inflator'!$F$3,0,0,'GDP inflator'!$B$4,1),MATCH(I40,OFFSET('GDP inflator'!$D$3,0,0,'GDP inflator'!$B$4,1),0))*E40) )</f>
        <v>9924.0100639777102</v>
      </c>
      <c r="E40" s="331">
        <f t="shared" si="0"/>
        <v>9053.5139999999992</v>
      </c>
      <c r="F40" s="330" t="s">
        <v>18</v>
      </c>
      <c r="G40" s="330" t="s">
        <v>195</v>
      </c>
      <c r="H40" s="330" t="s">
        <v>198</v>
      </c>
      <c r="I40" s="330">
        <v>2015</v>
      </c>
      <c r="J40" s="352" t="s">
        <v>492</v>
      </c>
      <c r="K40" s="352" t="s">
        <v>493</v>
      </c>
      <c r="L40" s="356" t="s">
        <v>494</v>
      </c>
      <c r="M40" s="328"/>
      <c r="N40" s="328"/>
      <c r="O40" s="328"/>
      <c r="P40" s="328"/>
      <c r="Q40" s="328"/>
    </row>
    <row r="41" spans="1:17" ht="12.75" collapsed="1">
      <c r="A41" s="346">
        <f>ROW()</f>
        <v>41</v>
      </c>
      <c r="B41" s="330" t="s">
        <v>5</v>
      </c>
      <c r="C41" s="330" t="s">
        <v>498</v>
      </c>
      <c r="D41" s="346">
        <f ca="1">IF(E41="","",(INDEX(OFFSET('GDP inflator'!$F$3,0,0,'GDP inflator'!$B$4,1),MATCH(I41,OFFSET('GDP inflator'!$D$3,0,0,'GDP inflator'!$B$4,1),0))*E41) )</f>
        <v>9785.4150406012413</v>
      </c>
      <c r="E41" s="331">
        <f t="shared" si="0"/>
        <v>8927.0760000000009</v>
      </c>
      <c r="F41" s="330" t="s">
        <v>18</v>
      </c>
      <c r="G41" s="330" t="s">
        <v>195</v>
      </c>
      <c r="H41" s="330" t="s">
        <v>198</v>
      </c>
      <c r="I41" s="330">
        <v>2015</v>
      </c>
      <c r="J41" s="352" t="s">
        <v>492</v>
      </c>
      <c r="K41" s="352" t="s">
        <v>493</v>
      </c>
      <c r="L41" s="356" t="s">
        <v>494</v>
      </c>
      <c r="M41" s="328"/>
      <c r="N41" s="328"/>
      <c r="O41" s="328"/>
      <c r="P41" s="328"/>
      <c r="Q41" s="328"/>
    </row>
    <row r="42" spans="1:17" ht="12.75">
      <c r="A42" s="346">
        <f>ROW()</f>
        <v>42</v>
      </c>
      <c r="B42" s="330" t="s">
        <v>5</v>
      </c>
      <c r="C42" s="330" t="s">
        <v>499</v>
      </c>
      <c r="D42" s="346">
        <f ca="1">IF(E42="","",(INDEX(OFFSET('GDP inflator'!$F$3,0,0,'GDP inflator'!$B$4,1),MATCH(I42,OFFSET('GDP inflator'!$D$3,0,0,'GDP inflator'!$B$4,1),0))*E42) )</f>
        <v>12648.189089850315</v>
      </c>
      <c r="E42" s="331">
        <f t="shared" si="0"/>
        <v>11538.738499999999</v>
      </c>
      <c r="F42" s="330" t="s">
        <v>18</v>
      </c>
      <c r="G42" s="330" t="s">
        <v>195</v>
      </c>
      <c r="H42" s="330" t="s">
        <v>198</v>
      </c>
      <c r="I42" s="330">
        <v>2015</v>
      </c>
      <c r="J42" s="352" t="s">
        <v>492</v>
      </c>
      <c r="K42" s="352" t="s">
        <v>493</v>
      </c>
      <c r="L42" s="356" t="s">
        <v>494</v>
      </c>
      <c r="M42" s="328"/>
      <c r="N42" s="328"/>
      <c r="O42" s="328"/>
      <c r="P42" s="328"/>
      <c r="Q42" s="328"/>
    </row>
    <row r="43" spans="1:17" ht="12.75">
      <c r="A43" s="346">
        <f>ROW()</f>
        <v>43</v>
      </c>
      <c r="B43" s="330" t="s">
        <v>5</v>
      </c>
      <c r="C43" s="330" t="s">
        <v>500</v>
      </c>
      <c r="D43" s="346">
        <f ca="1">IF(E43="","",(INDEX(OFFSET('GDP inflator'!$F$3,0,0,'GDP inflator'!$B$4,1),MATCH(I43,OFFSET('GDP inflator'!$D$3,0,0,'GDP inflator'!$B$4,1),0))*E43) )</f>
        <v>14572.552347031125</v>
      </c>
      <c r="E43" s="331">
        <f t="shared" si="0"/>
        <v>13294.304</v>
      </c>
      <c r="F43" s="330" t="s">
        <v>18</v>
      </c>
      <c r="G43" s="330" t="s">
        <v>195</v>
      </c>
      <c r="H43" s="330" t="s">
        <v>198</v>
      </c>
      <c r="I43" s="330">
        <v>2015</v>
      </c>
      <c r="J43" s="352" t="s">
        <v>492</v>
      </c>
      <c r="K43" s="352" t="s">
        <v>493</v>
      </c>
      <c r="L43" s="356" t="s">
        <v>501</v>
      </c>
      <c r="M43" s="328"/>
      <c r="N43" s="328"/>
      <c r="O43" s="328"/>
      <c r="P43" s="328"/>
      <c r="Q43" s="328"/>
    </row>
    <row r="44" spans="1:17" ht="12.75">
      <c r="A44" s="346">
        <f>ROW()</f>
        <v>44</v>
      </c>
      <c r="B44" s="330" t="s">
        <v>5</v>
      </c>
      <c r="C44" s="330" t="s">
        <v>502</v>
      </c>
      <c r="D44" s="346">
        <f ca="1">IF(E44="","",(INDEX(OFFSET('GDP inflator'!$F$3,0,0,'GDP inflator'!$B$4,1),MATCH(I44,OFFSET('GDP inflator'!$D$3,0,0,'GDP inflator'!$B$4,1),0))*E44) )</f>
        <v>14572.552347031125</v>
      </c>
      <c r="E44" s="331">
        <f t="shared" si="0"/>
        <v>13294.304</v>
      </c>
      <c r="F44" s="330" t="s">
        <v>18</v>
      </c>
      <c r="G44" s="330" t="s">
        <v>195</v>
      </c>
      <c r="H44" s="330" t="s">
        <v>198</v>
      </c>
      <c r="I44" s="330">
        <v>2015</v>
      </c>
      <c r="J44" s="352" t="s">
        <v>492</v>
      </c>
      <c r="K44" s="352" t="s">
        <v>493</v>
      </c>
      <c r="L44" s="356" t="s">
        <v>494</v>
      </c>
      <c r="M44" s="328"/>
      <c r="N44" s="328"/>
      <c r="O44" s="328"/>
      <c r="P44" s="328"/>
      <c r="Q44" s="328"/>
    </row>
    <row r="45" spans="1:17" ht="12.75">
      <c r="A45" s="346">
        <f>ROW()</f>
        <v>45</v>
      </c>
      <c r="B45" s="330" t="s">
        <v>5</v>
      </c>
      <c r="C45" s="330" t="s">
        <v>503</v>
      </c>
      <c r="D45" s="346">
        <f ca="1">IF(E45="","",(INDEX(OFFSET('GDP inflator'!$F$3,0,0,'GDP inflator'!$B$4,1),MATCH(I45,OFFSET('GDP inflator'!$D$3,0,0,'GDP inflator'!$B$4,1),0))*E45) )</f>
        <v>17442.950120062476</v>
      </c>
      <c r="E45" s="331">
        <f t="shared" si="0"/>
        <v>15912.9215</v>
      </c>
      <c r="F45" s="330" t="s">
        <v>18</v>
      </c>
      <c r="G45" s="330" t="s">
        <v>195</v>
      </c>
      <c r="H45" s="330" t="s">
        <v>198</v>
      </c>
      <c r="I45" s="330">
        <v>2015</v>
      </c>
      <c r="J45" s="352" t="s">
        <v>492</v>
      </c>
      <c r="K45" s="352" t="s">
        <v>493</v>
      </c>
      <c r="L45" s="356" t="s">
        <v>494</v>
      </c>
      <c r="M45" s="328"/>
      <c r="N45" s="328"/>
      <c r="O45" s="328"/>
      <c r="P45" s="328"/>
      <c r="Q45" s="328"/>
    </row>
    <row r="46" spans="1:17" ht="12.75">
      <c r="A46" s="346">
        <f>ROW()</f>
        <v>46</v>
      </c>
      <c r="B46" s="330" t="s">
        <v>5</v>
      </c>
      <c r="C46" s="330" t="s">
        <v>504</v>
      </c>
      <c r="D46" s="346">
        <f ca="1">IF(E46="","",(INDEX(OFFSET('GDP inflator'!$F$3,0,0,'GDP inflator'!$B$4,1),MATCH(I46,OFFSET('GDP inflator'!$D$3,0,0,'GDP inflator'!$B$4,1),0))*E46) )</f>
        <v>12491.895627338168</v>
      </c>
      <c r="E46" s="331">
        <f t="shared" si="0"/>
        <v>11396.154500000001</v>
      </c>
      <c r="F46" s="330" t="s">
        <v>18</v>
      </c>
      <c r="G46" s="330" t="s">
        <v>195</v>
      </c>
      <c r="H46" s="330" t="s">
        <v>198</v>
      </c>
      <c r="I46" s="330">
        <v>2015</v>
      </c>
      <c r="J46" s="352" t="s">
        <v>492</v>
      </c>
      <c r="K46" s="352" t="s">
        <v>493</v>
      </c>
      <c r="L46" s="356" t="s">
        <v>494</v>
      </c>
      <c r="M46" s="328"/>
      <c r="N46" s="328"/>
      <c r="O46" s="328"/>
      <c r="P46" s="328"/>
      <c r="Q46" s="328"/>
    </row>
    <row r="47" spans="1:17" ht="12.75" collapsed="1">
      <c r="A47" s="346">
        <f>ROW()</f>
        <v>47</v>
      </c>
      <c r="B47" s="330" t="s">
        <v>5</v>
      </c>
      <c r="C47" s="330" t="s">
        <v>505</v>
      </c>
      <c r="D47" s="346">
        <f ca="1">IF(E47="","",(INDEX(OFFSET('GDP inflator'!$F$3,0,0,'GDP inflator'!$B$4,1),MATCH(I47,OFFSET('GDP inflator'!$D$3,0,0,'GDP inflator'!$B$4,1),0))*E47) )</f>
        <v>12335.602164826021</v>
      </c>
      <c r="E47" s="331">
        <f t="shared" si="0"/>
        <v>11253.5705</v>
      </c>
      <c r="F47" s="330" t="s">
        <v>18</v>
      </c>
      <c r="G47" s="330" t="s">
        <v>195</v>
      </c>
      <c r="H47" s="330" t="s">
        <v>198</v>
      </c>
      <c r="I47" s="330">
        <v>2015</v>
      </c>
      <c r="J47" s="352" t="s">
        <v>492</v>
      </c>
      <c r="K47" s="352" t="s">
        <v>493</v>
      </c>
      <c r="L47" s="356" t="s">
        <v>494</v>
      </c>
      <c r="M47" s="328"/>
      <c r="N47" s="328"/>
      <c r="O47" s="328"/>
      <c r="P47" s="328"/>
      <c r="Q47" s="328"/>
    </row>
    <row r="48" spans="1:17" ht="12.75" collapsed="1">
      <c r="A48" s="346">
        <f>ROW()</f>
        <v>48</v>
      </c>
      <c r="B48" s="330" t="s">
        <v>5</v>
      </c>
      <c r="C48" s="334" t="s">
        <v>506</v>
      </c>
      <c r="D48" s="346">
        <f ca="1">IF(E48="","",(INDEX(OFFSET('GDP inflator'!$F$3,0,0,'GDP inflator'!$B$4,1),MATCH(I48,OFFSET('GDP inflator'!$D$3,0,0,'GDP inflator'!$B$4,1),0))*E48) )</f>
        <v>542.83050822451253</v>
      </c>
      <c r="E48" s="335">
        <f>E40-E37</f>
        <v>495.21549999999843</v>
      </c>
      <c r="F48" s="330" t="s">
        <v>18</v>
      </c>
      <c r="G48" s="330" t="s">
        <v>195</v>
      </c>
      <c r="H48" s="330" t="s">
        <v>198</v>
      </c>
      <c r="I48" s="330">
        <v>2015</v>
      </c>
      <c r="J48" s="352" t="s">
        <v>492</v>
      </c>
      <c r="K48" s="352" t="s">
        <v>493</v>
      </c>
      <c r="L48" s="356" t="s">
        <v>507</v>
      </c>
      <c r="M48" s="328"/>
      <c r="N48" s="328"/>
      <c r="O48" s="328"/>
      <c r="P48" s="328"/>
      <c r="Q48" s="328"/>
    </row>
    <row r="49" spans="1:17" ht="12.75">
      <c r="A49" s="346">
        <f>ROW()</f>
        <v>49</v>
      </c>
      <c r="B49" s="330" t="s">
        <v>5</v>
      </c>
      <c r="C49" s="330" t="s">
        <v>508</v>
      </c>
      <c r="D49" s="346">
        <f ca="1">IF(E49="","",(INDEX(OFFSET('GDP inflator'!$F$3,0,0,'GDP inflator'!$B$4,1),MATCH(I49,OFFSET('GDP inflator'!$D$3,0,0,'GDP inflator'!$B$4,1),0))*E49) )</f>
        <v>404.23548484804269</v>
      </c>
      <c r="E49" s="331">
        <f>E41-E37</f>
        <v>368.77750000000015</v>
      </c>
      <c r="F49" s="330" t="s">
        <v>18</v>
      </c>
      <c r="G49" s="330" t="s">
        <v>195</v>
      </c>
      <c r="H49" s="330" t="s">
        <v>198</v>
      </c>
      <c r="I49" s="330">
        <v>2015</v>
      </c>
      <c r="J49" s="352" t="s">
        <v>492</v>
      </c>
      <c r="K49" s="352" t="s">
        <v>493</v>
      </c>
      <c r="L49" s="356" t="s">
        <v>509</v>
      </c>
      <c r="M49" s="328"/>
      <c r="N49" s="328"/>
      <c r="O49" s="328"/>
      <c r="P49" s="328"/>
      <c r="Q49" s="328"/>
    </row>
    <row r="50" spans="1:17" ht="12.75">
      <c r="A50" s="346">
        <f>ROW()</f>
        <v>50</v>
      </c>
      <c r="B50" s="330" t="s">
        <v>5</v>
      </c>
      <c r="C50" s="336" t="s">
        <v>510</v>
      </c>
      <c r="D50" s="346">
        <f ca="1">IF(E50="","",(INDEX(OFFSET('GDP inflator'!$F$3,0,0,'GDP inflator'!$B$4,1),MATCH(I50,OFFSET('GDP inflator'!$D$3,0,0,'GDP inflator'!$B$4,1),0))*E50) )</f>
        <v>2724.1790258726037</v>
      </c>
      <c r="E50" s="337">
        <f>E42-E40</f>
        <v>2485.2245000000003</v>
      </c>
      <c r="F50" s="330" t="s">
        <v>18</v>
      </c>
      <c r="G50" s="330" t="s">
        <v>195</v>
      </c>
      <c r="H50" s="330" t="s">
        <v>198</v>
      </c>
      <c r="I50" s="330">
        <v>2015</v>
      </c>
      <c r="J50" s="352" t="s">
        <v>492</v>
      </c>
      <c r="K50" s="352" t="s">
        <v>493</v>
      </c>
      <c r="L50" s="356" t="s">
        <v>511</v>
      </c>
      <c r="M50" s="328"/>
      <c r="N50" s="328"/>
      <c r="O50" s="328"/>
      <c r="P50" s="328"/>
      <c r="Q50" s="328"/>
    </row>
    <row r="51" spans="1:17" ht="12.75">
      <c r="A51" s="346">
        <f>ROW()</f>
        <v>51</v>
      </c>
      <c r="B51" s="330" t="s">
        <v>5</v>
      </c>
      <c r="C51" s="330" t="s">
        <v>512</v>
      </c>
      <c r="D51" s="346">
        <f ca="1">IF(E51="","",(INDEX(OFFSET('GDP inflator'!$F$3,0,0,'GDP inflator'!$B$4,1),MATCH(I51,OFFSET('GDP inflator'!$D$3,0,0,'GDP inflator'!$B$4,1),0))*E51) )</f>
        <v>2567.885563360458</v>
      </c>
      <c r="E51" s="331">
        <f>E46-E40</f>
        <v>2342.6405000000013</v>
      </c>
      <c r="F51" s="330" t="s">
        <v>18</v>
      </c>
      <c r="G51" s="330" t="s">
        <v>195</v>
      </c>
      <c r="H51" s="330" t="s">
        <v>198</v>
      </c>
      <c r="I51" s="330">
        <v>2015</v>
      </c>
      <c r="J51" s="352" t="s">
        <v>492</v>
      </c>
      <c r="K51" s="352" t="s">
        <v>493</v>
      </c>
      <c r="L51" s="356" t="s">
        <v>513</v>
      </c>
      <c r="M51" s="328"/>
      <c r="N51" s="328"/>
      <c r="O51" s="328"/>
      <c r="P51" s="328"/>
      <c r="Q51" s="328"/>
    </row>
    <row r="52" spans="1:17" ht="12.75">
      <c r="A52" s="346">
        <f>ROW()</f>
        <v>52</v>
      </c>
      <c r="B52" s="330" t="s">
        <v>5</v>
      </c>
      <c r="C52" s="330" t="s">
        <v>514</v>
      </c>
      <c r="D52" s="346">
        <f ca="1">IF(E52="","",(INDEX(OFFSET('GDP inflator'!$F$3,0,0,'GDP inflator'!$B$4,1),MATCH(I52,OFFSET('GDP inflator'!$D$3,0,0,'GDP inflator'!$B$4,1),0))*E52) )</f>
        <v>4648.5422830534144</v>
      </c>
      <c r="E52" s="331">
        <f>E43-E40</f>
        <v>4240.7900000000009</v>
      </c>
      <c r="F52" s="338" t="s">
        <v>18</v>
      </c>
      <c r="G52" s="330" t="s">
        <v>195</v>
      </c>
      <c r="H52" s="330" t="s">
        <v>198</v>
      </c>
      <c r="I52" s="330">
        <v>2015</v>
      </c>
      <c r="J52" s="352" t="s">
        <v>492</v>
      </c>
      <c r="K52" s="352" t="s">
        <v>493</v>
      </c>
      <c r="L52" s="356" t="s">
        <v>515</v>
      </c>
      <c r="M52" s="328"/>
      <c r="N52" s="328"/>
      <c r="O52" s="328"/>
      <c r="P52" s="328"/>
      <c r="Q52" s="328"/>
    </row>
    <row r="53" spans="1:17" ht="12.75">
      <c r="A53" s="346">
        <f>ROW()</f>
        <v>53</v>
      </c>
      <c r="B53" s="330" t="s">
        <v>5</v>
      </c>
      <c r="C53" s="330" t="s">
        <v>516</v>
      </c>
      <c r="D53" s="346">
        <f ca="1">IF(E53="","",(INDEX(OFFSET('GDP inflator'!$F$3,0,0,'GDP inflator'!$B$4,1),MATCH(I53,OFFSET('GDP inflator'!$D$3,0,0,'GDP inflator'!$B$4,1),0))*E53) )</f>
        <v>2706.4805867369278</v>
      </c>
      <c r="E53" s="331">
        <f>E46-E41</f>
        <v>2469.0784999999996</v>
      </c>
      <c r="F53" s="338" t="s">
        <v>18</v>
      </c>
      <c r="G53" s="330" t="s">
        <v>195</v>
      </c>
      <c r="H53" s="330" t="s">
        <v>198</v>
      </c>
      <c r="I53" s="330">
        <v>2015</v>
      </c>
      <c r="J53" s="352" t="s">
        <v>492</v>
      </c>
      <c r="K53" s="352" t="s">
        <v>493</v>
      </c>
      <c r="L53" s="356" t="s">
        <v>517</v>
      </c>
      <c r="M53" s="328"/>
      <c r="N53" s="328"/>
      <c r="O53" s="328"/>
      <c r="P53" s="328"/>
      <c r="Q53" s="328"/>
    </row>
    <row r="54" spans="1:17" ht="12.75">
      <c r="A54" s="346">
        <f>ROW()</f>
        <v>54</v>
      </c>
      <c r="B54" s="330" t="s">
        <v>5</v>
      </c>
      <c r="C54" s="330" t="s">
        <v>518</v>
      </c>
      <c r="D54" s="346">
        <f ca="1">IF(E54="","",(INDEX(OFFSET('GDP inflator'!$F$3,0,0,'GDP inflator'!$B$4,1),MATCH(I54,OFFSET('GDP inflator'!$D$3,0,0,'GDP inflator'!$B$4,1),0))*E54) )</f>
        <v>2870.3977730313509</v>
      </c>
      <c r="E54" s="331">
        <f>E45-E43</f>
        <v>2618.6175000000003</v>
      </c>
      <c r="F54" s="330" t="s">
        <v>18</v>
      </c>
      <c r="G54" s="330" t="s">
        <v>195</v>
      </c>
      <c r="H54" s="330" t="s">
        <v>198</v>
      </c>
      <c r="I54" s="330">
        <v>2015</v>
      </c>
      <c r="J54" s="352" t="s">
        <v>492</v>
      </c>
      <c r="K54" s="352" t="s">
        <v>493</v>
      </c>
      <c r="L54" s="356" t="s">
        <v>519</v>
      </c>
      <c r="M54" s="328"/>
      <c r="N54" s="328"/>
      <c r="O54" s="328"/>
      <c r="P54" s="328"/>
      <c r="Q54" s="328"/>
    </row>
    <row r="55" spans="1:17" ht="12.75">
      <c r="A55" s="346">
        <f>ROW()</f>
        <v>55</v>
      </c>
      <c r="B55" s="330" t="s">
        <v>5</v>
      </c>
      <c r="C55" s="332" t="s">
        <v>520</v>
      </c>
      <c r="D55" s="346">
        <f ca="1">IF(E55="","",(INDEX(OFFSET('GDP inflator'!$F$3,0,0,'GDP inflator'!$B$4,1),MATCH(I55,OFFSET('GDP inflator'!$D$3,0,0,'GDP inflator'!$B$4,1),0))*E55) )</f>
        <v>327.23748712733601</v>
      </c>
      <c r="E55" s="333">
        <f t="shared" ref="E55:E68" si="1">E165*0.25</f>
        <v>311.13240999999999</v>
      </c>
      <c r="F55" s="330" t="s">
        <v>18</v>
      </c>
      <c r="G55" s="330" t="s">
        <v>191</v>
      </c>
      <c r="H55" s="330" t="s">
        <v>141</v>
      </c>
      <c r="I55" s="330">
        <v>2016</v>
      </c>
      <c r="J55" s="352" t="s">
        <v>485</v>
      </c>
      <c r="K55" s="352" t="s">
        <v>521</v>
      </c>
      <c r="L55" s="356" t="s">
        <v>522</v>
      </c>
      <c r="M55" s="328"/>
      <c r="N55" s="328"/>
      <c r="O55" s="328"/>
      <c r="P55" s="328"/>
      <c r="Q55" s="328"/>
    </row>
    <row r="56" spans="1:17" ht="12.75" collapsed="1">
      <c r="A56" s="346">
        <f>ROW()</f>
        <v>56</v>
      </c>
      <c r="B56" s="330" t="s">
        <v>5</v>
      </c>
      <c r="C56" s="332" t="s">
        <v>523</v>
      </c>
      <c r="D56" s="346">
        <f ca="1">IF(E56="","",(INDEX(OFFSET('GDP inflator'!$F$3,0,0,'GDP inflator'!$B$4,1),MATCH(I56,OFFSET('GDP inflator'!$D$3,0,0,'GDP inflator'!$B$4,1),0))*E56) )</f>
        <v>782.14845758733838</v>
      </c>
      <c r="E56" s="333">
        <f t="shared" si="1"/>
        <v>743.65481999999997</v>
      </c>
      <c r="F56" s="330" t="s">
        <v>18</v>
      </c>
      <c r="G56" s="330" t="s">
        <v>191</v>
      </c>
      <c r="H56" s="330" t="s">
        <v>141</v>
      </c>
      <c r="I56" s="330">
        <v>2016</v>
      </c>
      <c r="J56" s="352" t="s">
        <v>485</v>
      </c>
      <c r="K56" s="352" t="s">
        <v>521</v>
      </c>
      <c r="L56" s="356" t="s">
        <v>524</v>
      </c>
      <c r="M56" s="328"/>
      <c r="N56" s="328"/>
      <c r="O56" s="328"/>
      <c r="P56" s="328"/>
      <c r="Q56" s="328"/>
    </row>
    <row r="57" spans="1:17" ht="12.75">
      <c r="A57" s="346">
        <f>ROW()</f>
        <v>57</v>
      </c>
      <c r="B57" s="330" t="s">
        <v>5</v>
      </c>
      <c r="C57" s="332" t="s">
        <v>525</v>
      </c>
      <c r="D57" s="346">
        <f ca="1">IF(E57="","",(INDEX(OFFSET('GDP inflator'!$F$3,0,0,'GDP inflator'!$B$4,1),MATCH(I57,OFFSET('GDP inflator'!$D$3,0,0,'GDP inflator'!$B$4,1),0))*E57) )</f>
        <v>1317.8345673096162</v>
      </c>
      <c r="E57" s="333">
        <f t="shared" si="1"/>
        <v>1252.9770000000001</v>
      </c>
      <c r="F57" s="330" t="s">
        <v>18</v>
      </c>
      <c r="G57" s="330" t="s">
        <v>191</v>
      </c>
      <c r="H57" s="330" t="s">
        <v>141</v>
      </c>
      <c r="I57" s="330">
        <v>2016</v>
      </c>
      <c r="J57" s="352" t="s">
        <v>485</v>
      </c>
      <c r="K57" s="352" t="s">
        <v>521</v>
      </c>
      <c r="L57" s="356" t="s">
        <v>526</v>
      </c>
      <c r="M57" s="328"/>
      <c r="N57" s="328"/>
      <c r="O57" s="328"/>
      <c r="P57" s="328"/>
      <c r="Q57" s="328"/>
    </row>
    <row r="58" spans="1:17" ht="12.75">
      <c r="A58" s="346">
        <f>ROW()</f>
        <v>58</v>
      </c>
      <c r="B58" s="330" t="s">
        <v>5</v>
      </c>
      <c r="C58" s="330" t="s">
        <v>527</v>
      </c>
      <c r="D58" s="346">
        <f ca="1">IF(E58="","",(INDEX(OFFSET('GDP inflator'!$F$3,0,0,'GDP inflator'!$B$4,1),MATCH(I58,OFFSET('GDP inflator'!$D$3,0,0,'GDP inflator'!$B$4,1),0))*E58) )</f>
        <v>1862.0317792289309</v>
      </c>
      <c r="E58" s="331">
        <f t="shared" si="1"/>
        <v>1698.7014999999999</v>
      </c>
      <c r="F58" s="330" t="s">
        <v>18</v>
      </c>
      <c r="G58" s="330" t="s">
        <v>191</v>
      </c>
      <c r="H58" s="330" t="s">
        <v>141</v>
      </c>
      <c r="I58" s="330">
        <v>2015</v>
      </c>
      <c r="J58" s="352" t="s">
        <v>521</v>
      </c>
      <c r="K58" s="352" t="s">
        <v>528</v>
      </c>
      <c r="L58" s="356" t="s">
        <v>526</v>
      </c>
      <c r="M58" s="328"/>
      <c r="N58" s="328"/>
      <c r="O58" s="328"/>
      <c r="P58" s="328"/>
      <c r="Q58" s="328"/>
    </row>
    <row r="59" spans="1:17" ht="12.75">
      <c r="A59" s="346">
        <f>ROW()</f>
        <v>59</v>
      </c>
      <c r="B59" s="330" t="s">
        <v>5</v>
      </c>
      <c r="C59" s="330" t="s">
        <v>529</v>
      </c>
      <c r="D59" s="346">
        <f ca="1">IF(E59="","",(INDEX(OFFSET('GDP inflator'!$F$3,0,0,'GDP inflator'!$B$4,1),MATCH(I59,OFFSET('GDP inflator'!$D$3,0,0,'GDP inflator'!$B$4,1),0))*E59) )</f>
        <v>2037.5555506087057</v>
      </c>
      <c r="E59" s="331">
        <f t="shared" si="1"/>
        <v>1858.829</v>
      </c>
      <c r="F59" s="330" t="s">
        <v>18</v>
      </c>
      <c r="G59" s="330" t="s">
        <v>191</v>
      </c>
      <c r="H59" s="330" t="s">
        <v>141</v>
      </c>
      <c r="I59" s="330">
        <v>2015</v>
      </c>
      <c r="J59" s="352" t="s">
        <v>521</v>
      </c>
      <c r="K59" s="352" t="s">
        <v>528</v>
      </c>
      <c r="L59" s="356" t="s">
        <v>526</v>
      </c>
      <c r="M59" s="328"/>
      <c r="N59" s="328"/>
      <c r="O59" s="328"/>
      <c r="P59" s="328"/>
      <c r="Q59" s="328"/>
    </row>
    <row r="60" spans="1:17" ht="12.75">
      <c r="A60" s="346">
        <f>ROW()</f>
        <v>60</v>
      </c>
      <c r="B60" s="330" t="s">
        <v>5</v>
      </c>
      <c r="C60" s="330" t="s">
        <v>530</v>
      </c>
      <c r="D60" s="346">
        <f ca="1">IF(E60="","",(INDEX(OFFSET('GDP inflator'!$F$3,0,0,'GDP inflator'!$B$4,1),MATCH(I60,OFFSET('GDP inflator'!$D$3,0,0,'GDP inflator'!$B$4,1),0))*E60) )</f>
        <v>1848.529950661256</v>
      </c>
      <c r="E60" s="331">
        <f t="shared" si="1"/>
        <v>1686.384</v>
      </c>
      <c r="F60" s="330" t="s">
        <v>18</v>
      </c>
      <c r="G60" s="330" t="s">
        <v>191</v>
      </c>
      <c r="H60" s="330" t="s">
        <v>141</v>
      </c>
      <c r="I60" s="330">
        <v>2015</v>
      </c>
      <c r="J60" s="352" t="s">
        <v>521</v>
      </c>
      <c r="K60" s="352" t="s">
        <v>528</v>
      </c>
      <c r="L60" s="356" t="s">
        <v>526</v>
      </c>
      <c r="M60" s="328"/>
      <c r="N60" s="328"/>
      <c r="O60" s="328"/>
      <c r="P60" s="328"/>
      <c r="Q60" s="328"/>
    </row>
    <row r="61" spans="1:17" ht="12.75">
      <c r="A61" s="346">
        <f>ROW()</f>
        <v>61</v>
      </c>
      <c r="B61" s="330" t="s">
        <v>5</v>
      </c>
      <c r="C61" s="330" t="s">
        <v>531</v>
      </c>
      <c r="D61" s="346">
        <f ca="1">IF(E61="","",(INDEX(OFFSET('GDP inflator'!$F$3,0,0,'GDP inflator'!$B$4,1),MATCH(I61,OFFSET('GDP inflator'!$D$3,0,0,'GDP inflator'!$B$4,1),0))*E61) )</f>
        <v>1988.9489677650756</v>
      </c>
      <c r="E61" s="331">
        <f t="shared" si="1"/>
        <v>1814.4859999999999</v>
      </c>
      <c r="F61" s="330" t="s">
        <v>18</v>
      </c>
      <c r="G61" s="330" t="s">
        <v>191</v>
      </c>
      <c r="H61" s="330" t="s">
        <v>141</v>
      </c>
      <c r="I61" s="330">
        <v>2015</v>
      </c>
      <c r="J61" s="352" t="s">
        <v>521</v>
      </c>
      <c r="K61" s="352" t="s">
        <v>528</v>
      </c>
      <c r="L61" s="356" t="s">
        <v>526</v>
      </c>
      <c r="M61" s="328"/>
      <c r="N61" s="328"/>
      <c r="O61" s="328"/>
      <c r="P61" s="328"/>
      <c r="Q61" s="328"/>
    </row>
    <row r="62" spans="1:17" ht="12.75" collapsed="1">
      <c r="A62" s="346">
        <f>ROW()</f>
        <v>62</v>
      </c>
      <c r="B62" s="330" t="s">
        <v>5</v>
      </c>
      <c r="C62" s="330" t="s">
        <v>532</v>
      </c>
      <c r="D62" s="346">
        <f ca="1">IF(E62="","",(INDEX(OFFSET('GDP inflator'!$F$3,0,0,'GDP inflator'!$B$4,1),MATCH(I62,OFFSET('GDP inflator'!$D$3,0,0,'GDP inflator'!$B$4,1),0))*E62) )</f>
        <v>1956.5445792026558</v>
      </c>
      <c r="E62" s="331">
        <f t="shared" si="1"/>
        <v>1784.924</v>
      </c>
      <c r="F62" s="330" t="s">
        <v>18</v>
      </c>
      <c r="G62" s="330" t="s">
        <v>191</v>
      </c>
      <c r="H62" s="330" t="s">
        <v>141</v>
      </c>
      <c r="I62" s="330">
        <v>2015</v>
      </c>
      <c r="J62" s="352" t="s">
        <v>521</v>
      </c>
      <c r="K62" s="352" t="s">
        <v>528</v>
      </c>
      <c r="L62" s="356" t="s">
        <v>526</v>
      </c>
      <c r="M62" s="328"/>
      <c r="N62" s="328"/>
      <c r="O62" s="328"/>
      <c r="P62" s="328"/>
      <c r="Q62" s="328"/>
    </row>
    <row r="63" spans="1:17" ht="12.75">
      <c r="A63" s="346">
        <f>ROW()</f>
        <v>63</v>
      </c>
      <c r="B63" s="330" t="s">
        <v>5</v>
      </c>
      <c r="C63" s="330" t="s">
        <v>533</v>
      </c>
      <c r="D63" s="346">
        <f ca="1">IF(E63="","",(INDEX(OFFSET('GDP inflator'!$F$3,0,0,'GDP inflator'!$B$4,1),MATCH(I63,OFFSET('GDP inflator'!$D$3,0,0,'GDP inflator'!$B$4,1),0))*E63) )</f>
        <v>3012.5070535531822</v>
      </c>
      <c r="E63" s="331">
        <f t="shared" si="1"/>
        <v>2748.2615000000001</v>
      </c>
      <c r="F63" s="330" t="s">
        <v>18</v>
      </c>
      <c r="G63" s="330" t="s">
        <v>191</v>
      </c>
      <c r="H63" s="330" t="s">
        <v>141</v>
      </c>
      <c r="I63" s="330">
        <v>2015</v>
      </c>
      <c r="J63" s="352" t="s">
        <v>521</v>
      </c>
      <c r="K63" s="352" t="s">
        <v>528</v>
      </c>
      <c r="L63" s="356" t="s">
        <v>526</v>
      </c>
      <c r="M63" s="328"/>
      <c r="N63" s="328"/>
      <c r="O63" s="328"/>
      <c r="P63" s="328"/>
      <c r="Q63" s="328"/>
    </row>
    <row r="64" spans="1:17" ht="12.75">
      <c r="A64" s="346">
        <f>ROW()</f>
        <v>64</v>
      </c>
      <c r="B64" s="330" t="s">
        <v>5</v>
      </c>
      <c r="C64" s="330" t="s">
        <v>534</v>
      </c>
      <c r="D64" s="346">
        <f ca="1">IF(E64="","",(INDEX(OFFSET('GDP inflator'!$F$3,0,0,'GDP inflator'!$B$4,1),MATCH(I64,OFFSET('GDP inflator'!$D$3,0,0,'GDP inflator'!$B$4,1),0))*E64) )</f>
        <v>3895.3841423691765</v>
      </c>
      <c r="E64" s="331">
        <f t="shared" si="1"/>
        <v>3553.6959999999995</v>
      </c>
      <c r="F64" s="330" t="s">
        <v>18</v>
      </c>
      <c r="G64" s="330" t="s">
        <v>191</v>
      </c>
      <c r="H64" s="330" t="s">
        <v>141</v>
      </c>
      <c r="I64" s="330">
        <v>2015</v>
      </c>
      <c r="J64" s="352" t="s">
        <v>521</v>
      </c>
      <c r="K64" s="352" t="s">
        <v>528</v>
      </c>
      <c r="L64" s="356" t="s">
        <v>535</v>
      </c>
      <c r="M64" s="328"/>
      <c r="N64" s="328"/>
      <c r="O64" s="328"/>
      <c r="P64" s="328"/>
      <c r="Q64" s="328"/>
    </row>
    <row r="65" spans="1:17" ht="12.75">
      <c r="A65" s="346">
        <f>ROW()</f>
        <v>65</v>
      </c>
      <c r="B65" s="330" t="s">
        <v>5</v>
      </c>
      <c r="C65" s="330" t="s">
        <v>536</v>
      </c>
      <c r="D65" s="346">
        <f ca="1">IF(E65="","",(INDEX(OFFSET('GDP inflator'!$F$3,0,0,'GDP inflator'!$B$4,1),MATCH(I65,OFFSET('GDP inflator'!$D$3,0,0,'GDP inflator'!$B$4,1),0))*E65) )</f>
        <v>3895.3841423691765</v>
      </c>
      <c r="E65" s="331">
        <f t="shared" si="1"/>
        <v>3553.6959999999995</v>
      </c>
      <c r="F65" s="330" t="s">
        <v>18</v>
      </c>
      <c r="G65" s="330" t="s">
        <v>191</v>
      </c>
      <c r="H65" s="330" t="s">
        <v>141</v>
      </c>
      <c r="I65" s="330">
        <v>2015</v>
      </c>
      <c r="J65" s="352" t="s">
        <v>521</v>
      </c>
      <c r="K65" s="352" t="s">
        <v>528</v>
      </c>
      <c r="L65" s="356" t="s">
        <v>526</v>
      </c>
      <c r="M65" s="328"/>
      <c r="N65" s="328"/>
      <c r="O65" s="328"/>
      <c r="P65" s="328"/>
      <c r="Q65" s="328"/>
    </row>
    <row r="66" spans="1:17" ht="12.75">
      <c r="A66" s="346">
        <f>ROW()</f>
        <v>66</v>
      </c>
      <c r="B66" s="330" t="s">
        <v>5</v>
      </c>
      <c r="C66" s="330" t="s">
        <v>537</v>
      </c>
      <c r="D66" s="346">
        <f ca="1">IF(E66="","",(INDEX(OFFSET('GDP inflator'!$F$3,0,0,'GDP inflator'!$B$4,1),MATCH(I66,OFFSET('GDP inflator'!$D$3,0,0,'GDP inflator'!$B$4,1),0))*E66) )</f>
        <v>5371.2214227846562</v>
      </c>
      <c r="E66" s="331">
        <f t="shared" si="1"/>
        <v>4900.0784999999996</v>
      </c>
      <c r="F66" s="330" t="s">
        <v>18</v>
      </c>
      <c r="G66" s="330" t="s">
        <v>191</v>
      </c>
      <c r="H66" s="330" t="s">
        <v>141</v>
      </c>
      <c r="I66" s="330">
        <v>2015</v>
      </c>
      <c r="J66" s="352" t="s">
        <v>521</v>
      </c>
      <c r="K66" s="352" t="s">
        <v>528</v>
      </c>
      <c r="L66" s="356" t="s">
        <v>526</v>
      </c>
      <c r="M66" s="328"/>
      <c r="N66" s="328"/>
      <c r="O66" s="328"/>
      <c r="P66" s="328"/>
      <c r="Q66" s="328"/>
    </row>
    <row r="67" spans="1:17" ht="12.75">
      <c r="A67" s="346">
        <f>ROW()</f>
        <v>67</v>
      </c>
      <c r="B67" s="330" t="s">
        <v>5</v>
      </c>
      <c r="C67" s="330" t="s">
        <v>538</v>
      </c>
      <c r="D67" s="346">
        <f ca="1">IF(E67="","",(INDEX(OFFSET('GDP inflator'!$F$3,0,0,'GDP inflator'!$B$4,1),MATCH(I67,OFFSET('GDP inflator'!$D$3,0,0,'GDP inflator'!$B$4,1),0))*E67) )</f>
        <v>2940.8013001468066</v>
      </c>
      <c r="E67" s="331">
        <f t="shared" si="1"/>
        <v>2682.8454999999999</v>
      </c>
      <c r="F67" s="330" t="s">
        <v>18</v>
      </c>
      <c r="G67" s="330" t="s">
        <v>191</v>
      </c>
      <c r="H67" s="330" t="s">
        <v>141</v>
      </c>
      <c r="I67" s="330">
        <v>2015</v>
      </c>
      <c r="J67" s="352" t="s">
        <v>521</v>
      </c>
      <c r="K67" s="352" t="s">
        <v>528</v>
      </c>
      <c r="L67" s="356" t="s">
        <v>526</v>
      </c>
      <c r="M67" s="328"/>
      <c r="N67" s="328"/>
      <c r="O67" s="328"/>
      <c r="P67" s="328"/>
      <c r="Q67" s="328"/>
    </row>
    <row r="68" spans="1:17" ht="12.75">
      <c r="A68" s="346">
        <f>ROW()</f>
        <v>68</v>
      </c>
      <c r="B68" s="330" t="s">
        <v>5</v>
      </c>
      <c r="C68" s="330" t="s">
        <v>539</v>
      </c>
      <c r="D68" s="346">
        <f ca="1">IF(E68="","",(INDEX(OFFSET('GDP inflator'!$F$3,0,0,'GDP inflator'!$B$4,1),MATCH(I68,OFFSET('GDP inflator'!$D$3,0,0,'GDP inflator'!$B$4,1),0))*E68) )</f>
        <v>2869.0955467404315</v>
      </c>
      <c r="E68" s="331">
        <f t="shared" si="1"/>
        <v>2617.4295000000002</v>
      </c>
      <c r="F68" s="330" t="s">
        <v>18</v>
      </c>
      <c r="G68" s="330" t="s">
        <v>191</v>
      </c>
      <c r="H68" s="330" t="s">
        <v>141</v>
      </c>
      <c r="I68" s="330">
        <v>2015</v>
      </c>
      <c r="J68" s="352" t="s">
        <v>521</v>
      </c>
      <c r="K68" s="352" t="s">
        <v>528</v>
      </c>
      <c r="L68" s="356" t="s">
        <v>526</v>
      </c>
      <c r="M68" s="328"/>
      <c r="N68" s="328"/>
      <c r="O68" s="328"/>
      <c r="P68" s="328"/>
      <c r="Q68" s="328"/>
    </row>
    <row r="69" spans="1:17" ht="12.75">
      <c r="A69" s="346">
        <f>ROW()</f>
        <v>69</v>
      </c>
      <c r="B69" s="330" t="s">
        <v>5</v>
      </c>
      <c r="C69" s="334" t="s">
        <v>540</v>
      </c>
      <c r="D69" s="346">
        <f ca="1">IF(E69="","",(INDEX(OFFSET('GDP inflator'!$F$3,0,0,'GDP inflator'!$B$4,1),MATCH(I69,OFFSET('GDP inflator'!$D$3,0,0,'GDP inflator'!$B$4,1),0))*E69) )</f>
        <v>126.91718853614488</v>
      </c>
      <c r="E69" s="335">
        <f>E61-E58</f>
        <v>115.78449999999998</v>
      </c>
      <c r="F69" s="330" t="s">
        <v>18</v>
      </c>
      <c r="G69" s="330" t="s">
        <v>191</v>
      </c>
      <c r="H69" s="330" t="s">
        <v>141</v>
      </c>
      <c r="I69" s="330">
        <v>2015</v>
      </c>
      <c r="J69" s="352" t="s">
        <v>521</v>
      </c>
      <c r="K69" s="352" t="s">
        <v>528</v>
      </c>
      <c r="L69" s="356" t="s">
        <v>541</v>
      </c>
      <c r="M69" s="328"/>
      <c r="N69" s="328"/>
      <c r="O69" s="328"/>
      <c r="P69" s="328"/>
      <c r="Q69" s="328"/>
    </row>
    <row r="70" spans="1:17" ht="12.75" collapsed="1">
      <c r="A70" s="346">
        <f>ROW()</f>
        <v>70</v>
      </c>
      <c r="B70" s="330" t="s">
        <v>5</v>
      </c>
      <c r="C70" s="330" t="s">
        <v>542</v>
      </c>
      <c r="D70" s="346">
        <f ca="1">IF(E70="","",(INDEX(OFFSET('GDP inflator'!$F$3,0,0,'GDP inflator'!$B$4,1),MATCH(I70,OFFSET('GDP inflator'!$D$3,0,0,'GDP inflator'!$B$4,1),0))*E70) )</f>
        <v>94.512799973725024</v>
      </c>
      <c r="E70" s="331">
        <f>E62-E58</f>
        <v>86.222500000000082</v>
      </c>
      <c r="F70" s="330" t="s">
        <v>18</v>
      </c>
      <c r="G70" s="330" t="s">
        <v>191</v>
      </c>
      <c r="H70" s="330" t="s">
        <v>141</v>
      </c>
      <c r="I70" s="330">
        <v>2015</v>
      </c>
      <c r="J70" s="352" t="s">
        <v>521</v>
      </c>
      <c r="K70" s="352" t="s">
        <v>528</v>
      </c>
      <c r="L70" s="356" t="s">
        <v>543</v>
      </c>
      <c r="M70" s="328"/>
      <c r="N70" s="328"/>
      <c r="O70" s="328"/>
      <c r="P70" s="328"/>
      <c r="Q70" s="328"/>
    </row>
    <row r="71" spans="1:17" ht="12.75">
      <c r="A71" s="346">
        <f>ROW()</f>
        <v>71</v>
      </c>
      <c r="B71" s="330" t="s">
        <v>5</v>
      </c>
      <c r="C71" s="336" t="s">
        <v>544</v>
      </c>
      <c r="D71" s="346">
        <f ca="1">IF(E71="","",(INDEX(OFFSET('GDP inflator'!$F$3,0,0,'GDP inflator'!$B$4,1),MATCH(I71,OFFSET('GDP inflator'!$D$3,0,0,'GDP inflator'!$B$4,1),0))*E71) )</f>
        <v>1023.5580857881064</v>
      </c>
      <c r="E71" s="337">
        <f>E63-E61</f>
        <v>933.77550000000019</v>
      </c>
      <c r="F71" s="330" t="s">
        <v>18</v>
      </c>
      <c r="G71" s="330" t="s">
        <v>191</v>
      </c>
      <c r="H71" s="330" t="s">
        <v>141</v>
      </c>
      <c r="I71" s="330">
        <v>2015</v>
      </c>
      <c r="J71" s="352" t="s">
        <v>521</v>
      </c>
      <c r="K71" s="352" t="s">
        <v>528</v>
      </c>
      <c r="L71" s="356" t="s">
        <v>545</v>
      </c>
      <c r="M71" s="328"/>
      <c r="N71" s="328"/>
      <c r="O71" s="328"/>
      <c r="P71" s="328"/>
      <c r="Q71" s="328"/>
    </row>
    <row r="72" spans="1:17" ht="12.75">
      <c r="A72" s="346">
        <f>ROW()</f>
        <v>72</v>
      </c>
      <c r="B72" s="330" t="s">
        <v>5</v>
      </c>
      <c r="C72" s="330" t="s">
        <v>546</v>
      </c>
      <c r="D72" s="346">
        <f ca="1">IF(E72="","",(INDEX(OFFSET('GDP inflator'!$F$3,0,0,'GDP inflator'!$B$4,1),MATCH(I72,OFFSET('GDP inflator'!$D$3,0,0,'GDP inflator'!$B$4,1),0))*E72) )</f>
        <v>951.85233238173089</v>
      </c>
      <c r="E72" s="331">
        <f>E67-E61</f>
        <v>868.35950000000003</v>
      </c>
      <c r="F72" s="330" t="s">
        <v>18</v>
      </c>
      <c r="G72" s="330" t="s">
        <v>191</v>
      </c>
      <c r="H72" s="330" t="s">
        <v>141</v>
      </c>
      <c r="I72" s="330">
        <v>2015</v>
      </c>
      <c r="J72" s="352" t="s">
        <v>521</v>
      </c>
      <c r="K72" s="352" t="s">
        <v>528</v>
      </c>
      <c r="L72" s="356" t="s">
        <v>547</v>
      </c>
      <c r="M72" s="328"/>
      <c r="N72" s="328"/>
      <c r="O72" s="328"/>
      <c r="P72" s="328"/>
      <c r="Q72" s="328"/>
    </row>
    <row r="73" spans="1:17" ht="12.75">
      <c r="A73" s="346">
        <f>ROW()</f>
        <v>73</v>
      </c>
      <c r="B73" s="330" t="s">
        <v>5</v>
      </c>
      <c r="C73" s="330" t="s">
        <v>548</v>
      </c>
      <c r="D73" s="346">
        <f ca="1">IF(E73="","",(INDEX(OFFSET('GDP inflator'!$F$3,0,0,'GDP inflator'!$B$4,1),MATCH(I73,OFFSET('GDP inflator'!$D$3,0,0,'GDP inflator'!$B$4,1),0))*E73) )</f>
        <v>1906.4351746041009</v>
      </c>
      <c r="E73" s="331">
        <f>E64-E61</f>
        <v>1739.2099999999996</v>
      </c>
      <c r="F73" s="330" t="s">
        <v>18</v>
      </c>
      <c r="G73" s="330" t="s">
        <v>191</v>
      </c>
      <c r="H73" s="330" t="s">
        <v>141</v>
      </c>
      <c r="I73" s="330">
        <v>2015</v>
      </c>
      <c r="J73" s="352" t="s">
        <v>521</v>
      </c>
      <c r="K73" s="352" t="s">
        <v>528</v>
      </c>
      <c r="L73" s="356" t="s">
        <v>549</v>
      </c>
      <c r="M73" s="328"/>
      <c r="N73" s="328"/>
      <c r="O73" s="328"/>
      <c r="P73" s="328"/>
      <c r="Q73" s="328"/>
    </row>
    <row r="74" spans="1:17" ht="12.75">
      <c r="A74" s="346">
        <f>ROW()</f>
        <v>74</v>
      </c>
      <c r="B74" s="330" t="s">
        <v>5</v>
      </c>
      <c r="C74" s="330" t="s">
        <v>550</v>
      </c>
      <c r="D74" s="346">
        <f ca="1">IF(E74="","",(INDEX(OFFSET('GDP inflator'!$F$3,0,0,'GDP inflator'!$B$4,1),MATCH(I74,OFFSET('GDP inflator'!$D$3,0,0,'GDP inflator'!$B$4,1),0))*E74) )</f>
        <v>984.25672094415074</v>
      </c>
      <c r="E74" s="331">
        <f>E67-E62</f>
        <v>897.92149999999992</v>
      </c>
      <c r="F74" s="330" t="s">
        <v>18</v>
      </c>
      <c r="G74" s="330" t="s">
        <v>191</v>
      </c>
      <c r="H74" s="330" t="s">
        <v>141</v>
      </c>
      <c r="I74" s="330">
        <v>2015</v>
      </c>
      <c r="J74" s="352" t="s">
        <v>521</v>
      </c>
      <c r="K74" s="352" t="s">
        <v>528</v>
      </c>
      <c r="L74" s="356" t="s">
        <v>551</v>
      </c>
      <c r="M74" s="328"/>
      <c r="N74" s="328"/>
      <c r="O74" s="328"/>
      <c r="P74" s="328"/>
      <c r="Q74" s="328"/>
    </row>
    <row r="75" spans="1:17" ht="12.75">
      <c r="A75" s="346">
        <f>ROW()</f>
        <v>75</v>
      </c>
      <c r="B75" s="330" t="s">
        <v>5</v>
      </c>
      <c r="C75" s="330" t="s">
        <v>552</v>
      </c>
      <c r="D75" s="346">
        <f ca="1">IF(E75="","",(INDEX(OFFSET('GDP inflator'!$F$3,0,0,'GDP inflator'!$B$4,1),MATCH(I75,OFFSET('GDP inflator'!$D$3,0,0,'GDP inflator'!$B$4,1),0))*E75) )</f>
        <v>1475.8372804154799</v>
      </c>
      <c r="E75" s="331">
        <f>E66-E64</f>
        <v>1346.3825000000002</v>
      </c>
      <c r="F75" s="330" t="s">
        <v>18</v>
      </c>
      <c r="G75" s="330" t="s">
        <v>191</v>
      </c>
      <c r="H75" s="330" t="s">
        <v>141</v>
      </c>
      <c r="I75" s="330">
        <v>2015</v>
      </c>
      <c r="J75" s="352" t="s">
        <v>521</v>
      </c>
      <c r="K75" s="352" t="s">
        <v>528</v>
      </c>
      <c r="L75" s="356" t="s">
        <v>553</v>
      </c>
      <c r="M75" s="328"/>
      <c r="N75" s="328"/>
      <c r="O75" s="328"/>
      <c r="P75" s="328"/>
      <c r="Q75" s="328"/>
    </row>
    <row r="76" spans="1:17" ht="12.75">
      <c r="A76" s="346">
        <f>ROW()</f>
        <v>76</v>
      </c>
      <c r="B76" s="330" t="s">
        <v>5</v>
      </c>
      <c r="C76" s="330" t="s">
        <v>407</v>
      </c>
      <c r="D76" s="346">
        <f ca="1">IF(E76="","",(INDEX(OFFSET('GDP inflator'!$F$3,0,0,'GDP inflator'!$B$4,1),MATCH(I76,OFFSET('GDP inflator'!$D$3,0,0,'GDP inflator'!$B$4,1),0))*E76) )</f>
        <v>-9975.4861158909898</v>
      </c>
      <c r="E76" s="331">
        <f>AVERAGE(E77:E82)</f>
        <v>-9484.5399999999991</v>
      </c>
      <c r="F76" s="330" t="s">
        <v>18</v>
      </c>
      <c r="G76" s="330" t="s">
        <v>191</v>
      </c>
      <c r="H76" s="330" t="s">
        <v>131</v>
      </c>
      <c r="I76" s="330">
        <v>2016</v>
      </c>
      <c r="J76" s="352" t="s">
        <v>479</v>
      </c>
      <c r="K76" s="352"/>
      <c r="L76" s="356" t="s">
        <v>115</v>
      </c>
      <c r="M76" s="328"/>
      <c r="N76" s="328"/>
      <c r="O76" s="328"/>
      <c r="P76" s="328"/>
      <c r="Q76" s="328"/>
    </row>
    <row r="77" spans="1:17" ht="12.75" outlineLevel="1">
      <c r="A77" s="346">
        <f>ROW()</f>
        <v>77</v>
      </c>
      <c r="B77" s="330" t="s">
        <v>5</v>
      </c>
      <c r="C77" s="330" t="s">
        <v>381</v>
      </c>
      <c r="D77" s="346">
        <f ca="1">IF(E77="","",(INDEX(OFFSET('GDP inflator'!$F$3,0,0,'GDP inflator'!$B$4,1),MATCH(I77,OFFSET('GDP inflator'!$D$3,0,0,'GDP inflator'!$B$4,1),0))*E77) )</f>
        <v>-7661.2083396694552</v>
      </c>
      <c r="E77" s="331">
        <f>-140.08*52</f>
        <v>-7284.1600000000008</v>
      </c>
      <c r="F77" s="330" t="s">
        <v>18</v>
      </c>
      <c r="G77" s="330" t="s">
        <v>191</v>
      </c>
      <c r="H77" s="330" t="s">
        <v>131</v>
      </c>
      <c r="I77" s="330">
        <v>2016</v>
      </c>
      <c r="J77" s="352" t="s">
        <v>479</v>
      </c>
      <c r="K77" s="352"/>
      <c r="L77" s="356" t="s">
        <v>116</v>
      </c>
      <c r="M77" s="328"/>
      <c r="N77" s="328"/>
      <c r="O77" s="328"/>
      <c r="P77" s="328"/>
      <c r="Q77" s="328"/>
    </row>
    <row r="78" spans="1:17" ht="12.75" outlineLevel="1">
      <c r="A78" s="346">
        <f>ROW()</f>
        <v>78</v>
      </c>
      <c r="B78" s="330" t="s">
        <v>5</v>
      </c>
      <c r="C78" s="330" t="s">
        <v>380</v>
      </c>
      <c r="D78" s="346">
        <f ca="1">IF(E78="","",(INDEX(OFFSET('GDP inflator'!$F$3,0,0,'GDP inflator'!$B$4,1),MATCH(I78,OFFSET('GDP inflator'!$D$3,0,0,'GDP inflator'!$B$4,1),0))*E78) )</f>
        <v>-9576.510424586817</v>
      </c>
      <c r="E78" s="331">
        <f>-175.1*52</f>
        <v>-9105.1999999999989</v>
      </c>
      <c r="F78" s="330" t="s">
        <v>18</v>
      </c>
      <c r="G78" s="330" t="s">
        <v>191</v>
      </c>
      <c r="H78" s="330" t="s">
        <v>131</v>
      </c>
      <c r="I78" s="330">
        <v>2016</v>
      </c>
      <c r="J78" s="352" t="s">
        <v>479</v>
      </c>
      <c r="K78" s="352"/>
      <c r="L78" s="356" t="s">
        <v>116</v>
      </c>
      <c r="M78" s="328"/>
      <c r="N78" s="328"/>
      <c r="O78" s="328"/>
      <c r="P78" s="328"/>
      <c r="Q78" s="328"/>
    </row>
    <row r="79" spans="1:17" ht="12.75" outlineLevel="1" collapsed="1">
      <c r="A79" s="346">
        <f>ROW()</f>
        <v>79</v>
      </c>
      <c r="B79" s="330" t="s">
        <v>5</v>
      </c>
      <c r="C79" s="330" t="s">
        <v>379</v>
      </c>
      <c r="D79" s="346">
        <f ca="1">IF(E79="","",(INDEX(OFFSET('GDP inflator'!$F$3,0,0,'GDP inflator'!$B$4,1),MATCH(I79,OFFSET('GDP inflator'!$D$3,0,0,'GDP inflator'!$B$4,1),0))*E79) )</f>
        <v>-9576.510424586817</v>
      </c>
      <c r="E79" s="331">
        <f>-175.1*52</f>
        <v>-9105.1999999999989</v>
      </c>
      <c r="F79" s="330" t="s">
        <v>18</v>
      </c>
      <c r="G79" s="330" t="s">
        <v>191</v>
      </c>
      <c r="H79" s="330" t="s">
        <v>131</v>
      </c>
      <c r="I79" s="330">
        <v>2016</v>
      </c>
      <c r="J79" s="352" t="s">
        <v>479</v>
      </c>
      <c r="K79" s="352"/>
      <c r="L79" s="356" t="s">
        <v>116</v>
      </c>
      <c r="M79" s="328"/>
      <c r="N79" s="328"/>
      <c r="O79" s="328"/>
      <c r="P79" s="328"/>
      <c r="Q79" s="328"/>
    </row>
    <row r="80" spans="1:17" ht="12.75" outlineLevel="1">
      <c r="A80" s="346">
        <f>ROW()</f>
        <v>80</v>
      </c>
      <c r="B80" s="330" t="s">
        <v>5</v>
      </c>
      <c r="C80" s="330" t="s">
        <v>378</v>
      </c>
      <c r="D80" s="346">
        <f ca="1">IF(E80="","",(INDEX(OFFSET('GDP inflator'!$F$3,0,0,'GDP inflator'!$B$4,1),MATCH(I80,OFFSET('GDP inflator'!$D$3,0,0,'GDP inflator'!$B$4,1),0))*E80) )</f>
        <v>-11492.359426147505</v>
      </c>
      <c r="E80" s="331">
        <f>-210.13*52</f>
        <v>-10926.76</v>
      </c>
      <c r="F80" s="330" t="s">
        <v>18</v>
      </c>
      <c r="G80" s="330" t="s">
        <v>191</v>
      </c>
      <c r="H80" s="330" t="s">
        <v>131</v>
      </c>
      <c r="I80" s="330">
        <v>2016</v>
      </c>
      <c r="J80" s="352" t="s">
        <v>479</v>
      </c>
      <c r="K80" s="352"/>
      <c r="L80" s="356" t="s">
        <v>116</v>
      </c>
      <c r="M80" s="328"/>
      <c r="N80" s="328"/>
      <c r="O80" s="328"/>
      <c r="P80" s="328"/>
      <c r="Q80" s="328"/>
    </row>
    <row r="81" spans="1:17" ht="12.75" outlineLevel="1">
      <c r="A81" s="346">
        <f>ROW()</f>
        <v>81</v>
      </c>
      <c r="B81" s="330" t="s">
        <v>5</v>
      </c>
      <c r="C81" s="330" t="s">
        <v>377</v>
      </c>
      <c r="D81" s="346">
        <f ca="1">IF(E81="","",(INDEX(OFFSET('GDP inflator'!$F$3,0,0,'GDP inflator'!$B$4,1),MATCH(I81,OFFSET('GDP inflator'!$D$3,0,0,'GDP inflator'!$B$4,1),0))*E81) )</f>
        <v>-11969.817655768538</v>
      </c>
      <c r="E81" s="331">
        <f>-218.86*52</f>
        <v>-11380.720000000001</v>
      </c>
      <c r="F81" s="330" t="s">
        <v>18</v>
      </c>
      <c r="G81" s="330" t="s">
        <v>191</v>
      </c>
      <c r="H81" s="330" t="s">
        <v>131</v>
      </c>
      <c r="I81" s="330">
        <v>2016</v>
      </c>
      <c r="J81" s="352" t="s">
        <v>479</v>
      </c>
      <c r="K81" s="352"/>
      <c r="L81" s="356" t="s">
        <v>116</v>
      </c>
      <c r="M81" s="328"/>
      <c r="N81" s="328"/>
      <c r="O81" s="328"/>
      <c r="P81" s="328"/>
      <c r="Q81" s="328"/>
    </row>
    <row r="82" spans="1:17" ht="12.75" outlineLevel="1">
      <c r="A82" s="346">
        <f>ROW()</f>
        <v>82</v>
      </c>
      <c r="B82" s="330" t="s">
        <v>5</v>
      </c>
      <c r="C82" s="330" t="s">
        <v>371</v>
      </c>
      <c r="D82" s="346">
        <f ca="1">IF(E82="","",(INDEX(OFFSET('GDP inflator'!$F$3,0,0,'GDP inflator'!$B$4,1),MATCH(I82,OFFSET('GDP inflator'!$D$3,0,0,'GDP inflator'!$B$4,1),0))*E82) )</f>
        <v>-9576.510424586817</v>
      </c>
      <c r="E82" s="331">
        <f>-175.1*52</f>
        <v>-9105.1999999999989</v>
      </c>
      <c r="F82" s="330" t="s">
        <v>18</v>
      </c>
      <c r="G82" s="330" t="s">
        <v>191</v>
      </c>
      <c r="H82" s="330" t="s">
        <v>131</v>
      </c>
      <c r="I82" s="330">
        <v>2016</v>
      </c>
      <c r="J82" s="352" t="s">
        <v>479</v>
      </c>
      <c r="K82" s="352"/>
      <c r="L82" s="356" t="s">
        <v>116</v>
      </c>
      <c r="M82" s="328"/>
      <c r="N82" s="328"/>
      <c r="O82" s="328"/>
      <c r="P82" s="328"/>
      <c r="Q82" s="328"/>
    </row>
    <row r="83" spans="1:17" ht="12.75">
      <c r="A83" s="346">
        <f>ROW()</f>
        <v>83</v>
      </c>
      <c r="B83" s="330" t="s">
        <v>5</v>
      </c>
      <c r="C83" s="330" t="s">
        <v>47</v>
      </c>
      <c r="D83" s="346">
        <f ca="1">IF(E83="","",(INDEX(OFFSET('GDP inflator'!$F$3,0,0,'GDP inflator'!$B$4,1),MATCH(I83,OFFSET('GDP inflator'!$D$3,0,0,'GDP inflator'!$B$4,1),0))*E83) )</f>
        <v>-17828.388739045178</v>
      </c>
      <c r="E83" s="331">
        <f>-325.98*52</f>
        <v>-16950.96</v>
      </c>
      <c r="F83" s="330" t="s">
        <v>18</v>
      </c>
      <c r="G83" s="330" t="s">
        <v>191</v>
      </c>
      <c r="H83" s="330" t="s">
        <v>131</v>
      </c>
      <c r="I83" s="330">
        <v>2016</v>
      </c>
      <c r="J83" s="352" t="s">
        <v>479</v>
      </c>
      <c r="K83" s="352"/>
      <c r="L83" s="356" t="s">
        <v>116</v>
      </c>
      <c r="M83" s="328"/>
      <c r="N83" s="328"/>
      <c r="O83" s="328"/>
      <c r="P83" s="328"/>
      <c r="Q83" s="328"/>
    </row>
    <row r="84" spans="1:17" ht="12.75">
      <c r="A84" s="346">
        <f>ROW()</f>
        <v>84</v>
      </c>
      <c r="B84" s="330" t="s">
        <v>5</v>
      </c>
      <c r="C84" s="330" t="s">
        <v>376</v>
      </c>
      <c r="D84" s="346">
        <f ca="1">IF(E84="","",(INDEX(OFFSET('GDP inflator'!$F$3,0,0,'GDP inflator'!$B$4,1),MATCH(I84,OFFSET('GDP inflator'!$D$3,0,0,'GDP inflator'!$B$4,1),0))*E84) )</f>
        <v>-9028.4999479771086</v>
      </c>
      <c r="E84" s="331">
        <f>-165.08*52</f>
        <v>-8584.16</v>
      </c>
      <c r="F84" s="330" t="s">
        <v>18</v>
      </c>
      <c r="G84" s="330" t="s">
        <v>191</v>
      </c>
      <c r="H84" s="330" t="s">
        <v>131</v>
      </c>
      <c r="I84" s="330">
        <v>2016</v>
      </c>
      <c r="J84" s="352" t="s">
        <v>479</v>
      </c>
      <c r="K84" s="352"/>
      <c r="L84" s="356" t="s">
        <v>116</v>
      </c>
      <c r="M84" s="328"/>
      <c r="N84" s="328"/>
      <c r="O84" s="328"/>
      <c r="P84" s="328"/>
      <c r="Q84" s="328"/>
    </row>
    <row r="85" spans="1:17" ht="12.75">
      <c r="A85" s="346">
        <f>ROW()</f>
        <v>85</v>
      </c>
      <c r="B85" s="330" t="s">
        <v>5</v>
      </c>
      <c r="C85" s="330" t="s">
        <v>408</v>
      </c>
      <c r="D85" s="346">
        <f ca="1">IF(E85="","",(INDEX(OFFSET('GDP inflator'!$F$3,0,0,'GDP inflator'!$B$4,1),MATCH(I85,OFFSET('GDP inflator'!$D$3,0,0,'GDP inflator'!$B$4,1),0))*E85) )</f>
        <v>-10260.156228740643</v>
      </c>
      <c r="E85" s="331">
        <f>-187.6*52</f>
        <v>-9755.1999999999989</v>
      </c>
      <c r="F85" s="330" t="s">
        <v>18</v>
      </c>
      <c r="G85" s="330" t="s">
        <v>191</v>
      </c>
      <c r="H85" s="330" t="s">
        <v>131</v>
      </c>
      <c r="I85" s="330">
        <v>2016</v>
      </c>
      <c r="J85" s="352" t="s">
        <v>479</v>
      </c>
      <c r="K85" s="352"/>
      <c r="L85" s="356" t="s">
        <v>116</v>
      </c>
      <c r="M85" s="328"/>
      <c r="N85" s="328"/>
      <c r="O85" s="328"/>
      <c r="P85" s="328"/>
      <c r="Q85" s="328"/>
    </row>
    <row r="86" spans="1:17" ht="12.75">
      <c r="A86" s="346">
        <f>ROW()</f>
        <v>86</v>
      </c>
      <c r="B86" s="330" t="s">
        <v>5</v>
      </c>
      <c r="C86" s="330" t="s">
        <v>329</v>
      </c>
      <c r="D86" s="346">
        <f ca="1">IF(E86="","",(INDEX(OFFSET('GDP inflator'!$F$3,0,0,'GDP inflator'!$B$4,1),MATCH(I86,OFFSET('GDP inflator'!$D$3,0,0,'GDP inflator'!$B$4,1),0))*E86) )</f>
        <v>-11969.817655768538</v>
      </c>
      <c r="E86" s="331">
        <f>-218.86*52</f>
        <v>-11380.720000000001</v>
      </c>
      <c r="F86" s="330" t="s">
        <v>18</v>
      </c>
      <c r="G86" s="330" t="s">
        <v>191</v>
      </c>
      <c r="H86" s="330" t="s">
        <v>131</v>
      </c>
      <c r="I86" s="330">
        <v>2016</v>
      </c>
      <c r="J86" s="352" t="s">
        <v>479</v>
      </c>
      <c r="K86" s="352"/>
      <c r="L86" s="356" t="s">
        <v>116</v>
      </c>
      <c r="M86" s="328"/>
      <c r="N86" s="328"/>
      <c r="O86" s="328"/>
      <c r="P86" s="328"/>
      <c r="Q86" s="328"/>
    </row>
    <row r="87" spans="1:17" ht="12.75">
      <c r="A87" s="346">
        <f>ROW()</f>
        <v>87</v>
      </c>
      <c r="B87" s="330" t="s">
        <v>5</v>
      </c>
      <c r="C87" s="330" t="s">
        <v>554</v>
      </c>
      <c r="D87" s="346">
        <f ca="1">IF(E87="","",(INDEX(OFFSET('GDP inflator'!$F$3,0,0,'GDP inflator'!$B$4,1),MATCH(I87,OFFSET('GDP inflator'!$D$3,0,0,'GDP inflator'!$B$4,1),0))*E87) )</f>
        <v>-5674.2601744767699</v>
      </c>
      <c r="E87" s="331">
        <f>AVERAGE(E88:E91)</f>
        <v>-5395</v>
      </c>
      <c r="F87" s="330" t="s">
        <v>18</v>
      </c>
      <c r="G87" s="330" t="s">
        <v>191</v>
      </c>
      <c r="H87" s="330" t="s">
        <v>131</v>
      </c>
      <c r="I87" s="330">
        <v>2016</v>
      </c>
      <c r="J87" s="352" t="s">
        <v>479</v>
      </c>
      <c r="K87" s="352" t="s">
        <v>555</v>
      </c>
      <c r="L87" s="356" t="s">
        <v>115</v>
      </c>
      <c r="M87" s="328"/>
      <c r="N87" s="328"/>
      <c r="O87" s="328"/>
      <c r="P87" s="328"/>
      <c r="Q87" s="328"/>
    </row>
    <row r="88" spans="1:17" ht="12.75" outlineLevel="1">
      <c r="A88" s="346">
        <f>ROW()</f>
        <v>88</v>
      </c>
      <c r="B88" s="330" t="s">
        <v>5</v>
      </c>
      <c r="C88" s="330" t="s">
        <v>556</v>
      </c>
      <c r="D88" s="346">
        <f ca="1">IF(E88="","",(INDEX(OFFSET('GDP inflator'!$F$3,0,0,'GDP inflator'!$B$4,1),MATCH(I88,OFFSET('GDP inflator'!$D$3,0,0,'GDP inflator'!$B$4,1),0))*E88) )</f>
        <v>-8750.6662931689934</v>
      </c>
      <c r="E88" s="331">
        <f>-160*52</f>
        <v>-8320</v>
      </c>
      <c r="F88" s="330" t="s">
        <v>18</v>
      </c>
      <c r="G88" s="330" t="s">
        <v>191</v>
      </c>
      <c r="H88" s="330" t="s">
        <v>131</v>
      </c>
      <c r="I88" s="330">
        <v>2016</v>
      </c>
      <c r="J88" s="352" t="s">
        <v>479</v>
      </c>
      <c r="K88" s="352" t="s">
        <v>555</v>
      </c>
      <c r="L88" s="356" t="s">
        <v>557</v>
      </c>
      <c r="M88" s="328"/>
      <c r="N88" s="328"/>
      <c r="O88" s="328"/>
      <c r="P88" s="328"/>
      <c r="Q88" s="328"/>
    </row>
    <row r="89" spans="1:17" ht="12.75" outlineLevel="1">
      <c r="A89" s="346">
        <f>ROW()</f>
        <v>89</v>
      </c>
      <c r="B89" s="330" t="s">
        <v>5</v>
      </c>
      <c r="C89" s="330" t="s">
        <v>558</v>
      </c>
      <c r="D89" s="346">
        <f ca="1">IF(E89="","",(INDEX(OFFSET('GDP inflator'!$F$3,0,0,'GDP inflator'!$B$4,1),MATCH(I89,OFFSET('GDP inflator'!$D$3,0,0,'GDP inflator'!$B$4,1),0))*E89) )</f>
        <v>-6836.4580415382761</v>
      </c>
      <c r="E89" s="331">
        <f>-125*52</f>
        <v>-6500</v>
      </c>
      <c r="F89" s="330" t="s">
        <v>18</v>
      </c>
      <c r="G89" s="330" t="s">
        <v>191</v>
      </c>
      <c r="H89" s="330" t="s">
        <v>131</v>
      </c>
      <c r="I89" s="330">
        <v>2016</v>
      </c>
      <c r="J89" s="352" t="s">
        <v>479</v>
      </c>
      <c r="K89" s="352" t="s">
        <v>555</v>
      </c>
      <c r="L89" s="356" t="s">
        <v>557</v>
      </c>
      <c r="M89" s="328"/>
      <c r="N89" s="328"/>
      <c r="O89" s="328"/>
      <c r="P89" s="328"/>
      <c r="Q89" s="328"/>
    </row>
    <row r="90" spans="1:17" ht="12.75" outlineLevel="1">
      <c r="A90" s="346">
        <f>ROW()</f>
        <v>90</v>
      </c>
      <c r="B90" s="330" t="s">
        <v>5</v>
      </c>
      <c r="C90" s="330" t="s">
        <v>559</v>
      </c>
      <c r="D90" s="346">
        <f ca="1">IF(E90="","",(INDEX(OFFSET('GDP inflator'!$F$3,0,0,'GDP inflator'!$B$4,1),MATCH(I90,OFFSET('GDP inflator'!$D$3,0,0,'GDP inflator'!$B$4,1),0))*E90) )</f>
        <v>-4101.8748249229657</v>
      </c>
      <c r="E90" s="331">
        <f>-75*52</f>
        <v>-3900</v>
      </c>
      <c r="F90" s="330" t="s">
        <v>18</v>
      </c>
      <c r="G90" s="330" t="s">
        <v>191</v>
      </c>
      <c r="H90" s="330" t="s">
        <v>131</v>
      </c>
      <c r="I90" s="330">
        <v>2016</v>
      </c>
      <c r="J90" s="352" t="s">
        <v>479</v>
      </c>
      <c r="K90" s="352" t="s">
        <v>555</v>
      </c>
      <c r="L90" s="356" t="s">
        <v>557</v>
      </c>
      <c r="M90" s="328"/>
      <c r="N90" s="328"/>
      <c r="O90" s="328"/>
      <c r="P90" s="328"/>
      <c r="Q90" s="328"/>
    </row>
    <row r="91" spans="1:17" ht="12.75" outlineLevel="1">
      <c r="A91" s="346">
        <f>ROW()</f>
        <v>91</v>
      </c>
      <c r="B91" s="330" t="s">
        <v>5</v>
      </c>
      <c r="C91" s="330" t="s">
        <v>560</v>
      </c>
      <c r="D91" s="346">
        <f ca="1">IF(E91="","",(INDEX(OFFSET('GDP inflator'!$F$3,0,0,'GDP inflator'!$B$4,1),MATCH(I91,OFFSET('GDP inflator'!$D$3,0,0,'GDP inflator'!$B$4,1),0))*E91) )</f>
        <v>-3008.0415382768415</v>
      </c>
      <c r="E91" s="331">
        <f>-55*52</f>
        <v>-2860</v>
      </c>
      <c r="F91" s="330" t="s">
        <v>18</v>
      </c>
      <c r="G91" s="330" t="s">
        <v>191</v>
      </c>
      <c r="H91" s="330" t="s">
        <v>131</v>
      </c>
      <c r="I91" s="330">
        <v>2016</v>
      </c>
      <c r="J91" s="352" t="s">
        <v>479</v>
      </c>
      <c r="K91" s="352" t="s">
        <v>555</v>
      </c>
      <c r="L91" s="356" t="s">
        <v>557</v>
      </c>
      <c r="M91" s="328"/>
      <c r="N91" s="328"/>
      <c r="O91" s="328"/>
      <c r="P91" s="328"/>
      <c r="Q91" s="328"/>
    </row>
    <row r="92" spans="1:17" ht="12.75">
      <c r="A92" s="346">
        <f>ROW()</f>
        <v>92</v>
      </c>
      <c r="B92" s="330" t="s">
        <v>6</v>
      </c>
      <c r="C92" s="330" t="s">
        <v>60</v>
      </c>
      <c r="D92" s="346">
        <f ca="1">IF(E92="","",(INDEX(OFFSET('GDP inflator'!$F$3,0,0,'GDP inflator'!$B$4,1),MATCH(I92,OFFSET('GDP inflator'!$D$3,0,0,'GDP inflator'!$B$4,1),0))*E92) )</f>
        <v>-712.497549745382</v>
      </c>
      <c r="E92" s="331">
        <v>-650</v>
      </c>
      <c r="F92" s="330" t="s">
        <v>57</v>
      </c>
      <c r="G92" s="330" t="s">
        <v>191</v>
      </c>
      <c r="H92" s="330" t="s">
        <v>6</v>
      </c>
      <c r="I92" s="330">
        <v>2015</v>
      </c>
      <c r="J92" s="352" t="s">
        <v>471</v>
      </c>
      <c r="K92" s="352"/>
      <c r="L92" s="356"/>
      <c r="M92" s="328"/>
      <c r="N92" s="328"/>
      <c r="O92" s="328"/>
      <c r="P92" s="328"/>
      <c r="Q92" s="328"/>
    </row>
    <row r="93" spans="1:17" ht="12.75">
      <c r="A93" s="346">
        <f>ROW()</f>
        <v>93</v>
      </c>
      <c r="B93" s="330" t="s">
        <v>6</v>
      </c>
      <c r="C93" s="330" t="s">
        <v>59</v>
      </c>
      <c r="D93" s="346">
        <f ca="1">IF(E93="","",(INDEX(OFFSET('GDP inflator'!$F$3,0,0,'GDP inflator'!$B$4,1),MATCH(I93,OFFSET('GDP inflator'!$D$3,0,0,'GDP inflator'!$B$4,1),0))*E93) )</f>
        <v>-5208.4447806448652</v>
      </c>
      <c r="E93" s="331">
        <v>-4751.58</v>
      </c>
      <c r="F93" s="330" t="s">
        <v>19</v>
      </c>
      <c r="G93" s="330" t="s">
        <v>191</v>
      </c>
      <c r="H93" s="330" t="s">
        <v>6</v>
      </c>
      <c r="I93" s="330">
        <v>2015</v>
      </c>
      <c r="J93" s="352" t="s">
        <v>471</v>
      </c>
      <c r="K93" s="352" t="s">
        <v>561</v>
      </c>
      <c r="L93" s="356" t="s">
        <v>325</v>
      </c>
      <c r="M93" s="328"/>
      <c r="N93" s="328"/>
      <c r="O93" s="328"/>
      <c r="P93" s="328"/>
      <c r="Q93" s="328"/>
    </row>
    <row r="94" spans="1:17" ht="12.75">
      <c r="A94" s="346">
        <f>ROW()</f>
        <v>94</v>
      </c>
      <c r="B94" s="330" t="s">
        <v>6</v>
      </c>
      <c r="C94" s="330" t="s">
        <v>58</v>
      </c>
      <c r="D94" s="346">
        <f ca="1">IF(E94="","",(INDEX(OFFSET('GDP inflator'!$F$3,0,0,'GDP inflator'!$B$4,1),MATCH(I94,OFFSET('GDP inflator'!$D$3,0,0,'GDP inflator'!$B$4,1),0))*E94) )</f>
        <v>-328.84502295940712</v>
      </c>
      <c r="E94" s="331">
        <v>-300</v>
      </c>
      <c r="F94" s="330" t="s">
        <v>19</v>
      </c>
      <c r="G94" s="330" t="s">
        <v>191</v>
      </c>
      <c r="H94" s="330" t="s">
        <v>6</v>
      </c>
      <c r="I94" s="330">
        <v>2015</v>
      </c>
      <c r="J94" s="352" t="s">
        <v>471</v>
      </c>
      <c r="K94" s="352"/>
      <c r="L94" s="356"/>
      <c r="M94" s="328"/>
      <c r="N94" s="328"/>
      <c r="O94" s="328"/>
      <c r="P94" s="328"/>
      <c r="Q94" s="328"/>
    </row>
    <row r="95" spans="1:17" ht="12.75">
      <c r="A95" s="346">
        <f>ROW()</f>
        <v>95</v>
      </c>
      <c r="B95" s="330" t="s">
        <v>6</v>
      </c>
      <c r="C95" s="330" t="s">
        <v>330</v>
      </c>
      <c r="D95" s="346">
        <f ca="1">IF(E95="","",(INDEX(OFFSET('GDP inflator'!$F$3,0,0,'GDP inflator'!$B$4,1),MATCH(I95,OFFSET('GDP inflator'!$D$3,0,0,'GDP inflator'!$B$4,1),0))*E95) )</f>
        <v>-5480.7503826567845</v>
      </c>
      <c r="E95" s="331">
        <v>-5000</v>
      </c>
      <c r="F95" s="330" t="s">
        <v>57</v>
      </c>
      <c r="G95" s="330" t="s">
        <v>191</v>
      </c>
      <c r="H95" s="330" t="s">
        <v>6</v>
      </c>
      <c r="I95" s="330">
        <v>2015</v>
      </c>
      <c r="J95" s="352" t="s">
        <v>471</v>
      </c>
      <c r="K95" s="352"/>
      <c r="L95" s="356"/>
      <c r="M95" s="328"/>
      <c r="N95" s="328"/>
      <c r="O95" s="328"/>
      <c r="P95" s="328"/>
      <c r="Q95" s="328"/>
    </row>
    <row r="96" spans="1:17" ht="12.75">
      <c r="A96" s="346">
        <f>ROW()</f>
        <v>96</v>
      </c>
      <c r="B96" s="330" t="s">
        <v>6</v>
      </c>
      <c r="C96" s="330" t="s">
        <v>56</v>
      </c>
      <c r="D96" s="346">
        <f ca="1">IF(E96="","",(INDEX(OFFSET('GDP inflator'!$F$3,0,0,'GDP inflator'!$B$4,1),MATCH(I96,OFFSET('GDP inflator'!$D$3,0,0,'GDP inflator'!$B$4,1),0))*E96) )</f>
        <v>-383.65252678597494</v>
      </c>
      <c r="E96" s="331">
        <v>-350</v>
      </c>
      <c r="F96" s="330" t="s">
        <v>19</v>
      </c>
      <c r="G96" s="330" t="s">
        <v>191</v>
      </c>
      <c r="H96" s="330" t="s">
        <v>6</v>
      </c>
      <c r="I96" s="330">
        <v>2015</v>
      </c>
      <c r="J96" s="352" t="s">
        <v>471</v>
      </c>
      <c r="K96" s="352"/>
      <c r="L96" s="356"/>
      <c r="M96" s="328"/>
      <c r="N96" s="328"/>
      <c r="O96" s="328"/>
      <c r="P96" s="328"/>
      <c r="Q96" s="328"/>
    </row>
    <row r="97" spans="1:17" ht="12.75">
      <c r="A97" s="346">
        <f>ROW()</f>
        <v>97</v>
      </c>
      <c r="B97" s="330" t="s">
        <v>6</v>
      </c>
      <c r="C97" s="330" t="s">
        <v>55</v>
      </c>
      <c r="D97" s="346">
        <f ca="1">IF(E97="","",(INDEX(OFFSET('GDP inflator'!$F$3,0,0,'GDP inflator'!$B$4,1),MATCH(I97,OFFSET('GDP inflator'!$D$3,0,0,'GDP inflator'!$B$4,1),0))*E97) )</f>
        <v>-328.84502295940712</v>
      </c>
      <c r="E97" s="331">
        <v>-300</v>
      </c>
      <c r="F97" s="330" t="s">
        <v>19</v>
      </c>
      <c r="G97" s="330" t="s">
        <v>191</v>
      </c>
      <c r="H97" s="330" t="s">
        <v>6</v>
      </c>
      <c r="I97" s="330">
        <v>2015</v>
      </c>
      <c r="J97" s="352" t="s">
        <v>471</v>
      </c>
      <c r="K97" s="352"/>
      <c r="L97" s="356"/>
      <c r="M97" s="328"/>
      <c r="N97" s="328"/>
      <c r="O97" s="328"/>
      <c r="P97" s="328"/>
      <c r="Q97" s="328"/>
    </row>
    <row r="98" spans="1:17" ht="12.75">
      <c r="A98" s="346">
        <f>ROW()</f>
        <v>98</v>
      </c>
      <c r="B98" s="330" t="s">
        <v>6</v>
      </c>
      <c r="C98" s="330" t="s">
        <v>54</v>
      </c>
      <c r="D98" s="346">
        <f ca="1">IF(E98="","",(INDEX(OFFSET('GDP inflator'!$F$3,0,0,'GDP inflator'!$B$4,1),MATCH(I98,OFFSET('GDP inflator'!$D$3,0,0,'GDP inflator'!$B$4,1),0))*E98) )</f>
        <v>-191.82626339298747</v>
      </c>
      <c r="E98" s="331">
        <v>-175</v>
      </c>
      <c r="F98" s="330" t="s">
        <v>19</v>
      </c>
      <c r="G98" s="330" t="s">
        <v>191</v>
      </c>
      <c r="H98" s="330" t="s">
        <v>6</v>
      </c>
      <c r="I98" s="330">
        <v>2015</v>
      </c>
      <c r="J98" s="352" t="s">
        <v>471</v>
      </c>
      <c r="K98" s="352"/>
      <c r="L98" s="356"/>
      <c r="M98" s="328"/>
      <c r="N98" s="328"/>
      <c r="O98" s="328"/>
      <c r="P98" s="328"/>
      <c r="Q98" s="328"/>
    </row>
    <row r="99" spans="1:17" ht="12.75">
      <c r="A99" s="346">
        <f>ROW()</f>
        <v>99</v>
      </c>
      <c r="B99" s="330" t="s">
        <v>6</v>
      </c>
      <c r="C99" s="330" t="s">
        <v>53</v>
      </c>
      <c r="D99" s="346">
        <f ca="1">IF(E99="","",(INDEX(OFFSET('GDP inflator'!$F$3,0,0,'GDP inflator'!$B$4,1),MATCH(I99,OFFSET('GDP inflator'!$D$3,0,0,'GDP inflator'!$B$4,1),0))*E99) )</f>
        <v>-142.49950994907641</v>
      </c>
      <c r="E99" s="331">
        <v>-130</v>
      </c>
      <c r="F99" s="330" t="s">
        <v>20</v>
      </c>
      <c r="G99" s="330" t="s">
        <v>191</v>
      </c>
      <c r="H99" s="330" t="s">
        <v>6</v>
      </c>
      <c r="I99" s="330">
        <v>2015</v>
      </c>
      <c r="J99" s="352" t="s">
        <v>471</v>
      </c>
      <c r="K99" s="352"/>
      <c r="L99" s="356"/>
      <c r="M99" s="328"/>
      <c r="N99" s="328"/>
      <c r="O99" s="328"/>
      <c r="P99" s="328"/>
      <c r="Q99" s="328"/>
    </row>
    <row r="100" spans="1:17" ht="12.75">
      <c r="A100" s="346">
        <f>ROW()</f>
        <v>100</v>
      </c>
      <c r="B100" s="330" t="s">
        <v>6</v>
      </c>
      <c r="C100" s="330" t="s">
        <v>52</v>
      </c>
      <c r="D100" s="346">
        <f ca="1">IF(E100="","",(INDEX(OFFSET('GDP inflator'!$F$3,0,0,'GDP inflator'!$B$4,1),MATCH(I100,OFFSET('GDP inflator'!$D$3,0,0,'GDP inflator'!$B$4,1),0))*E100) )</f>
        <v>-32.884502295940706</v>
      </c>
      <c r="E100" s="331">
        <v>-30</v>
      </c>
      <c r="F100" s="330" t="s">
        <v>19</v>
      </c>
      <c r="G100" s="330" t="s">
        <v>191</v>
      </c>
      <c r="H100" s="330" t="s">
        <v>6</v>
      </c>
      <c r="I100" s="330">
        <v>2015</v>
      </c>
      <c r="J100" s="352" t="s">
        <v>471</v>
      </c>
      <c r="K100" s="352"/>
      <c r="L100" s="356"/>
      <c r="M100" s="328"/>
      <c r="N100" s="328"/>
      <c r="O100" s="328"/>
      <c r="P100" s="328"/>
      <c r="Q100" s="328"/>
    </row>
    <row r="101" spans="1:17" ht="12.75">
      <c r="A101" s="346">
        <f>ROW()</f>
        <v>101</v>
      </c>
      <c r="B101" s="330" t="s">
        <v>6</v>
      </c>
      <c r="C101" s="330" t="s">
        <v>51</v>
      </c>
      <c r="D101" s="346">
        <f ca="1">IF(E101="","",(INDEX(OFFSET('GDP inflator'!$F$3,0,0,'GDP inflator'!$B$4,1),MATCH(I101,OFFSET('GDP inflator'!$D$3,0,0,'GDP inflator'!$B$4,1),0))*E101) )</f>
        <v>-80.703271733512111</v>
      </c>
      <c r="E101" s="331">
        <v>-60</v>
      </c>
      <c r="F101" s="330" t="s">
        <v>19</v>
      </c>
      <c r="G101" s="330" t="s">
        <v>191</v>
      </c>
      <c r="H101" s="330" t="s">
        <v>6</v>
      </c>
      <c r="I101" s="330">
        <v>2010</v>
      </c>
      <c r="J101" s="352" t="s">
        <v>562</v>
      </c>
      <c r="K101" s="352"/>
      <c r="L101" s="356"/>
      <c r="M101" s="328"/>
      <c r="N101" s="328"/>
      <c r="O101" s="328"/>
      <c r="P101" s="328"/>
      <c r="Q101" s="328"/>
    </row>
    <row r="102" spans="1:17" ht="12.75" collapsed="1">
      <c r="A102" s="346">
        <f>ROW()</f>
        <v>102</v>
      </c>
      <c r="B102" s="330" t="s">
        <v>6</v>
      </c>
      <c r="C102" s="330" t="s">
        <v>50</v>
      </c>
      <c r="D102" s="346">
        <f ca="1">IF(E102="","",(INDEX(OFFSET('GDP inflator'!$F$3,0,0,'GDP inflator'!$B$4,1),MATCH(I102,OFFSET('GDP inflator'!$D$3,0,0,'GDP inflator'!$B$4,1),0))*E102) )</f>
        <v>-49.326753443911066</v>
      </c>
      <c r="E102" s="331">
        <v>-45</v>
      </c>
      <c r="F102" s="330" t="s">
        <v>20</v>
      </c>
      <c r="G102" s="330" t="s">
        <v>191</v>
      </c>
      <c r="H102" s="330" t="s">
        <v>6</v>
      </c>
      <c r="I102" s="330">
        <v>2015</v>
      </c>
      <c r="J102" s="352" t="s">
        <v>471</v>
      </c>
      <c r="K102" s="352"/>
      <c r="L102" s="356" t="s">
        <v>326</v>
      </c>
      <c r="M102" s="328"/>
      <c r="N102" s="328"/>
      <c r="O102" s="328"/>
      <c r="P102" s="328"/>
      <c r="Q102" s="328"/>
    </row>
    <row r="103" spans="1:17" ht="12.75">
      <c r="A103" s="346">
        <f>ROW()</f>
        <v>103</v>
      </c>
      <c r="B103" s="330" t="s">
        <v>6</v>
      </c>
      <c r="C103" s="330" t="s">
        <v>49</v>
      </c>
      <c r="D103" s="346">
        <f ca="1">IF(E103="","",(INDEX(OFFSET('GDP inflator'!$F$3,0,0,'GDP inflator'!$B$4,1),MATCH(I103,OFFSET('GDP inflator'!$D$3,0,0,'GDP inflator'!$B$4,1),0))*E103) )</f>
        <v>-65.769004591881412</v>
      </c>
      <c r="E103" s="331">
        <v>-60</v>
      </c>
      <c r="F103" s="330" t="s">
        <v>20</v>
      </c>
      <c r="G103" s="330" t="s">
        <v>191</v>
      </c>
      <c r="H103" s="330" t="s">
        <v>6</v>
      </c>
      <c r="I103" s="330">
        <v>2015</v>
      </c>
      <c r="J103" s="352" t="s">
        <v>471</v>
      </c>
      <c r="K103" s="352"/>
      <c r="L103" s="356" t="s">
        <v>563</v>
      </c>
      <c r="M103" s="328"/>
      <c r="N103" s="328"/>
      <c r="O103" s="328"/>
      <c r="P103" s="328"/>
      <c r="Q103" s="328"/>
    </row>
    <row r="104" spans="1:17" ht="12.75">
      <c r="A104" s="346">
        <f>ROW()</f>
        <v>104</v>
      </c>
      <c r="B104" s="330" t="s">
        <v>6</v>
      </c>
      <c r="C104" s="330" t="s">
        <v>121</v>
      </c>
      <c r="D104" s="346">
        <f ca="1">IF(E104="","",(INDEX(OFFSET('GDP inflator'!$F$3,0,0,'GDP inflator'!$B$4,1),MATCH(I104,OFFSET('GDP inflator'!$D$3,0,0,'GDP inflator'!$B$4,1),0))*E104) )</f>
        <v>-82.211255739851779</v>
      </c>
      <c r="E104" s="331">
        <v>-75</v>
      </c>
      <c r="F104" s="330" t="s">
        <v>19</v>
      </c>
      <c r="G104" s="330" t="s">
        <v>195</v>
      </c>
      <c r="H104" s="330" t="s">
        <v>198</v>
      </c>
      <c r="I104" s="330">
        <v>2015</v>
      </c>
      <c r="J104" s="352" t="s">
        <v>471</v>
      </c>
      <c r="K104" s="352"/>
      <c r="L104" s="356"/>
      <c r="M104" s="328"/>
      <c r="N104" s="328"/>
      <c r="O104" s="328"/>
      <c r="P104" s="328"/>
      <c r="Q104" s="328"/>
    </row>
    <row r="105" spans="1:17" ht="12.75">
      <c r="A105" s="346">
        <f>ROW()</f>
        <v>105</v>
      </c>
      <c r="B105" s="330" t="s">
        <v>6</v>
      </c>
      <c r="C105" s="330" t="s">
        <v>122</v>
      </c>
      <c r="D105" s="346">
        <f ca="1">IF(E105="","",(INDEX(OFFSET('GDP inflator'!$F$3,0,0,'GDP inflator'!$B$4,1),MATCH(I105,OFFSET('GDP inflator'!$D$3,0,0,'GDP inflator'!$B$4,1),0))*E105) )</f>
        <v>-82.211255739851779</v>
      </c>
      <c r="E105" s="331">
        <v>-75</v>
      </c>
      <c r="F105" s="330" t="s">
        <v>19</v>
      </c>
      <c r="G105" s="330" t="s">
        <v>191</v>
      </c>
      <c r="H105" s="330" t="s">
        <v>6</v>
      </c>
      <c r="I105" s="330">
        <v>2015</v>
      </c>
      <c r="J105" s="352" t="s">
        <v>471</v>
      </c>
      <c r="K105" s="352"/>
      <c r="L105" s="356" t="s">
        <v>327</v>
      </c>
      <c r="M105" s="328"/>
      <c r="N105" s="328"/>
      <c r="O105" s="328"/>
      <c r="P105" s="328"/>
      <c r="Q105" s="328"/>
    </row>
    <row r="106" spans="1:17" ht="12.75">
      <c r="A106" s="346">
        <f>ROW()</f>
        <v>106</v>
      </c>
      <c r="B106" s="330" t="s">
        <v>6</v>
      </c>
      <c r="C106" s="330" t="s">
        <v>48</v>
      </c>
      <c r="D106" s="346">
        <f ca="1">IF(E106="","",(INDEX(OFFSET('GDP inflator'!$F$3,0,0,'GDP inflator'!$B$4,1),MATCH(I106,OFFSET('GDP inflator'!$D$3,0,0,'GDP inflator'!$B$4,1),0))*E106) )</f>
        <v>-54.807503826567853</v>
      </c>
      <c r="E106" s="331">
        <v>-50</v>
      </c>
      <c r="F106" s="330" t="s">
        <v>20</v>
      </c>
      <c r="G106" s="330" t="s">
        <v>191</v>
      </c>
      <c r="H106" s="330" t="s">
        <v>6</v>
      </c>
      <c r="I106" s="330">
        <v>2015</v>
      </c>
      <c r="J106" s="352" t="s">
        <v>471</v>
      </c>
      <c r="K106" s="352"/>
      <c r="L106" s="356"/>
      <c r="M106" s="328"/>
      <c r="N106" s="328"/>
      <c r="O106" s="328"/>
      <c r="P106" s="328"/>
      <c r="Q106" s="328"/>
    </row>
    <row r="107" spans="1:17" ht="12.75">
      <c r="A107" s="346">
        <f>ROW()</f>
        <v>107</v>
      </c>
      <c r="B107" s="330" t="s">
        <v>6</v>
      </c>
      <c r="C107" s="330" t="s">
        <v>321</v>
      </c>
      <c r="D107" s="346">
        <f ca="1">IF(E107="","",(INDEX(OFFSET('GDP inflator'!$F$3,0,0,'GDP inflator'!$B$4,1),MATCH(I107,OFFSET('GDP inflator'!$D$3,0,0,'GDP inflator'!$B$4,1),0))*E107) )</f>
        <v>-4331.3282794990109</v>
      </c>
      <c r="E107" s="331">
        <v>-3100</v>
      </c>
      <c r="F107" s="330" t="s">
        <v>18</v>
      </c>
      <c r="G107" s="330" t="s">
        <v>191</v>
      </c>
      <c r="H107" s="330" t="s">
        <v>6</v>
      </c>
      <c r="I107" s="330">
        <v>2008</v>
      </c>
      <c r="J107" s="352" t="s">
        <v>564</v>
      </c>
      <c r="K107" s="352"/>
      <c r="L107" s="356" t="s">
        <v>565</v>
      </c>
      <c r="M107" s="328"/>
      <c r="N107" s="328"/>
      <c r="O107" s="328"/>
      <c r="P107" s="328"/>
      <c r="Q107" s="328"/>
    </row>
    <row r="108" spans="1:17" ht="12.75">
      <c r="A108" s="346">
        <f>ROW()</f>
        <v>108</v>
      </c>
      <c r="B108" s="330" t="s">
        <v>6</v>
      </c>
      <c r="C108" s="330" t="s">
        <v>322</v>
      </c>
      <c r="D108" s="346">
        <f ca="1">IF(E108="","",(INDEX(OFFSET('GDP inflator'!$F$3,0,0,'GDP inflator'!$B$4,1),MATCH(I108,OFFSET('GDP inflator'!$D$3,0,0,'GDP inflator'!$B$4,1),0))*E108) )</f>
        <v>-936.12578944010875</v>
      </c>
      <c r="E108" s="331">
        <v>-670</v>
      </c>
      <c r="F108" s="330" t="s">
        <v>18</v>
      </c>
      <c r="G108" s="330" t="s">
        <v>191</v>
      </c>
      <c r="H108" s="330" t="s">
        <v>6</v>
      </c>
      <c r="I108" s="330">
        <v>2008</v>
      </c>
      <c r="J108" s="352" t="s">
        <v>564</v>
      </c>
      <c r="K108" s="352"/>
      <c r="L108" s="356" t="s">
        <v>565</v>
      </c>
      <c r="M108" s="328"/>
      <c r="N108" s="328"/>
      <c r="O108" s="328"/>
      <c r="P108" s="328"/>
      <c r="Q108" s="328"/>
    </row>
    <row r="109" spans="1:17" ht="12.75">
      <c r="A109" s="346">
        <f>ROW()</f>
        <v>109</v>
      </c>
      <c r="B109" s="330" t="s">
        <v>6</v>
      </c>
      <c r="C109" s="330" t="s">
        <v>372</v>
      </c>
      <c r="D109" s="346">
        <f ca="1">IF(E109="","",(INDEX(OFFSET('GDP inflator'!$F$3,0,0,'GDP inflator'!$B$4,1),MATCH(I109,OFFSET('GDP inflator'!$D$3,0,0,'GDP inflator'!$B$4,1),0))*E109) )</f>
        <v>-7544.8944223531153</v>
      </c>
      <c r="E109" s="331">
        <v>-5400</v>
      </c>
      <c r="F109" s="330" t="s">
        <v>18</v>
      </c>
      <c r="G109" s="330" t="s">
        <v>191</v>
      </c>
      <c r="H109" s="330" t="s">
        <v>6</v>
      </c>
      <c r="I109" s="330">
        <v>2008</v>
      </c>
      <c r="J109" s="352" t="s">
        <v>564</v>
      </c>
      <c r="K109" s="352"/>
      <c r="L109" s="356" t="s">
        <v>565</v>
      </c>
      <c r="M109" s="328"/>
      <c r="N109" s="328"/>
      <c r="O109" s="328"/>
      <c r="P109" s="328"/>
      <c r="Q109" s="328"/>
    </row>
    <row r="110" spans="1:17" ht="12.75">
      <c r="A110" s="346">
        <f>ROW()</f>
        <v>110</v>
      </c>
      <c r="B110" s="330" t="s">
        <v>6</v>
      </c>
      <c r="C110" s="330" t="s">
        <v>373</v>
      </c>
      <c r="D110" s="346">
        <f ca="1">IF(E110="","",(INDEX(OFFSET('GDP inflator'!$F$3,0,0,'GDP inflator'!$B$4,1),MATCH(I110,OFFSET('GDP inflator'!$D$3,0,0,'GDP inflator'!$B$4,1),0))*E110) )</f>
        <v>-936.12578944010875</v>
      </c>
      <c r="E110" s="331">
        <v>-670</v>
      </c>
      <c r="F110" s="330" t="s">
        <v>18</v>
      </c>
      <c r="G110" s="330" t="s">
        <v>191</v>
      </c>
      <c r="H110" s="330" t="s">
        <v>6</v>
      </c>
      <c r="I110" s="330">
        <v>2008</v>
      </c>
      <c r="J110" s="352" t="s">
        <v>564</v>
      </c>
      <c r="K110" s="352"/>
      <c r="L110" s="356" t="s">
        <v>565</v>
      </c>
      <c r="M110" s="328"/>
      <c r="N110" s="328"/>
      <c r="O110" s="328"/>
      <c r="P110" s="328"/>
      <c r="Q110" s="328"/>
    </row>
    <row r="111" spans="1:17" ht="12.75">
      <c r="A111" s="346">
        <f>ROW()</f>
        <v>111</v>
      </c>
      <c r="B111" s="330" t="s">
        <v>6</v>
      </c>
      <c r="C111" s="330" t="s">
        <v>374</v>
      </c>
      <c r="D111" s="346">
        <f ca="1">IF(E111="","",(INDEX(OFFSET('GDP inflator'!$F$3,0,0,'GDP inflator'!$B$4,1),MATCH(I111,OFFSET('GDP inflator'!$D$3,0,0,'GDP inflator'!$B$4,1),0))*E111) )</f>
        <v>3395.2024900589017</v>
      </c>
      <c r="E111" s="331">
        <f>E108-E107</f>
        <v>2430</v>
      </c>
      <c r="F111" s="330" t="s">
        <v>18</v>
      </c>
      <c r="G111" s="330" t="s">
        <v>191</v>
      </c>
      <c r="H111" s="330" t="s">
        <v>6</v>
      </c>
      <c r="I111" s="330">
        <v>2008</v>
      </c>
      <c r="J111" s="352" t="s">
        <v>564</v>
      </c>
      <c r="K111" s="352"/>
      <c r="L111" s="356" t="s">
        <v>566</v>
      </c>
      <c r="M111" s="328"/>
      <c r="N111" s="328"/>
      <c r="O111" s="328"/>
      <c r="P111" s="328"/>
      <c r="Q111" s="328"/>
    </row>
    <row r="112" spans="1:17" ht="12.75">
      <c r="A112" s="346">
        <f>ROW()</f>
        <v>112</v>
      </c>
      <c r="B112" s="330" t="s">
        <v>6</v>
      </c>
      <c r="C112" s="330" t="s">
        <v>375</v>
      </c>
      <c r="D112" s="346">
        <f ca="1">IF(E112="","",(INDEX(OFFSET('GDP inflator'!$F$3,0,0,'GDP inflator'!$B$4,1),MATCH(I112,OFFSET('GDP inflator'!$D$3,0,0,'GDP inflator'!$B$4,1),0))*E112) )</f>
        <v>6608.7686329130065</v>
      </c>
      <c r="E112" s="331">
        <f>E110-E109</f>
        <v>4730</v>
      </c>
      <c r="F112" s="330" t="s">
        <v>18</v>
      </c>
      <c r="G112" s="330" t="s">
        <v>191</v>
      </c>
      <c r="H112" s="330" t="s">
        <v>6</v>
      </c>
      <c r="I112" s="330">
        <v>2008</v>
      </c>
      <c r="J112" s="352" t="s">
        <v>564</v>
      </c>
      <c r="K112" s="352"/>
      <c r="L112" s="356" t="s">
        <v>566</v>
      </c>
      <c r="M112" s="328"/>
      <c r="N112" s="328"/>
      <c r="O112" s="328"/>
      <c r="P112" s="328"/>
      <c r="Q112" s="328"/>
    </row>
    <row r="113" spans="1:17" ht="12.75">
      <c r="A113" s="346">
        <f>ROW()</f>
        <v>113</v>
      </c>
      <c r="B113" s="330" t="s">
        <v>5</v>
      </c>
      <c r="C113" s="330" t="s">
        <v>46</v>
      </c>
      <c r="D113" s="346">
        <f ca="1">IF(E113="","",(INDEX(OFFSET('GDP inflator'!$F$3,0,0,'GDP inflator'!$B$4,1),MATCH(I113,OFFSET('GDP inflator'!$D$3,0,0,'GDP inflator'!$B$4,1),0))*E113) )</f>
        <v>-14169.73516187122</v>
      </c>
      <c r="E113" s="331">
        <f>AVERAGE(E114:E118)</f>
        <v>-13472.367999999999</v>
      </c>
      <c r="F113" s="330" t="s">
        <v>18</v>
      </c>
      <c r="G113" s="330" t="s">
        <v>191</v>
      </c>
      <c r="H113" s="330" t="s">
        <v>131</v>
      </c>
      <c r="I113" s="330">
        <v>2016</v>
      </c>
      <c r="J113" s="352" t="s">
        <v>479</v>
      </c>
      <c r="K113" s="352"/>
      <c r="L113" s="356" t="s">
        <v>115</v>
      </c>
      <c r="M113" s="328"/>
      <c r="N113" s="328"/>
      <c r="O113" s="328"/>
      <c r="P113" s="328"/>
      <c r="Q113" s="328"/>
    </row>
    <row r="114" spans="1:17" ht="12.75" outlineLevel="1">
      <c r="A114" s="346">
        <f>ROW()</f>
        <v>114</v>
      </c>
      <c r="B114" s="330" t="s">
        <v>5</v>
      </c>
      <c r="C114" s="330" t="s">
        <v>45</v>
      </c>
      <c r="D114" s="346">
        <f ca="1">IF(E114="","",(INDEX(OFFSET('GDP inflator'!$F$3,0,0,'GDP inflator'!$B$4,1),MATCH(I114,OFFSET('GDP inflator'!$D$3,0,0,'GDP inflator'!$B$4,1),0))*E114) )</f>
        <v>-11624.166337188362</v>
      </c>
      <c r="E114" s="331">
        <f>-212.54*52</f>
        <v>-11052.08</v>
      </c>
      <c r="F114" s="330" t="s">
        <v>18</v>
      </c>
      <c r="G114" s="330" t="s">
        <v>191</v>
      </c>
      <c r="H114" s="330" t="s">
        <v>131</v>
      </c>
      <c r="I114" s="330">
        <v>2016</v>
      </c>
      <c r="J114" s="352" t="s">
        <v>479</v>
      </c>
      <c r="K114" s="352"/>
      <c r="L114" s="356" t="s">
        <v>116</v>
      </c>
      <c r="M114" s="328"/>
      <c r="N114" s="328"/>
      <c r="O114" s="328"/>
      <c r="P114" s="328"/>
      <c r="Q114" s="328"/>
    </row>
    <row r="115" spans="1:17" ht="12.75" outlineLevel="1">
      <c r="A115" s="346">
        <f>ROW()</f>
        <v>115</v>
      </c>
      <c r="B115" s="330" t="s">
        <v>5</v>
      </c>
      <c r="C115" s="330" t="s">
        <v>44</v>
      </c>
      <c r="D115" s="346">
        <f ca="1">IF(E115="","",(INDEX(OFFSET('GDP inflator'!$F$3,0,0,'GDP inflator'!$B$4,1),MATCH(I115,OFFSET('GDP inflator'!$D$3,0,0,'GDP inflator'!$B$4,1),0))*E115) )</f>
        <v>-14364.218720236902</v>
      </c>
      <c r="E115" s="331">
        <f>-262.64*52</f>
        <v>-13657.279999999999</v>
      </c>
      <c r="F115" s="330" t="s">
        <v>18</v>
      </c>
      <c r="G115" s="330" t="s">
        <v>191</v>
      </c>
      <c r="H115" s="330" t="s">
        <v>131</v>
      </c>
      <c r="I115" s="330">
        <v>2016</v>
      </c>
      <c r="J115" s="352" t="s">
        <v>479</v>
      </c>
      <c r="K115" s="352"/>
      <c r="L115" s="356" t="s">
        <v>116</v>
      </c>
      <c r="M115" s="328"/>
      <c r="N115" s="328"/>
      <c r="O115" s="328"/>
      <c r="P115" s="328"/>
      <c r="Q115" s="328"/>
    </row>
    <row r="116" spans="1:17" ht="12.75" outlineLevel="1">
      <c r="A116" s="346">
        <f>ROW()</f>
        <v>116</v>
      </c>
      <c r="B116" s="330" t="s">
        <v>5</v>
      </c>
      <c r="C116" s="330" t="s">
        <v>567</v>
      </c>
      <c r="D116" s="346">
        <f ca="1">IF(E116="","",(INDEX(OFFSET('GDP inflator'!$F$3,0,0,'GDP inflator'!$B$4,1),MATCH(I116,OFFSET('GDP inflator'!$D$3,0,0,'GDP inflator'!$B$4,1),0))*E116) )</f>
        <v>-11969.817655768538</v>
      </c>
      <c r="E116" s="331">
        <f>-218.86*52</f>
        <v>-11380.720000000001</v>
      </c>
      <c r="F116" s="330" t="s">
        <v>18</v>
      </c>
      <c r="G116" s="330" t="s">
        <v>191</v>
      </c>
      <c r="H116" s="330" t="s">
        <v>131</v>
      </c>
      <c r="I116" s="330">
        <v>2016</v>
      </c>
      <c r="J116" s="352" t="s">
        <v>479</v>
      </c>
      <c r="K116" s="352"/>
      <c r="L116" s="356" t="s">
        <v>116</v>
      </c>
      <c r="M116" s="328"/>
      <c r="N116" s="328"/>
      <c r="O116" s="328"/>
      <c r="P116" s="328"/>
      <c r="Q116" s="328"/>
    </row>
    <row r="117" spans="1:17" ht="12.75" outlineLevel="1">
      <c r="A117" s="346">
        <f>ROW()</f>
        <v>117</v>
      </c>
      <c r="B117" s="330" t="s">
        <v>5</v>
      </c>
      <c r="C117" s="330" t="s">
        <v>43</v>
      </c>
      <c r="D117" s="346">
        <f ca="1">IF(E117="","",(INDEX(OFFSET('GDP inflator'!$F$3,0,0,'GDP inflator'!$B$4,1),MATCH(I117,OFFSET('GDP inflator'!$D$3,0,0,'GDP inflator'!$B$4,1),0))*E117) )</f>
        <v>-20237.009636239945</v>
      </c>
      <c r="E117" s="331">
        <f>-370.02*52</f>
        <v>-19241.04</v>
      </c>
      <c r="F117" s="330" t="s">
        <v>18</v>
      </c>
      <c r="G117" s="330" t="s">
        <v>191</v>
      </c>
      <c r="H117" s="330" t="s">
        <v>131</v>
      </c>
      <c r="I117" s="330">
        <v>2016</v>
      </c>
      <c r="J117" s="352" t="s">
        <v>479</v>
      </c>
      <c r="K117" s="352"/>
      <c r="L117" s="356" t="s">
        <v>116</v>
      </c>
      <c r="M117" s="328"/>
      <c r="N117" s="328"/>
      <c r="O117" s="328"/>
      <c r="P117" s="328"/>
      <c r="Q117" s="328"/>
    </row>
    <row r="118" spans="1:17" ht="12.75" outlineLevel="1">
      <c r="A118" s="346">
        <f>ROW()</f>
        <v>118</v>
      </c>
      <c r="B118" s="330" t="s">
        <v>5</v>
      </c>
      <c r="C118" s="330" t="s">
        <v>568</v>
      </c>
      <c r="D118" s="346">
        <f ca="1">IF(E118="","",(INDEX(OFFSET('GDP inflator'!$F$3,0,0,'GDP inflator'!$B$4,1),MATCH(I118,OFFSET('GDP inflator'!$D$3,0,0,'GDP inflator'!$B$4,1),0))*E118) )</f>
        <v>-12653.463459922366</v>
      </c>
      <c r="E118" s="331">
        <f>-231.36*52</f>
        <v>-12030.720000000001</v>
      </c>
      <c r="F118" s="330" t="s">
        <v>18</v>
      </c>
      <c r="G118" s="330" t="s">
        <v>191</v>
      </c>
      <c r="H118" s="330" t="s">
        <v>131</v>
      </c>
      <c r="I118" s="330">
        <v>2016</v>
      </c>
      <c r="J118" s="352" t="s">
        <v>479</v>
      </c>
      <c r="K118" s="352"/>
      <c r="L118" s="356" t="s">
        <v>116</v>
      </c>
      <c r="M118" s="328"/>
      <c r="N118" s="328"/>
      <c r="O118" s="328"/>
      <c r="P118" s="328"/>
      <c r="Q118" s="328"/>
    </row>
    <row r="119" spans="1:17" ht="12.75">
      <c r="A119" s="346">
        <f>ROW()</f>
        <v>119</v>
      </c>
      <c r="B119" s="330" t="s">
        <v>5</v>
      </c>
      <c r="C119" s="330" t="s">
        <v>42</v>
      </c>
      <c r="D119" s="346">
        <f ca="1">IF(E119="","",(INDEX(OFFSET('GDP inflator'!$F$3,0,0,'GDP inflator'!$B$4,1),MATCH(I119,OFFSET('GDP inflator'!$D$3,0,0,'GDP inflator'!$B$4,1),0))*E119) )</f>
        <v>-3373.9287726599705</v>
      </c>
      <c r="E119" s="331">
        <f>-61.69*52</f>
        <v>-3207.88</v>
      </c>
      <c r="F119" s="330" t="s">
        <v>18</v>
      </c>
      <c r="G119" s="330" t="s">
        <v>191</v>
      </c>
      <c r="H119" s="330" t="s">
        <v>131</v>
      </c>
      <c r="I119" s="330">
        <v>2016</v>
      </c>
      <c r="J119" s="352" t="s">
        <v>479</v>
      </c>
      <c r="K119" s="352"/>
      <c r="L119" s="356" t="s">
        <v>116</v>
      </c>
      <c r="M119" s="328"/>
      <c r="N119" s="328"/>
      <c r="O119" s="328"/>
      <c r="P119" s="328"/>
      <c r="Q119" s="328"/>
    </row>
    <row r="120" spans="1:17" ht="12.75">
      <c r="A120" s="346">
        <f>ROW()</f>
        <v>120</v>
      </c>
      <c r="B120" s="334" t="s">
        <v>5</v>
      </c>
      <c r="C120" s="330" t="s">
        <v>41</v>
      </c>
      <c r="D120" s="346">
        <f ca="1">IF(E120="","",(INDEX(OFFSET('GDP inflator'!$F$3,0,0,'GDP inflator'!$B$4,1),MATCH(I120,OFFSET('GDP inflator'!$D$3,0,0,'GDP inflator'!$B$4,1),0))*E120) )</f>
        <v>-2104.5352435071427</v>
      </c>
      <c r="E120" s="331">
        <f>-38.48*52</f>
        <v>-2000.9599999999998</v>
      </c>
      <c r="F120" s="330" t="s">
        <v>18</v>
      </c>
      <c r="G120" s="330" t="s">
        <v>191</v>
      </c>
      <c r="H120" s="330" t="s">
        <v>131</v>
      </c>
      <c r="I120" s="330">
        <v>2016</v>
      </c>
      <c r="J120" s="352" t="s">
        <v>479</v>
      </c>
      <c r="K120" s="352"/>
      <c r="L120" s="356" t="s">
        <v>116</v>
      </c>
      <c r="M120" s="328"/>
      <c r="N120" s="328"/>
      <c r="O120" s="328"/>
      <c r="P120" s="328"/>
      <c r="Q120" s="328"/>
    </row>
    <row r="121" spans="1:17" ht="12.75">
      <c r="A121" s="346">
        <f>ROW()</f>
        <v>121</v>
      </c>
      <c r="B121" s="330" t="s">
        <v>9</v>
      </c>
      <c r="C121" s="330" t="s">
        <v>40</v>
      </c>
      <c r="D121" s="346">
        <f ca="1">IF(E121="","",(INDEX(OFFSET('GDP inflator'!$F$3,0,0,'GDP inflator'!$B$4,1),MATCH(I121,OFFSET('GDP inflator'!$D$3,0,0,'GDP inflator'!$B$4,1),0))*E121) )</f>
        <v>-2542.6154748089157</v>
      </c>
      <c r="E121" s="331">
        <f>-46.49*52</f>
        <v>-2417.48</v>
      </c>
      <c r="F121" s="330" t="s">
        <v>18</v>
      </c>
      <c r="G121" s="330" t="s">
        <v>191</v>
      </c>
      <c r="H121" s="330" t="s">
        <v>131</v>
      </c>
      <c r="I121" s="330">
        <v>2016</v>
      </c>
      <c r="J121" s="352" t="s">
        <v>479</v>
      </c>
      <c r="K121" s="352"/>
      <c r="L121" s="356" t="s">
        <v>116</v>
      </c>
      <c r="M121" s="328"/>
      <c r="N121" s="328"/>
      <c r="O121" s="328"/>
      <c r="P121" s="328"/>
      <c r="Q121" s="328"/>
    </row>
    <row r="122" spans="1:17" ht="12.75">
      <c r="A122" s="346">
        <f>ROW()</f>
        <v>122</v>
      </c>
      <c r="B122" s="330" t="s">
        <v>6</v>
      </c>
      <c r="C122" s="330" t="s">
        <v>109</v>
      </c>
      <c r="D122" s="346">
        <f ca="1">IF(E122="","",(INDEX(OFFSET('GDP inflator'!$F$3,0,0,'GDP inflator'!$B$4,1),MATCH(I122,OFFSET('GDP inflator'!$D$3,0,0,'GDP inflator'!$B$4,1),0))*E122) )</f>
        <v>-42.07051102485093</v>
      </c>
      <c r="E122" s="331">
        <v>-40</v>
      </c>
      <c r="F122" s="330" t="s">
        <v>19</v>
      </c>
      <c r="G122" s="330" t="s">
        <v>195</v>
      </c>
      <c r="H122" s="330" t="s">
        <v>198</v>
      </c>
      <c r="I122" s="330">
        <v>2016</v>
      </c>
      <c r="J122" s="352" t="s">
        <v>569</v>
      </c>
      <c r="K122" s="352"/>
      <c r="L122" s="356"/>
      <c r="M122" s="328"/>
      <c r="N122" s="328"/>
      <c r="O122" s="328"/>
      <c r="P122" s="328"/>
      <c r="Q122" s="328"/>
    </row>
    <row r="123" spans="1:17" ht="12.75">
      <c r="A123" s="346">
        <f>ROW()</f>
        <v>123</v>
      </c>
      <c r="B123" s="330" t="s">
        <v>6</v>
      </c>
      <c r="C123" s="330" t="s">
        <v>17</v>
      </c>
      <c r="D123" s="346">
        <f ca="1">IF(E123="","",(INDEX(OFFSET('GDP inflator'!$F$3,0,0,'GDP inflator'!$B$4,1),MATCH(I123,OFFSET('GDP inflator'!$D$3,0,0,'GDP inflator'!$B$4,1),0))*E123) )</f>
        <v>-761.82430318929312</v>
      </c>
      <c r="E123" s="331">
        <v>-695</v>
      </c>
      <c r="F123" s="330" t="s">
        <v>16</v>
      </c>
      <c r="G123" s="330" t="s">
        <v>191</v>
      </c>
      <c r="H123" s="330" t="s">
        <v>6</v>
      </c>
      <c r="I123" s="330">
        <v>2015</v>
      </c>
      <c r="J123" s="352" t="s">
        <v>471</v>
      </c>
      <c r="K123" s="352"/>
      <c r="L123" s="356" t="s">
        <v>332</v>
      </c>
      <c r="M123" s="328"/>
      <c r="N123" s="328"/>
      <c r="O123" s="328"/>
      <c r="P123" s="328"/>
      <c r="Q123" s="328"/>
    </row>
    <row r="124" spans="1:17" ht="12.75">
      <c r="A124" s="346">
        <f>ROW()</f>
        <v>124</v>
      </c>
      <c r="B124" s="330" t="s">
        <v>6</v>
      </c>
      <c r="C124" s="330" t="s">
        <v>331</v>
      </c>
      <c r="D124" s="346">
        <f ca="1">IF(E124="","",(INDEX(OFFSET('GDP inflator'!$F$3,0,0,'GDP inflator'!$B$4,1),MATCH(I124,OFFSET('GDP inflator'!$D$3,0,0,'GDP inflator'!$B$4,1),0))*E124) )</f>
        <v>-315.52883268638197</v>
      </c>
      <c r="E124" s="331">
        <v>-300</v>
      </c>
      <c r="F124" s="330" t="s">
        <v>19</v>
      </c>
      <c r="G124" s="330" t="s">
        <v>191</v>
      </c>
      <c r="H124" s="330" t="s">
        <v>6</v>
      </c>
      <c r="I124" s="330">
        <v>2016</v>
      </c>
      <c r="J124" s="352" t="s">
        <v>570</v>
      </c>
      <c r="K124" s="352"/>
      <c r="L124" s="356"/>
      <c r="M124" s="328"/>
      <c r="N124" s="328"/>
      <c r="O124" s="328"/>
      <c r="P124" s="328"/>
      <c r="Q124" s="328"/>
    </row>
    <row r="125" spans="1:17" ht="12.75">
      <c r="A125" s="346">
        <f>ROW()</f>
        <v>125</v>
      </c>
      <c r="B125" s="330" t="s">
        <v>10</v>
      </c>
      <c r="C125" s="330" t="s">
        <v>72</v>
      </c>
      <c r="D125" s="346">
        <f ca="1">IF(E125="","",(INDEX(OFFSET('GDP inflator'!$F$3,0,0,'GDP inflator'!$B$4,1),MATCH(I125,OFFSET('GDP inflator'!$D$3,0,0,'GDP inflator'!$B$4,1),0))*E125) )</f>
        <v>-17047.797837877188</v>
      </c>
      <c r="E125" s="331">
        <v>-8910</v>
      </c>
      <c r="F125" s="330" t="s">
        <v>16</v>
      </c>
      <c r="G125" s="330" t="s">
        <v>195</v>
      </c>
      <c r="H125" s="330" t="s">
        <v>10</v>
      </c>
      <c r="I125" s="330">
        <v>2003</v>
      </c>
      <c r="J125" s="352" t="s">
        <v>63</v>
      </c>
      <c r="K125" s="352"/>
      <c r="L125" s="356" t="s">
        <v>571</v>
      </c>
      <c r="M125" s="328"/>
      <c r="N125" s="328"/>
      <c r="O125" s="328"/>
      <c r="P125" s="328"/>
      <c r="Q125" s="328"/>
    </row>
    <row r="126" spans="1:17" ht="12.75">
      <c r="A126" s="346">
        <f>ROW()</f>
        <v>126</v>
      </c>
      <c r="B126" s="330" t="s">
        <v>10</v>
      </c>
      <c r="C126" s="330" t="s">
        <v>71</v>
      </c>
      <c r="D126" s="346">
        <f ca="1">IF(E126="","",(INDEX(OFFSET('GDP inflator'!$F$3,0,0,'GDP inflator'!$B$4,1),MATCH(I126,OFFSET('GDP inflator'!$D$3,0,0,'GDP inflator'!$B$4,1),0))*E126) )</f>
        <v>-138008.71583008772</v>
      </c>
      <c r="E126" s="331">
        <v>-72130</v>
      </c>
      <c r="F126" s="330" t="s">
        <v>16</v>
      </c>
      <c r="G126" s="330" t="s">
        <v>195</v>
      </c>
      <c r="H126" s="330" t="s">
        <v>10</v>
      </c>
      <c r="I126" s="330">
        <v>2003</v>
      </c>
      <c r="J126" s="352" t="s">
        <v>63</v>
      </c>
      <c r="K126" s="352"/>
      <c r="L126" s="356" t="s">
        <v>571</v>
      </c>
      <c r="M126" s="328"/>
      <c r="N126" s="328"/>
      <c r="O126" s="328"/>
      <c r="P126" s="328"/>
      <c r="Q126" s="328"/>
    </row>
    <row r="127" spans="1:17" ht="12.75">
      <c r="A127" s="346">
        <f>ROW()</f>
        <v>127</v>
      </c>
      <c r="B127" s="330" t="s">
        <v>10</v>
      </c>
      <c r="C127" s="330" t="s">
        <v>70</v>
      </c>
      <c r="D127" s="346">
        <f ca="1">IF(E127="","",(INDEX(OFFSET('GDP inflator'!$F$3,0,0,'GDP inflator'!$B$4,1),MATCH(I127,OFFSET('GDP inflator'!$D$3,0,0,'GDP inflator'!$B$4,1),0))*E127) )</f>
        <v>-44197.994394496411</v>
      </c>
      <c r="E127" s="331">
        <v>-23100</v>
      </c>
      <c r="F127" s="330" t="s">
        <v>16</v>
      </c>
      <c r="G127" s="330" t="s">
        <v>191</v>
      </c>
      <c r="H127" s="330" t="s">
        <v>10</v>
      </c>
      <c r="I127" s="330">
        <v>2003</v>
      </c>
      <c r="J127" s="352" t="s">
        <v>63</v>
      </c>
      <c r="K127" s="352"/>
      <c r="L127" s="356"/>
      <c r="M127" s="328"/>
      <c r="N127" s="328"/>
      <c r="O127" s="328"/>
      <c r="P127" s="328"/>
      <c r="Q127" s="328"/>
    </row>
    <row r="128" spans="1:17" ht="12.75">
      <c r="A128" s="346">
        <f>ROW()</f>
        <v>128</v>
      </c>
      <c r="B128" s="330" t="s">
        <v>10</v>
      </c>
      <c r="C128" s="330" t="s">
        <v>69</v>
      </c>
      <c r="D128" s="346">
        <f ca="1">IF(E128="","",(INDEX(OFFSET('GDP inflator'!$F$3,0,0,'GDP inflator'!$B$4,1),MATCH(I128,OFFSET('GDP inflator'!$D$3,0,0,'GDP inflator'!$B$4,1),0))*E128) )</f>
        <v>-13508.131620136133</v>
      </c>
      <c r="E128" s="331">
        <v>-7060</v>
      </c>
      <c r="F128" s="330" t="s">
        <v>16</v>
      </c>
      <c r="G128" s="330" t="s">
        <v>195</v>
      </c>
      <c r="H128" s="330" t="s">
        <v>10</v>
      </c>
      <c r="I128" s="330">
        <v>2003</v>
      </c>
      <c r="J128" s="352" t="s">
        <v>63</v>
      </c>
      <c r="K128" s="352"/>
      <c r="L128" s="356" t="s">
        <v>571</v>
      </c>
      <c r="M128" s="328"/>
      <c r="N128" s="328"/>
      <c r="O128" s="328"/>
      <c r="P128" s="328"/>
      <c r="Q128" s="328"/>
    </row>
    <row r="129" spans="1:17" ht="12.75">
      <c r="A129" s="346">
        <f>ROW()</f>
        <v>129</v>
      </c>
      <c r="B129" s="330" t="s">
        <v>10</v>
      </c>
      <c r="C129" s="330" t="s">
        <v>68</v>
      </c>
      <c r="D129" s="346">
        <f ca="1">IF(E129="","",(INDEX(OFFSET('GDP inflator'!$F$3,0,0,'GDP inflator'!$B$4,1),MATCH(I129,OFFSET('GDP inflator'!$D$3,0,0,'GDP inflator'!$B$4,1),0))*E129) )</f>
        <v>-2487.3330178720926</v>
      </c>
      <c r="E129" s="331">
        <v>-1300</v>
      </c>
      <c r="F129" s="330" t="s">
        <v>16</v>
      </c>
      <c r="G129" s="330" t="s">
        <v>195</v>
      </c>
      <c r="H129" s="330" t="s">
        <v>10</v>
      </c>
      <c r="I129" s="330">
        <v>2003</v>
      </c>
      <c r="J129" s="352" t="s">
        <v>63</v>
      </c>
      <c r="K129" s="352"/>
      <c r="L129" s="356" t="s">
        <v>571</v>
      </c>
      <c r="M129" s="328"/>
      <c r="N129" s="328"/>
      <c r="O129" s="328"/>
      <c r="P129" s="328"/>
      <c r="Q129" s="328"/>
    </row>
    <row r="130" spans="1:17" ht="12.75">
      <c r="A130" s="346">
        <f>ROW()</f>
        <v>130</v>
      </c>
      <c r="B130" s="330" t="s">
        <v>10</v>
      </c>
      <c r="C130" s="330" t="s">
        <v>67</v>
      </c>
      <c r="D130" s="346">
        <f ca="1">IF(E130="","",(INDEX(OFFSET('GDP inflator'!$F$3,0,0,'GDP inflator'!$B$4,1),MATCH(I130,OFFSET('GDP inflator'!$D$3,0,0,'GDP inflator'!$B$4,1),0))*E130) )</f>
        <v>-4132.7994758490149</v>
      </c>
      <c r="E130" s="331">
        <v>-2160</v>
      </c>
      <c r="F130" s="330" t="s">
        <v>16</v>
      </c>
      <c r="G130" s="330" t="s">
        <v>195</v>
      </c>
      <c r="H130" s="330" t="s">
        <v>10</v>
      </c>
      <c r="I130" s="330">
        <v>2003</v>
      </c>
      <c r="J130" s="352" t="s">
        <v>63</v>
      </c>
      <c r="K130" s="352"/>
      <c r="L130" s="356" t="s">
        <v>571</v>
      </c>
      <c r="M130" s="328"/>
      <c r="N130" s="328"/>
      <c r="O130" s="328"/>
      <c r="P130" s="328"/>
      <c r="Q130" s="328"/>
    </row>
    <row r="131" spans="1:17" ht="12.75">
      <c r="A131" s="346">
        <f>ROW()</f>
        <v>131</v>
      </c>
      <c r="B131" s="330" t="s">
        <v>10</v>
      </c>
      <c r="C131" s="330" t="s">
        <v>66</v>
      </c>
      <c r="D131" s="346">
        <f ca="1">IF(E131="","",(INDEX(OFFSET('GDP inflator'!$F$3,0,0,'GDP inflator'!$B$4,1),MATCH(I131,OFFSET('GDP inflator'!$D$3,0,0,'GDP inflator'!$B$4,1),0))*E131) )</f>
        <v>-31856.995959669493</v>
      </c>
      <c r="E131" s="331">
        <v>-16650</v>
      </c>
      <c r="F131" s="330" t="s">
        <v>16</v>
      </c>
      <c r="G131" s="330" t="s">
        <v>195</v>
      </c>
      <c r="H131" s="330" t="s">
        <v>10</v>
      </c>
      <c r="I131" s="330">
        <v>2003</v>
      </c>
      <c r="J131" s="352" t="s">
        <v>63</v>
      </c>
      <c r="K131" s="352"/>
      <c r="L131" s="356" t="s">
        <v>571</v>
      </c>
      <c r="M131" s="328"/>
      <c r="N131" s="328"/>
      <c r="O131" s="328"/>
      <c r="P131" s="328"/>
      <c r="Q131" s="328"/>
    </row>
    <row r="132" spans="1:17" ht="12.75">
      <c r="A132" s="346">
        <f>ROW()</f>
        <v>132</v>
      </c>
      <c r="B132" s="334" t="s">
        <v>10</v>
      </c>
      <c r="C132" s="334" t="s">
        <v>65</v>
      </c>
      <c r="D132" s="346">
        <f ca="1">IF(E132="","",(INDEX(OFFSET('GDP inflator'!$F$3,0,0,'GDP inflator'!$B$4,1),MATCH(I132,OFFSET('GDP inflator'!$D$3,0,0,'GDP inflator'!$B$4,1),0))*E132) )</f>
        <v>-11059.065264077457</v>
      </c>
      <c r="E132" s="331">
        <v>-5780</v>
      </c>
      <c r="F132" s="330" t="s">
        <v>16</v>
      </c>
      <c r="G132" s="330" t="s">
        <v>191</v>
      </c>
      <c r="H132" s="330" t="s">
        <v>10</v>
      </c>
      <c r="I132" s="330">
        <v>2003</v>
      </c>
      <c r="J132" s="352" t="s">
        <v>63</v>
      </c>
      <c r="K132" s="352"/>
      <c r="L132" s="356"/>
      <c r="M132" s="328"/>
      <c r="N132" s="328"/>
      <c r="O132" s="328"/>
      <c r="P132" s="328"/>
      <c r="Q132" s="328"/>
    </row>
    <row r="133" spans="1:17" ht="12.75">
      <c r="A133" s="346">
        <f>ROW()</f>
        <v>133</v>
      </c>
      <c r="B133" s="334" t="s">
        <v>10</v>
      </c>
      <c r="C133" s="334" t="s">
        <v>64</v>
      </c>
      <c r="D133" s="346">
        <f ca="1">IF(E133="","",(INDEX(OFFSET('GDP inflator'!$F$3,0,0,'GDP inflator'!$B$4,1),MATCH(I133,OFFSET('GDP inflator'!$D$3,0,0,'GDP inflator'!$B$4,1),0))*E133) )</f>
        <v>-59715.125759836927</v>
      </c>
      <c r="E133" s="331">
        <v>-31210</v>
      </c>
      <c r="F133" s="330" t="s">
        <v>16</v>
      </c>
      <c r="G133" s="330" t="s">
        <v>195</v>
      </c>
      <c r="H133" s="330" t="s">
        <v>10</v>
      </c>
      <c r="I133" s="330">
        <v>2003</v>
      </c>
      <c r="J133" s="352" t="s">
        <v>63</v>
      </c>
      <c r="K133" s="352"/>
      <c r="L133" s="356" t="s">
        <v>571</v>
      </c>
      <c r="M133" s="328"/>
      <c r="N133" s="328"/>
      <c r="O133" s="328"/>
      <c r="P133" s="328"/>
      <c r="Q133" s="328"/>
    </row>
    <row r="134" spans="1:17" ht="12.75">
      <c r="A134" s="346">
        <f>ROW()</f>
        <v>134</v>
      </c>
      <c r="B134" s="334" t="s">
        <v>10</v>
      </c>
      <c r="C134" s="334" t="s">
        <v>393</v>
      </c>
      <c r="D134" s="346">
        <f ca="1">IF(E134="","",(INDEX(OFFSET('GDP inflator'!$F$3,0,0,'GDP inflator'!$B$4,1),MATCH(I134,OFFSET('GDP inflator'!$D$3,0,0,'GDP inflator'!$B$4,1),0))*E134) )</f>
        <v>-4285.8661231026826</v>
      </c>
      <c r="E134" s="331">
        <v>-2240</v>
      </c>
      <c r="F134" s="330" t="s">
        <v>16</v>
      </c>
      <c r="G134" s="330" t="s">
        <v>191</v>
      </c>
      <c r="H134" s="330" t="s">
        <v>10</v>
      </c>
      <c r="I134" s="330">
        <v>2003</v>
      </c>
      <c r="J134" s="352" t="s">
        <v>63</v>
      </c>
      <c r="K134" s="352"/>
      <c r="L134" s="356"/>
      <c r="M134" s="328"/>
      <c r="N134" s="328"/>
      <c r="O134" s="328"/>
      <c r="P134" s="328"/>
      <c r="Q134" s="328"/>
    </row>
    <row r="135" spans="1:17" ht="12.75">
      <c r="A135" s="346">
        <f>ROW()</f>
        <v>135</v>
      </c>
      <c r="B135" s="330" t="s">
        <v>10</v>
      </c>
      <c r="C135" s="330" t="s">
        <v>21</v>
      </c>
      <c r="D135" s="346">
        <f ca="1">IF(E135="","",(INDEX(OFFSET('GDP inflator'!$F$3,0,0,'GDP inflator'!$B$4,1),MATCH(I135,OFFSET('GDP inflator'!$D$3,0,0,'GDP inflator'!$B$4,1),0))*E135) )</f>
        <v>-89.884306275571277</v>
      </c>
      <c r="E135" s="331">
        <v>-82</v>
      </c>
      <c r="F135" s="330" t="s">
        <v>20</v>
      </c>
      <c r="G135" s="330" t="s">
        <v>191</v>
      </c>
      <c r="H135" s="330" t="s">
        <v>133</v>
      </c>
      <c r="I135" s="330">
        <v>2015</v>
      </c>
      <c r="J135" s="352" t="s">
        <v>409</v>
      </c>
      <c r="K135" s="352" t="s">
        <v>114</v>
      </c>
      <c r="L135" s="356"/>
      <c r="M135" s="328"/>
      <c r="N135" s="328"/>
      <c r="O135" s="328"/>
      <c r="P135" s="328"/>
      <c r="Q135" s="328"/>
    </row>
    <row r="136" spans="1:17" ht="12.75">
      <c r="A136" s="346">
        <f>ROW()</f>
        <v>136</v>
      </c>
      <c r="B136" s="330" t="s">
        <v>10</v>
      </c>
      <c r="C136" s="330" t="s">
        <v>146</v>
      </c>
      <c r="D136" s="346">
        <f ca="1">IF(E136="","",(INDEX(OFFSET('GDP inflator'!$F$3,0,0,'GDP inflator'!$B$4,1),MATCH(I136,OFFSET('GDP inflator'!$D$3,0,0,'GDP inflator'!$B$4,1),0))*E136) )</f>
        <v>-11327.614890875044</v>
      </c>
      <c r="E136" s="331">
        <v>-10334</v>
      </c>
      <c r="F136" s="330" t="s">
        <v>18</v>
      </c>
      <c r="G136" s="330" t="s">
        <v>191</v>
      </c>
      <c r="H136" s="330" t="s">
        <v>127</v>
      </c>
      <c r="I136" s="330">
        <v>2015</v>
      </c>
      <c r="J136" s="352" t="s">
        <v>572</v>
      </c>
      <c r="K136" s="352" t="s">
        <v>573</v>
      </c>
      <c r="L136" s="356" t="s">
        <v>574</v>
      </c>
      <c r="M136" s="328"/>
      <c r="N136" s="328"/>
      <c r="O136" s="328"/>
      <c r="P136" s="328"/>
      <c r="Q136" s="328"/>
    </row>
    <row r="137" spans="1:17" ht="12.75">
      <c r="A137" s="346">
        <f>ROW()</f>
        <v>137</v>
      </c>
      <c r="B137" s="330" t="s">
        <v>10</v>
      </c>
      <c r="C137" s="339" t="s">
        <v>575</v>
      </c>
      <c r="D137" s="346">
        <f ca="1">IF(E137="","",(INDEX(OFFSET('GDP inflator'!$F$3,0,0,'GDP inflator'!$B$4,1),MATCH(I137,OFFSET('GDP inflator'!$D$3,0,0,'GDP inflator'!$B$4,1),0))*E137) )</f>
        <v>1155.3421806640504</v>
      </c>
      <c r="E137" s="331">
        <v>1054</v>
      </c>
      <c r="F137" s="330" t="s">
        <v>18</v>
      </c>
      <c r="G137" s="330" t="s">
        <v>191</v>
      </c>
      <c r="H137" s="330" t="s">
        <v>127</v>
      </c>
      <c r="I137" s="330">
        <v>2015</v>
      </c>
      <c r="J137" s="352" t="s">
        <v>572</v>
      </c>
      <c r="K137" s="352" t="s">
        <v>573</v>
      </c>
      <c r="L137" s="356" t="s">
        <v>574</v>
      </c>
      <c r="M137" s="328"/>
      <c r="N137" s="328"/>
      <c r="O137" s="328"/>
      <c r="P137" s="328"/>
      <c r="Q137" s="328"/>
    </row>
    <row r="138" spans="1:17" ht="12.75">
      <c r="A138" s="346">
        <f>ROW()</f>
        <v>138</v>
      </c>
      <c r="B138" s="330" t="s">
        <v>10</v>
      </c>
      <c r="C138" s="330" t="s">
        <v>148</v>
      </c>
      <c r="D138" s="346">
        <f ca="1">IF(E138="","",(INDEX(OFFSET('GDP inflator'!$F$3,0,0,'GDP inflator'!$B$4,1),MATCH(I138,OFFSET('GDP inflator'!$D$3,0,0,'GDP inflator'!$B$4,1),0))*E138) )</f>
        <v>-65515.768968000441</v>
      </c>
      <c r="E138" s="331">
        <v>-27000</v>
      </c>
      <c r="F138" s="330" t="s">
        <v>16</v>
      </c>
      <c r="G138" s="330" t="s">
        <v>191</v>
      </c>
      <c r="H138" s="330" t="s">
        <v>10</v>
      </c>
      <c r="I138" s="330">
        <v>1999</v>
      </c>
      <c r="J138" s="352" t="s">
        <v>576</v>
      </c>
      <c r="K138" s="352"/>
      <c r="L138" s="356"/>
      <c r="M138" s="328"/>
      <c r="N138" s="328"/>
      <c r="O138" s="328"/>
      <c r="P138" s="328"/>
      <c r="Q138" s="328"/>
    </row>
    <row r="139" spans="1:17" s="270" customFormat="1" ht="12.75">
      <c r="A139" s="346">
        <f>ROW()</f>
        <v>139</v>
      </c>
      <c r="B139" s="330" t="s">
        <v>10</v>
      </c>
      <c r="C139" s="330" t="s">
        <v>147</v>
      </c>
      <c r="D139" s="346">
        <f ca="1">IF(E139="","",(INDEX(OFFSET('GDP inflator'!$F$3,0,0,'GDP inflator'!$B$4,1),MATCH(I139,OFFSET('GDP inflator'!$D$3,0,0,'GDP inflator'!$B$4,1),0))*E139) )</f>
        <v>-2669.1609579555734</v>
      </c>
      <c r="E139" s="331">
        <v>-1100</v>
      </c>
      <c r="F139" s="330" t="s">
        <v>16</v>
      </c>
      <c r="G139" s="330" t="s">
        <v>191</v>
      </c>
      <c r="H139" s="330" t="s">
        <v>10</v>
      </c>
      <c r="I139" s="330">
        <v>1999</v>
      </c>
      <c r="J139" s="352" t="s">
        <v>576</v>
      </c>
      <c r="K139" s="352"/>
      <c r="L139" s="356"/>
      <c r="M139" s="328"/>
      <c r="N139" s="328"/>
      <c r="O139" s="328"/>
      <c r="P139" s="328"/>
      <c r="Q139" s="328"/>
    </row>
    <row r="140" spans="1:17" s="270" customFormat="1" ht="12.75">
      <c r="A140" s="346">
        <f>ROW()</f>
        <v>140</v>
      </c>
      <c r="B140" s="330" t="s">
        <v>6</v>
      </c>
      <c r="C140" s="330" t="s">
        <v>323</v>
      </c>
      <c r="D140" s="346">
        <f ca="1">IF(E140="","",(INDEX(OFFSET('GDP inflator'!$F$3,0,0,'GDP inflator'!$B$4,1),MATCH(I140,OFFSET('GDP inflator'!$D$3,0,0,'GDP inflator'!$B$4,1),0))*E140) )</f>
        <v>56263.765459135131</v>
      </c>
      <c r="E140" s="331">
        <v>45455</v>
      </c>
      <c r="F140" s="330" t="s">
        <v>18</v>
      </c>
      <c r="G140" s="330" t="s">
        <v>195</v>
      </c>
      <c r="H140" s="330" t="s">
        <v>198</v>
      </c>
      <c r="I140" s="330">
        <v>2012</v>
      </c>
      <c r="J140" s="352" t="s">
        <v>577</v>
      </c>
      <c r="K140" s="352" t="s">
        <v>578</v>
      </c>
      <c r="L140" s="356" t="s">
        <v>579</v>
      </c>
      <c r="M140" s="328"/>
      <c r="N140" s="328"/>
      <c r="O140" s="328"/>
      <c r="P140" s="328"/>
      <c r="Q140" s="328"/>
    </row>
    <row r="141" spans="1:17" s="270" customFormat="1" ht="12.75">
      <c r="A141" s="346">
        <f>ROW()</f>
        <v>141</v>
      </c>
      <c r="B141" s="330" t="s">
        <v>6</v>
      </c>
      <c r="C141" s="330" t="s">
        <v>324</v>
      </c>
      <c r="D141" s="346">
        <f ca="1">IF(E141="","",(INDEX(OFFSET('GDP inflator'!$F$3,0,0,'GDP inflator'!$B$4,1),MATCH(I141,OFFSET('GDP inflator'!$D$3,0,0,'GDP inflator'!$B$4,1),0))*E141) )</f>
        <v>4270156.8690223694</v>
      </c>
      <c r="E141" s="331">
        <v>4060000</v>
      </c>
      <c r="F141" s="330" t="s">
        <v>16</v>
      </c>
      <c r="G141" s="330" t="s">
        <v>195</v>
      </c>
      <c r="H141" s="330" t="s">
        <v>198</v>
      </c>
      <c r="I141" s="330">
        <v>2016</v>
      </c>
      <c r="J141" s="352" t="s">
        <v>580</v>
      </c>
      <c r="K141" s="352"/>
      <c r="L141" s="356" t="s">
        <v>581</v>
      </c>
      <c r="M141" s="328"/>
      <c r="N141" s="328"/>
      <c r="O141" s="328"/>
      <c r="P141" s="328"/>
      <c r="Q141" s="328"/>
    </row>
    <row r="142" spans="1:17" s="270" customFormat="1" ht="12.75">
      <c r="A142" s="346">
        <f>ROW()</f>
        <v>142</v>
      </c>
      <c r="B142" s="330" t="s">
        <v>5</v>
      </c>
      <c r="C142" s="330" t="s">
        <v>582</v>
      </c>
      <c r="D142" s="346">
        <f ca="1">IF(E142="","",(INDEX(OFFSET('GDP inflator'!$F$3,0,0,'GDP inflator'!$B$4,1),MATCH(I142,OFFSET('GDP inflator'!$D$3,0,0,'GDP inflator'!$B$4,1),0))*E142) )</f>
        <v>-18.294744777308349</v>
      </c>
      <c r="E142" s="331">
        <v>-16.690000000000001</v>
      </c>
      <c r="F142" s="330" t="s">
        <v>20</v>
      </c>
      <c r="G142" s="330" t="s">
        <v>195</v>
      </c>
      <c r="H142" s="330" t="s">
        <v>198</v>
      </c>
      <c r="I142" s="330">
        <v>2015</v>
      </c>
      <c r="J142" s="352" t="s">
        <v>492</v>
      </c>
      <c r="K142" s="352" t="s">
        <v>521</v>
      </c>
      <c r="L142" s="356" t="s">
        <v>583</v>
      </c>
      <c r="M142" s="328"/>
      <c r="N142" s="328"/>
      <c r="O142" s="328"/>
      <c r="P142" s="328"/>
      <c r="Q142" s="328"/>
    </row>
    <row r="143" spans="1:17" s="270" customFormat="1" ht="12.75">
      <c r="A143" s="346">
        <f>ROW()</f>
        <v>143</v>
      </c>
      <c r="B143" s="330" t="s">
        <v>5</v>
      </c>
      <c r="C143" s="330" t="s">
        <v>584</v>
      </c>
      <c r="D143" s="346">
        <f ca="1">IF(E143="","",(INDEX(OFFSET('GDP inflator'!$F$3,0,0,'GDP inflator'!$B$4,1),MATCH(I143,OFFSET('GDP inflator'!$D$3,0,0,'GDP inflator'!$B$4,1),0))*E143) )</f>
        <v>-4.5709458191357584</v>
      </c>
      <c r="E143" s="331">
        <f>-4.17</f>
        <v>-4.17</v>
      </c>
      <c r="F143" s="330" t="s">
        <v>585</v>
      </c>
      <c r="G143" s="330" t="s">
        <v>195</v>
      </c>
      <c r="H143" s="330" t="s">
        <v>198</v>
      </c>
      <c r="I143" s="330">
        <v>2015</v>
      </c>
      <c r="J143" s="352" t="s">
        <v>492</v>
      </c>
      <c r="K143" s="352" t="s">
        <v>521</v>
      </c>
      <c r="L143" s="356" t="s">
        <v>586</v>
      </c>
      <c r="M143" s="328"/>
      <c r="N143" s="328"/>
      <c r="O143" s="328"/>
      <c r="P143" s="328"/>
      <c r="Q143" s="328"/>
    </row>
    <row r="144" spans="1:17" s="270" customFormat="1" ht="12.75">
      <c r="A144" s="346">
        <f>ROW()</f>
        <v>144</v>
      </c>
      <c r="B144" s="330" t="s">
        <v>5</v>
      </c>
      <c r="C144" s="332" t="s">
        <v>587</v>
      </c>
      <c r="D144" s="346">
        <f ca="1">IF(E144="","",(INDEX(OFFSET('GDP inflator'!$F$3,0,0,'GDP inflator'!$B$4,1),MATCH(I144,OFFSET('GDP inflator'!$D$3,0,0,'GDP inflator'!$B$4,1),0))*E144) )</f>
        <v>9700.4820815838957</v>
      </c>
      <c r="E144" s="333">
        <f>15.25*40*52*0.33-E165</f>
        <v>9223.0703599999997</v>
      </c>
      <c r="F144" s="330" t="s">
        <v>18</v>
      </c>
      <c r="G144" s="330" t="s">
        <v>195</v>
      </c>
      <c r="H144" s="330" t="s">
        <v>198</v>
      </c>
      <c r="I144" s="330">
        <v>2016</v>
      </c>
      <c r="J144" s="352" t="s">
        <v>485</v>
      </c>
      <c r="K144" s="352"/>
      <c r="L144" s="356" t="s">
        <v>588</v>
      </c>
      <c r="M144" s="328"/>
      <c r="N144" s="328"/>
      <c r="O144" s="328"/>
      <c r="P144" s="328"/>
      <c r="Q144" s="328"/>
    </row>
    <row r="145" spans="1:17" s="270" customFormat="1" ht="12.75">
      <c r="A145" s="346">
        <f>ROW()</f>
        <v>145</v>
      </c>
      <c r="B145" s="330" t="s">
        <v>5</v>
      </c>
      <c r="C145" s="332" t="s">
        <v>589</v>
      </c>
      <c r="D145" s="346">
        <f ca="1">IF(E145="","",(INDEX(OFFSET('GDP inflator'!$F$3,0,0,'GDP inflator'!$B$4,1),MATCH(I145,OFFSET('GDP inflator'!$D$3,0,0,'GDP inflator'!$B$4,1),0))*E145) )</f>
        <v>18890.27022983713</v>
      </c>
      <c r="E145" s="333">
        <f>15.25*40*52*0.66-E166</f>
        <v>17960.580720000002</v>
      </c>
      <c r="F145" s="330" t="s">
        <v>18</v>
      </c>
      <c r="G145" s="330" t="s">
        <v>195</v>
      </c>
      <c r="H145" s="330" t="s">
        <v>198</v>
      </c>
      <c r="I145" s="330">
        <v>2016</v>
      </c>
      <c r="J145" s="352" t="s">
        <v>485</v>
      </c>
      <c r="K145" s="352"/>
      <c r="L145" s="356" t="s">
        <v>590</v>
      </c>
      <c r="M145" s="328"/>
      <c r="N145" s="328"/>
      <c r="O145" s="328"/>
      <c r="P145" s="328"/>
      <c r="Q145" s="328"/>
    </row>
    <row r="146" spans="1:17" s="270" customFormat="1" ht="12.75">
      <c r="A146" s="346">
        <f>ROW()</f>
        <v>146</v>
      </c>
      <c r="B146" s="330" t="s">
        <v>5</v>
      </c>
      <c r="C146" s="332" t="s">
        <v>591</v>
      </c>
      <c r="D146" s="346">
        <f ca="1">IF(E146="","",(INDEX(OFFSET('GDP inflator'!$F$3,0,0,'GDP inflator'!$B$4,1),MATCH(I146,OFFSET('GDP inflator'!$D$3,0,0,'GDP inflator'!$B$4,1),0))*E146) )</f>
        <v>28090.576973468324</v>
      </c>
      <c r="E146" s="333">
        <f>15.25*40*52-E167</f>
        <v>26708.092000000001</v>
      </c>
      <c r="F146" s="330" t="s">
        <v>18</v>
      </c>
      <c r="G146" s="330" t="s">
        <v>195</v>
      </c>
      <c r="H146" s="330" t="s">
        <v>198</v>
      </c>
      <c r="I146" s="330">
        <v>2016</v>
      </c>
      <c r="J146" s="352" t="s">
        <v>485</v>
      </c>
      <c r="K146" s="352"/>
      <c r="L146" s="356" t="s">
        <v>592</v>
      </c>
      <c r="M146" s="328"/>
      <c r="N146" s="328"/>
      <c r="O146" s="328"/>
      <c r="P146" s="328"/>
      <c r="Q146" s="328"/>
    </row>
    <row r="147" spans="1:17" s="270" customFormat="1" ht="12.75">
      <c r="A147" s="346">
        <f>ROW()</f>
        <v>147</v>
      </c>
      <c r="B147" s="330" t="s">
        <v>5</v>
      </c>
      <c r="C147" s="330" t="s">
        <v>593</v>
      </c>
      <c r="D147" s="346">
        <f ca="1">IF(E147="","",(INDEX(OFFSET('GDP inflator'!$F$3,0,0,'GDP inflator'!$B$4,1),MATCH(I147,OFFSET('GDP inflator'!$D$3,0,0,'GDP inflator'!$B$4,1),0))*E147) )</f>
        <v>37524.718223012795</v>
      </c>
      <c r="E147" s="331">
        <f>(843-54)*52-E168</f>
        <v>34233.194000000003</v>
      </c>
      <c r="F147" s="330" t="s">
        <v>18</v>
      </c>
      <c r="G147" s="330" t="s">
        <v>195</v>
      </c>
      <c r="H147" s="330" t="s">
        <v>198</v>
      </c>
      <c r="I147" s="330">
        <v>2015</v>
      </c>
      <c r="J147" s="352" t="s">
        <v>492</v>
      </c>
      <c r="K147" s="352" t="s">
        <v>493</v>
      </c>
      <c r="L147" s="356" t="s">
        <v>594</v>
      </c>
      <c r="M147" s="328"/>
      <c r="N147" s="328"/>
      <c r="O147" s="328"/>
      <c r="P147" s="328"/>
      <c r="Q147" s="328"/>
    </row>
    <row r="148" spans="1:17" s="270" customFormat="1" ht="12.75">
      <c r="A148" s="346">
        <f>ROW()</f>
        <v>148</v>
      </c>
      <c r="B148" s="330" t="s">
        <v>5</v>
      </c>
      <c r="C148" s="330" t="s">
        <v>595</v>
      </c>
      <c r="D148" s="346">
        <f ca="1">IF(E148="","",(INDEX(OFFSET('GDP inflator'!$F$3,0,0,'GDP inflator'!$B$4,1),MATCH(I148,OFFSET('GDP inflator'!$D$3,0,0,'GDP inflator'!$B$4,1),0))*E148) )</f>
        <v>40527.610396169679</v>
      </c>
      <c r="E148" s="331">
        <f>(898-44)*52-E169</f>
        <v>36972.684000000001</v>
      </c>
      <c r="F148" s="330" t="s">
        <v>18</v>
      </c>
      <c r="G148" s="330" t="s">
        <v>195</v>
      </c>
      <c r="H148" s="330" t="s">
        <v>198</v>
      </c>
      <c r="I148" s="330">
        <v>2015</v>
      </c>
      <c r="J148" s="352" t="s">
        <v>492</v>
      </c>
      <c r="K148" s="352" t="s">
        <v>493</v>
      </c>
      <c r="L148" s="356" t="s">
        <v>594</v>
      </c>
      <c r="M148" s="328"/>
      <c r="N148" s="328"/>
      <c r="O148" s="328"/>
      <c r="P148" s="328"/>
      <c r="Q148" s="328"/>
    </row>
    <row r="149" spans="1:17" s="270" customFormat="1" ht="12.75">
      <c r="A149" s="346">
        <f>ROW()</f>
        <v>149</v>
      </c>
      <c r="B149" s="330" t="s">
        <v>5</v>
      </c>
      <c r="C149" s="330" t="s">
        <v>596</v>
      </c>
      <c r="D149" s="346">
        <f ca="1">IF(E149="","",(INDEX(OFFSET('GDP inflator'!$F$3,0,0,'GDP inflator'!$B$4,1),MATCH(I149,OFFSET('GDP inflator'!$D$3,0,0,'GDP inflator'!$B$4,1),0))*E149) )</f>
        <v>37293.726517385338</v>
      </c>
      <c r="E149" s="331">
        <f>(812-28)*52-E170</f>
        <v>34022.464</v>
      </c>
      <c r="F149" s="330" t="s">
        <v>18</v>
      </c>
      <c r="G149" s="330" t="s">
        <v>195</v>
      </c>
      <c r="H149" s="330" t="s">
        <v>198</v>
      </c>
      <c r="I149" s="330">
        <v>2015</v>
      </c>
      <c r="J149" s="352" t="s">
        <v>492</v>
      </c>
      <c r="K149" s="352" t="s">
        <v>493</v>
      </c>
      <c r="L149" s="356" t="s">
        <v>594</v>
      </c>
      <c r="M149" s="328"/>
      <c r="N149" s="328"/>
      <c r="O149" s="328"/>
      <c r="P149" s="328"/>
      <c r="Q149" s="328"/>
    </row>
    <row r="150" spans="1:17" s="270" customFormat="1" ht="12.75">
      <c r="A150" s="346">
        <f>ROW()</f>
        <v>150</v>
      </c>
      <c r="B150" s="330" t="s">
        <v>5</v>
      </c>
      <c r="C150" s="330" t="s">
        <v>597</v>
      </c>
      <c r="D150" s="346">
        <f ca="1">IF(E150="","",(INDEX(OFFSET('GDP inflator'!$F$3,0,0,'GDP inflator'!$B$4,1),MATCH(I150,OFFSET('GDP inflator'!$D$3,0,0,'GDP inflator'!$B$4,1),0))*E150) )</f>
        <v>39696.040255910841</v>
      </c>
      <c r="E150" s="331">
        <f>(870-34)*52-E171</f>
        <v>36214.055999999997</v>
      </c>
      <c r="F150" s="330" t="s">
        <v>18</v>
      </c>
      <c r="G150" s="330" t="s">
        <v>195</v>
      </c>
      <c r="H150" s="330" t="s">
        <v>198</v>
      </c>
      <c r="I150" s="330">
        <v>2015</v>
      </c>
      <c r="J150" s="352" t="s">
        <v>492</v>
      </c>
      <c r="K150" s="352" t="s">
        <v>493</v>
      </c>
      <c r="L150" s="356" t="s">
        <v>594</v>
      </c>
      <c r="M150" s="328"/>
      <c r="N150" s="328"/>
      <c r="O150" s="328"/>
      <c r="P150" s="328"/>
      <c r="Q150" s="328"/>
    </row>
    <row r="151" spans="1:17" ht="12.75">
      <c r="A151" s="346">
        <f>ROW()</f>
        <v>151</v>
      </c>
      <c r="B151" s="334" t="s">
        <v>5</v>
      </c>
      <c r="C151" s="334" t="s">
        <v>598</v>
      </c>
      <c r="D151" s="346">
        <f ca="1">IF(E151="","",(INDEX(OFFSET('GDP inflator'!$F$3,0,0,'GDP inflator'!$B$4,1),MATCH(I151,OFFSET('GDP inflator'!$D$3,0,0,'GDP inflator'!$B$4,1),0))*E151) )</f>
        <v>39141.660162404965</v>
      </c>
      <c r="E151" s="331">
        <f>(854-30)*52-E172</f>
        <v>35708.304000000004</v>
      </c>
      <c r="F151" s="330" t="s">
        <v>18</v>
      </c>
      <c r="G151" s="330" t="s">
        <v>195</v>
      </c>
      <c r="H151" s="330" t="s">
        <v>198</v>
      </c>
      <c r="I151" s="330">
        <v>2015</v>
      </c>
      <c r="J151" s="352" t="s">
        <v>492</v>
      </c>
      <c r="K151" s="352" t="s">
        <v>493</v>
      </c>
      <c r="L151" s="356" t="s">
        <v>594</v>
      </c>
      <c r="M151" s="328"/>
      <c r="N151" s="328"/>
      <c r="O151" s="328"/>
      <c r="P151" s="328"/>
      <c r="Q151" s="328"/>
    </row>
    <row r="152" spans="1:17" ht="12.75">
      <c r="A152" s="346">
        <f>ROW()</f>
        <v>152</v>
      </c>
      <c r="B152" s="334" t="s">
        <v>5</v>
      </c>
      <c r="C152" s="330" t="s">
        <v>599</v>
      </c>
      <c r="D152" s="346">
        <f ca="1">IF(E152="","",(INDEX(OFFSET('GDP inflator'!$F$3,0,0,'GDP inflator'!$B$4,1),MATCH(I152,OFFSET('GDP inflator'!$D$3,0,0,'GDP inflator'!$B$4,1),0))*E152) )</f>
        <v>50592.756359401261</v>
      </c>
      <c r="E152" s="331">
        <f>(1132-33)*52-E173</f>
        <v>46154.953999999998</v>
      </c>
      <c r="F152" s="330" t="s">
        <v>18</v>
      </c>
      <c r="G152" s="330" t="s">
        <v>195</v>
      </c>
      <c r="H152" s="330" t="s">
        <v>198</v>
      </c>
      <c r="I152" s="330">
        <v>2015</v>
      </c>
      <c r="J152" s="352" t="s">
        <v>492</v>
      </c>
      <c r="K152" s="352" t="s">
        <v>493</v>
      </c>
      <c r="L152" s="356" t="s">
        <v>594</v>
      </c>
      <c r="M152" s="328"/>
      <c r="N152" s="328"/>
      <c r="O152" s="328"/>
      <c r="P152" s="328"/>
      <c r="Q152" s="328"/>
    </row>
    <row r="153" spans="1:17" ht="12.75">
      <c r="A153" s="346">
        <f>ROW()</f>
        <v>153</v>
      </c>
      <c r="B153" s="334" t="s">
        <v>5</v>
      </c>
      <c r="C153" s="330" t="s">
        <v>600</v>
      </c>
      <c r="D153" s="346">
        <f ca="1">IF(E153="","",(INDEX(OFFSET('GDP inflator'!$F$3,0,0,'GDP inflator'!$B$4,1),MATCH(I153,OFFSET('GDP inflator'!$D$3,0,0,'GDP inflator'!$B$4,1),0))*E153) )</f>
        <v>58290.209388124502</v>
      </c>
      <c r="E153" s="331">
        <f>(1317-21)*52-E174</f>
        <v>53177.216</v>
      </c>
      <c r="F153" s="330" t="s">
        <v>18</v>
      </c>
      <c r="G153" s="330" t="s">
        <v>195</v>
      </c>
      <c r="H153" s="330" t="s">
        <v>198</v>
      </c>
      <c r="I153" s="330">
        <v>2015</v>
      </c>
      <c r="J153" s="352" t="s">
        <v>492</v>
      </c>
      <c r="K153" s="352" t="s">
        <v>493</v>
      </c>
      <c r="L153" s="356" t="s">
        <v>535</v>
      </c>
      <c r="M153" s="328"/>
      <c r="N153" s="328"/>
      <c r="O153" s="328"/>
      <c r="P153" s="328"/>
      <c r="Q153" s="328"/>
    </row>
    <row r="154" spans="1:17" ht="12.75">
      <c r="A154" s="346">
        <f>ROW()</f>
        <v>154</v>
      </c>
      <c r="B154" s="334" t="s">
        <v>5</v>
      </c>
      <c r="C154" s="330" t="s">
        <v>601</v>
      </c>
      <c r="D154" s="346">
        <f ca="1">IF(E154="","",(INDEX(OFFSET('GDP inflator'!$F$3,0,0,'GDP inflator'!$B$4,1),MATCH(I154,OFFSET('GDP inflator'!$D$3,0,0,'GDP inflator'!$B$4,1),0))*E154) )</f>
        <v>58290.209388124502</v>
      </c>
      <c r="E154" s="331">
        <f>(1317-21)*52-E175</f>
        <v>53177.216</v>
      </c>
      <c r="F154" s="330" t="s">
        <v>18</v>
      </c>
      <c r="G154" s="330" t="s">
        <v>195</v>
      </c>
      <c r="H154" s="330" t="s">
        <v>198</v>
      </c>
      <c r="I154" s="330">
        <v>2015</v>
      </c>
      <c r="J154" s="352" t="s">
        <v>492</v>
      </c>
      <c r="K154" s="352" t="s">
        <v>493</v>
      </c>
      <c r="L154" s="356" t="s">
        <v>594</v>
      </c>
      <c r="M154" s="328"/>
      <c r="N154" s="328"/>
      <c r="O154" s="328"/>
      <c r="P154" s="328"/>
      <c r="Q154" s="328"/>
    </row>
    <row r="155" spans="1:17" ht="12.75">
      <c r="A155" s="346">
        <f>ROW()</f>
        <v>155</v>
      </c>
      <c r="B155" s="334" t="s">
        <v>5</v>
      </c>
      <c r="C155" s="340" t="s">
        <v>602</v>
      </c>
      <c r="D155" s="346">
        <f ca="1">IF(E155="","",(INDEX(OFFSET('GDP inflator'!$F$3,0,0,'GDP inflator'!$B$4,1),MATCH(I155,OFFSET('GDP inflator'!$D$3,0,0,'GDP inflator'!$B$4,1),0))*E155) )</f>
        <v>69771.800480249905</v>
      </c>
      <c r="E155" s="341">
        <f>(1621-20)*52-E176</f>
        <v>63651.686000000002</v>
      </c>
      <c r="F155" s="330" t="s">
        <v>18</v>
      </c>
      <c r="G155" s="340" t="s">
        <v>195</v>
      </c>
      <c r="H155" s="330" t="s">
        <v>198</v>
      </c>
      <c r="I155" s="330">
        <v>2015</v>
      </c>
      <c r="J155" s="352" t="s">
        <v>492</v>
      </c>
      <c r="K155" s="352" t="s">
        <v>493</v>
      </c>
      <c r="L155" s="356" t="s">
        <v>594</v>
      </c>
      <c r="M155" s="342"/>
      <c r="N155" s="342"/>
      <c r="O155" s="342"/>
      <c r="P155" s="342"/>
      <c r="Q155" s="342"/>
    </row>
    <row r="156" spans="1:17">
      <c r="A156" s="346">
        <f>ROW()</f>
        <v>156</v>
      </c>
      <c r="B156" s="334" t="s">
        <v>5</v>
      </c>
      <c r="C156" s="343" t="s">
        <v>603</v>
      </c>
      <c r="D156" s="346">
        <f ca="1">IF(E156="","",(INDEX(OFFSET('GDP inflator'!$F$3,0,0,'GDP inflator'!$B$4,1),MATCH(I156,OFFSET('GDP inflator'!$D$3,0,0,'GDP inflator'!$B$4,1),0))*E156) )</f>
        <v>49967.582509352673</v>
      </c>
      <c r="E156" s="331">
        <f>(1124-41)*52-E177</f>
        <v>45584.618000000002</v>
      </c>
      <c r="F156" s="330" t="s">
        <v>18</v>
      </c>
      <c r="G156" s="344" t="s">
        <v>195</v>
      </c>
      <c r="H156" s="330" t="s">
        <v>198</v>
      </c>
      <c r="I156" s="330">
        <v>2015</v>
      </c>
      <c r="J156" s="352" t="s">
        <v>492</v>
      </c>
      <c r="K156" s="352" t="s">
        <v>493</v>
      </c>
      <c r="L156" s="356" t="s">
        <v>594</v>
      </c>
      <c r="M156" s="342"/>
      <c r="N156" s="342"/>
      <c r="O156" s="342"/>
      <c r="P156" s="342"/>
      <c r="Q156" s="342"/>
    </row>
    <row r="157" spans="1:17">
      <c r="A157" s="346">
        <f>ROW()</f>
        <v>157</v>
      </c>
      <c r="B157" s="334" t="s">
        <v>5</v>
      </c>
      <c r="C157" s="343" t="s">
        <v>604</v>
      </c>
      <c r="D157" s="346">
        <f ca="1">IF(E157="","",(INDEX(OFFSET('GDP inflator'!$F$3,0,0,'GDP inflator'!$B$4,1),MATCH(I157,OFFSET('GDP inflator'!$D$3,0,0,'GDP inflator'!$B$4,1),0))*E157) )</f>
        <v>49342.408659304085</v>
      </c>
      <c r="E157" s="331">
        <f>(1101-34)*52-E178</f>
        <v>45014.281999999999</v>
      </c>
      <c r="F157" s="330" t="s">
        <v>18</v>
      </c>
      <c r="G157" s="344" t="s">
        <v>195</v>
      </c>
      <c r="H157" s="330" t="s">
        <v>198</v>
      </c>
      <c r="I157" s="330">
        <v>2015</v>
      </c>
      <c r="J157" s="352" t="s">
        <v>492</v>
      </c>
      <c r="K157" s="352" t="s">
        <v>493</v>
      </c>
      <c r="L157" s="356" t="s">
        <v>594</v>
      </c>
      <c r="M157" s="342"/>
      <c r="N157" s="342"/>
      <c r="O157" s="342"/>
      <c r="P157" s="342"/>
      <c r="Q157" s="342"/>
    </row>
    <row r="158" spans="1:17" ht="12.75">
      <c r="A158" s="346">
        <f>ROW()</f>
        <v>158</v>
      </c>
      <c r="B158" s="330" t="s">
        <v>5</v>
      </c>
      <c r="C158" s="334" t="s">
        <v>605</v>
      </c>
      <c r="D158" s="346">
        <f ca="1">IF(E158="","",(INDEX(OFFSET('GDP inflator'!$F$3,0,0,'GDP inflator'!$B$4,1),MATCH(I158,OFFSET('GDP inflator'!$D$3,0,0,'GDP inflator'!$B$4,1),0))*E158) )</f>
        <v>2171.3220328980501</v>
      </c>
      <c r="E158" s="335">
        <f>E150-E147</f>
        <v>1980.8619999999937</v>
      </c>
      <c r="F158" s="330" t="s">
        <v>18</v>
      </c>
      <c r="G158" s="330" t="s">
        <v>195</v>
      </c>
      <c r="H158" s="330" t="s">
        <v>198</v>
      </c>
      <c r="I158" s="330">
        <v>2015</v>
      </c>
      <c r="J158" s="352" t="s">
        <v>492</v>
      </c>
      <c r="K158" s="352" t="s">
        <v>493</v>
      </c>
      <c r="L158" s="356" t="s">
        <v>606</v>
      </c>
      <c r="M158" s="328"/>
      <c r="N158" s="328"/>
      <c r="O158" s="328"/>
      <c r="P158" s="328"/>
      <c r="Q158" s="328"/>
    </row>
    <row r="159" spans="1:17" ht="12.75">
      <c r="A159" s="346">
        <f>ROW()</f>
        <v>159</v>
      </c>
      <c r="B159" s="330" t="s">
        <v>5</v>
      </c>
      <c r="C159" s="330" t="s">
        <v>607</v>
      </c>
      <c r="D159" s="346">
        <f ca="1">IF(E159="","",(INDEX(OFFSET('GDP inflator'!$F$3,0,0,'GDP inflator'!$B$4,1),MATCH(I159,OFFSET('GDP inflator'!$D$3,0,0,'GDP inflator'!$B$4,1),0))*E159) )</f>
        <v>1616.9419393921708</v>
      </c>
      <c r="E159" s="331">
        <f>E151-E147</f>
        <v>1475.1100000000006</v>
      </c>
      <c r="F159" s="330" t="s">
        <v>18</v>
      </c>
      <c r="G159" s="330" t="s">
        <v>195</v>
      </c>
      <c r="H159" s="330" t="s">
        <v>198</v>
      </c>
      <c r="I159" s="330">
        <v>2015</v>
      </c>
      <c r="J159" s="352" t="s">
        <v>492</v>
      </c>
      <c r="K159" s="352" t="s">
        <v>493</v>
      </c>
      <c r="L159" s="356" t="s">
        <v>608</v>
      </c>
      <c r="M159" s="328"/>
      <c r="N159" s="328"/>
      <c r="O159" s="328"/>
      <c r="P159" s="328"/>
      <c r="Q159" s="328"/>
    </row>
    <row r="160" spans="1:17" ht="12.75">
      <c r="A160" s="346">
        <f>ROW()</f>
        <v>160</v>
      </c>
      <c r="B160" s="330" t="s">
        <v>5</v>
      </c>
      <c r="C160" s="336" t="s">
        <v>609</v>
      </c>
      <c r="D160" s="346">
        <f ca="1">IF(E160="","",(INDEX(OFFSET('GDP inflator'!$F$3,0,0,'GDP inflator'!$B$4,1),MATCH(I160,OFFSET('GDP inflator'!$D$3,0,0,'GDP inflator'!$B$4,1),0))*E160) )</f>
        <v>10896.716103490415</v>
      </c>
      <c r="E160" s="337">
        <f>E152-E150</f>
        <v>9940.898000000001</v>
      </c>
      <c r="F160" s="330" t="s">
        <v>18</v>
      </c>
      <c r="G160" s="330" t="s">
        <v>195</v>
      </c>
      <c r="H160" s="330" t="s">
        <v>198</v>
      </c>
      <c r="I160" s="330">
        <v>2015</v>
      </c>
      <c r="J160" s="352" t="s">
        <v>492</v>
      </c>
      <c r="K160" s="352" t="s">
        <v>493</v>
      </c>
      <c r="L160" s="356" t="s">
        <v>610</v>
      </c>
      <c r="M160" s="328"/>
      <c r="N160" s="328"/>
      <c r="O160" s="328"/>
      <c r="P160" s="328"/>
      <c r="Q160" s="328"/>
    </row>
    <row r="161" spans="1:17" ht="12.75">
      <c r="A161" s="346">
        <f>ROW()</f>
        <v>161</v>
      </c>
      <c r="B161" s="330" t="s">
        <v>5</v>
      </c>
      <c r="C161" s="330" t="s">
        <v>611</v>
      </c>
      <c r="D161" s="346">
        <f ca="1">IF(E161="","",(INDEX(OFFSET('GDP inflator'!$F$3,0,0,'GDP inflator'!$B$4,1),MATCH(I161,OFFSET('GDP inflator'!$D$3,0,0,'GDP inflator'!$B$4,1),0))*E161) )</f>
        <v>10271.542253441832</v>
      </c>
      <c r="E161" s="331">
        <f>E156-E150</f>
        <v>9370.5620000000054</v>
      </c>
      <c r="F161" s="330" t="s">
        <v>18</v>
      </c>
      <c r="G161" s="330" t="s">
        <v>195</v>
      </c>
      <c r="H161" s="330" t="s">
        <v>198</v>
      </c>
      <c r="I161" s="330">
        <v>2015</v>
      </c>
      <c r="J161" s="352" t="s">
        <v>492</v>
      </c>
      <c r="K161" s="352" t="s">
        <v>493</v>
      </c>
      <c r="L161" s="356" t="s">
        <v>612</v>
      </c>
      <c r="M161" s="328"/>
      <c r="N161" s="328"/>
      <c r="O161" s="328"/>
      <c r="P161" s="328"/>
      <c r="Q161" s="328"/>
    </row>
    <row r="162" spans="1:17" ht="12.75">
      <c r="A162" s="346">
        <f>ROW()</f>
        <v>162</v>
      </c>
      <c r="B162" s="330" t="s">
        <v>5</v>
      </c>
      <c r="C162" s="330" t="s">
        <v>613</v>
      </c>
      <c r="D162" s="346">
        <f ca="1">IF(E162="","",(INDEX(OFFSET('GDP inflator'!$F$3,0,0,'GDP inflator'!$B$4,1),MATCH(I162,OFFSET('GDP inflator'!$D$3,0,0,'GDP inflator'!$B$4,1),0))*E162) )</f>
        <v>18594.169132213658</v>
      </c>
      <c r="E162" s="331">
        <f>E153-E150</f>
        <v>16963.160000000003</v>
      </c>
      <c r="F162" s="338" t="s">
        <v>18</v>
      </c>
      <c r="G162" s="330" t="s">
        <v>195</v>
      </c>
      <c r="H162" s="330" t="s">
        <v>198</v>
      </c>
      <c r="I162" s="330">
        <v>2015</v>
      </c>
      <c r="J162" s="352" t="s">
        <v>492</v>
      </c>
      <c r="K162" s="352" t="s">
        <v>493</v>
      </c>
      <c r="L162" s="356" t="s">
        <v>614</v>
      </c>
      <c r="M162" s="328"/>
      <c r="N162" s="328"/>
      <c r="O162" s="328"/>
      <c r="P162" s="328"/>
      <c r="Q162" s="328"/>
    </row>
    <row r="163" spans="1:17" ht="12.75">
      <c r="A163" s="346">
        <f>ROW()</f>
        <v>163</v>
      </c>
      <c r="B163" s="330" t="s">
        <v>5</v>
      </c>
      <c r="C163" s="330" t="s">
        <v>615</v>
      </c>
      <c r="D163" s="346">
        <f ca="1">IF(E163="","",(INDEX(OFFSET('GDP inflator'!$F$3,0,0,'GDP inflator'!$B$4,1),MATCH(I163,OFFSET('GDP inflator'!$D$3,0,0,'GDP inflator'!$B$4,1),0))*E163) )</f>
        <v>10825.922346947711</v>
      </c>
      <c r="E163" s="331">
        <f>E156-E151</f>
        <v>9876.3139999999985</v>
      </c>
      <c r="F163" s="338" t="s">
        <v>18</v>
      </c>
      <c r="G163" s="330" t="s">
        <v>195</v>
      </c>
      <c r="H163" s="330" t="s">
        <v>198</v>
      </c>
      <c r="I163" s="330">
        <v>2015</v>
      </c>
      <c r="J163" s="352" t="s">
        <v>492</v>
      </c>
      <c r="K163" s="352" t="s">
        <v>493</v>
      </c>
      <c r="L163" s="356" t="s">
        <v>616</v>
      </c>
      <c r="M163" s="328"/>
      <c r="N163" s="328"/>
      <c r="O163" s="328"/>
      <c r="P163" s="328"/>
      <c r="Q163" s="328"/>
    </row>
    <row r="164" spans="1:17" ht="12.75">
      <c r="A164" s="346">
        <f>ROW()</f>
        <v>164</v>
      </c>
      <c r="B164" s="330" t="s">
        <v>5</v>
      </c>
      <c r="C164" s="330" t="s">
        <v>617</v>
      </c>
      <c r="D164" s="346">
        <f ca="1">IF(E164="","",(INDEX(OFFSET('GDP inflator'!$F$3,0,0,'GDP inflator'!$B$4,1),MATCH(I164,OFFSET('GDP inflator'!$D$3,0,0,'GDP inflator'!$B$4,1),0))*E164) )</f>
        <v>11481.591092125404</v>
      </c>
      <c r="E164" s="331">
        <f>E155-E153</f>
        <v>10474.470000000001</v>
      </c>
      <c r="F164" s="330" t="s">
        <v>18</v>
      </c>
      <c r="G164" s="330" t="s">
        <v>195</v>
      </c>
      <c r="H164" s="330" t="s">
        <v>198</v>
      </c>
      <c r="I164" s="330">
        <v>2015</v>
      </c>
      <c r="J164" s="352" t="s">
        <v>492</v>
      </c>
      <c r="K164" s="352" t="s">
        <v>493</v>
      </c>
      <c r="L164" s="356" t="s">
        <v>618</v>
      </c>
      <c r="M164" s="328"/>
      <c r="N164" s="328"/>
      <c r="O164" s="328"/>
      <c r="P164" s="328"/>
      <c r="Q164" s="328"/>
    </row>
    <row r="165" spans="1:17">
      <c r="A165" s="346">
        <f>ROW()</f>
        <v>165</v>
      </c>
      <c r="B165" s="334" t="s">
        <v>5</v>
      </c>
      <c r="C165" s="345" t="s">
        <v>619</v>
      </c>
      <c r="D165" s="346">
        <f ca="1">IF(E165="","",(INDEX(OFFSET('GDP inflator'!$F$3,0,0,'GDP inflator'!$B$4,1),MATCH(I165,OFFSET('GDP inflator'!$D$3,0,0,'GDP inflator'!$B$4,1),0))*E165) )</f>
        <v>1308.949948509344</v>
      </c>
      <c r="E165" s="333">
        <f>31720*0.33*0.0139+1099.03</f>
        <v>1244.52964</v>
      </c>
      <c r="F165" s="330" t="s">
        <v>18</v>
      </c>
      <c r="G165" s="344" t="s">
        <v>191</v>
      </c>
      <c r="H165" s="330" t="s">
        <v>141</v>
      </c>
      <c r="I165" s="330">
        <v>2016</v>
      </c>
      <c r="J165" s="352" t="s">
        <v>485</v>
      </c>
      <c r="K165" s="352" t="s">
        <v>521</v>
      </c>
      <c r="L165" s="356" t="s">
        <v>620</v>
      </c>
      <c r="M165" s="342"/>
      <c r="N165" s="342"/>
      <c r="O165" s="342"/>
      <c r="P165" s="342"/>
      <c r="Q165" s="342"/>
    </row>
    <row r="166" spans="1:17">
      <c r="A166" s="346">
        <f>ROW()</f>
        <v>166</v>
      </c>
      <c r="B166" s="334" t="s">
        <v>5</v>
      </c>
      <c r="C166" s="345" t="s">
        <v>621</v>
      </c>
      <c r="D166" s="346">
        <f ca="1">IF(E166="","",(INDEX(OFFSET('GDP inflator'!$F$3,0,0,'GDP inflator'!$B$4,1),MATCH(I166,OFFSET('GDP inflator'!$D$3,0,0,'GDP inflator'!$B$4,1),0))*E166) )</f>
        <v>3128.5938303493535</v>
      </c>
      <c r="E166" s="333">
        <f>31720*0.66*0.0139 + 2683.62</f>
        <v>2974.6192799999999</v>
      </c>
      <c r="F166" s="330" t="s">
        <v>18</v>
      </c>
      <c r="G166" s="344" t="s">
        <v>191</v>
      </c>
      <c r="H166" s="330" t="s">
        <v>141</v>
      </c>
      <c r="I166" s="330">
        <v>2016</v>
      </c>
      <c r="J166" s="352" t="s">
        <v>485</v>
      </c>
      <c r="K166" s="352" t="s">
        <v>521</v>
      </c>
      <c r="L166" s="356" t="s">
        <v>622</v>
      </c>
      <c r="M166" s="342"/>
      <c r="N166" s="342"/>
      <c r="O166" s="342"/>
      <c r="P166" s="342"/>
      <c r="Q166" s="342"/>
    </row>
    <row r="167" spans="1:17">
      <c r="A167" s="346">
        <f>ROW()</f>
        <v>167</v>
      </c>
      <c r="B167" s="334" t="s">
        <v>5</v>
      </c>
      <c r="C167" s="345" t="s">
        <v>623</v>
      </c>
      <c r="D167" s="346">
        <f ca="1">IF(E167="","",(INDEX(OFFSET('GDP inflator'!$F$3,0,0,'GDP inflator'!$B$4,1),MATCH(I167,OFFSET('GDP inflator'!$D$3,0,0,'GDP inflator'!$B$4,1),0))*E167) )</f>
        <v>5271.3382692384648</v>
      </c>
      <c r="E167" s="333">
        <f>4571+ 15.25*40*52*0.0139</f>
        <v>5011.9080000000004</v>
      </c>
      <c r="F167" s="330" t="s">
        <v>18</v>
      </c>
      <c r="G167" s="344" t="s">
        <v>191</v>
      </c>
      <c r="H167" s="330" t="s">
        <v>141</v>
      </c>
      <c r="I167" s="330">
        <v>2016</v>
      </c>
      <c r="J167" s="352" t="s">
        <v>485</v>
      </c>
      <c r="K167" s="352" t="s">
        <v>521</v>
      </c>
      <c r="L167" s="356" t="s">
        <v>624</v>
      </c>
      <c r="M167" s="342"/>
      <c r="N167" s="342"/>
      <c r="O167" s="342"/>
      <c r="P167" s="342"/>
      <c r="Q167" s="342"/>
    </row>
    <row r="168" spans="1:17">
      <c r="A168" s="346">
        <f>ROW()</f>
        <v>168</v>
      </c>
      <c r="B168" s="334" t="s">
        <v>5</v>
      </c>
      <c r="C168" s="343" t="s">
        <v>625</v>
      </c>
      <c r="D168" s="346">
        <f ca="1">IF(E168="","",(INDEX(OFFSET('GDP inflator'!$F$3,0,0,'GDP inflator'!$B$4,1),MATCH(I168,OFFSET('GDP inflator'!$D$3,0,0,'GDP inflator'!$B$4,1),0))*E168) )</f>
        <v>7448.1271169157235</v>
      </c>
      <c r="E168" s="331">
        <v>6794.8059999999996</v>
      </c>
      <c r="F168" s="330" t="s">
        <v>18</v>
      </c>
      <c r="G168" s="344" t="s">
        <v>191</v>
      </c>
      <c r="H168" s="330" t="s">
        <v>141</v>
      </c>
      <c r="I168" s="330">
        <v>2015</v>
      </c>
      <c r="J168" s="352" t="s">
        <v>521</v>
      </c>
      <c r="K168" s="352" t="s">
        <v>528</v>
      </c>
      <c r="L168" s="356" t="s">
        <v>624</v>
      </c>
      <c r="M168" s="342"/>
      <c r="N168" s="342"/>
      <c r="O168" s="342"/>
      <c r="P168" s="342"/>
      <c r="Q168" s="342"/>
    </row>
    <row r="169" spans="1:17">
      <c r="A169" s="346">
        <f>ROW()</f>
        <v>169</v>
      </c>
      <c r="B169" s="334" t="s">
        <v>5</v>
      </c>
      <c r="C169" s="343" t="s">
        <v>626</v>
      </c>
      <c r="D169" s="346">
        <f ca="1">IF(E169="","",(INDEX(OFFSET('GDP inflator'!$F$3,0,0,'GDP inflator'!$B$4,1),MATCH(I169,OFFSET('GDP inflator'!$D$3,0,0,'GDP inflator'!$B$4,1),0))*E169) )</f>
        <v>8150.222202434823</v>
      </c>
      <c r="E169" s="331">
        <v>7435.3159999999998</v>
      </c>
      <c r="F169" s="330" t="s">
        <v>18</v>
      </c>
      <c r="G169" s="344" t="s">
        <v>191</v>
      </c>
      <c r="H169" s="330" t="s">
        <v>141</v>
      </c>
      <c r="I169" s="330">
        <v>2015</v>
      </c>
      <c r="J169" s="352" t="s">
        <v>521</v>
      </c>
      <c r="K169" s="352" t="s">
        <v>528</v>
      </c>
      <c r="L169" s="356" t="s">
        <v>624</v>
      </c>
      <c r="M169" s="342"/>
      <c r="N169" s="342"/>
      <c r="O169" s="342"/>
      <c r="P169" s="342"/>
      <c r="Q169" s="342"/>
    </row>
    <row r="170" spans="1:17">
      <c r="A170" s="346">
        <f>ROW()</f>
        <v>170</v>
      </c>
      <c r="B170" s="334" t="s">
        <v>5</v>
      </c>
      <c r="C170" s="343" t="s">
        <v>627</v>
      </c>
      <c r="D170" s="346">
        <f ca="1">IF(E170="","",(INDEX(OFFSET('GDP inflator'!$F$3,0,0,'GDP inflator'!$B$4,1),MATCH(I170,OFFSET('GDP inflator'!$D$3,0,0,'GDP inflator'!$B$4,1),0))*E170) )</f>
        <v>7394.1198026450238</v>
      </c>
      <c r="E170" s="331">
        <v>6745.5360000000001</v>
      </c>
      <c r="F170" s="330" t="s">
        <v>18</v>
      </c>
      <c r="G170" s="344" t="s">
        <v>191</v>
      </c>
      <c r="H170" s="330" t="s">
        <v>141</v>
      </c>
      <c r="I170" s="330">
        <v>2015</v>
      </c>
      <c r="J170" s="352" t="s">
        <v>521</v>
      </c>
      <c r="K170" s="352" t="s">
        <v>528</v>
      </c>
      <c r="L170" s="356" t="s">
        <v>624</v>
      </c>
      <c r="M170" s="342"/>
      <c r="N170" s="342"/>
      <c r="O170" s="342"/>
      <c r="P170" s="342"/>
      <c r="Q170" s="342"/>
    </row>
    <row r="171" spans="1:17">
      <c r="A171" s="346">
        <f>ROW()</f>
        <v>171</v>
      </c>
      <c r="B171" s="334" t="s">
        <v>5</v>
      </c>
      <c r="C171" s="343" t="s">
        <v>628</v>
      </c>
      <c r="D171" s="346">
        <f ca="1">IF(E171="","",(INDEX(OFFSET('GDP inflator'!$F$3,0,0,'GDP inflator'!$B$4,1),MATCH(I171,OFFSET('GDP inflator'!$D$3,0,0,'GDP inflator'!$B$4,1),0))*E171) )</f>
        <v>7955.7958710603025</v>
      </c>
      <c r="E171" s="331">
        <v>7257.9439999999995</v>
      </c>
      <c r="F171" s="330" t="s">
        <v>18</v>
      </c>
      <c r="G171" s="344" t="s">
        <v>191</v>
      </c>
      <c r="H171" s="330" t="s">
        <v>141</v>
      </c>
      <c r="I171" s="330">
        <v>2015</v>
      </c>
      <c r="J171" s="352" t="s">
        <v>521</v>
      </c>
      <c r="K171" s="352" t="s">
        <v>528</v>
      </c>
      <c r="L171" s="356" t="s">
        <v>624</v>
      </c>
      <c r="M171" s="342"/>
      <c r="N171" s="342"/>
      <c r="O171" s="342"/>
      <c r="P171" s="342"/>
      <c r="Q171" s="342"/>
    </row>
    <row r="172" spans="1:17">
      <c r="A172" s="346">
        <f>ROW()</f>
        <v>172</v>
      </c>
      <c r="B172" s="334" t="s">
        <v>5</v>
      </c>
      <c r="C172" s="343" t="s">
        <v>629</v>
      </c>
      <c r="D172" s="346">
        <f ca="1">IF(E172="","",(INDEX(OFFSET('GDP inflator'!$F$3,0,0,'GDP inflator'!$B$4,1),MATCH(I172,OFFSET('GDP inflator'!$D$3,0,0,'GDP inflator'!$B$4,1),0))*E172) )</f>
        <v>7826.1783168106231</v>
      </c>
      <c r="E172" s="331">
        <v>7139.6959999999999</v>
      </c>
      <c r="F172" s="330" t="s">
        <v>18</v>
      </c>
      <c r="G172" s="344" t="s">
        <v>191</v>
      </c>
      <c r="H172" s="330" t="s">
        <v>141</v>
      </c>
      <c r="I172" s="330">
        <v>2015</v>
      </c>
      <c r="J172" s="352" t="s">
        <v>521</v>
      </c>
      <c r="K172" s="352" t="s">
        <v>528</v>
      </c>
      <c r="L172" s="356" t="s">
        <v>624</v>
      </c>
      <c r="M172" s="342"/>
      <c r="N172" s="342"/>
      <c r="O172" s="342"/>
      <c r="P172" s="342"/>
      <c r="Q172" s="342"/>
    </row>
    <row r="173" spans="1:17" ht="12.75">
      <c r="A173" s="346">
        <f>ROW()</f>
        <v>173</v>
      </c>
      <c r="B173" s="334" t="s">
        <v>5</v>
      </c>
      <c r="C173" s="330" t="s">
        <v>630</v>
      </c>
      <c r="D173" s="346">
        <f ca="1">IF(E173="","",(INDEX(OFFSET('GDP inflator'!$F$3,0,0,'GDP inflator'!$B$4,1),MATCH(I173,OFFSET('GDP inflator'!$D$3,0,0,'GDP inflator'!$B$4,1),0))*E173) )</f>
        <v>12050.028214212729</v>
      </c>
      <c r="E173" s="331">
        <v>10993.046</v>
      </c>
      <c r="F173" s="330" t="s">
        <v>18</v>
      </c>
      <c r="G173" s="330" t="s">
        <v>191</v>
      </c>
      <c r="H173" s="330" t="s">
        <v>141</v>
      </c>
      <c r="I173" s="330">
        <v>2015</v>
      </c>
      <c r="J173" s="352" t="s">
        <v>521</v>
      </c>
      <c r="K173" s="352" t="s">
        <v>528</v>
      </c>
      <c r="L173" s="356" t="s">
        <v>624</v>
      </c>
      <c r="M173" s="328"/>
      <c r="N173" s="328"/>
      <c r="O173" s="328"/>
      <c r="P173" s="328"/>
      <c r="Q173" s="328"/>
    </row>
    <row r="174" spans="1:17" ht="12.75">
      <c r="A174" s="346">
        <f>ROW()</f>
        <v>174</v>
      </c>
      <c r="B174" s="334" t="s">
        <v>5</v>
      </c>
      <c r="C174" s="330" t="s">
        <v>631</v>
      </c>
      <c r="D174" s="346">
        <f ca="1">IF(E174="","",(INDEX(OFFSET('GDP inflator'!$F$3,0,0,'GDP inflator'!$B$4,1),MATCH(I174,OFFSET('GDP inflator'!$D$3,0,0,'GDP inflator'!$B$4,1),0))*E174) )</f>
        <v>15581.536569476706</v>
      </c>
      <c r="E174" s="331">
        <v>14214.783999999998</v>
      </c>
      <c r="F174" s="330" t="s">
        <v>18</v>
      </c>
      <c r="G174" s="330" t="s">
        <v>191</v>
      </c>
      <c r="H174" s="330" t="s">
        <v>141</v>
      </c>
      <c r="I174" s="330">
        <v>2015</v>
      </c>
      <c r="J174" s="352" t="s">
        <v>521</v>
      </c>
      <c r="K174" s="352" t="s">
        <v>528</v>
      </c>
      <c r="L174" s="356" t="s">
        <v>535</v>
      </c>
      <c r="M174" s="328"/>
      <c r="N174" s="328"/>
      <c r="O174" s="328"/>
      <c r="P174" s="328"/>
      <c r="Q174" s="328"/>
    </row>
    <row r="175" spans="1:17" ht="12.75">
      <c r="A175" s="346">
        <f>ROW()</f>
        <v>175</v>
      </c>
      <c r="B175" s="334" t="s">
        <v>5</v>
      </c>
      <c r="C175" s="330" t="s">
        <v>632</v>
      </c>
      <c r="D175" s="346">
        <f ca="1">IF(E175="","",(INDEX(OFFSET('GDP inflator'!$F$3,0,0,'GDP inflator'!$B$4,1),MATCH(I175,OFFSET('GDP inflator'!$D$3,0,0,'GDP inflator'!$B$4,1),0))*E175) )</f>
        <v>15581.536569476706</v>
      </c>
      <c r="E175" s="331">
        <v>14214.783999999998</v>
      </c>
      <c r="F175" s="330" t="s">
        <v>18</v>
      </c>
      <c r="G175" s="330" t="s">
        <v>191</v>
      </c>
      <c r="H175" s="330" t="s">
        <v>141</v>
      </c>
      <c r="I175" s="330">
        <v>2015</v>
      </c>
      <c r="J175" s="352" t="s">
        <v>521</v>
      </c>
      <c r="K175" s="352" t="s">
        <v>528</v>
      </c>
      <c r="L175" s="356" t="s">
        <v>624</v>
      </c>
      <c r="M175" s="328"/>
      <c r="N175" s="328"/>
      <c r="O175" s="328"/>
      <c r="P175" s="328"/>
      <c r="Q175" s="328"/>
    </row>
    <row r="176" spans="1:17" ht="12.75">
      <c r="A176" s="346">
        <f>ROW()</f>
        <v>176</v>
      </c>
      <c r="B176" s="334" t="s">
        <v>5</v>
      </c>
      <c r="C176" s="330" t="s">
        <v>633</v>
      </c>
      <c r="D176" s="346">
        <f ca="1">IF(E176="","",(INDEX(OFFSET('GDP inflator'!$F$3,0,0,'GDP inflator'!$B$4,1),MATCH(I176,OFFSET('GDP inflator'!$D$3,0,0,'GDP inflator'!$B$4,1),0))*E176) )</f>
        <v>21484.885691138625</v>
      </c>
      <c r="E176" s="331">
        <v>19600.313999999998</v>
      </c>
      <c r="F176" s="330" t="s">
        <v>18</v>
      </c>
      <c r="G176" s="330" t="s">
        <v>191</v>
      </c>
      <c r="H176" s="330" t="s">
        <v>141</v>
      </c>
      <c r="I176" s="330">
        <v>2015</v>
      </c>
      <c r="J176" s="352" t="s">
        <v>521</v>
      </c>
      <c r="K176" s="352" t="s">
        <v>528</v>
      </c>
      <c r="L176" s="356" t="s">
        <v>624</v>
      </c>
      <c r="M176" s="328"/>
      <c r="N176" s="328"/>
      <c r="O176" s="328"/>
      <c r="P176" s="328"/>
      <c r="Q176" s="328"/>
    </row>
    <row r="177" spans="1:17" ht="12.75">
      <c r="A177" s="346">
        <f>ROW()</f>
        <v>177</v>
      </c>
      <c r="B177" s="334" t="s">
        <v>5</v>
      </c>
      <c r="C177" s="330" t="s">
        <v>634</v>
      </c>
      <c r="D177" s="346">
        <f ca="1">IF(E177="","",(INDEX(OFFSET('GDP inflator'!$F$3,0,0,'GDP inflator'!$B$4,1),MATCH(I177,OFFSET('GDP inflator'!$D$3,0,0,'GDP inflator'!$B$4,1),0))*E177) )</f>
        <v>11763.205200587226</v>
      </c>
      <c r="E177" s="331">
        <v>10731.382</v>
      </c>
      <c r="F177" s="330" t="s">
        <v>18</v>
      </c>
      <c r="G177" s="330" t="s">
        <v>191</v>
      </c>
      <c r="H177" s="330" t="s">
        <v>141</v>
      </c>
      <c r="I177" s="330">
        <v>2015</v>
      </c>
      <c r="J177" s="352" t="s">
        <v>521</v>
      </c>
      <c r="K177" s="352" t="s">
        <v>528</v>
      </c>
      <c r="L177" s="356" t="s">
        <v>624</v>
      </c>
      <c r="M177" s="328"/>
      <c r="N177" s="328"/>
      <c r="O177" s="328"/>
      <c r="P177" s="328"/>
      <c r="Q177" s="328"/>
    </row>
    <row r="178" spans="1:17" ht="12.75">
      <c r="A178" s="346">
        <f>ROW()</f>
        <v>178</v>
      </c>
      <c r="B178" s="334" t="s">
        <v>5</v>
      </c>
      <c r="C178" s="330" t="s">
        <v>635</v>
      </c>
      <c r="D178" s="346">
        <f ca="1">IF(E178="","",(INDEX(OFFSET('GDP inflator'!$F$3,0,0,'GDP inflator'!$B$4,1),MATCH(I178,OFFSET('GDP inflator'!$D$3,0,0,'GDP inflator'!$B$4,1),0))*E178) )</f>
        <v>11476.382186961726</v>
      </c>
      <c r="E178" s="331">
        <v>10469.718000000001</v>
      </c>
      <c r="F178" s="330" t="s">
        <v>18</v>
      </c>
      <c r="G178" s="330" t="s">
        <v>191</v>
      </c>
      <c r="H178" s="330" t="s">
        <v>141</v>
      </c>
      <c r="I178" s="330">
        <v>2015</v>
      </c>
      <c r="J178" s="352" t="s">
        <v>521</v>
      </c>
      <c r="K178" s="352" t="s">
        <v>528</v>
      </c>
      <c r="L178" s="356" t="s">
        <v>624</v>
      </c>
      <c r="M178" s="328"/>
      <c r="N178" s="328"/>
      <c r="O178" s="328"/>
      <c r="P178" s="328"/>
      <c r="Q178" s="328"/>
    </row>
    <row r="179" spans="1:17" ht="12.75">
      <c r="A179" s="346">
        <f>ROW()</f>
        <v>179</v>
      </c>
      <c r="B179" s="330" t="s">
        <v>5</v>
      </c>
      <c r="C179" s="334" t="s">
        <v>636</v>
      </c>
      <c r="D179" s="346">
        <f ca="1">IF(E179="","",(INDEX(OFFSET('GDP inflator'!$F$3,0,0,'GDP inflator'!$B$4,1),MATCH(I179,OFFSET('GDP inflator'!$D$3,0,0,'GDP inflator'!$B$4,1),0))*E179) )</f>
        <v>507.66875414457951</v>
      </c>
      <c r="E179" s="335">
        <f>E171-E168</f>
        <v>463.13799999999992</v>
      </c>
      <c r="F179" s="330" t="s">
        <v>18</v>
      </c>
      <c r="G179" s="330" t="s">
        <v>191</v>
      </c>
      <c r="H179" s="330" t="s">
        <v>141</v>
      </c>
      <c r="I179" s="330">
        <v>2015</v>
      </c>
      <c r="J179" s="352" t="s">
        <v>521</v>
      </c>
      <c r="K179" s="352" t="s">
        <v>528</v>
      </c>
      <c r="L179" s="356" t="s">
        <v>637</v>
      </c>
      <c r="M179" s="328"/>
      <c r="N179" s="328"/>
      <c r="O179" s="328"/>
      <c r="P179" s="328"/>
      <c r="Q179" s="328"/>
    </row>
    <row r="180" spans="1:17" ht="12.75">
      <c r="A180" s="346">
        <f>ROW()</f>
        <v>180</v>
      </c>
      <c r="B180" s="332" t="s">
        <v>5</v>
      </c>
      <c r="C180" s="330" t="s">
        <v>638</v>
      </c>
      <c r="D180" s="346">
        <f ca="1">IF(E180="","",(INDEX(OFFSET('GDP inflator'!$F$3,0,0,'GDP inflator'!$B$4,1),MATCH(I180,OFFSET('GDP inflator'!$D$3,0,0,'GDP inflator'!$B$4,1),0))*E180) )</f>
        <v>378.05119989490009</v>
      </c>
      <c r="E180" s="331">
        <f>E172-E168</f>
        <v>344.89000000000033</v>
      </c>
      <c r="F180" s="338" t="s">
        <v>18</v>
      </c>
      <c r="G180" s="330" t="s">
        <v>191</v>
      </c>
      <c r="H180" s="330" t="s">
        <v>141</v>
      </c>
      <c r="I180" s="330">
        <v>2015</v>
      </c>
      <c r="J180" s="352" t="s">
        <v>521</v>
      </c>
      <c r="K180" s="352" t="s">
        <v>528</v>
      </c>
      <c r="L180" s="356" t="s">
        <v>639</v>
      </c>
      <c r="M180" s="328"/>
      <c r="N180" s="328"/>
      <c r="O180" s="328"/>
      <c r="P180" s="328"/>
      <c r="Q180" s="328"/>
    </row>
    <row r="181" spans="1:17" ht="12.75">
      <c r="A181" s="346">
        <f>ROW()</f>
        <v>181</v>
      </c>
      <c r="B181" s="330" t="s">
        <v>5</v>
      </c>
      <c r="C181" s="336" t="s">
        <v>640</v>
      </c>
      <c r="D181" s="346">
        <f ca="1">IF(E181="","",(INDEX(OFFSET('GDP inflator'!$F$3,0,0,'GDP inflator'!$B$4,1),MATCH(I181,OFFSET('GDP inflator'!$D$3,0,0,'GDP inflator'!$B$4,1),0))*E181) )</f>
        <v>4094.2323431524255</v>
      </c>
      <c r="E181" s="337">
        <f>E173-E171</f>
        <v>3735.1020000000008</v>
      </c>
      <c r="F181" s="330" t="s">
        <v>18</v>
      </c>
      <c r="G181" s="330" t="s">
        <v>191</v>
      </c>
      <c r="H181" s="330" t="s">
        <v>141</v>
      </c>
      <c r="I181" s="330">
        <v>2015</v>
      </c>
      <c r="J181" s="352" t="s">
        <v>521</v>
      </c>
      <c r="K181" s="352" t="s">
        <v>528</v>
      </c>
      <c r="L181" s="356" t="s">
        <v>641</v>
      </c>
      <c r="M181" s="328"/>
      <c r="N181" s="328"/>
      <c r="O181" s="328"/>
      <c r="P181" s="328"/>
      <c r="Q181" s="328"/>
    </row>
    <row r="182" spans="1:17" ht="12.75">
      <c r="A182" s="346">
        <f>ROW()</f>
        <v>182</v>
      </c>
      <c r="B182" s="330" t="s">
        <v>5</v>
      </c>
      <c r="C182" s="330" t="s">
        <v>642</v>
      </c>
      <c r="D182" s="346">
        <f ca="1">IF(E182="","",(INDEX(OFFSET('GDP inflator'!$F$3,0,0,'GDP inflator'!$B$4,1),MATCH(I182,OFFSET('GDP inflator'!$D$3,0,0,'GDP inflator'!$B$4,1),0))*E182) )</f>
        <v>3807.4093295269236</v>
      </c>
      <c r="E182" s="331">
        <f>E177-E171</f>
        <v>3473.4380000000001</v>
      </c>
      <c r="F182" s="330" t="s">
        <v>18</v>
      </c>
      <c r="G182" s="330" t="s">
        <v>191</v>
      </c>
      <c r="H182" s="330" t="s">
        <v>141</v>
      </c>
      <c r="I182" s="330">
        <v>2015</v>
      </c>
      <c r="J182" s="352" t="s">
        <v>521</v>
      </c>
      <c r="K182" s="352" t="s">
        <v>528</v>
      </c>
      <c r="L182" s="356" t="s">
        <v>643</v>
      </c>
      <c r="M182" s="328"/>
      <c r="N182" s="328"/>
      <c r="O182" s="328"/>
      <c r="P182" s="328"/>
      <c r="Q182" s="328"/>
    </row>
    <row r="183" spans="1:17" ht="12.75">
      <c r="A183" s="346">
        <f>ROW()</f>
        <v>183</v>
      </c>
      <c r="B183" s="330" t="s">
        <v>5</v>
      </c>
      <c r="C183" s="330" t="s">
        <v>644</v>
      </c>
      <c r="D183" s="346">
        <f ca="1">IF(E183="","",(INDEX(OFFSET('GDP inflator'!$F$3,0,0,'GDP inflator'!$B$4,1),MATCH(I183,OFFSET('GDP inflator'!$D$3,0,0,'GDP inflator'!$B$4,1),0))*E183) )</f>
        <v>7625.7406984164036</v>
      </c>
      <c r="E183" s="331">
        <f>E174-E171</f>
        <v>6956.8399999999983</v>
      </c>
      <c r="F183" s="330" t="s">
        <v>18</v>
      </c>
      <c r="G183" s="330" t="s">
        <v>191</v>
      </c>
      <c r="H183" s="330" t="s">
        <v>141</v>
      </c>
      <c r="I183" s="330">
        <v>2015</v>
      </c>
      <c r="J183" s="352" t="s">
        <v>521</v>
      </c>
      <c r="K183" s="352" t="s">
        <v>528</v>
      </c>
      <c r="L183" s="356" t="s">
        <v>645</v>
      </c>
      <c r="M183" s="328"/>
      <c r="N183" s="328"/>
      <c r="O183" s="328"/>
      <c r="P183" s="328"/>
      <c r="Q183" s="328"/>
    </row>
    <row r="184" spans="1:17" ht="12.75">
      <c r="A184" s="346">
        <f>ROW()</f>
        <v>184</v>
      </c>
      <c r="B184" s="330" t="s">
        <v>5</v>
      </c>
      <c r="C184" s="330" t="s">
        <v>646</v>
      </c>
      <c r="D184" s="346">
        <f ca="1">IF(E184="","",(INDEX(OFFSET('GDP inflator'!$F$3,0,0,'GDP inflator'!$B$4,1),MATCH(I184,OFFSET('GDP inflator'!$D$3,0,0,'GDP inflator'!$B$4,1),0))*E184) )</f>
        <v>3937.026883776603</v>
      </c>
      <c r="E184" s="331">
        <f>E177-E172</f>
        <v>3591.6859999999997</v>
      </c>
      <c r="F184" s="330" t="s">
        <v>18</v>
      </c>
      <c r="G184" s="330" t="s">
        <v>191</v>
      </c>
      <c r="H184" s="330" t="s">
        <v>141</v>
      </c>
      <c r="I184" s="330">
        <v>2015</v>
      </c>
      <c r="J184" s="352" t="s">
        <v>521</v>
      </c>
      <c r="K184" s="352" t="s">
        <v>528</v>
      </c>
      <c r="L184" s="356" t="s">
        <v>647</v>
      </c>
      <c r="M184" s="328"/>
      <c r="N184" s="328"/>
      <c r="O184" s="328"/>
      <c r="P184" s="328"/>
      <c r="Q184" s="328"/>
    </row>
    <row r="185" spans="1:17" ht="12.75">
      <c r="A185" s="346">
        <f>ROW()</f>
        <v>185</v>
      </c>
      <c r="B185" s="330" t="s">
        <v>5</v>
      </c>
      <c r="C185" s="330" t="s">
        <v>648</v>
      </c>
      <c r="D185" s="346">
        <f ca="1">IF(E185="","",(INDEX(OFFSET('GDP inflator'!$F$3,0,0,'GDP inflator'!$B$4,1),MATCH(I185,OFFSET('GDP inflator'!$D$3,0,0,'GDP inflator'!$B$4,1),0))*E185) )</f>
        <v>5903.3491216619195</v>
      </c>
      <c r="E185" s="331">
        <f>E176-E174</f>
        <v>5385.5300000000007</v>
      </c>
      <c r="F185" s="330" t="s">
        <v>18</v>
      </c>
      <c r="G185" s="330" t="s">
        <v>191</v>
      </c>
      <c r="H185" s="330" t="s">
        <v>141</v>
      </c>
      <c r="I185" s="330">
        <v>2015</v>
      </c>
      <c r="J185" s="352" t="s">
        <v>521</v>
      </c>
      <c r="K185" s="352" t="s">
        <v>528</v>
      </c>
      <c r="L185" s="356" t="s">
        <v>649</v>
      </c>
      <c r="M185" s="328"/>
      <c r="N185" s="328"/>
      <c r="O185" s="328"/>
      <c r="P185" s="328"/>
      <c r="Q185" s="328"/>
    </row>
    <row r="186" spans="1:17" ht="12.75">
      <c r="A186" s="346">
        <f>ROW()</f>
        <v>186</v>
      </c>
      <c r="B186" s="245"/>
      <c r="C186" s="245"/>
      <c r="D186" s="346" t="str">
        <f ca="1">IF(E186="","",(INDEX(OFFSET('GDP inflator'!$F$3,0,0,'GDP inflator'!$B$4,1),MATCH(I186,OFFSET('GDP inflator'!$D$3,0,0,'GDP inflator'!$B$4,1),0))*E186) )</f>
        <v/>
      </c>
      <c r="E186" s="246"/>
      <c r="F186" s="245"/>
      <c r="G186" s="245"/>
      <c r="H186" s="245"/>
      <c r="I186" s="245"/>
      <c r="J186" s="352"/>
      <c r="K186" s="352"/>
      <c r="L186" s="356"/>
      <c r="M186" s="328"/>
      <c r="N186" s="328"/>
      <c r="O186" s="328"/>
      <c r="P186" s="328"/>
      <c r="Q186" s="328"/>
    </row>
    <row r="187" spans="1:17" ht="12.75">
      <c r="A187" s="346">
        <f>ROW()</f>
        <v>187</v>
      </c>
      <c r="B187" s="245"/>
      <c r="C187" s="245"/>
      <c r="D187" s="346" t="str">
        <f ca="1">IF(E187="","",(INDEX(OFFSET('GDP inflator'!$F$3,0,0,'GDP inflator'!$B$4,1),MATCH(I187,OFFSET('GDP inflator'!$D$3,0,0,'GDP inflator'!$B$4,1),0))*E187) )</f>
        <v/>
      </c>
      <c r="E187" s="246"/>
      <c r="F187" s="245"/>
      <c r="G187" s="245"/>
      <c r="H187" s="245"/>
      <c r="I187" s="245"/>
      <c r="J187" s="352"/>
      <c r="K187" s="352"/>
      <c r="L187" s="356"/>
      <c r="M187" s="328"/>
      <c r="N187" s="328"/>
      <c r="O187" s="328"/>
      <c r="P187" s="328"/>
      <c r="Q187" s="328"/>
    </row>
    <row r="188" spans="1:17" ht="12.75">
      <c r="A188" s="346">
        <f>ROW()</f>
        <v>188</v>
      </c>
      <c r="B188" s="245"/>
      <c r="C188" s="245"/>
      <c r="D188" s="346" t="str">
        <f ca="1">IF(E188="","",(INDEX(OFFSET('GDP inflator'!$F$3,0,0,'GDP inflator'!$B$4,1),MATCH(I188,OFFSET('GDP inflator'!$D$3,0,0,'GDP inflator'!$B$4,1),0))*E188) )</f>
        <v/>
      </c>
      <c r="E188" s="246"/>
      <c r="F188" s="245"/>
      <c r="G188" s="245"/>
      <c r="H188" s="245"/>
      <c r="I188" s="245"/>
      <c r="J188" s="352"/>
      <c r="K188" s="352"/>
      <c r="L188" s="356"/>
      <c r="M188" s="328"/>
      <c r="N188" s="328"/>
      <c r="O188" s="328"/>
      <c r="P188" s="328"/>
      <c r="Q188" s="328"/>
    </row>
    <row r="189" spans="1:17" ht="12.75">
      <c r="A189" s="346">
        <f>ROW()</f>
        <v>189</v>
      </c>
      <c r="B189" s="245"/>
      <c r="C189" s="245"/>
      <c r="D189" s="346" t="str">
        <f ca="1">IF(E189="","",(INDEX(OFFSET('GDP inflator'!$F$3,0,0,'GDP inflator'!$B$4,1),MATCH(I189,OFFSET('GDP inflator'!$D$3,0,0,'GDP inflator'!$B$4,1),0))*E189) )</f>
        <v/>
      </c>
      <c r="E189" s="246"/>
      <c r="F189" s="245"/>
      <c r="G189" s="245"/>
      <c r="H189" s="245"/>
      <c r="I189" s="245"/>
      <c r="J189" s="352"/>
      <c r="K189" s="352"/>
      <c r="L189" s="356"/>
      <c r="M189" s="328"/>
      <c r="N189" s="328"/>
      <c r="O189" s="328"/>
      <c r="P189" s="328"/>
      <c r="Q189" s="328"/>
    </row>
    <row r="190" spans="1:17" ht="12.75">
      <c r="A190" s="346">
        <f>ROW()</f>
        <v>190</v>
      </c>
      <c r="B190" s="245"/>
      <c r="C190" s="245"/>
      <c r="D190" s="346" t="str">
        <f ca="1">IF(E190="","",(INDEX(OFFSET('GDP inflator'!$F$3,0,0,'GDP inflator'!$B$4,1),MATCH(I190,OFFSET('GDP inflator'!$D$3,0,0,'GDP inflator'!$B$4,1),0))*E190) )</f>
        <v/>
      </c>
      <c r="E190" s="246"/>
      <c r="F190" s="245"/>
      <c r="G190" s="245"/>
      <c r="H190" s="245"/>
      <c r="I190" s="245"/>
      <c r="J190" s="352"/>
      <c r="K190" s="352"/>
      <c r="L190" s="356"/>
      <c r="M190" s="328"/>
      <c r="N190" s="328"/>
      <c r="O190" s="328"/>
      <c r="P190" s="328"/>
      <c r="Q190" s="328"/>
    </row>
    <row r="191" spans="1:17" ht="12.75">
      <c r="A191" s="346">
        <f>ROW()</f>
        <v>191</v>
      </c>
      <c r="B191" s="245"/>
      <c r="C191" s="245"/>
      <c r="D191" s="346" t="str">
        <f ca="1">IF(E191="","",(INDEX(OFFSET('GDP inflator'!$F$3,0,0,'GDP inflator'!$B$4,1),MATCH(I191,OFFSET('GDP inflator'!$D$3,0,0,'GDP inflator'!$B$4,1),0))*E191) )</f>
        <v/>
      </c>
      <c r="E191" s="246"/>
      <c r="F191" s="245"/>
      <c r="G191" s="245"/>
      <c r="H191" s="245"/>
      <c r="I191" s="245"/>
      <c r="J191" s="352"/>
      <c r="K191" s="352"/>
      <c r="L191" s="356"/>
      <c r="M191" s="328"/>
      <c r="N191" s="328"/>
      <c r="O191" s="328"/>
      <c r="P191" s="328"/>
      <c r="Q191" s="328"/>
    </row>
    <row r="192" spans="1:17" ht="12.75">
      <c r="A192" s="346">
        <f>ROW()</f>
        <v>192</v>
      </c>
      <c r="B192" s="245"/>
      <c r="C192" s="245"/>
      <c r="D192" s="346" t="str">
        <f ca="1">IF(E192="","",(INDEX(OFFSET('GDP inflator'!$F$3,0,0,'GDP inflator'!$B$4,1),MATCH(I192,OFFSET('GDP inflator'!$D$3,0,0,'GDP inflator'!$B$4,1),0))*E192) )</f>
        <v/>
      </c>
      <c r="E192" s="246"/>
      <c r="F192" s="245"/>
      <c r="G192" s="245"/>
      <c r="H192" s="245"/>
      <c r="I192" s="245"/>
      <c r="J192" s="352"/>
      <c r="K192" s="352"/>
      <c r="L192" s="356"/>
      <c r="M192" s="328"/>
      <c r="N192" s="328"/>
      <c r="O192" s="328"/>
      <c r="P192" s="328"/>
      <c r="Q192" s="328"/>
    </row>
    <row r="193" spans="1:17" ht="12.75">
      <c r="A193" s="346">
        <f>ROW()</f>
        <v>193</v>
      </c>
      <c r="B193" s="245"/>
      <c r="C193" s="245"/>
      <c r="D193" s="346" t="str">
        <f ca="1">IF(E193="","",(INDEX(OFFSET('GDP inflator'!$F$3,0,0,'GDP inflator'!$B$4,1),MATCH(I193,OFFSET('GDP inflator'!$D$3,0,0,'GDP inflator'!$B$4,1),0))*E193) )</f>
        <v/>
      </c>
      <c r="E193" s="246"/>
      <c r="F193" s="245"/>
      <c r="G193" s="245"/>
      <c r="H193" s="245"/>
      <c r="I193" s="245"/>
      <c r="J193" s="352"/>
      <c r="K193" s="352"/>
      <c r="L193" s="356"/>
      <c r="M193" s="328"/>
      <c r="N193" s="328"/>
      <c r="O193" s="328"/>
      <c r="P193" s="328"/>
      <c r="Q193" s="328"/>
    </row>
    <row r="194" spans="1:17" ht="12.75">
      <c r="A194" s="346">
        <f>ROW()</f>
        <v>194</v>
      </c>
      <c r="B194" s="245"/>
      <c r="C194" s="245"/>
      <c r="D194" s="346" t="str">
        <f ca="1">IF(E194="","",(INDEX(OFFSET('GDP inflator'!$F$3,0,0,'GDP inflator'!$B$4,1),MATCH(I194,OFFSET('GDP inflator'!$D$3,0,0,'GDP inflator'!$B$4,1),0))*E194) )</f>
        <v/>
      </c>
      <c r="E194" s="246"/>
      <c r="F194" s="245"/>
      <c r="G194" s="245"/>
      <c r="H194" s="245"/>
      <c r="I194" s="245"/>
      <c r="J194" s="352"/>
      <c r="K194" s="352"/>
      <c r="L194" s="356"/>
      <c r="M194" s="328"/>
      <c r="N194" s="328"/>
      <c r="O194" s="328"/>
      <c r="P194" s="328"/>
      <c r="Q194" s="328"/>
    </row>
    <row r="195" spans="1:17" ht="12.75">
      <c r="A195" s="346">
        <f>ROW()</f>
        <v>195</v>
      </c>
      <c r="B195" s="245"/>
      <c r="C195" s="245"/>
      <c r="D195" s="346" t="str">
        <f ca="1">IF(E195="","",(INDEX(OFFSET('GDP inflator'!$F$3,0,0,'GDP inflator'!$B$4,1),MATCH(I195,OFFSET('GDP inflator'!$D$3,0,0,'GDP inflator'!$B$4,1),0))*E195) )</f>
        <v/>
      </c>
      <c r="E195" s="246"/>
      <c r="F195" s="245"/>
      <c r="G195" s="245"/>
      <c r="H195" s="245"/>
      <c r="I195" s="245"/>
      <c r="J195" s="352"/>
      <c r="K195" s="352"/>
      <c r="L195" s="356"/>
      <c r="M195" s="328"/>
      <c r="N195" s="328"/>
      <c r="O195" s="328"/>
      <c r="P195" s="328"/>
      <c r="Q195" s="328"/>
    </row>
    <row r="196" spans="1:17" ht="12.75">
      <c r="A196" s="346">
        <f>ROW()</f>
        <v>196</v>
      </c>
      <c r="B196" s="351"/>
      <c r="C196" s="245"/>
      <c r="D196" s="346" t="str">
        <f ca="1">IF(E196="","",(INDEX(OFFSET('GDP inflator'!$F$3,0,0,'GDP inflator'!$B$4,1),MATCH(I196,OFFSET('GDP inflator'!$D$3,0,0,'GDP inflator'!$B$4,1),0))*E196) )</f>
        <v/>
      </c>
      <c r="E196" s="246"/>
      <c r="F196" s="245"/>
      <c r="G196" s="245"/>
      <c r="H196" s="245"/>
      <c r="I196" s="245"/>
      <c r="J196" s="352"/>
      <c r="K196" s="352"/>
      <c r="L196" s="356"/>
      <c r="M196" s="328"/>
      <c r="N196" s="328"/>
      <c r="O196" s="328"/>
      <c r="P196" s="328"/>
      <c r="Q196" s="328"/>
    </row>
    <row r="197" spans="1:17">
      <c r="A197" s="329"/>
      <c r="B197" s="350" t="s">
        <v>142</v>
      </c>
      <c r="C197" s="347"/>
      <c r="D197" s="269" t="str">
        <f ca="1">IF(E197="","",(INDEX(OFFSET('GDP inflator'!$F$3,0,0,'GDP inflator'!$B$4,1),MATCH(I197,OFFSET('GDP inflator'!$D$3,0,0,'GDP inflator'!$B$4,1),0))*E197) )</f>
        <v/>
      </c>
      <c r="E197" s="348"/>
      <c r="F197" s="347"/>
      <c r="G197" s="347"/>
      <c r="H197" s="347"/>
      <c r="I197" s="347"/>
      <c r="J197" s="328"/>
      <c r="K197" s="328"/>
      <c r="L197" s="328"/>
      <c r="M197" s="328"/>
      <c r="N197" s="328"/>
      <c r="O197" s="328"/>
      <c r="P197" s="328"/>
      <c r="Q197" s="328"/>
    </row>
    <row r="198" spans="1:17">
      <c r="A198" s="329"/>
      <c r="B198" s="328"/>
      <c r="C198" s="328"/>
      <c r="E198" s="349"/>
      <c r="F198" s="328"/>
      <c r="G198" s="328"/>
      <c r="H198" s="328"/>
      <c r="I198" s="328"/>
      <c r="J198" s="328"/>
      <c r="K198" s="328"/>
      <c r="L198" s="328"/>
      <c r="M198" s="328"/>
      <c r="N198" s="328"/>
      <c r="O198" s="328"/>
      <c r="P198" s="328"/>
      <c r="Q198" s="328"/>
    </row>
  </sheetData>
  <sheetProtection sheet="1" objects="1" scenarios="1" formatCells="0" formatColumns="0" formatRows="0" insertRows="0" autoFilter="0"/>
  <protectedRanges>
    <protectedRange sqref="A186:XFD197000" name="Range1"/>
  </protectedRanges>
  <sortState ref="A3:L197">
    <sortCondition ref="B4:B140"/>
  </sortState>
  <dataConsolidate/>
  <dataValidations count="6">
    <dataValidation type="list" allowBlank="1" showInputMessage="1" showErrorMessage="1" sqref="G152:G155 G142:G143 G174:G178 G197:G1048576">
      <formula1>#REF!</formula1>
    </dataValidation>
    <dataValidation type="list" allowBlank="1" showInputMessage="1" showErrorMessage="1" sqref="G144:G151 G156:G173 G3:G141 G179:G196">
      <formula1>"Government,Non-Government"</formula1>
    </dataValidation>
    <dataValidation type="list" allowBlank="1" showInputMessage="1" showErrorMessage="1" sqref="F3:F141 F144:F196">
      <formula1>"Per incident,Per event,Per visit,Per hour,Per day,Per week,Per year"</formula1>
    </dataValidation>
    <dataValidation type="list" allowBlank="1" showInputMessage="1" showErrorMessage="1" sqref="B3:B197">
      <formula1>"Aged Care,Children &amp; youth,Education,Employment,Health,Justice"</formula1>
    </dataValidation>
    <dataValidation type="list" allowBlank="1" showInputMessage="1" showErrorMessage="1" sqref="H3:H185">
      <formula1>"Corrections,Finance,Revenue,Social Development,Education,Justice,Housing,Health,Police,Private Impact"</formula1>
    </dataValidation>
    <dataValidation type="list" allowBlank="1" showInputMessage="1" showErrorMessage="1" sqref="H186:H196">
      <formula1>"Corrections,Finance,Revenue,Social Development,Education,Justice,Housing,Health,Police,Private Impact,Other"</formula1>
    </dataValidation>
  </dataValidations>
  <hyperlinks>
    <hyperlink ref="K165" r:id="rId1"/>
    <hyperlink ref="K166:K167" r:id="rId2" display="Inland Revenue, 2016"/>
    <hyperlink ref="K55" r:id="rId3"/>
    <hyperlink ref="K56:K57" r:id="rId4" display="Inland Revenue, 2016"/>
    <hyperlink ref="K135" r:id="rId5"/>
    <hyperlink ref="J142" r:id="rId6"/>
    <hyperlink ref="J143" r:id="rId7"/>
    <hyperlink ref="K168:K178" r:id="rId8" display="ACC earners' levy, IRD 2016"/>
    <hyperlink ref="K58:K68" r:id="rId9" display="ACC earners' levy, IRD 2016"/>
    <hyperlink ref="K93" r:id="rId10"/>
    <hyperlink ref="K69:K75" r:id="rId11" display="ACC earners' levy, IRD 2016"/>
    <hyperlink ref="J179:J185" r:id="rId12" display="Inland Revenue, 2016"/>
    <hyperlink ref="J4" r:id="rId13"/>
    <hyperlink ref="J3" r:id="rId14"/>
    <hyperlink ref="J147" r:id="rId15"/>
    <hyperlink ref="J148:J164" r:id="rId16" display="Statistics New Zealand Income Survey, 2015"/>
    <hyperlink ref="J37" r:id="rId17"/>
    <hyperlink ref="J38:J54" r:id="rId18" display="Statistics New Zealand Income Survey, 2015"/>
    <hyperlink ref="J179" r:id="rId19"/>
    <hyperlink ref="J179:J180" r:id="rId20" display="Inland Revenue, 2016"/>
    <hyperlink ref="J181" r:id="rId21"/>
    <hyperlink ref="J179:J181" r:id="rId22" display="Inland Revenue, 2016"/>
    <hyperlink ref="J182" r:id="rId23"/>
    <hyperlink ref="J182:J183" r:id="rId24" display="Inland Revenue, 2016"/>
    <hyperlink ref="J184" r:id="rId25"/>
    <hyperlink ref="J69" r:id="rId26"/>
    <hyperlink ref="J69:J70" r:id="rId27" display="Inland Revenue, 2016"/>
    <hyperlink ref="J71" r:id="rId28"/>
    <hyperlink ref="J69:J71" r:id="rId29" display="Inland Revenue, 2016"/>
    <hyperlink ref="J72" r:id="rId30"/>
    <hyperlink ref="J72:J73" r:id="rId31" display="Inland Revenue, 2016"/>
    <hyperlink ref="J74" r:id="rId32"/>
    <hyperlink ref="J5" r:id="rId33"/>
    <hyperlink ref="J101" r:id="rId34"/>
    <hyperlink ref="J34:J36" r:id="rId35" display="MBIE, 2016"/>
    <hyperlink ref="J55:J57" r:id="rId36" display="MBIE, 2016"/>
    <hyperlink ref="J165:J167" r:id="rId37" display="MBIE, 2016"/>
    <hyperlink ref="J125:J134" r:id="rId38" display="Treasury, 2006"/>
    <hyperlink ref="J174" r:id="rId39"/>
    <hyperlink ref="J123" r:id="rId40"/>
    <hyperlink ref="J111:J112" r:id="rId41" display="Manakau DHB, 2010"/>
    <hyperlink ref="J68" r:id="rId42"/>
    <hyperlink ref="J64:J75" r:id="rId43" display="Inland Revenue, 2016"/>
    <hyperlink ref="J141" r:id="rId44"/>
    <hyperlink ref="J108:J110" r:id="rId45" display="Manakau DHB, 2010"/>
    <hyperlink ref="J107" r:id="rId46"/>
    <hyperlink ref="J32" r:id="rId47"/>
    <hyperlink ref="J33" r:id="rId48"/>
    <hyperlink ref="J92:J106" r:id="rId49" display="Pharmac, 2015 Cost Resource Manual"/>
    <hyperlink ref="J6" r:id="rId50"/>
    <hyperlink ref="J178" r:id="rId51"/>
    <hyperlink ref="J65:J67" r:id="rId52" display="Inland Revenue, 2016"/>
    <hyperlink ref="J58:J63" r:id="rId53" display="Inland Revenue, 2016"/>
    <hyperlink ref="J87:J91" r:id="rId54" display="Work and Income New Zealand, 2016"/>
    <hyperlink ref="J124" r:id="rId55"/>
    <hyperlink ref="J122" r:id="rId56"/>
    <hyperlink ref="J113:J121" r:id="rId57" display="Work and Income New Zealand, 2016"/>
    <hyperlink ref="J82:J86" r:id="rId58" display="Work and Income New Zealand, 2016"/>
    <hyperlink ref="J76:J80" r:id="rId59" display="Work and Income New Zealand, 2016"/>
    <hyperlink ref="J81" r:id="rId60"/>
    <hyperlink ref="J175:J177" r:id="rId61" display="Inland Revenue, 2016"/>
    <hyperlink ref="J168:J173" r:id="rId62" display="Inland Revenue, 2016"/>
    <hyperlink ref="J144:J145" r:id="rId63" display="MBIE, 2016"/>
    <hyperlink ref="J146" r:id="rId64"/>
    <hyperlink ref="J14:J30" r:id="rId65" display="Work and Income New Zealand, 2016"/>
    <hyperlink ref="J13" r:id="rId66"/>
    <hyperlink ref="J12" r:id="rId67"/>
    <hyperlink ref="J11" r:id="rId68"/>
    <hyperlink ref="J10" r:id="rId69"/>
    <hyperlink ref="J9" r:id="rId70"/>
    <hyperlink ref="J8" r:id="rId71"/>
    <hyperlink ref="J7" r:id="rId72"/>
    <hyperlink ref="J31" r:id="rId73"/>
    <hyperlink ref="J138" r:id="rId74" tooltip="Youth Offending Strategy - Preventing and Reducing Offending and Re-Offending by Children and Young People (Download in PDF)"/>
    <hyperlink ref="J139" r:id="rId75" tooltip="Youth Offending Strategy - Preventing and Reducing Offending and Re-Offending by Children and Young People (Download in PDF)"/>
    <hyperlink ref="K87" r:id="rId76"/>
    <hyperlink ref="K88:K91" r:id="rId77" display="Working for Families Accommodation Supplement"/>
    <hyperlink ref="J140" r:id="rId78"/>
    <hyperlink ref="K140" r:id="rId79"/>
  </hyperlinks>
  <pageMargins left="0.70866141732283472" right="0.70866141732283472" top="0.74803149606299213" bottom="0.74803149606299213" header="0.31496062992125984" footer="0.31496062992125984"/>
  <pageSetup paperSize="8" scale="59" fitToHeight="0" orientation="portrait" r:id="rId80"/>
  <legacyDrawing r:id="rId8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499984740745262"/>
  </sheetPr>
  <dimension ref="A1:CZ201"/>
  <sheetViews>
    <sheetView zoomScaleNormal="100" workbookViewId="0"/>
  </sheetViews>
  <sheetFormatPr defaultColWidth="8.75" defaultRowHeight="12.75"/>
  <cols>
    <col min="1" max="1" width="12.75" style="5" customWidth="1"/>
    <col min="2" max="2" width="23.125" style="5" bestFit="1" customWidth="1"/>
    <col min="3" max="3" width="24.625" style="5" bestFit="1" customWidth="1"/>
    <col min="4" max="5" width="8.75" style="5"/>
    <col min="6" max="6" width="10.25" style="5" bestFit="1" customWidth="1"/>
    <col min="7" max="8" width="11.375" style="5" bestFit="1" customWidth="1"/>
    <col min="9" max="9" width="5.875" style="26" bestFit="1" customWidth="1"/>
    <col min="10" max="58" width="6.75" style="26" bestFit="1" customWidth="1"/>
    <col min="59" max="16384" width="8.75" style="5"/>
  </cols>
  <sheetData>
    <row r="1" spans="1:58" s="35" customFormat="1" ht="30.75">
      <c r="A1" s="34" t="s">
        <v>318</v>
      </c>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row>
    <row r="3" spans="1:58">
      <c r="A3" s="31"/>
    </row>
    <row r="4" spans="1:58">
      <c r="A4" s="31"/>
      <c r="B4" s="26"/>
    </row>
    <row r="5" spans="1:58" s="149" customFormat="1" ht="30">
      <c r="A5" s="147"/>
      <c r="B5" s="148"/>
      <c r="C5" s="147"/>
      <c r="D5" s="22"/>
      <c r="G5" s="21"/>
      <c r="H5" s="21"/>
      <c r="I5" s="33">
        <f>'Primary inputs Alt'!E$27</f>
        <v>2017</v>
      </c>
      <c r="J5" s="33">
        <f>'Primary inputs Alt'!F$27</f>
        <v>2018</v>
      </c>
      <c r="K5" s="33">
        <f>'Primary inputs Alt'!G$27</f>
        <v>2019</v>
      </c>
      <c r="L5" s="33">
        <f>'Primary inputs Alt'!H$27</f>
        <v>2020</v>
      </c>
      <c r="M5" s="33">
        <f>'Primary inputs Alt'!I$27</f>
        <v>2021</v>
      </c>
      <c r="N5" s="33">
        <f>'Primary inputs Alt'!J$27</f>
        <v>2022</v>
      </c>
      <c r="O5" s="33">
        <f>'Primary inputs Alt'!K$27</f>
        <v>2023</v>
      </c>
      <c r="P5" s="33">
        <f>'Primary inputs Alt'!L$27</f>
        <v>2024</v>
      </c>
      <c r="Q5" s="33">
        <f>'Primary inputs Alt'!M$27</f>
        <v>2025</v>
      </c>
      <c r="R5" s="33">
        <f>'Primary inputs Alt'!N$27</f>
        <v>2026</v>
      </c>
      <c r="S5" s="33">
        <f>'Primary inputs Alt'!O$27</f>
        <v>2027</v>
      </c>
      <c r="T5" s="33">
        <f>'Primary inputs Alt'!P$27</f>
        <v>2028</v>
      </c>
      <c r="U5" s="33">
        <f>'Primary inputs Alt'!Q$27</f>
        <v>2029</v>
      </c>
      <c r="V5" s="33">
        <f>'Primary inputs Alt'!R$27</f>
        <v>2030</v>
      </c>
      <c r="W5" s="33">
        <f>'Primary inputs Alt'!S$27</f>
        <v>2031</v>
      </c>
      <c r="X5" s="33">
        <f>'Primary inputs Alt'!T$27</f>
        <v>2032</v>
      </c>
      <c r="Y5" s="33">
        <f>'Primary inputs Alt'!U$27</f>
        <v>2033</v>
      </c>
      <c r="Z5" s="33">
        <f>'Primary inputs Alt'!V$27</f>
        <v>2034</v>
      </c>
      <c r="AA5" s="33">
        <f>'Primary inputs Alt'!W$27</f>
        <v>2035</v>
      </c>
      <c r="AB5" s="33">
        <f>'Primary inputs Alt'!X$27</f>
        <v>2036</v>
      </c>
      <c r="AC5" s="33">
        <f>'Primary inputs Alt'!Y$27</f>
        <v>2037</v>
      </c>
      <c r="AD5" s="33">
        <f>'Primary inputs Alt'!Z$27</f>
        <v>2038</v>
      </c>
      <c r="AE5" s="33">
        <f>'Primary inputs Alt'!AA$27</f>
        <v>2039</v>
      </c>
      <c r="AF5" s="33">
        <f>'Primary inputs Alt'!AB$27</f>
        <v>2040</v>
      </c>
      <c r="AG5" s="33">
        <f>'Primary inputs Alt'!AC$27</f>
        <v>2041</v>
      </c>
      <c r="AH5" s="33">
        <f>'Primary inputs Alt'!AD$27</f>
        <v>2042</v>
      </c>
      <c r="AI5" s="33">
        <f>'Primary inputs Alt'!AE$27</f>
        <v>2043</v>
      </c>
      <c r="AJ5" s="33">
        <f>'Primary inputs Alt'!AF$27</f>
        <v>2044</v>
      </c>
      <c r="AK5" s="33">
        <f>'Primary inputs Alt'!AG$27</f>
        <v>2045</v>
      </c>
      <c r="AL5" s="33">
        <f>'Primary inputs Alt'!AH$27</f>
        <v>2046</v>
      </c>
      <c r="AM5" s="33">
        <f>'Primary inputs Alt'!AI$27</f>
        <v>2047</v>
      </c>
      <c r="AN5" s="33">
        <f>'Primary inputs Alt'!AJ$27</f>
        <v>2048</v>
      </c>
      <c r="AO5" s="33">
        <f>'Primary inputs Alt'!AK$27</f>
        <v>2049</v>
      </c>
      <c r="AP5" s="33">
        <f>'Primary inputs Alt'!AL$27</f>
        <v>2050</v>
      </c>
      <c r="AQ5" s="33">
        <f>'Primary inputs Alt'!AM$27</f>
        <v>2051</v>
      </c>
      <c r="AR5" s="33">
        <f>'Primary inputs Alt'!AN$27</f>
        <v>2052</v>
      </c>
      <c r="AS5" s="33">
        <f>'Primary inputs Alt'!AO$27</f>
        <v>2053</v>
      </c>
      <c r="AT5" s="33">
        <f>'Primary inputs Alt'!AP$27</f>
        <v>2054</v>
      </c>
      <c r="AU5" s="33">
        <f>'Primary inputs Alt'!AQ$27</f>
        <v>2055</v>
      </c>
      <c r="AV5" s="33">
        <f>'Primary inputs Alt'!AR$27</f>
        <v>2056</v>
      </c>
      <c r="AW5" s="33">
        <f>'Primary inputs Alt'!AS$27</f>
        <v>2057</v>
      </c>
      <c r="AX5" s="33">
        <f>'Primary inputs Alt'!AT$27</f>
        <v>2058</v>
      </c>
      <c r="AY5" s="33">
        <f>'Primary inputs Alt'!AU$27</f>
        <v>2059</v>
      </c>
      <c r="AZ5" s="33">
        <f>'Primary inputs Alt'!AV$27</f>
        <v>2060</v>
      </c>
      <c r="BA5" s="33">
        <f>'Primary inputs Alt'!AW$27</f>
        <v>2061</v>
      </c>
      <c r="BB5" s="33">
        <f>'Primary inputs Alt'!AX$27</f>
        <v>2062</v>
      </c>
      <c r="BC5" s="33">
        <f>'Primary inputs Alt'!AY$27</f>
        <v>2063</v>
      </c>
      <c r="BD5" s="33">
        <f>'Primary inputs Alt'!AZ$27</f>
        <v>2064</v>
      </c>
      <c r="BE5" s="33">
        <f>'Primary inputs Alt'!BA$27</f>
        <v>2065</v>
      </c>
      <c r="BF5" s="33">
        <f>'Primary inputs Alt'!BB$27</f>
        <v>2066</v>
      </c>
    </row>
    <row r="7" spans="1:58">
      <c r="A7" s="31" t="s">
        <v>101</v>
      </c>
    </row>
    <row r="8" spans="1:58">
      <c r="B8" s="5" t="str">
        <f>'Primary inputs Alt'!B$23</f>
        <v>Units</v>
      </c>
      <c r="C8" s="5" t="str">
        <f>'Primary inputs Alt'!C$23</f>
        <v>$m</v>
      </c>
    </row>
    <row r="9" spans="1:58">
      <c r="B9" s="5" t="s">
        <v>317</v>
      </c>
      <c r="C9" s="5" t="str">
        <f xml:space="preserve"> C8 &amp; " (real)"</f>
        <v>$m (real)</v>
      </c>
      <c r="D9" s="32"/>
    </row>
    <row r="10" spans="1:58">
      <c r="B10" s="5" t="s">
        <v>102</v>
      </c>
      <c r="C10" s="5" t="str">
        <f>'Primary inputs Alt'!$C$17&amp;"-Year net present value (" &amp; C8 &amp; ")"</f>
        <v>50-Year net present value ($m)</v>
      </c>
    </row>
    <row r="12" spans="1:58" s="143" customFormat="1">
      <c r="A12" s="156" t="s">
        <v>188</v>
      </c>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row>
    <row r="14" spans="1:58">
      <c r="B14" s="5" t="s">
        <v>137</v>
      </c>
      <c r="I14" s="141">
        <f ca="1">I76/'Primary inputs Alt'!$C$22</f>
        <v>0</v>
      </c>
      <c r="J14" s="141">
        <f ca="1">J76/'Primary inputs Alt'!$C$22</f>
        <v>7.9799059382478568</v>
      </c>
      <c r="K14" s="141">
        <f ca="1">K76/'Primary inputs Alt'!$C$22</f>
        <v>23.93971781474357</v>
      </c>
      <c r="L14" s="141">
        <f ca="1">L76/'Primary inputs Alt'!$C$22</f>
        <v>47.879435629487141</v>
      </c>
      <c r="M14" s="141">
        <f ca="1">M76/'Primary inputs Alt'!$C$22</f>
        <v>78.388333175456026</v>
      </c>
      <c r="N14" s="141">
        <f ca="1">N76/'Primary inputs Alt'!$C$22</f>
        <v>75.566880761410971</v>
      </c>
      <c r="O14" s="141">
        <f ca="1">O76/'Primary inputs Alt'!$C$22</f>
        <v>71.334702140343367</v>
      </c>
      <c r="P14" s="141">
        <f ca="1">P76/'Primary inputs Alt'!$C$22</f>
        <v>65.691797312253229</v>
      </c>
      <c r="Q14" s="141">
        <f ca="1">Q76/'Primary inputs Alt'!$C$22</f>
        <v>65.691797312253229</v>
      </c>
      <c r="R14" s="141">
        <f ca="1">R76/'Primary inputs Alt'!$C$22</f>
        <v>65.691797312253229</v>
      </c>
      <c r="S14" s="141">
        <f ca="1">S76/'Primary inputs Alt'!$C$22</f>
        <v>65.691797312253229</v>
      </c>
      <c r="T14" s="141">
        <f ca="1">T76/'Primary inputs Alt'!$C$22</f>
        <v>65.089879382228332</v>
      </c>
      <c r="U14" s="141">
        <f ca="1">U76/'Primary inputs Alt'!$C$22</f>
        <v>63.886043522178532</v>
      </c>
      <c r="V14" s="141">
        <f ca="1">V76/'Primary inputs Alt'!$C$22</f>
        <v>62.080289732103843</v>
      </c>
      <c r="W14" s="141">
        <f ca="1">W76/'Primary inputs Alt'!$C$22</f>
        <v>59.67261801200425</v>
      </c>
      <c r="X14" s="141">
        <f ca="1">X76/'Primary inputs Alt'!$C$22</f>
        <v>59.67261801200425</v>
      </c>
      <c r="Y14" s="141">
        <f ca="1">Y76/'Primary inputs Alt'!$C$22</f>
        <v>59.67261801200425</v>
      </c>
      <c r="Z14" s="141">
        <f ca="1">Z76/'Primary inputs Alt'!$C$22</f>
        <v>59.67261801200425</v>
      </c>
      <c r="AA14" s="141">
        <f ca="1">AA76/'Primary inputs Alt'!$C$22</f>
        <v>59.67261801200425</v>
      </c>
      <c r="AB14" s="141">
        <f ca="1">AB76/'Primary inputs Alt'!$C$22</f>
        <v>59.67261801200425</v>
      </c>
      <c r="AC14" s="141">
        <f ca="1">AC76/'Primary inputs Alt'!$C$22</f>
        <v>59.67261801200425</v>
      </c>
      <c r="AD14" s="141">
        <f ca="1">AD76/'Primary inputs Alt'!$C$22</f>
        <v>53.705356210803821</v>
      </c>
      <c r="AE14" s="141">
        <f ca="1">AE76/'Primary inputs Alt'!$C$22</f>
        <v>41.770832608402976</v>
      </c>
      <c r="AF14" s="141">
        <f ca="1">AF76/'Primary inputs Alt'!$C$22</f>
        <v>23.869047204801699</v>
      </c>
      <c r="AG14" s="141">
        <f ca="1">AG76/'Primary inputs Alt'!$C$22</f>
        <v>0</v>
      </c>
      <c r="AH14" s="141">
        <f ca="1">AH76/'Primary inputs Alt'!$C$22</f>
        <v>0</v>
      </c>
      <c r="AI14" s="141">
        <f ca="1">AI76/'Primary inputs Alt'!$C$22</f>
        <v>0</v>
      </c>
      <c r="AJ14" s="141">
        <f ca="1">AJ76/'Primary inputs Alt'!$C$22</f>
        <v>0</v>
      </c>
      <c r="AK14" s="141">
        <f ca="1">AK76/'Primary inputs Alt'!$C$22</f>
        <v>0</v>
      </c>
      <c r="AL14" s="141">
        <f ca="1">AL76/'Primary inputs Alt'!$C$22</f>
        <v>0</v>
      </c>
      <c r="AM14" s="141">
        <f ca="1">AM76/'Primary inputs Alt'!$C$22</f>
        <v>0</v>
      </c>
      <c r="AN14" s="141">
        <f ca="1">AN76/'Primary inputs Alt'!$C$22</f>
        <v>0</v>
      </c>
      <c r="AO14" s="141">
        <f ca="1">AO76/'Primary inputs Alt'!$C$22</f>
        <v>0</v>
      </c>
      <c r="AP14" s="141">
        <f ca="1">AP76/'Primary inputs Alt'!$C$22</f>
        <v>0</v>
      </c>
      <c r="AQ14" s="141">
        <f ca="1">AQ76/'Primary inputs Alt'!$C$22</f>
        <v>0</v>
      </c>
      <c r="AR14" s="141">
        <f ca="1">AR76/'Primary inputs Alt'!$C$22</f>
        <v>0</v>
      </c>
      <c r="AS14" s="141">
        <f ca="1">AS76/'Primary inputs Alt'!$C$22</f>
        <v>0</v>
      </c>
      <c r="AT14" s="141">
        <f ca="1">AT76/'Primary inputs Alt'!$C$22</f>
        <v>0</v>
      </c>
      <c r="AU14" s="141">
        <f ca="1">AU76/'Primary inputs Alt'!$C$22</f>
        <v>0</v>
      </c>
      <c r="AV14" s="141">
        <f ca="1">AV76/'Primary inputs Alt'!$C$22</f>
        <v>0</v>
      </c>
      <c r="AW14" s="141">
        <f ca="1">AW76/'Primary inputs Alt'!$C$22</f>
        <v>0</v>
      </c>
      <c r="AX14" s="141">
        <f ca="1">AX76/'Primary inputs Alt'!$C$22</f>
        <v>0</v>
      </c>
      <c r="AY14" s="141">
        <f ca="1">AY76/'Primary inputs Alt'!$C$22</f>
        <v>0</v>
      </c>
      <c r="AZ14" s="141">
        <f ca="1">AZ76/'Primary inputs Alt'!$C$22</f>
        <v>0</v>
      </c>
      <c r="BA14" s="141">
        <f ca="1">BA76/'Primary inputs Alt'!$C$22</f>
        <v>0</v>
      </c>
      <c r="BB14" s="141">
        <f ca="1">BB76/'Primary inputs Alt'!$C$22</f>
        <v>0</v>
      </c>
      <c r="BC14" s="141">
        <f ca="1">BC76/'Primary inputs Alt'!$C$22</f>
        <v>0</v>
      </c>
      <c r="BD14" s="141">
        <f ca="1">BD76/'Primary inputs Alt'!$C$22</f>
        <v>0</v>
      </c>
      <c r="BE14" s="141">
        <f ca="1">BE76/'Primary inputs Alt'!$C$22</f>
        <v>0</v>
      </c>
      <c r="BF14" s="141">
        <f ca="1">BF76/'Primary inputs Alt'!$C$22</f>
        <v>0</v>
      </c>
    </row>
    <row r="15" spans="1:58">
      <c r="I15" s="141">
        <v>0</v>
      </c>
      <c r="J15" s="141">
        <v>0</v>
      </c>
      <c r="K15" s="141">
        <v>0</v>
      </c>
      <c r="L15" s="141">
        <v>0</v>
      </c>
      <c r="M15" s="141">
        <v>0</v>
      </c>
      <c r="N15" s="141">
        <v>0</v>
      </c>
      <c r="O15" s="141">
        <v>0</v>
      </c>
      <c r="P15" s="141">
        <v>0</v>
      </c>
      <c r="Q15" s="141">
        <v>0</v>
      </c>
      <c r="R15" s="141">
        <v>0</v>
      </c>
      <c r="S15" s="141">
        <v>0</v>
      </c>
      <c r="T15" s="141">
        <v>0</v>
      </c>
      <c r="U15" s="141">
        <v>0</v>
      </c>
      <c r="V15" s="141">
        <v>0</v>
      </c>
      <c r="W15" s="141">
        <v>0</v>
      </c>
      <c r="X15" s="141">
        <v>0</v>
      </c>
      <c r="Y15" s="141">
        <v>0</v>
      </c>
      <c r="Z15" s="141">
        <v>0</v>
      </c>
      <c r="AA15" s="141">
        <v>0</v>
      </c>
      <c r="AB15" s="141">
        <v>0</v>
      </c>
      <c r="AC15" s="141">
        <v>0</v>
      </c>
      <c r="AD15" s="141">
        <v>0</v>
      </c>
      <c r="AE15" s="141">
        <v>0</v>
      </c>
      <c r="AF15" s="141">
        <v>0</v>
      </c>
      <c r="AG15" s="141">
        <v>0</v>
      </c>
      <c r="AH15" s="141">
        <v>0</v>
      </c>
      <c r="AI15" s="141">
        <v>0</v>
      </c>
      <c r="AJ15" s="141">
        <v>0</v>
      </c>
      <c r="AK15" s="141">
        <v>0</v>
      </c>
      <c r="AL15" s="141">
        <v>0</v>
      </c>
      <c r="AM15" s="141">
        <v>0</v>
      </c>
      <c r="AN15" s="141">
        <v>0</v>
      </c>
      <c r="AO15" s="141">
        <v>0</v>
      </c>
      <c r="AP15" s="141">
        <v>0</v>
      </c>
      <c r="AQ15" s="141">
        <v>0</v>
      </c>
      <c r="AR15" s="141">
        <v>0</v>
      </c>
      <c r="AS15" s="141">
        <v>0</v>
      </c>
      <c r="AT15" s="141">
        <v>0</v>
      </c>
      <c r="AU15" s="141">
        <v>0</v>
      </c>
      <c r="AV15" s="141">
        <v>0</v>
      </c>
      <c r="AW15" s="141">
        <v>0</v>
      </c>
      <c r="AX15" s="141">
        <v>0</v>
      </c>
      <c r="AY15" s="141">
        <v>0</v>
      </c>
      <c r="AZ15" s="141">
        <v>0</v>
      </c>
      <c r="BA15" s="141">
        <v>0</v>
      </c>
      <c r="BB15" s="141">
        <v>0</v>
      </c>
      <c r="BC15" s="141">
        <v>0</v>
      </c>
      <c r="BD15" s="141">
        <v>0</v>
      </c>
      <c r="BE15" s="141">
        <v>0</v>
      </c>
      <c r="BF15" s="141">
        <v>0</v>
      </c>
    </row>
    <row r="16" spans="1:58">
      <c r="B16" s="91" t="s">
        <v>139</v>
      </c>
      <c r="C16" s="92"/>
      <c r="D16" s="92"/>
      <c r="E16" s="92"/>
      <c r="F16" s="92"/>
      <c r="G16" s="92"/>
      <c r="H16" s="92"/>
      <c r="I16" s="141">
        <f ca="1">I129/'Primary inputs Alt'!$C$22</f>
        <v>0</v>
      </c>
      <c r="J16" s="141">
        <f ca="1">J129/'Primary inputs Alt'!$C$22</f>
        <v>33.59528636649771</v>
      </c>
      <c r="K16" s="141">
        <f ca="1">K129/'Primary inputs Alt'!$C$22</f>
        <v>98.985859099493126</v>
      </c>
      <c r="L16" s="141">
        <f ca="1">L129/'Primary inputs Alt'!$C$22</f>
        <v>196.17171819898627</v>
      </c>
      <c r="M16" s="141">
        <f ca="1">M129/'Primary inputs Alt'!$C$22</f>
        <v>297.1195481081881</v>
      </c>
      <c r="N16" s="141">
        <f ca="1">N129/'Primary inputs Alt'!$C$22</f>
        <v>233.85291699461007</v>
      </c>
      <c r="O16" s="141">
        <f ca="1">O129/'Primary inputs Alt'!$C$22</f>
        <v>149.75297032424302</v>
      </c>
      <c r="P16" s="141">
        <f ca="1">P129/'Primary inputs Alt'!$C$22</f>
        <v>37.619708097086956</v>
      </c>
      <c r="Q16" s="141">
        <f ca="1">Q129/'Primary inputs Alt'!$C$22</f>
        <v>37.619708097086956</v>
      </c>
      <c r="R16" s="141">
        <f ca="1">R129/'Primary inputs Alt'!$C$22</f>
        <v>37.619708097086956</v>
      </c>
      <c r="S16" s="141">
        <f ca="1">S129/'Primary inputs Alt'!$C$22</f>
        <v>37.619708097086956</v>
      </c>
      <c r="T16" s="141">
        <f ca="1">T129/'Primary inputs Alt'!$C$22</f>
        <v>37.318749132074508</v>
      </c>
      <c r="U16" s="141">
        <f ca="1">U129/'Primary inputs Alt'!$C$22</f>
        <v>36.716831202049612</v>
      </c>
      <c r="V16" s="141">
        <f ca="1">V129/'Primary inputs Alt'!$C$22</f>
        <v>35.81395430701226</v>
      </c>
      <c r="W16" s="141">
        <f ca="1">W129/'Primary inputs Alt'!$C$22</f>
        <v>34.610118446962467</v>
      </c>
      <c r="X16" s="141">
        <f ca="1">X129/'Primary inputs Alt'!$C$22</f>
        <v>34.610118446962467</v>
      </c>
      <c r="Y16" s="141">
        <f ca="1">Y129/'Primary inputs Alt'!$C$22</f>
        <v>34.610118446962467</v>
      </c>
      <c r="Z16" s="141">
        <f ca="1">Z129/'Primary inputs Alt'!$C$22</f>
        <v>34.610118446962467</v>
      </c>
      <c r="AA16" s="141">
        <f ca="1">AA129/'Primary inputs Alt'!$C$22</f>
        <v>34.610118446962467</v>
      </c>
      <c r="AB16" s="141">
        <f ca="1">AB129/'Primary inputs Alt'!$C$22</f>
        <v>34.610118446962467</v>
      </c>
      <c r="AC16" s="141">
        <f ca="1">AC129/'Primary inputs Alt'!$C$22</f>
        <v>34.610118446962467</v>
      </c>
      <c r="AD16" s="141">
        <f ca="1">AD129/'Primary inputs Alt'!$C$22</f>
        <v>31.149106602266222</v>
      </c>
      <c r="AE16" s="141">
        <f ca="1">AE129/'Primary inputs Alt'!$C$22</f>
        <v>24.227082912873726</v>
      </c>
      <c r="AF16" s="141">
        <f ca="1">AF129/'Primary inputs Alt'!$C$22</f>
        <v>13.844047378784985</v>
      </c>
      <c r="AG16" s="141">
        <f ca="1">AG129/'Primary inputs Alt'!$C$22</f>
        <v>0</v>
      </c>
      <c r="AH16" s="141">
        <f ca="1">AH129/'Primary inputs Alt'!$C$22</f>
        <v>0</v>
      </c>
      <c r="AI16" s="141">
        <f ca="1">AI129/'Primary inputs Alt'!$C$22</f>
        <v>0</v>
      </c>
      <c r="AJ16" s="141">
        <f ca="1">AJ129/'Primary inputs Alt'!$C$22</f>
        <v>0</v>
      </c>
      <c r="AK16" s="141">
        <f ca="1">AK129/'Primary inputs Alt'!$C$22</f>
        <v>0</v>
      </c>
      <c r="AL16" s="141">
        <f ca="1">AL129/'Primary inputs Alt'!$C$22</f>
        <v>0</v>
      </c>
      <c r="AM16" s="141">
        <f ca="1">AM129/'Primary inputs Alt'!$C$22</f>
        <v>0</v>
      </c>
      <c r="AN16" s="141">
        <f ca="1">AN129/'Primary inputs Alt'!$C$22</f>
        <v>0</v>
      </c>
      <c r="AO16" s="141">
        <f ca="1">AO129/'Primary inputs Alt'!$C$22</f>
        <v>0</v>
      </c>
      <c r="AP16" s="141">
        <f ca="1">AP129/'Primary inputs Alt'!$C$22</f>
        <v>0</v>
      </c>
      <c r="AQ16" s="141">
        <f ca="1">AQ129/'Primary inputs Alt'!$C$22</f>
        <v>0</v>
      </c>
      <c r="AR16" s="141">
        <f ca="1">AR129/'Primary inputs Alt'!$C$22</f>
        <v>0</v>
      </c>
      <c r="AS16" s="141">
        <f ca="1">AS129/'Primary inputs Alt'!$C$22</f>
        <v>0</v>
      </c>
      <c r="AT16" s="141">
        <f ca="1">AT129/'Primary inputs Alt'!$C$22</f>
        <v>0</v>
      </c>
      <c r="AU16" s="141">
        <f ca="1">AU129/'Primary inputs Alt'!$C$22</f>
        <v>0</v>
      </c>
      <c r="AV16" s="141">
        <f ca="1">AV129/'Primary inputs Alt'!$C$22</f>
        <v>0</v>
      </c>
      <c r="AW16" s="141">
        <f ca="1">AW129/'Primary inputs Alt'!$C$22</f>
        <v>0</v>
      </c>
      <c r="AX16" s="141">
        <f ca="1">AX129/'Primary inputs Alt'!$C$22</f>
        <v>0</v>
      </c>
      <c r="AY16" s="141">
        <f ca="1">AY129/'Primary inputs Alt'!$C$22</f>
        <v>0</v>
      </c>
      <c r="AZ16" s="141">
        <f ca="1">AZ129/'Primary inputs Alt'!$C$22</f>
        <v>0</v>
      </c>
      <c r="BA16" s="141">
        <f ca="1">BA129/'Primary inputs Alt'!$C$22</f>
        <v>0</v>
      </c>
      <c r="BB16" s="141">
        <f ca="1">BB129/'Primary inputs Alt'!$C$22</f>
        <v>0</v>
      </c>
      <c r="BC16" s="141">
        <f ca="1">BC129/'Primary inputs Alt'!$C$22</f>
        <v>0</v>
      </c>
      <c r="BD16" s="141">
        <f ca="1">BD129/'Primary inputs Alt'!$C$22</f>
        <v>0</v>
      </c>
      <c r="BE16" s="141">
        <f ca="1">BE129/'Primary inputs Alt'!$C$22</f>
        <v>0</v>
      </c>
      <c r="BF16" s="141">
        <f ca="1">BF129/'Primary inputs Alt'!$C$22</f>
        <v>0</v>
      </c>
    </row>
    <row r="17" spans="1:104">
      <c r="B17" s="91"/>
      <c r="C17" s="92"/>
      <c r="D17" s="92"/>
      <c r="E17" s="92"/>
      <c r="F17" s="92"/>
      <c r="G17" s="92"/>
      <c r="H17" s="92"/>
      <c r="I17" s="141">
        <v>0</v>
      </c>
      <c r="J17" s="141">
        <v>0</v>
      </c>
      <c r="K17" s="141">
        <v>0</v>
      </c>
      <c r="L17" s="141">
        <v>0</v>
      </c>
      <c r="M17" s="141">
        <v>0</v>
      </c>
      <c r="N17" s="141">
        <v>0</v>
      </c>
      <c r="O17" s="141">
        <v>0</v>
      </c>
      <c r="P17" s="141">
        <v>0</v>
      </c>
      <c r="Q17" s="141">
        <v>0</v>
      </c>
      <c r="R17" s="141">
        <v>0</v>
      </c>
      <c r="S17" s="141">
        <v>0</v>
      </c>
      <c r="T17" s="141">
        <v>0</v>
      </c>
      <c r="U17" s="141">
        <v>0</v>
      </c>
      <c r="V17" s="141">
        <v>0</v>
      </c>
      <c r="W17" s="141">
        <v>0</v>
      </c>
      <c r="X17" s="141">
        <v>0</v>
      </c>
      <c r="Y17" s="141">
        <v>0</v>
      </c>
      <c r="Z17" s="141">
        <v>0</v>
      </c>
      <c r="AA17" s="141">
        <v>0</v>
      </c>
      <c r="AB17" s="141">
        <v>0</v>
      </c>
      <c r="AC17" s="141">
        <v>0</v>
      </c>
      <c r="AD17" s="141">
        <v>0</v>
      </c>
      <c r="AE17" s="141">
        <v>0</v>
      </c>
      <c r="AF17" s="141">
        <v>0</v>
      </c>
      <c r="AG17" s="141">
        <v>0</v>
      </c>
      <c r="AH17" s="141">
        <v>0</v>
      </c>
      <c r="AI17" s="141">
        <v>0</v>
      </c>
      <c r="AJ17" s="141">
        <v>0</v>
      </c>
      <c r="AK17" s="141">
        <v>0</v>
      </c>
      <c r="AL17" s="141">
        <v>0</v>
      </c>
      <c r="AM17" s="141">
        <v>0</v>
      </c>
      <c r="AN17" s="141">
        <v>0</v>
      </c>
      <c r="AO17" s="141">
        <v>0</v>
      </c>
      <c r="AP17" s="141">
        <v>0</v>
      </c>
      <c r="AQ17" s="141">
        <v>0</v>
      </c>
      <c r="AR17" s="141">
        <v>0</v>
      </c>
      <c r="AS17" s="141">
        <v>0</v>
      </c>
      <c r="AT17" s="141">
        <v>0</v>
      </c>
      <c r="AU17" s="141">
        <v>0</v>
      </c>
      <c r="AV17" s="141">
        <v>0</v>
      </c>
      <c r="AW17" s="141">
        <v>0</v>
      </c>
      <c r="AX17" s="141">
        <v>0</v>
      </c>
      <c r="AY17" s="141">
        <v>0</v>
      </c>
      <c r="AZ17" s="141">
        <v>0</v>
      </c>
      <c r="BA17" s="141">
        <v>0</v>
      </c>
      <c r="BB17" s="141">
        <v>0</v>
      </c>
      <c r="BC17" s="141">
        <v>0</v>
      </c>
      <c r="BD17" s="141">
        <v>0</v>
      </c>
      <c r="BE17" s="141">
        <v>0</v>
      </c>
      <c r="BF17" s="141">
        <v>0</v>
      </c>
    </row>
    <row r="18" spans="1:104">
      <c r="B18" s="5" t="s">
        <v>138</v>
      </c>
      <c r="I18" s="141">
        <f ca="1">I183/'Primary inputs Alt'!$C$22</f>
        <v>0</v>
      </c>
      <c r="J18" s="141">
        <f ca="1">J183/'Primary inputs Alt'!$C$22</f>
        <v>-25.615380428249857</v>
      </c>
      <c r="K18" s="141">
        <f ca="1">K183/'Primary inputs Alt'!$C$22</f>
        <v>-75.046141284749567</v>
      </c>
      <c r="L18" s="141">
        <f ca="1">L183/'Primary inputs Alt'!$C$22</f>
        <v>-148.29228256949912</v>
      </c>
      <c r="M18" s="141">
        <f ca="1">M183/'Primary inputs Alt'!$C$22</f>
        <v>-218.73121493273212</v>
      </c>
      <c r="N18" s="141">
        <f ca="1">N183/'Primary inputs Alt'!$C$22</f>
        <v>-158.28603623319913</v>
      </c>
      <c r="O18" s="141">
        <f ca="1">O183/'Primary inputs Alt'!$C$22</f>
        <v>-78.41826818389967</v>
      </c>
      <c r="P18" s="141">
        <f ca="1">P183/'Primary inputs Alt'!$C$22</f>
        <v>28.072089215166272</v>
      </c>
      <c r="Q18" s="141">
        <f ca="1">Q183/'Primary inputs Alt'!$C$22</f>
        <v>28.072089215166272</v>
      </c>
      <c r="R18" s="141">
        <f ca="1">R183/'Primary inputs Alt'!$C$22</f>
        <v>28.072089215166272</v>
      </c>
      <c r="S18" s="141">
        <f ca="1">S183/'Primary inputs Alt'!$C$22</f>
        <v>28.072089215166272</v>
      </c>
      <c r="T18" s="141">
        <f ca="1">T183/'Primary inputs Alt'!$C$22</f>
        <v>27.771130250153824</v>
      </c>
      <c r="U18" s="141">
        <f ca="1">U183/'Primary inputs Alt'!$C$22</f>
        <v>27.169212320128924</v>
      </c>
      <c r="V18" s="141">
        <f ca="1">V183/'Primary inputs Alt'!$C$22</f>
        <v>26.266335425091579</v>
      </c>
      <c r="W18" s="141">
        <f ca="1">W183/'Primary inputs Alt'!$C$22</f>
        <v>25.062499565041779</v>
      </c>
      <c r="X18" s="141">
        <f ca="1">X183/'Primary inputs Alt'!$C$22</f>
        <v>25.062499565041779</v>
      </c>
      <c r="Y18" s="141">
        <f ca="1">Y183/'Primary inputs Alt'!$C$22</f>
        <v>25.062499565041779</v>
      </c>
      <c r="Z18" s="141">
        <f ca="1">Z183/'Primary inputs Alt'!$C$22</f>
        <v>25.062499565041779</v>
      </c>
      <c r="AA18" s="141">
        <f ca="1">AA183/'Primary inputs Alt'!$C$22</f>
        <v>25.062499565041779</v>
      </c>
      <c r="AB18" s="141">
        <f ca="1">AB183/'Primary inputs Alt'!$C$22</f>
        <v>25.062499565041779</v>
      </c>
      <c r="AC18" s="141">
        <f ca="1">AC183/'Primary inputs Alt'!$C$22</f>
        <v>25.062499565041779</v>
      </c>
      <c r="AD18" s="141">
        <f ca="1">AD183/'Primary inputs Alt'!$C$22</f>
        <v>22.556249608537602</v>
      </c>
      <c r="AE18" s="141">
        <f ca="1">AE183/'Primary inputs Alt'!$C$22</f>
        <v>17.54374969552925</v>
      </c>
      <c r="AF18" s="141">
        <f ca="1">AF183/'Primary inputs Alt'!$C$22</f>
        <v>10.024999826016712</v>
      </c>
      <c r="AG18" s="141">
        <f ca="1">AG183/'Primary inputs Alt'!$C$22</f>
        <v>0</v>
      </c>
      <c r="AH18" s="141">
        <f ca="1">AH183/'Primary inputs Alt'!$C$22</f>
        <v>0</v>
      </c>
      <c r="AI18" s="141">
        <f ca="1">AI183/'Primary inputs Alt'!$C$22</f>
        <v>0</v>
      </c>
      <c r="AJ18" s="141">
        <f ca="1">AJ183/'Primary inputs Alt'!$C$22</f>
        <v>0</v>
      </c>
      <c r="AK18" s="141">
        <f ca="1">AK183/'Primary inputs Alt'!$C$22</f>
        <v>0</v>
      </c>
      <c r="AL18" s="141">
        <f ca="1">AL183/'Primary inputs Alt'!$C$22</f>
        <v>0</v>
      </c>
      <c r="AM18" s="141">
        <f ca="1">AM183/'Primary inputs Alt'!$C$22</f>
        <v>0</v>
      </c>
      <c r="AN18" s="141">
        <f ca="1">AN183/'Primary inputs Alt'!$C$22</f>
        <v>0</v>
      </c>
      <c r="AO18" s="141">
        <f ca="1">AO183/'Primary inputs Alt'!$C$22</f>
        <v>0</v>
      </c>
      <c r="AP18" s="141">
        <f ca="1">AP183/'Primary inputs Alt'!$C$22</f>
        <v>0</v>
      </c>
      <c r="AQ18" s="141">
        <f ca="1">AQ183/'Primary inputs Alt'!$C$22</f>
        <v>0</v>
      </c>
      <c r="AR18" s="141">
        <f ca="1">AR183/'Primary inputs Alt'!$C$22</f>
        <v>0</v>
      </c>
      <c r="AS18" s="141">
        <f ca="1">AS183/'Primary inputs Alt'!$C$22</f>
        <v>0</v>
      </c>
      <c r="AT18" s="141">
        <f ca="1">AT183/'Primary inputs Alt'!$C$22</f>
        <v>0</v>
      </c>
      <c r="AU18" s="141">
        <f ca="1">AU183/'Primary inputs Alt'!$C$22</f>
        <v>0</v>
      </c>
      <c r="AV18" s="141">
        <f ca="1">AV183/'Primary inputs Alt'!$C$22</f>
        <v>0</v>
      </c>
      <c r="AW18" s="141">
        <f ca="1">AW183/'Primary inputs Alt'!$C$22</f>
        <v>0</v>
      </c>
      <c r="AX18" s="141">
        <f ca="1">AX183/'Primary inputs Alt'!$C$22</f>
        <v>0</v>
      </c>
      <c r="AY18" s="141">
        <f ca="1">AY183/'Primary inputs Alt'!$C$22</f>
        <v>0</v>
      </c>
      <c r="AZ18" s="141">
        <f ca="1">AZ183/'Primary inputs Alt'!$C$22</f>
        <v>0</v>
      </c>
      <c r="BA18" s="141">
        <f ca="1">BA183/'Primary inputs Alt'!$C$22</f>
        <v>0</v>
      </c>
      <c r="BB18" s="141">
        <f ca="1">BB183/'Primary inputs Alt'!$C$22</f>
        <v>0</v>
      </c>
      <c r="BC18" s="141">
        <f ca="1">BC183/'Primary inputs Alt'!$C$22</f>
        <v>0</v>
      </c>
      <c r="BD18" s="141">
        <f ca="1">BD183/'Primary inputs Alt'!$C$22</f>
        <v>0</v>
      </c>
      <c r="BE18" s="141">
        <f ca="1">BE183/'Primary inputs Alt'!$C$22</f>
        <v>0</v>
      </c>
      <c r="BF18" s="141">
        <f ca="1">BF183/'Primary inputs Alt'!$C$22</f>
        <v>0</v>
      </c>
    </row>
    <row r="19" spans="1:104">
      <c r="I19" s="141">
        <v>0</v>
      </c>
      <c r="J19" s="141">
        <v>0</v>
      </c>
      <c r="K19" s="141">
        <v>0</v>
      </c>
      <c r="L19" s="141">
        <v>0</v>
      </c>
      <c r="M19" s="141">
        <v>0</v>
      </c>
      <c r="N19" s="141">
        <v>0</v>
      </c>
      <c r="O19" s="141">
        <v>0</v>
      </c>
      <c r="P19" s="141">
        <v>0</v>
      </c>
      <c r="Q19" s="141">
        <v>0</v>
      </c>
      <c r="R19" s="141">
        <v>0</v>
      </c>
      <c r="S19" s="141">
        <v>0</v>
      </c>
      <c r="T19" s="141">
        <v>0</v>
      </c>
      <c r="U19" s="141">
        <v>0</v>
      </c>
      <c r="V19" s="141">
        <v>0</v>
      </c>
      <c r="W19" s="141">
        <v>0</v>
      </c>
      <c r="X19" s="141">
        <v>0</v>
      </c>
      <c r="Y19" s="141">
        <v>0</v>
      </c>
      <c r="Z19" s="141">
        <v>0</v>
      </c>
      <c r="AA19" s="141">
        <v>0</v>
      </c>
      <c r="AB19" s="141">
        <v>0</v>
      </c>
      <c r="AC19" s="141">
        <v>0</v>
      </c>
      <c r="AD19" s="141">
        <v>0</v>
      </c>
      <c r="AE19" s="141">
        <v>0</v>
      </c>
      <c r="AF19" s="141">
        <v>0</v>
      </c>
      <c r="AG19" s="141">
        <v>0</v>
      </c>
      <c r="AH19" s="141">
        <v>0</v>
      </c>
      <c r="AI19" s="141">
        <v>0</v>
      </c>
      <c r="AJ19" s="141">
        <v>0</v>
      </c>
      <c r="AK19" s="141">
        <v>0</v>
      </c>
      <c r="AL19" s="141">
        <v>0</v>
      </c>
      <c r="AM19" s="141">
        <v>0</v>
      </c>
      <c r="AN19" s="141">
        <v>0</v>
      </c>
      <c r="AO19" s="141">
        <v>0</v>
      </c>
      <c r="AP19" s="141">
        <v>0</v>
      </c>
      <c r="AQ19" s="141">
        <v>0</v>
      </c>
      <c r="AR19" s="141">
        <v>0</v>
      </c>
      <c r="AS19" s="141">
        <v>0</v>
      </c>
      <c r="AT19" s="141">
        <v>0</v>
      </c>
      <c r="AU19" s="141">
        <v>0</v>
      </c>
      <c r="AV19" s="141">
        <v>0</v>
      </c>
      <c r="AW19" s="141">
        <v>0</v>
      </c>
      <c r="AX19" s="141">
        <v>0</v>
      </c>
      <c r="AY19" s="141">
        <v>0</v>
      </c>
      <c r="AZ19" s="141">
        <v>0</v>
      </c>
      <c r="BA19" s="141">
        <v>0</v>
      </c>
      <c r="BB19" s="141">
        <v>0</v>
      </c>
      <c r="BC19" s="141">
        <v>0</v>
      </c>
      <c r="BD19" s="141">
        <v>0</v>
      </c>
      <c r="BE19" s="141">
        <v>0</v>
      </c>
      <c r="BF19" s="141">
        <v>0</v>
      </c>
    </row>
    <row r="20" spans="1:104" s="139" customFormat="1">
      <c r="B20" s="144" t="s">
        <v>181</v>
      </c>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row>
    <row r="21" spans="1:104">
      <c r="B21" s="5" t="s">
        <v>137</v>
      </c>
      <c r="I21" s="141">
        <f ca="1">SUMIF('Impact Inputs'!$O$6:$O$154,"Pre intervention level",'Impact Inputs'!S6:S154)*-1</f>
        <v>6649.9216152065474</v>
      </c>
      <c r="J21" s="141">
        <f ca="1">SUMIF('Impact Inputs'!$O$6:$O$154,"Pre intervention level",'Impact Inputs'!T6:T154)*-1</f>
        <v>6649.9216152065474</v>
      </c>
      <c r="K21" s="141">
        <f ca="1">SUMIF('Impact Inputs'!$O$6:$O$154,"Pre intervention level",'Impact Inputs'!U6:U154)*-1</f>
        <v>6649.9216152065474</v>
      </c>
      <c r="L21" s="141">
        <f ca="1">SUMIF('Impact Inputs'!$O$6:$O$154,"Pre intervention level",'Impact Inputs'!V6:V154)*-1</f>
        <v>5474.3164426877693</v>
      </c>
      <c r="M21" s="141">
        <f ca="1">SUMIF('Impact Inputs'!$O$6:$O$154,"Pre intervention level",'Impact Inputs'!W6:W154)*-1</f>
        <v>5474.3164426877693</v>
      </c>
      <c r="N21" s="141">
        <f ca="1">SUMIF('Impact Inputs'!$O$6:$O$154,"Pre intervention level",'Impact Inputs'!X6:X154)*-1</f>
        <v>5474.3164426877693</v>
      </c>
      <c r="O21" s="141">
        <f ca="1">SUMIF('Impact Inputs'!$O$6:$O$154,"Pre intervention level",'Impact Inputs'!Y6:Y154)*-1</f>
        <v>5474.3164426877693</v>
      </c>
      <c r="P21" s="141">
        <f ca="1">SUMIF('Impact Inputs'!$O$6:$O$154,"Pre intervention level",'Impact Inputs'!Z6:Z154)*-1</f>
        <v>5474.3164426877693</v>
      </c>
      <c r="Q21" s="141">
        <f ca="1">SUMIF('Impact Inputs'!$O$6:$O$154,"Pre intervention level",'Impact Inputs'!AA6:AA154)*-1</f>
        <v>5474.3164426877693</v>
      </c>
      <c r="R21" s="141">
        <f ca="1">SUMIF('Impact Inputs'!$O$6:$O$154,"Pre intervention level",'Impact Inputs'!AB6:AB154)*-1</f>
        <v>5474.3164426877693</v>
      </c>
      <c r="S21" s="141">
        <f ca="1">SUMIF('Impact Inputs'!$O$6:$O$154,"Pre intervention level",'Impact Inputs'!AC6:AC154)*-1</f>
        <v>4972.7181676670207</v>
      </c>
      <c r="T21" s="141">
        <f ca="1">SUMIF('Impact Inputs'!$O$6:$O$154,"Pre intervention level",'Impact Inputs'!AD6:AD154)*-1</f>
        <v>4972.7181676670207</v>
      </c>
      <c r="U21" s="141">
        <f ca="1">SUMIF('Impact Inputs'!$O$6:$O$154,"Pre intervention level",'Impact Inputs'!AE6:AE154)*-1</f>
        <v>4972.7181676670207</v>
      </c>
      <c r="V21" s="141">
        <f ca="1">SUMIF('Impact Inputs'!$O$6:$O$154,"Pre intervention level",'Impact Inputs'!AF6:AF154)*-1</f>
        <v>4972.7181676670207</v>
      </c>
      <c r="W21" s="141">
        <f ca="1">SUMIF('Impact Inputs'!$O$6:$O$154,"Pre intervention level",'Impact Inputs'!AG6:AG154)*-1</f>
        <v>4972.7181676670207</v>
      </c>
      <c r="X21" s="141">
        <f ca="1">SUMIF('Impact Inputs'!$O$6:$O$154,"Pre intervention level",'Impact Inputs'!AH6:AH154)*-1</f>
        <v>4972.7181676670207</v>
      </c>
      <c r="Y21" s="141">
        <f ca="1">SUMIF('Impact Inputs'!$O$6:$O$154,"Pre intervention level",'Impact Inputs'!AI6:AI154)*-1</f>
        <v>4972.7181676670207</v>
      </c>
      <c r="Z21" s="141">
        <f ca="1">SUMIF('Impact Inputs'!$O$6:$O$154,"Pre intervention level",'Impact Inputs'!AJ6:AJ154)*-1</f>
        <v>4972.7181676670207</v>
      </c>
      <c r="AA21" s="141">
        <f ca="1">SUMIF('Impact Inputs'!$O$6:$O$154,"Pre intervention level",'Impact Inputs'!AK6:AK154)*-1</f>
        <v>4972.7181676670207</v>
      </c>
      <c r="AB21" s="141">
        <f ca="1">SUMIF('Impact Inputs'!$O$6:$O$154,"Pre intervention level",'Impact Inputs'!AL6:AL154)*-1</f>
        <v>4972.7181676670207</v>
      </c>
      <c r="AC21" s="141">
        <f ca="1">SUMIF('Impact Inputs'!$O$6:$O$154,"Pre intervention level",'Impact Inputs'!AM6:AM154)*-1</f>
        <v>0</v>
      </c>
      <c r="AD21" s="141">
        <f ca="1">SUMIF('Impact Inputs'!$O$6:$O$154,"Pre intervention level",'Impact Inputs'!AN6:AN154)*-1</f>
        <v>0</v>
      </c>
      <c r="AE21" s="141">
        <f ca="1">SUMIF('Impact Inputs'!$O$6:$O$154,"Pre intervention level",'Impact Inputs'!AO6:AO154)*-1</f>
        <v>0</v>
      </c>
      <c r="AF21" s="141">
        <f ca="1">SUMIF('Impact Inputs'!$O$6:$O$154,"Pre intervention level",'Impact Inputs'!AP6:AP154)*-1</f>
        <v>0</v>
      </c>
      <c r="AG21" s="141">
        <f ca="1">SUMIF('Impact Inputs'!$O$6:$O$154,"Pre intervention level",'Impact Inputs'!AQ6:AQ154)*-1</f>
        <v>0</v>
      </c>
      <c r="AH21" s="141">
        <f ca="1">SUMIF('Impact Inputs'!$O$6:$O$154,"Pre intervention level",'Impact Inputs'!AR6:AR154)*-1</f>
        <v>0</v>
      </c>
      <c r="AI21" s="141">
        <f ca="1">SUMIF('Impact Inputs'!$O$6:$O$154,"Pre intervention level",'Impact Inputs'!AS6:AS154)*-1</f>
        <v>0</v>
      </c>
      <c r="AJ21" s="141">
        <f ca="1">SUMIF('Impact Inputs'!$O$6:$O$154,"Pre intervention level",'Impact Inputs'!AT6:AT154)*-1</f>
        <v>0</v>
      </c>
      <c r="AK21" s="141">
        <f ca="1">SUMIF('Impact Inputs'!$O$6:$O$154,"Pre intervention level",'Impact Inputs'!AU6:AU154)*-1</f>
        <v>0</v>
      </c>
      <c r="AL21" s="141">
        <f ca="1">SUMIF('Impact Inputs'!$O$6:$O$154,"Pre intervention level",'Impact Inputs'!AV6:AV154)*-1</f>
        <v>0</v>
      </c>
      <c r="AM21" s="141">
        <f ca="1">SUMIF('Impact Inputs'!$O$6:$O$154,"Pre intervention level",'Impact Inputs'!AW6:AW154)*-1</f>
        <v>0</v>
      </c>
      <c r="AN21" s="141">
        <f ca="1">SUMIF('Impact Inputs'!$O$6:$O$154,"Pre intervention level",'Impact Inputs'!AX6:AX154)*-1</f>
        <v>0</v>
      </c>
      <c r="AO21" s="141">
        <f ca="1">SUMIF('Impact Inputs'!$O$6:$O$154,"Pre intervention level",'Impact Inputs'!AY6:AY154)*-1</f>
        <v>0</v>
      </c>
      <c r="AP21" s="141">
        <f ca="1">SUMIF('Impact Inputs'!$O$6:$O$154,"Pre intervention level",'Impact Inputs'!AZ6:AZ154)*-1</f>
        <v>0</v>
      </c>
      <c r="AQ21" s="141">
        <f ca="1">SUMIF('Impact Inputs'!$O$6:$O$154,"Pre intervention level",'Impact Inputs'!BA6:BA154)*-1</f>
        <v>0</v>
      </c>
      <c r="AR21" s="141">
        <f ca="1">SUMIF('Impact Inputs'!$O$6:$O$154,"Pre intervention level",'Impact Inputs'!BB6:BB154)*-1</f>
        <v>0</v>
      </c>
      <c r="AS21" s="141">
        <f ca="1">SUMIF('Impact Inputs'!$O$6:$O$154,"Pre intervention level",'Impact Inputs'!BC6:BC154)*-1</f>
        <v>0</v>
      </c>
      <c r="AT21" s="141">
        <f ca="1">SUMIF('Impact Inputs'!$O$6:$O$154,"Pre intervention level",'Impact Inputs'!BD6:BD154)*-1</f>
        <v>0</v>
      </c>
      <c r="AU21" s="141">
        <f ca="1">SUMIF('Impact Inputs'!$O$6:$O$154,"Pre intervention level",'Impact Inputs'!BE6:BE154)*-1</f>
        <v>0</v>
      </c>
      <c r="AV21" s="141">
        <f ca="1">SUMIF('Impact Inputs'!$O$6:$O$154,"Pre intervention level",'Impact Inputs'!BF6:BF154)*-1</f>
        <v>0</v>
      </c>
      <c r="AW21" s="141">
        <f ca="1">SUMIF('Impact Inputs'!$O$6:$O$154,"Pre intervention level",'Impact Inputs'!BG6:BG154)*-1</f>
        <v>0</v>
      </c>
      <c r="AX21" s="141">
        <f ca="1">SUMIF('Impact Inputs'!$O$6:$O$154,"Pre intervention level",'Impact Inputs'!BH6:BH154)*-1</f>
        <v>0</v>
      </c>
      <c r="AY21" s="141">
        <f ca="1">SUMIF('Impact Inputs'!$O$6:$O$154,"Pre intervention level",'Impact Inputs'!BI6:BI154)*-1</f>
        <v>0</v>
      </c>
      <c r="AZ21" s="141">
        <f ca="1">SUMIF('Impact Inputs'!$O$6:$O$154,"Pre intervention level",'Impact Inputs'!BJ6:BJ154)*-1</f>
        <v>0</v>
      </c>
      <c r="BA21" s="141">
        <f ca="1">SUMIF('Impact Inputs'!$O$6:$O$154,"Pre intervention level",'Impact Inputs'!BK6:BK154)*-1</f>
        <v>0</v>
      </c>
      <c r="BB21" s="141">
        <f ca="1">SUMIF('Impact Inputs'!$O$6:$O$154,"Pre intervention level",'Impact Inputs'!BL6:BL154)*-1</f>
        <v>0</v>
      </c>
      <c r="BC21" s="141">
        <f ca="1">SUMIF('Impact Inputs'!$O$6:$O$154,"Pre intervention level",'Impact Inputs'!BM6:BM154)*-1</f>
        <v>0</v>
      </c>
      <c r="BD21" s="141">
        <f ca="1">SUMIF('Impact Inputs'!$O$6:$O$154,"Pre intervention level",'Impact Inputs'!BN6:BN154)*-1</f>
        <v>0</v>
      </c>
      <c r="BE21" s="141">
        <f ca="1">SUMIF('Impact Inputs'!$O$6:$O$154,"Pre intervention level",'Impact Inputs'!BO6:BO154)*-1</f>
        <v>0</v>
      </c>
      <c r="BF21" s="141">
        <f ca="1">SUMIF('Impact Inputs'!$O$6:$O$154,"Pre intervention level",'Impact Inputs'!BP6:BP154)*-1</f>
        <v>0</v>
      </c>
    </row>
    <row r="22" spans="1:104">
      <c r="B22" s="91" t="s">
        <v>139</v>
      </c>
      <c r="I22" s="141">
        <f ca="1">SUMIF('Impact Inputs'!$O$6:$O$154,"Marginal impact",'Impact Inputs'!S6:S154)</f>
        <v>27996.071972081427</v>
      </c>
      <c r="J22" s="141">
        <f ca="1">SUMIF('Impact Inputs'!$O$6:$O$154,"Marginal impact",'Impact Inputs'!T6:T154)</f>
        <v>26496.071972081427</v>
      </c>
      <c r="K22" s="141">
        <f ca="1">SUMIF('Impact Inputs'!$O$6:$O$154,"Marginal impact",'Impact Inputs'!U6:U154)</f>
        <v>26496.071972081427</v>
      </c>
      <c r="L22" s="141">
        <f ca="1">SUMIF('Impact Inputs'!$O$6:$O$154,"Marginal impact",'Impact Inputs'!V6:V154)</f>
        <v>3134.9756747572465</v>
      </c>
      <c r="M22" s="141">
        <f ca="1">SUMIF('Impact Inputs'!$O$6:$O$154,"Marginal impact",'Impact Inputs'!W6:W154)</f>
        <v>3134.9756747572465</v>
      </c>
      <c r="N22" s="141">
        <f ca="1">SUMIF('Impact Inputs'!$O$6:$O$154,"Marginal impact",'Impact Inputs'!X6:X154)</f>
        <v>3134.9756747572465</v>
      </c>
      <c r="O22" s="141">
        <f ca="1">SUMIF('Impact Inputs'!$O$6:$O$154,"Marginal impact",'Impact Inputs'!Y6:Y154)</f>
        <v>3134.9756747572465</v>
      </c>
      <c r="P22" s="141">
        <f ca="1">SUMIF('Impact Inputs'!$O$6:$O$154,"Marginal impact",'Impact Inputs'!Z6:Z154)</f>
        <v>3134.9756747572465</v>
      </c>
      <c r="Q22" s="141">
        <f ca="1">SUMIF('Impact Inputs'!$O$6:$O$154,"Marginal impact",'Impact Inputs'!AA6:AA154)</f>
        <v>3134.9756747572465</v>
      </c>
      <c r="R22" s="141">
        <f ca="1">SUMIF('Impact Inputs'!$O$6:$O$154,"Marginal impact",'Impact Inputs'!AB6:AB154)</f>
        <v>3134.9756747572465</v>
      </c>
      <c r="S22" s="141">
        <f ca="1">SUMIF('Impact Inputs'!$O$6:$O$154,"Marginal impact",'Impact Inputs'!AC6:AC154)</f>
        <v>2884.1765372468722</v>
      </c>
      <c r="T22" s="141">
        <f ca="1">SUMIF('Impact Inputs'!$O$6:$O$154,"Marginal impact",'Impact Inputs'!AD6:AD154)</f>
        <v>2884.1765372468722</v>
      </c>
      <c r="U22" s="141">
        <f ca="1">SUMIF('Impact Inputs'!$O$6:$O$154,"Marginal impact",'Impact Inputs'!AE6:AE154)</f>
        <v>2884.1765372468722</v>
      </c>
      <c r="V22" s="141">
        <f ca="1">SUMIF('Impact Inputs'!$O$6:$O$154,"Marginal impact",'Impact Inputs'!AF6:AF154)</f>
        <v>2884.1765372468722</v>
      </c>
      <c r="W22" s="141">
        <f ca="1">SUMIF('Impact Inputs'!$O$6:$O$154,"Marginal impact",'Impact Inputs'!AG6:AG154)</f>
        <v>2884.1765372468722</v>
      </c>
      <c r="X22" s="141">
        <f ca="1">SUMIF('Impact Inputs'!$O$6:$O$154,"Marginal impact",'Impact Inputs'!AH6:AH154)</f>
        <v>2884.1765372468722</v>
      </c>
      <c r="Y22" s="141">
        <f ca="1">SUMIF('Impact Inputs'!$O$6:$O$154,"Marginal impact",'Impact Inputs'!AI6:AI154)</f>
        <v>2884.1765372468722</v>
      </c>
      <c r="Z22" s="141">
        <f ca="1">SUMIF('Impact Inputs'!$O$6:$O$154,"Marginal impact",'Impact Inputs'!AJ6:AJ154)</f>
        <v>2884.1765372468722</v>
      </c>
      <c r="AA22" s="141">
        <f ca="1">SUMIF('Impact Inputs'!$O$6:$O$154,"Marginal impact",'Impact Inputs'!AK6:AK154)</f>
        <v>2884.1765372468722</v>
      </c>
      <c r="AB22" s="141">
        <f ca="1">SUMIF('Impact Inputs'!$O$6:$O$154,"Marginal impact",'Impact Inputs'!AL6:AL154)</f>
        <v>2884.1765372468722</v>
      </c>
      <c r="AC22" s="141">
        <f ca="1">SUMIF('Impact Inputs'!$O$6:$O$154,"Marginal impact",'Impact Inputs'!AM6:AM154)</f>
        <v>0</v>
      </c>
      <c r="AD22" s="141">
        <f ca="1">SUMIF('Impact Inputs'!$O$6:$O$154,"Marginal impact",'Impact Inputs'!AN6:AN154)</f>
        <v>0</v>
      </c>
      <c r="AE22" s="141">
        <f ca="1">SUMIF('Impact Inputs'!$O$6:$O$154,"Marginal impact",'Impact Inputs'!AO6:AO154)</f>
        <v>0</v>
      </c>
      <c r="AF22" s="141">
        <f ca="1">SUMIF('Impact Inputs'!$O$6:$O$154,"Marginal impact",'Impact Inputs'!AP6:AP154)</f>
        <v>0</v>
      </c>
      <c r="AG22" s="141">
        <f ca="1">SUMIF('Impact Inputs'!$O$6:$O$154,"Marginal impact",'Impact Inputs'!AQ6:AQ154)</f>
        <v>0</v>
      </c>
      <c r="AH22" s="141">
        <f ca="1">SUMIF('Impact Inputs'!$O$6:$O$154,"Marginal impact",'Impact Inputs'!AR6:AR154)</f>
        <v>0</v>
      </c>
      <c r="AI22" s="141">
        <f ca="1">SUMIF('Impact Inputs'!$O$6:$O$154,"Marginal impact",'Impact Inputs'!AS6:AS154)</f>
        <v>0</v>
      </c>
      <c r="AJ22" s="141">
        <f ca="1">SUMIF('Impact Inputs'!$O$6:$O$154,"Marginal impact",'Impact Inputs'!AT6:AT154)</f>
        <v>0</v>
      </c>
      <c r="AK22" s="141">
        <f ca="1">SUMIF('Impact Inputs'!$O$6:$O$154,"Marginal impact",'Impact Inputs'!AU6:AU154)</f>
        <v>0</v>
      </c>
      <c r="AL22" s="141">
        <f ca="1">SUMIF('Impact Inputs'!$O$6:$O$154,"Marginal impact",'Impact Inputs'!AV6:AV154)</f>
        <v>0</v>
      </c>
      <c r="AM22" s="141">
        <f ca="1">SUMIF('Impact Inputs'!$O$6:$O$154,"Marginal impact",'Impact Inputs'!AW6:AW154)</f>
        <v>0</v>
      </c>
      <c r="AN22" s="141">
        <f ca="1">SUMIF('Impact Inputs'!$O$6:$O$154,"Marginal impact",'Impact Inputs'!AX6:AX154)</f>
        <v>0</v>
      </c>
      <c r="AO22" s="141">
        <f ca="1">SUMIF('Impact Inputs'!$O$6:$O$154,"Marginal impact",'Impact Inputs'!AY6:AY154)</f>
        <v>0</v>
      </c>
      <c r="AP22" s="141">
        <f ca="1">SUMIF('Impact Inputs'!$O$6:$O$154,"Marginal impact",'Impact Inputs'!AZ6:AZ154)</f>
        <v>0</v>
      </c>
      <c r="AQ22" s="141">
        <f ca="1">SUMIF('Impact Inputs'!$O$6:$O$154,"Marginal impact",'Impact Inputs'!BA6:BA154)</f>
        <v>0</v>
      </c>
      <c r="AR22" s="141">
        <f ca="1">SUMIF('Impact Inputs'!$O$6:$O$154,"Marginal impact",'Impact Inputs'!BB6:BB154)</f>
        <v>0</v>
      </c>
      <c r="AS22" s="141">
        <f ca="1">SUMIF('Impact Inputs'!$O$6:$O$154,"Marginal impact",'Impact Inputs'!BC6:BC154)</f>
        <v>0</v>
      </c>
      <c r="AT22" s="141">
        <f ca="1">SUMIF('Impact Inputs'!$O$6:$O$154,"Marginal impact",'Impact Inputs'!BD6:BD154)</f>
        <v>0</v>
      </c>
      <c r="AU22" s="141">
        <f ca="1">SUMIF('Impact Inputs'!$O$6:$O$154,"Marginal impact",'Impact Inputs'!BE6:BE154)</f>
        <v>0</v>
      </c>
      <c r="AV22" s="141">
        <f ca="1">SUMIF('Impact Inputs'!$O$6:$O$154,"Marginal impact",'Impact Inputs'!BF6:BF154)</f>
        <v>0</v>
      </c>
      <c r="AW22" s="141">
        <f ca="1">SUMIF('Impact Inputs'!$O$6:$O$154,"Marginal impact",'Impact Inputs'!BG6:BG154)</f>
        <v>0</v>
      </c>
      <c r="AX22" s="141">
        <f ca="1">SUMIF('Impact Inputs'!$O$6:$O$154,"Marginal impact",'Impact Inputs'!BH6:BH154)</f>
        <v>0</v>
      </c>
      <c r="AY22" s="141">
        <f ca="1">SUMIF('Impact Inputs'!$O$6:$O$154,"Marginal impact",'Impact Inputs'!BI6:BI154)</f>
        <v>0</v>
      </c>
      <c r="AZ22" s="141">
        <f ca="1">SUMIF('Impact Inputs'!$O$6:$O$154,"Marginal impact",'Impact Inputs'!BJ6:BJ154)</f>
        <v>0</v>
      </c>
      <c r="BA22" s="141">
        <f ca="1">SUMIF('Impact Inputs'!$O$6:$O$154,"Marginal impact",'Impact Inputs'!BK6:BK154)</f>
        <v>0</v>
      </c>
      <c r="BB22" s="141">
        <f ca="1">SUMIF('Impact Inputs'!$O$6:$O$154,"Marginal impact",'Impact Inputs'!BL6:BL154)</f>
        <v>0</v>
      </c>
      <c r="BC22" s="141">
        <f ca="1">SUMIF('Impact Inputs'!$O$6:$O$154,"Marginal impact",'Impact Inputs'!BM6:BM154)</f>
        <v>0</v>
      </c>
      <c r="BD22" s="141">
        <f ca="1">SUMIF('Impact Inputs'!$O$6:$O$154,"Marginal impact",'Impact Inputs'!BN6:BN154)</f>
        <v>0</v>
      </c>
      <c r="BE22" s="141">
        <f ca="1">SUMIF('Impact Inputs'!$O$6:$O$154,"Marginal impact",'Impact Inputs'!BO6:BO154)</f>
        <v>0</v>
      </c>
      <c r="BF22" s="141">
        <f ca="1">SUMIF('Impact Inputs'!$O$6:$O$154,"Marginal impact",'Impact Inputs'!BP6:BP154)</f>
        <v>0</v>
      </c>
    </row>
    <row r="23" spans="1:104">
      <c r="B23" s="5" t="s">
        <v>138</v>
      </c>
      <c r="C23" s="92"/>
      <c r="D23" s="92"/>
      <c r="E23" s="92"/>
      <c r="F23" s="92"/>
      <c r="G23" s="92"/>
      <c r="H23" s="92"/>
      <c r="I23" s="26">
        <f ca="1">SUMIF('Impact Inputs'!$O$6:$O$154,"Post intervention level",'Impact Inputs'!S6:S154)*-1</f>
        <v>-21346.150356874881</v>
      </c>
      <c r="J23" s="26">
        <f ca="1">SUMIF('Impact Inputs'!$O$6:$O$154,"Post intervention level",'Impact Inputs'!T6:T154)*-1</f>
        <v>-19846.150356874881</v>
      </c>
      <c r="K23" s="26">
        <f ca="1">SUMIF('Impact Inputs'!$O$6:$O$154,"Post intervention level",'Impact Inputs'!U6:U154)*-1</f>
        <v>-19846.150356874881</v>
      </c>
      <c r="L23" s="26">
        <f ca="1">SUMIF('Impact Inputs'!$O$6:$O$154,"Post intervention level",'Impact Inputs'!V6:V154)*-1</f>
        <v>2339.3407679305228</v>
      </c>
      <c r="M23" s="26">
        <f ca="1">SUMIF('Impact Inputs'!$O$6:$O$154,"Post intervention level",'Impact Inputs'!W6:W154)*-1</f>
        <v>2339.3407679305228</v>
      </c>
      <c r="N23" s="26">
        <f ca="1">SUMIF('Impact Inputs'!$O$6:$O$154,"Post intervention level",'Impact Inputs'!X6:X154)*-1</f>
        <v>2339.3407679305228</v>
      </c>
      <c r="O23" s="26">
        <f ca="1">SUMIF('Impact Inputs'!$O$6:$O$154,"Post intervention level",'Impact Inputs'!Y6:Y154)*-1</f>
        <v>2339.3407679305228</v>
      </c>
      <c r="P23" s="26">
        <f ca="1">SUMIF('Impact Inputs'!$O$6:$O$154,"Post intervention level",'Impact Inputs'!Z6:Z154)*-1</f>
        <v>2339.3407679305228</v>
      </c>
      <c r="Q23" s="26">
        <f ca="1">SUMIF('Impact Inputs'!$O$6:$O$154,"Post intervention level",'Impact Inputs'!AA6:AA154)*-1</f>
        <v>2339.3407679305228</v>
      </c>
      <c r="R23" s="26">
        <f ca="1">SUMIF('Impact Inputs'!$O$6:$O$154,"Post intervention level",'Impact Inputs'!AB6:AB154)*-1</f>
        <v>2339.3407679305228</v>
      </c>
      <c r="S23" s="26">
        <f ca="1">SUMIF('Impact Inputs'!$O$6:$O$154,"Post intervention level",'Impact Inputs'!AC6:AC154)*-1</f>
        <v>2088.5416304201485</v>
      </c>
      <c r="T23" s="26">
        <f ca="1">SUMIF('Impact Inputs'!$O$6:$O$154,"Post intervention level",'Impact Inputs'!AD6:AD154)*-1</f>
        <v>2088.5416304201485</v>
      </c>
      <c r="U23" s="26">
        <f ca="1">SUMIF('Impact Inputs'!$O$6:$O$154,"Post intervention level",'Impact Inputs'!AE6:AE154)*-1</f>
        <v>2088.5416304201485</v>
      </c>
      <c r="V23" s="26">
        <f ca="1">SUMIF('Impact Inputs'!$O$6:$O$154,"Post intervention level",'Impact Inputs'!AF6:AF154)*-1</f>
        <v>2088.5416304201485</v>
      </c>
      <c r="W23" s="26">
        <f ca="1">SUMIF('Impact Inputs'!$O$6:$O$154,"Post intervention level",'Impact Inputs'!AG6:AG154)*-1</f>
        <v>2088.5416304201485</v>
      </c>
      <c r="X23" s="26">
        <f ca="1">SUMIF('Impact Inputs'!$O$6:$O$154,"Post intervention level",'Impact Inputs'!AH6:AH154)*-1</f>
        <v>2088.5416304201485</v>
      </c>
      <c r="Y23" s="26">
        <f ca="1">SUMIF('Impact Inputs'!$O$6:$O$154,"Post intervention level",'Impact Inputs'!AI6:AI154)*-1</f>
        <v>2088.5416304201485</v>
      </c>
      <c r="Z23" s="26">
        <f ca="1">SUMIF('Impact Inputs'!$O$6:$O$154,"Post intervention level",'Impact Inputs'!AJ6:AJ154)*-1</f>
        <v>2088.5416304201485</v>
      </c>
      <c r="AA23" s="26">
        <f ca="1">SUMIF('Impact Inputs'!$O$6:$O$154,"Post intervention level",'Impact Inputs'!AK6:AK154)*-1</f>
        <v>2088.5416304201485</v>
      </c>
      <c r="AB23" s="26">
        <f ca="1">SUMIF('Impact Inputs'!$O$6:$O$154,"Post intervention level",'Impact Inputs'!AL6:AL154)*-1</f>
        <v>2088.5416304201485</v>
      </c>
      <c r="AC23" s="26">
        <f ca="1">SUMIF('Impact Inputs'!$O$6:$O$154,"Post intervention level",'Impact Inputs'!AM6:AM154)*-1</f>
        <v>0</v>
      </c>
      <c r="AD23" s="26">
        <f ca="1">SUMIF('Impact Inputs'!$O$6:$O$154,"Post intervention level",'Impact Inputs'!AN6:AN154)*-1</f>
        <v>0</v>
      </c>
      <c r="AE23" s="26">
        <f ca="1">SUMIF('Impact Inputs'!$O$6:$O$154,"Post intervention level",'Impact Inputs'!AO6:AO154)*-1</f>
        <v>0</v>
      </c>
      <c r="AF23" s="26">
        <f ca="1">SUMIF('Impact Inputs'!$O$6:$O$154,"Post intervention level",'Impact Inputs'!AP6:AP154)*-1</f>
        <v>0</v>
      </c>
      <c r="AG23" s="26">
        <f ca="1">SUMIF('Impact Inputs'!$O$6:$O$154,"Post intervention level",'Impact Inputs'!AQ6:AQ154)*-1</f>
        <v>0</v>
      </c>
      <c r="AH23" s="26">
        <f ca="1">SUMIF('Impact Inputs'!$O$6:$O$154,"Post intervention level",'Impact Inputs'!AR6:AR154)*-1</f>
        <v>0</v>
      </c>
      <c r="AI23" s="26">
        <f ca="1">SUMIF('Impact Inputs'!$O$6:$O$154,"Post intervention level",'Impact Inputs'!AS6:AS154)*-1</f>
        <v>0</v>
      </c>
      <c r="AJ23" s="26">
        <f ca="1">SUMIF('Impact Inputs'!$O$6:$O$154,"Post intervention level",'Impact Inputs'!AT6:AT154)*-1</f>
        <v>0</v>
      </c>
      <c r="AK23" s="26">
        <f ca="1">SUMIF('Impact Inputs'!$O$6:$O$154,"Post intervention level",'Impact Inputs'!AU6:AU154)*-1</f>
        <v>0</v>
      </c>
      <c r="AL23" s="26">
        <f ca="1">SUMIF('Impact Inputs'!$O$6:$O$154,"Post intervention level",'Impact Inputs'!AV6:AV154)*-1</f>
        <v>0</v>
      </c>
      <c r="AM23" s="26">
        <f ca="1">SUMIF('Impact Inputs'!$O$6:$O$154,"Post intervention level",'Impact Inputs'!AW6:AW154)*-1</f>
        <v>0</v>
      </c>
      <c r="AN23" s="26">
        <f ca="1">SUMIF('Impact Inputs'!$O$6:$O$154,"Post intervention level",'Impact Inputs'!AX6:AX154)*-1</f>
        <v>0</v>
      </c>
      <c r="AO23" s="26">
        <f ca="1">SUMIF('Impact Inputs'!$O$6:$O$154,"Post intervention level",'Impact Inputs'!AY6:AY154)*-1</f>
        <v>0</v>
      </c>
      <c r="AP23" s="26">
        <f ca="1">SUMIF('Impact Inputs'!$O$6:$O$154,"Post intervention level",'Impact Inputs'!AZ6:AZ154)*-1</f>
        <v>0</v>
      </c>
      <c r="AQ23" s="26">
        <f ca="1">SUMIF('Impact Inputs'!$O$6:$O$154,"Post intervention level",'Impact Inputs'!BA6:BA154)*-1</f>
        <v>0</v>
      </c>
      <c r="AR23" s="26">
        <f ca="1">SUMIF('Impact Inputs'!$O$6:$O$154,"Post intervention level",'Impact Inputs'!BB6:BB154)*-1</f>
        <v>0</v>
      </c>
      <c r="AS23" s="26">
        <f ca="1">SUMIF('Impact Inputs'!$O$6:$O$154,"Post intervention level",'Impact Inputs'!BC6:BC154)*-1</f>
        <v>0</v>
      </c>
      <c r="AT23" s="26">
        <f ca="1">SUMIF('Impact Inputs'!$O$6:$O$154,"Post intervention level",'Impact Inputs'!BD6:BD154)*-1</f>
        <v>0</v>
      </c>
      <c r="AU23" s="26">
        <f ca="1">SUMIF('Impact Inputs'!$O$6:$O$154,"Post intervention level",'Impact Inputs'!BE6:BE154)*-1</f>
        <v>0</v>
      </c>
      <c r="AV23" s="26">
        <f ca="1">SUMIF('Impact Inputs'!$O$6:$O$154,"Post intervention level",'Impact Inputs'!BF6:BF154)*-1</f>
        <v>0</v>
      </c>
      <c r="AW23" s="26">
        <f ca="1">SUMIF('Impact Inputs'!$O$6:$O$154,"Post intervention level",'Impact Inputs'!BG6:BG154)*-1</f>
        <v>0</v>
      </c>
      <c r="AX23" s="26">
        <f ca="1">SUMIF('Impact Inputs'!$O$6:$O$154,"Post intervention level",'Impact Inputs'!BH6:BH154)*-1</f>
        <v>0</v>
      </c>
      <c r="AY23" s="26">
        <f ca="1">SUMIF('Impact Inputs'!$O$6:$O$154,"Post intervention level",'Impact Inputs'!BI6:BI154)*-1</f>
        <v>0</v>
      </c>
      <c r="AZ23" s="26">
        <f ca="1">SUMIF('Impact Inputs'!$O$6:$O$154,"Post intervention level",'Impact Inputs'!BJ6:BJ154)*-1</f>
        <v>0</v>
      </c>
      <c r="BA23" s="26">
        <f ca="1">SUMIF('Impact Inputs'!$O$6:$O$154,"Post intervention level",'Impact Inputs'!BK6:BK154)*-1</f>
        <v>0</v>
      </c>
      <c r="BB23" s="26">
        <f ca="1">SUMIF('Impact Inputs'!$O$6:$O$154,"Post intervention level",'Impact Inputs'!BL6:BL154)*-1</f>
        <v>0</v>
      </c>
      <c r="BC23" s="26">
        <f ca="1">SUMIF('Impact Inputs'!$O$6:$O$154,"Post intervention level",'Impact Inputs'!BM6:BM154)*-1</f>
        <v>0</v>
      </c>
      <c r="BD23" s="26">
        <f ca="1">SUMIF('Impact Inputs'!$O$6:$O$154,"Post intervention level",'Impact Inputs'!BN6:BN154)*-1</f>
        <v>0</v>
      </c>
      <c r="BE23" s="26">
        <f ca="1">SUMIF('Impact Inputs'!$O$6:$O$154,"Post intervention level",'Impact Inputs'!BO6:BO154)*-1</f>
        <v>0</v>
      </c>
      <c r="BF23" s="26">
        <f ca="1">SUMIF('Impact Inputs'!$O$6:$O$154,"Post intervention level",'Impact Inputs'!BP6:BP154)*-1</f>
        <v>0</v>
      </c>
    </row>
    <row r="24" spans="1:104">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row>
    <row r="25" spans="1:104">
      <c r="B25" s="145" t="s">
        <v>182</v>
      </c>
      <c r="C25" s="145" t="s">
        <v>166</v>
      </c>
      <c r="I25" s="141"/>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c r="AZ25" s="141"/>
      <c r="BA25" s="141"/>
      <c r="BB25" s="141"/>
      <c r="BC25" s="141"/>
      <c r="BD25" s="141"/>
      <c r="BE25" s="141"/>
      <c r="BF25" s="141"/>
    </row>
    <row r="26" spans="1:104" s="139" customFormat="1">
      <c r="A26" s="139">
        <v>1</v>
      </c>
      <c r="B26" s="139" t="s">
        <v>11</v>
      </c>
      <c r="C26" s="139">
        <f ca="1">OFFSET('Primary inputs Alt'!$E$12,0,$A26-1)</f>
        <v>0</v>
      </c>
      <c r="I26" s="168">
        <f ca="1">IF(I$5-$I$5&lt;$A26-1," ",IF(I$5-$I$5+1&gt;'Primary inputs Alt'!$C$17,0,(SUM(OFFSET($I$21,0,I$5-$I$5-$A26+1)))*$C26))</f>
        <v>0</v>
      </c>
      <c r="J26" s="168">
        <f ca="1">IF(J$5-$I$5&lt;$A26-1," ",IF(J$5-$I$5+1&gt;'Primary inputs Alt'!$C$17,0,(SUM(OFFSET($I$21,0,J$5-$I$5-$A26+1)))*$C26))</f>
        <v>0</v>
      </c>
      <c r="K26" s="168">
        <f ca="1">IF(K$5-$I$5&lt;$A26-1," ",IF(K$5-$I$5+1&gt;'Primary inputs Alt'!$C$17,0,(SUM(OFFSET($I$21,0,K$5-$I$5-$A26+1)))*$C26))</f>
        <v>0</v>
      </c>
      <c r="L26" s="168">
        <f ca="1">IF(L$5-$I$5&lt;$A26-1," ",IF(L$5-$I$5+1&gt;'Primary inputs Alt'!$C$17,0,(SUM(OFFSET($I$21,0,L$5-$I$5-$A26+1)))*$C26))</f>
        <v>0</v>
      </c>
      <c r="M26" s="168">
        <f ca="1">IF(M$5-$I$5&lt;$A26-1," ",IF(M$5-$I$5+1&gt;'Primary inputs Alt'!$C$17,0,(SUM(OFFSET($I$21,0,M$5-$I$5-$A26+1)))*$C26))</f>
        <v>0</v>
      </c>
      <c r="N26" s="168">
        <f ca="1">IF(N$5-$I$5&lt;$A26-1," ",IF(N$5-$I$5+1&gt;'Primary inputs Alt'!$C$17,0,(SUM(OFFSET($I$21,0,N$5-$I$5-$A26+1)))*$C26))</f>
        <v>0</v>
      </c>
      <c r="O26" s="168">
        <f ca="1">IF(O$5-$I$5&lt;$A26-1," ",IF(O$5-$I$5+1&gt;'Primary inputs Alt'!$C$17,0,(SUM(OFFSET($I$21,0,O$5-$I$5-$A26+1)))*$C26))</f>
        <v>0</v>
      </c>
      <c r="P26" s="168">
        <f ca="1">IF(P$5-$I$5&lt;$A26-1," ",IF(P$5-$I$5+1&gt;'Primary inputs Alt'!$C$17,0,(SUM(OFFSET($I$21,0,P$5-$I$5-$A26+1)))*$C26))</f>
        <v>0</v>
      </c>
      <c r="Q26" s="168">
        <f ca="1">IF(Q$5-$I$5&lt;$A26-1," ",IF(Q$5-$I$5+1&gt;'Primary inputs Alt'!$C$17,0,(SUM(OFFSET($I$21,0,Q$5-$I$5-$A26+1)))*$C26))</f>
        <v>0</v>
      </c>
      <c r="R26" s="168">
        <f ca="1">IF(R$5-$I$5&lt;$A26-1," ",IF(R$5-$I$5+1&gt;'Primary inputs Alt'!$C$17,0,(SUM(OFFSET($I$21,0,R$5-$I$5-$A26+1)))*$C26))</f>
        <v>0</v>
      </c>
      <c r="S26" s="168">
        <f ca="1">IF(S$5-$I$5&lt;$A26-1," ",IF(S$5-$I$5+1&gt;'Primary inputs Alt'!$C$17,0,(SUM(OFFSET($I$21,0,S$5-$I$5-$A26+1)))*$C26))</f>
        <v>0</v>
      </c>
      <c r="T26" s="168">
        <f ca="1">IF(T$5-$I$5&lt;$A26-1," ",IF(T$5-$I$5+1&gt;'Primary inputs Alt'!$C$17,0,(SUM(OFFSET($I$21,0,T$5-$I$5-$A26+1)))*$C26))</f>
        <v>0</v>
      </c>
      <c r="U26" s="168">
        <f ca="1">IF(U$5-$I$5&lt;$A26-1," ",IF(U$5-$I$5+1&gt;'Primary inputs Alt'!$C$17,0,(SUM(OFFSET($I$21,0,U$5-$I$5-$A26+1)))*$C26))</f>
        <v>0</v>
      </c>
      <c r="V26" s="168">
        <f ca="1">IF(V$5-$I$5&lt;$A26-1," ",IF(V$5-$I$5+1&gt;'Primary inputs Alt'!$C$17,0,(SUM(OFFSET($I$21,0,V$5-$I$5-$A26+1)))*$C26))</f>
        <v>0</v>
      </c>
      <c r="W26" s="168">
        <f ca="1">IF(W$5-$I$5&lt;$A26-1," ",IF(W$5-$I$5+1&gt;'Primary inputs Alt'!$C$17,0,(SUM(OFFSET($I$21,0,W$5-$I$5-$A26+1)))*$C26))</f>
        <v>0</v>
      </c>
      <c r="X26" s="168">
        <f ca="1">IF(X$5-$I$5&lt;$A26-1," ",IF(X$5-$I$5+1&gt;'Primary inputs Alt'!$C$17,0,(SUM(OFFSET($I$21,0,X$5-$I$5-$A26+1)))*$C26))</f>
        <v>0</v>
      </c>
      <c r="Y26" s="168">
        <f ca="1">IF(Y$5-$I$5&lt;$A26-1," ",IF(Y$5-$I$5+1&gt;'Primary inputs Alt'!$C$17,0,(SUM(OFFSET($I$21,0,Y$5-$I$5-$A26+1)))*$C26))</f>
        <v>0</v>
      </c>
      <c r="Z26" s="168">
        <f ca="1">IF(Z$5-$I$5&lt;$A26-1," ",IF(Z$5-$I$5+1&gt;'Primary inputs Alt'!$C$17,0,(SUM(OFFSET($I$21,0,Z$5-$I$5-$A26+1)))*$C26))</f>
        <v>0</v>
      </c>
      <c r="AA26" s="168">
        <f ca="1">IF(AA$5-$I$5&lt;$A26-1," ",IF(AA$5-$I$5+1&gt;'Primary inputs Alt'!$C$17,0,(SUM(OFFSET($I$21,0,AA$5-$I$5-$A26+1)))*$C26))</f>
        <v>0</v>
      </c>
      <c r="AB26" s="168">
        <f ca="1">IF(AB$5-$I$5&lt;$A26-1," ",IF(AB$5-$I$5+1&gt;'Primary inputs Alt'!$C$17,0,(SUM(OFFSET($I$21,0,AB$5-$I$5-$A26+1)))*$C26))</f>
        <v>0</v>
      </c>
      <c r="AC26" s="168">
        <f ca="1">IF(AC$5-$I$5&lt;$A26-1," ",IF(AC$5-$I$5+1&gt;'Primary inputs Alt'!$C$17,0,(SUM(OFFSET($I$21,0,AC$5-$I$5-$A26+1)))*$C26))</f>
        <v>0</v>
      </c>
      <c r="AD26" s="168">
        <f ca="1">IF(AD$5-$I$5&lt;$A26-1," ",IF(AD$5-$I$5+1&gt;'Primary inputs Alt'!$C$17,0,(SUM(OFFSET($I$21,0,AD$5-$I$5-$A26+1)))*$C26))</f>
        <v>0</v>
      </c>
      <c r="AE26" s="168">
        <f ca="1">IF(AE$5-$I$5&lt;$A26-1," ",IF(AE$5-$I$5+1&gt;'Primary inputs Alt'!$C$17,0,(SUM(OFFSET($I$21,0,AE$5-$I$5-$A26+1)))*$C26))</f>
        <v>0</v>
      </c>
      <c r="AF26" s="168">
        <f ca="1">IF(AF$5-$I$5&lt;$A26-1," ",IF(AF$5-$I$5+1&gt;'Primary inputs Alt'!$C$17,0,(SUM(OFFSET($I$21,0,AF$5-$I$5-$A26+1)))*$C26))</f>
        <v>0</v>
      </c>
      <c r="AG26" s="168">
        <f ca="1">IF(AG$5-$I$5&lt;$A26-1," ",IF(AG$5-$I$5+1&gt;'Primary inputs Alt'!$C$17,0,(SUM(OFFSET($I$21,0,AG$5-$I$5-$A26+1)))*$C26))</f>
        <v>0</v>
      </c>
      <c r="AH26" s="168">
        <f ca="1">IF(AH$5-$I$5&lt;$A26-1," ",IF(AH$5-$I$5+1&gt;'Primary inputs Alt'!$C$17,0,(SUM(OFFSET($I$21,0,AH$5-$I$5-$A26+1)))*$C26))</f>
        <v>0</v>
      </c>
      <c r="AI26" s="168">
        <f ca="1">IF(AI$5-$I$5&lt;$A26-1," ",IF(AI$5-$I$5+1&gt;'Primary inputs Alt'!$C$17,0,(SUM(OFFSET($I$21,0,AI$5-$I$5-$A26+1)))*$C26))</f>
        <v>0</v>
      </c>
      <c r="AJ26" s="168">
        <f ca="1">IF(AJ$5-$I$5&lt;$A26-1," ",IF(AJ$5-$I$5+1&gt;'Primary inputs Alt'!$C$17,0,(SUM(OFFSET($I$21,0,AJ$5-$I$5-$A26+1)))*$C26))</f>
        <v>0</v>
      </c>
      <c r="AK26" s="168">
        <f ca="1">IF(AK$5-$I$5&lt;$A26-1," ",IF(AK$5-$I$5+1&gt;'Primary inputs Alt'!$C$17,0,(SUM(OFFSET($I$21,0,AK$5-$I$5-$A26+1)))*$C26))</f>
        <v>0</v>
      </c>
      <c r="AL26" s="168">
        <f ca="1">IF(AL$5-$I$5&lt;$A26-1," ",IF(AL$5-$I$5+1&gt;'Primary inputs Alt'!$C$17,0,(SUM(OFFSET($I$21,0,AL$5-$I$5-$A26+1)))*$C26))</f>
        <v>0</v>
      </c>
      <c r="AM26" s="168">
        <f ca="1">IF(AM$5-$I$5&lt;$A26-1," ",IF(AM$5-$I$5+1&gt;'Primary inputs Alt'!$C$17,0,(SUM(OFFSET($I$21,0,AM$5-$I$5-$A26+1)))*$C26))</f>
        <v>0</v>
      </c>
      <c r="AN26" s="168">
        <f ca="1">IF(AN$5-$I$5&lt;$A26-1," ",IF(AN$5-$I$5+1&gt;'Primary inputs Alt'!$C$17,0,(SUM(OFFSET($I$21,0,AN$5-$I$5-$A26+1)))*$C26))</f>
        <v>0</v>
      </c>
      <c r="AO26" s="168">
        <f ca="1">IF(AO$5-$I$5&lt;$A26-1," ",IF(AO$5-$I$5+1&gt;'Primary inputs Alt'!$C$17,0,(SUM(OFFSET($I$21,0,AO$5-$I$5-$A26+1)))*$C26))</f>
        <v>0</v>
      </c>
      <c r="AP26" s="168">
        <f ca="1">IF(AP$5-$I$5&lt;$A26-1," ",IF(AP$5-$I$5+1&gt;'Primary inputs Alt'!$C$17,0,(SUM(OFFSET($I$21,0,AP$5-$I$5-$A26+1)))*$C26))</f>
        <v>0</v>
      </c>
      <c r="AQ26" s="168">
        <f ca="1">IF(AQ$5-$I$5&lt;$A26-1," ",IF(AQ$5-$I$5+1&gt;'Primary inputs Alt'!$C$17,0,(SUM(OFFSET($I$21,0,AQ$5-$I$5-$A26+1)))*$C26))</f>
        <v>0</v>
      </c>
      <c r="AR26" s="168">
        <f ca="1">IF(AR$5-$I$5&lt;$A26-1," ",IF(AR$5-$I$5+1&gt;'Primary inputs Alt'!$C$17,0,(SUM(OFFSET($I$21,0,AR$5-$I$5-$A26+1)))*$C26))</f>
        <v>0</v>
      </c>
      <c r="AS26" s="168">
        <f ca="1">IF(AS$5-$I$5&lt;$A26-1," ",IF(AS$5-$I$5+1&gt;'Primary inputs Alt'!$C$17,0,(SUM(OFFSET($I$21,0,AS$5-$I$5-$A26+1)))*$C26))</f>
        <v>0</v>
      </c>
      <c r="AT26" s="168">
        <f ca="1">IF(AT$5-$I$5&lt;$A26-1," ",IF(AT$5-$I$5+1&gt;'Primary inputs Alt'!$C$17,0,(SUM(OFFSET($I$21,0,AT$5-$I$5-$A26+1)))*$C26))</f>
        <v>0</v>
      </c>
      <c r="AU26" s="168">
        <f ca="1">IF(AU$5-$I$5&lt;$A26-1," ",IF(AU$5-$I$5+1&gt;'Primary inputs Alt'!$C$17,0,(SUM(OFFSET($I$21,0,AU$5-$I$5-$A26+1)))*$C26))</f>
        <v>0</v>
      </c>
      <c r="AV26" s="168">
        <f ca="1">IF(AV$5-$I$5&lt;$A26-1," ",IF(AV$5-$I$5+1&gt;'Primary inputs Alt'!$C$17,0,(SUM(OFFSET($I$21,0,AV$5-$I$5-$A26+1)))*$C26))</f>
        <v>0</v>
      </c>
      <c r="AW26" s="168">
        <f ca="1">IF(AW$5-$I$5&lt;$A26-1," ",IF(AW$5-$I$5+1&gt;'Primary inputs Alt'!$C$17,0,(SUM(OFFSET($I$21,0,AW$5-$I$5-$A26+1)))*$C26))</f>
        <v>0</v>
      </c>
      <c r="AX26" s="168">
        <f ca="1">IF(AX$5-$I$5&lt;$A26-1," ",IF(AX$5-$I$5+1&gt;'Primary inputs Alt'!$C$17,0,(SUM(OFFSET($I$21,0,AX$5-$I$5-$A26+1)))*$C26))</f>
        <v>0</v>
      </c>
      <c r="AY26" s="168">
        <f ca="1">IF(AY$5-$I$5&lt;$A26-1," ",IF(AY$5-$I$5+1&gt;'Primary inputs Alt'!$C$17,0,(SUM(OFFSET($I$21,0,AY$5-$I$5-$A26+1)))*$C26))</f>
        <v>0</v>
      </c>
      <c r="AZ26" s="168">
        <f ca="1">IF(AZ$5-$I$5&lt;$A26-1," ",IF(AZ$5-$I$5+1&gt;'Primary inputs Alt'!$C$17,0,(SUM(OFFSET($I$21,0,AZ$5-$I$5-$A26+1)))*$C26))</f>
        <v>0</v>
      </c>
      <c r="BA26" s="168">
        <f ca="1">IF(BA$5-$I$5&lt;$A26-1," ",IF(BA$5-$I$5+1&gt;'Primary inputs Alt'!$C$17,0,(SUM(OFFSET($I$21,0,BA$5-$I$5-$A26+1)))*$C26))</f>
        <v>0</v>
      </c>
      <c r="BB26" s="168">
        <f ca="1">IF(BB$5-$I$5&lt;$A26-1," ",IF(BB$5-$I$5+1&gt;'Primary inputs Alt'!$C$17,0,(SUM(OFFSET($I$21,0,BB$5-$I$5-$A26+1)))*$C26))</f>
        <v>0</v>
      </c>
      <c r="BC26" s="168">
        <f ca="1">IF(BC$5-$I$5&lt;$A26-1," ",IF(BC$5-$I$5+1&gt;'Primary inputs Alt'!$C$17,0,(SUM(OFFSET($I$21,0,BC$5-$I$5-$A26+1)))*$C26))</f>
        <v>0</v>
      </c>
      <c r="BD26" s="168">
        <f ca="1">IF(BD$5-$I$5&lt;$A26-1," ",IF(BD$5-$I$5+1&gt;'Primary inputs Alt'!$C$17,0,(SUM(OFFSET($I$21,0,BD$5-$I$5-$A26+1)))*$C26))</f>
        <v>0</v>
      </c>
      <c r="BE26" s="168">
        <f ca="1">IF(BE$5-$I$5&lt;$A26-1," ",IF(BE$5-$I$5+1&gt;'Primary inputs Alt'!$C$17,0,(SUM(OFFSET($I$21,0,BE$5-$I$5-$A26+1)))*$C26))</f>
        <v>0</v>
      </c>
      <c r="BF26" s="168">
        <f ca="1">IF(BF$5-$I$5&lt;$A26-1," ",IF(BF$5-$I$5+1&gt;'Primary inputs Alt'!$C$17,0,(SUM(OFFSET($I$21,0,BF$5-$I$5-$A26+1)))*$C26))</f>
        <v>0</v>
      </c>
    </row>
    <row r="27" spans="1:104">
      <c r="A27" s="119">
        <v>2</v>
      </c>
      <c r="B27" s="119" t="s">
        <v>12</v>
      </c>
      <c r="C27" s="119">
        <f ca="1">OFFSET('Primary inputs Alt'!$E$12,0,$A27-1)</f>
        <v>1200</v>
      </c>
      <c r="I27" s="169" t="str">
        <f ca="1">IF(I$5-$I$5&lt;$A27-1," ",IF(I$5-$I$5+1&gt;'Primary inputs Alt'!$C$17,0,(SUM(OFFSET($I$21,0,I$5-$I$5-$A27+1)))*$C27))</f>
        <v xml:space="preserve"> </v>
      </c>
      <c r="J27" s="169">
        <f ca="1">IF(J$5-$I$5&lt;$A27-1," ",IF(J$5-$I$5+1&gt;'Primary inputs Alt'!$C$17,0,(SUM(OFFSET($I$21,0,J$5-$I$5-$A27+1)))*$C27))</f>
        <v>7979905.9382478567</v>
      </c>
      <c r="K27" s="169">
        <f ca="1">IF(K$5-$I$5&lt;$A27-1," ",IF(K$5-$I$5+1&gt;'Primary inputs Alt'!$C$17,0,(SUM(OFFSET($I$21,0,K$5-$I$5-$A27+1)))*$C27))</f>
        <v>7979905.9382478567</v>
      </c>
      <c r="L27" s="169">
        <f ca="1">IF(L$5-$I$5&lt;$A27-1," ",IF(L$5-$I$5+1&gt;'Primary inputs Alt'!$C$17,0,(SUM(OFFSET($I$21,0,L$5-$I$5-$A27+1)))*$C27))</f>
        <v>7979905.9382478567</v>
      </c>
      <c r="M27" s="169">
        <f ca="1">IF(M$5-$I$5&lt;$A27-1," ",IF(M$5-$I$5+1&gt;'Primary inputs Alt'!$C$17,0,(SUM(OFFSET($I$21,0,M$5-$I$5-$A27+1)))*$C27))</f>
        <v>6569179.7312253229</v>
      </c>
      <c r="N27" s="169">
        <f ca="1">IF(N$5-$I$5&lt;$A27-1," ",IF(N$5-$I$5+1&gt;'Primary inputs Alt'!$C$17,0,(SUM(OFFSET($I$21,0,N$5-$I$5-$A27+1)))*$C27))</f>
        <v>6569179.7312253229</v>
      </c>
      <c r="O27" s="169">
        <f ca="1">IF(O$5-$I$5&lt;$A27-1," ",IF(O$5-$I$5+1&gt;'Primary inputs Alt'!$C$17,0,(SUM(OFFSET($I$21,0,O$5-$I$5-$A27+1)))*$C27))</f>
        <v>6569179.7312253229</v>
      </c>
      <c r="P27" s="169">
        <f ca="1">IF(P$5-$I$5&lt;$A27-1," ",IF(P$5-$I$5+1&gt;'Primary inputs Alt'!$C$17,0,(SUM(OFFSET($I$21,0,P$5-$I$5-$A27+1)))*$C27))</f>
        <v>6569179.7312253229</v>
      </c>
      <c r="Q27" s="169">
        <f ca="1">IF(Q$5-$I$5&lt;$A27-1," ",IF(Q$5-$I$5+1&gt;'Primary inputs Alt'!$C$17,0,(SUM(OFFSET($I$21,0,Q$5-$I$5-$A27+1)))*$C27))</f>
        <v>6569179.7312253229</v>
      </c>
      <c r="R27" s="169">
        <f ca="1">IF(R$5-$I$5&lt;$A27-1," ",IF(R$5-$I$5+1&gt;'Primary inputs Alt'!$C$17,0,(SUM(OFFSET($I$21,0,R$5-$I$5-$A27+1)))*$C27))</f>
        <v>6569179.7312253229</v>
      </c>
      <c r="S27" s="169">
        <f ca="1">IF(S$5-$I$5&lt;$A27-1," ",IF(S$5-$I$5+1&gt;'Primary inputs Alt'!$C$17,0,(SUM(OFFSET($I$21,0,S$5-$I$5-$A27+1)))*$C27))</f>
        <v>6569179.7312253229</v>
      </c>
      <c r="T27" s="169">
        <f ca="1">IF(T$5-$I$5&lt;$A27-1," ",IF(T$5-$I$5+1&gt;'Primary inputs Alt'!$C$17,0,(SUM(OFFSET($I$21,0,T$5-$I$5-$A27+1)))*$C27))</f>
        <v>5967261.8012004253</v>
      </c>
      <c r="U27" s="169">
        <f ca="1">IF(U$5-$I$5&lt;$A27-1," ",IF(U$5-$I$5+1&gt;'Primary inputs Alt'!$C$17,0,(SUM(OFFSET($I$21,0,U$5-$I$5-$A27+1)))*$C27))</f>
        <v>5967261.8012004253</v>
      </c>
      <c r="V27" s="169">
        <f ca="1">IF(V$5-$I$5&lt;$A27-1," ",IF(V$5-$I$5+1&gt;'Primary inputs Alt'!$C$17,0,(SUM(OFFSET($I$21,0,V$5-$I$5-$A27+1)))*$C27))</f>
        <v>5967261.8012004253</v>
      </c>
      <c r="W27" s="169">
        <f ca="1">IF(W$5-$I$5&lt;$A27-1," ",IF(W$5-$I$5+1&gt;'Primary inputs Alt'!$C$17,0,(SUM(OFFSET($I$21,0,W$5-$I$5-$A27+1)))*$C27))</f>
        <v>5967261.8012004253</v>
      </c>
      <c r="X27" s="169">
        <f ca="1">IF(X$5-$I$5&lt;$A27-1," ",IF(X$5-$I$5+1&gt;'Primary inputs Alt'!$C$17,0,(SUM(OFFSET($I$21,0,X$5-$I$5-$A27+1)))*$C27))</f>
        <v>5967261.8012004253</v>
      </c>
      <c r="Y27" s="169">
        <f ca="1">IF(Y$5-$I$5&lt;$A27-1," ",IF(Y$5-$I$5+1&gt;'Primary inputs Alt'!$C$17,0,(SUM(OFFSET($I$21,0,Y$5-$I$5-$A27+1)))*$C27))</f>
        <v>5967261.8012004253</v>
      </c>
      <c r="Z27" s="169">
        <f ca="1">IF(Z$5-$I$5&lt;$A27-1," ",IF(Z$5-$I$5+1&gt;'Primary inputs Alt'!$C$17,0,(SUM(OFFSET($I$21,0,Z$5-$I$5-$A27+1)))*$C27))</f>
        <v>5967261.8012004253</v>
      </c>
      <c r="AA27" s="169">
        <f ca="1">IF(AA$5-$I$5&lt;$A27-1," ",IF(AA$5-$I$5+1&gt;'Primary inputs Alt'!$C$17,0,(SUM(OFFSET($I$21,0,AA$5-$I$5-$A27+1)))*$C27))</f>
        <v>5967261.8012004253</v>
      </c>
      <c r="AB27" s="169">
        <f ca="1">IF(AB$5-$I$5&lt;$A27-1," ",IF(AB$5-$I$5+1&gt;'Primary inputs Alt'!$C$17,0,(SUM(OFFSET($I$21,0,AB$5-$I$5-$A27+1)))*$C27))</f>
        <v>5967261.8012004253</v>
      </c>
      <c r="AC27" s="169">
        <f ca="1">IF(AC$5-$I$5&lt;$A27-1," ",IF(AC$5-$I$5+1&gt;'Primary inputs Alt'!$C$17,0,(SUM(OFFSET($I$21,0,AC$5-$I$5-$A27+1)))*$C27))</f>
        <v>5967261.8012004253</v>
      </c>
      <c r="AD27" s="169">
        <f ca="1">IF(AD$5-$I$5&lt;$A27-1," ",IF(AD$5-$I$5+1&gt;'Primary inputs Alt'!$C$17,0,(SUM(OFFSET($I$21,0,AD$5-$I$5-$A27+1)))*$C27))</f>
        <v>0</v>
      </c>
      <c r="AE27" s="169">
        <f ca="1">IF(AE$5-$I$5&lt;$A27-1," ",IF(AE$5-$I$5+1&gt;'Primary inputs Alt'!$C$17,0,(SUM(OFFSET($I$21,0,AE$5-$I$5-$A27+1)))*$C27))</f>
        <v>0</v>
      </c>
      <c r="AF27" s="169">
        <f ca="1">IF(AF$5-$I$5&lt;$A27-1," ",IF(AF$5-$I$5+1&gt;'Primary inputs Alt'!$C$17,0,(SUM(OFFSET($I$21,0,AF$5-$I$5-$A27+1)))*$C27))</f>
        <v>0</v>
      </c>
      <c r="AG27" s="169">
        <f ca="1">IF(AG$5-$I$5&lt;$A27-1," ",IF(AG$5-$I$5+1&gt;'Primary inputs Alt'!$C$17,0,(SUM(OFFSET($I$21,0,AG$5-$I$5-$A27+1)))*$C27))</f>
        <v>0</v>
      </c>
      <c r="AH27" s="169">
        <f ca="1">IF(AH$5-$I$5&lt;$A27-1," ",IF(AH$5-$I$5+1&gt;'Primary inputs Alt'!$C$17,0,(SUM(OFFSET($I$21,0,AH$5-$I$5-$A27+1)))*$C27))</f>
        <v>0</v>
      </c>
      <c r="AI27" s="169">
        <f ca="1">IF(AI$5-$I$5&lt;$A27-1," ",IF(AI$5-$I$5+1&gt;'Primary inputs Alt'!$C$17,0,(SUM(OFFSET($I$21,0,AI$5-$I$5-$A27+1)))*$C27))</f>
        <v>0</v>
      </c>
      <c r="AJ27" s="169">
        <f ca="1">IF(AJ$5-$I$5&lt;$A27-1," ",IF(AJ$5-$I$5+1&gt;'Primary inputs Alt'!$C$17,0,(SUM(OFFSET($I$21,0,AJ$5-$I$5-$A27+1)))*$C27))</f>
        <v>0</v>
      </c>
      <c r="AK27" s="169">
        <f ca="1">IF(AK$5-$I$5&lt;$A27-1," ",IF(AK$5-$I$5+1&gt;'Primary inputs Alt'!$C$17,0,(SUM(OFFSET($I$21,0,AK$5-$I$5-$A27+1)))*$C27))</f>
        <v>0</v>
      </c>
      <c r="AL27" s="169">
        <f ca="1">IF(AL$5-$I$5&lt;$A27-1," ",IF(AL$5-$I$5+1&gt;'Primary inputs Alt'!$C$17,0,(SUM(OFFSET($I$21,0,AL$5-$I$5-$A27+1)))*$C27))</f>
        <v>0</v>
      </c>
      <c r="AM27" s="169">
        <f ca="1">IF(AM$5-$I$5&lt;$A27-1," ",IF(AM$5-$I$5+1&gt;'Primary inputs Alt'!$C$17,0,(SUM(OFFSET($I$21,0,AM$5-$I$5-$A27+1)))*$C27))</f>
        <v>0</v>
      </c>
      <c r="AN27" s="169">
        <f ca="1">IF(AN$5-$I$5&lt;$A27-1," ",IF(AN$5-$I$5+1&gt;'Primary inputs Alt'!$C$17,0,(SUM(OFFSET($I$21,0,AN$5-$I$5-$A27+1)))*$C27))</f>
        <v>0</v>
      </c>
      <c r="AO27" s="169">
        <f ca="1">IF(AO$5-$I$5&lt;$A27-1," ",IF(AO$5-$I$5+1&gt;'Primary inputs Alt'!$C$17,0,(SUM(OFFSET($I$21,0,AO$5-$I$5-$A27+1)))*$C27))</f>
        <v>0</v>
      </c>
      <c r="AP27" s="169">
        <f ca="1">IF(AP$5-$I$5&lt;$A27-1," ",IF(AP$5-$I$5+1&gt;'Primary inputs Alt'!$C$17,0,(SUM(OFFSET($I$21,0,AP$5-$I$5-$A27+1)))*$C27))</f>
        <v>0</v>
      </c>
      <c r="AQ27" s="169">
        <f ca="1">IF(AQ$5-$I$5&lt;$A27-1," ",IF(AQ$5-$I$5+1&gt;'Primary inputs Alt'!$C$17,0,(SUM(OFFSET($I$21,0,AQ$5-$I$5-$A27+1)))*$C27))</f>
        <v>0</v>
      </c>
      <c r="AR27" s="169">
        <f ca="1">IF(AR$5-$I$5&lt;$A27-1," ",IF(AR$5-$I$5+1&gt;'Primary inputs Alt'!$C$17,0,(SUM(OFFSET($I$21,0,AR$5-$I$5-$A27+1)))*$C27))</f>
        <v>0</v>
      </c>
      <c r="AS27" s="169">
        <f ca="1">IF(AS$5-$I$5&lt;$A27-1," ",IF(AS$5-$I$5+1&gt;'Primary inputs Alt'!$C$17,0,(SUM(OFFSET($I$21,0,AS$5-$I$5-$A27+1)))*$C27))</f>
        <v>0</v>
      </c>
      <c r="AT27" s="169">
        <f ca="1">IF(AT$5-$I$5&lt;$A27-1," ",IF(AT$5-$I$5+1&gt;'Primary inputs Alt'!$C$17,0,(SUM(OFFSET($I$21,0,AT$5-$I$5-$A27+1)))*$C27))</f>
        <v>0</v>
      </c>
      <c r="AU27" s="169">
        <f ca="1">IF(AU$5-$I$5&lt;$A27-1," ",IF(AU$5-$I$5+1&gt;'Primary inputs Alt'!$C$17,0,(SUM(OFFSET($I$21,0,AU$5-$I$5-$A27+1)))*$C27))</f>
        <v>0</v>
      </c>
      <c r="AV27" s="169">
        <f ca="1">IF(AV$5-$I$5&lt;$A27-1," ",IF(AV$5-$I$5+1&gt;'Primary inputs Alt'!$C$17,0,(SUM(OFFSET($I$21,0,AV$5-$I$5-$A27+1)))*$C27))</f>
        <v>0</v>
      </c>
      <c r="AW27" s="169">
        <f ca="1">IF(AW$5-$I$5&lt;$A27-1," ",IF(AW$5-$I$5+1&gt;'Primary inputs Alt'!$C$17,0,(SUM(OFFSET($I$21,0,AW$5-$I$5-$A27+1)))*$C27))</f>
        <v>0</v>
      </c>
      <c r="AX27" s="169">
        <f ca="1">IF(AX$5-$I$5&lt;$A27-1," ",IF(AX$5-$I$5+1&gt;'Primary inputs Alt'!$C$17,0,(SUM(OFFSET($I$21,0,AX$5-$I$5-$A27+1)))*$C27))</f>
        <v>0</v>
      </c>
      <c r="AY27" s="169">
        <f ca="1">IF(AY$5-$I$5&lt;$A27-1," ",IF(AY$5-$I$5+1&gt;'Primary inputs Alt'!$C$17,0,(SUM(OFFSET($I$21,0,AY$5-$I$5-$A27+1)))*$C27))</f>
        <v>0</v>
      </c>
      <c r="AZ27" s="169">
        <f ca="1">IF(AZ$5-$I$5&lt;$A27-1," ",IF(AZ$5-$I$5+1&gt;'Primary inputs Alt'!$C$17,0,(SUM(OFFSET($I$21,0,AZ$5-$I$5-$A27+1)))*$C27))</f>
        <v>0</v>
      </c>
      <c r="BA27" s="169">
        <f ca="1">IF(BA$5-$I$5&lt;$A27-1," ",IF(BA$5-$I$5+1&gt;'Primary inputs Alt'!$C$17,0,(SUM(OFFSET($I$21,0,BA$5-$I$5-$A27+1)))*$C27))</f>
        <v>0</v>
      </c>
      <c r="BB27" s="169">
        <f ca="1">IF(BB$5-$I$5&lt;$A27-1," ",IF(BB$5-$I$5+1&gt;'Primary inputs Alt'!$C$17,0,(SUM(OFFSET($I$21,0,BB$5-$I$5-$A27+1)))*$C27))</f>
        <v>0</v>
      </c>
      <c r="BC27" s="169">
        <f ca="1">IF(BC$5-$I$5&lt;$A27-1," ",IF(BC$5-$I$5+1&gt;'Primary inputs Alt'!$C$17,0,(SUM(OFFSET($I$21,0,BC$5-$I$5-$A27+1)))*$C27))</f>
        <v>0</v>
      </c>
      <c r="BD27" s="169">
        <f ca="1">IF(BD$5-$I$5&lt;$A27-1," ",IF(BD$5-$I$5+1&gt;'Primary inputs Alt'!$C$17,0,(SUM(OFFSET($I$21,0,BD$5-$I$5-$A27+1)))*$C27))</f>
        <v>0</v>
      </c>
      <c r="BE27" s="169">
        <f ca="1">IF(BE$5-$I$5&lt;$A27-1," ",IF(BE$5-$I$5+1&gt;'Primary inputs Alt'!$C$17,0,(SUM(OFFSET($I$21,0,BE$5-$I$5-$A27+1)))*$C27))</f>
        <v>0</v>
      </c>
      <c r="BF27" s="169">
        <f ca="1">IF(BF$5-$I$5&lt;$A27-1," ",IF(BF$5-$I$5+1&gt;'Primary inputs Alt'!$C$17,0,(SUM(OFFSET($I$21,0,BF$5-$I$5-$A27+1)))*$C27))</f>
        <v>0</v>
      </c>
      <c r="BG27" s="119"/>
      <c r="BH27" s="119"/>
      <c r="BI27" s="119"/>
      <c r="BJ27" s="119"/>
      <c r="BK27" s="119"/>
      <c r="BL27" s="119"/>
      <c r="BM27" s="119"/>
      <c r="BN27" s="119"/>
      <c r="BO27" s="119"/>
      <c r="BP27" s="119"/>
      <c r="BQ27" s="119"/>
      <c r="BR27" s="119"/>
      <c r="BS27" s="119"/>
      <c r="BT27" s="119"/>
      <c r="BU27" s="119"/>
      <c r="BV27" s="119"/>
      <c r="BW27" s="119"/>
      <c r="BX27" s="119"/>
      <c r="BY27" s="119"/>
      <c r="BZ27" s="119"/>
      <c r="CA27" s="119"/>
      <c r="CB27" s="119"/>
      <c r="CC27" s="119"/>
      <c r="CD27" s="119"/>
      <c r="CE27" s="119"/>
      <c r="CF27" s="119"/>
      <c r="CG27" s="119"/>
      <c r="CH27" s="119"/>
      <c r="CI27" s="119"/>
      <c r="CJ27" s="119"/>
      <c r="CK27" s="119"/>
      <c r="CL27" s="119"/>
      <c r="CM27" s="119"/>
      <c r="CN27" s="119"/>
      <c r="CO27" s="119"/>
      <c r="CP27" s="119"/>
      <c r="CQ27" s="119"/>
      <c r="CR27" s="119"/>
      <c r="CS27" s="119"/>
      <c r="CT27" s="119"/>
      <c r="CU27" s="119"/>
      <c r="CV27" s="119"/>
      <c r="CW27" s="119"/>
      <c r="CX27" s="119"/>
      <c r="CY27" s="119"/>
      <c r="CZ27" s="119"/>
    </row>
    <row r="28" spans="1:104">
      <c r="A28" s="119">
        <v>3</v>
      </c>
      <c r="B28" s="119" t="s">
        <v>13</v>
      </c>
      <c r="C28" s="119">
        <f ca="1">OFFSET('Primary inputs Alt'!$E$12,0,$A28-1)</f>
        <v>2400</v>
      </c>
      <c r="E28" s="92"/>
      <c r="F28" s="92"/>
      <c r="G28" s="92"/>
      <c r="H28" s="92"/>
      <c r="I28" s="169" t="str">
        <f ca="1">IF(I$5-$I$5&lt;$A28-1," ",IF(I$5-$I$5+1&gt;'Primary inputs Alt'!$C$17,0,(SUM(OFFSET($I$21,0,I$5-$I$5-$A28+1)))*$C28))</f>
        <v xml:space="preserve"> </v>
      </c>
      <c r="J28" s="169" t="str">
        <f ca="1">IF(J$5-$I$5&lt;$A28-1," ",IF(J$5-$I$5+1&gt;'Primary inputs Alt'!$C$17,0,(SUM(OFFSET($I$21,0,J$5-$I$5-$A28+1)))*$C28))</f>
        <v xml:space="preserve"> </v>
      </c>
      <c r="K28" s="169">
        <f ca="1">IF(K$5-$I$5&lt;$A28-1," ",IF(K$5-$I$5+1&gt;'Primary inputs Alt'!$C$17,0,(SUM(OFFSET($I$21,0,K$5-$I$5-$A28+1)))*$C28))</f>
        <v>15959811.876495713</v>
      </c>
      <c r="L28" s="169">
        <f ca="1">IF(L$5-$I$5&lt;$A28-1," ",IF(L$5-$I$5+1&gt;'Primary inputs Alt'!$C$17,0,(SUM(OFFSET($I$21,0,L$5-$I$5-$A28+1)))*$C28))</f>
        <v>15959811.876495713</v>
      </c>
      <c r="M28" s="169">
        <f ca="1">IF(M$5-$I$5&lt;$A28-1," ",IF(M$5-$I$5+1&gt;'Primary inputs Alt'!$C$17,0,(SUM(OFFSET($I$21,0,M$5-$I$5-$A28+1)))*$C28))</f>
        <v>15959811.876495713</v>
      </c>
      <c r="N28" s="169">
        <f ca="1">IF(N$5-$I$5&lt;$A28-1," ",IF(N$5-$I$5+1&gt;'Primary inputs Alt'!$C$17,0,(SUM(OFFSET($I$21,0,N$5-$I$5-$A28+1)))*$C28))</f>
        <v>13138359.462450646</v>
      </c>
      <c r="O28" s="169">
        <f ca="1">IF(O$5-$I$5&lt;$A28-1," ",IF(O$5-$I$5+1&gt;'Primary inputs Alt'!$C$17,0,(SUM(OFFSET($I$21,0,O$5-$I$5-$A28+1)))*$C28))</f>
        <v>13138359.462450646</v>
      </c>
      <c r="P28" s="169">
        <f ca="1">IF(P$5-$I$5&lt;$A28-1," ",IF(P$5-$I$5+1&gt;'Primary inputs Alt'!$C$17,0,(SUM(OFFSET($I$21,0,P$5-$I$5-$A28+1)))*$C28))</f>
        <v>13138359.462450646</v>
      </c>
      <c r="Q28" s="169">
        <f ca="1">IF(Q$5-$I$5&lt;$A28-1," ",IF(Q$5-$I$5+1&gt;'Primary inputs Alt'!$C$17,0,(SUM(OFFSET($I$21,0,Q$5-$I$5-$A28+1)))*$C28))</f>
        <v>13138359.462450646</v>
      </c>
      <c r="R28" s="169">
        <f ca="1">IF(R$5-$I$5&lt;$A28-1," ",IF(R$5-$I$5+1&gt;'Primary inputs Alt'!$C$17,0,(SUM(OFFSET($I$21,0,R$5-$I$5-$A28+1)))*$C28))</f>
        <v>13138359.462450646</v>
      </c>
      <c r="S28" s="169">
        <f ca="1">IF(S$5-$I$5&lt;$A28-1," ",IF(S$5-$I$5+1&gt;'Primary inputs Alt'!$C$17,0,(SUM(OFFSET($I$21,0,S$5-$I$5-$A28+1)))*$C28))</f>
        <v>13138359.462450646</v>
      </c>
      <c r="T28" s="169">
        <f ca="1">IF(T$5-$I$5&lt;$A28-1," ",IF(T$5-$I$5+1&gt;'Primary inputs Alt'!$C$17,0,(SUM(OFFSET($I$21,0,T$5-$I$5-$A28+1)))*$C28))</f>
        <v>13138359.462450646</v>
      </c>
      <c r="U28" s="169">
        <f ca="1">IF(U$5-$I$5&lt;$A28-1," ",IF(U$5-$I$5+1&gt;'Primary inputs Alt'!$C$17,0,(SUM(OFFSET($I$21,0,U$5-$I$5-$A28+1)))*$C28))</f>
        <v>11934523.602400851</v>
      </c>
      <c r="V28" s="169">
        <f ca="1">IF(V$5-$I$5&lt;$A28-1," ",IF(V$5-$I$5+1&gt;'Primary inputs Alt'!$C$17,0,(SUM(OFFSET($I$21,0,V$5-$I$5-$A28+1)))*$C28))</f>
        <v>11934523.602400851</v>
      </c>
      <c r="W28" s="169">
        <f ca="1">IF(W$5-$I$5&lt;$A28-1," ",IF(W$5-$I$5+1&gt;'Primary inputs Alt'!$C$17,0,(SUM(OFFSET($I$21,0,W$5-$I$5-$A28+1)))*$C28))</f>
        <v>11934523.602400851</v>
      </c>
      <c r="X28" s="169">
        <f ca="1">IF(X$5-$I$5&lt;$A28-1," ",IF(X$5-$I$5+1&gt;'Primary inputs Alt'!$C$17,0,(SUM(OFFSET($I$21,0,X$5-$I$5-$A28+1)))*$C28))</f>
        <v>11934523.602400851</v>
      </c>
      <c r="Y28" s="169">
        <f ca="1">IF(Y$5-$I$5&lt;$A28-1," ",IF(Y$5-$I$5+1&gt;'Primary inputs Alt'!$C$17,0,(SUM(OFFSET($I$21,0,Y$5-$I$5-$A28+1)))*$C28))</f>
        <v>11934523.602400851</v>
      </c>
      <c r="Z28" s="169">
        <f ca="1">IF(Z$5-$I$5&lt;$A28-1," ",IF(Z$5-$I$5+1&gt;'Primary inputs Alt'!$C$17,0,(SUM(OFFSET($I$21,0,Z$5-$I$5-$A28+1)))*$C28))</f>
        <v>11934523.602400851</v>
      </c>
      <c r="AA28" s="169">
        <f ca="1">IF(AA$5-$I$5&lt;$A28-1," ",IF(AA$5-$I$5+1&gt;'Primary inputs Alt'!$C$17,0,(SUM(OFFSET($I$21,0,AA$5-$I$5-$A28+1)))*$C28))</f>
        <v>11934523.602400851</v>
      </c>
      <c r="AB28" s="169">
        <f ca="1">IF(AB$5-$I$5&lt;$A28-1," ",IF(AB$5-$I$5+1&gt;'Primary inputs Alt'!$C$17,0,(SUM(OFFSET($I$21,0,AB$5-$I$5-$A28+1)))*$C28))</f>
        <v>11934523.602400851</v>
      </c>
      <c r="AC28" s="169">
        <f ca="1">IF(AC$5-$I$5&lt;$A28-1," ",IF(AC$5-$I$5+1&gt;'Primary inputs Alt'!$C$17,0,(SUM(OFFSET($I$21,0,AC$5-$I$5-$A28+1)))*$C28))</f>
        <v>11934523.602400851</v>
      </c>
      <c r="AD28" s="169">
        <f ca="1">IF(AD$5-$I$5&lt;$A28-1," ",IF(AD$5-$I$5+1&gt;'Primary inputs Alt'!$C$17,0,(SUM(OFFSET($I$21,0,AD$5-$I$5-$A28+1)))*$C28))</f>
        <v>11934523.602400851</v>
      </c>
      <c r="AE28" s="169">
        <f ca="1">IF(AE$5-$I$5&lt;$A28-1," ",IF(AE$5-$I$5+1&gt;'Primary inputs Alt'!$C$17,0,(SUM(OFFSET($I$21,0,AE$5-$I$5-$A28+1)))*$C28))</f>
        <v>0</v>
      </c>
      <c r="AF28" s="169">
        <f ca="1">IF(AF$5-$I$5&lt;$A28-1," ",IF(AF$5-$I$5+1&gt;'Primary inputs Alt'!$C$17,0,(SUM(OFFSET($I$21,0,AF$5-$I$5-$A28+1)))*$C28))</f>
        <v>0</v>
      </c>
      <c r="AG28" s="169">
        <f ca="1">IF(AG$5-$I$5&lt;$A28-1," ",IF(AG$5-$I$5+1&gt;'Primary inputs Alt'!$C$17,0,(SUM(OFFSET($I$21,0,AG$5-$I$5-$A28+1)))*$C28))</f>
        <v>0</v>
      </c>
      <c r="AH28" s="169">
        <f ca="1">IF(AH$5-$I$5&lt;$A28-1," ",IF(AH$5-$I$5+1&gt;'Primary inputs Alt'!$C$17,0,(SUM(OFFSET($I$21,0,AH$5-$I$5-$A28+1)))*$C28))</f>
        <v>0</v>
      </c>
      <c r="AI28" s="169">
        <f ca="1">IF(AI$5-$I$5&lt;$A28-1," ",IF(AI$5-$I$5+1&gt;'Primary inputs Alt'!$C$17,0,(SUM(OFFSET($I$21,0,AI$5-$I$5-$A28+1)))*$C28))</f>
        <v>0</v>
      </c>
      <c r="AJ28" s="169">
        <f ca="1">IF(AJ$5-$I$5&lt;$A28-1," ",IF(AJ$5-$I$5+1&gt;'Primary inputs Alt'!$C$17,0,(SUM(OFFSET($I$21,0,AJ$5-$I$5-$A28+1)))*$C28))</f>
        <v>0</v>
      </c>
      <c r="AK28" s="169">
        <f ca="1">IF(AK$5-$I$5&lt;$A28-1," ",IF(AK$5-$I$5+1&gt;'Primary inputs Alt'!$C$17,0,(SUM(OFFSET($I$21,0,AK$5-$I$5-$A28+1)))*$C28))</f>
        <v>0</v>
      </c>
      <c r="AL28" s="169">
        <f ca="1">IF(AL$5-$I$5&lt;$A28-1," ",IF(AL$5-$I$5+1&gt;'Primary inputs Alt'!$C$17,0,(SUM(OFFSET($I$21,0,AL$5-$I$5-$A28+1)))*$C28))</f>
        <v>0</v>
      </c>
      <c r="AM28" s="169">
        <f ca="1">IF(AM$5-$I$5&lt;$A28-1," ",IF(AM$5-$I$5+1&gt;'Primary inputs Alt'!$C$17,0,(SUM(OFFSET($I$21,0,AM$5-$I$5-$A28+1)))*$C28))</f>
        <v>0</v>
      </c>
      <c r="AN28" s="169">
        <f ca="1">IF(AN$5-$I$5&lt;$A28-1," ",IF(AN$5-$I$5+1&gt;'Primary inputs Alt'!$C$17,0,(SUM(OFFSET($I$21,0,AN$5-$I$5-$A28+1)))*$C28))</f>
        <v>0</v>
      </c>
      <c r="AO28" s="169">
        <f ca="1">IF(AO$5-$I$5&lt;$A28-1," ",IF(AO$5-$I$5+1&gt;'Primary inputs Alt'!$C$17,0,(SUM(OFFSET($I$21,0,AO$5-$I$5-$A28+1)))*$C28))</f>
        <v>0</v>
      </c>
      <c r="AP28" s="169">
        <f ca="1">IF(AP$5-$I$5&lt;$A28-1," ",IF(AP$5-$I$5+1&gt;'Primary inputs Alt'!$C$17,0,(SUM(OFFSET($I$21,0,AP$5-$I$5-$A28+1)))*$C28))</f>
        <v>0</v>
      </c>
      <c r="AQ28" s="169">
        <f ca="1">IF(AQ$5-$I$5&lt;$A28-1," ",IF(AQ$5-$I$5+1&gt;'Primary inputs Alt'!$C$17,0,(SUM(OFFSET($I$21,0,AQ$5-$I$5-$A28+1)))*$C28))</f>
        <v>0</v>
      </c>
      <c r="AR28" s="169">
        <f ca="1">IF(AR$5-$I$5&lt;$A28-1," ",IF(AR$5-$I$5+1&gt;'Primary inputs Alt'!$C$17,0,(SUM(OFFSET($I$21,0,AR$5-$I$5-$A28+1)))*$C28))</f>
        <v>0</v>
      </c>
      <c r="AS28" s="169">
        <f ca="1">IF(AS$5-$I$5&lt;$A28-1," ",IF(AS$5-$I$5+1&gt;'Primary inputs Alt'!$C$17,0,(SUM(OFFSET($I$21,0,AS$5-$I$5-$A28+1)))*$C28))</f>
        <v>0</v>
      </c>
      <c r="AT28" s="169">
        <f ca="1">IF(AT$5-$I$5&lt;$A28-1," ",IF(AT$5-$I$5+1&gt;'Primary inputs Alt'!$C$17,0,(SUM(OFFSET($I$21,0,AT$5-$I$5-$A28+1)))*$C28))</f>
        <v>0</v>
      </c>
      <c r="AU28" s="169">
        <f ca="1">IF(AU$5-$I$5&lt;$A28-1," ",IF(AU$5-$I$5+1&gt;'Primary inputs Alt'!$C$17,0,(SUM(OFFSET($I$21,0,AU$5-$I$5-$A28+1)))*$C28))</f>
        <v>0</v>
      </c>
      <c r="AV28" s="169">
        <f ca="1">IF(AV$5-$I$5&lt;$A28-1," ",IF(AV$5-$I$5+1&gt;'Primary inputs Alt'!$C$17,0,(SUM(OFFSET($I$21,0,AV$5-$I$5-$A28+1)))*$C28))</f>
        <v>0</v>
      </c>
      <c r="AW28" s="169">
        <f ca="1">IF(AW$5-$I$5&lt;$A28-1," ",IF(AW$5-$I$5+1&gt;'Primary inputs Alt'!$C$17,0,(SUM(OFFSET($I$21,0,AW$5-$I$5-$A28+1)))*$C28))</f>
        <v>0</v>
      </c>
      <c r="AX28" s="169">
        <f ca="1">IF(AX$5-$I$5&lt;$A28-1," ",IF(AX$5-$I$5+1&gt;'Primary inputs Alt'!$C$17,0,(SUM(OFFSET($I$21,0,AX$5-$I$5-$A28+1)))*$C28))</f>
        <v>0</v>
      </c>
      <c r="AY28" s="169">
        <f ca="1">IF(AY$5-$I$5&lt;$A28-1," ",IF(AY$5-$I$5+1&gt;'Primary inputs Alt'!$C$17,0,(SUM(OFFSET($I$21,0,AY$5-$I$5-$A28+1)))*$C28))</f>
        <v>0</v>
      </c>
      <c r="AZ28" s="169">
        <f ca="1">IF(AZ$5-$I$5&lt;$A28-1," ",IF(AZ$5-$I$5+1&gt;'Primary inputs Alt'!$C$17,0,(SUM(OFFSET($I$21,0,AZ$5-$I$5-$A28+1)))*$C28))</f>
        <v>0</v>
      </c>
      <c r="BA28" s="169">
        <f ca="1">IF(BA$5-$I$5&lt;$A28-1," ",IF(BA$5-$I$5+1&gt;'Primary inputs Alt'!$C$17,0,(SUM(OFFSET($I$21,0,BA$5-$I$5-$A28+1)))*$C28))</f>
        <v>0</v>
      </c>
      <c r="BB28" s="169">
        <f ca="1">IF(BB$5-$I$5&lt;$A28-1," ",IF(BB$5-$I$5+1&gt;'Primary inputs Alt'!$C$17,0,(SUM(OFFSET($I$21,0,BB$5-$I$5-$A28+1)))*$C28))</f>
        <v>0</v>
      </c>
      <c r="BC28" s="169">
        <f ca="1">IF(BC$5-$I$5&lt;$A28-1," ",IF(BC$5-$I$5+1&gt;'Primary inputs Alt'!$C$17,0,(SUM(OFFSET($I$21,0,BC$5-$I$5-$A28+1)))*$C28))</f>
        <v>0</v>
      </c>
      <c r="BD28" s="169">
        <f ca="1">IF(BD$5-$I$5&lt;$A28-1," ",IF(BD$5-$I$5+1&gt;'Primary inputs Alt'!$C$17,0,(SUM(OFFSET($I$21,0,BD$5-$I$5-$A28+1)))*$C28))</f>
        <v>0</v>
      </c>
      <c r="BE28" s="169">
        <f ca="1">IF(BE$5-$I$5&lt;$A28-1," ",IF(BE$5-$I$5+1&gt;'Primary inputs Alt'!$C$17,0,(SUM(OFFSET($I$21,0,BE$5-$I$5-$A28+1)))*$C28))</f>
        <v>0</v>
      </c>
      <c r="BF28" s="169">
        <f ca="1">IF(BF$5-$I$5&lt;$A28-1," ",IF(BF$5-$I$5+1&gt;'Primary inputs Alt'!$C$17,0,(SUM(OFFSET($I$21,0,BF$5-$I$5-$A28+1)))*$C28))</f>
        <v>0</v>
      </c>
      <c r="BG28" s="119"/>
      <c r="BH28" s="119"/>
      <c r="BI28" s="119"/>
      <c r="BJ28" s="119"/>
      <c r="BK28" s="119"/>
      <c r="BL28" s="119"/>
      <c r="BM28" s="119"/>
      <c r="BN28" s="119"/>
      <c r="BO28" s="119"/>
      <c r="BP28" s="119"/>
      <c r="BQ28" s="119"/>
      <c r="BR28" s="119"/>
      <c r="BS28" s="119"/>
      <c r="BT28" s="119"/>
      <c r="BU28" s="119"/>
      <c r="BV28" s="119"/>
      <c r="BW28" s="119"/>
      <c r="BX28" s="119"/>
      <c r="BY28" s="119"/>
      <c r="BZ28" s="119"/>
      <c r="CA28" s="119"/>
      <c r="CB28" s="119"/>
      <c r="CC28" s="119"/>
      <c r="CD28" s="119"/>
      <c r="CE28" s="119"/>
      <c r="CF28" s="119"/>
      <c r="CG28" s="119"/>
      <c r="CH28" s="119"/>
      <c r="CI28" s="119"/>
      <c r="CJ28" s="119"/>
      <c r="CK28" s="119"/>
      <c r="CL28" s="119"/>
      <c r="CM28" s="119"/>
      <c r="CN28" s="119"/>
      <c r="CO28" s="119"/>
      <c r="CP28" s="119"/>
      <c r="CQ28" s="119"/>
      <c r="CR28" s="119"/>
      <c r="CS28" s="119"/>
      <c r="CT28" s="119"/>
      <c r="CU28" s="119"/>
      <c r="CV28" s="119"/>
      <c r="CW28" s="119"/>
      <c r="CX28" s="119"/>
      <c r="CY28" s="119"/>
      <c r="CZ28" s="119"/>
    </row>
    <row r="29" spans="1:104">
      <c r="A29" s="119">
        <v>4</v>
      </c>
      <c r="B29" s="119" t="s">
        <v>14</v>
      </c>
      <c r="C29" s="119">
        <f ca="1">OFFSET('Primary inputs Alt'!$E$12,0,$A29-1)</f>
        <v>3600</v>
      </c>
      <c r="I29" s="169" t="str">
        <f ca="1">IF(I$5-$I$5&lt;$A29-1," ",IF(I$5-$I$5+1&gt;'Primary inputs Alt'!$C$17,0,(SUM(OFFSET($I$21,0,I$5-$I$5-$A29+1)))*$C29))</f>
        <v xml:space="preserve"> </v>
      </c>
      <c r="J29" s="169" t="str">
        <f ca="1">IF(J$5-$I$5&lt;$A29-1," ",IF(J$5-$I$5+1&gt;'Primary inputs Alt'!$C$17,0,(SUM(OFFSET($I$21,0,J$5-$I$5-$A29+1)))*$C29))</f>
        <v xml:space="preserve"> </v>
      </c>
      <c r="K29" s="169" t="str">
        <f ca="1">IF(K$5-$I$5&lt;$A29-1," ",IF(K$5-$I$5+1&gt;'Primary inputs Alt'!$C$17,0,(SUM(OFFSET($I$21,0,K$5-$I$5-$A29+1)))*$C29))</f>
        <v xml:space="preserve"> </v>
      </c>
      <c r="L29" s="169">
        <f ca="1">IF(L$5-$I$5&lt;$A29-1," ",IF(L$5-$I$5+1&gt;'Primary inputs Alt'!$C$17,0,(SUM(OFFSET($I$21,0,L$5-$I$5-$A29+1)))*$C29))</f>
        <v>23939717.814743571</v>
      </c>
      <c r="M29" s="169">
        <f ca="1">IF(M$5-$I$5&lt;$A29-1," ",IF(M$5-$I$5+1&gt;'Primary inputs Alt'!$C$17,0,(SUM(OFFSET($I$21,0,M$5-$I$5-$A29+1)))*$C29))</f>
        <v>23939717.814743571</v>
      </c>
      <c r="N29" s="169">
        <f ca="1">IF(N$5-$I$5&lt;$A29-1," ",IF(N$5-$I$5+1&gt;'Primary inputs Alt'!$C$17,0,(SUM(OFFSET($I$21,0,N$5-$I$5-$A29+1)))*$C29))</f>
        <v>23939717.814743571</v>
      </c>
      <c r="O29" s="169">
        <f ca="1">IF(O$5-$I$5&lt;$A29-1," ",IF(O$5-$I$5+1&gt;'Primary inputs Alt'!$C$17,0,(SUM(OFFSET($I$21,0,O$5-$I$5-$A29+1)))*$C29))</f>
        <v>19707539.193675969</v>
      </c>
      <c r="P29" s="169">
        <f ca="1">IF(P$5-$I$5&lt;$A29-1," ",IF(P$5-$I$5+1&gt;'Primary inputs Alt'!$C$17,0,(SUM(OFFSET($I$21,0,P$5-$I$5-$A29+1)))*$C29))</f>
        <v>19707539.193675969</v>
      </c>
      <c r="Q29" s="169">
        <f ca="1">IF(Q$5-$I$5&lt;$A29-1," ",IF(Q$5-$I$5+1&gt;'Primary inputs Alt'!$C$17,0,(SUM(OFFSET($I$21,0,Q$5-$I$5-$A29+1)))*$C29))</f>
        <v>19707539.193675969</v>
      </c>
      <c r="R29" s="169">
        <f ca="1">IF(R$5-$I$5&lt;$A29-1," ",IF(R$5-$I$5+1&gt;'Primary inputs Alt'!$C$17,0,(SUM(OFFSET($I$21,0,R$5-$I$5-$A29+1)))*$C29))</f>
        <v>19707539.193675969</v>
      </c>
      <c r="S29" s="169">
        <f ca="1">IF(S$5-$I$5&lt;$A29-1," ",IF(S$5-$I$5+1&gt;'Primary inputs Alt'!$C$17,0,(SUM(OFFSET($I$21,0,S$5-$I$5-$A29+1)))*$C29))</f>
        <v>19707539.193675969</v>
      </c>
      <c r="T29" s="169">
        <f ca="1">IF(T$5-$I$5&lt;$A29-1," ",IF(T$5-$I$5+1&gt;'Primary inputs Alt'!$C$17,0,(SUM(OFFSET($I$21,0,T$5-$I$5-$A29+1)))*$C29))</f>
        <v>19707539.193675969</v>
      </c>
      <c r="U29" s="169">
        <f ca="1">IF(U$5-$I$5&lt;$A29-1," ",IF(U$5-$I$5+1&gt;'Primary inputs Alt'!$C$17,0,(SUM(OFFSET($I$21,0,U$5-$I$5-$A29+1)))*$C29))</f>
        <v>19707539.193675969</v>
      </c>
      <c r="V29" s="169">
        <f ca="1">IF(V$5-$I$5&lt;$A29-1," ",IF(V$5-$I$5+1&gt;'Primary inputs Alt'!$C$17,0,(SUM(OFFSET($I$21,0,V$5-$I$5-$A29+1)))*$C29))</f>
        <v>17901785.403601274</v>
      </c>
      <c r="W29" s="169">
        <f ca="1">IF(W$5-$I$5&lt;$A29-1," ",IF(W$5-$I$5+1&gt;'Primary inputs Alt'!$C$17,0,(SUM(OFFSET($I$21,0,W$5-$I$5-$A29+1)))*$C29))</f>
        <v>17901785.403601274</v>
      </c>
      <c r="X29" s="169">
        <f ca="1">IF(X$5-$I$5&lt;$A29-1," ",IF(X$5-$I$5+1&gt;'Primary inputs Alt'!$C$17,0,(SUM(OFFSET($I$21,0,X$5-$I$5-$A29+1)))*$C29))</f>
        <v>17901785.403601274</v>
      </c>
      <c r="Y29" s="169">
        <f ca="1">IF(Y$5-$I$5&lt;$A29-1," ",IF(Y$5-$I$5+1&gt;'Primary inputs Alt'!$C$17,0,(SUM(OFFSET($I$21,0,Y$5-$I$5-$A29+1)))*$C29))</f>
        <v>17901785.403601274</v>
      </c>
      <c r="Z29" s="169">
        <f ca="1">IF(Z$5-$I$5&lt;$A29-1," ",IF(Z$5-$I$5+1&gt;'Primary inputs Alt'!$C$17,0,(SUM(OFFSET($I$21,0,Z$5-$I$5-$A29+1)))*$C29))</f>
        <v>17901785.403601274</v>
      </c>
      <c r="AA29" s="169">
        <f ca="1">IF(AA$5-$I$5&lt;$A29-1," ",IF(AA$5-$I$5+1&gt;'Primary inputs Alt'!$C$17,0,(SUM(OFFSET($I$21,0,AA$5-$I$5-$A29+1)))*$C29))</f>
        <v>17901785.403601274</v>
      </c>
      <c r="AB29" s="169">
        <f ca="1">IF(AB$5-$I$5&lt;$A29-1," ",IF(AB$5-$I$5+1&gt;'Primary inputs Alt'!$C$17,0,(SUM(OFFSET($I$21,0,AB$5-$I$5-$A29+1)))*$C29))</f>
        <v>17901785.403601274</v>
      </c>
      <c r="AC29" s="169">
        <f ca="1">IF(AC$5-$I$5&lt;$A29-1," ",IF(AC$5-$I$5+1&gt;'Primary inputs Alt'!$C$17,0,(SUM(OFFSET($I$21,0,AC$5-$I$5-$A29+1)))*$C29))</f>
        <v>17901785.403601274</v>
      </c>
      <c r="AD29" s="169">
        <f ca="1">IF(AD$5-$I$5&lt;$A29-1," ",IF(AD$5-$I$5+1&gt;'Primary inputs Alt'!$C$17,0,(SUM(OFFSET($I$21,0,AD$5-$I$5-$A29+1)))*$C29))</f>
        <v>17901785.403601274</v>
      </c>
      <c r="AE29" s="169">
        <f ca="1">IF(AE$5-$I$5&lt;$A29-1," ",IF(AE$5-$I$5+1&gt;'Primary inputs Alt'!$C$17,0,(SUM(OFFSET($I$21,0,AE$5-$I$5-$A29+1)))*$C29))</f>
        <v>17901785.403601274</v>
      </c>
      <c r="AF29" s="169">
        <f ca="1">IF(AF$5-$I$5&lt;$A29-1," ",IF(AF$5-$I$5+1&gt;'Primary inputs Alt'!$C$17,0,(SUM(OFFSET($I$21,0,AF$5-$I$5-$A29+1)))*$C29))</f>
        <v>0</v>
      </c>
      <c r="AG29" s="169">
        <f ca="1">IF(AG$5-$I$5&lt;$A29-1," ",IF(AG$5-$I$5+1&gt;'Primary inputs Alt'!$C$17,0,(SUM(OFFSET($I$21,0,AG$5-$I$5-$A29+1)))*$C29))</f>
        <v>0</v>
      </c>
      <c r="AH29" s="169">
        <f ca="1">IF(AH$5-$I$5&lt;$A29-1," ",IF(AH$5-$I$5+1&gt;'Primary inputs Alt'!$C$17,0,(SUM(OFFSET($I$21,0,AH$5-$I$5-$A29+1)))*$C29))</f>
        <v>0</v>
      </c>
      <c r="AI29" s="169">
        <f ca="1">IF(AI$5-$I$5&lt;$A29-1," ",IF(AI$5-$I$5+1&gt;'Primary inputs Alt'!$C$17,0,(SUM(OFFSET($I$21,0,AI$5-$I$5-$A29+1)))*$C29))</f>
        <v>0</v>
      </c>
      <c r="AJ29" s="169">
        <f ca="1">IF(AJ$5-$I$5&lt;$A29-1," ",IF(AJ$5-$I$5+1&gt;'Primary inputs Alt'!$C$17,0,(SUM(OFFSET($I$21,0,AJ$5-$I$5-$A29+1)))*$C29))</f>
        <v>0</v>
      </c>
      <c r="AK29" s="169">
        <f ca="1">IF(AK$5-$I$5&lt;$A29-1," ",IF(AK$5-$I$5+1&gt;'Primary inputs Alt'!$C$17,0,(SUM(OFFSET($I$21,0,AK$5-$I$5-$A29+1)))*$C29))</f>
        <v>0</v>
      </c>
      <c r="AL29" s="169">
        <f ca="1">IF(AL$5-$I$5&lt;$A29-1," ",IF(AL$5-$I$5+1&gt;'Primary inputs Alt'!$C$17,0,(SUM(OFFSET($I$21,0,AL$5-$I$5-$A29+1)))*$C29))</f>
        <v>0</v>
      </c>
      <c r="AM29" s="169">
        <f ca="1">IF(AM$5-$I$5&lt;$A29-1," ",IF(AM$5-$I$5+1&gt;'Primary inputs Alt'!$C$17,0,(SUM(OFFSET($I$21,0,AM$5-$I$5-$A29+1)))*$C29))</f>
        <v>0</v>
      </c>
      <c r="AN29" s="169">
        <f ca="1">IF(AN$5-$I$5&lt;$A29-1," ",IF(AN$5-$I$5+1&gt;'Primary inputs Alt'!$C$17,0,(SUM(OFFSET($I$21,0,AN$5-$I$5-$A29+1)))*$C29))</f>
        <v>0</v>
      </c>
      <c r="AO29" s="169">
        <f ca="1">IF(AO$5-$I$5&lt;$A29-1," ",IF(AO$5-$I$5+1&gt;'Primary inputs Alt'!$C$17,0,(SUM(OFFSET($I$21,0,AO$5-$I$5-$A29+1)))*$C29))</f>
        <v>0</v>
      </c>
      <c r="AP29" s="169">
        <f ca="1">IF(AP$5-$I$5&lt;$A29-1," ",IF(AP$5-$I$5+1&gt;'Primary inputs Alt'!$C$17,0,(SUM(OFFSET($I$21,0,AP$5-$I$5-$A29+1)))*$C29))</f>
        <v>0</v>
      </c>
      <c r="AQ29" s="169">
        <f ca="1">IF(AQ$5-$I$5&lt;$A29-1," ",IF(AQ$5-$I$5+1&gt;'Primary inputs Alt'!$C$17,0,(SUM(OFFSET($I$21,0,AQ$5-$I$5-$A29+1)))*$C29))</f>
        <v>0</v>
      </c>
      <c r="AR29" s="169">
        <f ca="1">IF(AR$5-$I$5&lt;$A29-1," ",IF(AR$5-$I$5+1&gt;'Primary inputs Alt'!$C$17,0,(SUM(OFFSET($I$21,0,AR$5-$I$5-$A29+1)))*$C29))</f>
        <v>0</v>
      </c>
      <c r="AS29" s="169">
        <f ca="1">IF(AS$5-$I$5&lt;$A29-1," ",IF(AS$5-$I$5+1&gt;'Primary inputs Alt'!$C$17,0,(SUM(OFFSET($I$21,0,AS$5-$I$5-$A29+1)))*$C29))</f>
        <v>0</v>
      </c>
      <c r="AT29" s="169">
        <f ca="1">IF(AT$5-$I$5&lt;$A29-1," ",IF(AT$5-$I$5+1&gt;'Primary inputs Alt'!$C$17,0,(SUM(OFFSET($I$21,0,AT$5-$I$5-$A29+1)))*$C29))</f>
        <v>0</v>
      </c>
      <c r="AU29" s="169">
        <f ca="1">IF(AU$5-$I$5&lt;$A29-1," ",IF(AU$5-$I$5+1&gt;'Primary inputs Alt'!$C$17,0,(SUM(OFFSET($I$21,0,AU$5-$I$5-$A29+1)))*$C29))</f>
        <v>0</v>
      </c>
      <c r="AV29" s="169">
        <f ca="1">IF(AV$5-$I$5&lt;$A29-1," ",IF(AV$5-$I$5+1&gt;'Primary inputs Alt'!$C$17,0,(SUM(OFFSET($I$21,0,AV$5-$I$5-$A29+1)))*$C29))</f>
        <v>0</v>
      </c>
      <c r="AW29" s="169">
        <f ca="1">IF(AW$5-$I$5&lt;$A29-1," ",IF(AW$5-$I$5+1&gt;'Primary inputs Alt'!$C$17,0,(SUM(OFFSET($I$21,0,AW$5-$I$5-$A29+1)))*$C29))</f>
        <v>0</v>
      </c>
      <c r="AX29" s="169">
        <f ca="1">IF(AX$5-$I$5&lt;$A29-1," ",IF(AX$5-$I$5+1&gt;'Primary inputs Alt'!$C$17,0,(SUM(OFFSET($I$21,0,AX$5-$I$5-$A29+1)))*$C29))</f>
        <v>0</v>
      </c>
      <c r="AY29" s="169">
        <f ca="1">IF(AY$5-$I$5&lt;$A29-1," ",IF(AY$5-$I$5+1&gt;'Primary inputs Alt'!$C$17,0,(SUM(OFFSET($I$21,0,AY$5-$I$5-$A29+1)))*$C29))</f>
        <v>0</v>
      </c>
      <c r="AZ29" s="169">
        <f ca="1">IF(AZ$5-$I$5&lt;$A29-1," ",IF(AZ$5-$I$5+1&gt;'Primary inputs Alt'!$C$17,0,(SUM(OFFSET($I$21,0,AZ$5-$I$5-$A29+1)))*$C29))</f>
        <v>0</v>
      </c>
      <c r="BA29" s="169">
        <f ca="1">IF(BA$5-$I$5&lt;$A29-1," ",IF(BA$5-$I$5+1&gt;'Primary inputs Alt'!$C$17,0,(SUM(OFFSET($I$21,0,BA$5-$I$5-$A29+1)))*$C29))</f>
        <v>0</v>
      </c>
      <c r="BB29" s="169">
        <f ca="1">IF(BB$5-$I$5&lt;$A29-1," ",IF(BB$5-$I$5+1&gt;'Primary inputs Alt'!$C$17,0,(SUM(OFFSET($I$21,0,BB$5-$I$5-$A29+1)))*$C29))</f>
        <v>0</v>
      </c>
      <c r="BC29" s="169">
        <f ca="1">IF(BC$5-$I$5&lt;$A29-1," ",IF(BC$5-$I$5+1&gt;'Primary inputs Alt'!$C$17,0,(SUM(OFFSET($I$21,0,BC$5-$I$5-$A29+1)))*$C29))</f>
        <v>0</v>
      </c>
      <c r="BD29" s="169">
        <f ca="1">IF(BD$5-$I$5&lt;$A29-1," ",IF(BD$5-$I$5+1&gt;'Primary inputs Alt'!$C$17,0,(SUM(OFFSET($I$21,0,BD$5-$I$5-$A29+1)))*$C29))</f>
        <v>0</v>
      </c>
      <c r="BE29" s="169">
        <f ca="1">IF(BE$5-$I$5&lt;$A29-1," ",IF(BE$5-$I$5+1&gt;'Primary inputs Alt'!$C$17,0,(SUM(OFFSET($I$21,0,BE$5-$I$5-$A29+1)))*$C29))</f>
        <v>0</v>
      </c>
      <c r="BF29" s="169">
        <f ca="1">IF(BF$5-$I$5&lt;$A29-1," ",IF(BF$5-$I$5+1&gt;'Primary inputs Alt'!$C$17,0,(SUM(OFFSET($I$21,0,BF$5-$I$5-$A29+1)))*$C29))</f>
        <v>0</v>
      </c>
      <c r="BG29" s="119"/>
      <c r="BH29" s="119"/>
      <c r="BI29" s="119"/>
      <c r="BJ29" s="119"/>
      <c r="BK29" s="119"/>
      <c r="BL29" s="119"/>
      <c r="BM29" s="119"/>
      <c r="BN29" s="119"/>
      <c r="BO29" s="119"/>
      <c r="BP29" s="119"/>
      <c r="BQ29" s="119"/>
      <c r="BR29" s="119"/>
      <c r="BS29" s="119"/>
      <c r="BT29" s="119"/>
      <c r="BU29" s="119"/>
      <c r="BV29" s="119"/>
      <c r="BW29" s="119"/>
      <c r="BX29" s="119"/>
      <c r="BY29" s="119"/>
      <c r="BZ29" s="119"/>
      <c r="CA29" s="119"/>
      <c r="CB29" s="119"/>
      <c r="CC29" s="119"/>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row>
    <row r="30" spans="1:104">
      <c r="A30" s="119">
        <v>5</v>
      </c>
      <c r="B30" s="119" t="s">
        <v>15</v>
      </c>
      <c r="C30" s="119">
        <f ca="1">OFFSET('Primary inputs Alt'!$E$12,0,$A30-1)</f>
        <v>4800</v>
      </c>
      <c r="I30" s="169" t="str">
        <f ca="1">IF(I$5-$I$5&lt;$A30-1," ",IF(I$5-$I$5+1&gt;'Primary inputs Alt'!$C$17,0,(SUM(OFFSET($I$21,0,I$5-$I$5-$A30+1)))*$C30))</f>
        <v xml:space="preserve"> </v>
      </c>
      <c r="J30" s="169" t="str">
        <f ca="1">IF(J$5-$I$5&lt;$A30-1," ",IF(J$5-$I$5+1&gt;'Primary inputs Alt'!$C$17,0,(SUM(OFFSET($I$21,0,J$5-$I$5-$A30+1)))*$C30))</f>
        <v xml:space="preserve"> </v>
      </c>
      <c r="K30" s="169" t="str">
        <f ca="1">IF(K$5-$I$5&lt;$A30-1," ",IF(K$5-$I$5+1&gt;'Primary inputs Alt'!$C$17,0,(SUM(OFFSET($I$21,0,K$5-$I$5-$A30+1)))*$C30))</f>
        <v xml:space="preserve"> </v>
      </c>
      <c r="L30" s="169" t="str">
        <f ca="1">IF(L$5-$I$5&lt;$A30-1," ",IF(L$5-$I$5+1&gt;'Primary inputs Alt'!$C$17,0,(SUM(OFFSET($I$21,0,L$5-$I$5-$A30+1)))*$C30))</f>
        <v xml:space="preserve"> </v>
      </c>
      <c r="M30" s="169">
        <f ca="1">IF(M$5-$I$5&lt;$A30-1," ",IF(M$5-$I$5+1&gt;'Primary inputs Alt'!$C$17,0,(SUM(OFFSET($I$21,0,M$5-$I$5-$A30+1)))*$C30))</f>
        <v>31919623.752991427</v>
      </c>
      <c r="N30" s="169">
        <f ca="1">IF(N$5-$I$5&lt;$A30-1," ",IF(N$5-$I$5+1&gt;'Primary inputs Alt'!$C$17,0,(SUM(OFFSET($I$21,0,N$5-$I$5-$A30+1)))*$C30))</f>
        <v>31919623.752991427</v>
      </c>
      <c r="O30" s="169">
        <f ca="1">IF(O$5-$I$5&lt;$A30-1," ",IF(O$5-$I$5+1&gt;'Primary inputs Alt'!$C$17,0,(SUM(OFFSET($I$21,0,O$5-$I$5-$A30+1)))*$C30))</f>
        <v>31919623.752991427</v>
      </c>
      <c r="P30" s="169">
        <f ca="1">IF(P$5-$I$5&lt;$A30-1," ",IF(P$5-$I$5+1&gt;'Primary inputs Alt'!$C$17,0,(SUM(OFFSET($I$21,0,P$5-$I$5-$A30+1)))*$C30))</f>
        <v>26276718.924901292</v>
      </c>
      <c r="Q30" s="169">
        <f ca="1">IF(Q$5-$I$5&lt;$A30-1," ",IF(Q$5-$I$5+1&gt;'Primary inputs Alt'!$C$17,0,(SUM(OFFSET($I$21,0,Q$5-$I$5-$A30+1)))*$C30))</f>
        <v>26276718.924901292</v>
      </c>
      <c r="R30" s="169">
        <f ca="1">IF(R$5-$I$5&lt;$A30-1," ",IF(R$5-$I$5+1&gt;'Primary inputs Alt'!$C$17,0,(SUM(OFFSET($I$21,0,R$5-$I$5-$A30+1)))*$C30))</f>
        <v>26276718.924901292</v>
      </c>
      <c r="S30" s="169">
        <f ca="1">IF(S$5-$I$5&lt;$A30-1," ",IF(S$5-$I$5+1&gt;'Primary inputs Alt'!$C$17,0,(SUM(OFFSET($I$21,0,S$5-$I$5-$A30+1)))*$C30))</f>
        <v>26276718.924901292</v>
      </c>
      <c r="T30" s="169">
        <f ca="1">IF(T$5-$I$5&lt;$A30-1," ",IF(T$5-$I$5+1&gt;'Primary inputs Alt'!$C$17,0,(SUM(OFFSET($I$21,0,T$5-$I$5-$A30+1)))*$C30))</f>
        <v>26276718.924901292</v>
      </c>
      <c r="U30" s="169">
        <f ca="1">IF(U$5-$I$5&lt;$A30-1," ",IF(U$5-$I$5+1&gt;'Primary inputs Alt'!$C$17,0,(SUM(OFFSET($I$21,0,U$5-$I$5-$A30+1)))*$C30))</f>
        <v>26276718.924901292</v>
      </c>
      <c r="V30" s="169">
        <f ca="1">IF(V$5-$I$5&lt;$A30-1," ",IF(V$5-$I$5+1&gt;'Primary inputs Alt'!$C$17,0,(SUM(OFFSET($I$21,0,V$5-$I$5-$A30+1)))*$C30))</f>
        <v>26276718.924901292</v>
      </c>
      <c r="W30" s="169">
        <f ca="1">IF(W$5-$I$5&lt;$A30-1," ",IF(W$5-$I$5+1&gt;'Primary inputs Alt'!$C$17,0,(SUM(OFFSET($I$21,0,W$5-$I$5-$A30+1)))*$C30))</f>
        <v>23869047.204801701</v>
      </c>
      <c r="X30" s="169">
        <f ca="1">IF(X$5-$I$5&lt;$A30-1," ",IF(X$5-$I$5+1&gt;'Primary inputs Alt'!$C$17,0,(SUM(OFFSET($I$21,0,X$5-$I$5-$A30+1)))*$C30))</f>
        <v>23869047.204801701</v>
      </c>
      <c r="Y30" s="169">
        <f ca="1">IF(Y$5-$I$5&lt;$A30-1," ",IF(Y$5-$I$5+1&gt;'Primary inputs Alt'!$C$17,0,(SUM(OFFSET($I$21,0,Y$5-$I$5-$A30+1)))*$C30))</f>
        <v>23869047.204801701</v>
      </c>
      <c r="Z30" s="169">
        <f ca="1">IF(Z$5-$I$5&lt;$A30-1," ",IF(Z$5-$I$5+1&gt;'Primary inputs Alt'!$C$17,0,(SUM(OFFSET($I$21,0,Z$5-$I$5-$A30+1)))*$C30))</f>
        <v>23869047.204801701</v>
      </c>
      <c r="AA30" s="169">
        <f ca="1">IF(AA$5-$I$5&lt;$A30-1," ",IF(AA$5-$I$5+1&gt;'Primary inputs Alt'!$C$17,0,(SUM(OFFSET($I$21,0,AA$5-$I$5-$A30+1)))*$C30))</f>
        <v>23869047.204801701</v>
      </c>
      <c r="AB30" s="169">
        <f ca="1">IF(AB$5-$I$5&lt;$A30-1," ",IF(AB$5-$I$5+1&gt;'Primary inputs Alt'!$C$17,0,(SUM(OFFSET($I$21,0,AB$5-$I$5-$A30+1)))*$C30))</f>
        <v>23869047.204801701</v>
      </c>
      <c r="AC30" s="169">
        <f ca="1">IF(AC$5-$I$5&lt;$A30-1," ",IF(AC$5-$I$5+1&gt;'Primary inputs Alt'!$C$17,0,(SUM(OFFSET($I$21,0,AC$5-$I$5-$A30+1)))*$C30))</f>
        <v>23869047.204801701</v>
      </c>
      <c r="AD30" s="169">
        <f ca="1">IF(AD$5-$I$5&lt;$A30-1," ",IF(AD$5-$I$5+1&gt;'Primary inputs Alt'!$C$17,0,(SUM(OFFSET($I$21,0,AD$5-$I$5-$A30+1)))*$C30))</f>
        <v>23869047.204801701</v>
      </c>
      <c r="AE30" s="169">
        <f ca="1">IF(AE$5-$I$5&lt;$A30-1," ",IF(AE$5-$I$5+1&gt;'Primary inputs Alt'!$C$17,0,(SUM(OFFSET($I$21,0,AE$5-$I$5-$A30+1)))*$C30))</f>
        <v>23869047.204801701</v>
      </c>
      <c r="AF30" s="169">
        <f ca="1">IF(AF$5-$I$5&lt;$A30-1," ",IF(AF$5-$I$5+1&gt;'Primary inputs Alt'!$C$17,0,(SUM(OFFSET($I$21,0,AF$5-$I$5-$A30+1)))*$C30))</f>
        <v>23869047.204801701</v>
      </c>
      <c r="AG30" s="169">
        <f ca="1">IF(AG$5-$I$5&lt;$A30-1," ",IF(AG$5-$I$5+1&gt;'Primary inputs Alt'!$C$17,0,(SUM(OFFSET($I$21,0,AG$5-$I$5-$A30+1)))*$C30))</f>
        <v>0</v>
      </c>
      <c r="AH30" s="169">
        <f ca="1">IF(AH$5-$I$5&lt;$A30-1," ",IF(AH$5-$I$5+1&gt;'Primary inputs Alt'!$C$17,0,(SUM(OFFSET($I$21,0,AH$5-$I$5-$A30+1)))*$C30))</f>
        <v>0</v>
      </c>
      <c r="AI30" s="169">
        <f ca="1">IF(AI$5-$I$5&lt;$A30-1," ",IF(AI$5-$I$5+1&gt;'Primary inputs Alt'!$C$17,0,(SUM(OFFSET($I$21,0,AI$5-$I$5-$A30+1)))*$C30))</f>
        <v>0</v>
      </c>
      <c r="AJ30" s="169">
        <f ca="1">IF(AJ$5-$I$5&lt;$A30-1," ",IF(AJ$5-$I$5+1&gt;'Primary inputs Alt'!$C$17,0,(SUM(OFFSET($I$21,0,AJ$5-$I$5-$A30+1)))*$C30))</f>
        <v>0</v>
      </c>
      <c r="AK30" s="169">
        <f ca="1">IF(AK$5-$I$5&lt;$A30-1," ",IF(AK$5-$I$5+1&gt;'Primary inputs Alt'!$C$17,0,(SUM(OFFSET($I$21,0,AK$5-$I$5-$A30+1)))*$C30))</f>
        <v>0</v>
      </c>
      <c r="AL30" s="169">
        <f ca="1">IF(AL$5-$I$5&lt;$A30-1," ",IF(AL$5-$I$5+1&gt;'Primary inputs Alt'!$C$17,0,(SUM(OFFSET($I$21,0,AL$5-$I$5-$A30+1)))*$C30))</f>
        <v>0</v>
      </c>
      <c r="AM30" s="169">
        <f ca="1">IF(AM$5-$I$5&lt;$A30-1," ",IF(AM$5-$I$5+1&gt;'Primary inputs Alt'!$C$17,0,(SUM(OFFSET($I$21,0,AM$5-$I$5-$A30+1)))*$C30))</f>
        <v>0</v>
      </c>
      <c r="AN30" s="169">
        <f ca="1">IF(AN$5-$I$5&lt;$A30-1," ",IF(AN$5-$I$5+1&gt;'Primary inputs Alt'!$C$17,0,(SUM(OFFSET($I$21,0,AN$5-$I$5-$A30+1)))*$C30))</f>
        <v>0</v>
      </c>
      <c r="AO30" s="169">
        <f ca="1">IF(AO$5-$I$5&lt;$A30-1," ",IF(AO$5-$I$5+1&gt;'Primary inputs Alt'!$C$17,0,(SUM(OFFSET($I$21,0,AO$5-$I$5-$A30+1)))*$C30))</f>
        <v>0</v>
      </c>
      <c r="AP30" s="169">
        <f ca="1">IF(AP$5-$I$5&lt;$A30-1," ",IF(AP$5-$I$5+1&gt;'Primary inputs Alt'!$C$17,0,(SUM(OFFSET($I$21,0,AP$5-$I$5-$A30+1)))*$C30))</f>
        <v>0</v>
      </c>
      <c r="AQ30" s="169">
        <f ca="1">IF(AQ$5-$I$5&lt;$A30-1," ",IF(AQ$5-$I$5+1&gt;'Primary inputs Alt'!$C$17,0,(SUM(OFFSET($I$21,0,AQ$5-$I$5-$A30+1)))*$C30))</f>
        <v>0</v>
      </c>
      <c r="AR30" s="169">
        <f ca="1">IF(AR$5-$I$5&lt;$A30-1," ",IF(AR$5-$I$5+1&gt;'Primary inputs Alt'!$C$17,0,(SUM(OFFSET($I$21,0,AR$5-$I$5-$A30+1)))*$C30))</f>
        <v>0</v>
      </c>
      <c r="AS30" s="169">
        <f ca="1">IF(AS$5-$I$5&lt;$A30-1," ",IF(AS$5-$I$5+1&gt;'Primary inputs Alt'!$C$17,0,(SUM(OFFSET($I$21,0,AS$5-$I$5-$A30+1)))*$C30))</f>
        <v>0</v>
      </c>
      <c r="AT30" s="169">
        <f ca="1">IF(AT$5-$I$5&lt;$A30-1," ",IF(AT$5-$I$5+1&gt;'Primary inputs Alt'!$C$17,0,(SUM(OFFSET($I$21,0,AT$5-$I$5-$A30+1)))*$C30))</f>
        <v>0</v>
      </c>
      <c r="AU30" s="169">
        <f ca="1">IF(AU$5-$I$5&lt;$A30-1," ",IF(AU$5-$I$5+1&gt;'Primary inputs Alt'!$C$17,0,(SUM(OFFSET($I$21,0,AU$5-$I$5-$A30+1)))*$C30))</f>
        <v>0</v>
      </c>
      <c r="AV30" s="169">
        <f ca="1">IF(AV$5-$I$5&lt;$A30-1," ",IF(AV$5-$I$5+1&gt;'Primary inputs Alt'!$C$17,0,(SUM(OFFSET($I$21,0,AV$5-$I$5-$A30+1)))*$C30))</f>
        <v>0</v>
      </c>
      <c r="AW30" s="169">
        <f ca="1">IF(AW$5-$I$5&lt;$A30-1," ",IF(AW$5-$I$5+1&gt;'Primary inputs Alt'!$C$17,0,(SUM(OFFSET($I$21,0,AW$5-$I$5-$A30+1)))*$C30))</f>
        <v>0</v>
      </c>
      <c r="AX30" s="169">
        <f ca="1">IF(AX$5-$I$5&lt;$A30-1," ",IF(AX$5-$I$5+1&gt;'Primary inputs Alt'!$C$17,0,(SUM(OFFSET($I$21,0,AX$5-$I$5-$A30+1)))*$C30))</f>
        <v>0</v>
      </c>
      <c r="AY30" s="169">
        <f ca="1">IF(AY$5-$I$5&lt;$A30-1," ",IF(AY$5-$I$5+1&gt;'Primary inputs Alt'!$C$17,0,(SUM(OFFSET($I$21,0,AY$5-$I$5-$A30+1)))*$C30))</f>
        <v>0</v>
      </c>
      <c r="AZ30" s="169">
        <f ca="1">IF(AZ$5-$I$5&lt;$A30-1," ",IF(AZ$5-$I$5+1&gt;'Primary inputs Alt'!$C$17,0,(SUM(OFFSET($I$21,0,AZ$5-$I$5-$A30+1)))*$C30))</f>
        <v>0</v>
      </c>
      <c r="BA30" s="169">
        <f ca="1">IF(BA$5-$I$5&lt;$A30-1," ",IF(BA$5-$I$5+1&gt;'Primary inputs Alt'!$C$17,0,(SUM(OFFSET($I$21,0,BA$5-$I$5-$A30+1)))*$C30))</f>
        <v>0</v>
      </c>
      <c r="BB30" s="169">
        <f ca="1">IF(BB$5-$I$5&lt;$A30-1," ",IF(BB$5-$I$5+1&gt;'Primary inputs Alt'!$C$17,0,(SUM(OFFSET($I$21,0,BB$5-$I$5-$A30+1)))*$C30))</f>
        <v>0</v>
      </c>
      <c r="BC30" s="169">
        <f ca="1">IF(BC$5-$I$5&lt;$A30-1," ",IF(BC$5-$I$5+1&gt;'Primary inputs Alt'!$C$17,0,(SUM(OFFSET($I$21,0,BC$5-$I$5-$A30+1)))*$C30))</f>
        <v>0</v>
      </c>
      <c r="BD30" s="169">
        <f ca="1">IF(BD$5-$I$5&lt;$A30-1," ",IF(BD$5-$I$5+1&gt;'Primary inputs Alt'!$C$17,0,(SUM(OFFSET($I$21,0,BD$5-$I$5-$A30+1)))*$C30))</f>
        <v>0</v>
      </c>
      <c r="BE30" s="169">
        <f ca="1">IF(BE$5-$I$5&lt;$A30-1," ",IF(BE$5-$I$5+1&gt;'Primary inputs Alt'!$C$17,0,(SUM(OFFSET($I$21,0,BE$5-$I$5-$A30+1)))*$C30))</f>
        <v>0</v>
      </c>
      <c r="BF30" s="169">
        <f ca="1">IF(BF$5-$I$5&lt;$A30-1," ",IF(BF$5-$I$5+1&gt;'Primary inputs Alt'!$C$17,0,(SUM(OFFSET($I$21,0,BF$5-$I$5-$A30+1)))*$C30))</f>
        <v>0</v>
      </c>
      <c r="BG30" s="119"/>
      <c r="BH30" s="119"/>
      <c r="BI30" s="119"/>
      <c r="BJ30" s="119"/>
      <c r="BK30" s="119"/>
      <c r="BL30" s="119"/>
      <c r="BM30" s="119"/>
      <c r="BN30" s="119"/>
      <c r="BO30" s="119"/>
      <c r="BP30" s="119"/>
      <c r="BQ30" s="119"/>
      <c r="BR30" s="119"/>
      <c r="BS30" s="119"/>
      <c r="BT30" s="119"/>
      <c r="BU30" s="119"/>
      <c r="BV30" s="119"/>
      <c r="BW30" s="119"/>
      <c r="BX30" s="119"/>
      <c r="BY30" s="119"/>
      <c r="BZ30" s="119"/>
      <c r="CA30" s="119"/>
      <c r="CB30" s="119"/>
      <c r="CC30" s="119"/>
      <c r="CD30" s="119"/>
      <c r="CE30" s="119"/>
      <c r="CF30" s="119"/>
      <c r="CG30" s="119"/>
      <c r="CH30" s="119"/>
      <c r="CI30" s="119"/>
      <c r="CJ30" s="119"/>
      <c r="CK30" s="119"/>
      <c r="CL30" s="119"/>
      <c r="CM30" s="119"/>
      <c r="CN30" s="119"/>
      <c r="CO30" s="119"/>
      <c r="CP30" s="119"/>
      <c r="CQ30" s="119"/>
      <c r="CR30" s="119"/>
      <c r="CS30" s="119"/>
      <c r="CT30" s="119"/>
      <c r="CU30" s="119"/>
      <c r="CV30" s="119"/>
      <c r="CW30" s="119"/>
      <c r="CX30" s="119"/>
      <c r="CY30" s="119"/>
      <c r="CZ30" s="119"/>
    </row>
    <row r="31" spans="1:104">
      <c r="A31" s="119">
        <v>6</v>
      </c>
      <c r="B31" s="119" t="s">
        <v>200</v>
      </c>
      <c r="C31" s="119">
        <f ca="1">OFFSET('Primary inputs Alt'!$E$12,0,$A31-1)</f>
        <v>0</v>
      </c>
      <c r="I31" s="169" t="str">
        <f ca="1">IF(I$5-$I$5&lt;$A31-1," ",IF(I$5-$I$5+1&gt;'Primary inputs Alt'!$C$17,0,(SUM(OFFSET($I$21,0,I$5-$I$5-$A31+1)))*$C31))</f>
        <v xml:space="preserve"> </v>
      </c>
      <c r="J31" s="169" t="str">
        <f ca="1">IF(J$5-$I$5&lt;$A31-1," ",IF(J$5-$I$5+1&gt;'Primary inputs Alt'!$C$17,0,(SUM(OFFSET($I$21,0,J$5-$I$5-$A31+1)))*$C31))</f>
        <v xml:space="preserve"> </v>
      </c>
      <c r="K31" s="169" t="str">
        <f ca="1">IF(K$5-$I$5&lt;$A31-1," ",IF(K$5-$I$5+1&gt;'Primary inputs Alt'!$C$17,0,(SUM(OFFSET($I$21,0,K$5-$I$5-$A31+1)))*$C31))</f>
        <v xml:space="preserve"> </v>
      </c>
      <c r="L31" s="169" t="str">
        <f ca="1">IF(L$5-$I$5&lt;$A31-1," ",IF(L$5-$I$5+1&gt;'Primary inputs Alt'!$C$17,0,(SUM(OFFSET($I$21,0,L$5-$I$5-$A31+1)))*$C31))</f>
        <v xml:space="preserve"> </v>
      </c>
      <c r="M31" s="169" t="str">
        <f ca="1">IF(M$5-$I$5&lt;$A31-1," ",IF(M$5-$I$5+1&gt;'Primary inputs Alt'!$C$17,0,(SUM(OFFSET($I$21,0,M$5-$I$5-$A31+1)))*$C31))</f>
        <v xml:space="preserve"> </v>
      </c>
      <c r="N31" s="169">
        <f ca="1">IF(N$5-$I$5&lt;$A31-1," ",IF(N$5-$I$5+1&gt;'Primary inputs Alt'!$C$17,0,(SUM(OFFSET($I$21,0,N$5-$I$5-$A31+1)))*$C31))</f>
        <v>0</v>
      </c>
      <c r="O31" s="169">
        <f ca="1">IF(O$5-$I$5&lt;$A31-1," ",IF(O$5-$I$5+1&gt;'Primary inputs Alt'!$C$17,0,(SUM(OFFSET($I$21,0,O$5-$I$5-$A31+1)))*$C31))</f>
        <v>0</v>
      </c>
      <c r="P31" s="169">
        <f ca="1">IF(P$5-$I$5&lt;$A31-1," ",IF(P$5-$I$5+1&gt;'Primary inputs Alt'!$C$17,0,(SUM(OFFSET($I$21,0,P$5-$I$5-$A31+1)))*$C31))</f>
        <v>0</v>
      </c>
      <c r="Q31" s="169">
        <f ca="1">IF(Q$5-$I$5&lt;$A31-1," ",IF(Q$5-$I$5+1&gt;'Primary inputs Alt'!$C$17,0,(SUM(OFFSET($I$21,0,Q$5-$I$5-$A31+1)))*$C31))</f>
        <v>0</v>
      </c>
      <c r="R31" s="169">
        <f ca="1">IF(R$5-$I$5&lt;$A31-1," ",IF(R$5-$I$5+1&gt;'Primary inputs Alt'!$C$17,0,(SUM(OFFSET($I$21,0,R$5-$I$5-$A31+1)))*$C31))</f>
        <v>0</v>
      </c>
      <c r="S31" s="169">
        <f ca="1">IF(S$5-$I$5&lt;$A31-1," ",IF(S$5-$I$5+1&gt;'Primary inputs Alt'!$C$17,0,(SUM(OFFSET($I$21,0,S$5-$I$5-$A31+1)))*$C31))</f>
        <v>0</v>
      </c>
      <c r="T31" s="169">
        <f ca="1">IF(T$5-$I$5&lt;$A31-1," ",IF(T$5-$I$5+1&gt;'Primary inputs Alt'!$C$17,0,(SUM(OFFSET($I$21,0,T$5-$I$5-$A31+1)))*$C31))</f>
        <v>0</v>
      </c>
      <c r="U31" s="169">
        <f ca="1">IF(U$5-$I$5&lt;$A31-1," ",IF(U$5-$I$5+1&gt;'Primary inputs Alt'!$C$17,0,(SUM(OFFSET($I$21,0,U$5-$I$5-$A31+1)))*$C31))</f>
        <v>0</v>
      </c>
      <c r="V31" s="169">
        <f ca="1">IF(V$5-$I$5&lt;$A31-1," ",IF(V$5-$I$5+1&gt;'Primary inputs Alt'!$C$17,0,(SUM(OFFSET($I$21,0,V$5-$I$5-$A31+1)))*$C31))</f>
        <v>0</v>
      </c>
      <c r="W31" s="169">
        <f ca="1">IF(W$5-$I$5&lt;$A31-1," ",IF(W$5-$I$5+1&gt;'Primary inputs Alt'!$C$17,0,(SUM(OFFSET($I$21,0,W$5-$I$5-$A31+1)))*$C31))</f>
        <v>0</v>
      </c>
      <c r="X31" s="169">
        <f ca="1">IF(X$5-$I$5&lt;$A31-1," ",IF(X$5-$I$5+1&gt;'Primary inputs Alt'!$C$17,0,(SUM(OFFSET($I$21,0,X$5-$I$5-$A31+1)))*$C31))</f>
        <v>0</v>
      </c>
      <c r="Y31" s="169">
        <f ca="1">IF(Y$5-$I$5&lt;$A31-1," ",IF(Y$5-$I$5+1&gt;'Primary inputs Alt'!$C$17,0,(SUM(OFFSET($I$21,0,Y$5-$I$5-$A31+1)))*$C31))</f>
        <v>0</v>
      </c>
      <c r="Z31" s="169">
        <f ca="1">IF(Z$5-$I$5&lt;$A31-1," ",IF(Z$5-$I$5+1&gt;'Primary inputs Alt'!$C$17,0,(SUM(OFFSET($I$21,0,Z$5-$I$5-$A31+1)))*$C31))</f>
        <v>0</v>
      </c>
      <c r="AA31" s="169">
        <f ca="1">IF(AA$5-$I$5&lt;$A31-1," ",IF(AA$5-$I$5+1&gt;'Primary inputs Alt'!$C$17,0,(SUM(OFFSET($I$21,0,AA$5-$I$5-$A31+1)))*$C31))</f>
        <v>0</v>
      </c>
      <c r="AB31" s="169">
        <f ca="1">IF(AB$5-$I$5&lt;$A31-1," ",IF(AB$5-$I$5+1&gt;'Primary inputs Alt'!$C$17,0,(SUM(OFFSET($I$21,0,AB$5-$I$5-$A31+1)))*$C31))</f>
        <v>0</v>
      </c>
      <c r="AC31" s="169">
        <f ca="1">IF(AC$5-$I$5&lt;$A31-1," ",IF(AC$5-$I$5+1&gt;'Primary inputs Alt'!$C$17,0,(SUM(OFFSET($I$21,0,AC$5-$I$5-$A31+1)))*$C31))</f>
        <v>0</v>
      </c>
      <c r="AD31" s="169">
        <f ca="1">IF(AD$5-$I$5&lt;$A31-1," ",IF(AD$5-$I$5+1&gt;'Primary inputs Alt'!$C$17,0,(SUM(OFFSET($I$21,0,AD$5-$I$5-$A31+1)))*$C31))</f>
        <v>0</v>
      </c>
      <c r="AE31" s="169">
        <f ca="1">IF(AE$5-$I$5&lt;$A31-1," ",IF(AE$5-$I$5+1&gt;'Primary inputs Alt'!$C$17,0,(SUM(OFFSET($I$21,0,AE$5-$I$5-$A31+1)))*$C31))</f>
        <v>0</v>
      </c>
      <c r="AF31" s="169">
        <f ca="1">IF(AF$5-$I$5&lt;$A31-1," ",IF(AF$5-$I$5+1&gt;'Primary inputs Alt'!$C$17,0,(SUM(OFFSET($I$21,0,AF$5-$I$5-$A31+1)))*$C31))</f>
        <v>0</v>
      </c>
      <c r="AG31" s="169">
        <f ca="1">IF(AG$5-$I$5&lt;$A31-1," ",IF(AG$5-$I$5+1&gt;'Primary inputs Alt'!$C$17,0,(SUM(OFFSET($I$21,0,AG$5-$I$5-$A31+1)))*$C31))</f>
        <v>0</v>
      </c>
      <c r="AH31" s="169">
        <f ca="1">IF(AH$5-$I$5&lt;$A31-1," ",IF(AH$5-$I$5+1&gt;'Primary inputs Alt'!$C$17,0,(SUM(OFFSET($I$21,0,AH$5-$I$5-$A31+1)))*$C31))</f>
        <v>0</v>
      </c>
      <c r="AI31" s="169">
        <f ca="1">IF(AI$5-$I$5&lt;$A31-1," ",IF(AI$5-$I$5+1&gt;'Primary inputs Alt'!$C$17,0,(SUM(OFFSET($I$21,0,AI$5-$I$5-$A31+1)))*$C31))</f>
        <v>0</v>
      </c>
      <c r="AJ31" s="169">
        <f ca="1">IF(AJ$5-$I$5&lt;$A31-1," ",IF(AJ$5-$I$5+1&gt;'Primary inputs Alt'!$C$17,0,(SUM(OFFSET($I$21,0,AJ$5-$I$5-$A31+1)))*$C31))</f>
        <v>0</v>
      </c>
      <c r="AK31" s="169">
        <f ca="1">IF(AK$5-$I$5&lt;$A31-1," ",IF(AK$5-$I$5+1&gt;'Primary inputs Alt'!$C$17,0,(SUM(OFFSET($I$21,0,AK$5-$I$5-$A31+1)))*$C31))</f>
        <v>0</v>
      </c>
      <c r="AL31" s="169">
        <f ca="1">IF(AL$5-$I$5&lt;$A31-1," ",IF(AL$5-$I$5+1&gt;'Primary inputs Alt'!$C$17,0,(SUM(OFFSET($I$21,0,AL$5-$I$5-$A31+1)))*$C31))</f>
        <v>0</v>
      </c>
      <c r="AM31" s="169">
        <f ca="1">IF(AM$5-$I$5&lt;$A31-1," ",IF(AM$5-$I$5+1&gt;'Primary inputs Alt'!$C$17,0,(SUM(OFFSET($I$21,0,AM$5-$I$5-$A31+1)))*$C31))</f>
        <v>0</v>
      </c>
      <c r="AN31" s="169">
        <f ca="1">IF(AN$5-$I$5&lt;$A31-1," ",IF(AN$5-$I$5+1&gt;'Primary inputs Alt'!$C$17,0,(SUM(OFFSET($I$21,0,AN$5-$I$5-$A31+1)))*$C31))</f>
        <v>0</v>
      </c>
      <c r="AO31" s="169">
        <f ca="1">IF(AO$5-$I$5&lt;$A31-1," ",IF(AO$5-$I$5+1&gt;'Primary inputs Alt'!$C$17,0,(SUM(OFFSET($I$21,0,AO$5-$I$5-$A31+1)))*$C31))</f>
        <v>0</v>
      </c>
      <c r="AP31" s="169">
        <f ca="1">IF(AP$5-$I$5&lt;$A31-1," ",IF(AP$5-$I$5+1&gt;'Primary inputs Alt'!$C$17,0,(SUM(OFFSET($I$21,0,AP$5-$I$5-$A31+1)))*$C31))</f>
        <v>0</v>
      </c>
      <c r="AQ31" s="169">
        <f ca="1">IF(AQ$5-$I$5&lt;$A31-1," ",IF(AQ$5-$I$5+1&gt;'Primary inputs Alt'!$C$17,0,(SUM(OFFSET($I$21,0,AQ$5-$I$5-$A31+1)))*$C31))</f>
        <v>0</v>
      </c>
      <c r="AR31" s="169">
        <f ca="1">IF(AR$5-$I$5&lt;$A31-1," ",IF(AR$5-$I$5+1&gt;'Primary inputs Alt'!$C$17,0,(SUM(OFFSET($I$21,0,AR$5-$I$5-$A31+1)))*$C31))</f>
        <v>0</v>
      </c>
      <c r="AS31" s="169">
        <f ca="1">IF(AS$5-$I$5&lt;$A31-1," ",IF(AS$5-$I$5+1&gt;'Primary inputs Alt'!$C$17,0,(SUM(OFFSET($I$21,0,AS$5-$I$5-$A31+1)))*$C31))</f>
        <v>0</v>
      </c>
      <c r="AT31" s="169">
        <f ca="1">IF(AT$5-$I$5&lt;$A31-1," ",IF(AT$5-$I$5+1&gt;'Primary inputs Alt'!$C$17,0,(SUM(OFFSET($I$21,0,AT$5-$I$5-$A31+1)))*$C31))</f>
        <v>0</v>
      </c>
      <c r="AU31" s="169">
        <f ca="1">IF(AU$5-$I$5&lt;$A31-1," ",IF(AU$5-$I$5+1&gt;'Primary inputs Alt'!$C$17,0,(SUM(OFFSET($I$21,0,AU$5-$I$5-$A31+1)))*$C31))</f>
        <v>0</v>
      </c>
      <c r="AV31" s="169">
        <f ca="1">IF(AV$5-$I$5&lt;$A31-1," ",IF(AV$5-$I$5+1&gt;'Primary inputs Alt'!$C$17,0,(SUM(OFFSET($I$21,0,AV$5-$I$5-$A31+1)))*$C31))</f>
        <v>0</v>
      </c>
      <c r="AW31" s="169">
        <f ca="1">IF(AW$5-$I$5&lt;$A31-1," ",IF(AW$5-$I$5+1&gt;'Primary inputs Alt'!$C$17,0,(SUM(OFFSET($I$21,0,AW$5-$I$5-$A31+1)))*$C31))</f>
        <v>0</v>
      </c>
      <c r="AX31" s="169">
        <f ca="1">IF(AX$5-$I$5&lt;$A31-1," ",IF(AX$5-$I$5+1&gt;'Primary inputs Alt'!$C$17,0,(SUM(OFFSET($I$21,0,AX$5-$I$5-$A31+1)))*$C31))</f>
        <v>0</v>
      </c>
      <c r="AY31" s="169">
        <f ca="1">IF(AY$5-$I$5&lt;$A31-1," ",IF(AY$5-$I$5+1&gt;'Primary inputs Alt'!$C$17,0,(SUM(OFFSET($I$21,0,AY$5-$I$5-$A31+1)))*$C31))</f>
        <v>0</v>
      </c>
      <c r="AZ31" s="169">
        <f ca="1">IF(AZ$5-$I$5&lt;$A31-1," ",IF(AZ$5-$I$5+1&gt;'Primary inputs Alt'!$C$17,0,(SUM(OFFSET($I$21,0,AZ$5-$I$5-$A31+1)))*$C31))</f>
        <v>0</v>
      </c>
      <c r="BA31" s="169">
        <f ca="1">IF(BA$5-$I$5&lt;$A31-1," ",IF(BA$5-$I$5+1&gt;'Primary inputs Alt'!$C$17,0,(SUM(OFFSET($I$21,0,BA$5-$I$5-$A31+1)))*$C31))</f>
        <v>0</v>
      </c>
      <c r="BB31" s="169">
        <f ca="1">IF(BB$5-$I$5&lt;$A31-1," ",IF(BB$5-$I$5+1&gt;'Primary inputs Alt'!$C$17,0,(SUM(OFFSET($I$21,0,BB$5-$I$5-$A31+1)))*$C31))</f>
        <v>0</v>
      </c>
      <c r="BC31" s="169">
        <f ca="1">IF(BC$5-$I$5&lt;$A31-1," ",IF(BC$5-$I$5+1&gt;'Primary inputs Alt'!$C$17,0,(SUM(OFFSET($I$21,0,BC$5-$I$5-$A31+1)))*$C31))</f>
        <v>0</v>
      </c>
      <c r="BD31" s="169">
        <f ca="1">IF(BD$5-$I$5&lt;$A31-1," ",IF(BD$5-$I$5+1&gt;'Primary inputs Alt'!$C$17,0,(SUM(OFFSET($I$21,0,BD$5-$I$5-$A31+1)))*$C31))</f>
        <v>0</v>
      </c>
      <c r="BE31" s="169">
        <f ca="1">IF(BE$5-$I$5&lt;$A31-1," ",IF(BE$5-$I$5+1&gt;'Primary inputs Alt'!$C$17,0,(SUM(OFFSET($I$21,0,BE$5-$I$5-$A31+1)))*$C31))</f>
        <v>0</v>
      </c>
      <c r="BF31" s="169">
        <f ca="1">IF(BF$5-$I$5&lt;$A31-1," ",IF(BF$5-$I$5+1&gt;'Primary inputs Alt'!$C$17,0,(SUM(OFFSET($I$21,0,BF$5-$I$5-$A31+1)))*$C31))</f>
        <v>0</v>
      </c>
      <c r="BG31" s="119"/>
      <c r="BH31" s="119"/>
      <c r="BI31" s="119"/>
      <c r="BJ31" s="119"/>
      <c r="BK31" s="119"/>
      <c r="BL31" s="119"/>
      <c r="BM31" s="119"/>
      <c r="BN31" s="119"/>
      <c r="BO31" s="119"/>
      <c r="BP31" s="119"/>
      <c r="BQ31" s="119"/>
      <c r="BR31" s="119"/>
      <c r="BS31" s="119"/>
      <c r="BT31" s="119"/>
      <c r="BU31" s="119"/>
      <c r="BV31" s="119"/>
      <c r="BW31" s="119"/>
      <c r="BX31" s="119"/>
      <c r="BY31" s="119"/>
      <c r="BZ31" s="119"/>
      <c r="CA31" s="119"/>
      <c r="CB31" s="119"/>
      <c r="CC31" s="119"/>
      <c r="CD31" s="119"/>
      <c r="CE31" s="119"/>
      <c r="CF31" s="119"/>
      <c r="CG31" s="119"/>
      <c r="CH31" s="119"/>
      <c r="CI31" s="119"/>
      <c r="CJ31" s="119"/>
      <c r="CK31" s="119"/>
      <c r="CL31" s="119"/>
      <c r="CM31" s="119"/>
      <c r="CN31" s="119"/>
      <c r="CO31" s="119"/>
      <c r="CP31" s="119"/>
      <c r="CQ31" s="119"/>
      <c r="CR31" s="119"/>
      <c r="CS31" s="119"/>
      <c r="CT31" s="119"/>
      <c r="CU31" s="119"/>
      <c r="CV31" s="119"/>
      <c r="CW31" s="119"/>
      <c r="CX31" s="119"/>
      <c r="CY31" s="119"/>
      <c r="CZ31" s="119"/>
    </row>
    <row r="32" spans="1:104">
      <c r="A32" s="119">
        <v>7</v>
      </c>
      <c r="B32" s="119" t="s">
        <v>201</v>
      </c>
      <c r="C32" s="119">
        <f ca="1">OFFSET('Primary inputs Alt'!$E$12,0,$A32-1)</f>
        <v>0</v>
      </c>
      <c r="I32" s="169" t="str">
        <f ca="1">IF(I$5-$I$5&lt;$A32-1," ",IF(I$5-$I$5+1&gt;'Primary inputs Alt'!$C$17,0,(SUM(OFFSET($I$21,0,I$5-$I$5-$A32+1)))*$C32))</f>
        <v xml:space="preserve"> </v>
      </c>
      <c r="J32" s="169" t="str">
        <f ca="1">IF(J$5-$I$5&lt;$A32-1," ",IF(J$5-$I$5+1&gt;'Primary inputs Alt'!$C$17,0,(SUM(OFFSET($I$21,0,J$5-$I$5-$A32+1)))*$C32))</f>
        <v xml:space="preserve"> </v>
      </c>
      <c r="K32" s="169" t="str">
        <f ca="1">IF(K$5-$I$5&lt;$A32-1," ",IF(K$5-$I$5+1&gt;'Primary inputs Alt'!$C$17,0,(SUM(OFFSET($I$21,0,K$5-$I$5-$A32+1)))*$C32))</f>
        <v xml:space="preserve"> </v>
      </c>
      <c r="L32" s="169" t="str">
        <f ca="1">IF(L$5-$I$5&lt;$A32-1," ",IF(L$5-$I$5+1&gt;'Primary inputs Alt'!$C$17,0,(SUM(OFFSET($I$21,0,L$5-$I$5-$A32+1)))*$C32))</f>
        <v xml:space="preserve"> </v>
      </c>
      <c r="M32" s="169" t="str">
        <f ca="1">IF(M$5-$I$5&lt;$A32-1," ",IF(M$5-$I$5+1&gt;'Primary inputs Alt'!$C$17,0,(SUM(OFFSET($I$21,0,M$5-$I$5-$A32+1)))*$C32))</f>
        <v xml:space="preserve"> </v>
      </c>
      <c r="N32" s="169" t="str">
        <f ca="1">IF(N$5-$I$5&lt;$A32-1," ",IF(N$5-$I$5+1&gt;'Primary inputs Alt'!$C$17,0,(SUM(OFFSET($I$21,0,N$5-$I$5-$A32+1)))*$C32))</f>
        <v xml:space="preserve"> </v>
      </c>
      <c r="O32" s="169">
        <f ca="1">IF(O$5-$I$5&lt;$A32-1," ",IF(O$5-$I$5+1&gt;'Primary inputs Alt'!$C$17,0,(SUM(OFFSET($I$21,0,O$5-$I$5-$A32+1)))*$C32))</f>
        <v>0</v>
      </c>
      <c r="P32" s="169">
        <f ca="1">IF(P$5-$I$5&lt;$A32-1," ",IF(P$5-$I$5+1&gt;'Primary inputs Alt'!$C$17,0,(SUM(OFFSET($I$21,0,P$5-$I$5-$A32+1)))*$C32))</f>
        <v>0</v>
      </c>
      <c r="Q32" s="169">
        <f ca="1">IF(Q$5-$I$5&lt;$A32-1," ",IF(Q$5-$I$5+1&gt;'Primary inputs Alt'!$C$17,0,(SUM(OFFSET($I$21,0,Q$5-$I$5-$A32+1)))*$C32))</f>
        <v>0</v>
      </c>
      <c r="R32" s="169">
        <f ca="1">IF(R$5-$I$5&lt;$A32-1," ",IF(R$5-$I$5+1&gt;'Primary inputs Alt'!$C$17,0,(SUM(OFFSET($I$21,0,R$5-$I$5-$A32+1)))*$C32))</f>
        <v>0</v>
      </c>
      <c r="S32" s="169">
        <f ca="1">IF(S$5-$I$5&lt;$A32-1," ",IF(S$5-$I$5+1&gt;'Primary inputs Alt'!$C$17,0,(SUM(OFFSET($I$21,0,S$5-$I$5-$A32+1)))*$C32))</f>
        <v>0</v>
      </c>
      <c r="T32" s="169">
        <f ca="1">IF(T$5-$I$5&lt;$A32-1," ",IF(T$5-$I$5+1&gt;'Primary inputs Alt'!$C$17,0,(SUM(OFFSET($I$21,0,T$5-$I$5-$A32+1)))*$C32))</f>
        <v>0</v>
      </c>
      <c r="U32" s="169">
        <f ca="1">IF(U$5-$I$5&lt;$A32-1," ",IF(U$5-$I$5+1&gt;'Primary inputs Alt'!$C$17,0,(SUM(OFFSET($I$21,0,U$5-$I$5-$A32+1)))*$C32))</f>
        <v>0</v>
      </c>
      <c r="V32" s="169">
        <f ca="1">IF(V$5-$I$5&lt;$A32-1," ",IF(V$5-$I$5+1&gt;'Primary inputs Alt'!$C$17,0,(SUM(OFFSET($I$21,0,V$5-$I$5-$A32+1)))*$C32))</f>
        <v>0</v>
      </c>
      <c r="W32" s="169">
        <f ca="1">IF(W$5-$I$5&lt;$A32-1," ",IF(W$5-$I$5+1&gt;'Primary inputs Alt'!$C$17,0,(SUM(OFFSET($I$21,0,W$5-$I$5-$A32+1)))*$C32))</f>
        <v>0</v>
      </c>
      <c r="X32" s="169">
        <f ca="1">IF(X$5-$I$5&lt;$A32-1," ",IF(X$5-$I$5+1&gt;'Primary inputs Alt'!$C$17,0,(SUM(OFFSET($I$21,0,X$5-$I$5-$A32+1)))*$C32))</f>
        <v>0</v>
      </c>
      <c r="Y32" s="169">
        <f ca="1">IF(Y$5-$I$5&lt;$A32-1," ",IF(Y$5-$I$5+1&gt;'Primary inputs Alt'!$C$17,0,(SUM(OFFSET($I$21,0,Y$5-$I$5-$A32+1)))*$C32))</f>
        <v>0</v>
      </c>
      <c r="Z32" s="169">
        <f ca="1">IF(Z$5-$I$5&lt;$A32-1," ",IF(Z$5-$I$5+1&gt;'Primary inputs Alt'!$C$17,0,(SUM(OFFSET($I$21,0,Z$5-$I$5-$A32+1)))*$C32))</f>
        <v>0</v>
      </c>
      <c r="AA32" s="169">
        <f ca="1">IF(AA$5-$I$5&lt;$A32-1," ",IF(AA$5-$I$5+1&gt;'Primary inputs Alt'!$C$17,0,(SUM(OFFSET($I$21,0,AA$5-$I$5-$A32+1)))*$C32))</f>
        <v>0</v>
      </c>
      <c r="AB32" s="169">
        <f ca="1">IF(AB$5-$I$5&lt;$A32-1," ",IF(AB$5-$I$5+1&gt;'Primary inputs Alt'!$C$17,0,(SUM(OFFSET($I$21,0,AB$5-$I$5-$A32+1)))*$C32))</f>
        <v>0</v>
      </c>
      <c r="AC32" s="169">
        <f ca="1">IF(AC$5-$I$5&lt;$A32-1," ",IF(AC$5-$I$5+1&gt;'Primary inputs Alt'!$C$17,0,(SUM(OFFSET($I$21,0,AC$5-$I$5-$A32+1)))*$C32))</f>
        <v>0</v>
      </c>
      <c r="AD32" s="169">
        <f ca="1">IF(AD$5-$I$5&lt;$A32-1," ",IF(AD$5-$I$5+1&gt;'Primary inputs Alt'!$C$17,0,(SUM(OFFSET($I$21,0,AD$5-$I$5-$A32+1)))*$C32))</f>
        <v>0</v>
      </c>
      <c r="AE32" s="169">
        <f ca="1">IF(AE$5-$I$5&lt;$A32-1," ",IF(AE$5-$I$5+1&gt;'Primary inputs Alt'!$C$17,0,(SUM(OFFSET($I$21,0,AE$5-$I$5-$A32+1)))*$C32))</f>
        <v>0</v>
      </c>
      <c r="AF32" s="169">
        <f ca="1">IF(AF$5-$I$5&lt;$A32-1," ",IF(AF$5-$I$5+1&gt;'Primary inputs Alt'!$C$17,0,(SUM(OFFSET($I$21,0,AF$5-$I$5-$A32+1)))*$C32))</f>
        <v>0</v>
      </c>
      <c r="AG32" s="169">
        <f ca="1">IF(AG$5-$I$5&lt;$A32-1," ",IF(AG$5-$I$5+1&gt;'Primary inputs Alt'!$C$17,0,(SUM(OFFSET($I$21,0,AG$5-$I$5-$A32+1)))*$C32))</f>
        <v>0</v>
      </c>
      <c r="AH32" s="169">
        <f ca="1">IF(AH$5-$I$5&lt;$A32-1," ",IF(AH$5-$I$5+1&gt;'Primary inputs Alt'!$C$17,0,(SUM(OFFSET($I$21,0,AH$5-$I$5-$A32+1)))*$C32))</f>
        <v>0</v>
      </c>
      <c r="AI32" s="169">
        <f ca="1">IF(AI$5-$I$5&lt;$A32-1," ",IF(AI$5-$I$5+1&gt;'Primary inputs Alt'!$C$17,0,(SUM(OFFSET($I$21,0,AI$5-$I$5-$A32+1)))*$C32))</f>
        <v>0</v>
      </c>
      <c r="AJ32" s="169">
        <f ca="1">IF(AJ$5-$I$5&lt;$A32-1," ",IF(AJ$5-$I$5+1&gt;'Primary inputs Alt'!$C$17,0,(SUM(OFFSET($I$21,0,AJ$5-$I$5-$A32+1)))*$C32))</f>
        <v>0</v>
      </c>
      <c r="AK32" s="169">
        <f ca="1">IF(AK$5-$I$5&lt;$A32-1," ",IF(AK$5-$I$5+1&gt;'Primary inputs Alt'!$C$17,0,(SUM(OFFSET($I$21,0,AK$5-$I$5-$A32+1)))*$C32))</f>
        <v>0</v>
      </c>
      <c r="AL32" s="169">
        <f ca="1">IF(AL$5-$I$5&lt;$A32-1," ",IF(AL$5-$I$5+1&gt;'Primary inputs Alt'!$C$17,0,(SUM(OFFSET($I$21,0,AL$5-$I$5-$A32+1)))*$C32))</f>
        <v>0</v>
      </c>
      <c r="AM32" s="169">
        <f ca="1">IF(AM$5-$I$5&lt;$A32-1," ",IF(AM$5-$I$5+1&gt;'Primary inputs Alt'!$C$17,0,(SUM(OFFSET($I$21,0,AM$5-$I$5-$A32+1)))*$C32))</f>
        <v>0</v>
      </c>
      <c r="AN32" s="169">
        <f ca="1">IF(AN$5-$I$5&lt;$A32-1," ",IF(AN$5-$I$5+1&gt;'Primary inputs Alt'!$C$17,0,(SUM(OFFSET($I$21,0,AN$5-$I$5-$A32+1)))*$C32))</f>
        <v>0</v>
      </c>
      <c r="AO32" s="169">
        <f ca="1">IF(AO$5-$I$5&lt;$A32-1," ",IF(AO$5-$I$5+1&gt;'Primary inputs Alt'!$C$17,0,(SUM(OFFSET($I$21,0,AO$5-$I$5-$A32+1)))*$C32))</f>
        <v>0</v>
      </c>
      <c r="AP32" s="169">
        <f ca="1">IF(AP$5-$I$5&lt;$A32-1," ",IF(AP$5-$I$5+1&gt;'Primary inputs Alt'!$C$17,0,(SUM(OFFSET($I$21,0,AP$5-$I$5-$A32+1)))*$C32))</f>
        <v>0</v>
      </c>
      <c r="AQ32" s="169">
        <f ca="1">IF(AQ$5-$I$5&lt;$A32-1," ",IF(AQ$5-$I$5+1&gt;'Primary inputs Alt'!$C$17,0,(SUM(OFFSET($I$21,0,AQ$5-$I$5-$A32+1)))*$C32))</f>
        <v>0</v>
      </c>
      <c r="AR32" s="169">
        <f ca="1">IF(AR$5-$I$5&lt;$A32-1," ",IF(AR$5-$I$5+1&gt;'Primary inputs Alt'!$C$17,0,(SUM(OFFSET($I$21,0,AR$5-$I$5-$A32+1)))*$C32))</f>
        <v>0</v>
      </c>
      <c r="AS32" s="169">
        <f ca="1">IF(AS$5-$I$5&lt;$A32-1," ",IF(AS$5-$I$5+1&gt;'Primary inputs Alt'!$C$17,0,(SUM(OFFSET($I$21,0,AS$5-$I$5-$A32+1)))*$C32))</f>
        <v>0</v>
      </c>
      <c r="AT32" s="169">
        <f ca="1">IF(AT$5-$I$5&lt;$A32-1," ",IF(AT$5-$I$5+1&gt;'Primary inputs Alt'!$C$17,0,(SUM(OFFSET($I$21,0,AT$5-$I$5-$A32+1)))*$C32))</f>
        <v>0</v>
      </c>
      <c r="AU32" s="169">
        <f ca="1">IF(AU$5-$I$5&lt;$A32-1," ",IF(AU$5-$I$5+1&gt;'Primary inputs Alt'!$C$17,0,(SUM(OFFSET($I$21,0,AU$5-$I$5-$A32+1)))*$C32))</f>
        <v>0</v>
      </c>
      <c r="AV32" s="169">
        <f ca="1">IF(AV$5-$I$5&lt;$A32-1," ",IF(AV$5-$I$5+1&gt;'Primary inputs Alt'!$C$17,0,(SUM(OFFSET($I$21,0,AV$5-$I$5-$A32+1)))*$C32))</f>
        <v>0</v>
      </c>
      <c r="AW32" s="169">
        <f ca="1">IF(AW$5-$I$5&lt;$A32-1," ",IF(AW$5-$I$5+1&gt;'Primary inputs Alt'!$C$17,0,(SUM(OFFSET($I$21,0,AW$5-$I$5-$A32+1)))*$C32))</f>
        <v>0</v>
      </c>
      <c r="AX32" s="169">
        <f ca="1">IF(AX$5-$I$5&lt;$A32-1," ",IF(AX$5-$I$5+1&gt;'Primary inputs Alt'!$C$17,0,(SUM(OFFSET($I$21,0,AX$5-$I$5-$A32+1)))*$C32))</f>
        <v>0</v>
      </c>
      <c r="AY32" s="169">
        <f ca="1">IF(AY$5-$I$5&lt;$A32-1," ",IF(AY$5-$I$5+1&gt;'Primary inputs Alt'!$C$17,0,(SUM(OFFSET($I$21,0,AY$5-$I$5-$A32+1)))*$C32))</f>
        <v>0</v>
      </c>
      <c r="AZ32" s="169">
        <f ca="1">IF(AZ$5-$I$5&lt;$A32-1," ",IF(AZ$5-$I$5+1&gt;'Primary inputs Alt'!$C$17,0,(SUM(OFFSET($I$21,0,AZ$5-$I$5-$A32+1)))*$C32))</f>
        <v>0</v>
      </c>
      <c r="BA32" s="169">
        <f ca="1">IF(BA$5-$I$5&lt;$A32-1," ",IF(BA$5-$I$5+1&gt;'Primary inputs Alt'!$C$17,0,(SUM(OFFSET($I$21,0,BA$5-$I$5-$A32+1)))*$C32))</f>
        <v>0</v>
      </c>
      <c r="BB32" s="169">
        <f ca="1">IF(BB$5-$I$5&lt;$A32-1," ",IF(BB$5-$I$5+1&gt;'Primary inputs Alt'!$C$17,0,(SUM(OFFSET($I$21,0,BB$5-$I$5-$A32+1)))*$C32))</f>
        <v>0</v>
      </c>
      <c r="BC32" s="169">
        <f ca="1">IF(BC$5-$I$5&lt;$A32-1," ",IF(BC$5-$I$5+1&gt;'Primary inputs Alt'!$C$17,0,(SUM(OFFSET($I$21,0,BC$5-$I$5-$A32+1)))*$C32))</f>
        <v>0</v>
      </c>
      <c r="BD32" s="169">
        <f ca="1">IF(BD$5-$I$5&lt;$A32-1," ",IF(BD$5-$I$5+1&gt;'Primary inputs Alt'!$C$17,0,(SUM(OFFSET($I$21,0,BD$5-$I$5-$A32+1)))*$C32))</f>
        <v>0</v>
      </c>
      <c r="BE32" s="169">
        <f ca="1">IF(BE$5-$I$5&lt;$A32-1," ",IF(BE$5-$I$5+1&gt;'Primary inputs Alt'!$C$17,0,(SUM(OFFSET($I$21,0,BE$5-$I$5-$A32+1)))*$C32))</f>
        <v>0</v>
      </c>
      <c r="BF32" s="169">
        <f ca="1">IF(BF$5-$I$5&lt;$A32-1," ",IF(BF$5-$I$5+1&gt;'Primary inputs Alt'!$C$17,0,(SUM(OFFSET($I$21,0,BF$5-$I$5-$A32+1)))*$C32))</f>
        <v>0</v>
      </c>
      <c r="BG32" s="119"/>
      <c r="BH32" s="119"/>
      <c r="BI32" s="119"/>
      <c r="BJ32" s="119"/>
      <c r="BK32" s="119"/>
      <c r="BL32" s="119"/>
      <c r="BM32" s="119"/>
      <c r="BN32" s="119"/>
      <c r="BO32" s="119"/>
      <c r="BP32" s="119"/>
      <c r="BQ32" s="119"/>
      <c r="BR32" s="119"/>
      <c r="BS32" s="119"/>
      <c r="BT32" s="119"/>
      <c r="BU32" s="119"/>
      <c r="BV32" s="119"/>
      <c r="BW32" s="119"/>
      <c r="BX32" s="119"/>
      <c r="BY32" s="119"/>
      <c r="BZ32" s="119"/>
      <c r="CA32" s="119"/>
      <c r="CB32" s="119"/>
      <c r="CC32" s="119"/>
      <c r="CD32" s="119"/>
      <c r="CE32" s="119"/>
      <c r="CF32" s="119"/>
      <c r="CG32" s="119"/>
      <c r="CH32" s="119"/>
      <c r="CI32" s="119"/>
      <c r="CJ32" s="119"/>
      <c r="CK32" s="119"/>
      <c r="CL32" s="119"/>
      <c r="CM32" s="119"/>
      <c r="CN32" s="119"/>
      <c r="CO32" s="119"/>
      <c r="CP32" s="119"/>
      <c r="CQ32" s="119"/>
      <c r="CR32" s="119"/>
      <c r="CS32" s="119"/>
      <c r="CT32" s="119"/>
      <c r="CU32" s="119"/>
      <c r="CV32" s="119"/>
      <c r="CW32" s="119"/>
      <c r="CX32" s="119"/>
      <c r="CY32" s="119"/>
      <c r="CZ32" s="119"/>
    </row>
    <row r="33" spans="1:104">
      <c r="A33" s="119">
        <v>8</v>
      </c>
      <c r="B33" s="119" t="s">
        <v>202</v>
      </c>
      <c r="C33" s="119">
        <f ca="1">OFFSET('Primary inputs Alt'!$E$12,0,$A33-1)</f>
        <v>0</v>
      </c>
      <c r="I33" s="169" t="str">
        <f ca="1">IF(I$5-$I$5&lt;$A33-1," ",IF(I$5-$I$5+1&gt;'Primary inputs Alt'!$C$17,0,(SUM(OFFSET($I$21,0,I$5-$I$5-$A33+1)))*$C33))</f>
        <v xml:space="preserve"> </v>
      </c>
      <c r="J33" s="169" t="str">
        <f ca="1">IF(J$5-$I$5&lt;$A33-1," ",IF(J$5-$I$5+1&gt;'Primary inputs Alt'!$C$17,0,(SUM(OFFSET($I$21,0,J$5-$I$5-$A33+1)))*$C33))</f>
        <v xml:space="preserve"> </v>
      </c>
      <c r="K33" s="169" t="str">
        <f ca="1">IF(K$5-$I$5&lt;$A33-1," ",IF(K$5-$I$5+1&gt;'Primary inputs Alt'!$C$17,0,(SUM(OFFSET($I$21,0,K$5-$I$5-$A33+1)))*$C33))</f>
        <v xml:space="preserve"> </v>
      </c>
      <c r="L33" s="169" t="str">
        <f ca="1">IF(L$5-$I$5&lt;$A33-1," ",IF(L$5-$I$5+1&gt;'Primary inputs Alt'!$C$17,0,(SUM(OFFSET($I$21,0,L$5-$I$5-$A33+1)))*$C33))</f>
        <v xml:space="preserve"> </v>
      </c>
      <c r="M33" s="169" t="str">
        <f ca="1">IF(M$5-$I$5&lt;$A33-1," ",IF(M$5-$I$5+1&gt;'Primary inputs Alt'!$C$17,0,(SUM(OFFSET($I$21,0,M$5-$I$5-$A33+1)))*$C33))</f>
        <v xml:space="preserve"> </v>
      </c>
      <c r="N33" s="169" t="str">
        <f ca="1">IF(N$5-$I$5&lt;$A33-1," ",IF(N$5-$I$5+1&gt;'Primary inputs Alt'!$C$17,0,(SUM(OFFSET($I$21,0,N$5-$I$5-$A33+1)))*$C33))</f>
        <v xml:space="preserve"> </v>
      </c>
      <c r="O33" s="169" t="str">
        <f ca="1">IF(O$5-$I$5&lt;$A33-1," ",IF(O$5-$I$5+1&gt;'Primary inputs Alt'!$C$17,0,(SUM(OFFSET($I$21,0,O$5-$I$5-$A33+1)))*$C33))</f>
        <v xml:space="preserve"> </v>
      </c>
      <c r="P33" s="169">
        <f ca="1">IF(P$5-$I$5&lt;$A33-1," ",IF(P$5-$I$5+1&gt;'Primary inputs Alt'!$C$17,0,(SUM(OFFSET($I$21,0,P$5-$I$5-$A33+1)))*$C33))</f>
        <v>0</v>
      </c>
      <c r="Q33" s="169">
        <f ca="1">IF(Q$5-$I$5&lt;$A33-1," ",IF(Q$5-$I$5+1&gt;'Primary inputs Alt'!$C$17,0,(SUM(OFFSET($I$21,0,Q$5-$I$5-$A33+1)))*$C33))</f>
        <v>0</v>
      </c>
      <c r="R33" s="169">
        <f ca="1">IF(R$5-$I$5&lt;$A33-1," ",IF(R$5-$I$5+1&gt;'Primary inputs Alt'!$C$17,0,(SUM(OFFSET($I$21,0,R$5-$I$5-$A33+1)))*$C33))</f>
        <v>0</v>
      </c>
      <c r="S33" s="169">
        <f ca="1">IF(S$5-$I$5&lt;$A33-1," ",IF(S$5-$I$5+1&gt;'Primary inputs Alt'!$C$17,0,(SUM(OFFSET($I$21,0,S$5-$I$5-$A33+1)))*$C33))</f>
        <v>0</v>
      </c>
      <c r="T33" s="169">
        <f ca="1">IF(T$5-$I$5&lt;$A33-1," ",IF(T$5-$I$5+1&gt;'Primary inputs Alt'!$C$17,0,(SUM(OFFSET($I$21,0,T$5-$I$5-$A33+1)))*$C33))</f>
        <v>0</v>
      </c>
      <c r="U33" s="169">
        <f ca="1">IF(U$5-$I$5&lt;$A33-1," ",IF(U$5-$I$5+1&gt;'Primary inputs Alt'!$C$17,0,(SUM(OFFSET($I$21,0,U$5-$I$5-$A33+1)))*$C33))</f>
        <v>0</v>
      </c>
      <c r="V33" s="169">
        <f ca="1">IF(V$5-$I$5&lt;$A33-1," ",IF(V$5-$I$5+1&gt;'Primary inputs Alt'!$C$17,0,(SUM(OFFSET($I$21,0,V$5-$I$5-$A33+1)))*$C33))</f>
        <v>0</v>
      </c>
      <c r="W33" s="169">
        <f ca="1">IF(W$5-$I$5&lt;$A33-1," ",IF(W$5-$I$5+1&gt;'Primary inputs Alt'!$C$17,0,(SUM(OFFSET($I$21,0,W$5-$I$5-$A33+1)))*$C33))</f>
        <v>0</v>
      </c>
      <c r="X33" s="169">
        <f ca="1">IF(X$5-$I$5&lt;$A33-1," ",IF(X$5-$I$5+1&gt;'Primary inputs Alt'!$C$17,0,(SUM(OFFSET($I$21,0,X$5-$I$5-$A33+1)))*$C33))</f>
        <v>0</v>
      </c>
      <c r="Y33" s="169">
        <f ca="1">IF(Y$5-$I$5&lt;$A33-1," ",IF(Y$5-$I$5+1&gt;'Primary inputs Alt'!$C$17,0,(SUM(OFFSET($I$21,0,Y$5-$I$5-$A33+1)))*$C33))</f>
        <v>0</v>
      </c>
      <c r="Z33" s="169">
        <f ca="1">IF(Z$5-$I$5&lt;$A33-1," ",IF(Z$5-$I$5+1&gt;'Primary inputs Alt'!$C$17,0,(SUM(OFFSET($I$21,0,Z$5-$I$5-$A33+1)))*$C33))</f>
        <v>0</v>
      </c>
      <c r="AA33" s="169">
        <f ca="1">IF(AA$5-$I$5&lt;$A33-1," ",IF(AA$5-$I$5+1&gt;'Primary inputs Alt'!$C$17,0,(SUM(OFFSET($I$21,0,AA$5-$I$5-$A33+1)))*$C33))</f>
        <v>0</v>
      </c>
      <c r="AB33" s="169">
        <f ca="1">IF(AB$5-$I$5&lt;$A33-1," ",IF(AB$5-$I$5+1&gt;'Primary inputs Alt'!$C$17,0,(SUM(OFFSET($I$21,0,AB$5-$I$5-$A33+1)))*$C33))</f>
        <v>0</v>
      </c>
      <c r="AC33" s="169">
        <f ca="1">IF(AC$5-$I$5&lt;$A33-1," ",IF(AC$5-$I$5+1&gt;'Primary inputs Alt'!$C$17,0,(SUM(OFFSET($I$21,0,AC$5-$I$5-$A33+1)))*$C33))</f>
        <v>0</v>
      </c>
      <c r="AD33" s="169">
        <f ca="1">IF(AD$5-$I$5&lt;$A33-1," ",IF(AD$5-$I$5+1&gt;'Primary inputs Alt'!$C$17,0,(SUM(OFFSET($I$21,0,AD$5-$I$5-$A33+1)))*$C33))</f>
        <v>0</v>
      </c>
      <c r="AE33" s="169">
        <f ca="1">IF(AE$5-$I$5&lt;$A33-1," ",IF(AE$5-$I$5+1&gt;'Primary inputs Alt'!$C$17,0,(SUM(OFFSET($I$21,0,AE$5-$I$5-$A33+1)))*$C33))</f>
        <v>0</v>
      </c>
      <c r="AF33" s="169">
        <f ca="1">IF(AF$5-$I$5&lt;$A33-1," ",IF(AF$5-$I$5+1&gt;'Primary inputs Alt'!$C$17,0,(SUM(OFFSET($I$21,0,AF$5-$I$5-$A33+1)))*$C33))</f>
        <v>0</v>
      </c>
      <c r="AG33" s="169">
        <f ca="1">IF(AG$5-$I$5&lt;$A33-1," ",IF(AG$5-$I$5+1&gt;'Primary inputs Alt'!$C$17,0,(SUM(OFFSET($I$21,0,AG$5-$I$5-$A33+1)))*$C33))</f>
        <v>0</v>
      </c>
      <c r="AH33" s="169">
        <f ca="1">IF(AH$5-$I$5&lt;$A33-1," ",IF(AH$5-$I$5+1&gt;'Primary inputs Alt'!$C$17,0,(SUM(OFFSET($I$21,0,AH$5-$I$5-$A33+1)))*$C33))</f>
        <v>0</v>
      </c>
      <c r="AI33" s="169">
        <f ca="1">IF(AI$5-$I$5&lt;$A33-1," ",IF(AI$5-$I$5+1&gt;'Primary inputs Alt'!$C$17,0,(SUM(OFFSET($I$21,0,AI$5-$I$5-$A33+1)))*$C33))</f>
        <v>0</v>
      </c>
      <c r="AJ33" s="169">
        <f ca="1">IF(AJ$5-$I$5&lt;$A33-1," ",IF(AJ$5-$I$5+1&gt;'Primary inputs Alt'!$C$17,0,(SUM(OFFSET($I$21,0,AJ$5-$I$5-$A33+1)))*$C33))</f>
        <v>0</v>
      </c>
      <c r="AK33" s="169">
        <f ca="1">IF(AK$5-$I$5&lt;$A33-1," ",IF(AK$5-$I$5+1&gt;'Primary inputs Alt'!$C$17,0,(SUM(OFFSET($I$21,0,AK$5-$I$5-$A33+1)))*$C33))</f>
        <v>0</v>
      </c>
      <c r="AL33" s="169">
        <f ca="1">IF(AL$5-$I$5&lt;$A33-1," ",IF(AL$5-$I$5+1&gt;'Primary inputs Alt'!$C$17,0,(SUM(OFFSET($I$21,0,AL$5-$I$5-$A33+1)))*$C33))</f>
        <v>0</v>
      </c>
      <c r="AM33" s="169">
        <f ca="1">IF(AM$5-$I$5&lt;$A33-1," ",IF(AM$5-$I$5+1&gt;'Primary inputs Alt'!$C$17,0,(SUM(OFFSET($I$21,0,AM$5-$I$5-$A33+1)))*$C33))</f>
        <v>0</v>
      </c>
      <c r="AN33" s="169">
        <f ca="1">IF(AN$5-$I$5&lt;$A33-1," ",IF(AN$5-$I$5+1&gt;'Primary inputs Alt'!$C$17,0,(SUM(OFFSET($I$21,0,AN$5-$I$5-$A33+1)))*$C33))</f>
        <v>0</v>
      </c>
      <c r="AO33" s="169">
        <f ca="1">IF(AO$5-$I$5&lt;$A33-1," ",IF(AO$5-$I$5+1&gt;'Primary inputs Alt'!$C$17,0,(SUM(OFFSET($I$21,0,AO$5-$I$5-$A33+1)))*$C33))</f>
        <v>0</v>
      </c>
      <c r="AP33" s="169">
        <f ca="1">IF(AP$5-$I$5&lt;$A33-1," ",IF(AP$5-$I$5+1&gt;'Primary inputs Alt'!$C$17,0,(SUM(OFFSET($I$21,0,AP$5-$I$5-$A33+1)))*$C33))</f>
        <v>0</v>
      </c>
      <c r="AQ33" s="169">
        <f ca="1">IF(AQ$5-$I$5&lt;$A33-1," ",IF(AQ$5-$I$5+1&gt;'Primary inputs Alt'!$C$17,0,(SUM(OFFSET($I$21,0,AQ$5-$I$5-$A33+1)))*$C33))</f>
        <v>0</v>
      </c>
      <c r="AR33" s="169">
        <f ca="1">IF(AR$5-$I$5&lt;$A33-1," ",IF(AR$5-$I$5+1&gt;'Primary inputs Alt'!$C$17,0,(SUM(OFFSET($I$21,0,AR$5-$I$5-$A33+1)))*$C33))</f>
        <v>0</v>
      </c>
      <c r="AS33" s="169">
        <f ca="1">IF(AS$5-$I$5&lt;$A33-1," ",IF(AS$5-$I$5+1&gt;'Primary inputs Alt'!$C$17,0,(SUM(OFFSET($I$21,0,AS$5-$I$5-$A33+1)))*$C33))</f>
        <v>0</v>
      </c>
      <c r="AT33" s="169">
        <f ca="1">IF(AT$5-$I$5&lt;$A33-1," ",IF(AT$5-$I$5+1&gt;'Primary inputs Alt'!$C$17,0,(SUM(OFFSET($I$21,0,AT$5-$I$5-$A33+1)))*$C33))</f>
        <v>0</v>
      </c>
      <c r="AU33" s="169">
        <f ca="1">IF(AU$5-$I$5&lt;$A33-1," ",IF(AU$5-$I$5+1&gt;'Primary inputs Alt'!$C$17,0,(SUM(OFFSET($I$21,0,AU$5-$I$5-$A33+1)))*$C33))</f>
        <v>0</v>
      </c>
      <c r="AV33" s="169">
        <f ca="1">IF(AV$5-$I$5&lt;$A33-1," ",IF(AV$5-$I$5+1&gt;'Primary inputs Alt'!$C$17,0,(SUM(OFFSET($I$21,0,AV$5-$I$5-$A33+1)))*$C33))</f>
        <v>0</v>
      </c>
      <c r="AW33" s="169">
        <f ca="1">IF(AW$5-$I$5&lt;$A33-1," ",IF(AW$5-$I$5+1&gt;'Primary inputs Alt'!$C$17,0,(SUM(OFFSET($I$21,0,AW$5-$I$5-$A33+1)))*$C33))</f>
        <v>0</v>
      </c>
      <c r="AX33" s="169">
        <f ca="1">IF(AX$5-$I$5&lt;$A33-1," ",IF(AX$5-$I$5+1&gt;'Primary inputs Alt'!$C$17,0,(SUM(OFFSET($I$21,0,AX$5-$I$5-$A33+1)))*$C33))</f>
        <v>0</v>
      </c>
      <c r="AY33" s="169">
        <f ca="1">IF(AY$5-$I$5&lt;$A33-1," ",IF(AY$5-$I$5+1&gt;'Primary inputs Alt'!$C$17,0,(SUM(OFFSET($I$21,0,AY$5-$I$5-$A33+1)))*$C33))</f>
        <v>0</v>
      </c>
      <c r="AZ33" s="169">
        <f ca="1">IF(AZ$5-$I$5&lt;$A33-1," ",IF(AZ$5-$I$5+1&gt;'Primary inputs Alt'!$C$17,0,(SUM(OFFSET($I$21,0,AZ$5-$I$5-$A33+1)))*$C33))</f>
        <v>0</v>
      </c>
      <c r="BA33" s="169">
        <f ca="1">IF(BA$5-$I$5&lt;$A33-1," ",IF(BA$5-$I$5+1&gt;'Primary inputs Alt'!$C$17,0,(SUM(OFFSET($I$21,0,BA$5-$I$5-$A33+1)))*$C33))</f>
        <v>0</v>
      </c>
      <c r="BB33" s="169">
        <f ca="1">IF(BB$5-$I$5&lt;$A33-1," ",IF(BB$5-$I$5+1&gt;'Primary inputs Alt'!$C$17,0,(SUM(OFFSET($I$21,0,BB$5-$I$5-$A33+1)))*$C33))</f>
        <v>0</v>
      </c>
      <c r="BC33" s="169">
        <f ca="1">IF(BC$5-$I$5&lt;$A33-1," ",IF(BC$5-$I$5+1&gt;'Primary inputs Alt'!$C$17,0,(SUM(OFFSET($I$21,0,BC$5-$I$5-$A33+1)))*$C33))</f>
        <v>0</v>
      </c>
      <c r="BD33" s="169">
        <f ca="1">IF(BD$5-$I$5&lt;$A33-1," ",IF(BD$5-$I$5+1&gt;'Primary inputs Alt'!$C$17,0,(SUM(OFFSET($I$21,0,BD$5-$I$5-$A33+1)))*$C33))</f>
        <v>0</v>
      </c>
      <c r="BE33" s="169">
        <f ca="1">IF(BE$5-$I$5&lt;$A33-1," ",IF(BE$5-$I$5+1&gt;'Primary inputs Alt'!$C$17,0,(SUM(OFFSET($I$21,0,BE$5-$I$5-$A33+1)))*$C33))</f>
        <v>0</v>
      </c>
      <c r="BF33" s="169">
        <f ca="1">IF(BF$5-$I$5&lt;$A33-1," ",IF(BF$5-$I$5+1&gt;'Primary inputs Alt'!$C$17,0,(SUM(OFFSET($I$21,0,BF$5-$I$5-$A33+1)))*$C33))</f>
        <v>0</v>
      </c>
      <c r="BG33" s="119"/>
      <c r="BH33" s="119"/>
      <c r="BI33" s="119"/>
      <c r="BJ33" s="119"/>
      <c r="BK33" s="119"/>
      <c r="BL33" s="119"/>
      <c r="BM33" s="119"/>
      <c r="BN33" s="119"/>
      <c r="BO33" s="119"/>
      <c r="BP33" s="119"/>
      <c r="BQ33" s="119"/>
      <c r="BR33" s="119"/>
      <c r="BS33" s="119"/>
      <c r="BT33" s="119"/>
      <c r="BU33" s="119"/>
      <c r="BV33" s="119"/>
      <c r="BW33" s="119"/>
      <c r="BX33" s="119"/>
      <c r="BY33" s="119"/>
      <c r="BZ33" s="119"/>
      <c r="CA33" s="119"/>
      <c r="CB33" s="119"/>
      <c r="CC33" s="119"/>
      <c r="CD33" s="119"/>
      <c r="CE33" s="119"/>
      <c r="CF33" s="119"/>
      <c r="CG33" s="119"/>
      <c r="CH33" s="119"/>
      <c r="CI33" s="119"/>
      <c r="CJ33" s="119"/>
      <c r="CK33" s="119"/>
      <c r="CL33" s="119"/>
      <c r="CM33" s="119"/>
      <c r="CN33" s="119"/>
      <c r="CO33" s="119"/>
      <c r="CP33" s="119"/>
      <c r="CQ33" s="119"/>
      <c r="CR33" s="119"/>
      <c r="CS33" s="119"/>
      <c r="CT33" s="119"/>
      <c r="CU33" s="119"/>
      <c r="CV33" s="119"/>
      <c r="CW33" s="119"/>
      <c r="CX33" s="119"/>
      <c r="CY33" s="119"/>
      <c r="CZ33" s="119"/>
    </row>
    <row r="34" spans="1:104">
      <c r="A34" s="119">
        <v>9</v>
      </c>
      <c r="B34" s="119" t="s">
        <v>203</v>
      </c>
      <c r="C34" s="119">
        <f ca="1">OFFSET('Primary inputs Alt'!$E$12,0,$A34-1)</f>
        <v>0</v>
      </c>
      <c r="I34" s="169" t="str">
        <f ca="1">IF(I$5-$I$5&lt;$A34-1," ",IF(I$5-$I$5+1&gt;'Primary inputs Alt'!$C$17,0,(SUM(OFFSET($I$21,0,I$5-$I$5-$A34+1)))*$C34))</f>
        <v xml:space="preserve"> </v>
      </c>
      <c r="J34" s="169" t="str">
        <f ca="1">IF(J$5-$I$5&lt;$A34-1," ",IF(J$5-$I$5+1&gt;'Primary inputs Alt'!$C$17,0,(SUM(OFFSET($I$21,0,J$5-$I$5-$A34+1)))*$C34))</f>
        <v xml:space="preserve"> </v>
      </c>
      <c r="K34" s="169" t="str">
        <f ca="1">IF(K$5-$I$5&lt;$A34-1," ",IF(K$5-$I$5+1&gt;'Primary inputs Alt'!$C$17,0,(SUM(OFFSET($I$21,0,K$5-$I$5-$A34+1)))*$C34))</f>
        <v xml:space="preserve"> </v>
      </c>
      <c r="L34" s="169" t="str">
        <f ca="1">IF(L$5-$I$5&lt;$A34-1," ",IF(L$5-$I$5+1&gt;'Primary inputs Alt'!$C$17,0,(SUM(OFFSET($I$21,0,L$5-$I$5-$A34+1)))*$C34))</f>
        <v xml:space="preserve"> </v>
      </c>
      <c r="M34" s="169" t="str">
        <f ca="1">IF(M$5-$I$5&lt;$A34-1," ",IF(M$5-$I$5+1&gt;'Primary inputs Alt'!$C$17,0,(SUM(OFFSET($I$21,0,M$5-$I$5-$A34+1)))*$C34))</f>
        <v xml:space="preserve"> </v>
      </c>
      <c r="N34" s="169" t="str">
        <f ca="1">IF(N$5-$I$5&lt;$A34-1," ",IF(N$5-$I$5+1&gt;'Primary inputs Alt'!$C$17,0,(SUM(OFFSET($I$21,0,N$5-$I$5-$A34+1)))*$C34))</f>
        <v xml:space="preserve"> </v>
      </c>
      <c r="O34" s="169" t="str">
        <f ca="1">IF(O$5-$I$5&lt;$A34-1," ",IF(O$5-$I$5+1&gt;'Primary inputs Alt'!$C$17,0,(SUM(OFFSET($I$21,0,O$5-$I$5-$A34+1)))*$C34))</f>
        <v xml:space="preserve"> </v>
      </c>
      <c r="P34" s="169" t="str">
        <f ca="1">IF(P$5-$I$5&lt;$A34-1," ",IF(P$5-$I$5+1&gt;'Primary inputs Alt'!$C$17,0,(SUM(OFFSET($I$21,0,P$5-$I$5-$A34+1)))*$C34))</f>
        <v xml:space="preserve"> </v>
      </c>
      <c r="Q34" s="169">
        <f ca="1">IF(Q$5-$I$5&lt;$A34-1," ",IF(Q$5-$I$5+1&gt;'Primary inputs Alt'!$C$17,0,(SUM(OFFSET($I$21,0,Q$5-$I$5-$A34+1)))*$C34))</f>
        <v>0</v>
      </c>
      <c r="R34" s="169">
        <f ca="1">IF(R$5-$I$5&lt;$A34-1," ",IF(R$5-$I$5+1&gt;'Primary inputs Alt'!$C$17,0,(SUM(OFFSET($I$21,0,R$5-$I$5-$A34+1)))*$C34))</f>
        <v>0</v>
      </c>
      <c r="S34" s="169">
        <f ca="1">IF(S$5-$I$5&lt;$A34-1," ",IF(S$5-$I$5+1&gt;'Primary inputs Alt'!$C$17,0,(SUM(OFFSET($I$21,0,S$5-$I$5-$A34+1)))*$C34))</f>
        <v>0</v>
      </c>
      <c r="T34" s="169">
        <f ca="1">IF(T$5-$I$5&lt;$A34-1," ",IF(T$5-$I$5+1&gt;'Primary inputs Alt'!$C$17,0,(SUM(OFFSET($I$21,0,T$5-$I$5-$A34+1)))*$C34))</f>
        <v>0</v>
      </c>
      <c r="U34" s="169">
        <f ca="1">IF(U$5-$I$5&lt;$A34-1," ",IF(U$5-$I$5+1&gt;'Primary inputs Alt'!$C$17,0,(SUM(OFFSET($I$21,0,U$5-$I$5-$A34+1)))*$C34))</f>
        <v>0</v>
      </c>
      <c r="V34" s="169">
        <f ca="1">IF(V$5-$I$5&lt;$A34-1," ",IF(V$5-$I$5+1&gt;'Primary inputs Alt'!$C$17,0,(SUM(OFFSET($I$21,0,V$5-$I$5-$A34+1)))*$C34))</f>
        <v>0</v>
      </c>
      <c r="W34" s="169">
        <f ca="1">IF(W$5-$I$5&lt;$A34-1," ",IF(W$5-$I$5+1&gt;'Primary inputs Alt'!$C$17,0,(SUM(OFFSET($I$21,0,W$5-$I$5-$A34+1)))*$C34))</f>
        <v>0</v>
      </c>
      <c r="X34" s="169">
        <f ca="1">IF(X$5-$I$5&lt;$A34-1," ",IF(X$5-$I$5+1&gt;'Primary inputs Alt'!$C$17,0,(SUM(OFFSET($I$21,0,X$5-$I$5-$A34+1)))*$C34))</f>
        <v>0</v>
      </c>
      <c r="Y34" s="169">
        <f ca="1">IF(Y$5-$I$5&lt;$A34-1," ",IF(Y$5-$I$5+1&gt;'Primary inputs Alt'!$C$17,0,(SUM(OFFSET($I$21,0,Y$5-$I$5-$A34+1)))*$C34))</f>
        <v>0</v>
      </c>
      <c r="Z34" s="169">
        <f ca="1">IF(Z$5-$I$5&lt;$A34-1," ",IF(Z$5-$I$5+1&gt;'Primary inputs Alt'!$C$17,0,(SUM(OFFSET($I$21,0,Z$5-$I$5-$A34+1)))*$C34))</f>
        <v>0</v>
      </c>
      <c r="AA34" s="169">
        <f ca="1">IF(AA$5-$I$5&lt;$A34-1," ",IF(AA$5-$I$5+1&gt;'Primary inputs Alt'!$C$17,0,(SUM(OFFSET($I$21,0,AA$5-$I$5-$A34+1)))*$C34))</f>
        <v>0</v>
      </c>
      <c r="AB34" s="169">
        <f ca="1">IF(AB$5-$I$5&lt;$A34-1," ",IF(AB$5-$I$5+1&gt;'Primary inputs Alt'!$C$17,0,(SUM(OFFSET($I$21,0,AB$5-$I$5-$A34+1)))*$C34))</f>
        <v>0</v>
      </c>
      <c r="AC34" s="169">
        <f ca="1">IF(AC$5-$I$5&lt;$A34-1," ",IF(AC$5-$I$5+1&gt;'Primary inputs Alt'!$C$17,0,(SUM(OFFSET($I$21,0,AC$5-$I$5-$A34+1)))*$C34))</f>
        <v>0</v>
      </c>
      <c r="AD34" s="169">
        <f ca="1">IF(AD$5-$I$5&lt;$A34-1," ",IF(AD$5-$I$5+1&gt;'Primary inputs Alt'!$C$17,0,(SUM(OFFSET($I$21,0,AD$5-$I$5-$A34+1)))*$C34))</f>
        <v>0</v>
      </c>
      <c r="AE34" s="169">
        <f ca="1">IF(AE$5-$I$5&lt;$A34-1," ",IF(AE$5-$I$5+1&gt;'Primary inputs Alt'!$C$17,0,(SUM(OFFSET($I$21,0,AE$5-$I$5-$A34+1)))*$C34))</f>
        <v>0</v>
      </c>
      <c r="AF34" s="169">
        <f ca="1">IF(AF$5-$I$5&lt;$A34-1," ",IF(AF$5-$I$5+1&gt;'Primary inputs Alt'!$C$17,0,(SUM(OFFSET($I$21,0,AF$5-$I$5-$A34+1)))*$C34))</f>
        <v>0</v>
      </c>
      <c r="AG34" s="169">
        <f ca="1">IF(AG$5-$I$5&lt;$A34-1," ",IF(AG$5-$I$5+1&gt;'Primary inputs Alt'!$C$17,0,(SUM(OFFSET($I$21,0,AG$5-$I$5-$A34+1)))*$C34))</f>
        <v>0</v>
      </c>
      <c r="AH34" s="169">
        <f ca="1">IF(AH$5-$I$5&lt;$A34-1," ",IF(AH$5-$I$5+1&gt;'Primary inputs Alt'!$C$17,0,(SUM(OFFSET($I$21,0,AH$5-$I$5-$A34+1)))*$C34))</f>
        <v>0</v>
      </c>
      <c r="AI34" s="169">
        <f ca="1">IF(AI$5-$I$5&lt;$A34-1," ",IF(AI$5-$I$5+1&gt;'Primary inputs Alt'!$C$17,0,(SUM(OFFSET($I$21,0,AI$5-$I$5-$A34+1)))*$C34))</f>
        <v>0</v>
      </c>
      <c r="AJ34" s="169">
        <f ca="1">IF(AJ$5-$I$5&lt;$A34-1," ",IF(AJ$5-$I$5+1&gt;'Primary inputs Alt'!$C$17,0,(SUM(OFFSET($I$21,0,AJ$5-$I$5-$A34+1)))*$C34))</f>
        <v>0</v>
      </c>
      <c r="AK34" s="169">
        <f ca="1">IF(AK$5-$I$5&lt;$A34-1," ",IF(AK$5-$I$5+1&gt;'Primary inputs Alt'!$C$17,0,(SUM(OFFSET($I$21,0,AK$5-$I$5-$A34+1)))*$C34))</f>
        <v>0</v>
      </c>
      <c r="AL34" s="169">
        <f ca="1">IF(AL$5-$I$5&lt;$A34-1," ",IF(AL$5-$I$5+1&gt;'Primary inputs Alt'!$C$17,0,(SUM(OFFSET($I$21,0,AL$5-$I$5-$A34+1)))*$C34))</f>
        <v>0</v>
      </c>
      <c r="AM34" s="169">
        <f ca="1">IF(AM$5-$I$5&lt;$A34-1," ",IF(AM$5-$I$5+1&gt;'Primary inputs Alt'!$C$17,0,(SUM(OFFSET($I$21,0,AM$5-$I$5-$A34+1)))*$C34))</f>
        <v>0</v>
      </c>
      <c r="AN34" s="169">
        <f ca="1">IF(AN$5-$I$5&lt;$A34-1," ",IF(AN$5-$I$5+1&gt;'Primary inputs Alt'!$C$17,0,(SUM(OFFSET($I$21,0,AN$5-$I$5-$A34+1)))*$C34))</f>
        <v>0</v>
      </c>
      <c r="AO34" s="169">
        <f ca="1">IF(AO$5-$I$5&lt;$A34-1," ",IF(AO$5-$I$5+1&gt;'Primary inputs Alt'!$C$17,0,(SUM(OFFSET($I$21,0,AO$5-$I$5-$A34+1)))*$C34))</f>
        <v>0</v>
      </c>
      <c r="AP34" s="169">
        <f ca="1">IF(AP$5-$I$5&lt;$A34-1," ",IF(AP$5-$I$5+1&gt;'Primary inputs Alt'!$C$17,0,(SUM(OFFSET($I$21,0,AP$5-$I$5-$A34+1)))*$C34))</f>
        <v>0</v>
      </c>
      <c r="AQ34" s="169">
        <f ca="1">IF(AQ$5-$I$5&lt;$A34-1," ",IF(AQ$5-$I$5+1&gt;'Primary inputs Alt'!$C$17,0,(SUM(OFFSET($I$21,0,AQ$5-$I$5-$A34+1)))*$C34))</f>
        <v>0</v>
      </c>
      <c r="AR34" s="169">
        <f ca="1">IF(AR$5-$I$5&lt;$A34-1," ",IF(AR$5-$I$5+1&gt;'Primary inputs Alt'!$C$17,0,(SUM(OFFSET($I$21,0,AR$5-$I$5-$A34+1)))*$C34))</f>
        <v>0</v>
      </c>
      <c r="AS34" s="169">
        <f ca="1">IF(AS$5-$I$5&lt;$A34-1," ",IF(AS$5-$I$5+1&gt;'Primary inputs Alt'!$C$17,0,(SUM(OFFSET($I$21,0,AS$5-$I$5-$A34+1)))*$C34))</f>
        <v>0</v>
      </c>
      <c r="AT34" s="169">
        <f ca="1">IF(AT$5-$I$5&lt;$A34-1," ",IF(AT$5-$I$5+1&gt;'Primary inputs Alt'!$C$17,0,(SUM(OFFSET($I$21,0,AT$5-$I$5-$A34+1)))*$C34))</f>
        <v>0</v>
      </c>
      <c r="AU34" s="169">
        <f ca="1">IF(AU$5-$I$5&lt;$A34-1," ",IF(AU$5-$I$5+1&gt;'Primary inputs Alt'!$C$17,0,(SUM(OFFSET($I$21,0,AU$5-$I$5-$A34+1)))*$C34))</f>
        <v>0</v>
      </c>
      <c r="AV34" s="169">
        <f ca="1">IF(AV$5-$I$5&lt;$A34-1," ",IF(AV$5-$I$5+1&gt;'Primary inputs Alt'!$C$17,0,(SUM(OFFSET($I$21,0,AV$5-$I$5-$A34+1)))*$C34))</f>
        <v>0</v>
      </c>
      <c r="AW34" s="169">
        <f ca="1">IF(AW$5-$I$5&lt;$A34-1," ",IF(AW$5-$I$5+1&gt;'Primary inputs Alt'!$C$17,0,(SUM(OFFSET($I$21,0,AW$5-$I$5-$A34+1)))*$C34))</f>
        <v>0</v>
      </c>
      <c r="AX34" s="169">
        <f ca="1">IF(AX$5-$I$5&lt;$A34-1," ",IF(AX$5-$I$5+1&gt;'Primary inputs Alt'!$C$17,0,(SUM(OFFSET($I$21,0,AX$5-$I$5-$A34+1)))*$C34))</f>
        <v>0</v>
      </c>
      <c r="AY34" s="169">
        <f ca="1">IF(AY$5-$I$5&lt;$A34-1," ",IF(AY$5-$I$5+1&gt;'Primary inputs Alt'!$C$17,0,(SUM(OFFSET($I$21,0,AY$5-$I$5-$A34+1)))*$C34))</f>
        <v>0</v>
      </c>
      <c r="AZ34" s="169">
        <f ca="1">IF(AZ$5-$I$5&lt;$A34-1," ",IF(AZ$5-$I$5+1&gt;'Primary inputs Alt'!$C$17,0,(SUM(OFFSET($I$21,0,AZ$5-$I$5-$A34+1)))*$C34))</f>
        <v>0</v>
      </c>
      <c r="BA34" s="169">
        <f ca="1">IF(BA$5-$I$5&lt;$A34-1," ",IF(BA$5-$I$5+1&gt;'Primary inputs Alt'!$C$17,0,(SUM(OFFSET($I$21,0,BA$5-$I$5-$A34+1)))*$C34))</f>
        <v>0</v>
      </c>
      <c r="BB34" s="169">
        <f ca="1">IF(BB$5-$I$5&lt;$A34-1," ",IF(BB$5-$I$5+1&gt;'Primary inputs Alt'!$C$17,0,(SUM(OFFSET($I$21,0,BB$5-$I$5-$A34+1)))*$C34))</f>
        <v>0</v>
      </c>
      <c r="BC34" s="169">
        <f ca="1">IF(BC$5-$I$5&lt;$A34-1," ",IF(BC$5-$I$5+1&gt;'Primary inputs Alt'!$C$17,0,(SUM(OFFSET($I$21,0,BC$5-$I$5-$A34+1)))*$C34))</f>
        <v>0</v>
      </c>
      <c r="BD34" s="169">
        <f ca="1">IF(BD$5-$I$5&lt;$A34-1," ",IF(BD$5-$I$5+1&gt;'Primary inputs Alt'!$C$17,0,(SUM(OFFSET($I$21,0,BD$5-$I$5-$A34+1)))*$C34))</f>
        <v>0</v>
      </c>
      <c r="BE34" s="169">
        <f ca="1">IF(BE$5-$I$5&lt;$A34-1," ",IF(BE$5-$I$5+1&gt;'Primary inputs Alt'!$C$17,0,(SUM(OFFSET($I$21,0,BE$5-$I$5-$A34+1)))*$C34))</f>
        <v>0</v>
      </c>
      <c r="BF34" s="169">
        <f ca="1">IF(BF$5-$I$5&lt;$A34-1," ",IF(BF$5-$I$5+1&gt;'Primary inputs Alt'!$C$17,0,(SUM(OFFSET($I$21,0,BF$5-$I$5-$A34+1)))*$C34))</f>
        <v>0</v>
      </c>
      <c r="BG34" s="119"/>
      <c r="BH34" s="119"/>
      <c r="BI34" s="119"/>
      <c r="BJ34" s="119"/>
      <c r="BK34" s="119"/>
      <c r="BL34" s="119"/>
      <c r="BM34" s="119"/>
      <c r="BN34" s="119"/>
      <c r="BO34" s="119"/>
      <c r="BP34" s="119"/>
      <c r="BQ34" s="119"/>
      <c r="BR34" s="119"/>
      <c r="BS34" s="119"/>
      <c r="BT34" s="119"/>
      <c r="BU34" s="119"/>
      <c r="BV34" s="119"/>
      <c r="BW34" s="119"/>
      <c r="BX34" s="119"/>
      <c r="BY34" s="119"/>
      <c r="BZ34" s="119"/>
      <c r="CA34" s="119"/>
      <c r="CB34" s="119"/>
      <c r="CC34" s="119"/>
      <c r="CD34" s="119"/>
      <c r="CE34" s="119"/>
      <c r="CF34" s="119"/>
      <c r="CG34" s="119"/>
      <c r="CH34" s="119"/>
      <c r="CI34" s="119"/>
      <c r="CJ34" s="119"/>
      <c r="CK34" s="119"/>
      <c r="CL34" s="119"/>
      <c r="CM34" s="119"/>
      <c r="CN34" s="119"/>
      <c r="CO34" s="119"/>
      <c r="CP34" s="119"/>
      <c r="CQ34" s="119"/>
      <c r="CR34" s="119"/>
      <c r="CS34" s="119"/>
      <c r="CT34" s="119"/>
      <c r="CU34" s="119"/>
      <c r="CV34" s="119"/>
      <c r="CW34" s="119"/>
      <c r="CX34" s="119"/>
      <c r="CY34" s="119"/>
      <c r="CZ34" s="119"/>
    </row>
    <row r="35" spans="1:104">
      <c r="A35" s="119">
        <v>10</v>
      </c>
      <c r="B35" s="119" t="s">
        <v>204</v>
      </c>
      <c r="C35" s="119">
        <f ca="1">OFFSET('Primary inputs Alt'!$E$12,0,$A35-1)</f>
        <v>0</v>
      </c>
      <c r="I35" s="169" t="str">
        <f ca="1">IF(I$5-$I$5&lt;$A35-1," ",IF(I$5-$I$5+1&gt;'Primary inputs Alt'!$C$17,0,(SUM(OFFSET($I$21,0,I$5-$I$5-$A35+1)))*$C35))</f>
        <v xml:space="preserve"> </v>
      </c>
      <c r="J35" s="169" t="str">
        <f ca="1">IF(J$5-$I$5&lt;$A35-1," ",IF(J$5-$I$5+1&gt;'Primary inputs Alt'!$C$17,0,(SUM(OFFSET($I$21,0,J$5-$I$5-$A35+1)))*$C35))</f>
        <v xml:space="preserve"> </v>
      </c>
      <c r="K35" s="169" t="str">
        <f ca="1">IF(K$5-$I$5&lt;$A35-1," ",IF(K$5-$I$5+1&gt;'Primary inputs Alt'!$C$17,0,(SUM(OFFSET($I$21,0,K$5-$I$5-$A35+1)))*$C35))</f>
        <v xml:space="preserve"> </v>
      </c>
      <c r="L35" s="169" t="str">
        <f ca="1">IF(L$5-$I$5&lt;$A35-1," ",IF(L$5-$I$5+1&gt;'Primary inputs Alt'!$C$17,0,(SUM(OFFSET($I$21,0,L$5-$I$5-$A35+1)))*$C35))</f>
        <v xml:space="preserve"> </v>
      </c>
      <c r="M35" s="169" t="str">
        <f ca="1">IF(M$5-$I$5&lt;$A35-1," ",IF(M$5-$I$5+1&gt;'Primary inputs Alt'!$C$17,0,(SUM(OFFSET($I$21,0,M$5-$I$5-$A35+1)))*$C35))</f>
        <v xml:space="preserve"> </v>
      </c>
      <c r="N35" s="169" t="str">
        <f ca="1">IF(N$5-$I$5&lt;$A35-1," ",IF(N$5-$I$5+1&gt;'Primary inputs Alt'!$C$17,0,(SUM(OFFSET($I$21,0,N$5-$I$5-$A35+1)))*$C35))</f>
        <v xml:space="preserve"> </v>
      </c>
      <c r="O35" s="169" t="str">
        <f ca="1">IF(O$5-$I$5&lt;$A35-1," ",IF(O$5-$I$5+1&gt;'Primary inputs Alt'!$C$17,0,(SUM(OFFSET($I$21,0,O$5-$I$5-$A35+1)))*$C35))</f>
        <v xml:space="preserve"> </v>
      </c>
      <c r="P35" s="169" t="str">
        <f ca="1">IF(P$5-$I$5&lt;$A35-1," ",IF(P$5-$I$5+1&gt;'Primary inputs Alt'!$C$17,0,(SUM(OFFSET($I$21,0,P$5-$I$5-$A35+1)))*$C35))</f>
        <v xml:space="preserve"> </v>
      </c>
      <c r="Q35" s="169" t="str">
        <f ca="1">IF(Q$5-$I$5&lt;$A35-1," ",IF(Q$5-$I$5+1&gt;'Primary inputs Alt'!$C$17,0,(SUM(OFFSET($I$21,0,Q$5-$I$5-$A35+1)))*$C35))</f>
        <v xml:space="preserve"> </v>
      </c>
      <c r="R35" s="169">
        <f ca="1">IF(R$5-$I$5&lt;$A35-1," ",IF(R$5-$I$5+1&gt;'Primary inputs Alt'!$C$17,0,(SUM(OFFSET($I$21,0,R$5-$I$5-$A35+1)))*$C35))</f>
        <v>0</v>
      </c>
      <c r="S35" s="169">
        <f ca="1">IF(S$5-$I$5&lt;$A35-1," ",IF(S$5-$I$5+1&gt;'Primary inputs Alt'!$C$17,0,(SUM(OFFSET($I$21,0,S$5-$I$5-$A35+1)))*$C35))</f>
        <v>0</v>
      </c>
      <c r="T35" s="169">
        <f ca="1">IF(T$5-$I$5&lt;$A35-1," ",IF(T$5-$I$5+1&gt;'Primary inputs Alt'!$C$17,0,(SUM(OFFSET($I$21,0,T$5-$I$5-$A35+1)))*$C35))</f>
        <v>0</v>
      </c>
      <c r="U35" s="169">
        <f ca="1">IF(U$5-$I$5&lt;$A35-1," ",IF(U$5-$I$5+1&gt;'Primary inputs Alt'!$C$17,0,(SUM(OFFSET($I$21,0,U$5-$I$5-$A35+1)))*$C35))</f>
        <v>0</v>
      </c>
      <c r="V35" s="169">
        <f ca="1">IF(V$5-$I$5&lt;$A35-1," ",IF(V$5-$I$5+1&gt;'Primary inputs Alt'!$C$17,0,(SUM(OFFSET($I$21,0,V$5-$I$5-$A35+1)))*$C35))</f>
        <v>0</v>
      </c>
      <c r="W35" s="169">
        <f ca="1">IF(W$5-$I$5&lt;$A35-1," ",IF(W$5-$I$5+1&gt;'Primary inputs Alt'!$C$17,0,(SUM(OFFSET($I$21,0,W$5-$I$5-$A35+1)))*$C35))</f>
        <v>0</v>
      </c>
      <c r="X35" s="169">
        <f ca="1">IF(X$5-$I$5&lt;$A35-1," ",IF(X$5-$I$5+1&gt;'Primary inputs Alt'!$C$17,0,(SUM(OFFSET($I$21,0,X$5-$I$5-$A35+1)))*$C35))</f>
        <v>0</v>
      </c>
      <c r="Y35" s="169">
        <f ca="1">IF(Y$5-$I$5&lt;$A35-1," ",IF(Y$5-$I$5+1&gt;'Primary inputs Alt'!$C$17,0,(SUM(OFFSET($I$21,0,Y$5-$I$5-$A35+1)))*$C35))</f>
        <v>0</v>
      </c>
      <c r="Z35" s="169">
        <f ca="1">IF(Z$5-$I$5&lt;$A35-1," ",IF(Z$5-$I$5+1&gt;'Primary inputs Alt'!$C$17,0,(SUM(OFFSET($I$21,0,Z$5-$I$5-$A35+1)))*$C35))</f>
        <v>0</v>
      </c>
      <c r="AA35" s="169">
        <f ca="1">IF(AA$5-$I$5&lt;$A35-1," ",IF(AA$5-$I$5+1&gt;'Primary inputs Alt'!$C$17,0,(SUM(OFFSET($I$21,0,AA$5-$I$5-$A35+1)))*$C35))</f>
        <v>0</v>
      </c>
      <c r="AB35" s="169">
        <f ca="1">IF(AB$5-$I$5&lt;$A35-1," ",IF(AB$5-$I$5+1&gt;'Primary inputs Alt'!$C$17,0,(SUM(OFFSET($I$21,0,AB$5-$I$5-$A35+1)))*$C35))</f>
        <v>0</v>
      </c>
      <c r="AC35" s="169">
        <f ca="1">IF(AC$5-$I$5&lt;$A35-1," ",IF(AC$5-$I$5+1&gt;'Primary inputs Alt'!$C$17,0,(SUM(OFFSET($I$21,0,AC$5-$I$5-$A35+1)))*$C35))</f>
        <v>0</v>
      </c>
      <c r="AD35" s="169">
        <f ca="1">IF(AD$5-$I$5&lt;$A35-1," ",IF(AD$5-$I$5+1&gt;'Primary inputs Alt'!$C$17,0,(SUM(OFFSET($I$21,0,AD$5-$I$5-$A35+1)))*$C35))</f>
        <v>0</v>
      </c>
      <c r="AE35" s="169">
        <f ca="1">IF(AE$5-$I$5&lt;$A35-1," ",IF(AE$5-$I$5+1&gt;'Primary inputs Alt'!$C$17,0,(SUM(OFFSET($I$21,0,AE$5-$I$5-$A35+1)))*$C35))</f>
        <v>0</v>
      </c>
      <c r="AF35" s="169">
        <f ca="1">IF(AF$5-$I$5&lt;$A35-1," ",IF(AF$5-$I$5+1&gt;'Primary inputs Alt'!$C$17,0,(SUM(OFFSET($I$21,0,AF$5-$I$5-$A35+1)))*$C35))</f>
        <v>0</v>
      </c>
      <c r="AG35" s="169">
        <f ca="1">IF(AG$5-$I$5&lt;$A35-1," ",IF(AG$5-$I$5+1&gt;'Primary inputs Alt'!$C$17,0,(SUM(OFFSET($I$21,0,AG$5-$I$5-$A35+1)))*$C35))</f>
        <v>0</v>
      </c>
      <c r="AH35" s="169">
        <f ca="1">IF(AH$5-$I$5&lt;$A35-1," ",IF(AH$5-$I$5+1&gt;'Primary inputs Alt'!$C$17,0,(SUM(OFFSET($I$21,0,AH$5-$I$5-$A35+1)))*$C35))</f>
        <v>0</v>
      </c>
      <c r="AI35" s="169">
        <f ca="1">IF(AI$5-$I$5&lt;$A35-1," ",IF(AI$5-$I$5+1&gt;'Primary inputs Alt'!$C$17,0,(SUM(OFFSET($I$21,0,AI$5-$I$5-$A35+1)))*$C35))</f>
        <v>0</v>
      </c>
      <c r="AJ35" s="169">
        <f ca="1">IF(AJ$5-$I$5&lt;$A35-1," ",IF(AJ$5-$I$5+1&gt;'Primary inputs Alt'!$C$17,0,(SUM(OFFSET($I$21,0,AJ$5-$I$5-$A35+1)))*$C35))</f>
        <v>0</v>
      </c>
      <c r="AK35" s="169">
        <f ca="1">IF(AK$5-$I$5&lt;$A35-1," ",IF(AK$5-$I$5+1&gt;'Primary inputs Alt'!$C$17,0,(SUM(OFFSET($I$21,0,AK$5-$I$5-$A35+1)))*$C35))</f>
        <v>0</v>
      </c>
      <c r="AL35" s="169">
        <f ca="1">IF(AL$5-$I$5&lt;$A35-1," ",IF(AL$5-$I$5+1&gt;'Primary inputs Alt'!$C$17,0,(SUM(OFFSET($I$21,0,AL$5-$I$5-$A35+1)))*$C35))</f>
        <v>0</v>
      </c>
      <c r="AM35" s="169">
        <f ca="1">IF(AM$5-$I$5&lt;$A35-1," ",IF(AM$5-$I$5+1&gt;'Primary inputs Alt'!$C$17,0,(SUM(OFFSET($I$21,0,AM$5-$I$5-$A35+1)))*$C35))</f>
        <v>0</v>
      </c>
      <c r="AN35" s="169">
        <f ca="1">IF(AN$5-$I$5&lt;$A35-1," ",IF(AN$5-$I$5+1&gt;'Primary inputs Alt'!$C$17,0,(SUM(OFFSET($I$21,0,AN$5-$I$5-$A35+1)))*$C35))</f>
        <v>0</v>
      </c>
      <c r="AO35" s="169">
        <f ca="1">IF(AO$5-$I$5&lt;$A35-1," ",IF(AO$5-$I$5+1&gt;'Primary inputs Alt'!$C$17,0,(SUM(OFFSET($I$21,0,AO$5-$I$5-$A35+1)))*$C35))</f>
        <v>0</v>
      </c>
      <c r="AP35" s="169">
        <f ca="1">IF(AP$5-$I$5&lt;$A35-1," ",IF(AP$5-$I$5+1&gt;'Primary inputs Alt'!$C$17,0,(SUM(OFFSET($I$21,0,AP$5-$I$5-$A35+1)))*$C35))</f>
        <v>0</v>
      </c>
      <c r="AQ35" s="169">
        <f ca="1">IF(AQ$5-$I$5&lt;$A35-1," ",IF(AQ$5-$I$5+1&gt;'Primary inputs Alt'!$C$17,0,(SUM(OFFSET($I$21,0,AQ$5-$I$5-$A35+1)))*$C35))</f>
        <v>0</v>
      </c>
      <c r="AR35" s="169">
        <f ca="1">IF(AR$5-$I$5&lt;$A35-1," ",IF(AR$5-$I$5+1&gt;'Primary inputs Alt'!$C$17,0,(SUM(OFFSET($I$21,0,AR$5-$I$5-$A35+1)))*$C35))</f>
        <v>0</v>
      </c>
      <c r="AS35" s="169">
        <f ca="1">IF(AS$5-$I$5&lt;$A35-1," ",IF(AS$5-$I$5+1&gt;'Primary inputs Alt'!$C$17,0,(SUM(OFFSET($I$21,0,AS$5-$I$5-$A35+1)))*$C35))</f>
        <v>0</v>
      </c>
      <c r="AT35" s="169">
        <f ca="1">IF(AT$5-$I$5&lt;$A35-1," ",IF(AT$5-$I$5+1&gt;'Primary inputs Alt'!$C$17,0,(SUM(OFFSET($I$21,0,AT$5-$I$5-$A35+1)))*$C35))</f>
        <v>0</v>
      </c>
      <c r="AU35" s="169">
        <f ca="1">IF(AU$5-$I$5&lt;$A35-1," ",IF(AU$5-$I$5+1&gt;'Primary inputs Alt'!$C$17,0,(SUM(OFFSET($I$21,0,AU$5-$I$5-$A35+1)))*$C35))</f>
        <v>0</v>
      </c>
      <c r="AV35" s="169">
        <f ca="1">IF(AV$5-$I$5&lt;$A35-1," ",IF(AV$5-$I$5+1&gt;'Primary inputs Alt'!$C$17,0,(SUM(OFFSET($I$21,0,AV$5-$I$5-$A35+1)))*$C35))</f>
        <v>0</v>
      </c>
      <c r="AW35" s="169">
        <f ca="1">IF(AW$5-$I$5&lt;$A35-1," ",IF(AW$5-$I$5+1&gt;'Primary inputs Alt'!$C$17,0,(SUM(OFFSET($I$21,0,AW$5-$I$5-$A35+1)))*$C35))</f>
        <v>0</v>
      </c>
      <c r="AX35" s="169">
        <f ca="1">IF(AX$5-$I$5&lt;$A35-1," ",IF(AX$5-$I$5+1&gt;'Primary inputs Alt'!$C$17,0,(SUM(OFFSET($I$21,0,AX$5-$I$5-$A35+1)))*$C35))</f>
        <v>0</v>
      </c>
      <c r="AY35" s="169">
        <f ca="1">IF(AY$5-$I$5&lt;$A35-1," ",IF(AY$5-$I$5+1&gt;'Primary inputs Alt'!$C$17,0,(SUM(OFFSET($I$21,0,AY$5-$I$5-$A35+1)))*$C35))</f>
        <v>0</v>
      </c>
      <c r="AZ35" s="169">
        <f ca="1">IF(AZ$5-$I$5&lt;$A35-1," ",IF(AZ$5-$I$5+1&gt;'Primary inputs Alt'!$C$17,0,(SUM(OFFSET($I$21,0,AZ$5-$I$5-$A35+1)))*$C35))</f>
        <v>0</v>
      </c>
      <c r="BA35" s="169">
        <f ca="1">IF(BA$5-$I$5&lt;$A35-1," ",IF(BA$5-$I$5+1&gt;'Primary inputs Alt'!$C$17,0,(SUM(OFFSET($I$21,0,BA$5-$I$5-$A35+1)))*$C35))</f>
        <v>0</v>
      </c>
      <c r="BB35" s="169">
        <f ca="1">IF(BB$5-$I$5&lt;$A35-1," ",IF(BB$5-$I$5+1&gt;'Primary inputs Alt'!$C$17,0,(SUM(OFFSET($I$21,0,BB$5-$I$5-$A35+1)))*$C35))</f>
        <v>0</v>
      </c>
      <c r="BC35" s="169">
        <f ca="1">IF(BC$5-$I$5&lt;$A35-1," ",IF(BC$5-$I$5+1&gt;'Primary inputs Alt'!$C$17,0,(SUM(OFFSET($I$21,0,BC$5-$I$5-$A35+1)))*$C35))</f>
        <v>0</v>
      </c>
      <c r="BD35" s="169">
        <f ca="1">IF(BD$5-$I$5&lt;$A35-1," ",IF(BD$5-$I$5+1&gt;'Primary inputs Alt'!$C$17,0,(SUM(OFFSET($I$21,0,BD$5-$I$5-$A35+1)))*$C35))</f>
        <v>0</v>
      </c>
      <c r="BE35" s="169">
        <f ca="1">IF(BE$5-$I$5&lt;$A35-1," ",IF(BE$5-$I$5+1&gt;'Primary inputs Alt'!$C$17,0,(SUM(OFFSET($I$21,0,BE$5-$I$5-$A35+1)))*$C35))</f>
        <v>0</v>
      </c>
      <c r="BF35" s="169">
        <f ca="1">IF(BF$5-$I$5&lt;$A35-1," ",IF(BF$5-$I$5+1&gt;'Primary inputs Alt'!$C$17,0,(SUM(OFFSET($I$21,0,BF$5-$I$5-$A35+1)))*$C35))</f>
        <v>0</v>
      </c>
      <c r="BG35" s="119"/>
      <c r="BH35" s="119"/>
      <c r="BI35" s="119"/>
      <c r="BJ35" s="119"/>
      <c r="BK35" s="119"/>
      <c r="BL35" s="119"/>
      <c r="BM35" s="119"/>
      <c r="BN35" s="119"/>
      <c r="BO35" s="119"/>
      <c r="BP35" s="119"/>
      <c r="BQ35" s="119"/>
      <c r="BR35" s="119"/>
      <c r="BS35" s="119"/>
      <c r="BT35" s="119"/>
      <c r="BU35" s="119"/>
      <c r="BV35" s="119"/>
      <c r="BW35" s="119"/>
      <c r="BX35" s="119"/>
      <c r="BY35" s="119"/>
      <c r="BZ35" s="119"/>
      <c r="CA35" s="119"/>
      <c r="CB35" s="119"/>
      <c r="CC35" s="119"/>
      <c r="CD35" s="119"/>
      <c r="CE35" s="119"/>
      <c r="CF35" s="119"/>
      <c r="CG35" s="119"/>
      <c r="CH35" s="119"/>
      <c r="CI35" s="119"/>
      <c r="CJ35" s="119"/>
      <c r="CK35" s="119"/>
      <c r="CL35" s="119"/>
      <c r="CM35" s="119"/>
      <c r="CN35" s="119"/>
      <c r="CO35" s="119"/>
      <c r="CP35" s="119"/>
      <c r="CQ35" s="119"/>
      <c r="CR35" s="119"/>
      <c r="CS35" s="119"/>
      <c r="CT35" s="119"/>
      <c r="CU35" s="119"/>
      <c r="CV35" s="119"/>
      <c r="CW35" s="119"/>
      <c r="CX35" s="119"/>
      <c r="CY35" s="119"/>
      <c r="CZ35" s="119"/>
    </row>
    <row r="36" spans="1:104">
      <c r="A36" s="119">
        <v>11</v>
      </c>
      <c r="B36" s="119" t="s">
        <v>205</v>
      </c>
      <c r="C36" s="119">
        <f ca="1">OFFSET('Primary inputs Alt'!$E$12,0,$A36-1)</f>
        <v>0</v>
      </c>
      <c r="I36" s="169" t="str">
        <f ca="1">IF(I$5-$I$5&lt;$A36-1," ",IF(I$5-$I$5+1&gt;'Primary inputs Alt'!$C$17,0,(SUM(OFFSET($I$21,0,I$5-$I$5-$A36+1)))*$C36))</f>
        <v xml:space="preserve"> </v>
      </c>
      <c r="J36" s="169" t="str">
        <f ca="1">IF(J$5-$I$5&lt;$A36-1," ",IF(J$5-$I$5+1&gt;'Primary inputs Alt'!$C$17,0,(SUM(OFFSET($I$21,0,J$5-$I$5-$A36+1)))*$C36))</f>
        <v xml:space="preserve"> </v>
      </c>
      <c r="K36" s="169" t="str">
        <f ca="1">IF(K$5-$I$5&lt;$A36-1," ",IF(K$5-$I$5+1&gt;'Primary inputs Alt'!$C$17,0,(SUM(OFFSET($I$21,0,K$5-$I$5-$A36+1)))*$C36))</f>
        <v xml:space="preserve"> </v>
      </c>
      <c r="L36" s="169" t="str">
        <f ca="1">IF(L$5-$I$5&lt;$A36-1," ",IF(L$5-$I$5+1&gt;'Primary inputs Alt'!$C$17,0,(SUM(OFFSET($I$21,0,L$5-$I$5-$A36+1)))*$C36))</f>
        <v xml:space="preserve"> </v>
      </c>
      <c r="M36" s="169" t="str">
        <f ca="1">IF(M$5-$I$5&lt;$A36-1," ",IF(M$5-$I$5+1&gt;'Primary inputs Alt'!$C$17,0,(SUM(OFFSET($I$21,0,M$5-$I$5-$A36+1)))*$C36))</f>
        <v xml:space="preserve"> </v>
      </c>
      <c r="N36" s="169" t="str">
        <f ca="1">IF(N$5-$I$5&lt;$A36-1," ",IF(N$5-$I$5+1&gt;'Primary inputs Alt'!$C$17,0,(SUM(OFFSET($I$21,0,N$5-$I$5-$A36+1)))*$C36))</f>
        <v xml:space="preserve"> </v>
      </c>
      <c r="O36" s="169" t="str">
        <f ca="1">IF(O$5-$I$5&lt;$A36-1," ",IF(O$5-$I$5+1&gt;'Primary inputs Alt'!$C$17,0,(SUM(OFFSET($I$21,0,O$5-$I$5-$A36+1)))*$C36))</f>
        <v xml:space="preserve"> </v>
      </c>
      <c r="P36" s="169" t="str">
        <f ca="1">IF(P$5-$I$5&lt;$A36-1," ",IF(P$5-$I$5+1&gt;'Primary inputs Alt'!$C$17,0,(SUM(OFFSET($I$21,0,P$5-$I$5-$A36+1)))*$C36))</f>
        <v xml:space="preserve"> </v>
      </c>
      <c r="Q36" s="169" t="str">
        <f ca="1">IF(Q$5-$I$5&lt;$A36-1," ",IF(Q$5-$I$5+1&gt;'Primary inputs Alt'!$C$17,0,(SUM(OFFSET($I$21,0,Q$5-$I$5-$A36+1)))*$C36))</f>
        <v xml:space="preserve"> </v>
      </c>
      <c r="R36" s="169" t="str">
        <f ca="1">IF(R$5-$I$5&lt;$A36-1," ",IF(R$5-$I$5+1&gt;'Primary inputs Alt'!$C$17,0,(SUM(OFFSET($I$21,0,R$5-$I$5-$A36+1)))*$C36))</f>
        <v xml:space="preserve"> </v>
      </c>
      <c r="S36" s="169">
        <f ca="1">IF(S$5-$I$5&lt;$A36-1," ",IF(S$5-$I$5+1&gt;'Primary inputs Alt'!$C$17,0,(SUM(OFFSET($I$21,0,S$5-$I$5-$A36+1)))*$C36))</f>
        <v>0</v>
      </c>
      <c r="T36" s="169">
        <f ca="1">IF(T$5-$I$5&lt;$A36-1," ",IF(T$5-$I$5+1&gt;'Primary inputs Alt'!$C$17,0,(SUM(OFFSET($I$21,0,T$5-$I$5-$A36+1)))*$C36))</f>
        <v>0</v>
      </c>
      <c r="U36" s="169">
        <f ca="1">IF(U$5-$I$5&lt;$A36-1," ",IF(U$5-$I$5+1&gt;'Primary inputs Alt'!$C$17,0,(SUM(OFFSET($I$21,0,U$5-$I$5-$A36+1)))*$C36))</f>
        <v>0</v>
      </c>
      <c r="V36" s="169">
        <f ca="1">IF(V$5-$I$5&lt;$A36-1," ",IF(V$5-$I$5+1&gt;'Primary inputs Alt'!$C$17,0,(SUM(OFFSET($I$21,0,V$5-$I$5-$A36+1)))*$C36))</f>
        <v>0</v>
      </c>
      <c r="W36" s="169">
        <f ca="1">IF(W$5-$I$5&lt;$A36-1," ",IF(W$5-$I$5+1&gt;'Primary inputs Alt'!$C$17,0,(SUM(OFFSET($I$21,0,W$5-$I$5-$A36+1)))*$C36))</f>
        <v>0</v>
      </c>
      <c r="X36" s="169">
        <f ca="1">IF(X$5-$I$5&lt;$A36-1," ",IF(X$5-$I$5+1&gt;'Primary inputs Alt'!$C$17,0,(SUM(OFFSET($I$21,0,X$5-$I$5-$A36+1)))*$C36))</f>
        <v>0</v>
      </c>
      <c r="Y36" s="169">
        <f ca="1">IF(Y$5-$I$5&lt;$A36-1," ",IF(Y$5-$I$5+1&gt;'Primary inputs Alt'!$C$17,0,(SUM(OFFSET($I$21,0,Y$5-$I$5-$A36+1)))*$C36))</f>
        <v>0</v>
      </c>
      <c r="Z36" s="169">
        <f ca="1">IF(Z$5-$I$5&lt;$A36-1," ",IF(Z$5-$I$5+1&gt;'Primary inputs Alt'!$C$17,0,(SUM(OFFSET($I$21,0,Z$5-$I$5-$A36+1)))*$C36))</f>
        <v>0</v>
      </c>
      <c r="AA36" s="169">
        <f ca="1">IF(AA$5-$I$5&lt;$A36-1," ",IF(AA$5-$I$5+1&gt;'Primary inputs Alt'!$C$17,0,(SUM(OFFSET($I$21,0,AA$5-$I$5-$A36+1)))*$C36))</f>
        <v>0</v>
      </c>
      <c r="AB36" s="169">
        <f ca="1">IF(AB$5-$I$5&lt;$A36-1," ",IF(AB$5-$I$5+1&gt;'Primary inputs Alt'!$C$17,0,(SUM(OFFSET($I$21,0,AB$5-$I$5-$A36+1)))*$C36))</f>
        <v>0</v>
      </c>
      <c r="AC36" s="169">
        <f ca="1">IF(AC$5-$I$5&lt;$A36-1," ",IF(AC$5-$I$5+1&gt;'Primary inputs Alt'!$C$17,0,(SUM(OFFSET($I$21,0,AC$5-$I$5-$A36+1)))*$C36))</f>
        <v>0</v>
      </c>
      <c r="AD36" s="169">
        <f ca="1">IF(AD$5-$I$5&lt;$A36-1," ",IF(AD$5-$I$5+1&gt;'Primary inputs Alt'!$C$17,0,(SUM(OFFSET($I$21,0,AD$5-$I$5-$A36+1)))*$C36))</f>
        <v>0</v>
      </c>
      <c r="AE36" s="169">
        <f ca="1">IF(AE$5-$I$5&lt;$A36-1," ",IF(AE$5-$I$5+1&gt;'Primary inputs Alt'!$C$17,0,(SUM(OFFSET($I$21,0,AE$5-$I$5-$A36+1)))*$C36))</f>
        <v>0</v>
      </c>
      <c r="AF36" s="169">
        <f ca="1">IF(AF$5-$I$5&lt;$A36-1," ",IF(AF$5-$I$5+1&gt;'Primary inputs Alt'!$C$17,0,(SUM(OFFSET($I$21,0,AF$5-$I$5-$A36+1)))*$C36))</f>
        <v>0</v>
      </c>
      <c r="AG36" s="169">
        <f ca="1">IF(AG$5-$I$5&lt;$A36-1," ",IF(AG$5-$I$5+1&gt;'Primary inputs Alt'!$C$17,0,(SUM(OFFSET($I$21,0,AG$5-$I$5-$A36+1)))*$C36))</f>
        <v>0</v>
      </c>
      <c r="AH36" s="169">
        <f ca="1">IF(AH$5-$I$5&lt;$A36-1," ",IF(AH$5-$I$5+1&gt;'Primary inputs Alt'!$C$17,0,(SUM(OFFSET($I$21,0,AH$5-$I$5-$A36+1)))*$C36))</f>
        <v>0</v>
      </c>
      <c r="AI36" s="169">
        <f ca="1">IF(AI$5-$I$5&lt;$A36-1," ",IF(AI$5-$I$5+1&gt;'Primary inputs Alt'!$C$17,0,(SUM(OFFSET($I$21,0,AI$5-$I$5-$A36+1)))*$C36))</f>
        <v>0</v>
      </c>
      <c r="AJ36" s="169">
        <f ca="1">IF(AJ$5-$I$5&lt;$A36-1," ",IF(AJ$5-$I$5+1&gt;'Primary inputs Alt'!$C$17,0,(SUM(OFFSET($I$21,0,AJ$5-$I$5-$A36+1)))*$C36))</f>
        <v>0</v>
      </c>
      <c r="AK36" s="169">
        <f ca="1">IF(AK$5-$I$5&lt;$A36-1," ",IF(AK$5-$I$5+1&gt;'Primary inputs Alt'!$C$17,0,(SUM(OFFSET($I$21,0,AK$5-$I$5-$A36+1)))*$C36))</f>
        <v>0</v>
      </c>
      <c r="AL36" s="169">
        <f ca="1">IF(AL$5-$I$5&lt;$A36-1," ",IF(AL$5-$I$5+1&gt;'Primary inputs Alt'!$C$17,0,(SUM(OFFSET($I$21,0,AL$5-$I$5-$A36+1)))*$C36))</f>
        <v>0</v>
      </c>
      <c r="AM36" s="169">
        <f ca="1">IF(AM$5-$I$5&lt;$A36-1," ",IF(AM$5-$I$5+1&gt;'Primary inputs Alt'!$C$17,0,(SUM(OFFSET($I$21,0,AM$5-$I$5-$A36+1)))*$C36))</f>
        <v>0</v>
      </c>
      <c r="AN36" s="169">
        <f ca="1">IF(AN$5-$I$5&lt;$A36-1," ",IF(AN$5-$I$5+1&gt;'Primary inputs Alt'!$C$17,0,(SUM(OFFSET($I$21,0,AN$5-$I$5-$A36+1)))*$C36))</f>
        <v>0</v>
      </c>
      <c r="AO36" s="169">
        <f ca="1">IF(AO$5-$I$5&lt;$A36-1," ",IF(AO$5-$I$5+1&gt;'Primary inputs Alt'!$C$17,0,(SUM(OFFSET($I$21,0,AO$5-$I$5-$A36+1)))*$C36))</f>
        <v>0</v>
      </c>
      <c r="AP36" s="169">
        <f ca="1">IF(AP$5-$I$5&lt;$A36-1," ",IF(AP$5-$I$5+1&gt;'Primary inputs Alt'!$C$17,0,(SUM(OFFSET($I$21,0,AP$5-$I$5-$A36+1)))*$C36))</f>
        <v>0</v>
      </c>
      <c r="AQ36" s="169">
        <f ca="1">IF(AQ$5-$I$5&lt;$A36-1," ",IF(AQ$5-$I$5+1&gt;'Primary inputs Alt'!$C$17,0,(SUM(OFFSET($I$21,0,AQ$5-$I$5-$A36+1)))*$C36))</f>
        <v>0</v>
      </c>
      <c r="AR36" s="169">
        <f ca="1">IF(AR$5-$I$5&lt;$A36-1," ",IF(AR$5-$I$5+1&gt;'Primary inputs Alt'!$C$17,0,(SUM(OFFSET($I$21,0,AR$5-$I$5-$A36+1)))*$C36))</f>
        <v>0</v>
      </c>
      <c r="AS36" s="169">
        <f ca="1">IF(AS$5-$I$5&lt;$A36-1," ",IF(AS$5-$I$5+1&gt;'Primary inputs Alt'!$C$17,0,(SUM(OFFSET($I$21,0,AS$5-$I$5-$A36+1)))*$C36))</f>
        <v>0</v>
      </c>
      <c r="AT36" s="169">
        <f ca="1">IF(AT$5-$I$5&lt;$A36-1," ",IF(AT$5-$I$5+1&gt;'Primary inputs Alt'!$C$17,0,(SUM(OFFSET($I$21,0,AT$5-$I$5-$A36+1)))*$C36))</f>
        <v>0</v>
      </c>
      <c r="AU36" s="169">
        <f ca="1">IF(AU$5-$I$5&lt;$A36-1," ",IF(AU$5-$I$5+1&gt;'Primary inputs Alt'!$C$17,0,(SUM(OFFSET($I$21,0,AU$5-$I$5-$A36+1)))*$C36))</f>
        <v>0</v>
      </c>
      <c r="AV36" s="169">
        <f ca="1">IF(AV$5-$I$5&lt;$A36-1," ",IF(AV$5-$I$5+1&gt;'Primary inputs Alt'!$C$17,0,(SUM(OFFSET($I$21,0,AV$5-$I$5-$A36+1)))*$C36))</f>
        <v>0</v>
      </c>
      <c r="AW36" s="169">
        <f ca="1">IF(AW$5-$I$5&lt;$A36-1," ",IF(AW$5-$I$5+1&gt;'Primary inputs Alt'!$C$17,0,(SUM(OFFSET($I$21,0,AW$5-$I$5-$A36+1)))*$C36))</f>
        <v>0</v>
      </c>
      <c r="AX36" s="169">
        <f ca="1">IF(AX$5-$I$5&lt;$A36-1," ",IF(AX$5-$I$5+1&gt;'Primary inputs Alt'!$C$17,0,(SUM(OFFSET($I$21,0,AX$5-$I$5-$A36+1)))*$C36))</f>
        <v>0</v>
      </c>
      <c r="AY36" s="169">
        <f ca="1">IF(AY$5-$I$5&lt;$A36-1," ",IF(AY$5-$I$5+1&gt;'Primary inputs Alt'!$C$17,0,(SUM(OFFSET($I$21,0,AY$5-$I$5-$A36+1)))*$C36))</f>
        <v>0</v>
      </c>
      <c r="AZ36" s="169">
        <f ca="1">IF(AZ$5-$I$5&lt;$A36-1," ",IF(AZ$5-$I$5+1&gt;'Primary inputs Alt'!$C$17,0,(SUM(OFFSET($I$21,0,AZ$5-$I$5-$A36+1)))*$C36))</f>
        <v>0</v>
      </c>
      <c r="BA36" s="169">
        <f ca="1">IF(BA$5-$I$5&lt;$A36-1," ",IF(BA$5-$I$5+1&gt;'Primary inputs Alt'!$C$17,0,(SUM(OFFSET($I$21,0,BA$5-$I$5-$A36+1)))*$C36))</f>
        <v>0</v>
      </c>
      <c r="BB36" s="169">
        <f ca="1">IF(BB$5-$I$5&lt;$A36-1," ",IF(BB$5-$I$5+1&gt;'Primary inputs Alt'!$C$17,0,(SUM(OFFSET($I$21,0,BB$5-$I$5-$A36+1)))*$C36))</f>
        <v>0</v>
      </c>
      <c r="BC36" s="169">
        <f ca="1">IF(BC$5-$I$5&lt;$A36-1," ",IF(BC$5-$I$5+1&gt;'Primary inputs Alt'!$C$17,0,(SUM(OFFSET($I$21,0,BC$5-$I$5-$A36+1)))*$C36))</f>
        <v>0</v>
      </c>
      <c r="BD36" s="169">
        <f ca="1">IF(BD$5-$I$5&lt;$A36-1," ",IF(BD$5-$I$5+1&gt;'Primary inputs Alt'!$C$17,0,(SUM(OFFSET($I$21,0,BD$5-$I$5-$A36+1)))*$C36))</f>
        <v>0</v>
      </c>
      <c r="BE36" s="169">
        <f ca="1">IF(BE$5-$I$5&lt;$A36-1," ",IF(BE$5-$I$5+1&gt;'Primary inputs Alt'!$C$17,0,(SUM(OFFSET($I$21,0,BE$5-$I$5-$A36+1)))*$C36))</f>
        <v>0</v>
      </c>
      <c r="BF36" s="169">
        <f ca="1">IF(BF$5-$I$5&lt;$A36-1," ",IF(BF$5-$I$5+1&gt;'Primary inputs Alt'!$C$17,0,(SUM(OFFSET($I$21,0,BF$5-$I$5-$A36+1)))*$C36))</f>
        <v>0</v>
      </c>
      <c r="BG36" s="119"/>
      <c r="BH36" s="119"/>
      <c r="BI36" s="119"/>
      <c r="BJ36" s="119"/>
      <c r="BK36" s="119"/>
      <c r="BL36" s="119"/>
      <c r="BM36" s="119"/>
      <c r="BN36" s="119"/>
      <c r="BO36" s="119"/>
      <c r="BP36" s="119"/>
      <c r="BQ36" s="119"/>
      <c r="BR36" s="119"/>
      <c r="BS36" s="119"/>
      <c r="BT36" s="119"/>
      <c r="BU36" s="119"/>
      <c r="BV36" s="119"/>
      <c r="BW36" s="119"/>
      <c r="BX36" s="119"/>
      <c r="BY36" s="119"/>
      <c r="BZ36" s="119"/>
      <c r="CA36" s="119"/>
      <c r="CB36" s="119"/>
      <c r="CC36" s="119"/>
      <c r="CD36" s="119"/>
      <c r="CE36" s="119"/>
      <c r="CF36" s="119"/>
      <c r="CG36" s="119"/>
      <c r="CH36" s="119"/>
      <c r="CI36" s="119"/>
      <c r="CJ36" s="119"/>
      <c r="CK36" s="119"/>
      <c r="CL36" s="119"/>
      <c r="CM36" s="119"/>
      <c r="CN36" s="119"/>
      <c r="CO36" s="119"/>
      <c r="CP36" s="119"/>
      <c r="CQ36" s="119"/>
      <c r="CR36" s="119"/>
      <c r="CS36" s="119"/>
      <c r="CT36" s="119"/>
      <c r="CU36" s="119"/>
      <c r="CV36" s="119"/>
      <c r="CW36" s="119"/>
      <c r="CX36" s="119"/>
      <c r="CY36" s="119"/>
      <c r="CZ36" s="119"/>
    </row>
    <row r="37" spans="1:104">
      <c r="A37" s="119">
        <v>12</v>
      </c>
      <c r="B37" s="119" t="s">
        <v>206</v>
      </c>
      <c r="C37" s="119">
        <f ca="1">OFFSET('Primary inputs Alt'!$E$12,0,$A37-1)</f>
        <v>0</v>
      </c>
      <c r="I37" s="169" t="str">
        <f ca="1">IF(I$5-$I$5&lt;$A37-1," ",IF(I$5-$I$5+1&gt;'Primary inputs Alt'!$C$17,0,(SUM(OFFSET($I$21,0,I$5-$I$5-$A37+1)))*$C37))</f>
        <v xml:space="preserve"> </v>
      </c>
      <c r="J37" s="169" t="str">
        <f ca="1">IF(J$5-$I$5&lt;$A37-1," ",IF(J$5-$I$5+1&gt;'Primary inputs Alt'!$C$17,0,(SUM(OFFSET($I$21,0,J$5-$I$5-$A37+1)))*$C37))</f>
        <v xml:space="preserve"> </v>
      </c>
      <c r="K37" s="169" t="str">
        <f ca="1">IF(K$5-$I$5&lt;$A37-1," ",IF(K$5-$I$5+1&gt;'Primary inputs Alt'!$C$17,0,(SUM(OFFSET($I$21,0,K$5-$I$5-$A37+1)))*$C37))</f>
        <v xml:space="preserve"> </v>
      </c>
      <c r="L37" s="169" t="str">
        <f ca="1">IF(L$5-$I$5&lt;$A37-1," ",IF(L$5-$I$5+1&gt;'Primary inputs Alt'!$C$17,0,(SUM(OFFSET($I$21,0,L$5-$I$5-$A37+1)))*$C37))</f>
        <v xml:space="preserve"> </v>
      </c>
      <c r="M37" s="169" t="str">
        <f ca="1">IF(M$5-$I$5&lt;$A37-1," ",IF(M$5-$I$5+1&gt;'Primary inputs Alt'!$C$17,0,(SUM(OFFSET($I$21,0,M$5-$I$5-$A37+1)))*$C37))</f>
        <v xml:space="preserve"> </v>
      </c>
      <c r="N37" s="169" t="str">
        <f ca="1">IF(N$5-$I$5&lt;$A37-1," ",IF(N$5-$I$5+1&gt;'Primary inputs Alt'!$C$17,0,(SUM(OFFSET($I$21,0,N$5-$I$5-$A37+1)))*$C37))</f>
        <v xml:space="preserve"> </v>
      </c>
      <c r="O37" s="169" t="str">
        <f ca="1">IF(O$5-$I$5&lt;$A37-1," ",IF(O$5-$I$5+1&gt;'Primary inputs Alt'!$C$17,0,(SUM(OFFSET($I$21,0,O$5-$I$5-$A37+1)))*$C37))</f>
        <v xml:space="preserve"> </v>
      </c>
      <c r="P37" s="169" t="str">
        <f ca="1">IF(P$5-$I$5&lt;$A37-1," ",IF(P$5-$I$5+1&gt;'Primary inputs Alt'!$C$17,0,(SUM(OFFSET($I$21,0,P$5-$I$5-$A37+1)))*$C37))</f>
        <v xml:space="preserve"> </v>
      </c>
      <c r="Q37" s="169" t="str">
        <f ca="1">IF(Q$5-$I$5&lt;$A37-1," ",IF(Q$5-$I$5+1&gt;'Primary inputs Alt'!$C$17,0,(SUM(OFFSET($I$21,0,Q$5-$I$5-$A37+1)))*$C37))</f>
        <v xml:space="preserve"> </v>
      </c>
      <c r="R37" s="169" t="str">
        <f ca="1">IF(R$5-$I$5&lt;$A37-1," ",IF(R$5-$I$5+1&gt;'Primary inputs Alt'!$C$17,0,(SUM(OFFSET($I$21,0,R$5-$I$5-$A37+1)))*$C37))</f>
        <v xml:space="preserve"> </v>
      </c>
      <c r="S37" s="169" t="str">
        <f ca="1">IF(S$5-$I$5&lt;$A37-1," ",IF(S$5-$I$5+1&gt;'Primary inputs Alt'!$C$17,0,(SUM(OFFSET($I$21,0,S$5-$I$5-$A37+1)))*$C37))</f>
        <v xml:space="preserve"> </v>
      </c>
      <c r="T37" s="169">
        <f ca="1">IF(T$5-$I$5&lt;$A37-1," ",IF(T$5-$I$5+1&gt;'Primary inputs Alt'!$C$17,0,(SUM(OFFSET($I$21,0,T$5-$I$5-$A37+1)))*$C37))</f>
        <v>0</v>
      </c>
      <c r="U37" s="169">
        <f ca="1">IF(U$5-$I$5&lt;$A37-1," ",IF(U$5-$I$5+1&gt;'Primary inputs Alt'!$C$17,0,(SUM(OFFSET($I$21,0,U$5-$I$5-$A37+1)))*$C37))</f>
        <v>0</v>
      </c>
      <c r="V37" s="169">
        <f ca="1">IF(V$5-$I$5&lt;$A37-1," ",IF(V$5-$I$5+1&gt;'Primary inputs Alt'!$C$17,0,(SUM(OFFSET($I$21,0,V$5-$I$5-$A37+1)))*$C37))</f>
        <v>0</v>
      </c>
      <c r="W37" s="169">
        <f ca="1">IF(W$5-$I$5&lt;$A37-1," ",IF(W$5-$I$5+1&gt;'Primary inputs Alt'!$C$17,0,(SUM(OFFSET($I$21,0,W$5-$I$5-$A37+1)))*$C37))</f>
        <v>0</v>
      </c>
      <c r="X37" s="169">
        <f ca="1">IF(X$5-$I$5&lt;$A37-1," ",IF(X$5-$I$5+1&gt;'Primary inputs Alt'!$C$17,0,(SUM(OFFSET($I$21,0,X$5-$I$5-$A37+1)))*$C37))</f>
        <v>0</v>
      </c>
      <c r="Y37" s="169">
        <f ca="1">IF(Y$5-$I$5&lt;$A37-1," ",IF(Y$5-$I$5+1&gt;'Primary inputs Alt'!$C$17,0,(SUM(OFFSET($I$21,0,Y$5-$I$5-$A37+1)))*$C37))</f>
        <v>0</v>
      </c>
      <c r="Z37" s="169">
        <f ca="1">IF(Z$5-$I$5&lt;$A37-1," ",IF(Z$5-$I$5+1&gt;'Primary inputs Alt'!$C$17,0,(SUM(OFFSET($I$21,0,Z$5-$I$5-$A37+1)))*$C37))</f>
        <v>0</v>
      </c>
      <c r="AA37" s="169">
        <f ca="1">IF(AA$5-$I$5&lt;$A37-1," ",IF(AA$5-$I$5+1&gt;'Primary inputs Alt'!$C$17,0,(SUM(OFFSET($I$21,0,AA$5-$I$5-$A37+1)))*$C37))</f>
        <v>0</v>
      </c>
      <c r="AB37" s="169">
        <f ca="1">IF(AB$5-$I$5&lt;$A37-1," ",IF(AB$5-$I$5+1&gt;'Primary inputs Alt'!$C$17,0,(SUM(OFFSET($I$21,0,AB$5-$I$5-$A37+1)))*$C37))</f>
        <v>0</v>
      </c>
      <c r="AC37" s="169">
        <f ca="1">IF(AC$5-$I$5&lt;$A37-1," ",IF(AC$5-$I$5+1&gt;'Primary inputs Alt'!$C$17,0,(SUM(OFFSET($I$21,0,AC$5-$I$5-$A37+1)))*$C37))</f>
        <v>0</v>
      </c>
      <c r="AD37" s="169">
        <f ca="1">IF(AD$5-$I$5&lt;$A37-1," ",IF(AD$5-$I$5+1&gt;'Primary inputs Alt'!$C$17,0,(SUM(OFFSET($I$21,0,AD$5-$I$5-$A37+1)))*$C37))</f>
        <v>0</v>
      </c>
      <c r="AE37" s="169">
        <f ca="1">IF(AE$5-$I$5&lt;$A37-1," ",IF(AE$5-$I$5+1&gt;'Primary inputs Alt'!$C$17,0,(SUM(OFFSET($I$21,0,AE$5-$I$5-$A37+1)))*$C37))</f>
        <v>0</v>
      </c>
      <c r="AF37" s="169">
        <f ca="1">IF(AF$5-$I$5&lt;$A37-1," ",IF(AF$5-$I$5+1&gt;'Primary inputs Alt'!$C$17,0,(SUM(OFFSET($I$21,0,AF$5-$I$5-$A37+1)))*$C37))</f>
        <v>0</v>
      </c>
      <c r="AG37" s="169">
        <f ca="1">IF(AG$5-$I$5&lt;$A37-1," ",IF(AG$5-$I$5+1&gt;'Primary inputs Alt'!$C$17,0,(SUM(OFFSET($I$21,0,AG$5-$I$5-$A37+1)))*$C37))</f>
        <v>0</v>
      </c>
      <c r="AH37" s="169">
        <f ca="1">IF(AH$5-$I$5&lt;$A37-1," ",IF(AH$5-$I$5+1&gt;'Primary inputs Alt'!$C$17,0,(SUM(OFFSET($I$21,0,AH$5-$I$5-$A37+1)))*$C37))</f>
        <v>0</v>
      </c>
      <c r="AI37" s="169">
        <f ca="1">IF(AI$5-$I$5&lt;$A37-1," ",IF(AI$5-$I$5+1&gt;'Primary inputs Alt'!$C$17,0,(SUM(OFFSET($I$21,0,AI$5-$I$5-$A37+1)))*$C37))</f>
        <v>0</v>
      </c>
      <c r="AJ37" s="169">
        <f ca="1">IF(AJ$5-$I$5&lt;$A37-1," ",IF(AJ$5-$I$5+1&gt;'Primary inputs Alt'!$C$17,0,(SUM(OFFSET($I$21,0,AJ$5-$I$5-$A37+1)))*$C37))</f>
        <v>0</v>
      </c>
      <c r="AK37" s="169">
        <f ca="1">IF(AK$5-$I$5&lt;$A37-1," ",IF(AK$5-$I$5+1&gt;'Primary inputs Alt'!$C$17,0,(SUM(OFFSET($I$21,0,AK$5-$I$5-$A37+1)))*$C37))</f>
        <v>0</v>
      </c>
      <c r="AL37" s="169">
        <f ca="1">IF(AL$5-$I$5&lt;$A37-1," ",IF(AL$5-$I$5+1&gt;'Primary inputs Alt'!$C$17,0,(SUM(OFFSET($I$21,0,AL$5-$I$5-$A37+1)))*$C37))</f>
        <v>0</v>
      </c>
      <c r="AM37" s="169">
        <f ca="1">IF(AM$5-$I$5&lt;$A37-1," ",IF(AM$5-$I$5+1&gt;'Primary inputs Alt'!$C$17,0,(SUM(OFFSET($I$21,0,AM$5-$I$5-$A37+1)))*$C37))</f>
        <v>0</v>
      </c>
      <c r="AN37" s="169">
        <f ca="1">IF(AN$5-$I$5&lt;$A37-1," ",IF(AN$5-$I$5+1&gt;'Primary inputs Alt'!$C$17,0,(SUM(OFFSET($I$21,0,AN$5-$I$5-$A37+1)))*$C37))</f>
        <v>0</v>
      </c>
      <c r="AO37" s="169">
        <f ca="1">IF(AO$5-$I$5&lt;$A37-1," ",IF(AO$5-$I$5+1&gt;'Primary inputs Alt'!$C$17,0,(SUM(OFFSET($I$21,0,AO$5-$I$5-$A37+1)))*$C37))</f>
        <v>0</v>
      </c>
      <c r="AP37" s="169">
        <f ca="1">IF(AP$5-$I$5&lt;$A37-1," ",IF(AP$5-$I$5+1&gt;'Primary inputs Alt'!$C$17,0,(SUM(OFFSET($I$21,0,AP$5-$I$5-$A37+1)))*$C37))</f>
        <v>0</v>
      </c>
      <c r="AQ37" s="169">
        <f ca="1">IF(AQ$5-$I$5&lt;$A37-1," ",IF(AQ$5-$I$5+1&gt;'Primary inputs Alt'!$C$17,0,(SUM(OFFSET($I$21,0,AQ$5-$I$5-$A37+1)))*$C37))</f>
        <v>0</v>
      </c>
      <c r="AR37" s="169">
        <f ca="1">IF(AR$5-$I$5&lt;$A37-1," ",IF(AR$5-$I$5+1&gt;'Primary inputs Alt'!$C$17,0,(SUM(OFFSET($I$21,0,AR$5-$I$5-$A37+1)))*$C37))</f>
        <v>0</v>
      </c>
      <c r="AS37" s="169">
        <f ca="1">IF(AS$5-$I$5&lt;$A37-1," ",IF(AS$5-$I$5+1&gt;'Primary inputs Alt'!$C$17,0,(SUM(OFFSET($I$21,0,AS$5-$I$5-$A37+1)))*$C37))</f>
        <v>0</v>
      </c>
      <c r="AT37" s="169">
        <f ca="1">IF(AT$5-$I$5&lt;$A37-1," ",IF(AT$5-$I$5+1&gt;'Primary inputs Alt'!$C$17,0,(SUM(OFFSET($I$21,0,AT$5-$I$5-$A37+1)))*$C37))</f>
        <v>0</v>
      </c>
      <c r="AU37" s="169">
        <f ca="1">IF(AU$5-$I$5&lt;$A37-1," ",IF(AU$5-$I$5+1&gt;'Primary inputs Alt'!$C$17,0,(SUM(OFFSET($I$21,0,AU$5-$I$5-$A37+1)))*$C37))</f>
        <v>0</v>
      </c>
      <c r="AV37" s="169">
        <f ca="1">IF(AV$5-$I$5&lt;$A37-1," ",IF(AV$5-$I$5+1&gt;'Primary inputs Alt'!$C$17,0,(SUM(OFFSET($I$21,0,AV$5-$I$5-$A37+1)))*$C37))</f>
        <v>0</v>
      </c>
      <c r="AW37" s="169">
        <f ca="1">IF(AW$5-$I$5&lt;$A37-1," ",IF(AW$5-$I$5+1&gt;'Primary inputs Alt'!$C$17,0,(SUM(OFFSET($I$21,0,AW$5-$I$5-$A37+1)))*$C37))</f>
        <v>0</v>
      </c>
      <c r="AX37" s="169">
        <f ca="1">IF(AX$5-$I$5&lt;$A37-1," ",IF(AX$5-$I$5+1&gt;'Primary inputs Alt'!$C$17,0,(SUM(OFFSET($I$21,0,AX$5-$I$5-$A37+1)))*$C37))</f>
        <v>0</v>
      </c>
      <c r="AY37" s="169">
        <f ca="1">IF(AY$5-$I$5&lt;$A37-1," ",IF(AY$5-$I$5+1&gt;'Primary inputs Alt'!$C$17,0,(SUM(OFFSET($I$21,0,AY$5-$I$5-$A37+1)))*$C37))</f>
        <v>0</v>
      </c>
      <c r="AZ37" s="169">
        <f ca="1">IF(AZ$5-$I$5&lt;$A37-1," ",IF(AZ$5-$I$5+1&gt;'Primary inputs Alt'!$C$17,0,(SUM(OFFSET($I$21,0,AZ$5-$I$5-$A37+1)))*$C37))</f>
        <v>0</v>
      </c>
      <c r="BA37" s="169">
        <f ca="1">IF(BA$5-$I$5&lt;$A37-1," ",IF(BA$5-$I$5+1&gt;'Primary inputs Alt'!$C$17,0,(SUM(OFFSET($I$21,0,BA$5-$I$5-$A37+1)))*$C37))</f>
        <v>0</v>
      </c>
      <c r="BB37" s="169">
        <f ca="1">IF(BB$5-$I$5&lt;$A37-1," ",IF(BB$5-$I$5+1&gt;'Primary inputs Alt'!$C$17,0,(SUM(OFFSET($I$21,0,BB$5-$I$5-$A37+1)))*$C37))</f>
        <v>0</v>
      </c>
      <c r="BC37" s="169">
        <f ca="1">IF(BC$5-$I$5&lt;$A37-1," ",IF(BC$5-$I$5+1&gt;'Primary inputs Alt'!$C$17,0,(SUM(OFFSET($I$21,0,BC$5-$I$5-$A37+1)))*$C37))</f>
        <v>0</v>
      </c>
      <c r="BD37" s="169">
        <f ca="1">IF(BD$5-$I$5&lt;$A37-1," ",IF(BD$5-$I$5+1&gt;'Primary inputs Alt'!$C$17,0,(SUM(OFFSET($I$21,0,BD$5-$I$5-$A37+1)))*$C37))</f>
        <v>0</v>
      </c>
      <c r="BE37" s="169">
        <f ca="1">IF(BE$5-$I$5&lt;$A37-1," ",IF(BE$5-$I$5+1&gt;'Primary inputs Alt'!$C$17,0,(SUM(OFFSET($I$21,0,BE$5-$I$5-$A37+1)))*$C37))</f>
        <v>0</v>
      </c>
      <c r="BF37" s="169">
        <f ca="1">IF(BF$5-$I$5&lt;$A37-1," ",IF(BF$5-$I$5+1&gt;'Primary inputs Alt'!$C$17,0,(SUM(OFFSET($I$21,0,BF$5-$I$5-$A37+1)))*$C37))</f>
        <v>0</v>
      </c>
      <c r="BG37" s="119"/>
      <c r="BH37" s="119"/>
      <c r="BI37" s="119"/>
      <c r="BJ37" s="119"/>
      <c r="BK37" s="119"/>
      <c r="BL37" s="119"/>
      <c r="BM37" s="119"/>
      <c r="BN37" s="119"/>
      <c r="BO37" s="119"/>
      <c r="BP37" s="119"/>
      <c r="BQ37" s="119"/>
      <c r="BR37" s="119"/>
      <c r="BS37" s="119"/>
      <c r="BT37" s="119"/>
      <c r="BU37" s="119"/>
      <c r="BV37" s="119"/>
      <c r="BW37" s="119"/>
      <c r="BX37" s="119"/>
      <c r="BY37" s="119"/>
      <c r="BZ37" s="119"/>
      <c r="CA37" s="119"/>
      <c r="CB37" s="119"/>
      <c r="CC37" s="119"/>
      <c r="CD37" s="119"/>
      <c r="CE37" s="119"/>
      <c r="CF37" s="119"/>
      <c r="CG37" s="119"/>
      <c r="CH37" s="119"/>
      <c r="CI37" s="119"/>
      <c r="CJ37" s="119"/>
      <c r="CK37" s="119"/>
      <c r="CL37" s="119"/>
      <c r="CM37" s="119"/>
      <c r="CN37" s="119"/>
      <c r="CO37" s="119"/>
      <c r="CP37" s="119"/>
      <c r="CQ37" s="119"/>
      <c r="CR37" s="119"/>
      <c r="CS37" s="119"/>
      <c r="CT37" s="119"/>
      <c r="CU37" s="119"/>
      <c r="CV37" s="119"/>
      <c r="CW37" s="119"/>
      <c r="CX37" s="119"/>
      <c r="CY37" s="119"/>
      <c r="CZ37" s="119"/>
    </row>
    <row r="38" spans="1:104">
      <c r="A38" s="119">
        <v>13</v>
      </c>
      <c r="B38" s="119" t="s">
        <v>207</v>
      </c>
      <c r="C38" s="119">
        <f ca="1">OFFSET('Primary inputs Alt'!$E$12,0,$A38-1)</f>
        <v>0</v>
      </c>
      <c r="I38" s="169" t="str">
        <f ca="1">IF(I$5-$I$5&lt;$A38-1," ",IF(I$5-$I$5+1&gt;'Primary inputs Alt'!$C$17,0,(SUM(OFFSET($I$21,0,I$5-$I$5-$A38+1)))*$C38))</f>
        <v xml:space="preserve"> </v>
      </c>
      <c r="J38" s="169" t="str">
        <f ca="1">IF(J$5-$I$5&lt;$A38-1," ",IF(J$5-$I$5+1&gt;'Primary inputs Alt'!$C$17,0,(SUM(OFFSET($I$21,0,J$5-$I$5-$A38+1)))*$C38))</f>
        <v xml:space="preserve"> </v>
      </c>
      <c r="K38" s="169" t="str">
        <f ca="1">IF(K$5-$I$5&lt;$A38-1," ",IF(K$5-$I$5+1&gt;'Primary inputs Alt'!$C$17,0,(SUM(OFFSET($I$21,0,K$5-$I$5-$A38+1)))*$C38))</f>
        <v xml:space="preserve"> </v>
      </c>
      <c r="L38" s="169" t="str">
        <f ca="1">IF(L$5-$I$5&lt;$A38-1," ",IF(L$5-$I$5+1&gt;'Primary inputs Alt'!$C$17,0,(SUM(OFFSET($I$21,0,L$5-$I$5-$A38+1)))*$C38))</f>
        <v xml:space="preserve"> </v>
      </c>
      <c r="M38" s="169" t="str">
        <f ca="1">IF(M$5-$I$5&lt;$A38-1," ",IF(M$5-$I$5+1&gt;'Primary inputs Alt'!$C$17,0,(SUM(OFFSET($I$21,0,M$5-$I$5-$A38+1)))*$C38))</f>
        <v xml:space="preserve"> </v>
      </c>
      <c r="N38" s="169" t="str">
        <f ca="1">IF(N$5-$I$5&lt;$A38-1," ",IF(N$5-$I$5+1&gt;'Primary inputs Alt'!$C$17,0,(SUM(OFFSET($I$21,0,N$5-$I$5-$A38+1)))*$C38))</f>
        <v xml:space="preserve"> </v>
      </c>
      <c r="O38" s="169" t="str">
        <f ca="1">IF(O$5-$I$5&lt;$A38-1," ",IF(O$5-$I$5+1&gt;'Primary inputs Alt'!$C$17,0,(SUM(OFFSET($I$21,0,O$5-$I$5-$A38+1)))*$C38))</f>
        <v xml:space="preserve"> </v>
      </c>
      <c r="P38" s="169" t="str">
        <f ca="1">IF(P$5-$I$5&lt;$A38-1," ",IF(P$5-$I$5+1&gt;'Primary inputs Alt'!$C$17,0,(SUM(OFFSET($I$21,0,P$5-$I$5-$A38+1)))*$C38))</f>
        <v xml:space="preserve"> </v>
      </c>
      <c r="Q38" s="169" t="str">
        <f ca="1">IF(Q$5-$I$5&lt;$A38-1," ",IF(Q$5-$I$5+1&gt;'Primary inputs Alt'!$C$17,0,(SUM(OFFSET($I$21,0,Q$5-$I$5-$A38+1)))*$C38))</f>
        <v xml:space="preserve"> </v>
      </c>
      <c r="R38" s="169" t="str">
        <f ca="1">IF(R$5-$I$5&lt;$A38-1," ",IF(R$5-$I$5+1&gt;'Primary inputs Alt'!$C$17,0,(SUM(OFFSET($I$21,0,R$5-$I$5-$A38+1)))*$C38))</f>
        <v xml:space="preserve"> </v>
      </c>
      <c r="S38" s="169" t="str">
        <f ca="1">IF(S$5-$I$5&lt;$A38-1," ",IF(S$5-$I$5+1&gt;'Primary inputs Alt'!$C$17,0,(SUM(OFFSET($I$21,0,S$5-$I$5-$A38+1)))*$C38))</f>
        <v xml:space="preserve"> </v>
      </c>
      <c r="T38" s="169" t="str">
        <f ca="1">IF(T$5-$I$5&lt;$A38-1," ",IF(T$5-$I$5+1&gt;'Primary inputs Alt'!$C$17,0,(SUM(OFFSET($I$21,0,T$5-$I$5-$A38+1)))*$C38))</f>
        <v xml:space="preserve"> </v>
      </c>
      <c r="U38" s="169">
        <f ca="1">IF(U$5-$I$5&lt;$A38-1," ",IF(U$5-$I$5+1&gt;'Primary inputs Alt'!$C$17,0,(SUM(OFFSET($I$21,0,U$5-$I$5-$A38+1)))*$C38))</f>
        <v>0</v>
      </c>
      <c r="V38" s="169">
        <f ca="1">IF(V$5-$I$5&lt;$A38-1," ",IF(V$5-$I$5+1&gt;'Primary inputs Alt'!$C$17,0,(SUM(OFFSET($I$21,0,V$5-$I$5-$A38+1)))*$C38))</f>
        <v>0</v>
      </c>
      <c r="W38" s="169">
        <f ca="1">IF(W$5-$I$5&lt;$A38-1," ",IF(W$5-$I$5+1&gt;'Primary inputs Alt'!$C$17,0,(SUM(OFFSET($I$21,0,W$5-$I$5-$A38+1)))*$C38))</f>
        <v>0</v>
      </c>
      <c r="X38" s="169">
        <f ca="1">IF(X$5-$I$5&lt;$A38-1," ",IF(X$5-$I$5+1&gt;'Primary inputs Alt'!$C$17,0,(SUM(OFFSET($I$21,0,X$5-$I$5-$A38+1)))*$C38))</f>
        <v>0</v>
      </c>
      <c r="Y38" s="169">
        <f ca="1">IF(Y$5-$I$5&lt;$A38-1," ",IF(Y$5-$I$5+1&gt;'Primary inputs Alt'!$C$17,0,(SUM(OFFSET($I$21,0,Y$5-$I$5-$A38+1)))*$C38))</f>
        <v>0</v>
      </c>
      <c r="Z38" s="169">
        <f ca="1">IF(Z$5-$I$5&lt;$A38-1," ",IF(Z$5-$I$5+1&gt;'Primary inputs Alt'!$C$17,0,(SUM(OFFSET($I$21,0,Z$5-$I$5-$A38+1)))*$C38))</f>
        <v>0</v>
      </c>
      <c r="AA38" s="169">
        <f ca="1">IF(AA$5-$I$5&lt;$A38-1," ",IF(AA$5-$I$5+1&gt;'Primary inputs Alt'!$C$17,0,(SUM(OFFSET($I$21,0,AA$5-$I$5-$A38+1)))*$C38))</f>
        <v>0</v>
      </c>
      <c r="AB38" s="169">
        <f ca="1">IF(AB$5-$I$5&lt;$A38-1," ",IF(AB$5-$I$5+1&gt;'Primary inputs Alt'!$C$17,0,(SUM(OFFSET($I$21,0,AB$5-$I$5-$A38+1)))*$C38))</f>
        <v>0</v>
      </c>
      <c r="AC38" s="169">
        <f ca="1">IF(AC$5-$I$5&lt;$A38-1," ",IF(AC$5-$I$5+1&gt;'Primary inputs Alt'!$C$17,0,(SUM(OFFSET($I$21,0,AC$5-$I$5-$A38+1)))*$C38))</f>
        <v>0</v>
      </c>
      <c r="AD38" s="169">
        <f ca="1">IF(AD$5-$I$5&lt;$A38-1," ",IF(AD$5-$I$5+1&gt;'Primary inputs Alt'!$C$17,0,(SUM(OFFSET($I$21,0,AD$5-$I$5-$A38+1)))*$C38))</f>
        <v>0</v>
      </c>
      <c r="AE38" s="169">
        <f ca="1">IF(AE$5-$I$5&lt;$A38-1," ",IF(AE$5-$I$5+1&gt;'Primary inputs Alt'!$C$17,0,(SUM(OFFSET($I$21,0,AE$5-$I$5-$A38+1)))*$C38))</f>
        <v>0</v>
      </c>
      <c r="AF38" s="169">
        <f ca="1">IF(AF$5-$I$5&lt;$A38-1," ",IF(AF$5-$I$5+1&gt;'Primary inputs Alt'!$C$17,0,(SUM(OFFSET($I$21,0,AF$5-$I$5-$A38+1)))*$C38))</f>
        <v>0</v>
      </c>
      <c r="AG38" s="169">
        <f ca="1">IF(AG$5-$I$5&lt;$A38-1," ",IF(AG$5-$I$5+1&gt;'Primary inputs Alt'!$C$17,0,(SUM(OFFSET($I$21,0,AG$5-$I$5-$A38+1)))*$C38))</f>
        <v>0</v>
      </c>
      <c r="AH38" s="169">
        <f ca="1">IF(AH$5-$I$5&lt;$A38-1," ",IF(AH$5-$I$5+1&gt;'Primary inputs Alt'!$C$17,0,(SUM(OFFSET($I$21,0,AH$5-$I$5-$A38+1)))*$C38))</f>
        <v>0</v>
      </c>
      <c r="AI38" s="169">
        <f ca="1">IF(AI$5-$I$5&lt;$A38-1," ",IF(AI$5-$I$5+1&gt;'Primary inputs Alt'!$C$17,0,(SUM(OFFSET($I$21,0,AI$5-$I$5-$A38+1)))*$C38))</f>
        <v>0</v>
      </c>
      <c r="AJ38" s="169">
        <f ca="1">IF(AJ$5-$I$5&lt;$A38-1," ",IF(AJ$5-$I$5+1&gt;'Primary inputs Alt'!$C$17,0,(SUM(OFFSET($I$21,0,AJ$5-$I$5-$A38+1)))*$C38))</f>
        <v>0</v>
      </c>
      <c r="AK38" s="169">
        <f ca="1">IF(AK$5-$I$5&lt;$A38-1," ",IF(AK$5-$I$5+1&gt;'Primary inputs Alt'!$C$17,0,(SUM(OFFSET($I$21,0,AK$5-$I$5-$A38+1)))*$C38))</f>
        <v>0</v>
      </c>
      <c r="AL38" s="169">
        <f ca="1">IF(AL$5-$I$5&lt;$A38-1," ",IF(AL$5-$I$5+1&gt;'Primary inputs Alt'!$C$17,0,(SUM(OFFSET($I$21,0,AL$5-$I$5-$A38+1)))*$C38))</f>
        <v>0</v>
      </c>
      <c r="AM38" s="169">
        <f ca="1">IF(AM$5-$I$5&lt;$A38-1," ",IF(AM$5-$I$5+1&gt;'Primary inputs Alt'!$C$17,0,(SUM(OFFSET($I$21,0,AM$5-$I$5-$A38+1)))*$C38))</f>
        <v>0</v>
      </c>
      <c r="AN38" s="169">
        <f ca="1">IF(AN$5-$I$5&lt;$A38-1," ",IF(AN$5-$I$5+1&gt;'Primary inputs Alt'!$C$17,0,(SUM(OFFSET($I$21,0,AN$5-$I$5-$A38+1)))*$C38))</f>
        <v>0</v>
      </c>
      <c r="AO38" s="169">
        <f ca="1">IF(AO$5-$I$5&lt;$A38-1," ",IF(AO$5-$I$5+1&gt;'Primary inputs Alt'!$C$17,0,(SUM(OFFSET($I$21,0,AO$5-$I$5-$A38+1)))*$C38))</f>
        <v>0</v>
      </c>
      <c r="AP38" s="169">
        <f ca="1">IF(AP$5-$I$5&lt;$A38-1," ",IF(AP$5-$I$5+1&gt;'Primary inputs Alt'!$C$17,0,(SUM(OFFSET($I$21,0,AP$5-$I$5-$A38+1)))*$C38))</f>
        <v>0</v>
      </c>
      <c r="AQ38" s="169">
        <f ca="1">IF(AQ$5-$I$5&lt;$A38-1," ",IF(AQ$5-$I$5+1&gt;'Primary inputs Alt'!$C$17,0,(SUM(OFFSET($I$21,0,AQ$5-$I$5-$A38+1)))*$C38))</f>
        <v>0</v>
      </c>
      <c r="AR38" s="169">
        <f ca="1">IF(AR$5-$I$5&lt;$A38-1," ",IF(AR$5-$I$5+1&gt;'Primary inputs Alt'!$C$17,0,(SUM(OFFSET($I$21,0,AR$5-$I$5-$A38+1)))*$C38))</f>
        <v>0</v>
      </c>
      <c r="AS38" s="169">
        <f ca="1">IF(AS$5-$I$5&lt;$A38-1," ",IF(AS$5-$I$5+1&gt;'Primary inputs Alt'!$C$17,0,(SUM(OFFSET($I$21,0,AS$5-$I$5-$A38+1)))*$C38))</f>
        <v>0</v>
      </c>
      <c r="AT38" s="169">
        <f ca="1">IF(AT$5-$I$5&lt;$A38-1," ",IF(AT$5-$I$5+1&gt;'Primary inputs Alt'!$C$17,0,(SUM(OFFSET($I$21,0,AT$5-$I$5-$A38+1)))*$C38))</f>
        <v>0</v>
      </c>
      <c r="AU38" s="169">
        <f ca="1">IF(AU$5-$I$5&lt;$A38-1," ",IF(AU$5-$I$5+1&gt;'Primary inputs Alt'!$C$17,0,(SUM(OFFSET($I$21,0,AU$5-$I$5-$A38+1)))*$C38))</f>
        <v>0</v>
      </c>
      <c r="AV38" s="169">
        <f ca="1">IF(AV$5-$I$5&lt;$A38-1," ",IF(AV$5-$I$5+1&gt;'Primary inputs Alt'!$C$17,0,(SUM(OFFSET($I$21,0,AV$5-$I$5-$A38+1)))*$C38))</f>
        <v>0</v>
      </c>
      <c r="AW38" s="169">
        <f ca="1">IF(AW$5-$I$5&lt;$A38-1," ",IF(AW$5-$I$5+1&gt;'Primary inputs Alt'!$C$17,0,(SUM(OFFSET($I$21,0,AW$5-$I$5-$A38+1)))*$C38))</f>
        <v>0</v>
      </c>
      <c r="AX38" s="169">
        <f ca="1">IF(AX$5-$I$5&lt;$A38-1," ",IF(AX$5-$I$5+1&gt;'Primary inputs Alt'!$C$17,0,(SUM(OFFSET($I$21,0,AX$5-$I$5-$A38+1)))*$C38))</f>
        <v>0</v>
      </c>
      <c r="AY38" s="169">
        <f ca="1">IF(AY$5-$I$5&lt;$A38-1," ",IF(AY$5-$I$5+1&gt;'Primary inputs Alt'!$C$17,0,(SUM(OFFSET($I$21,0,AY$5-$I$5-$A38+1)))*$C38))</f>
        <v>0</v>
      </c>
      <c r="AZ38" s="169">
        <f ca="1">IF(AZ$5-$I$5&lt;$A38-1," ",IF(AZ$5-$I$5+1&gt;'Primary inputs Alt'!$C$17,0,(SUM(OFFSET($I$21,0,AZ$5-$I$5-$A38+1)))*$C38))</f>
        <v>0</v>
      </c>
      <c r="BA38" s="169">
        <f ca="1">IF(BA$5-$I$5&lt;$A38-1," ",IF(BA$5-$I$5+1&gt;'Primary inputs Alt'!$C$17,0,(SUM(OFFSET($I$21,0,BA$5-$I$5-$A38+1)))*$C38))</f>
        <v>0</v>
      </c>
      <c r="BB38" s="169">
        <f ca="1">IF(BB$5-$I$5&lt;$A38-1," ",IF(BB$5-$I$5+1&gt;'Primary inputs Alt'!$C$17,0,(SUM(OFFSET($I$21,0,BB$5-$I$5-$A38+1)))*$C38))</f>
        <v>0</v>
      </c>
      <c r="BC38" s="169">
        <f ca="1">IF(BC$5-$I$5&lt;$A38-1," ",IF(BC$5-$I$5+1&gt;'Primary inputs Alt'!$C$17,0,(SUM(OFFSET($I$21,0,BC$5-$I$5-$A38+1)))*$C38))</f>
        <v>0</v>
      </c>
      <c r="BD38" s="169">
        <f ca="1">IF(BD$5-$I$5&lt;$A38-1," ",IF(BD$5-$I$5+1&gt;'Primary inputs Alt'!$C$17,0,(SUM(OFFSET($I$21,0,BD$5-$I$5-$A38+1)))*$C38))</f>
        <v>0</v>
      </c>
      <c r="BE38" s="169">
        <f ca="1">IF(BE$5-$I$5&lt;$A38-1," ",IF(BE$5-$I$5+1&gt;'Primary inputs Alt'!$C$17,0,(SUM(OFFSET($I$21,0,BE$5-$I$5-$A38+1)))*$C38))</f>
        <v>0</v>
      </c>
      <c r="BF38" s="169">
        <f ca="1">IF(BF$5-$I$5&lt;$A38-1," ",IF(BF$5-$I$5+1&gt;'Primary inputs Alt'!$C$17,0,(SUM(OFFSET($I$21,0,BF$5-$I$5-$A38+1)))*$C38))</f>
        <v>0</v>
      </c>
      <c r="BG38" s="119"/>
      <c r="BH38" s="119"/>
      <c r="BI38" s="119"/>
      <c r="BJ38" s="119"/>
      <c r="BK38" s="119"/>
      <c r="BL38" s="119"/>
      <c r="BM38" s="119"/>
      <c r="BN38" s="119"/>
      <c r="BO38" s="119"/>
      <c r="BP38" s="119"/>
      <c r="BQ38" s="119"/>
      <c r="BR38" s="119"/>
      <c r="BS38" s="119"/>
      <c r="BT38" s="119"/>
      <c r="BU38" s="119"/>
      <c r="BV38" s="119"/>
      <c r="BW38" s="119"/>
      <c r="BX38" s="119"/>
      <c r="BY38" s="119"/>
      <c r="BZ38" s="119"/>
      <c r="CA38" s="119"/>
      <c r="CB38" s="119"/>
      <c r="CC38" s="119"/>
      <c r="CD38" s="119"/>
      <c r="CE38" s="119"/>
      <c r="CF38" s="119"/>
      <c r="CG38" s="119"/>
      <c r="CH38" s="119"/>
      <c r="CI38" s="119"/>
      <c r="CJ38" s="119"/>
      <c r="CK38" s="119"/>
      <c r="CL38" s="119"/>
      <c r="CM38" s="119"/>
      <c r="CN38" s="119"/>
      <c r="CO38" s="119"/>
      <c r="CP38" s="119"/>
      <c r="CQ38" s="119"/>
      <c r="CR38" s="119"/>
      <c r="CS38" s="119"/>
      <c r="CT38" s="119"/>
      <c r="CU38" s="119"/>
      <c r="CV38" s="119"/>
      <c r="CW38" s="119"/>
      <c r="CX38" s="119"/>
      <c r="CY38" s="119"/>
      <c r="CZ38" s="119"/>
    </row>
    <row r="39" spans="1:104">
      <c r="A39" s="119">
        <v>14</v>
      </c>
      <c r="B39" s="119" t="s">
        <v>208</v>
      </c>
      <c r="C39" s="119">
        <f ca="1">OFFSET('Primary inputs Alt'!$E$12,0,$A39-1)</f>
        <v>0</v>
      </c>
      <c r="I39" s="169" t="str">
        <f ca="1">IF(I$5-$I$5&lt;$A39-1," ",IF(I$5-$I$5+1&gt;'Primary inputs Alt'!$C$17,0,(SUM(OFFSET($I$21,0,I$5-$I$5-$A39+1)))*$C39))</f>
        <v xml:space="preserve"> </v>
      </c>
      <c r="J39" s="169" t="str">
        <f ca="1">IF(J$5-$I$5&lt;$A39-1," ",IF(J$5-$I$5+1&gt;'Primary inputs Alt'!$C$17,0,(SUM(OFFSET($I$21,0,J$5-$I$5-$A39+1)))*$C39))</f>
        <v xml:space="preserve"> </v>
      </c>
      <c r="K39" s="169" t="str">
        <f ca="1">IF(K$5-$I$5&lt;$A39-1," ",IF(K$5-$I$5+1&gt;'Primary inputs Alt'!$C$17,0,(SUM(OFFSET($I$21,0,K$5-$I$5-$A39+1)))*$C39))</f>
        <v xml:space="preserve"> </v>
      </c>
      <c r="L39" s="169" t="str">
        <f ca="1">IF(L$5-$I$5&lt;$A39-1," ",IF(L$5-$I$5+1&gt;'Primary inputs Alt'!$C$17,0,(SUM(OFFSET($I$21,0,L$5-$I$5-$A39+1)))*$C39))</f>
        <v xml:space="preserve"> </v>
      </c>
      <c r="M39" s="169" t="str">
        <f ca="1">IF(M$5-$I$5&lt;$A39-1," ",IF(M$5-$I$5+1&gt;'Primary inputs Alt'!$C$17,0,(SUM(OFFSET($I$21,0,M$5-$I$5-$A39+1)))*$C39))</f>
        <v xml:space="preserve"> </v>
      </c>
      <c r="N39" s="169" t="str">
        <f ca="1">IF(N$5-$I$5&lt;$A39-1," ",IF(N$5-$I$5+1&gt;'Primary inputs Alt'!$C$17,0,(SUM(OFFSET($I$21,0,N$5-$I$5-$A39+1)))*$C39))</f>
        <v xml:space="preserve"> </v>
      </c>
      <c r="O39" s="169" t="str">
        <f ca="1">IF(O$5-$I$5&lt;$A39-1," ",IF(O$5-$I$5+1&gt;'Primary inputs Alt'!$C$17,0,(SUM(OFFSET($I$21,0,O$5-$I$5-$A39+1)))*$C39))</f>
        <v xml:space="preserve"> </v>
      </c>
      <c r="P39" s="169" t="str">
        <f ca="1">IF(P$5-$I$5&lt;$A39-1," ",IF(P$5-$I$5+1&gt;'Primary inputs Alt'!$C$17,0,(SUM(OFFSET($I$21,0,P$5-$I$5-$A39+1)))*$C39))</f>
        <v xml:space="preserve"> </v>
      </c>
      <c r="Q39" s="169" t="str">
        <f ca="1">IF(Q$5-$I$5&lt;$A39-1," ",IF(Q$5-$I$5+1&gt;'Primary inputs Alt'!$C$17,0,(SUM(OFFSET($I$21,0,Q$5-$I$5-$A39+1)))*$C39))</f>
        <v xml:space="preserve"> </v>
      </c>
      <c r="R39" s="169" t="str">
        <f ca="1">IF(R$5-$I$5&lt;$A39-1," ",IF(R$5-$I$5+1&gt;'Primary inputs Alt'!$C$17,0,(SUM(OFFSET($I$21,0,R$5-$I$5-$A39+1)))*$C39))</f>
        <v xml:space="preserve"> </v>
      </c>
      <c r="S39" s="169" t="str">
        <f ca="1">IF(S$5-$I$5&lt;$A39-1," ",IF(S$5-$I$5+1&gt;'Primary inputs Alt'!$C$17,0,(SUM(OFFSET($I$21,0,S$5-$I$5-$A39+1)))*$C39))</f>
        <v xml:space="preserve"> </v>
      </c>
      <c r="T39" s="169" t="str">
        <f ca="1">IF(T$5-$I$5&lt;$A39-1," ",IF(T$5-$I$5+1&gt;'Primary inputs Alt'!$C$17,0,(SUM(OFFSET($I$21,0,T$5-$I$5-$A39+1)))*$C39))</f>
        <v xml:space="preserve"> </v>
      </c>
      <c r="U39" s="169" t="str">
        <f ca="1">IF(U$5-$I$5&lt;$A39-1," ",IF(U$5-$I$5+1&gt;'Primary inputs Alt'!$C$17,0,(SUM(OFFSET($I$21,0,U$5-$I$5-$A39+1)))*$C39))</f>
        <v xml:space="preserve"> </v>
      </c>
      <c r="V39" s="169">
        <f ca="1">IF(V$5-$I$5&lt;$A39-1," ",IF(V$5-$I$5+1&gt;'Primary inputs Alt'!$C$17,0,(SUM(OFFSET($I$21,0,V$5-$I$5-$A39+1)))*$C39))</f>
        <v>0</v>
      </c>
      <c r="W39" s="169">
        <f ca="1">IF(W$5-$I$5&lt;$A39-1," ",IF(W$5-$I$5+1&gt;'Primary inputs Alt'!$C$17,0,(SUM(OFFSET($I$21,0,W$5-$I$5-$A39+1)))*$C39))</f>
        <v>0</v>
      </c>
      <c r="X39" s="169">
        <f ca="1">IF(X$5-$I$5&lt;$A39-1," ",IF(X$5-$I$5+1&gt;'Primary inputs Alt'!$C$17,0,(SUM(OFFSET($I$21,0,X$5-$I$5-$A39+1)))*$C39))</f>
        <v>0</v>
      </c>
      <c r="Y39" s="169">
        <f ca="1">IF(Y$5-$I$5&lt;$A39-1," ",IF(Y$5-$I$5+1&gt;'Primary inputs Alt'!$C$17,0,(SUM(OFFSET($I$21,0,Y$5-$I$5-$A39+1)))*$C39))</f>
        <v>0</v>
      </c>
      <c r="Z39" s="169">
        <f ca="1">IF(Z$5-$I$5&lt;$A39-1," ",IF(Z$5-$I$5+1&gt;'Primary inputs Alt'!$C$17,0,(SUM(OFFSET($I$21,0,Z$5-$I$5-$A39+1)))*$C39))</f>
        <v>0</v>
      </c>
      <c r="AA39" s="169">
        <f ca="1">IF(AA$5-$I$5&lt;$A39-1," ",IF(AA$5-$I$5+1&gt;'Primary inputs Alt'!$C$17,0,(SUM(OFFSET($I$21,0,AA$5-$I$5-$A39+1)))*$C39))</f>
        <v>0</v>
      </c>
      <c r="AB39" s="169">
        <f ca="1">IF(AB$5-$I$5&lt;$A39-1," ",IF(AB$5-$I$5+1&gt;'Primary inputs Alt'!$C$17,0,(SUM(OFFSET($I$21,0,AB$5-$I$5-$A39+1)))*$C39))</f>
        <v>0</v>
      </c>
      <c r="AC39" s="169">
        <f ca="1">IF(AC$5-$I$5&lt;$A39-1," ",IF(AC$5-$I$5+1&gt;'Primary inputs Alt'!$C$17,0,(SUM(OFFSET($I$21,0,AC$5-$I$5-$A39+1)))*$C39))</f>
        <v>0</v>
      </c>
      <c r="AD39" s="169">
        <f ca="1">IF(AD$5-$I$5&lt;$A39-1," ",IF(AD$5-$I$5+1&gt;'Primary inputs Alt'!$C$17,0,(SUM(OFFSET($I$21,0,AD$5-$I$5-$A39+1)))*$C39))</f>
        <v>0</v>
      </c>
      <c r="AE39" s="169">
        <f ca="1">IF(AE$5-$I$5&lt;$A39-1," ",IF(AE$5-$I$5+1&gt;'Primary inputs Alt'!$C$17,0,(SUM(OFFSET($I$21,0,AE$5-$I$5-$A39+1)))*$C39))</f>
        <v>0</v>
      </c>
      <c r="AF39" s="169">
        <f ca="1">IF(AF$5-$I$5&lt;$A39-1," ",IF(AF$5-$I$5+1&gt;'Primary inputs Alt'!$C$17,0,(SUM(OFFSET($I$21,0,AF$5-$I$5-$A39+1)))*$C39))</f>
        <v>0</v>
      </c>
      <c r="AG39" s="169">
        <f ca="1">IF(AG$5-$I$5&lt;$A39-1," ",IF(AG$5-$I$5+1&gt;'Primary inputs Alt'!$C$17,0,(SUM(OFFSET($I$21,0,AG$5-$I$5-$A39+1)))*$C39))</f>
        <v>0</v>
      </c>
      <c r="AH39" s="169">
        <f ca="1">IF(AH$5-$I$5&lt;$A39-1," ",IF(AH$5-$I$5+1&gt;'Primary inputs Alt'!$C$17,0,(SUM(OFFSET($I$21,0,AH$5-$I$5-$A39+1)))*$C39))</f>
        <v>0</v>
      </c>
      <c r="AI39" s="169">
        <f ca="1">IF(AI$5-$I$5&lt;$A39-1," ",IF(AI$5-$I$5+1&gt;'Primary inputs Alt'!$C$17,0,(SUM(OFFSET($I$21,0,AI$5-$I$5-$A39+1)))*$C39))</f>
        <v>0</v>
      </c>
      <c r="AJ39" s="169">
        <f ca="1">IF(AJ$5-$I$5&lt;$A39-1," ",IF(AJ$5-$I$5+1&gt;'Primary inputs Alt'!$C$17,0,(SUM(OFFSET($I$21,0,AJ$5-$I$5-$A39+1)))*$C39))</f>
        <v>0</v>
      </c>
      <c r="AK39" s="169">
        <f ca="1">IF(AK$5-$I$5&lt;$A39-1," ",IF(AK$5-$I$5+1&gt;'Primary inputs Alt'!$C$17,0,(SUM(OFFSET($I$21,0,AK$5-$I$5-$A39+1)))*$C39))</f>
        <v>0</v>
      </c>
      <c r="AL39" s="169">
        <f ca="1">IF(AL$5-$I$5&lt;$A39-1," ",IF(AL$5-$I$5+1&gt;'Primary inputs Alt'!$C$17,0,(SUM(OFFSET($I$21,0,AL$5-$I$5-$A39+1)))*$C39))</f>
        <v>0</v>
      </c>
      <c r="AM39" s="169">
        <f ca="1">IF(AM$5-$I$5&lt;$A39-1," ",IF(AM$5-$I$5+1&gt;'Primary inputs Alt'!$C$17,0,(SUM(OFFSET($I$21,0,AM$5-$I$5-$A39+1)))*$C39))</f>
        <v>0</v>
      </c>
      <c r="AN39" s="169">
        <f ca="1">IF(AN$5-$I$5&lt;$A39-1," ",IF(AN$5-$I$5+1&gt;'Primary inputs Alt'!$C$17,0,(SUM(OFFSET($I$21,0,AN$5-$I$5-$A39+1)))*$C39))</f>
        <v>0</v>
      </c>
      <c r="AO39" s="169">
        <f ca="1">IF(AO$5-$I$5&lt;$A39-1," ",IF(AO$5-$I$5+1&gt;'Primary inputs Alt'!$C$17,0,(SUM(OFFSET($I$21,0,AO$5-$I$5-$A39+1)))*$C39))</f>
        <v>0</v>
      </c>
      <c r="AP39" s="169">
        <f ca="1">IF(AP$5-$I$5&lt;$A39-1," ",IF(AP$5-$I$5+1&gt;'Primary inputs Alt'!$C$17,0,(SUM(OFFSET($I$21,0,AP$5-$I$5-$A39+1)))*$C39))</f>
        <v>0</v>
      </c>
      <c r="AQ39" s="169">
        <f ca="1">IF(AQ$5-$I$5&lt;$A39-1," ",IF(AQ$5-$I$5+1&gt;'Primary inputs Alt'!$C$17,0,(SUM(OFFSET($I$21,0,AQ$5-$I$5-$A39+1)))*$C39))</f>
        <v>0</v>
      </c>
      <c r="AR39" s="169">
        <f ca="1">IF(AR$5-$I$5&lt;$A39-1," ",IF(AR$5-$I$5+1&gt;'Primary inputs Alt'!$C$17,0,(SUM(OFFSET($I$21,0,AR$5-$I$5-$A39+1)))*$C39))</f>
        <v>0</v>
      </c>
      <c r="AS39" s="169">
        <f ca="1">IF(AS$5-$I$5&lt;$A39-1," ",IF(AS$5-$I$5+1&gt;'Primary inputs Alt'!$C$17,0,(SUM(OFFSET($I$21,0,AS$5-$I$5-$A39+1)))*$C39))</f>
        <v>0</v>
      </c>
      <c r="AT39" s="169">
        <f ca="1">IF(AT$5-$I$5&lt;$A39-1," ",IF(AT$5-$I$5+1&gt;'Primary inputs Alt'!$C$17,0,(SUM(OFFSET($I$21,0,AT$5-$I$5-$A39+1)))*$C39))</f>
        <v>0</v>
      </c>
      <c r="AU39" s="169">
        <f ca="1">IF(AU$5-$I$5&lt;$A39-1," ",IF(AU$5-$I$5+1&gt;'Primary inputs Alt'!$C$17,0,(SUM(OFFSET($I$21,0,AU$5-$I$5-$A39+1)))*$C39))</f>
        <v>0</v>
      </c>
      <c r="AV39" s="169">
        <f ca="1">IF(AV$5-$I$5&lt;$A39-1," ",IF(AV$5-$I$5+1&gt;'Primary inputs Alt'!$C$17,0,(SUM(OFFSET($I$21,0,AV$5-$I$5-$A39+1)))*$C39))</f>
        <v>0</v>
      </c>
      <c r="AW39" s="169">
        <f ca="1">IF(AW$5-$I$5&lt;$A39-1," ",IF(AW$5-$I$5+1&gt;'Primary inputs Alt'!$C$17,0,(SUM(OFFSET($I$21,0,AW$5-$I$5-$A39+1)))*$C39))</f>
        <v>0</v>
      </c>
      <c r="AX39" s="169">
        <f ca="1">IF(AX$5-$I$5&lt;$A39-1," ",IF(AX$5-$I$5+1&gt;'Primary inputs Alt'!$C$17,0,(SUM(OFFSET($I$21,0,AX$5-$I$5-$A39+1)))*$C39))</f>
        <v>0</v>
      </c>
      <c r="AY39" s="169">
        <f ca="1">IF(AY$5-$I$5&lt;$A39-1," ",IF(AY$5-$I$5+1&gt;'Primary inputs Alt'!$C$17,0,(SUM(OFFSET($I$21,0,AY$5-$I$5-$A39+1)))*$C39))</f>
        <v>0</v>
      </c>
      <c r="AZ39" s="169">
        <f ca="1">IF(AZ$5-$I$5&lt;$A39-1," ",IF(AZ$5-$I$5+1&gt;'Primary inputs Alt'!$C$17,0,(SUM(OFFSET($I$21,0,AZ$5-$I$5-$A39+1)))*$C39))</f>
        <v>0</v>
      </c>
      <c r="BA39" s="169">
        <f ca="1">IF(BA$5-$I$5&lt;$A39-1," ",IF(BA$5-$I$5+1&gt;'Primary inputs Alt'!$C$17,0,(SUM(OFFSET($I$21,0,BA$5-$I$5-$A39+1)))*$C39))</f>
        <v>0</v>
      </c>
      <c r="BB39" s="169">
        <f ca="1">IF(BB$5-$I$5&lt;$A39-1," ",IF(BB$5-$I$5+1&gt;'Primary inputs Alt'!$C$17,0,(SUM(OFFSET($I$21,0,BB$5-$I$5-$A39+1)))*$C39))</f>
        <v>0</v>
      </c>
      <c r="BC39" s="169">
        <f ca="1">IF(BC$5-$I$5&lt;$A39-1," ",IF(BC$5-$I$5+1&gt;'Primary inputs Alt'!$C$17,0,(SUM(OFFSET($I$21,0,BC$5-$I$5-$A39+1)))*$C39))</f>
        <v>0</v>
      </c>
      <c r="BD39" s="169">
        <f ca="1">IF(BD$5-$I$5&lt;$A39-1," ",IF(BD$5-$I$5+1&gt;'Primary inputs Alt'!$C$17,0,(SUM(OFFSET($I$21,0,BD$5-$I$5-$A39+1)))*$C39))</f>
        <v>0</v>
      </c>
      <c r="BE39" s="169">
        <f ca="1">IF(BE$5-$I$5&lt;$A39-1," ",IF(BE$5-$I$5+1&gt;'Primary inputs Alt'!$C$17,0,(SUM(OFFSET($I$21,0,BE$5-$I$5-$A39+1)))*$C39))</f>
        <v>0</v>
      </c>
      <c r="BF39" s="169">
        <f ca="1">IF(BF$5-$I$5&lt;$A39-1," ",IF(BF$5-$I$5+1&gt;'Primary inputs Alt'!$C$17,0,(SUM(OFFSET($I$21,0,BF$5-$I$5-$A39+1)))*$C39))</f>
        <v>0</v>
      </c>
      <c r="BG39" s="119"/>
      <c r="BH39" s="119"/>
      <c r="BI39" s="119"/>
      <c r="BJ39" s="119"/>
      <c r="BK39" s="119"/>
      <c r="BL39" s="119"/>
      <c r="BM39" s="119"/>
      <c r="BN39" s="119"/>
      <c r="BO39" s="119"/>
      <c r="BP39" s="119"/>
      <c r="BQ39" s="119"/>
      <c r="BR39" s="119"/>
      <c r="BS39" s="119"/>
      <c r="BT39" s="119"/>
      <c r="BU39" s="119"/>
      <c r="BV39" s="119"/>
      <c r="BW39" s="119"/>
      <c r="BX39" s="119"/>
      <c r="BY39" s="119"/>
      <c r="BZ39" s="119"/>
      <c r="CA39" s="119"/>
      <c r="CB39" s="119"/>
      <c r="CC39" s="119"/>
      <c r="CD39" s="119"/>
      <c r="CE39" s="119"/>
      <c r="CF39" s="119"/>
      <c r="CG39" s="119"/>
      <c r="CH39" s="119"/>
      <c r="CI39" s="119"/>
      <c r="CJ39" s="119"/>
      <c r="CK39" s="119"/>
      <c r="CL39" s="119"/>
      <c r="CM39" s="119"/>
      <c r="CN39" s="119"/>
      <c r="CO39" s="119"/>
      <c r="CP39" s="119"/>
      <c r="CQ39" s="119"/>
      <c r="CR39" s="119"/>
      <c r="CS39" s="119"/>
      <c r="CT39" s="119"/>
      <c r="CU39" s="119"/>
      <c r="CV39" s="119"/>
      <c r="CW39" s="119"/>
      <c r="CX39" s="119"/>
      <c r="CY39" s="119"/>
      <c r="CZ39" s="119"/>
    </row>
    <row r="40" spans="1:104">
      <c r="A40" s="119">
        <v>15</v>
      </c>
      <c r="B40" s="119" t="s">
        <v>209</v>
      </c>
      <c r="C40" s="119">
        <f ca="1">OFFSET('Primary inputs Alt'!$E$12,0,$A40-1)</f>
        <v>0</v>
      </c>
      <c r="I40" s="169" t="str">
        <f ca="1">IF(I$5-$I$5&lt;$A40-1," ",IF(I$5-$I$5+1&gt;'Primary inputs Alt'!$C$17,0,(SUM(OFFSET($I$21,0,I$5-$I$5-$A40+1)))*$C40))</f>
        <v xml:space="preserve"> </v>
      </c>
      <c r="J40" s="169" t="str">
        <f ca="1">IF(J$5-$I$5&lt;$A40-1," ",IF(J$5-$I$5+1&gt;'Primary inputs Alt'!$C$17,0,(SUM(OFFSET($I$21,0,J$5-$I$5-$A40+1)))*$C40))</f>
        <v xml:space="preserve"> </v>
      </c>
      <c r="K40" s="169" t="str">
        <f ca="1">IF(K$5-$I$5&lt;$A40-1," ",IF(K$5-$I$5+1&gt;'Primary inputs Alt'!$C$17,0,(SUM(OFFSET($I$21,0,K$5-$I$5-$A40+1)))*$C40))</f>
        <v xml:space="preserve"> </v>
      </c>
      <c r="L40" s="169" t="str">
        <f ca="1">IF(L$5-$I$5&lt;$A40-1," ",IF(L$5-$I$5+1&gt;'Primary inputs Alt'!$C$17,0,(SUM(OFFSET($I$21,0,L$5-$I$5-$A40+1)))*$C40))</f>
        <v xml:space="preserve"> </v>
      </c>
      <c r="M40" s="169" t="str">
        <f ca="1">IF(M$5-$I$5&lt;$A40-1," ",IF(M$5-$I$5+1&gt;'Primary inputs Alt'!$C$17,0,(SUM(OFFSET($I$21,0,M$5-$I$5-$A40+1)))*$C40))</f>
        <v xml:space="preserve"> </v>
      </c>
      <c r="N40" s="169" t="str">
        <f ca="1">IF(N$5-$I$5&lt;$A40-1," ",IF(N$5-$I$5+1&gt;'Primary inputs Alt'!$C$17,0,(SUM(OFFSET($I$21,0,N$5-$I$5-$A40+1)))*$C40))</f>
        <v xml:space="preserve"> </v>
      </c>
      <c r="O40" s="169" t="str">
        <f ca="1">IF(O$5-$I$5&lt;$A40-1," ",IF(O$5-$I$5+1&gt;'Primary inputs Alt'!$C$17,0,(SUM(OFFSET($I$21,0,O$5-$I$5-$A40+1)))*$C40))</f>
        <v xml:space="preserve"> </v>
      </c>
      <c r="P40" s="169" t="str">
        <f ca="1">IF(P$5-$I$5&lt;$A40-1," ",IF(P$5-$I$5+1&gt;'Primary inputs Alt'!$C$17,0,(SUM(OFFSET($I$21,0,P$5-$I$5-$A40+1)))*$C40))</f>
        <v xml:space="preserve"> </v>
      </c>
      <c r="Q40" s="169" t="str">
        <f ca="1">IF(Q$5-$I$5&lt;$A40-1," ",IF(Q$5-$I$5+1&gt;'Primary inputs Alt'!$C$17,0,(SUM(OFFSET($I$21,0,Q$5-$I$5-$A40+1)))*$C40))</f>
        <v xml:space="preserve"> </v>
      </c>
      <c r="R40" s="169" t="str">
        <f ca="1">IF(R$5-$I$5&lt;$A40-1," ",IF(R$5-$I$5+1&gt;'Primary inputs Alt'!$C$17,0,(SUM(OFFSET($I$21,0,R$5-$I$5-$A40+1)))*$C40))</f>
        <v xml:space="preserve"> </v>
      </c>
      <c r="S40" s="169" t="str">
        <f ca="1">IF(S$5-$I$5&lt;$A40-1," ",IF(S$5-$I$5+1&gt;'Primary inputs Alt'!$C$17,0,(SUM(OFFSET($I$21,0,S$5-$I$5-$A40+1)))*$C40))</f>
        <v xml:space="preserve"> </v>
      </c>
      <c r="T40" s="169" t="str">
        <f ca="1">IF(T$5-$I$5&lt;$A40-1," ",IF(T$5-$I$5+1&gt;'Primary inputs Alt'!$C$17,0,(SUM(OFFSET($I$21,0,T$5-$I$5-$A40+1)))*$C40))</f>
        <v xml:space="preserve"> </v>
      </c>
      <c r="U40" s="169" t="str">
        <f ca="1">IF(U$5-$I$5&lt;$A40-1," ",IF(U$5-$I$5+1&gt;'Primary inputs Alt'!$C$17,0,(SUM(OFFSET($I$21,0,U$5-$I$5-$A40+1)))*$C40))</f>
        <v xml:space="preserve"> </v>
      </c>
      <c r="V40" s="169" t="str">
        <f ca="1">IF(V$5-$I$5&lt;$A40-1," ",IF(V$5-$I$5+1&gt;'Primary inputs Alt'!$C$17,0,(SUM(OFFSET($I$21,0,V$5-$I$5-$A40+1)))*$C40))</f>
        <v xml:space="preserve"> </v>
      </c>
      <c r="W40" s="169">
        <f ca="1">IF(W$5-$I$5&lt;$A40-1," ",IF(W$5-$I$5+1&gt;'Primary inputs Alt'!$C$17,0,(SUM(OFFSET($I$21,0,W$5-$I$5-$A40+1)))*$C40))</f>
        <v>0</v>
      </c>
      <c r="X40" s="169">
        <f ca="1">IF(X$5-$I$5&lt;$A40-1," ",IF(X$5-$I$5+1&gt;'Primary inputs Alt'!$C$17,0,(SUM(OFFSET($I$21,0,X$5-$I$5-$A40+1)))*$C40))</f>
        <v>0</v>
      </c>
      <c r="Y40" s="169">
        <f ca="1">IF(Y$5-$I$5&lt;$A40-1," ",IF(Y$5-$I$5+1&gt;'Primary inputs Alt'!$C$17,0,(SUM(OFFSET($I$21,0,Y$5-$I$5-$A40+1)))*$C40))</f>
        <v>0</v>
      </c>
      <c r="Z40" s="169">
        <f ca="1">IF(Z$5-$I$5&lt;$A40-1," ",IF(Z$5-$I$5+1&gt;'Primary inputs Alt'!$C$17,0,(SUM(OFFSET($I$21,0,Z$5-$I$5-$A40+1)))*$C40))</f>
        <v>0</v>
      </c>
      <c r="AA40" s="169">
        <f ca="1">IF(AA$5-$I$5&lt;$A40-1," ",IF(AA$5-$I$5+1&gt;'Primary inputs Alt'!$C$17,0,(SUM(OFFSET($I$21,0,AA$5-$I$5-$A40+1)))*$C40))</f>
        <v>0</v>
      </c>
      <c r="AB40" s="169">
        <f ca="1">IF(AB$5-$I$5&lt;$A40-1," ",IF(AB$5-$I$5+1&gt;'Primary inputs Alt'!$C$17,0,(SUM(OFFSET($I$21,0,AB$5-$I$5-$A40+1)))*$C40))</f>
        <v>0</v>
      </c>
      <c r="AC40" s="169">
        <f ca="1">IF(AC$5-$I$5&lt;$A40-1," ",IF(AC$5-$I$5+1&gt;'Primary inputs Alt'!$C$17,0,(SUM(OFFSET($I$21,0,AC$5-$I$5-$A40+1)))*$C40))</f>
        <v>0</v>
      </c>
      <c r="AD40" s="169">
        <f ca="1">IF(AD$5-$I$5&lt;$A40-1," ",IF(AD$5-$I$5+1&gt;'Primary inputs Alt'!$C$17,0,(SUM(OFFSET($I$21,0,AD$5-$I$5-$A40+1)))*$C40))</f>
        <v>0</v>
      </c>
      <c r="AE40" s="169">
        <f ca="1">IF(AE$5-$I$5&lt;$A40-1," ",IF(AE$5-$I$5+1&gt;'Primary inputs Alt'!$C$17,0,(SUM(OFFSET($I$21,0,AE$5-$I$5-$A40+1)))*$C40))</f>
        <v>0</v>
      </c>
      <c r="AF40" s="169">
        <f ca="1">IF(AF$5-$I$5&lt;$A40-1," ",IF(AF$5-$I$5+1&gt;'Primary inputs Alt'!$C$17,0,(SUM(OFFSET($I$21,0,AF$5-$I$5-$A40+1)))*$C40))</f>
        <v>0</v>
      </c>
      <c r="AG40" s="169">
        <f ca="1">IF(AG$5-$I$5&lt;$A40-1," ",IF(AG$5-$I$5+1&gt;'Primary inputs Alt'!$C$17,0,(SUM(OFFSET($I$21,0,AG$5-$I$5-$A40+1)))*$C40))</f>
        <v>0</v>
      </c>
      <c r="AH40" s="169">
        <f ca="1">IF(AH$5-$I$5&lt;$A40-1," ",IF(AH$5-$I$5+1&gt;'Primary inputs Alt'!$C$17,0,(SUM(OFFSET($I$21,0,AH$5-$I$5-$A40+1)))*$C40))</f>
        <v>0</v>
      </c>
      <c r="AI40" s="169">
        <f ca="1">IF(AI$5-$I$5&lt;$A40-1," ",IF(AI$5-$I$5+1&gt;'Primary inputs Alt'!$C$17,0,(SUM(OFFSET($I$21,0,AI$5-$I$5-$A40+1)))*$C40))</f>
        <v>0</v>
      </c>
      <c r="AJ40" s="169">
        <f ca="1">IF(AJ$5-$I$5&lt;$A40-1," ",IF(AJ$5-$I$5+1&gt;'Primary inputs Alt'!$C$17,0,(SUM(OFFSET($I$21,0,AJ$5-$I$5-$A40+1)))*$C40))</f>
        <v>0</v>
      </c>
      <c r="AK40" s="169">
        <f ca="1">IF(AK$5-$I$5&lt;$A40-1," ",IF(AK$5-$I$5+1&gt;'Primary inputs Alt'!$C$17,0,(SUM(OFFSET($I$21,0,AK$5-$I$5-$A40+1)))*$C40))</f>
        <v>0</v>
      </c>
      <c r="AL40" s="169">
        <f ca="1">IF(AL$5-$I$5&lt;$A40-1," ",IF(AL$5-$I$5+1&gt;'Primary inputs Alt'!$C$17,0,(SUM(OFFSET($I$21,0,AL$5-$I$5-$A40+1)))*$C40))</f>
        <v>0</v>
      </c>
      <c r="AM40" s="169">
        <f ca="1">IF(AM$5-$I$5&lt;$A40-1," ",IF(AM$5-$I$5+1&gt;'Primary inputs Alt'!$C$17,0,(SUM(OFFSET($I$21,0,AM$5-$I$5-$A40+1)))*$C40))</f>
        <v>0</v>
      </c>
      <c r="AN40" s="169">
        <f ca="1">IF(AN$5-$I$5&lt;$A40-1," ",IF(AN$5-$I$5+1&gt;'Primary inputs Alt'!$C$17,0,(SUM(OFFSET($I$21,0,AN$5-$I$5-$A40+1)))*$C40))</f>
        <v>0</v>
      </c>
      <c r="AO40" s="169">
        <f ca="1">IF(AO$5-$I$5&lt;$A40-1," ",IF(AO$5-$I$5+1&gt;'Primary inputs Alt'!$C$17,0,(SUM(OFFSET($I$21,0,AO$5-$I$5-$A40+1)))*$C40))</f>
        <v>0</v>
      </c>
      <c r="AP40" s="169">
        <f ca="1">IF(AP$5-$I$5&lt;$A40-1," ",IF(AP$5-$I$5+1&gt;'Primary inputs Alt'!$C$17,0,(SUM(OFFSET($I$21,0,AP$5-$I$5-$A40+1)))*$C40))</f>
        <v>0</v>
      </c>
      <c r="AQ40" s="169">
        <f ca="1">IF(AQ$5-$I$5&lt;$A40-1," ",IF(AQ$5-$I$5+1&gt;'Primary inputs Alt'!$C$17,0,(SUM(OFFSET($I$21,0,AQ$5-$I$5-$A40+1)))*$C40))</f>
        <v>0</v>
      </c>
      <c r="AR40" s="169">
        <f ca="1">IF(AR$5-$I$5&lt;$A40-1," ",IF(AR$5-$I$5+1&gt;'Primary inputs Alt'!$C$17,0,(SUM(OFFSET($I$21,0,AR$5-$I$5-$A40+1)))*$C40))</f>
        <v>0</v>
      </c>
      <c r="AS40" s="169">
        <f ca="1">IF(AS$5-$I$5&lt;$A40-1," ",IF(AS$5-$I$5+1&gt;'Primary inputs Alt'!$C$17,0,(SUM(OFFSET($I$21,0,AS$5-$I$5-$A40+1)))*$C40))</f>
        <v>0</v>
      </c>
      <c r="AT40" s="169">
        <f ca="1">IF(AT$5-$I$5&lt;$A40-1," ",IF(AT$5-$I$5+1&gt;'Primary inputs Alt'!$C$17,0,(SUM(OFFSET($I$21,0,AT$5-$I$5-$A40+1)))*$C40))</f>
        <v>0</v>
      </c>
      <c r="AU40" s="169">
        <f ca="1">IF(AU$5-$I$5&lt;$A40-1," ",IF(AU$5-$I$5+1&gt;'Primary inputs Alt'!$C$17,0,(SUM(OFFSET($I$21,0,AU$5-$I$5-$A40+1)))*$C40))</f>
        <v>0</v>
      </c>
      <c r="AV40" s="169">
        <f ca="1">IF(AV$5-$I$5&lt;$A40-1," ",IF(AV$5-$I$5+1&gt;'Primary inputs Alt'!$C$17,0,(SUM(OFFSET($I$21,0,AV$5-$I$5-$A40+1)))*$C40))</f>
        <v>0</v>
      </c>
      <c r="AW40" s="169">
        <f ca="1">IF(AW$5-$I$5&lt;$A40-1," ",IF(AW$5-$I$5+1&gt;'Primary inputs Alt'!$C$17,0,(SUM(OFFSET($I$21,0,AW$5-$I$5-$A40+1)))*$C40))</f>
        <v>0</v>
      </c>
      <c r="AX40" s="169">
        <f ca="1">IF(AX$5-$I$5&lt;$A40-1," ",IF(AX$5-$I$5+1&gt;'Primary inputs Alt'!$C$17,0,(SUM(OFFSET($I$21,0,AX$5-$I$5-$A40+1)))*$C40))</f>
        <v>0</v>
      </c>
      <c r="AY40" s="169">
        <f ca="1">IF(AY$5-$I$5&lt;$A40-1," ",IF(AY$5-$I$5+1&gt;'Primary inputs Alt'!$C$17,0,(SUM(OFFSET($I$21,0,AY$5-$I$5-$A40+1)))*$C40))</f>
        <v>0</v>
      </c>
      <c r="AZ40" s="169">
        <f ca="1">IF(AZ$5-$I$5&lt;$A40-1," ",IF(AZ$5-$I$5+1&gt;'Primary inputs Alt'!$C$17,0,(SUM(OFFSET($I$21,0,AZ$5-$I$5-$A40+1)))*$C40))</f>
        <v>0</v>
      </c>
      <c r="BA40" s="169">
        <f ca="1">IF(BA$5-$I$5&lt;$A40-1," ",IF(BA$5-$I$5+1&gt;'Primary inputs Alt'!$C$17,0,(SUM(OFFSET($I$21,0,BA$5-$I$5-$A40+1)))*$C40))</f>
        <v>0</v>
      </c>
      <c r="BB40" s="169">
        <f ca="1">IF(BB$5-$I$5&lt;$A40-1," ",IF(BB$5-$I$5+1&gt;'Primary inputs Alt'!$C$17,0,(SUM(OFFSET($I$21,0,BB$5-$I$5-$A40+1)))*$C40))</f>
        <v>0</v>
      </c>
      <c r="BC40" s="169">
        <f ca="1">IF(BC$5-$I$5&lt;$A40-1," ",IF(BC$5-$I$5+1&gt;'Primary inputs Alt'!$C$17,0,(SUM(OFFSET($I$21,0,BC$5-$I$5-$A40+1)))*$C40))</f>
        <v>0</v>
      </c>
      <c r="BD40" s="169">
        <f ca="1">IF(BD$5-$I$5&lt;$A40-1," ",IF(BD$5-$I$5+1&gt;'Primary inputs Alt'!$C$17,0,(SUM(OFFSET($I$21,0,BD$5-$I$5-$A40+1)))*$C40))</f>
        <v>0</v>
      </c>
      <c r="BE40" s="169">
        <f ca="1">IF(BE$5-$I$5&lt;$A40-1," ",IF(BE$5-$I$5+1&gt;'Primary inputs Alt'!$C$17,0,(SUM(OFFSET($I$21,0,BE$5-$I$5-$A40+1)))*$C40))</f>
        <v>0</v>
      </c>
      <c r="BF40" s="169">
        <f ca="1">IF(BF$5-$I$5&lt;$A40-1," ",IF(BF$5-$I$5+1&gt;'Primary inputs Alt'!$C$17,0,(SUM(OFFSET($I$21,0,BF$5-$I$5-$A40+1)))*$C40))</f>
        <v>0</v>
      </c>
      <c r="BG40" s="119"/>
      <c r="BH40" s="119"/>
      <c r="BI40" s="119"/>
      <c r="BJ40" s="119"/>
      <c r="BK40" s="119"/>
      <c r="BL40" s="119"/>
      <c r="BM40" s="119"/>
      <c r="BN40" s="119"/>
      <c r="BO40" s="119"/>
      <c r="BP40" s="119"/>
      <c r="BQ40" s="119"/>
      <c r="BR40" s="119"/>
      <c r="BS40" s="119"/>
      <c r="BT40" s="119"/>
      <c r="BU40" s="119"/>
      <c r="BV40" s="119"/>
      <c r="BW40" s="119"/>
      <c r="BX40" s="119"/>
      <c r="BY40" s="119"/>
      <c r="BZ40" s="119"/>
      <c r="CA40" s="119"/>
      <c r="CB40" s="119"/>
      <c r="CC40" s="119"/>
      <c r="CD40" s="119"/>
      <c r="CE40" s="119"/>
      <c r="CF40" s="119"/>
      <c r="CG40" s="119"/>
      <c r="CH40" s="119"/>
      <c r="CI40" s="119"/>
      <c r="CJ40" s="119"/>
      <c r="CK40" s="119"/>
      <c r="CL40" s="119"/>
      <c r="CM40" s="119"/>
      <c r="CN40" s="119"/>
      <c r="CO40" s="119"/>
      <c r="CP40" s="119"/>
      <c r="CQ40" s="119"/>
      <c r="CR40" s="119"/>
      <c r="CS40" s="119"/>
      <c r="CT40" s="119"/>
      <c r="CU40" s="119"/>
      <c r="CV40" s="119"/>
      <c r="CW40" s="119"/>
      <c r="CX40" s="119"/>
      <c r="CY40" s="119"/>
      <c r="CZ40" s="119"/>
    </row>
    <row r="41" spans="1:104">
      <c r="A41" s="119">
        <v>16</v>
      </c>
      <c r="B41" s="119" t="s">
        <v>210</v>
      </c>
      <c r="C41" s="119">
        <f ca="1">OFFSET('Primary inputs Alt'!$E$12,0,$A41-1)</f>
        <v>0</v>
      </c>
      <c r="I41" s="169" t="str">
        <f ca="1">IF(I$5-$I$5&lt;$A41-1," ",IF(I$5-$I$5+1&gt;'Primary inputs Alt'!$C$17,0,(SUM(OFFSET($I$21,0,I$5-$I$5-$A41+1)))*$C41))</f>
        <v xml:space="preserve"> </v>
      </c>
      <c r="J41" s="169" t="str">
        <f ca="1">IF(J$5-$I$5&lt;$A41-1," ",IF(J$5-$I$5+1&gt;'Primary inputs Alt'!$C$17,0,(SUM(OFFSET($I$21,0,J$5-$I$5-$A41+1)))*$C41))</f>
        <v xml:space="preserve"> </v>
      </c>
      <c r="K41" s="169" t="str">
        <f ca="1">IF(K$5-$I$5&lt;$A41-1," ",IF(K$5-$I$5+1&gt;'Primary inputs Alt'!$C$17,0,(SUM(OFFSET($I$21,0,K$5-$I$5-$A41+1)))*$C41))</f>
        <v xml:space="preserve"> </v>
      </c>
      <c r="L41" s="169" t="str">
        <f ca="1">IF(L$5-$I$5&lt;$A41-1," ",IF(L$5-$I$5+1&gt;'Primary inputs Alt'!$C$17,0,(SUM(OFFSET($I$21,0,L$5-$I$5-$A41+1)))*$C41))</f>
        <v xml:space="preserve"> </v>
      </c>
      <c r="M41" s="169" t="str">
        <f ca="1">IF(M$5-$I$5&lt;$A41-1," ",IF(M$5-$I$5+1&gt;'Primary inputs Alt'!$C$17,0,(SUM(OFFSET($I$21,0,M$5-$I$5-$A41+1)))*$C41))</f>
        <v xml:space="preserve"> </v>
      </c>
      <c r="N41" s="169" t="str">
        <f ca="1">IF(N$5-$I$5&lt;$A41-1," ",IF(N$5-$I$5+1&gt;'Primary inputs Alt'!$C$17,0,(SUM(OFFSET($I$21,0,N$5-$I$5-$A41+1)))*$C41))</f>
        <v xml:space="preserve"> </v>
      </c>
      <c r="O41" s="169" t="str">
        <f ca="1">IF(O$5-$I$5&lt;$A41-1," ",IF(O$5-$I$5+1&gt;'Primary inputs Alt'!$C$17,0,(SUM(OFFSET($I$21,0,O$5-$I$5-$A41+1)))*$C41))</f>
        <v xml:space="preserve"> </v>
      </c>
      <c r="P41" s="169" t="str">
        <f ca="1">IF(P$5-$I$5&lt;$A41-1," ",IF(P$5-$I$5+1&gt;'Primary inputs Alt'!$C$17,0,(SUM(OFFSET($I$21,0,P$5-$I$5-$A41+1)))*$C41))</f>
        <v xml:space="preserve"> </v>
      </c>
      <c r="Q41" s="169" t="str">
        <f ca="1">IF(Q$5-$I$5&lt;$A41-1," ",IF(Q$5-$I$5+1&gt;'Primary inputs Alt'!$C$17,0,(SUM(OFFSET($I$21,0,Q$5-$I$5-$A41+1)))*$C41))</f>
        <v xml:space="preserve"> </v>
      </c>
      <c r="R41" s="169" t="str">
        <f ca="1">IF(R$5-$I$5&lt;$A41-1," ",IF(R$5-$I$5+1&gt;'Primary inputs Alt'!$C$17,0,(SUM(OFFSET($I$21,0,R$5-$I$5-$A41+1)))*$C41))</f>
        <v xml:space="preserve"> </v>
      </c>
      <c r="S41" s="169" t="str">
        <f ca="1">IF(S$5-$I$5&lt;$A41-1," ",IF(S$5-$I$5+1&gt;'Primary inputs Alt'!$C$17,0,(SUM(OFFSET($I$21,0,S$5-$I$5-$A41+1)))*$C41))</f>
        <v xml:space="preserve"> </v>
      </c>
      <c r="T41" s="169" t="str">
        <f ca="1">IF(T$5-$I$5&lt;$A41-1," ",IF(T$5-$I$5+1&gt;'Primary inputs Alt'!$C$17,0,(SUM(OFFSET($I$21,0,T$5-$I$5-$A41+1)))*$C41))</f>
        <v xml:space="preserve"> </v>
      </c>
      <c r="U41" s="169" t="str">
        <f ca="1">IF(U$5-$I$5&lt;$A41-1," ",IF(U$5-$I$5+1&gt;'Primary inputs Alt'!$C$17,0,(SUM(OFFSET($I$21,0,U$5-$I$5-$A41+1)))*$C41))</f>
        <v xml:space="preserve"> </v>
      </c>
      <c r="V41" s="169" t="str">
        <f ca="1">IF(V$5-$I$5&lt;$A41-1," ",IF(V$5-$I$5+1&gt;'Primary inputs Alt'!$C$17,0,(SUM(OFFSET($I$21,0,V$5-$I$5-$A41+1)))*$C41))</f>
        <v xml:space="preserve"> </v>
      </c>
      <c r="W41" s="169" t="str">
        <f ca="1">IF(W$5-$I$5&lt;$A41-1," ",IF(W$5-$I$5+1&gt;'Primary inputs Alt'!$C$17,0,(SUM(OFFSET($I$21,0,W$5-$I$5-$A41+1)))*$C41))</f>
        <v xml:space="preserve"> </v>
      </c>
      <c r="X41" s="169">
        <f ca="1">IF(X$5-$I$5&lt;$A41-1," ",IF(X$5-$I$5+1&gt;'Primary inputs Alt'!$C$17,0,(SUM(OFFSET($I$21,0,X$5-$I$5-$A41+1)))*$C41))</f>
        <v>0</v>
      </c>
      <c r="Y41" s="169">
        <f ca="1">IF(Y$5-$I$5&lt;$A41-1," ",IF(Y$5-$I$5+1&gt;'Primary inputs Alt'!$C$17,0,(SUM(OFFSET($I$21,0,Y$5-$I$5-$A41+1)))*$C41))</f>
        <v>0</v>
      </c>
      <c r="Z41" s="169">
        <f ca="1">IF(Z$5-$I$5&lt;$A41-1," ",IF(Z$5-$I$5+1&gt;'Primary inputs Alt'!$C$17,0,(SUM(OFFSET($I$21,0,Z$5-$I$5-$A41+1)))*$C41))</f>
        <v>0</v>
      </c>
      <c r="AA41" s="169">
        <f ca="1">IF(AA$5-$I$5&lt;$A41-1," ",IF(AA$5-$I$5+1&gt;'Primary inputs Alt'!$C$17,0,(SUM(OFFSET($I$21,0,AA$5-$I$5-$A41+1)))*$C41))</f>
        <v>0</v>
      </c>
      <c r="AB41" s="169">
        <f ca="1">IF(AB$5-$I$5&lt;$A41-1," ",IF(AB$5-$I$5+1&gt;'Primary inputs Alt'!$C$17,0,(SUM(OFFSET($I$21,0,AB$5-$I$5-$A41+1)))*$C41))</f>
        <v>0</v>
      </c>
      <c r="AC41" s="169">
        <f ca="1">IF(AC$5-$I$5&lt;$A41-1," ",IF(AC$5-$I$5+1&gt;'Primary inputs Alt'!$C$17,0,(SUM(OFFSET($I$21,0,AC$5-$I$5-$A41+1)))*$C41))</f>
        <v>0</v>
      </c>
      <c r="AD41" s="169">
        <f ca="1">IF(AD$5-$I$5&lt;$A41-1," ",IF(AD$5-$I$5+1&gt;'Primary inputs Alt'!$C$17,0,(SUM(OFFSET($I$21,0,AD$5-$I$5-$A41+1)))*$C41))</f>
        <v>0</v>
      </c>
      <c r="AE41" s="169">
        <f ca="1">IF(AE$5-$I$5&lt;$A41-1," ",IF(AE$5-$I$5+1&gt;'Primary inputs Alt'!$C$17,0,(SUM(OFFSET($I$21,0,AE$5-$I$5-$A41+1)))*$C41))</f>
        <v>0</v>
      </c>
      <c r="AF41" s="169">
        <f ca="1">IF(AF$5-$I$5&lt;$A41-1," ",IF(AF$5-$I$5+1&gt;'Primary inputs Alt'!$C$17,0,(SUM(OFFSET($I$21,0,AF$5-$I$5-$A41+1)))*$C41))</f>
        <v>0</v>
      </c>
      <c r="AG41" s="169">
        <f ca="1">IF(AG$5-$I$5&lt;$A41-1," ",IF(AG$5-$I$5+1&gt;'Primary inputs Alt'!$C$17,0,(SUM(OFFSET($I$21,0,AG$5-$I$5-$A41+1)))*$C41))</f>
        <v>0</v>
      </c>
      <c r="AH41" s="169">
        <f ca="1">IF(AH$5-$I$5&lt;$A41-1," ",IF(AH$5-$I$5+1&gt;'Primary inputs Alt'!$C$17,0,(SUM(OFFSET($I$21,0,AH$5-$I$5-$A41+1)))*$C41))</f>
        <v>0</v>
      </c>
      <c r="AI41" s="169">
        <f ca="1">IF(AI$5-$I$5&lt;$A41-1," ",IF(AI$5-$I$5+1&gt;'Primary inputs Alt'!$C$17,0,(SUM(OFFSET($I$21,0,AI$5-$I$5-$A41+1)))*$C41))</f>
        <v>0</v>
      </c>
      <c r="AJ41" s="169">
        <f ca="1">IF(AJ$5-$I$5&lt;$A41-1," ",IF(AJ$5-$I$5+1&gt;'Primary inputs Alt'!$C$17,0,(SUM(OFFSET($I$21,0,AJ$5-$I$5-$A41+1)))*$C41))</f>
        <v>0</v>
      </c>
      <c r="AK41" s="169">
        <f ca="1">IF(AK$5-$I$5&lt;$A41-1," ",IF(AK$5-$I$5+1&gt;'Primary inputs Alt'!$C$17,0,(SUM(OFFSET($I$21,0,AK$5-$I$5-$A41+1)))*$C41))</f>
        <v>0</v>
      </c>
      <c r="AL41" s="169">
        <f ca="1">IF(AL$5-$I$5&lt;$A41-1," ",IF(AL$5-$I$5+1&gt;'Primary inputs Alt'!$C$17,0,(SUM(OFFSET($I$21,0,AL$5-$I$5-$A41+1)))*$C41))</f>
        <v>0</v>
      </c>
      <c r="AM41" s="169">
        <f ca="1">IF(AM$5-$I$5&lt;$A41-1," ",IF(AM$5-$I$5+1&gt;'Primary inputs Alt'!$C$17,0,(SUM(OFFSET($I$21,0,AM$5-$I$5-$A41+1)))*$C41))</f>
        <v>0</v>
      </c>
      <c r="AN41" s="169">
        <f ca="1">IF(AN$5-$I$5&lt;$A41-1," ",IF(AN$5-$I$5+1&gt;'Primary inputs Alt'!$C$17,0,(SUM(OFFSET($I$21,0,AN$5-$I$5-$A41+1)))*$C41))</f>
        <v>0</v>
      </c>
      <c r="AO41" s="169">
        <f ca="1">IF(AO$5-$I$5&lt;$A41-1," ",IF(AO$5-$I$5+1&gt;'Primary inputs Alt'!$C$17,0,(SUM(OFFSET($I$21,0,AO$5-$I$5-$A41+1)))*$C41))</f>
        <v>0</v>
      </c>
      <c r="AP41" s="169">
        <f ca="1">IF(AP$5-$I$5&lt;$A41-1," ",IF(AP$5-$I$5+1&gt;'Primary inputs Alt'!$C$17,0,(SUM(OFFSET($I$21,0,AP$5-$I$5-$A41+1)))*$C41))</f>
        <v>0</v>
      </c>
      <c r="AQ41" s="169">
        <f ca="1">IF(AQ$5-$I$5&lt;$A41-1," ",IF(AQ$5-$I$5+1&gt;'Primary inputs Alt'!$C$17,0,(SUM(OFFSET($I$21,0,AQ$5-$I$5-$A41+1)))*$C41))</f>
        <v>0</v>
      </c>
      <c r="AR41" s="169">
        <f ca="1">IF(AR$5-$I$5&lt;$A41-1," ",IF(AR$5-$I$5+1&gt;'Primary inputs Alt'!$C$17,0,(SUM(OFFSET($I$21,0,AR$5-$I$5-$A41+1)))*$C41))</f>
        <v>0</v>
      </c>
      <c r="AS41" s="169">
        <f ca="1">IF(AS$5-$I$5&lt;$A41-1," ",IF(AS$5-$I$5+1&gt;'Primary inputs Alt'!$C$17,0,(SUM(OFFSET($I$21,0,AS$5-$I$5-$A41+1)))*$C41))</f>
        <v>0</v>
      </c>
      <c r="AT41" s="169">
        <f ca="1">IF(AT$5-$I$5&lt;$A41-1," ",IF(AT$5-$I$5+1&gt;'Primary inputs Alt'!$C$17,0,(SUM(OFFSET($I$21,0,AT$5-$I$5-$A41+1)))*$C41))</f>
        <v>0</v>
      </c>
      <c r="AU41" s="169">
        <f ca="1">IF(AU$5-$I$5&lt;$A41-1," ",IF(AU$5-$I$5+1&gt;'Primary inputs Alt'!$C$17,0,(SUM(OFFSET($I$21,0,AU$5-$I$5-$A41+1)))*$C41))</f>
        <v>0</v>
      </c>
      <c r="AV41" s="169">
        <f ca="1">IF(AV$5-$I$5&lt;$A41-1," ",IF(AV$5-$I$5+1&gt;'Primary inputs Alt'!$C$17,0,(SUM(OFFSET($I$21,0,AV$5-$I$5-$A41+1)))*$C41))</f>
        <v>0</v>
      </c>
      <c r="AW41" s="169">
        <f ca="1">IF(AW$5-$I$5&lt;$A41-1," ",IF(AW$5-$I$5+1&gt;'Primary inputs Alt'!$C$17,0,(SUM(OFFSET($I$21,0,AW$5-$I$5-$A41+1)))*$C41))</f>
        <v>0</v>
      </c>
      <c r="AX41" s="169">
        <f ca="1">IF(AX$5-$I$5&lt;$A41-1," ",IF(AX$5-$I$5+1&gt;'Primary inputs Alt'!$C$17,0,(SUM(OFFSET($I$21,0,AX$5-$I$5-$A41+1)))*$C41))</f>
        <v>0</v>
      </c>
      <c r="AY41" s="169">
        <f ca="1">IF(AY$5-$I$5&lt;$A41-1," ",IF(AY$5-$I$5+1&gt;'Primary inputs Alt'!$C$17,0,(SUM(OFFSET($I$21,0,AY$5-$I$5-$A41+1)))*$C41))</f>
        <v>0</v>
      </c>
      <c r="AZ41" s="169">
        <f ca="1">IF(AZ$5-$I$5&lt;$A41-1," ",IF(AZ$5-$I$5+1&gt;'Primary inputs Alt'!$C$17,0,(SUM(OFFSET($I$21,0,AZ$5-$I$5-$A41+1)))*$C41))</f>
        <v>0</v>
      </c>
      <c r="BA41" s="169">
        <f ca="1">IF(BA$5-$I$5&lt;$A41-1," ",IF(BA$5-$I$5+1&gt;'Primary inputs Alt'!$C$17,0,(SUM(OFFSET($I$21,0,BA$5-$I$5-$A41+1)))*$C41))</f>
        <v>0</v>
      </c>
      <c r="BB41" s="169">
        <f ca="1">IF(BB$5-$I$5&lt;$A41-1," ",IF(BB$5-$I$5+1&gt;'Primary inputs Alt'!$C$17,0,(SUM(OFFSET($I$21,0,BB$5-$I$5-$A41+1)))*$C41))</f>
        <v>0</v>
      </c>
      <c r="BC41" s="169">
        <f ca="1">IF(BC$5-$I$5&lt;$A41-1," ",IF(BC$5-$I$5+1&gt;'Primary inputs Alt'!$C$17,0,(SUM(OFFSET($I$21,0,BC$5-$I$5-$A41+1)))*$C41))</f>
        <v>0</v>
      </c>
      <c r="BD41" s="169">
        <f ca="1">IF(BD$5-$I$5&lt;$A41-1," ",IF(BD$5-$I$5+1&gt;'Primary inputs Alt'!$C$17,0,(SUM(OFFSET($I$21,0,BD$5-$I$5-$A41+1)))*$C41))</f>
        <v>0</v>
      </c>
      <c r="BE41" s="169">
        <f ca="1">IF(BE$5-$I$5&lt;$A41-1," ",IF(BE$5-$I$5+1&gt;'Primary inputs Alt'!$C$17,0,(SUM(OFFSET($I$21,0,BE$5-$I$5-$A41+1)))*$C41))</f>
        <v>0</v>
      </c>
      <c r="BF41" s="169">
        <f ca="1">IF(BF$5-$I$5&lt;$A41-1," ",IF(BF$5-$I$5+1&gt;'Primary inputs Alt'!$C$17,0,(SUM(OFFSET($I$21,0,BF$5-$I$5-$A41+1)))*$C41))</f>
        <v>0</v>
      </c>
      <c r="BG41" s="119"/>
      <c r="BH41" s="119"/>
      <c r="BI41" s="119"/>
      <c r="BJ41" s="119"/>
      <c r="BK41" s="119"/>
      <c r="BL41" s="119"/>
      <c r="BM41" s="119"/>
      <c r="BN41" s="119"/>
      <c r="BO41" s="119"/>
      <c r="BP41" s="119"/>
      <c r="BQ41" s="119"/>
      <c r="BR41" s="119"/>
      <c r="BS41" s="119"/>
      <c r="BT41" s="119"/>
      <c r="BU41" s="119"/>
      <c r="BV41" s="119"/>
      <c r="BW41" s="119"/>
      <c r="BX41" s="119"/>
      <c r="BY41" s="119"/>
      <c r="BZ41" s="119"/>
      <c r="CA41" s="119"/>
      <c r="CB41" s="119"/>
      <c r="CC41" s="119"/>
      <c r="CD41" s="119"/>
      <c r="CE41" s="119"/>
      <c r="CF41" s="119"/>
      <c r="CG41" s="119"/>
      <c r="CH41" s="119"/>
      <c r="CI41" s="119"/>
      <c r="CJ41" s="119"/>
      <c r="CK41" s="119"/>
      <c r="CL41" s="119"/>
      <c r="CM41" s="119"/>
      <c r="CN41" s="119"/>
      <c r="CO41" s="119"/>
      <c r="CP41" s="119"/>
      <c r="CQ41" s="119"/>
      <c r="CR41" s="119"/>
      <c r="CS41" s="119"/>
      <c r="CT41" s="119"/>
      <c r="CU41" s="119"/>
      <c r="CV41" s="119"/>
      <c r="CW41" s="119"/>
      <c r="CX41" s="119"/>
      <c r="CY41" s="119"/>
      <c r="CZ41" s="119"/>
    </row>
    <row r="42" spans="1:104">
      <c r="A42" s="119">
        <v>17</v>
      </c>
      <c r="B42" s="119" t="s">
        <v>211</v>
      </c>
      <c r="C42" s="119">
        <f ca="1">OFFSET('Primary inputs Alt'!$E$12,0,$A42-1)</f>
        <v>0</v>
      </c>
      <c r="I42" s="169" t="str">
        <f ca="1">IF(I$5-$I$5&lt;$A42-1," ",IF(I$5-$I$5+1&gt;'Primary inputs Alt'!$C$17,0,(SUM(OFFSET($I$21,0,I$5-$I$5-$A42+1)))*$C42))</f>
        <v xml:space="preserve"> </v>
      </c>
      <c r="J42" s="169" t="str">
        <f ca="1">IF(J$5-$I$5&lt;$A42-1," ",IF(J$5-$I$5+1&gt;'Primary inputs Alt'!$C$17,0,(SUM(OFFSET($I$21,0,J$5-$I$5-$A42+1)))*$C42))</f>
        <v xml:space="preserve"> </v>
      </c>
      <c r="K42" s="169" t="str">
        <f ca="1">IF(K$5-$I$5&lt;$A42-1," ",IF(K$5-$I$5+1&gt;'Primary inputs Alt'!$C$17,0,(SUM(OFFSET($I$21,0,K$5-$I$5-$A42+1)))*$C42))</f>
        <v xml:space="preserve"> </v>
      </c>
      <c r="L42" s="169" t="str">
        <f ca="1">IF(L$5-$I$5&lt;$A42-1," ",IF(L$5-$I$5+1&gt;'Primary inputs Alt'!$C$17,0,(SUM(OFFSET($I$21,0,L$5-$I$5-$A42+1)))*$C42))</f>
        <v xml:space="preserve"> </v>
      </c>
      <c r="M42" s="169" t="str">
        <f ca="1">IF(M$5-$I$5&lt;$A42-1," ",IF(M$5-$I$5+1&gt;'Primary inputs Alt'!$C$17,0,(SUM(OFFSET($I$21,0,M$5-$I$5-$A42+1)))*$C42))</f>
        <v xml:space="preserve"> </v>
      </c>
      <c r="N42" s="169" t="str">
        <f ca="1">IF(N$5-$I$5&lt;$A42-1," ",IF(N$5-$I$5+1&gt;'Primary inputs Alt'!$C$17,0,(SUM(OFFSET($I$21,0,N$5-$I$5-$A42+1)))*$C42))</f>
        <v xml:space="preserve"> </v>
      </c>
      <c r="O42" s="169" t="str">
        <f ca="1">IF(O$5-$I$5&lt;$A42-1," ",IF(O$5-$I$5+1&gt;'Primary inputs Alt'!$C$17,0,(SUM(OFFSET($I$21,0,O$5-$I$5-$A42+1)))*$C42))</f>
        <v xml:space="preserve"> </v>
      </c>
      <c r="P42" s="169" t="str">
        <f ca="1">IF(P$5-$I$5&lt;$A42-1," ",IF(P$5-$I$5+1&gt;'Primary inputs Alt'!$C$17,0,(SUM(OFFSET($I$21,0,P$5-$I$5-$A42+1)))*$C42))</f>
        <v xml:space="preserve"> </v>
      </c>
      <c r="Q42" s="169" t="str">
        <f ca="1">IF(Q$5-$I$5&lt;$A42-1," ",IF(Q$5-$I$5+1&gt;'Primary inputs Alt'!$C$17,0,(SUM(OFFSET($I$21,0,Q$5-$I$5-$A42+1)))*$C42))</f>
        <v xml:space="preserve"> </v>
      </c>
      <c r="R42" s="169" t="str">
        <f ca="1">IF(R$5-$I$5&lt;$A42-1," ",IF(R$5-$I$5+1&gt;'Primary inputs Alt'!$C$17,0,(SUM(OFFSET($I$21,0,R$5-$I$5-$A42+1)))*$C42))</f>
        <v xml:space="preserve"> </v>
      </c>
      <c r="S42" s="169" t="str">
        <f ca="1">IF(S$5-$I$5&lt;$A42-1," ",IF(S$5-$I$5+1&gt;'Primary inputs Alt'!$C$17,0,(SUM(OFFSET($I$21,0,S$5-$I$5-$A42+1)))*$C42))</f>
        <v xml:space="preserve"> </v>
      </c>
      <c r="T42" s="169" t="str">
        <f ca="1">IF(T$5-$I$5&lt;$A42-1," ",IF(T$5-$I$5+1&gt;'Primary inputs Alt'!$C$17,0,(SUM(OFFSET($I$21,0,T$5-$I$5-$A42+1)))*$C42))</f>
        <v xml:space="preserve"> </v>
      </c>
      <c r="U42" s="169" t="str">
        <f ca="1">IF(U$5-$I$5&lt;$A42-1," ",IF(U$5-$I$5+1&gt;'Primary inputs Alt'!$C$17,0,(SUM(OFFSET($I$21,0,U$5-$I$5-$A42+1)))*$C42))</f>
        <v xml:space="preserve"> </v>
      </c>
      <c r="V42" s="169" t="str">
        <f ca="1">IF(V$5-$I$5&lt;$A42-1," ",IF(V$5-$I$5+1&gt;'Primary inputs Alt'!$C$17,0,(SUM(OFFSET($I$21,0,V$5-$I$5-$A42+1)))*$C42))</f>
        <v xml:space="preserve"> </v>
      </c>
      <c r="W42" s="169" t="str">
        <f ca="1">IF(W$5-$I$5&lt;$A42-1," ",IF(W$5-$I$5+1&gt;'Primary inputs Alt'!$C$17,0,(SUM(OFFSET($I$21,0,W$5-$I$5-$A42+1)))*$C42))</f>
        <v xml:space="preserve"> </v>
      </c>
      <c r="X42" s="169" t="str">
        <f ca="1">IF(X$5-$I$5&lt;$A42-1," ",IF(X$5-$I$5+1&gt;'Primary inputs Alt'!$C$17,0,(SUM(OFFSET($I$21,0,X$5-$I$5-$A42+1)))*$C42))</f>
        <v xml:space="preserve"> </v>
      </c>
      <c r="Y42" s="169">
        <f ca="1">IF(Y$5-$I$5&lt;$A42-1," ",IF(Y$5-$I$5+1&gt;'Primary inputs Alt'!$C$17,0,(SUM(OFFSET($I$21,0,Y$5-$I$5-$A42+1)))*$C42))</f>
        <v>0</v>
      </c>
      <c r="Z42" s="169">
        <f ca="1">IF(Z$5-$I$5&lt;$A42-1," ",IF(Z$5-$I$5+1&gt;'Primary inputs Alt'!$C$17,0,(SUM(OFFSET($I$21,0,Z$5-$I$5-$A42+1)))*$C42))</f>
        <v>0</v>
      </c>
      <c r="AA42" s="169">
        <f ca="1">IF(AA$5-$I$5&lt;$A42-1," ",IF(AA$5-$I$5+1&gt;'Primary inputs Alt'!$C$17,0,(SUM(OFFSET($I$21,0,AA$5-$I$5-$A42+1)))*$C42))</f>
        <v>0</v>
      </c>
      <c r="AB42" s="169">
        <f ca="1">IF(AB$5-$I$5&lt;$A42-1," ",IF(AB$5-$I$5+1&gt;'Primary inputs Alt'!$C$17,0,(SUM(OFFSET($I$21,0,AB$5-$I$5-$A42+1)))*$C42))</f>
        <v>0</v>
      </c>
      <c r="AC42" s="169">
        <f ca="1">IF(AC$5-$I$5&lt;$A42-1," ",IF(AC$5-$I$5+1&gt;'Primary inputs Alt'!$C$17,0,(SUM(OFFSET($I$21,0,AC$5-$I$5-$A42+1)))*$C42))</f>
        <v>0</v>
      </c>
      <c r="AD42" s="169">
        <f ca="1">IF(AD$5-$I$5&lt;$A42-1," ",IF(AD$5-$I$5+1&gt;'Primary inputs Alt'!$C$17,0,(SUM(OFFSET($I$21,0,AD$5-$I$5-$A42+1)))*$C42))</f>
        <v>0</v>
      </c>
      <c r="AE42" s="169">
        <f ca="1">IF(AE$5-$I$5&lt;$A42-1," ",IF(AE$5-$I$5+1&gt;'Primary inputs Alt'!$C$17,0,(SUM(OFFSET($I$21,0,AE$5-$I$5-$A42+1)))*$C42))</f>
        <v>0</v>
      </c>
      <c r="AF42" s="169">
        <f ca="1">IF(AF$5-$I$5&lt;$A42-1," ",IF(AF$5-$I$5+1&gt;'Primary inputs Alt'!$C$17,0,(SUM(OFFSET($I$21,0,AF$5-$I$5-$A42+1)))*$C42))</f>
        <v>0</v>
      </c>
      <c r="AG42" s="169">
        <f ca="1">IF(AG$5-$I$5&lt;$A42-1," ",IF(AG$5-$I$5+1&gt;'Primary inputs Alt'!$C$17,0,(SUM(OFFSET($I$21,0,AG$5-$I$5-$A42+1)))*$C42))</f>
        <v>0</v>
      </c>
      <c r="AH42" s="169">
        <f ca="1">IF(AH$5-$I$5&lt;$A42-1," ",IF(AH$5-$I$5+1&gt;'Primary inputs Alt'!$C$17,0,(SUM(OFFSET($I$21,0,AH$5-$I$5-$A42+1)))*$C42))</f>
        <v>0</v>
      </c>
      <c r="AI42" s="169">
        <f ca="1">IF(AI$5-$I$5&lt;$A42-1," ",IF(AI$5-$I$5+1&gt;'Primary inputs Alt'!$C$17,0,(SUM(OFFSET($I$21,0,AI$5-$I$5-$A42+1)))*$C42))</f>
        <v>0</v>
      </c>
      <c r="AJ42" s="169">
        <f ca="1">IF(AJ$5-$I$5&lt;$A42-1," ",IF(AJ$5-$I$5+1&gt;'Primary inputs Alt'!$C$17,0,(SUM(OFFSET($I$21,0,AJ$5-$I$5-$A42+1)))*$C42))</f>
        <v>0</v>
      </c>
      <c r="AK42" s="169">
        <f ca="1">IF(AK$5-$I$5&lt;$A42-1," ",IF(AK$5-$I$5+1&gt;'Primary inputs Alt'!$C$17,0,(SUM(OFFSET($I$21,0,AK$5-$I$5-$A42+1)))*$C42))</f>
        <v>0</v>
      </c>
      <c r="AL42" s="169">
        <f ca="1">IF(AL$5-$I$5&lt;$A42-1," ",IF(AL$5-$I$5+1&gt;'Primary inputs Alt'!$C$17,0,(SUM(OFFSET($I$21,0,AL$5-$I$5-$A42+1)))*$C42))</f>
        <v>0</v>
      </c>
      <c r="AM42" s="169">
        <f ca="1">IF(AM$5-$I$5&lt;$A42-1," ",IF(AM$5-$I$5+1&gt;'Primary inputs Alt'!$C$17,0,(SUM(OFFSET($I$21,0,AM$5-$I$5-$A42+1)))*$C42))</f>
        <v>0</v>
      </c>
      <c r="AN42" s="169">
        <f ca="1">IF(AN$5-$I$5&lt;$A42-1," ",IF(AN$5-$I$5+1&gt;'Primary inputs Alt'!$C$17,0,(SUM(OFFSET($I$21,0,AN$5-$I$5-$A42+1)))*$C42))</f>
        <v>0</v>
      </c>
      <c r="AO42" s="169">
        <f ca="1">IF(AO$5-$I$5&lt;$A42-1," ",IF(AO$5-$I$5+1&gt;'Primary inputs Alt'!$C$17,0,(SUM(OFFSET($I$21,0,AO$5-$I$5-$A42+1)))*$C42))</f>
        <v>0</v>
      </c>
      <c r="AP42" s="169">
        <f ca="1">IF(AP$5-$I$5&lt;$A42-1," ",IF(AP$5-$I$5+1&gt;'Primary inputs Alt'!$C$17,0,(SUM(OFFSET($I$21,0,AP$5-$I$5-$A42+1)))*$C42))</f>
        <v>0</v>
      </c>
      <c r="AQ42" s="169">
        <f ca="1">IF(AQ$5-$I$5&lt;$A42-1," ",IF(AQ$5-$I$5+1&gt;'Primary inputs Alt'!$C$17,0,(SUM(OFFSET($I$21,0,AQ$5-$I$5-$A42+1)))*$C42))</f>
        <v>0</v>
      </c>
      <c r="AR42" s="169">
        <f ca="1">IF(AR$5-$I$5&lt;$A42-1," ",IF(AR$5-$I$5+1&gt;'Primary inputs Alt'!$C$17,0,(SUM(OFFSET($I$21,0,AR$5-$I$5-$A42+1)))*$C42))</f>
        <v>0</v>
      </c>
      <c r="AS42" s="169">
        <f ca="1">IF(AS$5-$I$5&lt;$A42-1," ",IF(AS$5-$I$5+1&gt;'Primary inputs Alt'!$C$17,0,(SUM(OFFSET($I$21,0,AS$5-$I$5-$A42+1)))*$C42))</f>
        <v>0</v>
      </c>
      <c r="AT42" s="169">
        <f ca="1">IF(AT$5-$I$5&lt;$A42-1," ",IF(AT$5-$I$5+1&gt;'Primary inputs Alt'!$C$17,0,(SUM(OFFSET($I$21,0,AT$5-$I$5-$A42+1)))*$C42))</f>
        <v>0</v>
      </c>
      <c r="AU42" s="169">
        <f ca="1">IF(AU$5-$I$5&lt;$A42-1," ",IF(AU$5-$I$5+1&gt;'Primary inputs Alt'!$C$17,0,(SUM(OFFSET($I$21,0,AU$5-$I$5-$A42+1)))*$C42))</f>
        <v>0</v>
      </c>
      <c r="AV42" s="169">
        <f ca="1">IF(AV$5-$I$5&lt;$A42-1," ",IF(AV$5-$I$5+1&gt;'Primary inputs Alt'!$C$17,0,(SUM(OFFSET($I$21,0,AV$5-$I$5-$A42+1)))*$C42))</f>
        <v>0</v>
      </c>
      <c r="AW42" s="169">
        <f ca="1">IF(AW$5-$I$5&lt;$A42-1," ",IF(AW$5-$I$5+1&gt;'Primary inputs Alt'!$C$17,0,(SUM(OFFSET($I$21,0,AW$5-$I$5-$A42+1)))*$C42))</f>
        <v>0</v>
      </c>
      <c r="AX42" s="169">
        <f ca="1">IF(AX$5-$I$5&lt;$A42-1," ",IF(AX$5-$I$5+1&gt;'Primary inputs Alt'!$C$17,0,(SUM(OFFSET($I$21,0,AX$5-$I$5-$A42+1)))*$C42))</f>
        <v>0</v>
      </c>
      <c r="AY42" s="169">
        <f ca="1">IF(AY$5-$I$5&lt;$A42-1," ",IF(AY$5-$I$5+1&gt;'Primary inputs Alt'!$C$17,0,(SUM(OFFSET($I$21,0,AY$5-$I$5-$A42+1)))*$C42))</f>
        <v>0</v>
      </c>
      <c r="AZ42" s="169">
        <f ca="1">IF(AZ$5-$I$5&lt;$A42-1," ",IF(AZ$5-$I$5+1&gt;'Primary inputs Alt'!$C$17,0,(SUM(OFFSET($I$21,0,AZ$5-$I$5-$A42+1)))*$C42))</f>
        <v>0</v>
      </c>
      <c r="BA42" s="169">
        <f ca="1">IF(BA$5-$I$5&lt;$A42-1," ",IF(BA$5-$I$5+1&gt;'Primary inputs Alt'!$C$17,0,(SUM(OFFSET($I$21,0,BA$5-$I$5-$A42+1)))*$C42))</f>
        <v>0</v>
      </c>
      <c r="BB42" s="169">
        <f ca="1">IF(BB$5-$I$5&lt;$A42-1," ",IF(BB$5-$I$5+1&gt;'Primary inputs Alt'!$C$17,0,(SUM(OFFSET($I$21,0,BB$5-$I$5-$A42+1)))*$C42))</f>
        <v>0</v>
      </c>
      <c r="BC42" s="169">
        <f ca="1">IF(BC$5-$I$5&lt;$A42-1," ",IF(BC$5-$I$5+1&gt;'Primary inputs Alt'!$C$17,0,(SUM(OFFSET($I$21,0,BC$5-$I$5-$A42+1)))*$C42))</f>
        <v>0</v>
      </c>
      <c r="BD42" s="169">
        <f ca="1">IF(BD$5-$I$5&lt;$A42-1," ",IF(BD$5-$I$5+1&gt;'Primary inputs Alt'!$C$17,0,(SUM(OFFSET($I$21,0,BD$5-$I$5-$A42+1)))*$C42))</f>
        <v>0</v>
      </c>
      <c r="BE42" s="169">
        <f ca="1">IF(BE$5-$I$5&lt;$A42-1," ",IF(BE$5-$I$5+1&gt;'Primary inputs Alt'!$C$17,0,(SUM(OFFSET($I$21,0,BE$5-$I$5-$A42+1)))*$C42))</f>
        <v>0</v>
      </c>
      <c r="BF42" s="169">
        <f ca="1">IF(BF$5-$I$5&lt;$A42-1," ",IF(BF$5-$I$5+1&gt;'Primary inputs Alt'!$C$17,0,(SUM(OFFSET($I$21,0,BF$5-$I$5-$A42+1)))*$C42))</f>
        <v>0</v>
      </c>
      <c r="BG42" s="119"/>
      <c r="BH42" s="119"/>
      <c r="BI42" s="119"/>
      <c r="BJ42" s="119"/>
      <c r="BK42" s="119"/>
      <c r="BL42" s="119"/>
      <c r="BM42" s="119"/>
      <c r="BN42" s="119"/>
      <c r="BO42" s="119"/>
      <c r="BP42" s="119"/>
      <c r="BQ42" s="119"/>
      <c r="BR42" s="119"/>
      <c r="BS42" s="119"/>
      <c r="BT42" s="119"/>
      <c r="BU42" s="119"/>
      <c r="BV42" s="119"/>
      <c r="BW42" s="119"/>
      <c r="BX42" s="119"/>
      <c r="BY42" s="119"/>
      <c r="BZ42" s="119"/>
      <c r="CA42" s="119"/>
      <c r="CB42" s="119"/>
      <c r="CC42" s="119"/>
      <c r="CD42" s="119"/>
      <c r="CE42" s="119"/>
      <c r="CF42" s="119"/>
      <c r="CG42" s="119"/>
      <c r="CH42" s="119"/>
      <c r="CI42" s="119"/>
      <c r="CJ42" s="119"/>
      <c r="CK42" s="119"/>
      <c r="CL42" s="119"/>
      <c r="CM42" s="119"/>
      <c r="CN42" s="119"/>
      <c r="CO42" s="119"/>
      <c r="CP42" s="119"/>
      <c r="CQ42" s="119"/>
      <c r="CR42" s="119"/>
      <c r="CS42" s="119"/>
      <c r="CT42" s="119"/>
      <c r="CU42" s="119"/>
      <c r="CV42" s="119"/>
      <c r="CW42" s="119"/>
      <c r="CX42" s="119"/>
      <c r="CY42" s="119"/>
      <c r="CZ42" s="119"/>
    </row>
    <row r="43" spans="1:104">
      <c r="A43" s="119">
        <v>18</v>
      </c>
      <c r="B43" s="119" t="s">
        <v>212</v>
      </c>
      <c r="C43" s="119">
        <f ca="1">OFFSET('Primary inputs Alt'!$E$12,0,$A43-1)</f>
        <v>0</v>
      </c>
      <c r="I43" s="169" t="str">
        <f ca="1">IF(I$5-$I$5&lt;$A43-1," ",IF(I$5-$I$5+1&gt;'Primary inputs Alt'!$C$17,0,(SUM(OFFSET($I$21,0,I$5-$I$5-$A43+1)))*$C43))</f>
        <v xml:space="preserve"> </v>
      </c>
      <c r="J43" s="169" t="str">
        <f ca="1">IF(J$5-$I$5&lt;$A43-1," ",IF(J$5-$I$5+1&gt;'Primary inputs Alt'!$C$17,0,(SUM(OFFSET($I$21,0,J$5-$I$5-$A43+1)))*$C43))</f>
        <v xml:space="preserve"> </v>
      </c>
      <c r="K43" s="169" t="str">
        <f ca="1">IF(K$5-$I$5&lt;$A43-1," ",IF(K$5-$I$5+1&gt;'Primary inputs Alt'!$C$17,0,(SUM(OFFSET($I$21,0,K$5-$I$5-$A43+1)))*$C43))</f>
        <v xml:space="preserve"> </v>
      </c>
      <c r="L43" s="169" t="str">
        <f ca="1">IF(L$5-$I$5&lt;$A43-1," ",IF(L$5-$I$5+1&gt;'Primary inputs Alt'!$C$17,0,(SUM(OFFSET($I$21,0,L$5-$I$5-$A43+1)))*$C43))</f>
        <v xml:space="preserve"> </v>
      </c>
      <c r="M43" s="169" t="str">
        <f ca="1">IF(M$5-$I$5&lt;$A43-1," ",IF(M$5-$I$5+1&gt;'Primary inputs Alt'!$C$17,0,(SUM(OFFSET($I$21,0,M$5-$I$5-$A43+1)))*$C43))</f>
        <v xml:space="preserve"> </v>
      </c>
      <c r="N43" s="169" t="str">
        <f ca="1">IF(N$5-$I$5&lt;$A43-1," ",IF(N$5-$I$5+1&gt;'Primary inputs Alt'!$C$17,0,(SUM(OFFSET($I$21,0,N$5-$I$5-$A43+1)))*$C43))</f>
        <v xml:space="preserve"> </v>
      </c>
      <c r="O43" s="169" t="str">
        <f ca="1">IF(O$5-$I$5&lt;$A43-1," ",IF(O$5-$I$5+1&gt;'Primary inputs Alt'!$C$17,0,(SUM(OFFSET($I$21,0,O$5-$I$5-$A43+1)))*$C43))</f>
        <v xml:space="preserve"> </v>
      </c>
      <c r="P43" s="169" t="str">
        <f ca="1">IF(P$5-$I$5&lt;$A43-1," ",IF(P$5-$I$5+1&gt;'Primary inputs Alt'!$C$17,0,(SUM(OFFSET($I$21,0,P$5-$I$5-$A43+1)))*$C43))</f>
        <v xml:space="preserve"> </v>
      </c>
      <c r="Q43" s="169" t="str">
        <f ca="1">IF(Q$5-$I$5&lt;$A43-1," ",IF(Q$5-$I$5+1&gt;'Primary inputs Alt'!$C$17,0,(SUM(OFFSET($I$21,0,Q$5-$I$5-$A43+1)))*$C43))</f>
        <v xml:space="preserve"> </v>
      </c>
      <c r="R43" s="169" t="str">
        <f ca="1">IF(R$5-$I$5&lt;$A43-1," ",IF(R$5-$I$5+1&gt;'Primary inputs Alt'!$C$17,0,(SUM(OFFSET($I$21,0,R$5-$I$5-$A43+1)))*$C43))</f>
        <v xml:space="preserve"> </v>
      </c>
      <c r="S43" s="169" t="str">
        <f ca="1">IF(S$5-$I$5&lt;$A43-1," ",IF(S$5-$I$5+1&gt;'Primary inputs Alt'!$C$17,0,(SUM(OFFSET($I$21,0,S$5-$I$5-$A43+1)))*$C43))</f>
        <v xml:space="preserve"> </v>
      </c>
      <c r="T43" s="169" t="str">
        <f ca="1">IF(T$5-$I$5&lt;$A43-1," ",IF(T$5-$I$5+1&gt;'Primary inputs Alt'!$C$17,0,(SUM(OFFSET($I$21,0,T$5-$I$5-$A43+1)))*$C43))</f>
        <v xml:space="preserve"> </v>
      </c>
      <c r="U43" s="169" t="str">
        <f ca="1">IF(U$5-$I$5&lt;$A43-1," ",IF(U$5-$I$5+1&gt;'Primary inputs Alt'!$C$17,0,(SUM(OFFSET($I$21,0,U$5-$I$5-$A43+1)))*$C43))</f>
        <v xml:space="preserve"> </v>
      </c>
      <c r="V43" s="169" t="str">
        <f ca="1">IF(V$5-$I$5&lt;$A43-1," ",IF(V$5-$I$5+1&gt;'Primary inputs Alt'!$C$17,0,(SUM(OFFSET($I$21,0,V$5-$I$5-$A43+1)))*$C43))</f>
        <v xml:space="preserve"> </v>
      </c>
      <c r="W43" s="169" t="str">
        <f ca="1">IF(W$5-$I$5&lt;$A43-1," ",IF(W$5-$I$5+1&gt;'Primary inputs Alt'!$C$17,0,(SUM(OFFSET($I$21,0,W$5-$I$5-$A43+1)))*$C43))</f>
        <v xml:space="preserve"> </v>
      </c>
      <c r="X43" s="169" t="str">
        <f ca="1">IF(X$5-$I$5&lt;$A43-1," ",IF(X$5-$I$5+1&gt;'Primary inputs Alt'!$C$17,0,(SUM(OFFSET($I$21,0,X$5-$I$5-$A43+1)))*$C43))</f>
        <v xml:space="preserve"> </v>
      </c>
      <c r="Y43" s="169" t="str">
        <f ca="1">IF(Y$5-$I$5&lt;$A43-1," ",IF(Y$5-$I$5+1&gt;'Primary inputs Alt'!$C$17,0,(SUM(OFFSET($I$21,0,Y$5-$I$5-$A43+1)))*$C43))</f>
        <v xml:space="preserve"> </v>
      </c>
      <c r="Z43" s="169">
        <f ca="1">IF(Z$5-$I$5&lt;$A43-1," ",IF(Z$5-$I$5+1&gt;'Primary inputs Alt'!$C$17,0,(SUM(OFFSET($I$21,0,Z$5-$I$5-$A43+1)))*$C43))</f>
        <v>0</v>
      </c>
      <c r="AA43" s="169">
        <f ca="1">IF(AA$5-$I$5&lt;$A43-1," ",IF(AA$5-$I$5+1&gt;'Primary inputs Alt'!$C$17,0,(SUM(OFFSET($I$21,0,AA$5-$I$5-$A43+1)))*$C43))</f>
        <v>0</v>
      </c>
      <c r="AB43" s="169">
        <f ca="1">IF(AB$5-$I$5&lt;$A43-1," ",IF(AB$5-$I$5+1&gt;'Primary inputs Alt'!$C$17,0,(SUM(OFFSET($I$21,0,AB$5-$I$5-$A43+1)))*$C43))</f>
        <v>0</v>
      </c>
      <c r="AC43" s="169">
        <f ca="1">IF(AC$5-$I$5&lt;$A43-1," ",IF(AC$5-$I$5+1&gt;'Primary inputs Alt'!$C$17,0,(SUM(OFFSET($I$21,0,AC$5-$I$5-$A43+1)))*$C43))</f>
        <v>0</v>
      </c>
      <c r="AD43" s="169">
        <f ca="1">IF(AD$5-$I$5&lt;$A43-1," ",IF(AD$5-$I$5+1&gt;'Primary inputs Alt'!$C$17,0,(SUM(OFFSET($I$21,0,AD$5-$I$5-$A43+1)))*$C43))</f>
        <v>0</v>
      </c>
      <c r="AE43" s="169">
        <f ca="1">IF(AE$5-$I$5&lt;$A43-1," ",IF(AE$5-$I$5+1&gt;'Primary inputs Alt'!$C$17,0,(SUM(OFFSET($I$21,0,AE$5-$I$5-$A43+1)))*$C43))</f>
        <v>0</v>
      </c>
      <c r="AF43" s="169">
        <f ca="1">IF(AF$5-$I$5&lt;$A43-1," ",IF(AF$5-$I$5+1&gt;'Primary inputs Alt'!$C$17,0,(SUM(OFFSET($I$21,0,AF$5-$I$5-$A43+1)))*$C43))</f>
        <v>0</v>
      </c>
      <c r="AG43" s="169">
        <f ca="1">IF(AG$5-$I$5&lt;$A43-1," ",IF(AG$5-$I$5+1&gt;'Primary inputs Alt'!$C$17,0,(SUM(OFFSET($I$21,0,AG$5-$I$5-$A43+1)))*$C43))</f>
        <v>0</v>
      </c>
      <c r="AH43" s="169">
        <f ca="1">IF(AH$5-$I$5&lt;$A43-1," ",IF(AH$5-$I$5+1&gt;'Primary inputs Alt'!$C$17,0,(SUM(OFFSET($I$21,0,AH$5-$I$5-$A43+1)))*$C43))</f>
        <v>0</v>
      </c>
      <c r="AI43" s="169">
        <f ca="1">IF(AI$5-$I$5&lt;$A43-1," ",IF(AI$5-$I$5+1&gt;'Primary inputs Alt'!$C$17,0,(SUM(OFFSET($I$21,0,AI$5-$I$5-$A43+1)))*$C43))</f>
        <v>0</v>
      </c>
      <c r="AJ43" s="169">
        <f ca="1">IF(AJ$5-$I$5&lt;$A43-1," ",IF(AJ$5-$I$5+1&gt;'Primary inputs Alt'!$C$17,0,(SUM(OFFSET($I$21,0,AJ$5-$I$5-$A43+1)))*$C43))</f>
        <v>0</v>
      </c>
      <c r="AK43" s="169">
        <f ca="1">IF(AK$5-$I$5&lt;$A43-1," ",IF(AK$5-$I$5+1&gt;'Primary inputs Alt'!$C$17,0,(SUM(OFFSET($I$21,0,AK$5-$I$5-$A43+1)))*$C43))</f>
        <v>0</v>
      </c>
      <c r="AL43" s="169">
        <f ca="1">IF(AL$5-$I$5&lt;$A43-1," ",IF(AL$5-$I$5+1&gt;'Primary inputs Alt'!$C$17,0,(SUM(OFFSET($I$21,0,AL$5-$I$5-$A43+1)))*$C43))</f>
        <v>0</v>
      </c>
      <c r="AM43" s="169">
        <f ca="1">IF(AM$5-$I$5&lt;$A43-1," ",IF(AM$5-$I$5+1&gt;'Primary inputs Alt'!$C$17,0,(SUM(OFFSET($I$21,0,AM$5-$I$5-$A43+1)))*$C43))</f>
        <v>0</v>
      </c>
      <c r="AN43" s="169">
        <f ca="1">IF(AN$5-$I$5&lt;$A43-1," ",IF(AN$5-$I$5+1&gt;'Primary inputs Alt'!$C$17,0,(SUM(OFFSET($I$21,0,AN$5-$I$5-$A43+1)))*$C43))</f>
        <v>0</v>
      </c>
      <c r="AO43" s="169">
        <f ca="1">IF(AO$5-$I$5&lt;$A43-1," ",IF(AO$5-$I$5+1&gt;'Primary inputs Alt'!$C$17,0,(SUM(OFFSET($I$21,0,AO$5-$I$5-$A43+1)))*$C43))</f>
        <v>0</v>
      </c>
      <c r="AP43" s="169">
        <f ca="1">IF(AP$5-$I$5&lt;$A43-1," ",IF(AP$5-$I$5+1&gt;'Primary inputs Alt'!$C$17,0,(SUM(OFFSET($I$21,0,AP$5-$I$5-$A43+1)))*$C43))</f>
        <v>0</v>
      </c>
      <c r="AQ43" s="169">
        <f ca="1">IF(AQ$5-$I$5&lt;$A43-1," ",IF(AQ$5-$I$5+1&gt;'Primary inputs Alt'!$C$17,0,(SUM(OFFSET($I$21,0,AQ$5-$I$5-$A43+1)))*$C43))</f>
        <v>0</v>
      </c>
      <c r="AR43" s="169">
        <f ca="1">IF(AR$5-$I$5&lt;$A43-1," ",IF(AR$5-$I$5+1&gt;'Primary inputs Alt'!$C$17,0,(SUM(OFFSET($I$21,0,AR$5-$I$5-$A43+1)))*$C43))</f>
        <v>0</v>
      </c>
      <c r="AS43" s="169">
        <f ca="1">IF(AS$5-$I$5&lt;$A43-1," ",IF(AS$5-$I$5+1&gt;'Primary inputs Alt'!$C$17,0,(SUM(OFFSET($I$21,0,AS$5-$I$5-$A43+1)))*$C43))</f>
        <v>0</v>
      </c>
      <c r="AT43" s="169">
        <f ca="1">IF(AT$5-$I$5&lt;$A43-1," ",IF(AT$5-$I$5+1&gt;'Primary inputs Alt'!$C$17,0,(SUM(OFFSET($I$21,0,AT$5-$I$5-$A43+1)))*$C43))</f>
        <v>0</v>
      </c>
      <c r="AU43" s="169">
        <f ca="1">IF(AU$5-$I$5&lt;$A43-1," ",IF(AU$5-$I$5+1&gt;'Primary inputs Alt'!$C$17,0,(SUM(OFFSET($I$21,0,AU$5-$I$5-$A43+1)))*$C43))</f>
        <v>0</v>
      </c>
      <c r="AV43" s="169">
        <f ca="1">IF(AV$5-$I$5&lt;$A43-1," ",IF(AV$5-$I$5+1&gt;'Primary inputs Alt'!$C$17,0,(SUM(OFFSET($I$21,0,AV$5-$I$5-$A43+1)))*$C43))</f>
        <v>0</v>
      </c>
      <c r="AW43" s="169">
        <f ca="1">IF(AW$5-$I$5&lt;$A43-1," ",IF(AW$5-$I$5+1&gt;'Primary inputs Alt'!$C$17,0,(SUM(OFFSET($I$21,0,AW$5-$I$5-$A43+1)))*$C43))</f>
        <v>0</v>
      </c>
      <c r="AX43" s="169">
        <f ca="1">IF(AX$5-$I$5&lt;$A43-1," ",IF(AX$5-$I$5+1&gt;'Primary inputs Alt'!$C$17,0,(SUM(OFFSET($I$21,0,AX$5-$I$5-$A43+1)))*$C43))</f>
        <v>0</v>
      </c>
      <c r="AY43" s="169">
        <f ca="1">IF(AY$5-$I$5&lt;$A43-1," ",IF(AY$5-$I$5+1&gt;'Primary inputs Alt'!$C$17,0,(SUM(OFFSET($I$21,0,AY$5-$I$5-$A43+1)))*$C43))</f>
        <v>0</v>
      </c>
      <c r="AZ43" s="169">
        <f ca="1">IF(AZ$5-$I$5&lt;$A43-1," ",IF(AZ$5-$I$5+1&gt;'Primary inputs Alt'!$C$17,0,(SUM(OFFSET($I$21,0,AZ$5-$I$5-$A43+1)))*$C43))</f>
        <v>0</v>
      </c>
      <c r="BA43" s="169">
        <f ca="1">IF(BA$5-$I$5&lt;$A43-1," ",IF(BA$5-$I$5+1&gt;'Primary inputs Alt'!$C$17,0,(SUM(OFFSET($I$21,0,BA$5-$I$5-$A43+1)))*$C43))</f>
        <v>0</v>
      </c>
      <c r="BB43" s="169">
        <f ca="1">IF(BB$5-$I$5&lt;$A43-1," ",IF(BB$5-$I$5+1&gt;'Primary inputs Alt'!$C$17,0,(SUM(OFFSET($I$21,0,BB$5-$I$5-$A43+1)))*$C43))</f>
        <v>0</v>
      </c>
      <c r="BC43" s="169">
        <f ca="1">IF(BC$5-$I$5&lt;$A43-1," ",IF(BC$5-$I$5+1&gt;'Primary inputs Alt'!$C$17,0,(SUM(OFFSET($I$21,0,BC$5-$I$5-$A43+1)))*$C43))</f>
        <v>0</v>
      </c>
      <c r="BD43" s="169">
        <f ca="1">IF(BD$5-$I$5&lt;$A43-1," ",IF(BD$5-$I$5+1&gt;'Primary inputs Alt'!$C$17,0,(SUM(OFFSET($I$21,0,BD$5-$I$5-$A43+1)))*$C43))</f>
        <v>0</v>
      </c>
      <c r="BE43" s="169">
        <f ca="1">IF(BE$5-$I$5&lt;$A43-1," ",IF(BE$5-$I$5+1&gt;'Primary inputs Alt'!$C$17,0,(SUM(OFFSET($I$21,0,BE$5-$I$5-$A43+1)))*$C43))</f>
        <v>0</v>
      </c>
      <c r="BF43" s="169">
        <f ca="1">IF(BF$5-$I$5&lt;$A43-1," ",IF(BF$5-$I$5+1&gt;'Primary inputs Alt'!$C$17,0,(SUM(OFFSET($I$21,0,BF$5-$I$5-$A43+1)))*$C43))</f>
        <v>0</v>
      </c>
      <c r="BG43" s="119"/>
      <c r="BH43" s="119"/>
      <c r="BI43" s="119"/>
      <c r="BJ43" s="119"/>
      <c r="BK43" s="119"/>
      <c r="BL43" s="119"/>
      <c r="BM43" s="119"/>
      <c r="BN43" s="119"/>
      <c r="BO43" s="119"/>
      <c r="BP43" s="119"/>
      <c r="BQ43" s="119"/>
      <c r="BR43" s="119"/>
      <c r="BS43" s="119"/>
      <c r="BT43" s="119"/>
      <c r="BU43" s="119"/>
      <c r="BV43" s="119"/>
      <c r="BW43" s="119"/>
      <c r="BX43" s="119"/>
      <c r="BY43" s="119"/>
      <c r="BZ43" s="119"/>
      <c r="CA43" s="119"/>
      <c r="CB43" s="119"/>
      <c r="CC43" s="119"/>
      <c r="CD43" s="119"/>
      <c r="CE43" s="119"/>
      <c r="CF43" s="119"/>
      <c r="CG43" s="119"/>
      <c r="CH43" s="119"/>
      <c r="CI43" s="119"/>
      <c r="CJ43" s="119"/>
      <c r="CK43" s="119"/>
      <c r="CL43" s="119"/>
      <c r="CM43" s="119"/>
      <c r="CN43" s="119"/>
      <c r="CO43" s="119"/>
      <c r="CP43" s="119"/>
      <c r="CQ43" s="119"/>
      <c r="CR43" s="119"/>
      <c r="CS43" s="119"/>
      <c r="CT43" s="119"/>
      <c r="CU43" s="119"/>
      <c r="CV43" s="119"/>
      <c r="CW43" s="119"/>
      <c r="CX43" s="119"/>
      <c r="CY43" s="119"/>
      <c r="CZ43" s="119"/>
    </row>
    <row r="44" spans="1:104">
      <c r="A44" s="119">
        <v>19</v>
      </c>
      <c r="B44" s="119" t="s">
        <v>213</v>
      </c>
      <c r="C44" s="119">
        <f ca="1">OFFSET('Primary inputs Alt'!$E$12,0,$A44-1)</f>
        <v>0</v>
      </c>
      <c r="I44" s="169" t="str">
        <f ca="1">IF(I$5-$I$5&lt;$A44-1," ",IF(I$5-$I$5+1&gt;'Primary inputs Alt'!$C$17,0,(SUM(OFFSET($I$21,0,I$5-$I$5-$A44+1)))*$C44))</f>
        <v xml:space="preserve"> </v>
      </c>
      <c r="J44" s="169" t="str">
        <f ca="1">IF(J$5-$I$5&lt;$A44-1," ",IF(J$5-$I$5+1&gt;'Primary inputs Alt'!$C$17,0,(SUM(OFFSET($I$21,0,J$5-$I$5-$A44+1)))*$C44))</f>
        <v xml:space="preserve"> </v>
      </c>
      <c r="K44" s="169" t="str">
        <f ca="1">IF(K$5-$I$5&lt;$A44-1," ",IF(K$5-$I$5+1&gt;'Primary inputs Alt'!$C$17,0,(SUM(OFFSET($I$21,0,K$5-$I$5-$A44+1)))*$C44))</f>
        <v xml:space="preserve"> </v>
      </c>
      <c r="L44" s="169" t="str">
        <f ca="1">IF(L$5-$I$5&lt;$A44-1," ",IF(L$5-$I$5+1&gt;'Primary inputs Alt'!$C$17,0,(SUM(OFFSET($I$21,0,L$5-$I$5-$A44+1)))*$C44))</f>
        <v xml:space="preserve"> </v>
      </c>
      <c r="M44" s="169" t="str">
        <f ca="1">IF(M$5-$I$5&lt;$A44-1," ",IF(M$5-$I$5+1&gt;'Primary inputs Alt'!$C$17,0,(SUM(OFFSET($I$21,0,M$5-$I$5-$A44+1)))*$C44))</f>
        <v xml:space="preserve"> </v>
      </c>
      <c r="N44" s="169" t="str">
        <f ca="1">IF(N$5-$I$5&lt;$A44-1," ",IF(N$5-$I$5+1&gt;'Primary inputs Alt'!$C$17,0,(SUM(OFFSET($I$21,0,N$5-$I$5-$A44+1)))*$C44))</f>
        <v xml:space="preserve"> </v>
      </c>
      <c r="O44" s="169" t="str">
        <f ca="1">IF(O$5-$I$5&lt;$A44-1," ",IF(O$5-$I$5+1&gt;'Primary inputs Alt'!$C$17,0,(SUM(OFFSET($I$21,0,O$5-$I$5-$A44+1)))*$C44))</f>
        <v xml:space="preserve"> </v>
      </c>
      <c r="P44" s="169" t="str">
        <f ca="1">IF(P$5-$I$5&lt;$A44-1," ",IF(P$5-$I$5+1&gt;'Primary inputs Alt'!$C$17,0,(SUM(OFFSET($I$21,0,P$5-$I$5-$A44+1)))*$C44))</f>
        <v xml:space="preserve"> </v>
      </c>
      <c r="Q44" s="169" t="str">
        <f ca="1">IF(Q$5-$I$5&lt;$A44-1," ",IF(Q$5-$I$5+1&gt;'Primary inputs Alt'!$C$17,0,(SUM(OFFSET($I$21,0,Q$5-$I$5-$A44+1)))*$C44))</f>
        <v xml:space="preserve"> </v>
      </c>
      <c r="R44" s="169" t="str">
        <f ca="1">IF(R$5-$I$5&lt;$A44-1," ",IF(R$5-$I$5+1&gt;'Primary inputs Alt'!$C$17,0,(SUM(OFFSET($I$21,0,R$5-$I$5-$A44+1)))*$C44))</f>
        <v xml:space="preserve"> </v>
      </c>
      <c r="S44" s="169" t="str">
        <f ca="1">IF(S$5-$I$5&lt;$A44-1," ",IF(S$5-$I$5+1&gt;'Primary inputs Alt'!$C$17,0,(SUM(OFFSET($I$21,0,S$5-$I$5-$A44+1)))*$C44))</f>
        <v xml:space="preserve"> </v>
      </c>
      <c r="T44" s="169" t="str">
        <f ca="1">IF(T$5-$I$5&lt;$A44-1," ",IF(T$5-$I$5+1&gt;'Primary inputs Alt'!$C$17,0,(SUM(OFFSET($I$21,0,T$5-$I$5-$A44+1)))*$C44))</f>
        <v xml:space="preserve"> </v>
      </c>
      <c r="U44" s="169" t="str">
        <f ca="1">IF(U$5-$I$5&lt;$A44-1," ",IF(U$5-$I$5+1&gt;'Primary inputs Alt'!$C$17,0,(SUM(OFFSET($I$21,0,U$5-$I$5-$A44+1)))*$C44))</f>
        <v xml:space="preserve"> </v>
      </c>
      <c r="V44" s="169" t="str">
        <f ca="1">IF(V$5-$I$5&lt;$A44-1," ",IF(V$5-$I$5+1&gt;'Primary inputs Alt'!$C$17,0,(SUM(OFFSET($I$21,0,V$5-$I$5-$A44+1)))*$C44))</f>
        <v xml:space="preserve"> </v>
      </c>
      <c r="W44" s="169" t="str">
        <f ca="1">IF(W$5-$I$5&lt;$A44-1," ",IF(W$5-$I$5+1&gt;'Primary inputs Alt'!$C$17,0,(SUM(OFFSET($I$21,0,W$5-$I$5-$A44+1)))*$C44))</f>
        <v xml:space="preserve"> </v>
      </c>
      <c r="X44" s="169" t="str">
        <f ca="1">IF(X$5-$I$5&lt;$A44-1," ",IF(X$5-$I$5+1&gt;'Primary inputs Alt'!$C$17,0,(SUM(OFFSET($I$21,0,X$5-$I$5-$A44+1)))*$C44))</f>
        <v xml:space="preserve"> </v>
      </c>
      <c r="Y44" s="169" t="str">
        <f ca="1">IF(Y$5-$I$5&lt;$A44-1," ",IF(Y$5-$I$5+1&gt;'Primary inputs Alt'!$C$17,0,(SUM(OFFSET($I$21,0,Y$5-$I$5-$A44+1)))*$C44))</f>
        <v xml:space="preserve"> </v>
      </c>
      <c r="Z44" s="169" t="str">
        <f ca="1">IF(Z$5-$I$5&lt;$A44-1," ",IF(Z$5-$I$5+1&gt;'Primary inputs Alt'!$C$17,0,(SUM(OFFSET($I$21,0,Z$5-$I$5-$A44+1)))*$C44))</f>
        <v xml:space="preserve"> </v>
      </c>
      <c r="AA44" s="169">
        <f ca="1">IF(AA$5-$I$5&lt;$A44-1," ",IF(AA$5-$I$5+1&gt;'Primary inputs Alt'!$C$17,0,(SUM(OFFSET($I$21,0,AA$5-$I$5-$A44+1)))*$C44))</f>
        <v>0</v>
      </c>
      <c r="AB44" s="169">
        <f ca="1">IF(AB$5-$I$5&lt;$A44-1," ",IF(AB$5-$I$5+1&gt;'Primary inputs Alt'!$C$17,0,(SUM(OFFSET($I$21,0,AB$5-$I$5-$A44+1)))*$C44))</f>
        <v>0</v>
      </c>
      <c r="AC44" s="169">
        <f ca="1">IF(AC$5-$I$5&lt;$A44-1," ",IF(AC$5-$I$5+1&gt;'Primary inputs Alt'!$C$17,0,(SUM(OFFSET($I$21,0,AC$5-$I$5-$A44+1)))*$C44))</f>
        <v>0</v>
      </c>
      <c r="AD44" s="169">
        <f ca="1">IF(AD$5-$I$5&lt;$A44-1," ",IF(AD$5-$I$5+1&gt;'Primary inputs Alt'!$C$17,0,(SUM(OFFSET($I$21,0,AD$5-$I$5-$A44+1)))*$C44))</f>
        <v>0</v>
      </c>
      <c r="AE44" s="169">
        <f ca="1">IF(AE$5-$I$5&lt;$A44-1," ",IF(AE$5-$I$5+1&gt;'Primary inputs Alt'!$C$17,0,(SUM(OFFSET($I$21,0,AE$5-$I$5-$A44+1)))*$C44))</f>
        <v>0</v>
      </c>
      <c r="AF44" s="169">
        <f ca="1">IF(AF$5-$I$5&lt;$A44-1," ",IF(AF$5-$I$5+1&gt;'Primary inputs Alt'!$C$17,0,(SUM(OFFSET($I$21,0,AF$5-$I$5-$A44+1)))*$C44))</f>
        <v>0</v>
      </c>
      <c r="AG44" s="169">
        <f ca="1">IF(AG$5-$I$5&lt;$A44-1," ",IF(AG$5-$I$5+1&gt;'Primary inputs Alt'!$C$17,0,(SUM(OFFSET($I$21,0,AG$5-$I$5-$A44+1)))*$C44))</f>
        <v>0</v>
      </c>
      <c r="AH44" s="169">
        <f ca="1">IF(AH$5-$I$5&lt;$A44-1," ",IF(AH$5-$I$5+1&gt;'Primary inputs Alt'!$C$17,0,(SUM(OFFSET($I$21,0,AH$5-$I$5-$A44+1)))*$C44))</f>
        <v>0</v>
      </c>
      <c r="AI44" s="169">
        <f ca="1">IF(AI$5-$I$5&lt;$A44-1," ",IF(AI$5-$I$5+1&gt;'Primary inputs Alt'!$C$17,0,(SUM(OFFSET($I$21,0,AI$5-$I$5-$A44+1)))*$C44))</f>
        <v>0</v>
      </c>
      <c r="AJ44" s="169">
        <f ca="1">IF(AJ$5-$I$5&lt;$A44-1," ",IF(AJ$5-$I$5+1&gt;'Primary inputs Alt'!$C$17,0,(SUM(OFFSET($I$21,0,AJ$5-$I$5-$A44+1)))*$C44))</f>
        <v>0</v>
      </c>
      <c r="AK44" s="169">
        <f ca="1">IF(AK$5-$I$5&lt;$A44-1," ",IF(AK$5-$I$5+1&gt;'Primary inputs Alt'!$C$17,0,(SUM(OFFSET($I$21,0,AK$5-$I$5-$A44+1)))*$C44))</f>
        <v>0</v>
      </c>
      <c r="AL44" s="169">
        <f ca="1">IF(AL$5-$I$5&lt;$A44-1," ",IF(AL$5-$I$5+1&gt;'Primary inputs Alt'!$C$17,0,(SUM(OFFSET($I$21,0,AL$5-$I$5-$A44+1)))*$C44))</f>
        <v>0</v>
      </c>
      <c r="AM44" s="169">
        <f ca="1">IF(AM$5-$I$5&lt;$A44-1," ",IF(AM$5-$I$5+1&gt;'Primary inputs Alt'!$C$17,0,(SUM(OFFSET($I$21,0,AM$5-$I$5-$A44+1)))*$C44))</f>
        <v>0</v>
      </c>
      <c r="AN44" s="169">
        <f ca="1">IF(AN$5-$I$5&lt;$A44-1," ",IF(AN$5-$I$5+1&gt;'Primary inputs Alt'!$C$17,0,(SUM(OFFSET($I$21,0,AN$5-$I$5-$A44+1)))*$C44))</f>
        <v>0</v>
      </c>
      <c r="AO44" s="169">
        <f ca="1">IF(AO$5-$I$5&lt;$A44-1," ",IF(AO$5-$I$5+1&gt;'Primary inputs Alt'!$C$17,0,(SUM(OFFSET($I$21,0,AO$5-$I$5-$A44+1)))*$C44))</f>
        <v>0</v>
      </c>
      <c r="AP44" s="169">
        <f ca="1">IF(AP$5-$I$5&lt;$A44-1," ",IF(AP$5-$I$5+1&gt;'Primary inputs Alt'!$C$17,0,(SUM(OFFSET($I$21,0,AP$5-$I$5-$A44+1)))*$C44))</f>
        <v>0</v>
      </c>
      <c r="AQ44" s="169">
        <f ca="1">IF(AQ$5-$I$5&lt;$A44-1," ",IF(AQ$5-$I$5+1&gt;'Primary inputs Alt'!$C$17,0,(SUM(OFFSET($I$21,0,AQ$5-$I$5-$A44+1)))*$C44))</f>
        <v>0</v>
      </c>
      <c r="AR44" s="169">
        <f ca="1">IF(AR$5-$I$5&lt;$A44-1," ",IF(AR$5-$I$5+1&gt;'Primary inputs Alt'!$C$17,0,(SUM(OFFSET($I$21,0,AR$5-$I$5-$A44+1)))*$C44))</f>
        <v>0</v>
      </c>
      <c r="AS44" s="169">
        <f ca="1">IF(AS$5-$I$5&lt;$A44-1," ",IF(AS$5-$I$5+1&gt;'Primary inputs Alt'!$C$17,0,(SUM(OFFSET($I$21,0,AS$5-$I$5-$A44+1)))*$C44))</f>
        <v>0</v>
      </c>
      <c r="AT44" s="169">
        <f ca="1">IF(AT$5-$I$5&lt;$A44-1," ",IF(AT$5-$I$5+1&gt;'Primary inputs Alt'!$C$17,0,(SUM(OFFSET($I$21,0,AT$5-$I$5-$A44+1)))*$C44))</f>
        <v>0</v>
      </c>
      <c r="AU44" s="169">
        <f ca="1">IF(AU$5-$I$5&lt;$A44-1," ",IF(AU$5-$I$5+1&gt;'Primary inputs Alt'!$C$17,0,(SUM(OFFSET($I$21,0,AU$5-$I$5-$A44+1)))*$C44))</f>
        <v>0</v>
      </c>
      <c r="AV44" s="169">
        <f ca="1">IF(AV$5-$I$5&lt;$A44-1," ",IF(AV$5-$I$5+1&gt;'Primary inputs Alt'!$C$17,0,(SUM(OFFSET($I$21,0,AV$5-$I$5-$A44+1)))*$C44))</f>
        <v>0</v>
      </c>
      <c r="AW44" s="169">
        <f ca="1">IF(AW$5-$I$5&lt;$A44-1," ",IF(AW$5-$I$5+1&gt;'Primary inputs Alt'!$C$17,0,(SUM(OFFSET($I$21,0,AW$5-$I$5-$A44+1)))*$C44))</f>
        <v>0</v>
      </c>
      <c r="AX44" s="169">
        <f ca="1">IF(AX$5-$I$5&lt;$A44-1," ",IF(AX$5-$I$5+1&gt;'Primary inputs Alt'!$C$17,0,(SUM(OFFSET($I$21,0,AX$5-$I$5-$A44+1)))*$C44))</f>
        <v>0</v>
      </c>
      <c r="AY44" s="169">
        <f ca="1">IF(AY$5-$I$5&lt;$A44-1," ",IF(AY$5-$I$5+1&gt;'Primary inputs Alt'!$C$17,0,(SUM(OFFSET($I$21,0,AY$5-$I$5-$A44+1)))*$C44))</f>
        <v>0</v>
      </c>
      <c r="AZ44" s="169">
        <f ca="1">IF(AZ$5-$I$5&lt;$A44-1," ",IF(AZ$5-$I$5+1&gt;'Primary inputs Alt'!$C$17,0,(SUM(OFFSET($I$21,0,AZ$5-$I$5-$A44+1)))*$C44))</f>
        <v>0</v>
      </c>
      <c r="BA44" s="169">
        <f ca="1">IF(BA$5-$I$5&lt;$A44-1," ",IF(BA$5-$I$5+1&gt;'Primary inputs Alt'!$C$17,0,(SUM(OFFSET($I$21,0,BA$5-$I$5-$A44+1)))*$C44))</f>
        <v>0</v>
      </c>
      <c r="BB44" s="169">
        <f ca="1">IF(BB$5-$I$5&lt;$A44-1," ",IF(BB$5-$I$5+1&gt;'Primary inputs Alt'!$C$17,0,(SUM(OFFSET($I$21,0,BB$5-$I$5-$A44+1)))*$C44))</f>
        <v>0</v>
      </c>
      <c r="BC44" s="169">
        <f ca="1">IF(BC$5-$I$5&lt;$A44-1," ",IF(BC$5-$I$5+1&gt;'Primary inputs Alt'!$C$17,0,(SUM(OFFSET($I$21,0,BC$5-$I$5-$A44+1)))*$C44))</f>
        <v>0</v>
      </c>
      <c r="BD44" s="169">
        <f ca="1">IF(BD$5-$I$5&lt;$A44-1," ",IF(BD$5-$I$5+1&gt;'Primary inputs Alt'!$C$17,0,(SUM(OFFSET($I$21,0,BD$5-$I$5-$A44+1)))*$C44))</f>
        <v>0</v>
      </c>
      <c r="BE44" s="169">
        <f ca="1">IF(BE$5-$I$5&lt;$A44-1," ",IF(BE$5-$I$5+1&gt;'Primary inputs Alt'!$C$17,0,(SUM(OFFSET($I$21,0,BE$5-$I$5-$A44+1)))*$C44))</f>
        <v>0</v>
      </c>
      <c r="BF44" s="169">
        <f ca="1">IF(BF$5-$I$5&lt;$A44-1," ",IF(BF$5-$I$5+1&gt;'Primary inputs Alt'!$C$17,0,(SUM(OFFSET($I$21,0,BF$5-$I$5-$A44+1)))*$C44))</f>
        <v>0</v>
      </c>
      <c r="BG44" s="119"/>
      <c r="BH44" s="119"/>
      <c r="BI44" s="119"/>
      <c r="BJ44" s="119"/>
      <c r="BK44" s="119"/>
      <c r="BL44" s="119"/>
      <c r="BM44" s="119"/>
      <c r="BN44" s="119"/>
      <c r="BO44" s="119"/>
      <c r="BP44" s="119"/>
      <c r="BQ44" s="119"/>
      <c r="BR44" s="119"/>
      <c r="BS44" s="119"/>
      <c r="BT44" s="119"/>
      <c r="BU44" s="119"/>
      <c r="BV44" s="119"/>
      <c r="BW44" s="119"/>
      <c r="BX44" s="119"/>
      <c r="BY44" s="119"/>
      <c r="BZ44" s="119"/>
      <c r="CA44" s="119"/>
      <c r="CB44" s="119"/>
      <c r="CC44" s="119"/>
      <c r="CD44" s="119"/>
      <c r="CE44" s="119"/>
      <c r="CF44" s="119"/>
      <c r="CG44" s="119"/>
      <c r="CH44" s="119"/>
      <c r="CI44" s="119"/>
      <c r="CJ44" s="119"/>
      <c r="CK44" s="119"/>
      <c r="CL44" s="119"/>
      <c r="CM44" s="119"/>
      <c r="CN44" s="119"/>
      <c r="CO44" s="119"/>
      <c r="CP44" s="119"/>
      <c r="CQ44" s="119"/>
      <c r="CR44" s="119"/>
      <c r="CS44" s="119"/>
      <c r="CT44" s="119"/>
      <c r="CU44" s="119"/>
      <c r="CV44" s="119"/>
      <c r="CW44" s="119"/>
      <c r="CX44" s="119"/>
      <c r="CY44" s="119"/>
      <c r="CZ44" s="119"/>
    </row>
    <row r="45" spans="1:104">
      <c r="A45" s="119">
        <v>20</v>
      </c>
      <c r="B45" s="119" t="s">
        <v>214</v>
      </c>
      <c r="C45" s="119">
        <f ca="1">OFFSET('Primary inputs Alt'!$E$12,0,$A45-1)</f>
        <v>0</v>
      </c>
      <c r="I45" s="169" t="str">
        <f ca="1">IF(I$5-$I$5&lt;$A45-1," ",IF(I$5-$I$5+1&gt;'Primary inputs Alt'!$C$17,0,(SUM(OFFSET($I$21,0,I$5-$I$5-$A45+1)))*$C45))</f>
        <v xml:space="preserve"> </v>
      </c>
      <c r="J45" s="169" t="str">
        <f ca="1">IF(J$5-$I$5&lt;$A45-1," ",IF(J$5-$I$5+1&gt;'Primary inputs Alt'!$C$17,0,(SUM(OFFSET($I$21,0,J$5-$I$5-$A45+1)))*$C45))</f>
        <v xml:space="preserve"> </v>
      </c>
      <c r="K45" s="169" t="str">
        <f ca="1">IF(K$5-$I$5&lt;$A45-1," ",IF(K$5-$I$5+1&gt;'Primary inputs Alt'!$C$17,0,(SUM(OFFSET($I$21,0,K$5-$I$5-$A45+1)))*$C45))</f>
        <v xml:space="preserve"> </v>
      </c>
      <c r="L45" s="169" t="str">
        <f ca="1">IF(L$5-$I$5&lt;$A45-1," ",IF(L$5-$I$5+1&gt;'Primary inputs Alt'!$C$17,0,(SUM(OFFSET($I$21,0,L$5-$I$5-$A45+1)))*$C45))</f>
        <v xml:space="preserve"> </v>
      </c>
      <c r="M45" s="169" t="str">
        <f ca="1">IF(M$5-$I$5&lt;$A45-1," ",IF(M$5-$I$5+1&gt;'Primary inputs Alt'!$C$17,0,(SUM(OFFSET($I$21,0,M$5-$I$5-$A45+1)))*$C45))</f>
        <v xml:space="preserve"> </v>
      </c>
      <c r="N45" s="169" t="str">
        <f ca="1">IF(N$5-$I$5&lt;$A45-1," ",IF(N$5-$I$5+1&gt;'Primary inputs Alt'!$C$17,0,(SUM(OFFSET($I$21,0,N$5-$I$5-$A45+1)))*$C45))</f>
        <v xml:space="preserve"> </v>
      </c>
      <c r="O45" s="169" t="str">
        <f ca="1">IF(O$5-$I$5&lt;$A45-1," ",IF(O$5-$I$5+1&gt;'Primary inputs Alt'!$C$17,0,(SUM(OFFSET($I$21,0,O$5-$I$5-$A45+1)))*$C45))</f>
        <v xml:space="preserve"> </v>
      </c>
      <c r="P45" s="169" t="str">
        <f ca="1">IF(P$5-$I$5&lt;$A45-1," ",IF(P$5-$I$5+1&gt;'Primary inputs Alt'!$C$17,0,(SUM(OFFSET($I$21,0,P$5-$I$5-$A45+1)))*$C45))</f>
        <v xml:space="preserve"> </v>
      </c>
      <c r="Q45" s="169" t="str">
        <f ca="1">IF(Q$5-$I$5&lt;$A45-1," ",IF(Q$5-$I$5+1&gt;'Primary inputs Alt'!$C$17,0,(SUM(OFFSET($I$21,0,Q$5-$I$5-$A45+1)))*$C45))</f>
        <v xml:space="preserve"> </v>
      </c>
      <c r="R45" s="169" t="str">
        <f ca="1">IF(R$5-$I$5&lt;$A45-1," ",IF(R$5-$I$5+1&gt;'Primary inputs Alt'!$C$17,0,(SUM(OFFSET($I$21,0,R$5-$I$5-$A45+1)))*$C45))</f>
        <v xml:space="preserve"> </v>
      </c>
      <c r="S45" s="169" t="str">
        <f ca="1">IF(S$5-$I$5&lt;$A45-1," ",IF(S$5-$I$5+1&gt;'Primary inputs Alt'!$C$17,0,(SUM(OFFSET($I$21,0,S$5-$I$5-$A45+1)))*$C45))</f>
        <v xml:space="preserve"> </v>
      </c>
      <c r="T45" s="169" t="str">
        <f ca="1">IF(T$5-$I$5&lt;$A45-1," ",IF(T$5-$I$5+1&gt;'Primary inputs Alt'!$C$17,0,(SUM(OFFSET($I$21,0,T$5-$I$5-$A45+1)))*$C45))</f>
        <v xml:space="preserve"> </v>
      </c>
      <c r="U45" s="169" t="str">
        <f ca="1">IF(U$5-$I$5&lt;$A45-1," ",IF(U$5-$I$5+1&gt;'Primary inputs Alt'!$C$17,0,(SUM(OFFSET($I$21,0,U$5-$I$5-$A45+1)))*$C45))</f>
        <v xml:space="preserve"> </v>
      </c>
      <c r="V45" s="169" t="str">
        <f ca="1">IF(V$5-$I$5&lt;$A45-1," ",IF(V$5-$I$5+1&gt;'Primary inputs Alt'!$C$17,0,(SUM(OFFSET($I$21,0,V$5-$I$5-$A45+1)))*$C45))</f>
        <v xml:space="preserve"> </v>
      </c>
      <c r="W45" s="169" t="str">
        <f ca="1">IF(W$5-$I$5&lt;$A45-1," ",IF(W$5-$I$5+1&gt;'Primary inputs Alt'!$C$17,0,(SUM(OFFSET($I$21,0,W$5-$I$5-$A45+1)))*$C45))</f>
        <v xml:space="preserve"> </v>
      </c>
      <c r="X45" s="169" t="str">
        <f ca="1">IF(X$5-$I$5&lt;$A45-1," ",IF(X$5-$I$5+1&gt;'Primary inputs Alt'!$C$17,0,(SUM(OFFSET($I$21,0,X$5-$I$5-$A45+1)))*$C45))</f>
        <v xml:space="preserve"> </v>
      </c>
      <c r="Y45" s="169" t="str">
        <f ca="1">IF(Y$5-$I$5&lt;$A45-1," ",IF(Y$5-$I$5+1&gt;'Primary inputs Alt'!$C$17,0,(SUM(OFFSET($I$21,0,Y$5-$I$5-$A45+1)))*$C45))</f>
        <v xml:space="preserve"> </v>
      </c>
      <c r="Z45" s="169" t="str">
        <f ca="1">IF(Z$5-$I$5&lt;$A45-1," ",IF(Z$5-$I$5+1&gt;'Primary inputs Alt'!$C$17,0,(SUM(OFFSET($I$21,0,Z$5-$I$5-$A45+1)))*$C45))</f>
        <v xml:space="preserve"> </v>
      </c>
      <c r="AA45" s="169" t="str">
        <f ca="1">IF(AA$5-$I$5&lt;$A45-1," ",IF(AA$5-$I$5+1&gt;'Primary inputs Alt'!$C$17,0,(SUM(OFFSET($I$21,0,AA$5-$I$5-$A45+1)))*$C45))</f>
        <v xml:space="preserve"> </v>
      </c>
      <c r="AB45" s="169">
        <f ca="1">IF(AB$5-$I$5&lt;$A45-1," ",IF(AB$5-$I$5+1&gt;'Primary inputs Alt'!$C$17,0,(SUM(OFFSET($I$21,0,AB$5-$I$5-$A45+1)))*$C45))</f>
        <v>0</v>
      </c>
      <c r="AC45" s="169">
        <f ca="1">IF(AC$5-$I$5&lt;$A45-1," ",IF(AC$5-$I$5+1&gt;'Primary inputs Alt'!$C$17,0,(SUM(OFFSET($I$21,0,AC$5-$I$5-$A45+1)))*$C45))</f>
        <v>0</v>
      </c>
      <c r="AD45" s="169">
        <f ca="1">IF(AD$5-$I$5&lt;$A45-1," ",IF(AD$5-$I$5+1&gt;'Primary inputs Alt'!$C$17,0,(SUM(OFFSET($I$21,0,AD$5-$I$5-$A45+1)))*$C45))</f>
        <v>0</v>
      </c>
      <c r="AE45" s="169">
        <f ca="1">IF(AE$5-$I$5&lt;$A45-1," ",IF(AE$5-$I$5+1&gt;'Primary inputs Alt'!$C$17,0,(SUM(OFFSET($I$21,0,AE$5-$I$5-$A45+1)))*$C45))</f>
        <v>0</v>
      </c>
      <c r="AF45" s="169">
        <f ca="1">IF(AF$5-$I$5&lt;$A45-1," ",IF(AF$5-$I$5+1&gt;'Primary inputs Alt'!$C$17,0,(SUM(OFFSET($I$21,0,AF$5-$I$5-$A45+1)))*$C45))</f>
        <v>0</v>
      </c>
      <c r="AG45" s="169">
        <f ca="1">IF(AG$5-$I$5&lt;$A45-1," ",IF(AG$5-$I$5+1&gt;'Primary inputs Alt'!$C$17,0,(SUM(OFFSET($I$21,0,AG$5-$I$5-$A45+1)))*$C45))</f>
        <v>0</v>
      </c>
      <c r="AH45" s="169">
        <f ca="1">IF(AH$5-$I$5&lt;$A45-1," ",IF(AH$5-$I$5+1&gt;'Primary inputs Alt'!$C$17,0,(SUM(OFFSET($I$21,0,AH$5-$I$5-$A45+1)))*$C45))</f>
        <v>0</v>
      </c>
      <c r="AI45" s="169">
        <f ca="1">IF(AI$5-$I$5&lt;$A45-1," ",IF(AI$5-$I$5+1&gt;'Primary inputs Alt'!$C$17,0,(SUM(OFFSET($I$21,0,AI$5-$I$5-$A45+1)))*$C45))</f>
        <v>0</v>
      </c>
      <c r="AJ45" s="169">
        <f ca="1">IF(AJ$5-$I$5&lt;$A45-1," ",IF(AJ$5-$I$5+1&gt;'Primary inputs Alt'!$C$17,0,(SUM(OFFSET($I$21,0,AJ$5-$I$5-$A45+1)))*$C45))</f>
        <v>0</v>
      </c>
      <c r="AK45" s="169">
        <f ca="1">IF(AK$5-$I$5&lt;$A45-1," ",IF(AK$5-$I$5+1&gt;'Primary inputs Alt'!$C$17,0,(SUM(OFFSET($I$21,0,AK$5-$I$5-$A45+1)))*$C45))</f>
        <v>0</v>
      </c>
      <c r="AL45" s="169">
        <f ca="1">IF(AL$5-$I$5&lt;$A45-1," ",IF(AL$5-$I$5+1&gt;'Primary inputs Alt'!$C$17,0,(SUM(OFFSET($I$21,0,AL$5-$I$5-$A45+1)))*$C45))</f>
        <v>0</v>
      </c>
      <c r="AM45" s="169">
        <f ca="1">IF(AM$5-$I$5&lt;$A45-1," ",IF(AM$5-$I$5+1&gt;'Primary inputs Alt'!$C$17,0,(SUM(OFFSET($I$21,0,AM$5-$I$5-$A45+1)))*$C45))</f>
        <v>0</v>
      </c>
      <c r="AN45" s="169">
        <f ca="1">IF(AN$5-$I$5&lt;$A45-1," ",IF(AN$5-$I$5+1&gt;'Primary inputs Alt'!$C$17,0,(SUM(OFFSET($I$21,0,AN$5-$I$5-$A45+1)))*$C45))</f>
        <v>0</v>
      </c>
      <c r="AO45" s="169">
        <f ca="1">IF(AO$5-$I$5&lt;$A45-1," ",IF(AO$5-$I$5+1&gt;'Primary inputs Alt'!$C$17,0,(SUM(OFFSET($I$21,0,AO$5-$I$5-$A45+1)))*$C45))</f>
        <v>0</v>
      </c>
      <c r="AP45" s="169">
        <f ca="1">IF(AP$5-$I$5&lt;$A45-1," ",IF(AP$5-$I$5+1&gt;'Primary inputs Alt'!$C$17,0,(SUM(OFFSET($I$21,0,AP$5-$I$5-$A45+1)))*$C45))</f>
        <v>0</v>
      </c>
      <c r="AQ45" s="169">
        <f ca="1">IF(AQ$5-$I$5&lt;$A45-1," ",IF(AQ$5-$I$5+1&gt;'Primary inputs Alt'!$C$17,0,(SUM(OFFSET($I$21,0,AQ$5-$I$5-$A45+1)))*$C45))</f>
        <v>0</v>
      </c>
      <c r="AR45" s="169">
        <f ca="1">IF(AR$5-$I$5&lt;$A45-1," ",IF(AR$5-$I$5+1&gt;'Primary inputs Alt'!$C$17,0,(SUM(OFFSET($I$21,0,AR$5-$I$5-$A45+1)))*$C45))</f>
        <v>0</v>
      </c>
      <c r="AS45" s="169">
        <f ca="1">IF(AS$5-$I$5&lt;$A45-1," ",IF(AS$5-$I$5+1&gt;'Primary inputs Alt'!$C$17,0,(SUM(OFFSET($I$21,0,AS$5-$I$5-$A45+1)))*$C45))</f>
        <v>0</v>
      </c>
      <c r="AT45" s="169">
        <f ca="1">IF(AT$5-$I$5&lt;$A45-1," ",IF(AT$5-$I$5+1&gt;'Primary inputs Alt'!$C$17,0,(SUM(OFFSET($I$21,0,AT$5-$I$5-$A45+1)))*$C45))</f>
        <v>0</v>
      </c>
      <c r="AU45" s="169">
        <f ca="1">IF(AU$5-$I$5&lt;$A45-1," ",IF(AU$5-$I$5+1&gt;'Primary inputs Alt'!$C$17,0,(SUM(OFFSET($I$21,0,AU$5-$I$5-$A45+1)))*$C45))</f>
        <v>0</v>
      </c>
      <c r="AV45" s="169">
        <f ca="1">IF(AV$5-$I$5&lt;$A45-1," ",IF(AV$5-$I$5+1&gt;'Primary inputs Alt'!$C$17,0,(SUM(OFFSET($I$21,0,AV$5-$I$5-$A45+1)))*$C45))</f>
        <v>0</v>
      </c>
      <c r="AW45" s="169">
        <f ca="1">IF(AW$5-$I$5&lt;$A45-1," ",IF(AW$5-$I$5+1&gt;'Primary inputs Alt'!$C$17,0,(SUM(OFFSET($I$21,0,AW$5-$I$5-$A45+1)))*$C45))</f>
        <v>0</v>
      </c>
      <c r="AX45" s="169">
        <f ca="1">IF(AX$5-$I$5&lt;$A45-1," ",IF(AX$5-$I$5+1&gt;'Primary inputs Alt'!$C$17,0,(SUM(OFFSET($I$21,0,AX$5-$I$5-$A45+1)))*$C45))</f>
        <v>0</v>
      </c>
      <c r="AY45" s="169">
        <f ca="1">IF(AY$5-$I$5&lt;$A45-1," ",IF(AY$5-$I$5+1&gt;'Primary inputs Alt'!$C$17,0,(SUM(OFFSET($I$21,0,AY$5-$I$5-$A45+1)))*$C45))</f>
        <v>0</v>
      </c>
      <c r="AZ45" s="169">
        <f ca="1">IF(AZ$5-$I$5&lt;$A45-1," ",IF(AZ$5-$I$5+1&gt;'Primary inputs Alt'!$C$17,0,(SUM(OFFSET($I$21,0,AZ$5-$I$5-$A45+1)))*$C45))</f>
        <v>0</v>
      </c>
      <c r="BA45" s="169">
        <f ca="1">IF(BA$5-$I$5&lt;$A45-1," ",IF(BA$5-$I$5+1&gt;'Primary inputs Alt'!$C$17,0,(SUM(OFFSET($I$21,0,BA$5-$I$5-$A45+1)))*$C45))</f>
        <v>0</v>
      </c>
      <c r="BB45" s="169">
        <f ca="1">IF(BB$5-$I$5&lt;$A45-1," ",IF(BB$5-$I$5+1&gt;'Primary inputs Alt'!$C$17,0,(SUM(OFFSET($I$21,0,BB$5-$I$5-$A45+1)))*$C45))</f>
        <v>0</v>
      </c>
      <c r="BC45" s="169">
        <f ca="1">IF(BC$5-$I$5&lt;$A45-1," ",IF(BC$5-$I$5+1&gt;'Primary inputs Alt'!$C$17,0,(SUM(OFFSET($I$21,0,BC$5-$I$5-$A45+1)))*$C45))</f>
        <v>0</v>
      </c>
      <c r="BD45" s="169">
        <f ca="1">IF(BD$5-$I$5&lt;$A45-1," ",IF(BD$5-$I$5+1&gt;'Primary inputs Alt'!$C$17,0,(SUM(OFFSET($I$21,0,BD$5-$I$5-$A45+1)))*$C45))</f>
        <v>0</v>
      </c>
      <c r="BE45" s="169">
        <f ca="1">IF(BE$5-$I$5&lt;$A45-1," ",IF(BE$5-$I$5+1&gt;'Primary inputs Alt'!$C$17,0,(SUM(OFFSET($I$21,0,BE$5-$I$5-$A45+1)))*$C45))</f>
        <v>0</v>
      </c>
      <c r="BF45" s="169">
        <f ca="1">IF(BF$5-$I$5&lt;$A45-1," ",IF(BF$5-$I$5+1&gt;'Primary inputs Alt'!$C$17,0,(SUM(OFFSET($I$21,0,BF$5-$I$5-$A45+1)))*$C45))</f>
        <v>0</v>
      </c>
      <c r="BG45" s="119"/>
      <c r="BH45" s="119"/>
      <c r="BI45" s="119"/>
      <c r="BJ45" s="119"/>
      <c r="BK45" s="119"/>
      <c r="BL45" s="119"/>
      <c r="BM45" s="119"/>
      <c r="BN45" s="119"/>
      <c r="BO45" s="119"/>
      <c r="BP45" s="119"/>
      <c r="BQ45" s="119"/>
      <c r="BR45" s="119"/>
      <c r="BS45" s="119"/>
      <c r="BT45" s="119"/>
      <c r="BU45" s="119"/>
      <c r="BV45" s="119"/>
      <c r="BW45" s="119"/>
      <c r="BX45" s="119"/>
      <c r="BY45" s="119"/>
      <c r="BZ45" s="119"/>
      <c r="CA45" s="119"/>
      <c r="CB45" s="119"/>
      <c r="CC45" s="119"/>
      <c r="CD45" s="119"/>
      <c r="CE45" s="119"/>
      <c r="CF45" s="119"/>
      <c r="CG45" s="119"/>
      <c r="CH45" s="119"/>
      <c r="CI45" s="119"/>
      <c r="CJ45" s="119"/>
      <c r="CK45" s="119"/>
      <c r="CL45" s="119"/>
      <c r="CM45" s="119"/>
      <c r="CN45" s="119"/>
      <c r="CO45" s="119"/>
      <c r="CP45" s="119"/>
      <c r="CQ45" s="119"/>
      <c r="CR45" s="119"/>
      <c r="CS45" s="119"/>
      <c r="CT45" s="119"/>
      <c r="CU45" s="119"/>
      <c r="CV45" s="119"/>
      <c r="CW45" s="119"/>
      <c r="CX45" s="119"/>
      <c r="CY45" s="119"/>
      <c r="CZ45" s="119"/>
    </row>
    <row r="46" spans="1:104">
      <c r="A46" s="119">
        <v>21</v>
      </c>
      <c r="B46" s="119" t="s">
        <v>215</v>
      </c>
      <c r="C46" s="119">
        <f ca="1">OFFSET('Primary inputs Alt'!$E$12,0,$A46-1)</f>
        <v>0</v>
      </c>
      <c r="I46" s="169" t="str">
        <f ca="1">IF(I$5-$I$5&lt;$A46-1," ",IF(I$5-$I$5+1&gt;'Primary inputs Alt'!$C$17,0,(SUM(OFFSET($I$21,0,I$5-$I$5-$A46+1)))*$C46))</f>
        <v xml:space="preserve"> </v>
      </c>
      <c r="J46" s="169" t="str">
        <f ca="1">IF(J$5-$I$5&lt;$A46-1," ",IF(J$5-$I$5+1&gt;'Primary inputs Alt'!$C$17,0,(SUM(OFFSET($I$21,0,J$5-$I$5-$A46+1)))*$C46))</f>
        <v xml:space="preserve"> </v>
      </c>
      <c r="K46" s="169" t="str">
        <f ca="1">IF(K$5-$I$5&lt;$A46-1," ",IF(K$5-$I$5+1&gt;'Primary inputs Alt'!$C$17,0,(SUM(OFFSET($I$21,0,K$5-$I$5-$A46+1)))*$C46))</f>
        <v xml:space="preserve"> </v>
      </c>
      <c r="L46" s="169" t="str">
        <f ca="1">IF(L$5-$I$5&lt;$A46-1," ",IF(L$5-$I$5+1&gt;'Primary inputs Alt'!$C$17,0,(SUM(OFFSET($I$21,0,L$5-$I$5-$A46+1)))*$C46))</f>
        <v xml:space="preserve"> </v>
      </c>
      <c r="M46" s="169" t="str">
        <f ca="1">IF(M$5-$I$5&lt;$A46-1," ",IF(M$5-$I$5+1&gt;'Primary inputs Alt'!$C$17,0,(SUM(OFFSET($I$21,0,M$5-$I$5-$A46+1)))*$C46))</f>
        <v xml:space="preserve"> </v>
      </c>
      <c r="N46" s="169" t="str">
        <f ca="1">IF(N$5-$I$5&lt;$A46-1," ",IF(N$5-$I$5+1&gt;'Primary inputs Alt'!$C$17,0,(SUM(OFFSET($I$21,0,N$5-$I$5-$A46+1)))*$C46))</f>
        <v xml:space="preserve"> </v>
      </c>
      <c r="O46" s="169" t="str">
        <f ca="1">IF(O$5-$I$5&lt;$A46-1," ",IF(O$5-$I$5+1&gt;'Primary inputs Alt'!$C$17,0,(SUM(OFFSET($I$21,0,O$5-$I$5-$A46+1)))*$C46))</f>
        <v xml:space="preserve"> </v>
      </c>
      <c r="P46" s="169" t="str">
        <f ca="1">IF(P$5-$I$5&lt;$A46-1," ",IF(P$5-$I$5+1&gt;'Primary inputs Alt'!$C$17,0,(SUM(OFFSET($I$21,0,P$5-$I$5-$A46+1)))*$C46))</f>
        <v xml:space="preserve"> </v>
      </c>
      <c r="Q46" s="169" t="str">
        <f ca="1">IF(Q$5-$I$5&lt;$A46-1," ",IF(Q$5-$I$5+1&gt;'Primary inputs Alt'!$C$17,0,(SUM(OFFSET($I$21,0,Q$5-$I$5-$A46+1)))*$C46))</f>
        <v xml:space="preserve"> </v>
      </c>
      <c r="R46" s="169" t="str">
        <f ca="1">IF(R$5-$I$5&lt;$A46-1," ",IF(R$5-$I$5+1&gt;'Primary inputs Alt'!$C$17,0,(SUM(OFFSET($I$21,0,R$5-$I$5-$A46+1)))*$C46))</f>
        <v xml:space="preserve"> </v>
      </c>
      <c r="S46" s="169" t="str">
        <f ca="1">IF(S$5-$I$5&lt;$A46-1," ",IF(S$5-$I$5+1&gt;'Primary inputs Alt'!$C$17,0,(SUM(OFFSET($I$21,0,S$5-$I$5-$A46+1)))*$C46))</f>
        <v xml:space="preserve"> </v>
      </c>
      <c r="T46" s="169" t="str">
        <f ca="1">IF(T$5-$I$5&lt;$A46-1," ",IF(T$5-$I$5+1&gt;'Primary inputs Alt'!$C$17,0,(SUM(OFFSET($I$21,0,T$5-$I$5-$A46+1)))*$C46))</f>
        <v xml:space="preserve"> </v>
      </c>
      <c r="U46" s="169" t="str">
        <f ca="1">IF(U$5-$I$5&lt;$A46-1," ",IF(U$5-$I$5+1&gt;'Primary inputs Alt'!$C$17,0,(SUM(OFFSET($I$21,0,U$5-$I$5-$A46+1)))*$C46))</f>
        <v xml:space="preserve"> </v>
      </c>
      <c r="V46" s="169" t="str">
        <f ca="1">IF(V$5-$I$5&lt;$A46-1," ",IF(V$5-$I$5+1&gt;'Primary inputs Alt'!$C$17,0,(SUM(OFFSET($I$21,0,V$5-$I$5-$A46+1)))*$C46))</f>
        <v xml:space="preserve"> </v>
      </c>
      <c r="W46" s="169" t="str">
        <f ca="1">IF(W$5-$I$5&lt;$A46-1," ",IF(W$5-$I$5+1&gt;'Primary inputs Alt'!$C$17,0,(SUM(OFFSET($I$21,0,W$5-$I$5-$A46+1)))*$C46))</f>
        <v xml:space="preserve"> </v>
      </c>
      <c r="X46" s="169" t="str">
        <f ca="1">IF(X$5-$I$5&lt;$A46-1," ",IF(X$5-$I$5+1&gt;'Primary inputs Alt'!$C$17,0,(SUM(OFFSET($I$21,0,X$5-$I$5-$A46+1)))*$C46))</f>
        <v xml:space="preserve"> </v>
      </c>
      <c r="Y46" s="169" t="str">
        <f ca="1">IF(Y$5-$I$5&lt;$A46-1," ",IF(Y$5-$I$5+1&gt;'Primary inputs Alt'!$C$17,0,(SUM(OFFSET($I$21,0,Y$5-$I$5-$A46+1)))*$C46))</f>
        <v xml:space="preserve"> </v>
      </c>
      <c r="Z46" s="169" t="str">
        <f ca="1">IF(Z$5-$I$5&lt;$A46-1," ",IF(Z$5-$I$5+1&gt;'Primary inputs Alt'!$C$17,0,(SUM(OFFSET($I$21,0,Z$5-$I$5-$A46+1)))*$C46))</f>
        <v xml:space="preserve"> </v>
      </c>
      <c r="AA46" s="169" t="str">
        <f ca="1">IF(AA$5-$I$5&lt;$A46-1," ",IF(AA$5-$I$5+1&gt;'Primary inputs Alt'!$C$17,0,(SUM(OFFSET($I$21,0,AA$5-$I$5-$A46+1)))*$C46))</f>
        <v xml:space="preserve"> </v>
      </c>
      <c r="AB46" s="169" t="str">
        <f ca="1">IF(AB$5-$I$5&lt;$A46-1," ",IF(AB$5-$I$5+1&gt;'Primary inputs Alt'!$C$17,0,(SUM(OFFSET($I$21,0,AB$5-$I$5-$A46+1)))*$C46))</f>
        <v xml:space="preserve"> </v>
      </c>
      <c r="AC46" s="169">
        <f ca="1">IF(AC$5-$I$5&lt;$A46-1," ",IF(AC$5-$I$5+1&gt;'Primary inputs Alt'!$C$17,0,(SUM(OFFSET($I$21,0,AC$5-$I$5-$A46+1)))*$C46))</f>
        <v>0</v>
      </c>
      <c r="AD46" s="169">
        <f ca="1">IF(AD$5-$I$5&lt;$A46-1," ",IF(AD$5-$I$5+1&gt;'Primary inputs Alt'!$C$17,0,(SUM(OFFSET($I$21,0,AD$5-$I$5-$A46+1)))*$C46))</f>
        <v>0</v>
      </c>
      <c r="AE46" s="169">
        <f ca="1">IF(AE$5-$I$5&lt;$A46-1," ",IF(AE$5-$I$5+1&gt;'Primary inputs Alt'!$C$17,0,(SUM(OFFSET($I$21,0,AE$5-$I$5-$A46+1)))*$C46))</f>
        <v>0</v>
      </c>
      <c r="AF46" s="169">
        <f ca="1">IF(AF$5-$I$5&lt;$A46-1," ",IF(AF$5-$I$5+1&gt;'Primary inputs Alt'!$C$17,0,(SUM(OFFSET($I$21,0,AF$5-$I$5-$A46+1)))*$C46))</f>
        <v>0</v>
      </c>
      <c r="AG46" s="169">
        <f ca="1">IF(AG$5-$I$5&lt;$A46-1," ",IF(AG$5-$I$5+1&gt;'Primary inputs Alt'!$C$17,0,(SUM(OFFSET($I$21,0,AG$5-$I$5-$A46+1)))*$C46))</f>
        <v>0</v>
      </c>
      <c r="AH46" s="169">
        <f ca="1">IF(AH$5-$I$5&lt;$A46-1," ",IF(AH$5-$I$5+1&gt;'Primary inputs Alt'!$C$17,0,(SUM(OFFSET($I$21,0,AH$5-$I$5-$A46+1)))*$C46))</f>
        <v>0</v>
      </c>
      <c r="AI46" s="169">
        <f ca="1">IF(AI$5-$I$5&lt;$A46-1," ",IF(AI$5-$I$5+1&gt;'Primary inputs Alt'!$C$17,0,(SUM(OFFSET($I$21,0,AI$5-$I$5-$A46+1)))*$C46))</f>
        <v>0</v>
      </c>
      <c r="AJ46" s="169">
        <f ca="1">IF(AJ$5-$I$5&lt;$A46-1," ",IF(AJ$5-$I$5+1&gt;'Primary inputs Alt'!$C$17,0,(SUM(OFFSET($I$21,0,AJ$5-$I$5-$A46+1)))*$C46))</f>
        <v>0</v>
      </c>
      <c r="AK46" s="169">
        <f ca="1">IF(AK$5-$I$5&lt;$A46-1," ",IF(AK$5-$I$5+1&gt;'Primary inputs Alt'!$C$17,0,(SUM(OFFSET($I$21,0,AK$5-$I$5-$A46+1)))*$C46))</f>
        <v>0</v>
      </c>
      <c r="AL46" s="169">
        <f ca="1">IF(AL$5-$I$5&lt;$A46-1," ",IF(AL$5-$I$5+1&gt;'Primary inputs Alt'!$C$17,0,(SUM(OFFSET($I$21,0,AL$5-$I$5-$A46+1)))*$C46))</f>
        <v>0</v>
      </c>
      <c r="AM46" s="169">
        <f ca="1">IF(AM$5-$I$5&lt;$A46-1," ",IF(AM$5-$I$5+1&gt;'Primary inputs Alt'!$C$17,0,(SUM(OFFSET($I$21,0,AM$5-$I$5-$A46+1)))*$C46))</f>
        <v>0</v>
      </c>
      <c r="AN46" s="169">
        <f ca="1">IF(AN$5-$I$5&lt;$A46-1," ",IF(AN$5-$I$5+1&gt;'Primary inputs Alt'!$C$17,0,(SUM(OFFSET($I$21,0,AN$5-$I$5-$A46+1)))*$C46))</f>
        <v>0</v>
      </c>
      <c r="AO46" s="169">
        <f ca="1">IF(AO$5-$I$5&lt;$A46-1," ",IF(AO$5-$I$5+1&gt;'Primary inputs Alt'!$C$17,0,(SUM(OFFSET($I$21,0,AO$5-$I$5-$A46+1)))*$C46))</f>
        <v>0</v>
      </c>
      <c r="AP46" s="169">
        <f ca="1">IF(AP$5-$I$5&lt;$A46-1," ",IF(AP$5-$I$5+1&gt;'Primary inputs Alt'!$C$17,0,(SUM(OFFSET($I$21,0,AP$5-$I$5-$A46+1)))*$C46))</f>
        <v>0</v>
      </c>
      <c r="AQ46" s="169">
        <f ca="1">IF(AQ$5-$I$5&lt;$A46-1," ",IF(AQ$5-$I$5+1&gt;'Primary inputs Alt'!$C$17,0,(SUM(OFFSET($I$21,0,AQ$5-$I$5-$A46+1)))*$C46))</f>
        <v>0</v>
      </c>
      <c r="AR46" s="169">
        <f ca="1">IF(AR$5-$I$5&lt;$A46-1," ",IF(AR$5-$I$5+1&gt;'Primary inputs Alt'!$C$17,0,(SUM(OFFSET($I$21,0,AR$5-$I$5-$A46+1)))*$C46))</f>
        <v>0</v>
      </c>
      <c r="AS46" s="169">
        <f ca="1">IF(AS$5-$I$5&lt;$A46-1," ",IF(AS$5-$I$5+1&gt;'Primary inputs Alt'!$C$17,0,(SUM(OFFSET($I$21,0,AS$5-$I$5-$A46+1)))*$C46))</f>
        <v>0</v>
      </c>
      <c r="AT46" s="169">
        <f ca="1">IF(AT$5-$I$5&lt;$A46-1," ",IF(AT$5-$I$5+1&gt;'Primary inputs Alt'!$C$17,0,(SUM(OFFSET($I$21,0,AT$5-$I$5-$A46+1)))*$C46))</f>
        <v>0</v>
      </c>
      <c r="AU46" s="169">
        <f ca="1">IF(AU$5-$I$5&lt;$A46-1," ",IF(AU$5-$I$5+1&gt;'Primary inputs Alt'!$C$17,0,(SUM(OFFSET($I$21,0,AU$5-$I$5-$A46+1)))*$C46))</f>
        <v>0</v>
      </c>
      <c r="AV46" s="169">
        <f ca="1">IF(AV$5-$I$5&lt;$A46-1," ",IF(AV$5-$I$5+1&gt;'Primary inputs Alt'!$C$17,0,(SUM(OFFSET($I$21,0,AV$5-$I$5-$A46+1)))*$C46))</f>
        <v>0</v>
      </c>
      <c r="AW46" s="169">
        <f ca="1">IF(AW$5-$I$5&lt;$A46-1," ",IF(AW$5-$I$5+1&gt;'Primary inputs Alt'!$C$17,0,(SUM(OFFSET($I$21,0,AW$5-$I$5-$A46+1)))*$C46))</f>
        <v>0</v>
      </c>
      <c r="AX46" s="169">
        <f ca="1">IF(AX$5-$I$5&lt;$A46-1," ",IF(AX$5-$I$5+1&gt;'Primary inputs Alt'!$C$17,0,(SUM(OFFSET($I$21,0,AX$5-$I$5-$A46+1)))*$C46))</f>
        <v>0</v>
      </c>
      <c r="AY46" s="169">
        <f ca="1">IF(AY$5-$I$5&lt;$A46-1," ",IF(AY$5-$I$5+1&gt;'Primary inputs Alt'!$C$17,0,(SUM(OFFSET($I$21,0,AY$5-$I$5-$A46+1)))*$C46))</f>
        <v>0</v>
      </c>
      <c r="AZ46" s="169">
        <f ca="1">IF(AZ$5-$I$5&lt;$A46-1," ",IF(AZ$5-$I$5+1&gt;'Primary inputs Alt'!$C$17,0,(SUM(OFFSET($I$21,0,AZ$5-$I$5-$A46+1)))*$C46))</f>
        <v>0</v>
      </c>
      <c r="BA46" s="169">
        <f ca="1">IF(BA$5-$I$5&lt;$A46-1," ",IF(BA$5-$I$5+1&gt;'Primary inputs Alt'!$C$17,0,(SUM(OFFSET($I$21,0,BA$5-$I$5-$A46+1)))*$C46))</f>
        <v>0</v>
      </c>
      <c r="BB46" s="169">
        <f ca="1">IF(BB$5-$I$5&lt;$A46-1," ",IF(BB$5-$I$5+1&gt;'Primary inputs Alt'!$C$17,0,(SUM(OFFSET($I$21,0,BB$5-$I$5-$A46+1)))*$C46))</f>
        <v>0</v>
      </c>
      <c r="BC46" s="169">
        <f ca="1">IF(BC$5-$I$5&lt;$A46-1," ",IF(BC$5-$I$5+1&gt;'Primary inputs Alt'!$C$17,0,(SUM(OFFSET($I$21,0,BC$5-$I$5-$A46+1)))*$C46))</f>
        <v>0</v>
      </c>
      <c r="BD46" s="169">
        <f ca="1">IF(BD$5-$I$5&lt;$A46-1," ",IF(BD$5-$I$5+1&gt;'Primary inputs Alt'!$C$17,0,(SUM(OFFSET($I$21,0,BD$5-$I$5-$A46+1)))*$C46))</f>
        <v>0</v>
      </c>
      <c r="BE46" s="169">
        <f ca="1">IF(BE$5-$I$5&lt;$A46-1," ",IF(BE$5-$I$5+1&gt;'Primary inputs Alt'!$C$17,0,(SUM(OFFSET($I$21,0,BE$5-$I$5-$A46+1)))*$C46))</f>
        <v>0</v>
      </c>
      <c r="BF46" s="169">
        <f ca="1">IF(BF$5-$I$5&lt;$A46-1," ",IF(BF$5-$I$5+1&gt;'Primary inputs Alt'!$C$17,0,(SUM(OFFSET($I$21,0,BF$5-$I$5-$A46+1)))*$C46))</f>
        <v>0</v>
      </c>
      <c r="BG46" s="119"/>
      <c r="BH46" s="119"/>
      <c r="BI46" s="119"/>
      <c r="BJ46" s="119"/>
      <c r="BK46" s="119"/>
      <c r="BL46" s="119"/>
      <c r="BM46" s="119"/>
      <c r="BN46" s="119"/>
      <c r="BO46" s="119"/>
      <c r="BP46" s="119"/>
      <c r="BQ46" s="119"/>
      <c r="BR46" s="119"/>
      <c r="BS46" s="119"/>
      <c r="BT46" s="119"/>
      <c r="BU46" s="119"/>
      <c r="BV46" s="119"/>
      <c r="BW46" s="119"/>
      <c r="BX46" s="119"/>
      <c r="BY46" s="119"/>
      <c r="BZ46" s="119"/>
      <c r="CA46" s="119"/>
      <c r="CB46" s="119"/>
      <c r="CC46" s="119"/>
      <c r="CD46" s="119"/>
      <c r="CE46" s="119"/>
      <c r="CF46" s="119"/>
      <c r="CG46" s="119"/>
      <c r="CH46" s="119"/>
      <c r="CI46" s="119"/>
      <c r="CJ46" s="119"/>
      <c r="CK46" s="119"/>
      <c r="CL46" s="119"/>
      <c r="CM46" s="119"/>
      <c r="CN46" s="119"/>
      <c r="CO46" s="119"/>
      <c r="CP46" s="119"/>
      <c r="CQ46" s="119"/>
      <c r="CR46" s="119"/>
      <c r="CS46" s="119"/>
      <c r="CT46" s="119"/>
      <c r="CU46" s="119"/>
      <c r="CV46" s="119"/>
      <c r="CW46" s="119"/>
      <c r="CX46" s="119"/>
      <c r="CY46" s="119"/>
      <c r="CZ46" s="119"/>
    </row>
    <row r="47" spans="1:104">
      <c r="A47" s="119">
        <v>22</v>
      </c>
      <c r="B47" s="119" t="s">
        <v>216</v>
      </c>
      <c r="C47" s="119">
        <f ca="1">OFFSET('Primary inputs Alt'!$E$12,0,$A47-1)</f>
        <v>0</v>
      </c>
      <c r="I47" s="169" t="str">
        <f ca="1">IF(I$5-$I$5&lt;$A47-1," ",IF(I$5-$I$5+1&gt;'Primary inputs Alt'!$C$17,0,(SUM(OFFSET($I$21,0,I$5-$I$5-$A47+1)))*$C47))</f>
        <v xml:space="preserve"> </v>
      </c>
      <c r="J47" s="169" t="str">
        <f ca="1">IF(J$5-$I$5&lt;$A47-1," ",IF(J$5-$I$5+1&gt;'Primary inputs Alt'!$C$17,0,(SUM(OFFSET($I$21,0,J$5-$I$5-$A47+1)))*$C47))</f>
        <v xml:space="preserve"> </v>
      </c>
      <c r="K47" s="169" t="str">
        <f ca="1">IF(K$5-$I$5&lt;$A47-1," ",IF(K$5-$I$5+1&gt;'Primary inputs Alt'!$C$17,0,(SUM(OFFSET($I$21,0,K$5-$I$5-$A47+1)))*$C47))</f>
        <v xml:space="preserve"> </v>
      </c>
      <c r="L47" s="169" t="str">
        <f ca="1">IF(L$5-$I$5&lt;$A47-1," ",IF(L$5-$I$5+1&gt;'Primary inputs Alt'!$C$17,0,(SUM(OFFSET($I$21,0,L$5-$I$5-$A47+1)))*$C47))</f>
        <v xml:space="preserve"> </v>
      </c>
      <c r="M47" s="169" t="str">
        <f ca="1">IF(M$5-$I$5&lt;$A47-1," ",IF(M$5-$I$5+1&gt;'Primary inputs Alt'!$C$17,0,(SUM(OFFSET($I$21,0,M$5-$I$5-$A47+1)))*$C47))</f>
        <v xml:space="preserve"> </v>
      </c>
      <c r="N47" s="169" t="str">
        <f ca="1">IF(N$5-$I$5&lt;$A47-1," ",IF(N$5-$I$5+1&gt;'Primary inputs Alt'!$C$17,0,(SUM(OFFSET($I$21,0,N$5-$I$5-$A47+1)))*$C47))</f>
        <v xml:space="preserve"> </v>
      </c>
      <c r="O47" s="169" t="str">
        <f ca="1">IF(O$5-$I$5&lt;$A47-1," ",IF(O$5-$I$5+1&gt;'Primary inputs Alt'!$C$17,0,(SUM(OFFSET($I$21,0,O$5-$I$5-$A47+1)))*$C47))</f>
        <v xml:space="preserve"> </v>
      </c>
      <c r="P47" s="169" t="str">
        <f ca="1">IF(P$5-$I$5&lt;$A47-1," ",IF(P$5-$I$5+1&gt;'Primary inputs Alt'!$C$17,0,(SUM(OFFSET($I$21,0,P$5-$I$5-$A47+1)))*$C47))</f>
        <v xml:space="preserve"> </v>
      </c>
      <c r="Q47" s="169" t="str">
        <f ca="1">IF(Q$5-$I$5&lt;$A47-1," ",IF(Q$5-$I$5+1&gt;'Primary inputs Alt'!$C$17,0,(SUM(OFFSET($I$21,0,Q$5-$I$5-$A47+1)))*$C47))</f>
        <v xml:space="preserve"> </v>
      </c>
      <c r="R47" s="169" t="str">
        <f ca="1">IF(R$5-$I$5&lt;$A47-1," ",IF(R$5-$I$5+1&gt;'Primary inputs Alt'!$C$17,0,(SUM(OFFSET($I$21,0,R$5-$I$5-$A47+1)))*$C47))</f>
        <v xml:space="preserve"> </v>
      </c>
      <c r="S47" s="169" t="str">
        <f ca="1">IF(S$5-$I$5&lt;$A47-1," ",IF(S$5-$I$5+1&gt;'Primary inputs Alt'!$C$17,0,(SUM(OFFSET($I$21,0,S$5-$I$5-$A47+1)))*$C47))</f>
        <v xml:space="preserve"> </v>
      </c>
      <c r="T47" s="169" t="str">
        <f ca="1">IF(T$5-$I$5&lt;$A47-1," ",IF(T$5-$I$5+1&gt;'Primary inputs Alt'!$C$17,0,(SUM(OFFSET($I$21,0,T$5-$I$5-$A47+1)))*$C47))</f>
        <v xml:space="preserve"> </v>
      </c>
      <c r="U47" s="169" t="str">
        <f ca="1">IF(U$5-$I$5&lt;$A47-1," ",IF(U$5-$I$5+1&gt;'Primary inputs Alt'!$C$17,0,(SUM(OFFSET($I$21,0,U$5-$I$5-$A47+1)))*$C47))</f>
        <v xml:space="preserve"> </v>
      </c>
      <c r="V47" s="169" t="str">
        <f ca="1">IF(V$5-$I$5&lt;$A47-1," ",IF(V$5-$I$5+1&gt;'Primary inputs Alt'!$C$17,0,(SUM(OFFSET($I$21,0,V$5-$I$5-$A47+1)))*$C47))</f>
        <v xml:space="preserve"> </v>
      </c>
      <c r="W47" s="169" t="str">
        <f ca="1">IF(W$5-$I$5&lt;$A47-1," ",IF(W$5-$I$5+1&gt;'Primary inputs Alt'!$C$17,0,(SUM(OFFSET($I$21,0,W$5-$I$5-$A47+1)))*$C47))</f>
        <v xml:space="preserve"> </v>
      </c>
      <c r="X47" s="169" t="str">
        <f ca="1">IF(X$5-$I$5&lt;$A47-1," ",IF(X$5-$I$5+1&gt;'Primary inputs Alt'!$C$17,0,(SUM(OFFSET($I$21,0,X$5-$I$5-$A47+1)))*$C47))</f>
        <v xml:space="preserve"> </v>
      </c>
      <c r="Y47" s="169" t="str">
        <f ca="1">IF(Y$5-$I$5&lt;$A47-1," ",IF(Y$5-$I$5+1&gt;'Primary inputs Alt'!$C$17,0,(SUM(OFFSET($I$21,0,Y$5-$I$5-$A47+1)))*$C47))</f>
        <v xml:space="preserve"> </v>
      </c>
      <c r="Z47" s="169" t="str">
        <f ca="1">IF(Z$5-$I$5&lt;$A47-1," ",IF(Z$5-$I$5+1&gt;'Primary inputs Alt'!$C$17,0,(SUM(OFFSET($I$21,0,Z$5-$I$5-$A47+1)))*$C47))</f>
        <v xml:space="preserve"> </v>
      </c>
      <c r="AA47" s="169" t="str">
        <f ca="1">IF(AA$5-$I$5&lt;$A47-1," ",IF(AA$5-$I$5+1&gt;'Primary inputs Alt'!$C$17,0,(SUM(OFFSET($I$21,0,AA$5-$I$5-$A47+1)))*$C47))</f>
        <v xml:space="preserve"> </v>
      </c>
      <c r="AB47" s="169" t="str">
        <f ca="1">IF(AB$5-$I$5&lt;$A47-1," ",IF(AB$5-$I$5+1&gt;'Primary inputs Alt'!$C$17,0,(SUM(OFFSET($I$21,0,AB$5-$I$5-$A47+1)))*$C47))</f>
        <v xml:space="preserve"> </v>
      </c>
      <c r="AC47" s="169" t="str">
        <f ca="1">IF(AC$5-$I$5&lt;$A47-1," ",IF(AC$5-$I$5+1&gt;'Primary inputs Alt'!$C$17,0,(SUM(OFFSET($I$21,0,AC$5-$I$5-$A47+1)))*$C47))</f>
        <v xml:space="preserve"> </v>
      </c>
      <c r="AD47" s="169">
        <f ca="1">IF(AD$5-$I$5&lt;$A47-1," ",IF(AD$5-$I$5+1&gt;'Primary inputs Alt'!$C$17,0,(SUM(OFFSET($I$21,0,AD$5-$I$5-$A47+1)))*$C47))</f>
        <v>0</v>
      </c>
      <c r="AE47" s="169">
        <f ca="1">IF(AE$5-$I$5&lt;$A47-1," ",IF(AE$5-$I$5+1&gt;'Primary inputs Alt'!$C$17,0,(SUM(OFFSET($I$21,0,AE$5-$I$5-$A47+1)))*$C47))</f>
        <v>0</v>
      </c>
      <c r="AF47" s="169">
        <f ca="1">IF(AF$5-$I$5&lt;$A47-1," ",IF(AF$5-$I$5+1&gt;'Primary inputs Alt'!$C$17,0,(SUM(OFFSET($I$21,0,AF$5-$I$5-$A47+1)))*$C47))</f>
        <v>0</v>
      </c>
      <c r="AG47" s="169">
        <f ca="1">IF(AG$5-$I$5&lt;$A47-1," ",IF(AG$5-$I$5+1&gt;'Primary inputs Alt'!$C$17,0,(SUM(OFFSET($I$21,0,AG$5-$I$5-$A47+1)))*$C47))</f>
        <v>0</v>
      </c>
      <c r="AH47" s="169">
        <f ca="1">IF(AH$5-$I$5&lt;$A47-1," ",IF(AH$5-$I$5+1&gt;'Primary inputs Alt'!$C$17,0,(SUM(OFFSET($I$21,0,AH$5-$I$5-$A47+1)))*$C47))</f>
        <v>0</v>
      </c>
      <c r="AI47" s="169">
        <f ca="1">IF(AI$5-$I$5&lt;$A47-1," ",IF(AI$5-$I$5+1&gt;'Primary inputs Alt'!$C$17,0,(SUM(OFFSET($I$21,0,AI$5-$I$5-$A47+1)))*$C47))</f>
        <v>0</v>
      </c>
      <c r="AJ47" s="169">
        <f ca="1">IF(AJ$5-$I$5&lt;$A47-1," ",IF(AJ$5-$I$5+1&gt;'Primary inputs Alt'!$C$17,0,(SUM(OFFSET($I$21,0,AJ$5-$I$5-$A47+1)))*$C47))</f>
        <v>0</v>
      </c>
      <c r="AK47" s="169">
        <f ca="1">IF(AK$5-$I$5&lt;$A47-1," ",IF(AK$5-$I$5+1&gt;'Primary inputs Alt'!$C$17,0,(SUM(OFFSET($I$21,0,AK$5-$I$5-$A47+1)))*$C47))</f>
        <v>0</v>
      </c>
      <c r="AL47" s="169">
        <f ca="1">IF(AL$5-$I$5&lt;$A47-1," ",IF(AL$5-$I$5+1&gt;'Primary inputs Alt'!$C$17,0,(SUM(OFFSET($I$21,0,AL$5-$I$5-$A47+1)))*$C47))</f>
        <v>0</v>
      </c>
      <c r="AM47" s="169">
        <f ca="1">IF(AM$5-$I$5&lt;$A47-1," ",IF(AM$5-$I$5+1&gt;'Primary inputs Alt'!$C$17,0,(SUM(OFFSET($I$21,0,AM$5-$I$5-$A47+1)))*$C47))</f>
        <v>0</v>
      </c>
      <c r="AN47" s="169">
        <f ca="1">IF(AN$5-$I$5&lt;$A47-1," ",IF(AN$5-$I$5+1&gt;'Primary inputs Alt'!$C$17,0,(SUM(OFFSET($I$21,0,AN$5-$I$5-$A47+1)))*$C47))</f>
        <v>0</v>
      </c>
      <c r="AO47" s="169">
        <f ca="1">IF(AO$5-$I$5&lt;$A47-1," ",IF(AO$5-$I$5+1&gt;'Primary inputs Alt'!$C$17,0,(SUM(OFFSET($I$21,0,AO$5-$I$5-$A47+1)))*$C47))</f>
        <v>0</v>
      </c>
      <c r="AP47" s="169">
        <f ca="1">IF(AP$5-$I$5&lt;$A47-1," ",IF(AP$5-$I$5+1&gt;'Primary inputs Alt'!$C$17,0,(SUM(OFFSET($I$21,0,AP$5-$I$5-$A47+1)))*$C47))</f>
        <v>0</v>
      </c>
      <c r="AQ47" s="169">
        <f ca="1">IF(AQ$5-$I$5&lt;$A47-1," ",IF(AQ$5-$I$5+1&gt;'Primary inputs Alt'!$C$17,0,(SUM(OFFSET($I$21,0,AQ$5-$I$5-$A47+1)))*$C47))</f>
        <v>0</v>
      </c>
      <c r="AR47" s="169">
        <f ca="1">IF(AR$5-$I$5&lt;$A47-1," ",IF(AR$5-$I$5+1&gt;'Primary inputs Alt'!$C$17,0,(SUM(OFFSET($I$21,0,AR$5-$I$5-$A47+1)))*$C47))</f>
        <v>0</v>
      </c>
      <c r="AS47" s="169">
        <f ca="1">IF(AS$5-$I$5&lt;$A47-1," ",IF(AS$5-$I$5+1&gt;'Primary inputs Alt'!$C$17,0,(SUM(OFFSET($I$21,0,AS$5-$I$5-$A47+1)))*$C47))</f>
        <v>0</v>
      </c>
      <c r="AT47" s="169">
        <f ca="1">IF(AT$5-$I$5&lt;$A47-1," ",IF(AT$5-$I$5+1&gt;'Primary inputs Alt'!$C$17,0,(SUM(OFFSET($I$21,0,AT$5-$I$5-$A47+1)))*$C47))</f>
        <v>0</v>
      </c>
      <c r="AU47" s="169">
        <f ca="1">IF(AU$5-$I$5&lt;$A47-1," ",IF(AU$5-$I$5+1&gt;'Primary inputs Alt'!$C$17,0,(SUM(OFFSET($I$21,0,AU$5-$I$5-$A47+1)))*$C47))</f>
        <v>0</v>
      </c>
      <c r="AV47" s="169">
        <f ca="1">IF(AV$5-$I$5&lt;$A47-1," ",IF(AV$5-$I$5+1&gt;'Primary inputs Alt'!$C$17,0,(SUM(OFFSET($I$21,0,AV$5-$I$5-$A47+1)))*$C47))</f>
        <v>0</v>
      </c>
      <c r="AW47" s="169">
        <f ca="1">IF(AW$5-$I$5&lt;$A47-1," ",IF(AW$5-$I$5+1&gt;'Primary inputs Alt'!$C$17,0,(SUM(OFFSET($I$21,0,AW$5-$I$5-$A47+1)))*$C47))</f>
        <v>0</v>
      </c>
      <c r="AX47" s="169">
        <f ca="1">IF(AX$5-$I$5&lt;$A47-1," ",IF(AX$5-$I$5+1&gt;'Primary inputs Alt'!$C$17,0,(SUM(OFFSET($I$21,0,AX$5-$I$5-$A47+1)))*$C47))</f>
        <v>0</v>
      </c>
      <c r="AY47" s="169">
        <f ca="1">IF(AY$5-$I$5&lt;$A47-1," ",IF(AY$5-$I$5+1&gt;'Primary inputs Alt'!$C$17,0,(SUM(OFFSET($I$21,0,AY$5-$I$5-$A47+1)))*$C47))</f>
        <v>0</v>
      </c>
      <c r="AZ47" s="169">
        <f ca="1">IF(AZ$5-$I$5&lt;$A47-1," ",IF(AZ$5-$I$5+1&gt;'Primary inputs Alt'!$C$17,0,(SUM(OFFSET($I$21,0,AZ$5-$I$5-$A47+1)))*$C47))</f>
        <v>0</v>
      </c>
      <c r="BA47" s="169">
        <f ca="1">IF(BA$5-$I$5&lt;$A47-1," ",IF(BA$5-$I$5+1&gt;'Primary inputs Alt'!$C$17,0,(SUM(OFFSET($I$21,0,BA$5-$I$5-$A47+1)))*$C47))</f>
        <v>0</v>
      </c>
      <c r="BB47" s="169">
        <f ca="1">IF(BB$5-$I$5&lt;$A47-1," ",IF(BB$5-$I$5+1&gt;'Primary inputs Alt'!$C$17,0,(SUM(OFFSET($I$21,0,BB$5-$I$5-$A47+1)))*$C47))</f>
        <v>0</v>
      </c>
      <c r="BC47" s="169">
        <f ca="1">IF(BC$5-$I$5&lt;$A47-1," ",IF(BC$5-$I$5+1&gt;'Primary inputs Alt'!$C$17,0,(SUM(OFFSET($I$21,0,BC$5-$I$5-$A47+1)))*$C47))</f>
        <v>0</v>
      </c>
      <c r="BD47" s="169">
        <f ca="1">IF(BD$5-$I$5&lt;$A47-1," ",IF(BD$5-$I$5+1&gt;'Primary inputs Alt'!$C$17,0,(SUM(OFFSET($I$21,0,BD$5-$I$5-$A47+1)))*$C47))</f>
        <v>0</v>
      </c>
      <c r="BE47" s="169">
        <f ca="1">IF(BE$5-$I$5&lt;$A47-1," ",IF(BE$5-$I$5+1&gt;'Primary inputs Alt'!$C$17,0,(SUM(OFFSET($I$21,0,BE$5-$I$5-$A47+1)))*$C47))</f>
        <v>0</v>
      </c>
      <c r="BF47" s="169">
        <f ca="1">IF(BF$5-$I$5&lt;$A47-1," ",IF(BF$5-$I$5+1&gt;'Primary inputs Alt'!$C$17,0,(SUM(OFFSET($I$21,0,BF$5-$I$5-$A47+1)))*$C47))</f>
        <v>0</v>
      </c>
      <c r="BG47" s="119"/>
      <c r="BH47" s="119"/>
      <c r="BI47" s="119"/>
      <c r="BJ47" s="119"/>
      <c r="BK47" s="119"/>
      <c r="BL47" s="119"/>
      <c r="BM47" s="119"/>
      <c r="BN47" s="119"/>
      <c r="BO47" s="119"/>
      <c r="BP47" s="119"/>
      <c r="BQ47" s="119"/>
      <c r="BR47" s="119"/>
      <c r="BS47" s="119"/>
      <c r="BT47" s="119"/>
      <c r="BU47" s="119"/>
      <c r="BV47" s="119"/>
      <c r="BW47" s="119"/>
      <c r="BX47" s="119"/>
      <c r="BY47" s="119"/>
      <c r="BZ47" s="119"/>
      <c r="CA47" s="119"/>
      <c r="CB47" s="119"/>
      <c r="CC47" s="119"/>
      <c r="CD47" s="119"/>
      <c r="CE47" s="119"/>
      <c r="CF47" s="119"/>
      <c r="CG47" s="119"/>
      <c r="CH47" s="119"/>
      <c r="CI47" s="119"/>
      <c r="CJ47" s="119"/>
      <c r="CK47" s="119"/>
      <c r="CL47" s="119"/>
      <c r="CM47" s="119"/>
      <c r="CN47" s="119"/>
      <c r="CO47" s="119"/>
      <c r="CP47" s="119"/>
      <c r="CQ47" s="119"/>
      <c r="CR47" s="119"/>
      <c r="CS47" s="119"/>
      <c r="CT47" s="119"/>
      <c r="CU47" s="119"/>
      <c r="CV47" s="119"/>
      <c r="CW47" s="119"/>
      <c r="CX47" s="119"/>
      <c r="CY47" s="119"/>
      <c r="CZ47" s="119"/>
    </row>
    <row r="48" spans="1:104">
      <c r="A48" s="119">
        <v>23</v>
      </c>
      <c r="B48" s="119" t="s">
        <v>217</v>
      </c>
      <c r="C48" s="119">
        <f ca="1">OFFSET('Primary inputs Alt'!$E$12,0,$A48-1)</f>
        <v>0</v>
      </c>
      <c r="I48" s="169" t="str">
        <f ca="1">IF(I$5-$I$5&lt;$A48-1," ",IF(I$5-$I$5+1&gt;'Primary inputs Alt'!$C$17,0,(SUM(OFFSET($I$21,0,I$5-$I$5-$A48+1)))*$C48))</f>
        <v xml:space="preserve"> </v>
      </c>
      <c r="J48" s="169" t="str">
        <f ca="1">IF(J$5-$I$5&lt;$A48-1," ",IF(J$5-$I$5+1&gt;'Primary inputs Alt'!$C$17,0,(SUM(OFFSET($I$21,0,J$5-$I$5-$A48+1)))*$C48))</f>
        <v xml:space="preserve"> </v>
      </c>
      <c r="K48" s="169" t="str">
        <f ca="1">IF(K$5-$I$5&lt;$A48-1," ",IF(K$5-$I$5+1&gt;'Primary inputs Alt'!$C$17,0,(SUM(OFFSET($I$21,0,K$5-$I$5-$A48+1)))*$C48))</f>
        <v xml:space="preserve"> </v>
      </c>
      <c r="L48" s="169" t="str">
        <f ca="1">IF(L$5-$I$5&lt;$A48-1," ",IF(L$5-$I$5+1&gt;'Primary inputs Alt'!$C$17,0,(SUM(OFFSET($I$21,0,L$5-$I$5-$A48+1)))*$C48))</f>
        <v xml:space="preserve"> </v>
      </c>
      <c r="M48" s="169" t="str">
        <f ca="1">IF(M$5-$I$5&lt;$A48-1," ",IF(M$5-$I$5+1&gt;'Primary inputs Alt'!$C$17,0,(SUM(OFFSET($I$21,0,M$5-$I$5-$A48+1)))*$C48))</f>
        <v xml:space="preserve"> </v>
      </c>
      <c r="N48" s="169" t="str">
        <f ca="1">IF(N$5-$I$5&lt;$A48-1," ",IF(N$5-$I$5+1&gt;'Primary inputs Alt'!$C$17,0,(SUM(OFFSET($I$21,0,N$5-$I$5-$A48+1)))*$C48))</f>
        <v xml:space="preserve"> </v>
      </c>
      <c r="O48" s="169" t="str">
        <f ca="1">IF(O$5-$I$5&lt;$A48-1," ",IF(O$5-$I$5+1&gt;'Primary inputs Alt'!$C$17,0,(SUM(OFFSET($I$21,0,O$5-$I$5-$A48+1)))*$C48))</f>
        <v xml:space="preserve"> </v>
      </c>
      <c r="P48" s="169" t="str">
        <f ca="1">IF(P$5-$I$5&lt;$A48-1," ",IF(P$5-$I$5+1&gt;'Primary inputs Alt'!$C$17,0,(SUM(OFFSET($I$21,0,P$5-$I$5-$A48+1)))*$C48))</f>
        <v xml:space="preserve"> </v>
      </c>
      <c r="Q48" s="169" t="str">
        <f ca="1">IF(Q$5-$I$5&lt;$A48-1," ",IF(Q$5-$I$5+1&gt;'Primary inputs Alt'!$C$17,0,(SUM(OFFSET($I$21,0,Q$5-$I$5-$A48+1)))*$C48))</f>
        <v xml:space="preserve"> </v>
      </c>
      <c r="R48" s="169" t="str">
        <f ca="1">IF(R$5-$I$5&lt;$A48-1," ",IF(R$5-$I$5+1&gt;'Primary inputs Alt'!$C$17,0,(SUM(OFFSET($I$21,0,R$5-$I$5-$A48+1)))*$C48))</f>
        <v xml:space="preserve"> </v>
      </c>
      <c r="S48" s="169" t="str">
        <f ca="1">IF(S$5-$I$5&lt;$A48-1," ",IF(S$5-$I$5+1&gt;'Primary inputs Alt'!$C$17,0,(SUM(OFFSET($I$21,0,S$5-$I$5-$A48+1)))*$C48))</f>
        <v xml:space="preserve"> </v>
      </c>
      <c r="T48" s="169" t="str">
        <f ca="1">IF(T$5-$I$5&lt;$A48-1," ",IF(T$5-$I$5+1&gt;'Primary inputs Alt'!$C$17,0,(SUM(OFFSET($I$21,0,T$5-$I$5-$A48+1)))*$C48))</f>
        <v xml:space="preserve"> </v>
      </c>
      <c r="U48" s="169" t="str">
        <f ca="1">IF(U$5-$I$5&lt;$A48-1," ",IF(U$5-$I$5+1&gt;'Primary inputs Alt'!$C$17,0,(SUM(OFFSET($I$21,0,U$5-$I$5-$A48+1)))*$C48))</f>
        <v xml:space="preserve"> </v>
      </c>
      <c r="V48" s="169" t="str">
        <f ca="1">IF(V$5-$I$5&lt;$A48-1," ",IF(V$5-$I$5+1&gt;'Primary inputs Alt'!$C$17,0,(SUM(OFFSET($I$21,0,V$5-$I$5-$A48+1)))*$C48))</f>
        <v xml:space="preserve"> </v>
      </c>
      <c r="W48" s="169" t="str">
        <f ca="1">IF(W$5-$I$5&lt;$A48-1," ",IF(W$5-$I$5+1&gt;'Primary inputs Alt'!$C$17,0,(SUM(OFFSET($I$21,0,W$5-$I$5-$A48+1)))*$C48))</f>
        <v xml:space="preserve"> </v>
      </c>
      <c r="X48" s="169" t="str">
        <f ca="1">IF(X$5-$I$5&lt;$A48-1," ",IF(X$5-$I$5+1&gt;'Primary inputs Alt'!$C$17,0,(SUM(OFFSET($I$21,0,X$5-$I$5-$A48+1)))*$C48))</f>
        <v xml:space="preserve"> </v>
      </c>
      <c r="Y48" s="169" t="str">
        <f ca="1">IF(Y$5-$I$5&lt;$A48-1," ",IF(Y$5-$I$5+1&gt;'Primary inputs Alt'!$C$17,0,(SUM(OFFSET($I$21,0,Y$5-$I$5-$A48+1)))*$C48))</f>
        <v xml:space="preserve"> </v>
      </c>
      <c r="Z48" s="169" t="str">
        <f ca="1">IF(Z$5-$I$5&lt;$A48-1," ",IF(Z$5-$I$5+1&gt;'Primary inputs Alt'!$C$17,0,(SUM(OFFSET($I$21,0,Z$5-$I$5-$A48+1)))*$C48))</f>
        <v xml:space="preserve"> </v>
      </c>
      <c r="AA48" s="169" t="str">
        <f ca="1">IF(AA$5-$I$5&lt;$A48-1," ",IF(AA$5-$I$5+1&gt;'Primary inputs Alt'!$C$17,0,(SUM(OFFSET($I$21,0,AA$5-$I$5-$A48+1)))*$C48))</f>
        <v xml:space="preserve"> </v>
      </c>
      <c r="AB48" s="169" t="str">
        <f ca="1">IF(AB$5-$I$5&lt;$A48-1," ",IF(AB$5-$I$5+1&gt;'Primary inputs Alt'!$C$17,0,(SUM(OFFSET($I$21,0,AB$5-$I$5-$A48+1)))*$C48))</f>
        <v xml:space="preserve"> </v>
      </c>
      <c r="AC48" s="169" t="str">
        <f ca="1">IF(AC$5-$I$5&lt;$A48-1," ",IF(AC$5-$I$5+1&gt;'Primary inputs Alt'!$C$17,0,(SUM(OFFSET($I$21,0,AC$5-$I$5-$A48+1)))*$C48))</f>
        <v xml:space="preserve"> </v>
      </c>
      <c r="AD48" s="169" t="str">
        <f ca="1">IF(AD$5-$I$5&lt;$A48-1," ",IF(AD$5-$I$5+1&gt;'Primary inputs Alt'!$C$17,0,(SUM(OFFSET($I$21,0,AD$5-$I$5-$A48+1)))*$C48))</f>
        <v xml:space="preserve"> </v>
      </c>
      <c r="AE48" s="169">
        <f ca="1">IF(AE$5-$I$5&lt;$A48-1," ",IF(AE$5-$I$5+1&gt;'Primary inputs Alt'!$C$17,0,(SUM(OFFSET($I$21,0,AE$5-$I$5-$A48+1)))*$C48))</f>
        <v>0</v>
      </c>
      <c r="AF48" s="169">
        <f ca="1">IF(AF$5-$I$5&lt;$A48-1," ",IF(AF$5-$I$5+1&gt;'Primary inputs Alt'!$C$17,0,(SUM(OFFSET($I$21,0,AF$5-$I$5-$A48+1)))*$C48))</f>
        <v>0</v>
      </c>
      <c r="AG48" s="169">
        <f ca="1">IF(AG$5-$I$5&lt;$A48-1," ",IF(AG$5-$I$5+1&gt;'Primary inputs Alt'!$C$17,0,(SUM(OFFSET($I$21,0,AG$5-$I$5-$A48+1)))*$C48))</f>
        <v>0</v>
      </c>
      <c r="AH48" s="169">
        <f ca="1">IF(AH$5-$I$5&lt;$A48-1," ",IF(AH$5-$I$5+1&gt;'Primary inputs Alt'!$C$17,0,(SUM(OFFSET($I$21,0,AH$5-$I$5-$A48+1)))*$C48))</f>
        <v>0</v>
      </c>
      <c r="AI48" s="169">
        <f ca="1">IF(AI$5-$I$5&lt;$A48-1," ",IF(AI$5-$I$5+1&gt;'Primary inputs Alt'!$C$17,0,(SUM(OFFSET($I$21,0,AI$5-$I$5-$A48+1)))*$C48))</f>
        <v>0</v>
      </c>
      <c r="AJ48" s="169">
        <f ca="1">IF(AJ$5-$I$5&lt;$A48-1," ",IF(AJ$5-$I$5+1&gt;'Primary inputs Alt'!$C$17,0,(SUM(OFFSET($I$21,0,AJ$5-$I$5-$A48+1)))*$C48))</f>
        <v>0</v>
      </c>
      <c r="AK48" s="169">
        <f ca="1">IF(AK$5-$I$5&lt;$A48-1," ",IF(AK$5-$I$5+1&gt;'Primary inputs Alt'!$C$17,0,(SUM(OFFSET($I$21,0,AK$5-$I$5-$A48+1)))*$C48))</f>
        <v>0</v>
      </c>
      <c r="AL48" s="169">
        <f ca="1">IF(AL$5-$I$5&lt;$A48-1," ",IF(AL$5-$I$5+1&gt;'Primary inputs Alt'!$C$17,0,(SUM(OFFSET($I$21,0,AL$5-$I$5-$A48+1)))*$C48))</f>
        <v>0</v>
      </c>
      <c r="AM48" s="169">
        <f ca="1">IF(AM$5-$I$5&lt;$A48-1," ",IF(AM$5-$I$5+1&gt;'Primary inputs Alt'!$C$17,0,(SUM(OFFSET($I$21,0,AM$5-$I$5-$A48+1)))*$C48))</f>
        <v>0</v>
      </c>
      <c r="AN48" s="169">
        <f ca="1">IF(AN$5-$I$5&lt;$A48-1," ",IF(AN$5-$I$5+1&gt;'Primary inputs Alt'!$C$17,0,(SUM(OFFSET($I$21,0,AN$5-$I$5-$A48+1)))*$C48))</f>
        <v>0</v>
      </c>
      <c r="AO48" s="169">
        <f ca="1">IF(AO$5-$I$5&lt;$A48-1," ",IF(AO$5-$I$5+1&gt;'Primary inputs Alt'!$C$17,0,(SUM(OFFSET($I$21,0,AO$5-$I$5-$A48+1)))*$C48))</f>
        <v>0</v>
      </c>
      <c r="AP48" s="169">
        <f ca="1">IF(AP$5-$I$5&lt;$A48-1," ",IF(AP$5-$I$5+1&gt;'Primary inputs Alt'!$C$17,0,(SUM(OFFSET($I$21,0,AP$5-$I$5-$A48+1)))*$C48))</f>
        <v>0</v>
      </c>
      <c r="AQ48" s="169">
        <f ca="1">IF(AQ$5-$I$5&lt;$A48-1," ",IF(AQ$5-$I$5+1&gt;'Primary inputs Alt'!$C$17,0,(SUM(OFFSET($I$21,0,AQ$5-$I$5-$A48+1)))*$C48))</f>
        <v>0</v>
      </c>
      <c r="AR48" s="169">
        <f ca="1">IF(AR$5-$I$5&lt;$A48-1," ",IF(AR$5-$I$5+1&gt;'Primary inputs Alt'!$C$17,0,(SUM(OFFSET($I$21,0,AR$5-$I$5-$A48+1)))*$C48))</f>
        <v>0</v>
      </c>
      <c r="AS48" s="169">
        <f ca="1">IF(AS$5-$I$5&lt;$A48-1," ",IF(AS$5-$I$5+1&gt;'Primary inputs Alt'!$C$17,0,(SUM(OFFSET($I$21,0,AS$5-$I$5-$A48+1)))*$C48))</f>
        <v>0</v>
      </c>
      <c r="AT48" s="169">
        <f ca="1">IF(AT$5-$I$5&lt;$A48-1," ",IF(AT$5-$I$5+1&gt;'Primary inputs Alt'!$C$17,0,(SUM(OFFSET($I$21,0,AT$5-$I$5-$A48+1)))*$C48))</f>
        <v>0</v>
      </c>
      <c r="AU48" s="169">
        <f ca="1">IF(AU$5-$I$5&lt;$A48-1," ",IF(AU$5-$I$5+1&gt;'Primary inputs Alt'!$C$17,0,(SUM(OFFSET($I$21,0,AU$5-$I$5-$A48+1)))*$C48))</f>
        <v>0</v>
      </c>
      <c r="AV48" s="169">
        <f ca="1">IF(AV$5-$I$5&lt;$A48-1," ",IF(AV$5-$I$5+1&gt;'Primary inputs Alt'!$C$17,0,(SUM(OFFSET($I$21,0,AV$5-$I$5-$A48+1)))*$C48))</f>
        <v>0</v>
      </c>
      <c r="AW48" s="169">
        <f ca="1">IF(AW$5-$I$5&lt;$A48-1," ",IF(AW$5-$I$5+1&gt;'Primary inputs Alt'!$C$17,0,(SUM(OFFSET($I$21,0,AW$5-$I$5-$A48+1)))*$C48))</f>
        <v>0</v>
      </c>
      <c r="AX48" s="169">
        <f ca="1">IF(AX$5-$I$5&lt;$A48-1," ",IF(AX$5-$I$5+1&gt;'Primary inputs Alt'!$C$17,0,(SUM(OFFSET($I$21,0,AX$5-$I$5-$A48+1)))*$C48))</f>
        <v>0</v>
      </c>
      <c r="AY48" s="169">
        <f ca="1">IF(AY$5-$I$5&lt;$A48-1," ",IF(AY$5-$I$5+1&gt;'Primary inputs Alt'!$C$17,0,(SUM(OFFSET($I$21,0,AY$5-$I$5-$A48+1)))*$C48))</f>
        <v>0</v>
      </c>
      <c r="AZ48" s="169">
        <f ca="1">IF(AZ$5-$I$5&lt;$A48-1," ",IF(AZ$5-$I$5+1&gt;'Primary inputs Alt'!$C$17,0,(SUM(OFFSET($I$21,0,AZ$5-$I$5-$A48+1)))*$C48))</f>
        <v>0</v>
      </c>
      <c r="BA48" s="169">
        <f ca="1">IF(BA$5-$I$5&lt;$A48-1," ",IF(BA$5-$I$5+1&gt;'Primary inputs Alt'!$C$17,0,(SUM(OFFSET($I$21,0,BA$5-$I$5-$A48+1)))*$C48))</f>
        <v>0</v>
      </c>
      <c r="BB48" s="169">
        <f ca="1">IF(BB$5-$I$5&lt;$A48-1," ",IF(BB$5-$I$5+1&gt;'Primary inputs Alt'!$C$17,0,(SUM(OFFSET($I$21,0,BB$5-$I$5-$A48+1)))*$C48))</f>
        <v>0</v>
      </c>
      <c r="BC48" s="169">
        <f ca="1">IF(BC$5-$I$5&lt;$A48-1," ",IF(BC$5-$I$5+1&gt;'Primary inputs Alt'!$C$17,0,(SUM(OFFSET($I$21,0,BC$5-$I$5-$A48+1)))*$C48))</f>
        <v>0</v>
      </c>
      <c r="BD48" s="169">
        <f ca="1">IF(BD$5-$I$5&lt;$A48-1," ",IF(BD$5-$I$5+1&gt;'Primary inputs Alt'!$C$17,0,(SUM(OFFSET($I$21,0,BD$5-$I$5-$A48+1)))*$C48))</f>
        <v>0</v>
      </c>
      <c r="BE48" s="169">
        <f ca="1">IF(BE$5-$I$5&lt;$A48-1," ",IF(BE$5-$I$5+1&gt;'Primary inputs Alt'!$C$17,0,(SUM(OFFSET($I$21,0,BE$5-$I$5-$A48+1)))*$C48))</f>
        <v>0</v>
      </c>
      <c r="BF48" s="169">
        <f ca="1">IF(BF$5-$I$5&lt;$A48-1," ",IF(BF$5-$I$5+1&gt;'Primary inputs Alt'!$C$17,0,(SUM(OFFSET($I$21,0,BF$5-$I$5-$A48+1)))*$C48))</f>
        <v>0</v>
      </c>
      <c r="BG48" s="119"/>
      <c r="BH48" s="119"/>
      <c r="BI48" s="119"/>
      <c r="BJ48" s="119"/>
      <c r="BK48" s="119"/>
      <c r="BL48" s="119"/>
      <c r="BM48" s="119"/>
      <c r="BN48" s="119"/>
      <c r="BO48" s="119"/>
      <c r="BP48" s="119"/>
      <c r="BQ48" s="119"/>
      <c r="BR48" s="119"/>
      <c r="BS48" s="119"/>
      <c r="BT48" s="119"/>
      <c r="BU48" s="119"/>
      <c r="BV48" s="119"/>
      <c r="BW48" s="119"/>
      <c r="BX48" s="119"/>
      <c r="BY48" s="119"/>
      <c r="BZ48" s="119"/>
      <c r="CA48" s="119"/>
      <c r="CB48" s="119"/>
      <c r="CC48" s="119"/>
      <c r="CD48" s="119"/>
      <c r="CE48" s="119"/>
      <c r="CF48" s="119"/>
      <c r="CG48" s="119"/>
      <c r="CH48" s="119"/>
      <c r="CI48" s="119"/>
      <c r="CJ48" s="119"/>
      <c r="CK48" s="119"/>
      <c r="CL48" s="119"/>
      <c r="CM48" s="119"/>
      <c r="CN48" s="119"/>
      <c r="CO48" s="119"/>
      <c r="CP48" s="119"/>
      <c r="CQ48" s="119"/>
      <c r="CR48" s="119"/>
      <c r="CS48" s="119"/>
      <c r="CT48" s="119"/>
      <c r="CU48" s="119"/>
      <c r="CV48" s="119"/>
      <c r="CW48" s="119"/>
      <c r="CX48" s="119"/>
      <c r="CY48" s="119"/>
      <c r="CZ48" s="119"/>
    </row>
    <row r="49" spans="1:104">
      <c r="A49" s="119">
        <v>24</v>
      </c>
      <c r="B49" s="119" t="s">
        <v>218</v>
      </c>
      <c r="C49" s="119">
        <f ca="1">OFFSET('Primary inputs Alt'!$E$12,0,$A49-1)</f>
        <v>0</v>
      </c>
      <c r="I49" s="169" t="str">
        <f ca="1">IF(I$5-$I$5&lt;$A49-1," ",IF(I$5-$I$5+1&gt;'Primary inputs Alt'!$C$17,0,(SUM(OFFSET($I$21,0,I$5-$I$5-$A49+1)))*$C49))</f>
        <v xml:space="preserve"> </v>
      </c>
      <c r="J49" s="169" t="str">
        <f ca="1">IF(J$5-$I$5&lt;$A49-1," ",IF(J$5-$I$5+1&gt;'Primary inputs Alt'!$C$17,0,(SUM(OFFSET($I$21,0,J$5-$I$5-$A49+1)))*$C49))</f>
        <v xml:space="preserve"> </v>
      </c>
      <c r="K49" s="169" t="str">
        <f ca="1">IF(K$5-$I$5&lt;$A49-1," ",IF(K$5-$I$5+1&gt;'Primary inputs Alt'!$C$17,0,(SUM(OFFSET($I$21,0,K$5-$I$5-$A49+1)))*$C49))</f>
        <v xml:space="preserve"> </v>
      </c>
      <c r="L49" s="169" t="str">
        <f ca="1">IF(L$5-$I$5&lt;$A49-1," ",IF(L$5-$I$5+1&gt;'Primary inputs Alt'!$C$17,0,(SUM(OFFSET($I$21,0,L$5-$I$5-$A49+1)))*$C49))</f>
        <v xml:space="preserve"> </v>
      </c>
      <c r="M49" s="169" t="str">
        <f ca="1">IF(M$5-$I$5&lt;$A49-1," ",IF(M$5-$I$5+1&gt;'Primary inputs Alt'!$C$17,0,(SUM(OFFSET($I$21,0,M$5-$I$5-$A49+1)))*$C49))</f>
        <v xml:space="preserve"> </v>
      </c>
      <c r="N49" s="169" t="str">
        <f ca="1">IF(N$5-$I$5&lt;$A49-1," ",IF(N$5-$I$5+1&gt;'Primary inputs Alt'!$C$17,0,(SUM(OFFSET($I$21,0,N$5-$I$5-$A49+1)))*$C49))</f>
        <v xml:space="preserve"> </v>
      </c>
      <c r="O49" s="169" t="str">
        <f ca="1">IF(O$5-$I$5&lt;$A49-1," ",IF(O$5-$I$5+1&gt;'Primary inputs Alt'!$C$17,0,(SUM(OFFSET($I$21,0,O$5-$I$5-$A49+1)))*$C49))</f>
        <v xml:space="preserve"> </v>
      </c>
      <c r="P49" s="169" t="str">
        <f ca="1">IF(P$5-$I$5&lt;$A49-1," ",IF(P$5-$I$5+1&gt;'Primary inputs Alt'!$C$17,0,(SUM(OFFSET($I$21,0,P$5-$I$5-$A49+1)))*$C49))</f>
        <v xml:space="preserve"> </v>
      </c>
      <c r="Q49" s="169" t="str">
        <f ca="1">IF(Q$5-$I$5&lt;$A49-1," ",IF(Q$5-$I$5+1&gt;'Primary inputs Alt'!$C$17,0,(SUM(OFFSET($I$21,0,Q$5-$I$5-$A49+1)))*$C49))</f>
        <v xml:space="preserve"> </v>
      </c>
      <c r="R49" s="169" t="str">
        <f ca="1">IF(R$5-$I$5&lt;$A49-1," ",IF(R$5-$I$5+1&gt;'Primary inputs Alt'!$C$17,0,(SUM(OFFSET($I$21,0,R$5-$I$5-$A49+1)))*$C49))</f>
        <v xml:space="preserve"> </v>
      </c>
      <c r="S49" s="169" t="str">
        <f ca="1">IF(S$5-$I$5&lt;$A49-1," ",IF(S$5-$I$5+1&gt;'Primary inputs Alt'!$C$17,0,(SUM(OFFSET($I$21,0,S$5-$I$5-$A49+1)))*$C49))</f>
        <v xml:space="preserve"> </v>
      </c>
      <c r="T49" s="169" t="str">
        <f ca="1">IF(T$5-$I$5&lt;$A49-1," ",IF(T$5-$I$5+1&gt;'Primary inputs Alt'!$C$17,0,(SUM(OFFSET($I$21,0,T$5-$I$5-$A49+1)))*$C49))</f>
        <v xml:space="preserve"> </v>
      </c>
      <c r="U49" s="169" t="str">
        <f ca="1">IF(U$5-$I$5&lt;$A49-1," ",IF(U$5-$I$5+1&gt;'Primary inputs Alt'!$C$17,0,(SUM(OFFSET($I$21,0,U$5-$I$5-$A49+1)))*$C49))</f>
        <v xml:space="preserve"> </v>
      </c>
      <c r="V49" s="169" t="str">
        <f ca="1">IF(V$5-$I$5&lt;$A49-1," ",IF(V$5-$I$5+1&gt;'Primary inputs Alt'!$C$17,0,(SUM(OFFSET($I$21,0,V$5-$I$5-$A49+1)))*$C49))</f>
        <v xml:space="preserve"> </v>
      </c>
      <c r="W49" s="169" t="str">
        <f ca="1">IF(W$5-$I$5&lt;$A49-1," ",IF(W$5-$I$5+1&gt;'Primary inputs Alt'!$C$17,0,(SUM(OFFSET($I$21,0,W$5-$I$5-$A49+1)))*$C49))</f>
        <v xml:space="preserve"> </v>
      </c>
      <c r="X49" s="169" t="str">
        <f ca="1">IF(X$5-$I$5&lt;$A49-1," ",IF(X$5-$I$5+1&gt;'Primary inputs Alt'!$C$17,0,(SUM(OFFSET($I$21,0,X$5-$I$5-$A49+1)))*$C49))</f>
        <v xml:space="preserve"> </v>
      </c>
      <c r="Y49" s="169" t="str">
        <f ca="1">IF(Y$5-$I$5&lt;$A49-1," ",IF(Y$5-$I$5+1&gt;'Primary inputs Alt'!$C$17,0,(SUM(OFFSET($I$21,0,Y$5-$I$5-$A49+1)))*$C49))</f>
        <v xml:space="preserve"> </v>
      </c>
      <c r="Z49" s="169" t="str">
        <f ca="1">IF(Z$5-$I$5&lt;$A49-1," ",IF(Z$5-$I$5+1&gt;'Primary inputs Alt'!$C$17,0,(SUM(OFFSET($I$21,0,Z$5-$I$5-$A49+1)))*$C49))</f>
        <v xml:space="preserve"> </v>
      </c>
      <c r="AA49" s="169" t="str">
        <f ca="1">IF(AA$5-$I$5&lt;$A49-1," ",IF(AA$5-$I$5+1&gt;'Primary inputs Alt'!$C$17,0,(SUM(OFFSET($I$21,0,AA$5-$I$5-$A49+1)))*$C49))</f>
        <v xml:space="preserve"> </v>
      </c>
      <c r="AB49" s="169" t="str">
        <f ca="1">IF(AB$5-$I$5&lt;$A49-1," ",IF(AB$5-$I$5+1&gt;'Primary inputs Alt'!$C$17,0,(SUM(OFFSET($I$21,0,AB$5-$I$5-$A49+1)))*$C49))</f>
        <v xml:space="preserve"> </v>
      </c>
      <c r="AC49" s="169" t="str">
        <f ca="1">IF(AC$5-$I$5&lt;$A49-1," ",IF(AC$5-$I$5+1&gt;'Primary inputs Alt'!$C$17,0,(SUM(OFFSET($I$21,0,AC$5-$I$5-$A49+1)))*$C49))</f>
        <v xml:space="preserve"> </v>
      </c>
      <c r="AD49" s="169" t="str">
        <f ca="1">IF(AD$5-$I$5&lt;$A49-1," ",IF(AD$5-$I$5+1&gt;'Primary inputs Alt'!$C$17,0,(SUM(OFFSET($I$21,0,AD$5-$I$5-$A49+1)))*$C49))</f>
        <v xml:space="preserve"> </v>
      </c>
      <c r="AE49" s="169" t="str">
        <f ca="1">IF(AE$5-$I$5&lt;$A49-1," ",IF(AE$5-$I$5+1&gt;'Primary inputs Alt'!$C$17,0,(SUM(OFFSET($I$21,0,AE$5-$I$5-$A49+1)))*$C49))</f>
        <v xml:space="preserve"> </v>
      </c>
      <c r="AF49" s="169">
        <f ca="1">IF(AF$5-$I$5&lt;$A49-1," ",IF(AF$5-$I$5+1&gt;'Primary inputs Alt'!$C$17,0,(SUM(OFFSET($I$21,0,AF$5-$I$5-$A49+1)))*$C49))</f>
        <v>0</v>
      </c>
      <c r="AG49" s="169">
        <f ca="1">IF(AG$5-$I$5&lt;$A49-1," ",IF(AG$5-$I$5+1&gt;'Primary inputs Alt'!$C$17,0,(SUM(OFFSET($I$21,0,AG$5-$I$5-$A49+1)))*$C49))</f>
        <v>0</v>
      </c>
      <c r="AH49" s="169">
        <f ca="1">IF(AH$5-$I$5&lt;$A49-1," ",IF(AH$5-$I$5+1&gt;'Primary inputs Alt'!$C$17,0,(SUM(OFFSET($I$21,0,AH$5-$I$5-$A49+1)))*$C49))</f>
        <v>0</v>
      </c>
      <c r="AI49" s="169">
        <f ca="1">IF(AI$5-$I$5&lt;$A49-1," ",IF(AI$5-$I$5+1&gt;'Primary inputs Alt'!$C$17,0,(SUM(OFFSET($I$21,0,AI$5-$I$5-$A49+1)))*$C49))</f>
        <v>0</v>
      </c>
      <c r="AJ49" s="169">
        <f ca="1">IF(AJ$5-$I$5&lt;$A49-1," ",IF(AJ$5-$I$5+1&gt;'Primary inputs Alt'!$C$17,0,(SUM(OFFSET($I$21,0,AJ$5-$I$5-$A49+1)))*$C49))</f>
        <v>0</v>
      </c>
      <c r="AK49" s="169">
        <f ca="1">IF(AK$5-$I$5&lt;$A49-1," ",IF(AK$5-$I$5+1&gt;'Primary inputs Alt'!$C$17,0,(SUM(OFFSET($I$21,0,AK$5-$I$5-$A49+1)))*$C49))</f>
        <v>0</v>
      </c>
      <c r="AL49" s="169">
        <f ca="1">IF(AL$5-$I$5&lt;$A49-1," ",IF(AL$5-$I$5+1&gt;'Primary inputs Alt'!$C$17,0,(SUM(OFFSET($I$21,0,AL$5-$I$5-$A49+1)))*$C49))</f>
        <v>0</v>
      </c>
      <c r="AM49" s="169">
        <f ca="1">IF(AM$5-$I$5&lt;$A49-1," ",IF(AM$5-$I$5+1&gt;'Primary inputs Alt'!$C$17,0,(SUM(OFFSET($I$21,0,AM$5-$I$5-$A49+1)))*$C49))</f>
        <v>0</v>
      </c>
      <c r="AN49" s="169">
        <f ca="1">IF(AN$5-$I$5&lt;$A49-1," ",IF(AN$5-$I$5+1&gt;'Primary inputs Alt'!$C$17,0,(SUM(OFFSET($I$21,0,AN$5-$I$5-$A49+1)))*$C49))</f>
        <v>0</v>
      </c>
      <c r="AO49" s="169">
        <f ca="1">IF(AO$5-$I$5&lt;$A49-1," ",IF(AO$5-$I$5+1&gt;'Primary inputs Alt'!$C$17,0,(SUM(OFFSET($I$21,0,AO$5-$I$5-$A49+1)))*$C49))</f>
        <v>0</v>
      </c>
      <c r="AP49" s="169">
        <f ca="1">IF(AP$5-$I$5&lt;$A49-1," ",IF(AP$5-$I$5+1&gt;'Primary inputs Alt'!$C$17,0,(SUM(OFFSET($I$21,0,AP$5-$I$5-$A49+1)))*$C49))</f>
        <v>0</v>
      </c>
      <c r="AQ49" s="169">
        <f ca="1">IF(AQ$5-$I$5&lt;$A49-1," ",IF(AQ$5-$I$5+1&gt;'Primary inputs Alt'!$C$17,0,(SUM(OFFSET($I$21,0,AQ$5-$I$5-$A49+1)))*$C49))</f>
        <v>0</v>
      </c>
      <c r="AR49" s="169">
        <f ca="1">IF(AR$5-$I$5&lt;$A49-1," ",IF(AR$5-$I$5+1&gt;'Primary inputs Alt'!$C$17,0,(SUM(OFFSET($I$21,0,AR$5-$I$5-$A49+1)))*$C49))</f>
        <v>0</v>
      </c>
      <c r="AS49" s="169">
        <f ca="1">IF(AS$5-$I$5&lt;$A49-1," ",IF(AS$5-$I$5+1&gt;'Primary inputs Alt'!$C$17,0,(SUM(OFFSET($I$21,0,AS$5-$I$5-$A49+1)))*$C49))</f>
        <v>0</v>
      </c>
      <c r="AT49" s="169">
        <f ca="1">IF(AT$5-$I$5&lt;$A49-1," ",IF(AT$5-$I$5+1&gt;'Primary inputs Alt'!$C$17,0,(SUM(OFFSET($I$21,0,AT$5-$I$5-$A49+1)))*$C49))</f>
        <v>0</v>
      </c>
      <c r="AU49" s="169">
        <f ca="1">IF(AU$5-$I$5&lt;$A49-1," ",IF(AU$5-$I$5+1&gt;'Primary inputs Alt'!$C$17,0,(SUM(OFFSET($I$21,0,AU$5-$I$5-$A49+1)))*$C49))</f>
        <v>0</v>
      </c>
      <c r="AV49" s="169">
        <f ca="1">IF(AV$5-$I$5&lt;$A49-1," ",IF(AV$5-$I$5+1&gt;'Primary inputs Alt'!$C$17,0,(SUM(OFFSET($I$21,0,AV$5-$I$5-$A49+1)))*$C49))</f>
        <v>0</v>
      </c>
      <c r="AW49" s="169">
        <f ca="1">IF(AW$5-$I$5&lt;$A49-1," ",IF(AW$5-$I$5+1&gt;'Primary inputs Alt'!$C$17,0,(SUM(OFFSET($I$21,0,AW$5-$I$5-$A49+1)))*$C49))</f>
        <v>0</v>
      </c>
      <c r="AX49" s="169">
        <f ca="1">IF(AX$5-$I$5&lt;$A49-1," ",IF(AX$5-$I$5+1&gt;'Primary inputs Alt'!$C$17,0,(SUM(OFFSET($I$21,0,AX$5-$I$5-$A49+1)))*$C49))</f>
        <v>0</v>
      </c>
      <c r="AY49" s="169">
        <f ca="1">IF(AY$5-$I$5&lt;$A49-1," ",IF(AY$5-$I$5+1&gt;'Primary inputs Alt'!$C$17,0,(SUM(OFFSET($I$21,0,AY$5-$I$5-$A49+1)))*$C49))</f>
        <v>0</v>
      </c>
      <c r="AZ49" s="169">
        <f ca="1">IF(AZ$5-$I$5&lt;$A49-1," ",IF(AZ$5-$I$5+1&gt;'Primary inputs Alt'!$C$17,0,(SUM(OFFSET($I$21,0,AZ$5-$I$5-$A49+1)))*$C49))</f>
        <v>0</v>
      </c>
      <c r="BA49" s="169">
        <f ca="1">IF(BA$5-$I$5&lt;$A49-1," ",IF(BA$5-$I$5+1&gt;'Primary inputs Alt'!$C$17,0,(SUM(OFFSET($I$21,0,BA$5-$I$5-$A49+1)))*$C49))</f>
        <v>0</v>
      </c>
      <c r="BB49" s="169">
        <f ca="1">IF(BB$5-$I$5&lt;$A49-1," ",IF(BB$5-$I$5+1&gt;'Primary inputs Alt'!$C$17,0,(SUM(OFFSET($I$21,0,BB$5-$I$5-$A49+1)))*$C49))</f>
        <v>0</v>
      </c>
      <c r="BC49" s="169">
        <f ca="1">IF(BC$5-$I$5&lt;$A49-1," ",IF(BC$5-$I$5+1&gt;'Primary inputs Alt'!$C$17,0,(SUM(OFFSET($I$21,0,BC$5-$I$5-$A49+1)))*$C49))</f>
        <v>0</v>
      </c>
      <c r="BD49" s="169">
        <f ca="1">IF(BD$5-$I$5&lt;$A49-1," ",IF(BD$5-$I$5+1&gt;'Primary inputs Alt'!$C$17,0,(SUM(OFFSET($I$21,0,BD$5-$I$5-$A49+1)))*$C49))</f>
        <v>0</v>
      </c>
      <c r="BE49" s="169">
        <f ca="1">IF(BE$5-$I$5&lt;$A49-1," ",IF(BE$5-$I$5+1&gt;'Primary inputs Alt'!$C$17,0,(SUM(OFFSET($I$21,0,BE$5-$I$5-$A49+1)))*$C49))</f>
        <v>0</v>
      </c>
      <c r="BF49" s="169">
        <f ca="1">IF(BF$5-$I$5&lt;$A49-1," ",IF(BF$5-$I$5+1&gt;'Primary inputs Alt'!$C$17,0,(SUM(OFFSET($I$21,0,BF$5-$I$5-$A49+1)))*$C49))</f>
        <v>0</v>
      </c>
      <c r="BG49" s="119"/>
      <c r="BH49" s="119"/>
      <c r="BI49" s="119"/>
      <c r="BJ49" s="119"/>
      <c r="BK49" s="119"/>
      <c r="BL49" s="119"/>
      <c r="BM49" s="119"/>
      <c r="BN49" s="119"/>
      <c r="BO49" s="119"/>
      <c r="BP49" s="119"/>
      <c r="BQ49" s="119"/>
      <c r="BR49" s="119"/>
      <c r="BS49" s="119"/>
      <c r="BT49" s="119"/>
      <c r="BU49" s="119"/>
      <c r="BV49" s="119"/>
      <c r="BW49" s="119"/>
      <c r="BX49" s="119"/>
      <c r="BY49" s="119"/>
      <c r="BZ49" s="119"/>
      <c r="CA49" s="119"/>
      <c r="CB49" s="119"/>
      <c r="CC49" s="119"/>
      <c r="CD49" s="119"/>
      <c r="CE49" s="119"/>
      <c r="CF49" s="119"/>
      <c r="CG49" s="119"/>
      <c r="CH49" s="119"/>
      <c r="CI49" s="119"/>
      <c r="CJ49" s="119"/>
      <c r="CK49" s="119"/>
      <c r="CL49" s="119"/>
      <c r="CM49" s="119"/>
      <c r="CN49" s="119"/>
      <c r="CO49" s="119"/>
      <c r="CP49" s="119"/>
      <c r="CQ49" s="119"/>
      <c r="CR49" s="119"/>
      <c r="CS49" s="119"/>
      <c r="CT49" s="119"/>
      <c r="CU49" s="119"/>
      <c r="CV49" s="119"/>
      <c r="CW49" s="119"/>
      <c r="CX49" s="119"/>
      <c r="CY49" s="119"/>
      <c r="CZ49" s="119"/>
    </row>
    <row r="50" spans="1:104">
      <c r="A50" s="119">
        <v>25</v>
      </c>
      <c r="B50" s="119" t="s">
        <v>219</v>
      </c>
      <c r="C50" s="119">
        <f ca="1">OFFSET('Primary inputs Alt'!$E$12,0,$A50-1)</f>
        <v>0</v>
      </c>
      <c r="I50" s="169" t="str">
        <f ca="1">IF(I$5-$I$5&lt;$A50-1," ",IF(I$5-$I$5+1&gt;'Primary inputs Alt'!$C$17,0,(SUM(OFFSET($I$21,0,I$5-$I$5-$A50+1)))*$C50))</f>
        <v xml:space="preserve"> </v>
      </c>
      <c r="J50" s="169" t="str">
        <f ca="1">IF(J$5-$I$5&lt;$A50-1," ",IF(J$5-$I$5+1&gt;'Primary inputs Alt'!$C$17,0,(SUM(OFFSET($I$21,0,J$5-$I$5-$A50+1)))*$C50))</f>
        <v xml:space="preserve"> </v>
      </c>
      <c r="K50" s="169" t="str">
        <f ca="1">IF(K$5-$I$5&lt;$A50-1," ",IF(K$5-$I$5+1&gt;'Primary inputs Alt'!$C$17,0,(SUM(OFFSET($I$21,0,K$5-$I$5-$A50+1)))*$C50))</f>
        <v xml:space="preserve"> </v>
      </c>
      <c r="L50" s="169" t="str">
        <f ca="1">IF(L$5-$I$5&lt;$A50-1," ",IF(L$5-$I$5+1&gt;'Primary inputs Alt'!$C$17,0,(SUM(OFFSET($I$21,0,L$5-$I$5-$A50+1)))*$C50))</f>
        <v xml:space="preserve"> </v>
      </c>
      <c r="M50" s="169" t="str">
        <f ca="1">IF(M$5-$I$5&lt;$A50-1," ",IF(M$5-$I$5+1&gt;'Primary inputs Alt'!$C$17,0,(SUM(OFFSET($I$21,0,M$5-$I$5-$A50+1)))*$C50))</f>
        <v xml:space="preserve"> </v>
      </c>
      <c r="N50" s="169" t="str">
        <f ca="1">IF(N$5-$I$5&lt;$A50-1," ",IF(N$5-$I$5+1&gt;'Primary inputs Alt'!$C$17,0,(SUM(OFFSET($I$21,0,N$5-$I$5-$A50+1)))*$C50))</f>
        <v xml:space="preserve"> </v>
      </c>
      <c r="O50" s="169" t="str">
        <f ca="1">IF(O$5-$I$5&lt;$A50-1," ",IF(O$5-$I$5+1&gt;'Primary inputs Alt'!$C$17,0,(SUM(OFFSET($I$21,0,O$5-$I$5-$A50+1)))*$C50))</f>
        <v xml:space="preserve"> </v>
      </c>
      <c r="P50" s="169" t="str">
        <f ca="1">IF(P$5-$I$5&lt;$A50-1," ",IF(P$5-$I$5+1&gt;'Primary inputs Alt'!$C$17,0,(SUM(OFFSET($I$21,0,P$5-$I$5-$A50+1)))*$C50))</f>
        <v xml:space="preserve"> </v>
      </c>
      <c r="Q50" s="169" t="str">
        <f ca="1">IF(Q$5-$I$5&lt;$A50-1," ",IF(Q$5-$I$5+1&gt;'Primary inputs Alt'!$C$17,0,(SUM(OFFSET($I$21,0,Q$5-$I$5-$A50+1)))*$C50))</f>
        <v xml:space="preserve"> </v>
      </c>
      <c r="R50" s="169" t="str">
        <f ca="1">IF(R$5-$I$5&lt;$A50-1," ",IF(R$5-$I$5+1&gt;'Primary inputs Alt'!$C$17,0,(SUM(OFFSET($I$21,0,R$5-$I$5-$A50+1)))*$C50))</f>
        <v xml:space="preserve"> </v>
      </c>
      <c r="S50" s="169" t="str">
        <f ca="1">IF(S$5-$I$5&lt;$A50-1," ",IF(S$5-$I$5+1&gt;'Primary inputs Alt'!$C$17,0,(SUM(OFFSET($I$21,0,S$5-$I$5-$A50+1)))*$C50))</f>
        <v xml:space="preserve"> </v>
      </c>
      <c r="T50" s="169" t="str">
        <f ca="1">IF(T$5-$I$5&lt;$A50-1," ",IF(T$5-$I$5+1&gt;'Primary inputs Alt'!$C$17,0,(SUM(OFFSET($I$21,0,T$5-$I$5-$A50+1)))*$C50))</f>
        <v xml:space="preserve"> </v>
      </c>
      <c r="U50" s="169" t="str">
        <f ca="1">IF(U$5-$I$5&lt;$A50-1," ",IF(U$5-$I$5+1&gt;'Primary inputs Alt'!$C$17,0,(SUM(OFFSET($I$21,0,U$5-$I$5-$A50+1)))*$C50))</f>
        <v xml:space="preserve"> </v>
      </c>
      <c r="V50" s="169" t="str">
        <f ca="1">IF(V$5-$I$5&lt;$A50-1," ",IF(V$5-$I$5+1&gt;'Primary inputs Alt'!$C$17,0,(SUM(OFFSET($I$21,0,V$5-$I$5-$A50+1)))*$C50))</f>
        <v xml:space="preserve"> </v>
      </c>
      <c r="W50" s="169" t="str">
        <f ca="1">IF(W$5-$I$5&lt;$A50-1," ",IF(W$5-$I$5+1&gt;'Primary inputs Alt'!$C$17,0,(SUM(OFFSET($I$21,0,W$5-$I$5-$A50+1)))*$C50))</f>
        <v xml:space="preserve"> </v>
      </c>
      <c r="X50" s="169" t="str">
        <f ca="1">IF(X$5-$I$5&lt;$A50-1," ",IF(X$5-$I$5+1&gt;'Primary inputs Alt'!$C$17,0,(SUM(OFFSET($I$21,0,X$5-$I$5-$A50+1)))*$C50))</f>
        <v xml:space="preserve"> </v>
      </c>
      <c r="Y50" s="169" t="str">
        <f ca="1">IF(Y$5-$I$5&lt;$A50-1," ",IF(Y$5-$I$5+1&gt;'Primary inputs Alt'!$C$17,0,(SUM(OFFSET($I$21,0,Y$5-$I$5-$A50+1)))*$C50))</f>
        <v xml:space="preserve"> </v>
      </c>
      <c r="Z50" s="169" t="str">
        <f ca="1">IF(Z$5-$I$5&lt;$A50-1," ",IF(Z$5-$I$5+1&gt;'Primary inputs Alt'!$C$17,0,(SUM(OFFSET($I$21,0,Z$5-$I$5-$A50+1)))*$C50))</f>
        <v xml:space="preserve"> </v>
      </c>
      <c r="AA50" s="169" t="str">
        <f ca="1">IF(AA$5-$I$5&lt;$A50-1," ",IF(AA$5-$I$5+1&gt;'Primary inputs Alt'!$C$17,0,(SUM(OFFSET($I$21,0,AA$5-$I$5-$A50+1)))*$C50))</f>
        <v xml:space="preserve"> </v>
      </c>
      <c r="AB50" s="169" t="str">
        <f ca="1">IF(AB$5-$I$5&lt;$A50-1," ",IF(AB$5-$I$5+1&gt;'Primary inputs Alt'!$C$17,0,(SUM(OFFSET($I$21,0,AB$5-$I$5-$A50+1)))*$C50))</f>
        <v xml:space="preserve"> </v>
      </c>
      <c r="AC50" s="169" t="str">
        <f ca="1">IF(AC$5-$I$5&lt;$A50-1," ",IF(AC$5-$I$5+1&gt;'Primary inputs Alt'!$C$17,0,(SUM(OFFSET($I$21,0,AC$5-$I$5-$A50+1)))*$C50))</f>
        <v xml:space="preserve"> </v>
      </c>
      <c r="AD50" s="169" t="str">
        <f ca="1">IF(AD$5-$I$5&lt;$A50-1," ",IF(AD$5-$I$5+1&gt;'Primary inputs Alt'!$C$17,0,(SUM(OFFSET($I$21,0,AD$5-$I$5-$A50+1)))*$C50))</f>
        <v xml:space="preserve"> </v>
      </c>
      <c r="AE50" s="169" t="str">
        <f ca="1">IF(AE$5-$I$5&lt;$A50-1," ",IF(AE$5-$I$5+1&gt;'Primary inputs Alt'!$C$17,0,(SUM(OFFSET($I$21,0,AE$5-$I$5-$A50+1)))*$C50))</f>
        <v xml:space="preserve"> </v>
      </c>
      <c r="AF50" s="169" t="str">
        <f ca="1">IF(AF$5-$I$5&lt;$A50-1," ",IF(AF$5-$I$5+1&gt;'Primary inputs Alt'!$C$17,0,(SUM(OFFSET($I$21,0,AF$5-$I$5-$A50+1)))*$C50))</f>
        <v xml:space="preserve"> </v>
      </c>
      <c r="AG50" s="169">
        <f ca="1">IF(AG$5-$I$5&lt;$A50-1," ",IF(AG$5-$I$5+1&gt;'Primary inputs Alt'!$C$17,0,(SUM(OFFSET($I$21,0,AG$5-$I$5-$A50+1)))*$C50))</f>
        <v>0</v>
      </c>
      <c r="AH50" s="169">
        <f ca="1">IF(AH$5-$I$5&lt;$A50-1," ",IF(AH$5-$I$5+1&gt;'Primary inputs Alt'!$C$17,0,(SUM(OFFSET($I$21,0,AH$5-$I$5-$A50+1)))*$C50))</f>
        <v>0</v>
      </c>
      <c r="AI50" s="169">
        <f ca="1">IF(AI$5-$I$5&lt;$A50-1," ",IF(AI$5-$I$5+1&gt;'Primary inputs Alt'!$C$17,0,(SUM(OFFSET($I$21,0,AI$5-$I$5-$A50+1)))*$C50))</f>
        <v>0</v>
      </c>
      <c r="AJ50" s="169">
        <f ca="1">IF(AJ$5-$I$5&lt;$A50-1," ",IF(AJ$5-$I$5+1&gt;'Primary inputs Alt'!$C$17,0,(SUM(OFFSET($I$21,0,AJ$5-$I$5-$A50+1)))*$C50))</f>
        <v>0</v>
      </c>
      <c r="AK50" s="169">
        <f ca="1">IF(AK$5-$I$5&lt;$A50-1," ",IF(AK$5-$I$5+1&gt;'Primary inputs Alt'!$C$17,0,(SUM(OFFSET($I$21,0,AK$5-$I$5-$A50+1)))*$C50))</f>
        <v>0</v>
      </c>
      <c r="AL50" s="169">
        <f ca="1">IF(AL$5-$I$5&lt;$A50-1," ",IF(AL$5-$I$5+1&gt;'Primary inputs Alt'!$C$17,0,(SUM(OFFSET($I$21,0,AL$5-$I$5-$A50+1)))*$C50))</f>
        <v>0</v>
      </c>
      <c r="AM50" s="169">
        <f ca="1">IF(AM$5-$I$5&lt;$A50-1," ",IF(AM$5-$I$5+1&gt;'Primary inputs Alt'!$C$17,0,(SUM(OFFSET($I$21,0,AM$5-$I$5-$A50+1)))*$C50))</f>
        <v>0</v>
      </c>
      <c r="AN50" s="169">
        <f ca="1">IF(AN$5-$I$5&lt;$A50-1," ",IF(AN$5-$I$5+1&gt;'Primary inputs Alt'!$C$17,0,(SUM(OFFSET($I$21,0,AN$5-$I$5-$A50+1)))*$C50))</f>
        <v>0</v>
      </c>
      <c r="AO50" s="169">
        <f ca="1">IF(AO$5-$I$5&lt;$A50-1," ",IF(AO$5-$I$5+1&gt;'Primary inputs Alt'!$C$17,0,(SUM(OFFSET($I$21,0,AO$5-$I$5-$A50+1)))*$C50))</f>
        <v>0</v>
      </c>
      <c r="AP50" s="169">
        <f ca="1">IF(AP$5-$I$5&lt;$A50-1," ",IF(AP$5-$I$5+1&gt;'Primary inputs Alt'!$C$17,0,(SUM(OFFSET($I$21,0,AP$5-$I$5-$A50+1)))*$C50))</f>
        <v>0</v>
      </c>
      <c r="AQ50" s="169">
        <f ca="1">IF(AQ$5-$I$5&lt;$A50-1," ",IF(AQ$5-$I$5+1&gt;'Primary inputs Alt'!$C$17,0,(SUM(OFFSET($I$21,0,AQ$5-$I$5-$A50+1)))*$C50))</f>
        <v>0</v>
      </c>
      <c r="AR50" s="169">
        <f ca="1">IF(AR$5-$I$5&lt;$A50-1," ",IF(AR$5-$I$5+1&gt;'Primary inputs Alt'!$C$17,0,(SUM(OFFSET($I$21,0,AR$5-$I$5-$A50+1)))*$C50))</f>
        <v>0</v>
      </c>
      <c r="AS50" s="169">
        <f ca="1">IF(AS$5-$I$5&lt;$A50-1," ",IF(AS$5-$I$5+1&gt;'Primary inputs Alt'!$C$17,0,(SUM(OFFSET($I$21,0,AS$5-$I$5-$A50+1)))*$C50))</f>
        <v>0</v>
      </c>
      <c r="AT50" s="169">
        <f ca="1">IF(AT$5-$I$5&lt;$A50-1," ",IF(AT$5-$I$5+1&gt;'Primary inputs Alt'!$C$17,0,(SUM(OFFSET($I$21,0,AT$5-$I$5-$A50+1)))*$C50))</f>
        <v>0</v>
      </c>
      <c r="AU50" s="169">
        <f ca="1">IF(AU$5-$I$5&lt;$A50-1," ",IF(AU$5-$I$5+1&gt;'Primary inputs Alt'!$C$17,0,(SUM(OFFSET($I$21,0,AU$5-$I$5-$A50+1)))*$C50))</f>
        <v>0</v>
      </c>
      <c r="AV50" s="169">
        <f ca="1">IF(AV$5-$I$5&lt;$A50-1," ",IF(AV$5-$I$5+1&gt;'Primary inputs Alt'!$C$17,0,(SUM(OFFSET($I$21,0,AV$5-$I$5-$A50+1)))*$C50))</f>
        <v>0</v>
      </c>
      <c r="AW50" s="169">
        <f ca="1">IF(AW$5-$I$5&lt;$A50-1," ",IF(AW$5-$I$5+1&gt;'Primary inputs Alt'!$C$17,0,(SUM(OFFSET($I$21,0,AW$5-$I$5-$A50+1)))*$C50))</f>
        <v>0</v>
      </c>
      <c r="AX50" s="169">
        <f ca="1">IF(AX$5-$I$5&lt;$A50-1," ",IF(AX$5-$I$5+1&gt;'Primary inputs Alt'!$C$17,0,(SUM(OFFSET($I$21,0,AX$5-$I$5-$A50+1)))*$C50))</f>
        <v>0</v>
      </c>
      <c r="AY50" s="169">
        <f ca="1">IF(AY$5-$I$5&lt;$A50-1," ",IF(AY$5-$I$5+1&gt;'Primary inputs Alt'!$C$17,0,(SUM(OFFSET($I$21,0,AY$5-$I$5-$A50+1)))*$C50))</f>
        <v>0</v>
      </c>
      <c r="AZ50" s="169">
        <f ca="1">IF(AZ$5-$I$5&lt;$A50-1," ",IF(AZ$5-$I$5+1&gt;'Primary inputs Alt'!$C$17,0,(SUM(OFFSET($I$21,0,AZ$5-$I$5-$A50+1)))*$C50))</f>
        <v>0</v>
      </c>
      <c r="BA50" s="169">
        <f ca="1">IF(BA$5-$I$5&lt;$A50-1," ",IF(BA$5-$I$5+1&gt;'Primary inputs Alt'!$C$17,0,(SUM(OFFSET($I$21,0,BA$5-$I$5-$A50+1)))*$C50))</f>
        <v>0</v>
      </c>
      <c r="BB50" s="169">
        <f ca="1">IF(BB$5-$I$5&lt;$A50-1," ",IF(BB$5-$I$5+1&gt;'Primary inputs Alt'!$C$17,0,(SUM(OFFSET($I$21,0,BB$5-$I$5-$A50+1)))*$C50))</f>
        <v>0</v>
      </c>
      <c r="BC50" s="169">
        <f ca="1">IF(BC$5-$I$5&lt;$A50-1," ",IF(BC$5-$I$5+1&gt;'Primary inputs Alt'!$C$17,0,(SUM(OFFSET($I$21,0,BC$5-$I$5-$A50+1)))*$C50))</f>
        <v>0</v>
      </c>
      <c r="BD50" s="169">
        <f ca="1">IF(BD$5-$I$5&lt;$A50-1," ",IF(BD$5-$I$5+1&gt;'Primary inputs Alt'!$C$17,0,(SUM(OFFSET($I$21,0,BD$5-$I$5-$A50+1)))*$C50))</f>
        <v>0</v>
      </c>
      <c r="BE50" s="169">
        <f ca="1">IF(BE$5-$I$5&lt;$A50-1," ",IF(BE$5-$I$5+1&gt;'Primary inputs Alt'!$C$17,0,(SUM(OFFSET($I$21,0,BE$5-$I$5-$A50+1)))*$C50))</f>
        <v>0</v>
      </c>
      <c r="BF50" s="169">
        <f ca="1">IF(BF$5-$I$5&lt;$A50-1," ",IF(BF$5-$I$5+1&gt;'Primary inputs Alt'!$C$17,0,(SUM(OFFSET($I$21,0,BF$5-$I$5-$A50+1)))*$C50))</f>
        <v>0</v>
      </c>
      <c r="BG50" s="119"/>
      <c r="BH50" s="119"/>
      <c r="BI50" s="119"/>
      <c r="BJ50" s="119"/>
      <c r="BK50" s="119"/>
      <c r="BL50" s="119"/>
      <c r="BM50" s="119"/>
      <c r="BN50" s="119"/>
      <c r="BO50" s="119"/>
      <c r="BP50" s="119"/>
      <c r="BQ50" s="119"/>
      <c r="BR50" s="119"/>
      <c r="BS50" s="119"/>
      <c r="BT50" s="119"/>
      <c r="BU50" s="119"/>
      <c r="BV50" s="119"/>
      <c r="BW50" s="119"/>
      <c r="BX50" s="119"/>
      <c r="BY50" s="119"/>
      <c r="BZ50" s="119"/>
      <c r="CA50" s="119"/>
      <c r="CB50" s="119"/>
      <c r="CC50" s="119"/>
      <c r="CD50" s="119"/>
      <c r="CE50" s="119"/>
      <c r="CF50" s="119"/>
      <c r="CG50" s="119"/>
      <c r="CH50" s="119"/>
      <c r="CI50" s="119"/>
      <c r="CJ50" s="119"/>
      <c r="CK50" s="119"/>
      <c r="CL50" s="119"/>
      <c r="CM50" s="119"/>
      <c r="CN50" s="119"/>
      <c r="CO50" s="119"/>
      <c r="CP50" s="119"/>
      <c r="CQ50" s="119"/>
      <c r="CR50" s="119"/>
      <c r="CS50" s="119"/>
      <c r="CT50" s="119"/>
      <c r="CU50" s="119"/>
      <c r="CV50" s="119"/>
      <c r="CW50" s="119"/>
      <c r="CX50" s="119"/>
      <c r="CY50" s="119"/>
      <c r="CZ50" s="119"/>
    </row>
    <row r="51" spans="1:104">
      <c r="A51" s="119">
        <v>26</v>
      </c>
      <c r="B51" s="119" t="s">
        <v>220</v>
      </c>
      <c r="C51" s="119">
        <f ca="1">OFFSET('Primary inputs Alt'!$E$12,0,$A51-1)</f>
        <v>0</v>
      </c>
      <c r="I51" s="169" t="str">
        <f ca="1">IF(I$5-$I$5&lt;$A51-1," ",IF(I$5-$I$5+1&gt;'Primary inputs Alt'!$C$17,0,(SUM(OFFSET($I$21,0,I$5-$I$5-$A51+1)))*$C51))</f>
        <v xml:space="preserve"> </v>
      </c>
      <c r="J51" s="169" t="str">
        <f ca="1">IF(J$5-$I$5&lt;$A51-1," ",IF(J$5-$I$5+1&gt;'Primary inputs Alt'!$C$17,0,(SUM(OFFSET($I$21,0,J$5-$I$5-$A51+1)))*$C51))</f>
        <v xml:space="preserve"> </v>
      </c>
      <c r="K51" s="169" t="str">
        <f ca="1">IF(K$5-$I$5&lt;$A51-1," ",IF(K$5-$I$5+1&gt;'Primary inputs Alt'!$C$17,0,(SUM(OFFSET($I$21,0,K$5-$I$5-$A51+1)))*$C51))</f>
        <v xml:space="preserve"> </v>
      </c>
      <c r="L51" s="169" t="str">
        <f ca="1">IF(L$5-$I$5&lt;$A51-1," ",IF(L$5-$I$5+1&gt;'Primary inputs Alt'!$C$17,0,(SUM(OFFSET($I$21,0,L$5-$I$5-$A51+1)))*$C51))</f>
        <v xml:space="preserve"> </v>
      </c>
      <c r="M51" s="169" t="str">
        <f ca="1">IF(M$5-$I$5&lt;$A51-1," ",IF(M$5-$I$5+1&gt;'Primary inputs Alt'!$C$17,0,(SUM(OFFSET($I$21,0,M$5-$I$5-$A51+1)))*$C51))</f>
        <v xml:space="preserve"> </v>
      </c>
      <c r="N51" s="169" t="str">
        <f ca="1">IF(N$5-$I$5&lt;$A51-1," ",IF(N$5-$I$5+1&gt;'Primary inputs Alt'!$C$17,0,(SUM(OFFSET($I$21,0,N$5-$I$5-$A51+1)))*$C51))</f>
        <v xml:space="preserve"> </v>
      </c>
      <c r="O51" s="169" t="str">
        <f ca="1">IF(O$5-$I$5&lt;$A51-1," ",IF(O$5-$I$5+1&gt;'Primary inputs Alt'!$C$17,0,(SUM(OFFSET($I$21,0,O$5-$I$5-$A51+1)))*$C51))</f>
        <v xml:space="preserve"> </v>
      </c>
      <c r="P51" s="169" t="str">
        <f ca="1">IF(P$5-$I$5&lt;$A51-1," ",IF(P$5-$I$5+1&gt;'Primary inputs Alt'!$C$17,0,(SUM(OFFSET($I$21,0,P$5-$I$5-$A51+1)))*$C51))</f>
        <v xml:space="preserve"> </v>
      </c>
      <c r="Q51" s="169" t="str">
        <f ca="1">IF(Q$5-$I$5&lt;$A51-1," ",IF(Q$5-$I$5+1&gt;'Primary inputs Alt'!$C$17,0,(SUM(OFFSET($I$21,0,Q$5-$I$5-$A51+1)))*$C51))</f>
        <v xml:space="preserve"> </v>
      </c>
      <c r="R51" s="169" t="str">
        <f ca="1">IF(R$5-$I$5&lt;$A51-1," ",IF(R$5-$I$5+1&gt;'Primary inputs Alt'!$C$17,0,(SUM(OFFSET($I$21,0,R$5-$I$5-$A51+1)))*$C51))</f>
        <v xml:space="preserve"> </v>
      </c>
      <c r="S51" s="169" t="str">
        <f ca="1">IF(S$5-$I$5&lt;$A51-1," ",IF(S$5-$I$5+1&gt;'Primary inputs Alt'!$C$17,0,(SUM(OFFSET($I$21,0,S$5-$I$5-$A51+1)))*$C51))</f>
        <v xml:space="preserve"> </v>
      </c>
      <c r="T51" s="169" t="str">
        <f ca="1">IF(T$5-$I$5&lt;$A51-1," ",IF(T$5-$I$5+1&gt;'Primary inputs Alt'!$C$17,0,(SUM(OFFSET($I$21,0,T$5-$I$5-$A51+1)))*$C51))</f>
        <v xml:space="preserve"> </v>
      </c>
      <c r="U51" s="169" t="str">
        <f ca="1">IF(U$5-$I$5&lt;$A51-1," ",IF(U$5-$I$5+1&gt;'Primary inputs Alt'!$C$17,0,(SUM(OFFSET($I$21,0,U$5-$I$5-$A51+1)))*$C51))</f>
        <v xml:space="preserve"> </v>
      </c>
      <c r="V51" s="169" t="str">
        <f ca="1">IF(V$5-$I$5&lt;$A51-1," ",IF(V$5-$I$5+1&gt;'Primary inputs Alt'!$C$17,0,(SUM(OFFSET($I$21,0,V$5-$I$5-$A51+1)))*$C51))</f>
        <v xml:space="preserve"> </v>
      </c>
      <c r="W51" s="169" t="str">
        <f ca="1">IF(W$5-$I$5&lt;$A51-1," ",IF(W$5-$I$5+1&gt;'Primary inputs Alt'!$C$17,0,(SUM(OFFSET($I$21,0,W$5-$I$5-$A51+1)))*$C51))</f>
        <v xml:space="preserve"> </v>
      </c>
      <c r="X51" s="169" t="str">
        <f ca="1">IF(X$5-$I$5&lt;$A51-1," ",IF(X$5-$I$5+1&gt;'Primary inputs Alt'!$C$17,0,(SUM(OFFSET($I$21,0,X$5-$I$5-$A51+1)))*$C51))</f>
        <v xml:space="preserve"> </v>
      </c>
      <c r="Y51" s="169" t="str">
        <f ca="1">IF(Y$5-$I$5&lt;$A51-1," ",IF(Y$5-$I$5+1&gt;'Primary inputs Alt'!$C$17,0,(SUM(OFFSET($I$21,0,Y$5-$I$5-$A51+1)))*$C51))</f>
        <v xml:space="preserve"> </v>
      </c>
      <c r="Z51" s="169" t="str">
        <f ca="1">IF(Z$5-$I$5&lt;$A51-1," ",IF(Z$5-$I$5+1&gt;'Primary inputs Alt'!$C$17,0,(SUM(OFFSET($I$21,0,Z$5-$I$5-$A51+1)))*$C51))</f>
        <v xml:space="preserve"> </v>
      </c>
      <c r="AA51" s="169" t="str">
        <f ca="1">IF(AA$5-$I$5&lt;$A51-1," ",IF(AA$5-$I$5+1&gt;'Primary inputs Alt'!$C$17,0,(SUM(OFFSET($I$21,0,AA$5-$I$5-$A51+1)))*$C51))</f>
        <v xml:space="preserve"> </v>
      </c>
      <c r="AB51" s="169" t="str">
        <f ca="1">IF(AB$5-$I$5&lt;$A51-1," ",IF(AB$5-$I$5+1&gt;'Primary inputs Alt'!$C$17,0,(SUM(OFFSET($I$21,0,AB$5-$I$5-$A51+1)))*$C51))</f>
        <v xml:space="preserve"> </v>
      </c>
      <c r="AC51" s="169" t="str">
        <f ca="1">IF(AC$5-$I$5&lt;$A51-1," ",IF(AC$5-$I$5+1&gt;'Primary inputs Alt'!$C$17,0,(SUM(OFFSET($I$21,0,AC$5-$I$5-$A51+1)))*$C51))</f>
        <v xml:space="preserve"> </v>
      </c>
      <c r="AD51" s="169" t="str">
        <f ca="1">IF(AD$5-$I$5&lt;$A51-1," ",IF(AD$5-$I$5+1&gt;'Primary inputs Alt'!$C$17,0,(SUM(OFFSET($I$21,0,AD$5-$I$5-$A51+1)))*$C51))</f>
        <v xml:space="preserve"> </v>
      </c>
      <c r="AE51" s="169" t="str">
        <f ca="1">IF(AE$5-$I$5&lt;$A51-1," ",IF(AE$5-$I$5+1&gt;'Primary inputs Alt'!$C$17,0,(SUM(OFFSET($I$21,0,AE$5-$I$5-$A51+1)))*$C51))</f>
        <v xml:space="preserve"> </v>
      </c>
      <c r="AF51" s="169" t="str">
        <f ca="1">IF(AF$5-$I$5&lt;$A51-1," ",IF(AF$5-$I$5+1&gt;'Primary inputs Alt'!$C$17,0,(SUM(OFFSET($I$21,0,AF$5-$I$5-$A51+1)))*$C51))</f>
        <v xml:space="preserve"> </v>
      </c>
      <c r="AG51" s="169" t="str">
        <f ca="1">IF(AG$5-$I$5&lt;$A51-1," ",IF(AG$5-$I$5+1&gt;'Primary inputs Alt'!$C$17,0,(SUM(OFFSET($I$21,0,AG$5-$I$5-$A51+1)))*$C51))</f>
        <v xml:space="preserve"> </v>
      </c>
      <c r="AH51" s="169">
        <f ca="1">IF(AH$5-$I$5&lt;$A51-1," ",IF(AH$5-$I$5+1&gt;'Primary inputs Alt'!$C$17,0,(SUM(OFFSET($I$21,0,AH$5-$I$5-$A51+1)))*$C51))</f>
        <v>0</v>
      </c>
      <c r="AI51" s="169">
        <f ca="1">IF(AI$5-$I$5&lt;$A51-1," ",IF(AI$5-$I$5+1&gt;'Primary inputs Alt'!$C$17,0,(SUM(OFFSET($I$21,0,AI$5-$I$5-$A51+1)))*$C51))</f>
        <v>0</v>
      </c>
      <c r="AJ51" s="169">
        <f ca="1">IF(AJ$5-$I$5&lt;$A51-1," ",IF(AJ$5-$I$5+1&gt;'Primary inputs Alt'!$C$17,0,(SUM(OFFSET($I$21,0,AJ$5-$I$5-$A51+1)))*$C51))</f>
        <v>0</v>
      </c>
      <c r="AK51" s="169">
        <f ca="1">IF(AK$5-$I$5&lt;$A51-1," ",IF(AK$5-$I$5+1&gt;'Primary inputs Alt'!$C$17,0,(SUM(OFFSET($I$21,0,AK$5-$I$5-$A51+1)))*$C51))</f>
        <v>0</v>
      </c>
      <c r="AL51" s="169">
        <f ca="1">IF(AL$5-$I$5&lt;$A51-1," ",IF(AL$5-$I$5+1&gt;'Primary inputs Alt'!$C$17,0,(SUM(OFFSET($I$21,0,AL$5-$I$5-$A51+1)))*$C51))</f>
        <v>0</v>
      </c>
      <c r="AM51" s="169">
        <f ca="1">IF(AM$5-$I$5&lt;$A51-1," ",IF(AM$5-$I$5+1&gt;'Primary inputs Alt'!$C$17,0,(SUM(OFFSET($I$21,0,AM$5-$I$5-$A51+1)))*$C51))</f>
        <v>0</v>
      </c>
      <c r="AN51" s="169">
        <f ca="1">IF(AN$5-$I$5&lt;$A51-1," ",IF(AN$5-$I$5+1&gt;'Primary inputs Alt'!$C$17,0,(SUM(OFFSET($I$21,0,AN$5-$I$5-$A51+1)))*$C51))</f>
        <v>0</v>
      </c>
      <c r="AO51" s="169">
        <f ca="1">IF(AO$5-$I$5&lt;$A51-1," ",IF(AO$5-$I$5+1&gt;'Primary inputs Alt'!$C$17,0,(SUM(OFFSET($I$21,0,AO$5-$I$5-$A51+1)))*$C51))</f>
        <v>0</v>
      </c>
      <c r="AP51" s="169">
        <f ca="1">IF(AP$5-$I$5&lt;$A51-1," ",IF(AP$5-$I$5+1&gt;'Primary inputs Alt'!$C$17,0,(SUM(OFFSET($I$21,0,AP$5-$I$5-$A51+1)))*$C51))</f>
        <v>0</v>
      </c>
      <c r="AQ51" s="169">
        <f ca="1">IF(AQ$5-$I$5&lt;$A51-1," ",IF(AQ$5-$I$5+1&gt;'Primary inputs Alt'!$C$17,0,(SUM(OFFSET($I$21,0,AQ$5-$I$5-$A51+1)))*$C51))</f>
        <v>0</v>
      </c>
      <c r="AR51" s="169">
        <f ca="1">IF(AR$5-$I$5&lt;$A51-1," ",IF(AR$5-$I$5+1&gt;'Primary inputs Alt'!$C$17,0,(SUM(OFFSET($I$21,0,AR$5-$I$5-$A51+1)))*$C51))</f>
        <v>0</v>
      </c>
      <c r="AS51" s="169">
        <f ca="1">IF(AS$5-$I$5&lt;$A51-1," ",IF(AS$5-$I$5+1&gt;'Primary inputs Alt'!$C$17,0,(SUM(OFFSET($I$21,0,AS$5-$I$5-$A51+1)))*$C51))</f>
        <v>0</v>
      </c>
      <c r="AT51" s="169">
        <f ca="1">IF(AT$5-$I$5&lt;$A51-1," ",IF(AT$5-$I$5+1&gt;'Primary inputs Alt'!$C$17,0,(SUM(OFFSET($I$21,0,AT$5-$I$5-$A51+1)))*$C51))</f>
        <v>0</v>
      </c>
      <c r="AU51" s="169">
        <f ca="1">IF(AU$5-$I$5&lt;$A51-1," ",IF(AU$5-$I$5+1&gt;'Primary inputs Alt'!$C$17,0,(SUM(OFFSET($I$21,0,AU$5-$I$5-$A51+1)))*$C51))</f>
        <v>0</v>
      </c>
      <c r="AV51" s="169">
        <f ca="1">IF(AV$5-$I$5&lt;$A51-1," ",IF(AV$5-$I$5+1&gt;'Primary inputs Alt'!$C$17,0,(SUM(OFFSET($I$21,0,AV$5-$I$5-$A51+1)))*$C51))</f>
        <v>0</v>
      </c>
      <c r="AW51" s="169">
        <f ca="1">IF(AW$5-$I$5&lt;$A51-1," ",IF(AW$5-$I$5+1&gt;'Primary inputs Alt'!$C$17,0,(SUM(OFFSET($I$21,0,AW$5-$I$5-$A51+1)))*$C51))</f>
        <v>0</v>
      </c>
      <c r="AX51" s="169">
        <f ca="1">IF(AX$5-$I$5&lt;$A51-1," ",IF(AX$5-$I$5+1&gt;'Primary inputs Alt'!$C$17,0,(SUM(OFFSET($I$21,0,AX$5-$I$5-$A51+1)))*$C51))</f>
        <v>0</v>
      </c>
      <c r="AY51" s="169">
        <f ca="1">IF(AY$5-$I$5&lt;$A51-1," ",IF(AY$5-$I$5+1&gt;'Primary inputs Alt'!$C$17,0,(SUM(OFFSET($I$21,0,AY$5-$I$5-$A51+1)))*$C51))</f>
        <v>0</v>
      </c>
      <c r="AZ51" s="169">
        <f ca="1">IF(AZ$5-$I$5&lt;$A51-1," ",IF(AZ$5-$I$5+1&gt;'Primary inputs Alt'!$C$17,0,(SUM(OFFSET($I$21,0,AZ$5-$I$5-$A51+1)))*$C51))</f>
        <v>0</v>
      </c>
      <c r="BA51" s="169">
        <f ca="1">IF(BA$5-$I$5&lt;$A51-1," ",IF(BA$5-$I$5+1&gt;'Primary inputs Alt'!$C$17,0,(SUM(OFFSET($I$21,0,BA$5-$I$5-$A51+1)))*$C51))</f>
        <v>0</v>
      </c>
      <c r="BB51" s="169">
        <f ca="1">IF(BB$5-$I$5&lt;$A51-1," ",IF(BB$5-$I$5+1&gt;'Primary inputs Alt'!$C$17,0,(SUM(OFFSET($I$21,0,BB$5-$I$5-$A51+1)))*$C51))</f>
        <v>0</v>
      </c>
      <c r="BC51" s="169">
        <f ca="1">IF(BC$5-$I$5&lt;$A51-1," ",IF(BC$5-$I$5+1&gt;'Primary inputs Alt'!$C$17,0,(SUM(OFFSET($I$21,0,BC$5-$I$5-$A51+1)))*$C51))</f>
        <v>0</v>
      </c>
      <c r="BD51" s="169">
        <f ca="1">IF(BD$5-$I$5&lt;$A51-1," ",IF(BD$5-$I$5+1&gt;'Primary inputs Alt'!$C$17,0,(SUM(OFFSET($I$21,0,BD$5-$I$5-$A51+1)))*$C51))</f>
        <v>0</v>
      </c>
      <c r="BE51" s="169">
        <f ca="1">IF(BE$5-$I$5&lt;$A51-1," ",IF(BE$5-$I$5+1&gt;'Primary inputs Alt'!$C$17,0,(SUM(OFFSET($I$21,0,BE$5-$I$5-$A51+1)))*$C51))</f>
        <v>0</v>
      </c>
      <c r="BF51" s="169">
        <f ca="1">IF(BF$5-$I$5&lt;$A51-1," ",IF(BF$5-$I$5+1&gt;'Primary inputs Alt'!$C$17,0,(SUM(OFFSET($I$21,0,BF$5-$I$5-$A51+1)))*$C51))</f>
        <v>0</v>
      </c>
      <c r="BG51" s="119"/>
      <c r="BH51" s="119"/>
      <c r="BI51" s="119"/>
      <c r="BJ51" s="119"/>
      <c r="BK51" s="119"/>
      <c r="BL51" s="119"/>
      <c r="BM51" s="119"/>
      <c r="BN51" s="119"/>
      <c r="BO51" s="119"/>
      <c r="BP51" s="119"/>
      <c r="BQ51" s="119"/>
      <c r="BR51" s="119"/>
      <c r="BS51" s="119"/>
      <c r="BT51" s="119"/>
      <c r="BU51" s="119"/>
      <c r="BV51" s="119"/>
      <c r="BW51" s="119"/>
      <c r="BX51" s="119"/>
      <c r="BY51" s="119"/>
      <c r="BZ51" s="119"/>
      <c r="CA51" s="119"/>
      <c r="CB51" s="119"/>
      <c r="CC51" s="119"/>
      <c r="CD51" s="119"/>
      <c r="CE51" s="119"/>
      <c r="CF51" s="119"/>
      <c r="CG51" s="119"/>
      <c r="CH51" s="119"/>
      <c r="CI51" s="119"/>
      <c r="CJ51" s="119"/>
      <c r="CK51" s="119"/>
      <c r="CL51" s="119"/>
      <c r="CM51" s="119"/>
      <c r="CN51" s="119"/>
      <c r="CO51" s="119"/>
      <c r="CP51" s="119"/>
      <c r="CQ51" s="119"/>
      <c r="CR51" s="119"/>
      <c r="CS51" s="119"/>
      <c r="CT51" s="119"/>
      <c r="CU51" s="119"/>
      <c r="CV51" s="119"/>
      <c r="CW51" s="119"/>
      <c r="CX51" s="119"/>
      <c r="CY51" s="119"/>
      <c r="CZ51" s="119"/>
    </row>
    <row r="52" spans="1:104">
      <c r="A52" s="119">
        <v>27</v>
      </c>
      <c r="B52" s="119" t="s">
        <v>221</v>
      </c>
      <c r="C52" s="119">
        <f ca="1">OFFSET('Primary inputs Alt'!$E$12,0,$A52-1)</f>
        <v>0</v>
      </c>
      <c r="I52" s="169" t="str">
        <f ca="1">IF(I$5-$I$5&lt;$A52-1," ",IF(I$5-$I$5+1&gt;'Primary inputs Alt'!$C$17,0,(SUM(OFFSET($I$21,0,I$5-$I$5-$A52+1)))*$C52))</f>
        <v xml:space="preserve"> </v>
      </c>
      <c r="J52" s="169" t="str">
        <f ca="1">IF(J$5-$I$5&lt;$A52-1," ",IF(J$5-$I$5+1&gt;'Primary inputs Alt'!$C$17,0,(SUM(OFFSET($I$21,0,J$5-$I$5-$A52+1)))*$C52))</f>
        <v xml:space="preserve"> </v>
      </c>
      <c r="K52" s="169" t="str">
        <f ca="1">IF(K$5-$I$5&lt;$A52-1," ",IF(K$5-$I$5+1&gt;'Primary inputs Alt'!$C$17,0,(SUM(OFFSET($I$21,0,K$5-$I$5-$A52+1)))*$C52))</f>
        <v xml:space="preserve"> </v>
      </c>
      <c r="L52" s="169" t="str">
        <f ca="1">IF(L$5-$I$5&lt;$A52-1," ",IF(L$5-$I$5+1&gt;'Primary inputs Alt'!$C$17,0,(SUM(OFFSET($I$21,0,L$5-$I$5-$A52+1)))*$C52))</f>
        <v xml:space="preserve"> </v>
      </c>
      <c r="M52" s="169" t="str">
        <f ca="1">IF(M$5-$I$5&lt;$A52-1," ",IF(M$5-$I$5+1&gt;'Primary inputs Alt'!$C$17,0,(SUM(OFFSET($I$21,0,M$5-$I$5-$A52+1)))*$C52))</f>
        <v xml:space="preserve"> </v>
      </c>
      <c r="N52" s="169" t="str">
        <f ca="1">IF(N$5-$I$5&lt;$A52-1," ",IF(N$5-$I$5+1&gt;'Primary inputs Alt'!$C$17,0,(SUM(OFFSET($I$21,0,N$5-$I$5-$A52+1)))*$C52))</f>
        <v xml:space="preserve"> </v>
      </c>
      <c r="O52" s="169" t="str">
        <f ca="1">IF(O$5-$I$5&lt;$A52-1," ",IF(O$5-$I$5+1&gt;'Primary inputs Alt'!$C$17,0,(SUM(OFFSET($I$21,0,O$5-$I$5-$A52+1)))*$C52))</f>
        <v xml:space="preserve"> </v>
      </c>
      <c r="P52" s="169" t="str">
        <f ca="1">IF(P$5-$I$5&lt;$A52-1," ",IF(P$5-$I$5+1&gt;'Primary inputs Alt'!$C$17,0,(SUM(OFFSET($I$21,0,P$5-$I$5-$A52+1)))*$C52))</f>
        <v xml:space="preserve"> </v>
      </c>
      <c r="Q52" s="169" t="str">
        <f ca="1">IF(Q$5-$I$5&lt;$A52-1," ",IF(Q$5-$I$5+1&gt;'Primary inputs Alt'!$C$17,0,(SUM(OFFSET($I$21,0,Q$5-$I$5-$A52+1)))*$C52))</f>
        <v xml:space="preserve"> </v>
      </c>
      <c r="R52" s="169" t="str">
        <f ca="1">IF(R$5-$I$5&lt;$A52-1," ",IF(R$5-$I$5+1&gt;'Primary inputs Alt'!$C$17,0,(SUM(OFFSET($I$21,0,R$5-$I$5-$A52+1)))*$C52))</f>
        <v xml:space="preserve"> </v>
      </c>
      <c r="S52" s="169" t="str">
        <f ca="1">IF(S$5-$I$5&lt;$A52-1," ",IF(S$5-$I$5+1&gt;'Primary inputs Alt'!$C$17,0,(SUM(OFFSET($I$21,0,S$5-$I$5-$A52+1)))*$C52))</f>
        <v xml:space="preserve"> </v>
      </c>
      <c r="T52" s="169" t="str">
        <f ca="1">IF(T$5-$I$5&lt;$A52-1," ",IF(T$5-$I$5+1&gt;'Primary inputs Alt'!$C$17,0,(SUM(OFFSET($I$21,0,T$5-$I$5-$A52+1)))*$C52))</f>
        <v xml:space="preserve"> </v>
      </c>
      <c r="U52" s="169" t="str">
        <f ca="1">IF(U$5-$I$5&lt;$A52-1," ",IF(U$5-$I$5+1&gt;'Primary inputs Alt'!$C$17,0,(SUM(OFFSET($I$21,0,U$5-$I$5-$A52+1)))*$C52))</f>
        <v xml:space="preserve"> </v>
      </c>
      <c r="V52" s="169" t="str">
        <f ca="1">IF(V$5-$I$5&lt;$A52-1," ",IF(V$5-$I$5+1&gt;'Primary inputs Alt'!$C$17,0,(SUM(OFFSET($I$21,0,V$5-$I$5-$A52+1)))*$C52))</f>
        <v xml:space="preserve"> </v>
      </c>
      <c r="W52" s="169" t="str">
        <f ca="1">IF(W$5-$I$5&lt;$A52-1," ",IF(W$5-$I$5+1&gt;'Primary inputs Alt'!$C$17,0,(SUM(OFFSET($I$21,0,W$5-$I$5-$A52+1)))*$C52))</f>
        <v xml:space="preserve"> </v>
      </c>
      <c r="X52" s="169" t="str">
        <f ca="1">IF(X$5-$I$5&lt;$A52-1," ",IF(X$5-$I$5+1&gt;'Primary inputs Alt'!$C$17,0,(SUM(OFFSET($I$21,0,X$5-$I$5-$A52+1)))*$C52))</f>
        <v xml:space="preserve"> </v>
      </c>
      <c r="Y52" s="169" t="str">
        <f ca="1">IF(Y$5-$I$5&lt;$A52-1," ",IF(Y$5-$I$5+1&gt;'Primary inputs Alt'!$C$17,0,(SUM(OFFSET($I$21,0,Y$5-$I$5-$A52+1)))*$C52))</f>
        <v xml:space="preserve"> </v>
      </c>
      <c r="Z52" s="169" t="str">
        <f ca="1">IF(Z$5-$I$5&lt;$A52-1," ",IF(Z$5-$I$5+1&gt;'Primary inputs Alt'!$C$17,0,(SUM(OFFSET($I$21,0,Z$5-$I$5-$A52+1)))*$C52))</f>
        <v xml:space="preserve"> </v>
      </c>
      <c r="AA52" s="169" t="str">
        <f ca="1">IF(AA$5-$I$5&lt;$A52-1," ",IF(AA$5-$I$5+1&gt;'Primary inputs Alt'!$C$17,0,(SUM(OFFSET($I$21,0,AA$5-$I$5-$A52+1)))*$C52))</f>
        <v xml:space="preserve"> </v>
      </c>
      <c r="AB52" s="169" t="str">
        <f ca="1">IF(AB$5-$I$5&lt;$A52-1," ",IF(AB$5-$I$5+1&gt;'Primary inputs Alt'!$C$17,0,(SUM(OFFSET($I$21,0,AB$5-$I$5-$A52+1)))*$C52))</f>
        <v xml:space="preserve"> </v>
      </c>
      <c r="AC52" s="169" t="str">
        <f ca="1">IF(AC$5-$I$5&lt;$A52-1," ",IF(AC$5-$I$5+1&gt;'Primary inputs Alt'!$C$17,0,(SUM(OFFSET($I$21,0,AC$5-$I$5-$A52+1)))*$C52))</f>
        <v xml:space="preserve"> </v>
      </c>
      <c r="AD52" s="169" t="str">
        <f ca="1">IF(AD$5-$I$5&lt;$A52-1," ",IF(AD$5-$I$5+1&gt;'Primary inputs Alt'!$C$17,0,(SUM(OFFSET($I$21,0,AD$5-$I$5-$A52+1)))*$C52))</f>
        <v xml:space="preserve"> </v>
      </c>
      <c r="AE52" s="169" t="str">
        <f ca="1">IF(AE$5-$I$5&lt;$A52-1," ",IF(AE$5-$I$5+1&gt;'Primary inputs Alt'!$C$17,0,(SUM(OFFSET($I$21,0,AE$5-$I$5-$A52+1)))*$C52))</f>
        <v xml:space="preserve"> </v>
      </c>
      <c r="AF52" s="169" t="str">
        <f ca="1">IF(AF$5-$I$5&lt;$A52-1," ",IF(AF$5-$I$5+1&gt;'Primary inputs Alt'!$C$17,0,(SUM(OFFSET($I$21,0,AF$5-$I$5-$A52+1)))*$C52))</f>
        <v xml:space="preserve"> </v>
      </c>
      <c r="AG52" s="169" t="str">
        <f ca="1">IF(AG$5-$I$5&lt;$A52-1," ",IF(AG$5-$I$5+1&gt;'Primary inputs Alt'!$C$17,0,(SUM(OFFSET($I$21,0,AG$5-$I$5-$A52+1)))*$C52))</f>
        <v xml:space="preserve"> </v>
      </c>
      <c r="AH52" s="169" t="str">
        <f ca="1">IF(AH$5-$I$5&lt;$A52-1," ",IF(AH$5-$I$5+1&gt;'Primary inputs Alt'!$C$17,0,(SUM(OFFSET($I$21,0,AH$5-$I$5-$A52+1)))*$C52))</f>
        <v xml:space="preserve"> </v>
      </c>
      <c r="AI52" s="169">
        <f ca="1">IF(AI$5-$I$5&lt;$A52-1," ",IF(AI$5-$I$5+1&gt;'Primary inputs Alt'!$C$17,0,(SUM(OFFSET($I$21,0,AI$5-$I$5-$A52+1)))*$C52))</f>
        <v>0</v>
      </c>
      <c r="AJ52" s="169">
        <f ca="1">IF(AJ$5-$I$5&lt;$A52-1," ",IF(AJ$5-$I$5+1&gt;'Primary inputs Alt'!$C$17,0,(SUM(OFFSET($I$21,0,AJ$5-$I$5-$A52+1)))*$C52))</f>
        <v>0</v>
      </c>
      <c r="AK52" s="169">
        <f ca="1">IF(AK$5-$I$5&lt;$A52-1," ",IF(AK$5-$I$5+1&gt;'Primary inputs Alt'!$C$17,0,(SUM(OFFSET($I$21,0,AK$5-$I$5-$A52+1)))*$C52))</f>
        <v>0</v>
      </c>
      <c r="AL52" s="169">
        <f ca="1">IF(AL$5-$I$5&lt;$A52-1," ",IF(AL$5-$I$5+1&gt;'Primary inputs Alt'!$C$17,0,(SUM(OFFSET($I$21,0,AL$5-$I$5-$A52+1)))*$C52))</f>
        <v>0</v>
      </c>
      <c r="AM52" s="169">
        <f ca="1">IF(AM$5-$I$5&lt;$A52-1," ",IF(AM$5-$I$5+1&gt;'Primary inputs Alt'!$C$17,0,(SUM(OFFSET($I$21,0,AM$5-$I$5-$A52+1)))*$C52))</f>
        <v>0</v>
      </c>
      <c r="AN52" s="169">
        <f ca="1">IF(AN$5-$I$5&lt;$A52-1," ",IF(AN$5-$I$5+1&gt;'Primary inputs Alt'!$C$17,0,(SUM(OFFSET($I$21,0,AN$5-$I$5-$A52+1)))*$C52))</f>
        <v>0</v>
      </c>
      <c r="AO52" s="169">
        <f ca="1">IF(AO$5-$I$5&lt;$A52-1," ",IF(AO$5-$I$5+1&gt;'Primary inputs Alt'!$C$17,0,(SUM(OFFSET($I$21,0,AO$5-$I$5-$A52+1)))*$C52))</f>
        <v>0</v>
      </c>
      <c r="AP52" s="169">
        <f ca="1">IF(AP$5-$I$5&lt;$A52-1," ",IF(AP$5-$I$5+1&gt;'Primary inputs Alt'!$C$17,0,(SUM(OFFSET($I$21,0,AP$5-$I$5-$A52+1)))*$C52))</f>
        <v>0</v>
      </c>
      <c r="AQ52" s="169">
        <f ca="1">IF(AQ$5-$I$5&lt;$A52-1," ",IF(AQ$5-$I$5+1&gt;'Primary inputs Alt'!$C$17,0,(SUM(OFFSET($I$21,0,AQ$5-$I$5-$A52+1)))*$C52))</f>
        <v>0</v>
      </c>
      <c r="AR52" s="169">
        <f ca="1">IF(AR$5-$I$5&lt;$A52-1," ",IF(AR$5-$I$5+1&gt;'Primary inputs Alt'!$C$17,0,(SUM(OFFSET($I$21,0,AR$5-$I$5-$A52+1)))*$C52))</f>
        <v>0</v>
      </c>
      <c r="AS52" s="169">
        <f ca="1">IF(AS$5-$I$5&lt;$A52-1," ",IF(AS$5-$I$5+1&gt;'Primary inputs Alt'!$C$17,0,(SUM(OFFSET($I$21,0,AS$5-$I$5-$A52+1)))*$C52))</f>
        <v>0</v>
      </c>
      <c r="AT52" s="169">
        <f ca="1">IF(AT$5-$I$5&lt;$A52-1," ",IF(AT$5-$I$5+1&gt;'Primary inputs Alt'!$C$17,0,(SUM(OFFSET($I$21,0,AT$5-$I$5-$A52+1)))*$C52))</f>
        <v>0</v>
      </c>
      <c r="AU52" s="169">
        <f ca="1">IF(AU$5-$I$5&lt;$A52-1," ",IF(AU$5-$I$5+1&gt;'Primary inputs Alt'!$C$17,0,(SUM(OFFSET($I$21,0,AU$5-$I$5-$A52+1)))*$C52))</f>
        <v>0</v>
      </c>
      <c r="AV52" s="169">
        <f ca="1">IF(AV$5-$I$5&lt;$A52-1," ",IF(AV$5-$I$5+1&gt;'Primary inputs Alt'!$C$17,0,(SUM(OFFSET($I$21,0,AV$5-$I$5-$A52+1)))*$C52))</f>
        <v>0</v>
      </c>
      <c r="AW52" s="169">
        <f ca="1">IF(AW$5-$I$5&lt;$A52-1," ",IF(AW$5-$I$5+1&gt;'Primary inputs Alt'!$C$17,0,(SUM(OFFSET($I$21,0,AW$5-$I$5-$A52+1)))*$C52))</f>
        <v>0</v>
      </c>
      <c r="AX52" s="169">
        <f ca="1">IF(AX$5-$I$5&lt;$A52-1," ",IF(AX$5-$I$5+1&gt;'Primary inputs Alt'!$C$17,0,(SUM(OFFSET($I$21,0,AX$5-$I$5-$A52+1)))*$C52))</f>
        <v>0</v>
      </c>
      <c r="AY52" s="169">
        <f ca="1">IF(AY$5-$I$5&lt;$A52-1," ",IF(AY$5-$I$5+1&gt;'Primary inputs Alt'!$C$17,0,(SUM(OFFSET($I$21,0,AY$5-$I$5-$A52+1)))*$C52))</f>
        <v>0</v>
      </c>
      <c r="AZ52" s="169">
        <f ca="1">IF(AZ$5-$I$5&lt;$A52-1," ",IF(AZ$5-$I$5+1&gt;'Primary inputs Alt'!$C$17,0,(SUM(OFFSET($I$21,0,AZ$5-$I$5-$A52+1)))*$C52))</f>
        <v>0</v>
      </c>
      <c r="BA52" s="169">
        <f ca="1">IF(BA$5-$I$5&lt;$A52-1," ",IF(BA$5-$I$5+1&gt;'Primary inputs Alt'!$C$17,0,(SUM(OFFSET($I$21,0,BA$5-$I$5-$A52+1)))*$C52))</f>
        <v>0</v>
      </c>
      <c r="BB52" s="169">
        <f ca="1">IF(BB$5-$I$5&lt;$A52-1," ",IF(BB$5-$I$5+1&gt;'Primary inputs Alt'!$C$17,0,(SUM(OFFSET($I$21,0,BB$5-$I$5-$A52+1)))*$C52))</f>
        <v>0</v>
      </c>
      <c r="BC52" s="169">
        <f ca="1">IF(BC$5-$I$5&lt;$A52-1," ",IF(BC$5-$I$5+1&gt;'Primary inputs Alt'!$C$17,0,(SUM(OFFSET($I$21,0,BC$5-$I$5-$A52+1)))*$C52))</f>
        <v>0</v>
      </c>
      <c r="BD52" s="169">
        <f ca="1">IF(BD$5-$I$5&lt;$A52-1," ",IF(BD$5-$I$5+1&gt;'Primary inputs Alt'!$C$17,0,(SUM(OFFSET($I$21,0,BD$5-$I$5-$A52+1)))*$C52))</f>
        <v>0</v>
      </c>
      <c r="BE52" s="169">
        <f ca="1">IF(BE$5-$I$5&lt;$A52-1," ",IF(BE$5-$I$5+1&gt;'Primary inputs Alt'!$C$17,0,(SUM(OFFSET($I$21,0,BE$5-$I$5-$A52+1)))*$C52))</f>
        <v>0</v>
      </c>
      <c r="BF52" s="169">
        <f ca="1">IF(BF$5-$I$5&lt;$A52-1," ",IF(BF$5-$I$5+1&gt;'Primary inputs Alt'!$C$17,0,(SUM(OFFSET($I$21,0,BF$5-$I$5-$A52+1)))*$C52))</f>
        <v>0</v>
      </c>
      <c r="BG52" s="119"/>
      <c r="BH52" s="119"/>
      <c r="BI52" s="119"/>
      <c r="BJ52" s="119"/>
      <c r="BK52" s="119"/>
      <c r="BL52" s="119"/>
      <c r="BM52" s="119"/>
      <c r="BN52" s="119"/>
      <c r="BO52" s="119"/>
      <c r="BP52" s="119"/>
      <c r="BQ52" s="119"/>
      <c r="BR52" s="119"/>
      <c r="BS52" s="119"/>
      <c r="BT52" s="119"/>
      <c r="BU52" s="119"/>
      <c r="BV52" s="119"/>
      <c r="BW52" s="119"/>
      <c r="BX52" s="119"/>
      <c r="BY52" s="119"/>
      <c r="BZ52" s="119"/>
      <c r="CA52" s="119"/>
      <c r="CB52" s="119"/>
      <c r="CC52" s="119"/>
      <c r="CD52" s="119"/>
      <c r="CE52" s="119"/>
      <c r="CF52" s="119"/>
      <c r="CG52" s="119"/>
      <c r="CH52" s="119"/>
      <c r="CI52" s="119"/>
      <c r="CJ52" s="119"/>
      <c r="CK52" s="119"/>
      <c r="CL52" s="119"/>
      <c r="CM52" s="119"/>
      <c r="CN52" s="119"/>
      <c r="CO52" s="119"/>
      <c r="CP52" s="119"/>
      <c r="CQ52" s="119"/>
      <c r="CR52" s="119"/>
      <c r="CS52" s="119"/>
      <c r="CT52" s="119"/>
      <c r="CU52" s="119"/>
      <c r="CV52" s="119"/>
      <c r="CW52" s="119"/>
      <c r="CX52" s="119"/>
      <c r="CY52" s="119"/>
      <c r="CZ52" s="119"/>
    </row>
    <row r="53" spans="1:104">
      <c r="A53" s="119">
        <v>28</v>
      </c>
      <c r="B53" s="119" t="s">
        <v>222</v>
      </c>
      <c r="C53" s="119">
        <f ca="1">OFFSET('Primary inputs Alt'!$E$12,0,$A53-1)</f>
        <v>0</v>
      </c>
      <c r="I53" s="169" t="str">
        <f ca="1">IF(I$5-$I$5&lt;$A53-1," ",IF(I$5-$I$5+1&gt;'Primary inputs Alt'!$C$17,0,(SUM(OFFSET($I$21,0,I$5-$I$5-$A53+1)))*$C53))</f>
        <v xml:space="preserve"> </v>
      </c>
      <c r="J53" s="169" t="str">
        <f ca="1">IF(J$5-$I$5&lt;$A53-1," ",IF(J$5-$I$5+1&gt;'Primary inputs Alt'!$C$17,0,(SUM(OFFSET($I$21,0,J$5-$I$5-$A53+1)))*$C53))</f>
        <v xml:space="preserve"> </v>
      </c>
      <c r="K53" s="169" t="str">
        <f ca="1">IF(K$5-$I$5&lt;$A53-1," ",IF(K$5-$I$5+1&gt;'Primary inputs Alt'!$C$17,0,(SUM(OFFSET($I$21,0,K$5-$I$5-$A53+1)))*$C53))</f>
        <v xml:space="preserve"> </v>
      </c>
      <c r="L53" s="169" t="str">
        <f ca="1">IF(L$5-$I$5&lt;$A53-1," ",IF(L$5-$I$5+1&gt;'Primary inputs Alt'!$C$17,0,(SUM(OFFSET($I$21,0,L$5-$I$5-$A53+1)))*$C53))</f>
        <v xml:space="preserve"> </v>
      </c>
      <c r="M53" s="169" t="str">
        <f ca="1">IF(M$5-$I$5&lt;$A53-1," ",IF(M$5-$I$5+1&gt;'Primary inputs Alt'!$C$17,0,(SUM(OFFSET($I$21,0,M$5-$I$5-$A53+1)))*$C53))</f>
        <v xml:space="preserve"> </v>
      </c>
      <c r="N53" s="169" t="str">
        <f ca="1">IF(N$5-$I$5&lt;$A53-1," ",IF(N$5-$I$5+1&gt;'Primary inputs Alt'!$C$17,0,(SUM(OFFSET($I$21,0,N$5-$I$5-$A53+1)))*$C53))</f>
        <v xml:space="preserve"> </v>
      </c>
      <c r="O53" s="169" t="str">
        <f ca="1">IF(O$5-$I$5&lt;$A53-1," ",IF(O$5-$I$5+1&gt;'Primary inputs Alt'!$C$17,0,(SUM(OFFSET($I$21,0,O$5-$I$5-$A53+1)))*$C53))</f>
        <v xml:space="preserve"> </v>
      </c>
      <c r="P53" s="169" t="str">
        <f ca="1">IF(P$5-$I$5&lt;$A53-1," ",IF(P$5-$I$5+1&gt;'Primary inputs Alt'!$C$17,0,(SUM(OFFSET($I$21,0,P$5-$I$5-$A53+1)))*$C53))</f>
        <v xml:space="preserve"> </v>
      </c>
      <c r="Q53" s="169" t="str">
        <f ca="1">IF(Q$5-$I$5&lt;$A53-1," ",IF(Q$5-$I$5+1&gt;'Primary inputs Alt'!$C$17,0,(SUM(OFFSET($I$21,0,Q$5-$I$5-$A53+1)))*$C53))</f>
        <v xml:space="preserve"> </v>
      </c>
      <c r="R53" s="169" t="str">
        <f ca="1">IF(R$5-$I$5&lt;$A53-1," ",IF(R$5-$I$5+1&gt;'Primary inputs Alt'!$C$17,0,(SUM(OFFSET($I$21,0,R$5-$I$5-$A53+1)))*$C53))</f>
        <v xml:space="preserve"> </v>
      </c>
      <c r="S53" s="169" t="str">
        <f ca="1">IF(S$5-$I$5&lt;$A53-1," ",IF(S$5-$I$5+1&gt;'Primary inputs Alt'!$C$17,0,(SUM(OFFSET($I$21,0,S$5-$I$5-$A53+1)))*$C53))</f>
        <v xml:space="preserve"> </v>
      </c>
      <c r="T53" s="169" t="str">
        <f ca="1">IF(T$5-$I$5&lt;$A53-1," ",IF(T$5-$I$5+1&gt;'Primary inputs Alt'!$C$17,0,(SUM(OFFSET($I$21,0,T$5-$I$5-$A53+1)))*$C53))</f>
        <v xml:space="preserve"> </v>
      </c>
      <c r="U53" s="169" t="str">
        <f ca="1">IF(U$5-$I$5&lt;$A53-1," ",IF(U$5-$I$5+1&gt;'Primary inputs Alt'!$C$17,0,(SUM(OFFSET($I$21,0,U$5-$I$5-$A53+1)))*$C53))</f>
        <v xml:space="preserve"> </v>
      </c>
      <c r="V53" s="169" t="str">
        <f ca="1">IF(V$5-$I$5&lt;$A53-1," ",IF(V$5-$I$5+1&gt;'Primary inputs Alt'!$C$17,0,(SUM(OFFSET($I$21,0,V$5-$I$5-$A53+1)))*$C53))</f>
        <v xml:space="preserve"> </v>
      </c>
      <c r="W53" s="169" t="str">
        <f ca="1">IF(W$5-$I$5&lt;$A53-1," ",IF(W$5-$I$5+1&gt;'Primary inputs Alt'!$C$17,0,(SUM(OFFSET($I$21,0,W$5-$I$5-$A53+1)))*$C53))</f>
        <v xml:space="preserve"> </v>
      </c>
      <c r="X53" s="169" t="str">
        <f ca="1">IF(X$5-$I$5&lt;$A53-1," ",IF(X$5-$I$5+1&gt;'Primary inputs Alt'!$C$17,0,(SUM(OFFSET($I$21,0,X$5-$I$5-$A53+1)))*$C53))</f>
        <v xml:space="preserve"> </v>
      </c>
      <c r="Y53" s="169" t="str">
        <f ca="1">IF(Y$5-$I$5&lt;$A53-1," ",IF(Y$5-$I$5+1&gt;'Primary inputs Alt'!$C$17,0,(SUM(OFFSET($I$21,0,Y$5-$I$5-$A53+1)))*$C53))</f>
        <v xml:space="preserve"> </v>
      </c>
      <c r="Z53" s="169" t="str">
        <f ca="1">IF(Z$5-$I$5&lt;$A53-1," ",IF(Z$5-$I$5+1&gt;'Primary inputs Alt'!$C$17,0,(SUM(OFFSET($I$21,0,Z$5-$I$5-$A53+1)))*$C53))</f>
        <v xml:space="preserve"> </v>
      </c>
      <c r="AA53" s="169" t="str">
        <f ca="1">IF(AA$5-$I$5&lt;$A53-1," ",IF(AA$5-$I$5+1&gt;'Primary inputs Alt'!$C$17,0,(SUM(OFFSET($I$21,0,AA$5-$I$5-$A53+1)))*$C53))</f>
        <v xml:space="preserve"> </v>
      </c>
      <c r="AB53" s="169" t="str">
        <f ca="1">IF(AB$5-$I$5&lt;$A53-1," ",IF(AB$5-$I$5+1&gt;'Primary inputs Alt'!$C$17,0,(SUM(OFFSET($I$21,0,AB$5-$I$5-$A53+1)))*$C53))</f>
        <v xml:space="preserve"> </v>
      </c>
      <c r="AC53" s="169" t="str">
        <f ca="1">IF(AC$5-$I$5&lt;$A53-1," ",IF(AC$5-$I$5+1&gt;'Primary inputs Alt'!$C$17,0,(SUM(OFFSET($I$21,0,AC$5-$I$5-$A53+1)))*$C53))</f>
        <v xml:space="preserve"> </v>
      </c>
      <c r="AD53" s="169" t="str">
        <f ca="1">IF(AD$5-$I$5&lt;$A53-1," ",IF(AD$5-$I$5+1&gt;'Primary inputs Alt'!$C$17,0,(SUM(OFFSET($I$21,0,AD$5-$I$5-$A53+1)))*$C53))</f>
        <v xml:space="preserve"> </v>
      </c>
      <c r="AE53" s="169" t="str">
        <f ca="1">IF(AE$5-$I$5&lt;$A53-1," ",IF(AE$5-$I$5+1&gt;'Primary inputs Alt'!$C$17,0,(SUM(OFFSET($I$21,0,AE$5-$I$5-$A53+1)))*$C53))</f>
        <v xml:space="preserve"> </v>
      </c>
      <c r="AF53" s="169" t="str">
        <f ca="1">IF(AF$5-$I$5&lt;$A53-1," ",IF(AF$5-$I$5+1&gt;'Primary inputs Alt'!$C$17,0,(SUM(OFFSET($I$21,0,AF$5-$I$5-$A53+1)))*$C53))</f>
        <v xml:space="preserve"> </v>
      </c>
      <c r="AG53" s="169" t="str">
        <f ca="1">IF(AG$5-$I$5&lt;$A53-1," ",IF(AG$5-$I$5+1&gt;'Primary inputs Alt'!$C$17,0,(SUM(OFFSET($I$21,0,AG$5-$I$5-$A53+1)))*$C53))</f>
        <v xml:space="preserve"> </v>
      </c>
      <c r="AH53" s="169" t="str">
        <f ca="1">IF(AH$5-$I$5&lt;$A53-1," ",IF(AH$5-$I$5+1&gt;'Primary inputs Alt'!$C$17,0,(SUM(OFFSET($I$21,0,AH$5-$I$5-$A53+1)))*$C53))</f>
        <v xml:space="preserve"> </v>
      </c>
      <c r="AI53" s="169" t="str">
        <f ca="1">IF(AI$5-$I$5&lt;$A53-1," ",IF(AI$5-$I$5+1&gt;'Primary inputs Alt'!$C$17,0,(SUM(OFFSET($I$21,0,AI$5-$I$5-$A53+1)))*$C53))</f>
        <v xml:space="preserve"> </v>
      </c>
      <c r="AJ53" s="169">
        <f ca="1">IF(AJ$5-$I$5&lt;$A53-1," ",IF(AJ$5-$I$5+1&gt;'Primary inputs Alt'!$C$17,0,(SUM(OFFSET($I$21,0,AJ$5-$I$5-$A53+1)))*$C53))</f>
        <v>0</v>
      </c>
      <c r="AK53" s="169">
        <f ca="1">IF(AK$5-$I$5&lt;$A53-1," ",IF(AK$5-$I$5+1&gt;'Primary inputs Alt'!$C$17,0,(SUM(OFFSET($I$21,0,AK$5-$I$5-$A53+1)))*$C53))</f>
        <v>0</v>
      </c>
      <c r="AL53" s="169">
        <f ca="1">IF(AL$5-$I$5&lt;$A53-1," ",IF(AL$5-$I$5+1&gt;'Primary inputs Alt'!$C$17,0,(SUM(OFFSET($I$21,0,AL$5-$I$5-$A53+1)))*$C53))</f>
        <v>0</v>
      </c>
      <c r="AM53" s="169">
        <f ca="1">IF(AM$5-$I$5&lt;$A53-1," ",IF(AM$5-$I$5+1&gt;'Primary inputs Alt'!$C$17,0,(SUM(OFFSET($I$21,0,AM$5-$I$5-$A53+1)))*$C53))</f>
        <v>0</v>
      </c>
      <c r="AN53" s="169">
        <f ca="1">IF(AN$5-$I$5&lt;$A53-1," ",IF(AN$5-$I$5+1&gt;'Primary inputs Alt'!$C$17,0,(SUM(OFFSET($I$21,0,AN$5-$I$5-$A53+1)))*$C53))</f>
        <v>0</v>
      </c>
      <c r="AO53" s="169">
        <f ca="1">IF(AO$5-$I$5&lt;$A53-1," ",IF(AO$5-$I$5+1&gt;'Primary inputs Alt'!$C$17,0,(SUM(OFFSET($I$21,0,AO$5-$I$5-$A53+1)))*$C53))</f>
        <v>0</v>
      </c>
      <c r="AP53" s="169">
        <f ca="1">IF(AP$5-$I$5&lt;$A53-1," ",IF(AP$5-$I$5+1&gt;'Primary inputs Alt'!$C$17,0,(SUM(OFFSET($I$21,0,AP$5-$I$5-$A53+1)))*$C53))</f>
        <v>0</v>
      </c>
      <c r="AQ53" s="169">
        <f ca="1">IF(AQ$5-$I$5&lt;$A53-1," ",IF(AQ$5-$I$5+1&gt;'Primary inputs Alt'!$C$17,0,(SUM(OFFSET($I$21,0,AQ$5-$I$5-$A53+1)))*$C53))</f>
        <v>0</v>
      </c>
      <c r="AR53" s="169">
        <f ca="1">IF(AR$5-$I$5&lt;$A53-1," ",IF(AR$5-$I$5+1&gt;'Primary inputs Alt'!$C$17,0,(SUM(OFFSET($I$21,0,AR$5-$I$5-$A53+1)))*$C53))</f>
        <v>0</v>
      </c>
      <c r="AS53" s="169">
        <f ca="1">IF(AS$5-$I$5&lt;$A53-1," ",IF(AS$5-$I$5+1&gt;'Primary inputs Alt'!$C$17,0,(SUM(OFFSET($I$21,0,AS$5-$I$5-$A53+1)))*$C53))</f>
        <v>0</v>
      </c>
      <c r="AT53" s="169">
        <f ca="1">IF(AT$5-$I$5&lt;$A53-1," ",IF(AT$5-$I$5+1&gt;'Primary inputs Alt'!$C$17,0,(SUM(OFFSET($I$21,0,AT$5-$I$5-$A53+1)))*$C53))</f>
        <v>0</v>
      </c>
      <c r="AU53" s="169">
        <f ca="1">IF(AU$5-$I$5&lt;$A53-1," ",IF(AU$5-$I$5+1&gt;'Primary inputs Alt'!$C$17,0,(SUM(OFFSET($I$21,0,AU$5-$I$5-$A53+1)))*$C53))</f>
        <v>0</v>
      </c>
      <c r="AV53" s="169">
        <f ca="1">IF(AV$5-$I$5&lt;$A53-1," ",IF(AV$5-$I$5+1&gt;'Primary inputs Alt'!$C$17,0,(SUM(OFFSET($I$21,0,AV$5-$I$5-$A53+1)))*$C53))</f>
        <v>0</v>
      </c>
      <c r="AW53" s="169">
        <f ca="1">IF(AW$5-$I$5&lt;$A53-1," ",IF(AW$5-$I$5+1&gt;'Primary inputs Alt'!$C$17,0,(SUM(OFFSET($I$21,0,AW$5-$I$5-$A53+1)))*$C53))</f>
        <v>0</v>
      </c>
      <c r="AX53" s="169">
        <f ca="1">IF(AX$5-$I$5&lt;$A53-1," ",IF(AX$5-$I$5+1&gt;'Primary inputs Alt'!$C$17,0,(SUM(OFFSET($I$21,0,AX$5-$I$5-$A53+1)))*$C53))</f>
        <v>0</v>
      </c>
      <c r="AY53" s="169">
        <f ca="1">IF(AY$5-$I$5&lt;$A53-1," ",IF(AY$5-$I$5+1&gt;'Primary inputs Alt'!$C$17,0,(SUM(OFFSET($I$21,0,AY$5-$I$5-$A53+1)))*$C53))</f>
        <v>0</v>
      </c>
      <c r="AZ53" s="169">
        <f ca="1">IF(AZ$5-$I$5&lt;$A53-1," ",IF(AZ$5-$I$5+1&gt;'Primary inputs Alt'!$C$17,0,(SUM(OFFSET($I$21,0,AZ$5-$I$5-$A53+1)))*$C53))</f>
        <v>0</v>
      </c>
      <c r="BA53" s="169">
        <f ca="1">IF(BA$5-$I$5&lt;$A53-1," ",IF(BA$5-$I$5+1&gt;'Primary inputs Alt'!$C$17,0,(SUM(OFFSET($I$21,0,BA$5-$I$5-$A53+1)))*$C53))</f>
        <v>0</v>
      </c>
      <c r="BB53" s="169">
        <f ca="1">IF(BB$5-$I$5&lt;$A53-1," ",IF(BB$5-$I$5+1&gt;'Primary inputs Alt'!$C$17,0,(SUM(OFFSET($I$21,0,BB$5-$I$5-$A53+1)))*$C53))</f>
        <v>0</v>
      </c>
      <c r="BC53" s="169">
        <f ca="1">IF(BC$5-$I$5&lt;$A53-1," ",IF(BC$5-$I$5+1&gt;'Primary inputs Alt'!$C$17,0,(SUM(OFFSET($I$21,0,BC$5-$I$5-$A53+1)))*$C53))</f>
        <v>0</v>
      </c>
      <c r="BD53" s="169">
        <f ca="1">IF(BD$5-$I$5&lt;$A53-1," ",IF(BD$5-$I$5+1&gt;'Primary inputs Alt'!$C$17,0,(SUM(OFFSET($I$21,0,BD$5-$I$5-$A53+1)))*$C53))</f>
        <v>0</v>
      </c>
      <c r="BE53" s="169">
        <f ca="1">IF(BE$5-$I$5&lt;$A53-1," ",IF(BE$5-$I$5+1&gt;'Primary inputs Alt'!$C$17,0,(SUM(OFFSET($I$21,0,BE$5-$I$5-$A53+1)))*$C53))</f>
        <v>0</v>
      </c>
      <c r="BF53" s="169">
        <f ca="1">IF(BF$5-$I$5&lt;$A53-1," ",IF(BF$5-$I$5+1&gt;'Primary inputs Alt'!$C$17,0,(SUM(OFFSET($I$21,0,BF$5-$I$5-$A53+1)))*$C53))</f>
        <v>0</v>
      </c>
      <c r="BG53" s="119"/>
      <c r="BH53" s="119"/>
      <c r="BI53" s="119"/>
      <c r="BJ53" s="119"/>
      <c r="BK53" s="119"/>
      <c r="BL53" s="119"/>
      <c r="BM53" s="119"/>
      <c r="BN53" s="119"/>
      <c r="BO53" s="119"/>
      <c r="BP53" s="119"/>
      <c r="BQ53" s="119"/>
      <c r="BR53" s="119"/>
      <c r="BS53" s="119"/>
      <c r="BT53" s="119"/>
      <c r="BU53" s="119"/>
      <c r="BV53" s="119"/>
      <c r="BW53" s="119"/>
      <c r="BX53" s="119"/>
      <c r="BY53" s="119"/>
      <c r="BZ53" s="119"/>
      <c r="CA53" s="119"/>
      <c r="CB53" s="119"/>
      <c r="CC53" s="119"/>
      <c r="CD53" s="119"/>
      <c r="CE53" s="119"/>
      <c r="CF53" s="119"/>
      <c r="CG53" s="119"/>
      <c r="CH53" s="119"/>
      <c r="CI53" s="119"/>
      <c r="CJ53" s="119"/>
      <c r="CK53" s="119"/>
      <c r="CL53" s="119"/>
      <c r="CM53" s="119"/>
      <c r="CN53" s="119"/>
      <c r="CO53" s="119"/>
      <c r="CP53" s="119"/>
      <c r="CQ53" s="119"/>
      <c r="CR53" s="119"/>
      <c r="CS53" s="119"/>
      <c r="CT53" s="119"/>
      <c r="CU53" s="119"/>
      <c r="CV53" s="119"/>
      <c r="CW53" s="119"/>
      <c r="CX53" s="119"/>
      <c r="CY53" s="119"/>
      <c r="CZ53" s="119"/>
    </row>
    <row r="54" spans="1:104">
      <c r="A54" s="119">
        <v>29</v>
      </c>
      <c r="B54" s="119" t="s">
        <v>223</v>
      </c>
      <c r="C54" s="119">
        <f ca="1">OFFSET('Primary inputs Alt'!$E$12,0,$A54-1)</f>
        <v>0</v>
      </c>
      <c r="I54" s="169" t="str">
        <f ca="1">IF(I$5-$I$5&lt;$A54-1," ",IF(I$5-$I$5+1&gt;'Primary inputs Alt'!$C$17,0,(SUM(OFFSET($I$21,0,I$5-$I$5-$A54+1)))*$C54))</f>
        <v xml:space="preserve"> </v>
      </c>
      <c r="J54" s="169" t="str">
        <f ca="1">IF(J$5-$I$5&lt;$A54-1," ",IF(J$5-$I$5+1&gt;'Primary inputs Alt'!$C$17,0,(SUM(OFFSET($I$21,0,J$5-$I$5-$A54+1)))*$C54))</f>
        <v xml:space="preserve"> </v>
      </c>
      <c r="K54" s="169" t="str">
        <f ca="1">IF(K$5-$I$5&lt;$A54-1," ",IF(K$5-$I$5+1&gt;'Primary inputs Alt'!$C$17,0,(SUM(OFFSET($I$21,0,K$5-$I$5-$A54+1)))*$C54))</f>
        <v xml:space="preserve"> </v>
      </c>
      <c r="L54" s="169" t="str">
        <f ca="1">IF(L$5-$I$5&lt;$A54-1," ",IF(L$5-$I$5+1&gt;'Primary inputs Alt'!$C$17,0,(SUM(OFFSET($I$21,0,L$5-$I$5-$A54+1)))*$C54))</f>
        <v xml:space="preserve"> </v>
      </c>
      <c r="M54" s="169" t="str">
        <f ca="1">IF(M$5-$I$5&lt;$A54-1," ",IF(M$5-$I$5+1&gt;'Primary inputs Alt'!$C$17,0,(SUM(OFFSET($I$21,0,M$5-$I$5-$A54+1)))*$C54))</f>
        <v xml:space="preserve"> </v>
      </c>
      <c r="N54" s="169" t="str">
        <f ca="1">IF(N$5-$I$5&lt;$A54-1," ",IF(N$5-$I$5+1&gt;'Primary inputs Alt'!$C$17,0,(SUM(OFFSET($I$21,0,N$5-$I$5-$A54+1)))*$C54))</f>
        <v xml:space="preserve"> </v>
      </c>
      <c r="O54" s="169" t="str">
        <f ca="1">IF(O$5-$I$5&lt;$A54-1," ",IF(O$5-$I$5+1&gt;'Primary inputs Alt'!$C$17,0,(SUM(OFFSET($I$21,0,O$5-$I$5-$A54+1)))*$C54))</f>
        <v xml:space="preserve"> </v>
      </c>
      <c r="P54" s="169" t="str">
        <f ca="1">IF(P$5-$I$5&lt;$A54-1," ",IF(P$5-$I$5+1&gt;'Primary inputs Alt'!$C$17,0,(SUM(OFFSET($I$21,0,P$5-$I$5-$A54+1)))*$C54))</f>
        <v xml:space="preserve"> </v>
      </c>
      <c r="Q54" s="169" t="str">
        <f ca="1">IF(Q$5-$I$5&lt;$A54-1," ",IF(Q$5-$I$5+1&gt;'Primary inputs Alt'!$C$17,0,(SUM(OFFSET($I$21,0,Q$5-$I$5-$A54+1)))*$C54))</f>
        <v xml:space="preserve"> </v>
      </c>
      <c r="R54" s="169" t="str">
        <f ca="1">IF(R$5-$I$5&lt;$A54-1," ",IF(R$5-$I$5+1&gt;'Primary inputs Alt'!$C$17,0,(SUM(OFFSET($I$21,0,R$5-$I$5-$A54+1)))*$C54))</f>
        <v xml:space="preserve"> </v>
      </c>
      <c r="S54" s="169" t="str">
        <f ca="1">IF(S$5-$I$5&lt;$A54-1," ",IF(S$5-$I$5+1&gt;'Primary inputs Alt'!$C$17,0,(SUM(OFFSET($I$21,0,S$5-$I$5-$A54+1)))*$C54))</f>
        <v xml:space="preserve"> </v>
      </c>
      <c r="T54" s="169" t="str">
        <f ca="1">IF(T$5-$I$5&lt;$A54-1," ",IF(T$5-$I$5+1&gt;'Primary inputs Alt'!$C$17,0,(SUM(OFFSET($I$21,0,T$5-$I$5-$A54+1)))*$C54))</f>
        <v xml:space="preserve"> </v>
      </c>
      <c r="U54" s="169" t="str">
        <f ca="1">IF(U$5-$I$5&lt;$A54-1," ",IF(U$5-$I$5+1&gt;'Primary inputs Alt'!$C$17,0,(SUM(OFFSET($I$21,0,U$5-$I$5-$A54+1)))*$C54))</f>
        <v xml:space="preserve"> </v>
      </c>
      <c r="V54" s="169" t="str">
        <f ca="1">IF(V$5-$I$5&lt;$A54-1," ",IF(V$5-$I$5+1&gt;'Primary inputs Alt'!$C$17,0,(SUM(OFFSET($I$21,0,V$5-$I$5-$A54+1)))*$C54))</f>
        <v xml:space="preserve"> </v>
      </c>
      <c r="W54" s="169" t="str">
        <f ca="1">IF(W$5-$I$5&lt;$A54-1," ",IF(W$5-$I$5+1&gt;'Primary inputs Alt'!$C$17,0,(SUM(OFFSET($I$21,0,W$5-$I$5-$A54+1)))*$C54))</f>
        <v xml:space="preserve"> </v>
      </c>
      <c r="X54" s="169" t="str">
        <f ca="1">IF(X$5-$I$5&lt;$A54-1," ",IF(X$5-$I$5+1&gt;'Primary inputs Alt'!$C$17,0,(SUM(OFFSET($I$21,0,X$5-$I$5-$A54+1)))*$C54))</f>
        <v xml:space="preserve"> </v>
      </c>
      <c r="Y54" s="169" t="str">
        <f ca="1">IF(Y$5-$I$5&lt;$A54-1," ",IF(Y$5-$I$5+1&gt;'Primary inputs Alt'!$C$17,0,(SUM(OFFSET($I$21,0,Y$5-$I$5-$A54+1)))*$C54))</f>
        <v xml:space="preserve"> </v>
      </c>
      <c r="Z54" s="169" t="str">
        <f ca="1">IF(Z$5-$I$5&lt;$A54-1," ",IF(Z$5-$I$5+1&gt;'Primary inputs Alt'!$C$17,0,(SUM(OFFSET($I$21,0,Z$5-$I$5-$A54+1)))*$C54))</f>
        <v xml:space="preserve"> </v>
      </c>
      <c r="AA54" s="169" t="str">
        <f ca="1">IF(AA$5-$I$5&lt;$A54-1," ",IF(AA$5-$I$5+1&gt;'Primary inputs Alt'!$C$17,0,(SUM(OFFSET($I$21,0,AA$5-$I$5-$A54+1)))*$C54))</f>
        <v xml:space="preserve"> </v>
      </c>
      <c r="AB54" s="169" t="str">
        <f ca="1">IF(AB$5-$I$5&lt;$A54-1," ",IF(AB$5-$I$5+1&gt;'Primary inputs Alt'!$C$17,0,(SUM(OFFSET($I$21,0,AB$5-$I$5-$A54+1)))*$C54))</f>
        <v xml:space="preserve"> </v>
      </c>
      <c r="AC54" s="169" t="str">
        <f ca="1">IF(AC$5-$I$5&lt;$A54-1," ",IF(AC$5-$I$5+1&gt;'Primary inputs Alt'!$C$17,0,(SUM(OFFSET($I$21,0,AC$5-$I$5-$A54+1)))*$C54))</f>
        <v xml:space="preserve"> </v>
      </c>
      <c r="AD54" s="169" t="str">
        <f ca="1">IF(AD$5-$I$5&lt;$A54-1," ",IF(AD$5-$I$5+1&gt;'Primary inputs Alt'!$C$17,0,(SUM(OFFSET($I$21,0,AD$5-$I$5-$A54+1)))*$C54))</f>
        <v xml:space="preserve"> </v>
      </c>
      <c r="AE54" s="169" t="str">
        <f ca="1">IF(AE$5-$I$5&lt;$A54-1," ",IF(AE$5-$I$5+1&gt;'Primary inputs Alt'!$C$17,0,(SUM(OFFSET($I$21,0,AE$5-$I$5-$A54+1)))*$C54))</f>
        <v xml:space="preserve"> </v>
      </c>
      <c r="AF54" s="169" t="str">
        <f ca="1">IF(AF$5-$I$5&lt;$A54-1," ",IF(AF$5-$I$5+1&gt;'Primary inputs Alt'!$C$17,0,(SUM(OFFSET($I$21,0,AF$5-$I$5-$A54+1)))*$C54))</f>
        <v xml:space="preserve"> </v>
      </c>
      <c r="AG54" s="169" t="str">
        <f ca="1">IF(AG$5-$I$5&lt;$A54-1," ",IF(AG$5-$I$5+1&gt;'Primary inputs Alt'!$C$17,0,(SUM(OFFSET($I$21,0,AG$5-$I$5-$A54+1)))*$C54))</f>
        <v xml:space="preserve"> </v>
      </c>
      <c r="AH54" s="169" t="str">
        <f ca="1">IF(AH$5-$I$5&lt;$A54-1," ",IF(AH$5-$I$5+1&gt;'Primary inputs Alt'!$C$17,0,(SUM(OFFSET($I$21,0,AH$5-$I$5-$A54+1)))*$C54))</f>
        <v xml:space="preserve"> </v>
      </c>
      <c r="AI54" s="169" t="str">
        <f ca="1">IF(AI$5-$I$5&lt;$A54-1," ",IF(AI$5-$I$5+1&gt;'Primary inputs Alt'!$C$17,0,(SUM(OFFSET($I$21,0,AI$5-$I$5-$A54+1)))*$C54))</f>
        <v xml:space="preserve"> </v>
      </c>
      <c r="AJ54" s="169" t="str">
        <f ca="1">IF(AJ$5-$I$5&lt;$A54-1," ",IF(AJ$5-$I$5+1&gt;'Primary inputs Alt'!$C$17,0,(SUM(OFFSET($I$21,0,AJ$5-$I$5-$A54+1)))*$C54))</f>
        <v xml:space="preserve"> </v>
      </c>
      <c r="AK54" s="169">
        <f ca="1">IF(AK$5-$I$5&lt;$A54-1," ",IF(AK$5-$I$5+1&gt;'Primary inputs Alt'!$C$17,0,(SUM(OFFSET($I$21,0,AK$5-$I$5-$A54+1)))*$C54))</f>
        <v>0</v>
      </c>
      <c r="AL54" s="169">
        <f ca="1">IF(AL$5-$I$5&lt;$A54-1," ",IF(AL$5-$I$5+1&gt;'Primary inputs Alt'!$C$17,0,(SUM(OFFSET($I$21,0,AL$5-$I$5-$A54+1)))*$C54))</f>
        <v>0</v>
      </c>
      <c r="AM54" s="169">
        <f ca="1">IF(AM$5-$I$5&lt;$A54-1," ",IF(AM$5-$I$5+1&gt;'Primary inputs Alt'!$C$17,0,(SUM(OFFSET($I$21,0,AM$5-$I$5-$A54+1)))*$C54))</f>
        <v>0</v>
      </c>
      <c r="AN54" s="169">
        <f ca="1">IF(AN$5-$I$5&lt;$A54-1," ",IF(AN$5-$I$5+1&gt;'Primary inputs Alt'!$C$17,0,(SUM(OFFSET($I$21,0,AN$5-$I$5-$A54+1)))*$C54))</f>
        <v>0</v>
      </c>
      <c r="AO54" s="169">
        <f ca="1">IF(AO$5-$I$5&lt;$A54-1," ",IF(AO$5-$I$5+1&gt;'Primary inputs Alt'!$C$17,0,(SUM(OFFSET($I$21,0,AO$5-$I$5-$A54+1)))*$C54))</f>
        <v>0</v>
      </c>
      <c r="AP54" s="169">
        <f ca="1">IF(AP$5-$I$5&lt;$A54-1," ",IF(AP$5-$I$5+1&gt;'Primary inputs Alt'!$C$17,0,(SUM(OFFSET($I$21,0,AP$5-$I$5-$A54+1)))*$C54))</f>
        <v>0</v>
      </c>
      <c r="AQ54" s="169">
        <f ca="1">IF(AQ$5-$I$5&lt;$A54-1," ",IF(AQ$5-$I$5+1&gt;'Primary inputs Alt'!$C$17,0,(SUM(OFFSET($I$21,0,AQ$5-$I$5-$A54+1)))*$C54))</f>
        <v>0</v>
      </c>
      <c r="AR54" s="169">
        <f ca="1">IF(AR$5-$I$5&lt;$A54-1," ",IF(AR$5-$I$5+1&gt;'Primary inputs Alt'!$C$17,0,(SUM(OFFSET($I$21,0,AR$5-$I$5-$A54+1)))*$C54))</f>
        <v>0</v>
      </c>
      <c r="AS54" s="169">
        <f ca="1">IF(AS$5-$I$5&lt;$A54-1," ",IF(AS$5-$I$5+1&gt;'Primary inputs Alt'!$C$17,0,(SUM(OFFSET($I$21,0,AS$5-$I$5-$A54+1)))*$C54))</f>
        <v>0</v>
      </c>
      <c r="AT54" s="169">
        <f ca="1">IF(AT$5-$I$5&lt;$A54-1," ",IF(AT$5-$I$5+1&gt;'Primary inputs Alt'!$C$17,0,(SUM(OFFSET($I$21,0,AT$5-$I$5-$A54+1)))*$C54))</f>
        <v>0</v>
      </c>
      <c r="AU54" s="169">
        <f ca="1">IF(AU$5-$I$5&lt;$A54-1," ",IF(AU$5-$I$5+1&gt;'Primary inputs Alt'!$C$17,0,(SUM(OFFSET($I$21,0,AU$5-$I$5-$A54+1)))*$C54))</f>
        <v>0</v>
      </c>
      <c r="AV54" s="169">
        <f ca="1">IF(AV$5-$I$5&lt;$A54-1," ",IF(AV$5-$I$5+1&gt;'Primary inputs Alt'!$C$17,0,(SUM(OFFSET($I$21,0,AV$5-$I$5-$A54+1)))*$C54))</f>
        <v>0</v>
      </c>
      <c r="AW54" s="169">
        <f ca="1">IF(AW$5-$I$5&lt;$A54-1," ",IF(AW$5-$I$5+1&gt;'Primary inputs Alt'!$C$17,0,(SUM(OFFSET($I$21,0,AW$5-$I$5-$A54+1)))*$C54))</f>
        <v>0</v>
      </c>
      <c r="AX54" s="169">
        <f ca="1">IF(AX$5-$I$5&lt;$A54-1," ",IF(AX$5-$I$5+1&gt;'Primary inputs Alt'!$C$17,0,(SUM(OFFSET($I$21,0,AX$5-$I$5-$A54+1)))*$C54))</f>
        <v>0</v>
      </c>
      <c r="AY54" s="169">
        <f ca="1">IF(AY$5-$I$5&lt;$A54-1," ",IF(AY$5-$I$5+1&gt;'Primary inputs Alt'!$C$17,0,(SUM(OFFSET($I$21,0,AY$5-$I$5-$A54+1)))*$C54))</f>
        <v>0</v>
      </c>
      <c r="AZ54" s="169">
        <f ca="1">IF(AZ$5-$I$5&lt;$A54-1," ",IF(AZ$5-$I$5+1&gt;'Primary inputs Alt'!$C$17,0,(SUM(OFFSET($I$21,0,AZ$5-$I$5-$A54+1)))*$C54))</f>
        <v>0</v>
      </c>
      <c r="BA54" s="169">
        <f ca="1">IF(BA$5-$I$5&lt;$A54-1," ",IF(BA$5-$I$5+1&gt;'Primary inputs Alt'!$C$17,0,(SUM(OFFSET($I$21,0,BA$5-$I$5-$A54+1)))*$C54))</f>
        <v>0</v>
      </c>
      <c r="BB54" s="169">
        <f ca="1">IF(BB$5-$I$5&lt;$A54-1," ",IF(BB$5-$I$5+1&gt;'Primary inputs Alt'!$C$17,0,(SUM(OFFSET($I$21,0,BB$5-$I$5-$A54+1)))*$C54))</f>
        <v>0</v>
      </c>
      <c r="BC54" s="169">
        <f ca="1">IF(BC$5-$I$5&lt;$A54-1," ",IF(BC$5-$I$5+1&gt;'Primary inputs Alt'!$C$17,0,(SUM(OFFSET($I$21,0,BC$5-$I$5-$A54+1)))*$C54))</f>
        <v>0</v>
      </c>
      <c r="BD54" s="169">
        <f ca="1">IF(BD$5-$I$5&lt;$A54-1," ",IF(BD$5-$I$5+1&gt;'Primary inputs Alt'!$C$17,0,(SUM(OFFSET($I$21,0,BD$5-$I$5-$A54+1)))*$C54))</f>
        <v>0</v>
      </c>
      <c r="BE54" s="169">
        <f ca="1">IF(BE$5-$I$5&lt;$A54-1," ",IF(BE$5-$I$5+1&gt;'Primary inputs Alt'!$C$17,0,(SUM(OFFSET($I$21,0,BE$5-$I$5-$A54+1)))*$C54))</f>
        <v>0</v>
      </c>
      <c r="BF54" s="169">
        <f ca="1">IF(BF$5-$I$5&lt;$A54-1," ",IF(BF$5-$I$5+1&gt;'Primary inputs Alt'!$C$17,0,(SUM(OFFSET($I$21,0,BF$5-$I$5-$A54+1)))*$C54))</f>
        <v>0</v>
      </c>
      <c r="BG54" s="119"/>
      <c r="BH54" s="119"/>
      <c r="BI54" s="119"/>
      <c r="BJ54" s="119"/>
      <c r="BK54" s="119"/>
      <c r="BL54" s="119"/>
      <c r="BM54" s="119"/>
      <c r="BN54" s="119"/>
      <c r="BO54" s="119"/>
      <c r="BP54" s="119"/>
      <c r="BQ54" s="119"/>
      <c r="BR54" s="119"/>
      <c r="BS54" s="119"/>
      <c r="BT54" s="119"/>
      <c r="BU54" s="119"/>
      <c r="BV54" s="119"/>
      <c r="BW54" s="119"/>
      <c r="BX54" s="119"/>
      <c r="BY54" s="119"/>
      <c r="BZ54" s="119"/>
      <c r="CA54" s="119"/>
      <c r="CB54" s="119"/>
      <c r="CC54" s="119"/>
      <c r="CD54" s="119"/>
      <c r="CE54" s="119"/>
      <c r="CF54" s="119"/>
      <c r="CG54" s="119"/>
      <c r="CH54" s="119"/>
      <c r="CI54" s="119"/>
      <c r="CJ54" s="119"/>
      <c r="CK54" s="119"/>
      <c r="CL54" s="119"/>
      <c r="CM54" s="119"/>
      <c r="CN54" s="119"/>
      <c r="CO54" s="119"/>
      <c r="CP54" s="119"/>
      <c r="CQ54" s="119"/>
      <c r="CR54" s="119"/>
      <c r="CS54" s="119"/>
      <c r="CT54" s="119"/>
      <c r="CU54" s="119"/>
      <c r="CV54" s="119"/>
      <c r="CW54" s="119"/>
      <c r="CX54" s="119"/>
      <c r="CY54" s="119"/>
      <c r="CZ54" s="119"/>
    </row>
    <row r="55" spans="1:104">
      <c r="A55" s="119">
        <v>30</v>
      </c>
      <c r="B55" s="119" t="s">
        <v>224</v>
      </c>
      <c r="C55" s="119">
        <f ca="1">OFFSET('Primary inputs Alt'!$E$12,0,$A55-1)</f>
        <v>0</v>
      </c>
      <c r="I55" s="169" t="str">
        <f ca="1">IF(I$5-$I$5&lt;$A55-1," ",IF(I$5-$I$5+1&gt;'Primary inputs Alt'!$C$17,0,(SUM(OFFSET($I$21,0,I$5-$I$5-$A55+1)))*$C55))</f>
        <v xml:space="preserve"> </v>
      </c>
      <c r="J55" s="169" t="str">
        <f ca="1">IF(J$5-$I$5&lt;$A55-1," ",IF(J$5-$I$5+1&gt;'Primary inputs Alt'!$C$17,0,(SUM(OFFSET($I$21,0,J$5-$I$5-$A55+1)))*$C55))</f>
        <v xml:space="preserve"> </v>
      </c>
      <c r="K55" s="169" t="str">
        <f ca="1">IF(K$5-$I$5&lt;$A55-1," ",IF(K$5-$I$5+1&gt;'Primary inputs Alt'!$C$17,0,(SUM(OFFSET($I$21,0,K$5-$I$5-$A55+1)))*$C55))</f>
        <v xml:space="preserve"> </v>
      </c>
      <c r="L55" s="169" t="str">
        <f ca="1">IF(L$5-$I$5&lt;$A55-1," ",IF(L$5-$I$5+1&gt;'Primary inputs Alt'!$C$17,0,(SUM(OFFSET($I$21,0,L$5-$I$5-$A55+1)))*$C55))</f>
        <v xml:space="preserve"> </v>
      </c>
      <c r="M55" s="169" t="str">
        <f ca="1">IF(M$5-$I$5&lt;$A55-1," ",IF(M$5-$I$5+1&gt;'Primary inputs Alt'!$C$17,0,(SUM(OFFSET($I$21,0,M$5-$I$5-$A55+1)))*$C55))</f>
        <v xml:space="preserve"> </v>
      </c>
      <c r="N55" s="169" t="str">
        <f ca="1">IF(N$5-$I$5&lt;$A55-1," ",IF(N$5-$I$5+1&gt;'Primary inputs Alt'!$C$17,0,(SUM(OFFSET($I$21,0,N$5-$I$5-$A55+1)))*$C55))</f>
        <v xml:space="preserve"> </v>
      </c>
      <c r="O55" s="169" t="str">
        <f ca="1">IF(O$5-$I$5&lt;$A55-1," ",IF(O$5-$I$5+1&gt;'Primary inputs Alt'!$C$17,0,(SUM(OFFSET($I$21,0,O$5-$I$5-$A55+1)))*$C55))</f>
        <v xml:space="preserve"> </v>
      </c>
      <c r="P55" s="169" t="str">
        <f ca="1">IF(P$5-$I$5&lt;$A55-1," ",IF(P$5-$I$5+1&gt;'Primary inputs Alt'!$C$17,0,(SUM(OFFSET($I$21,0,P$5-$I$5-$A55+1)))*$C55))</f>
        <v xml:space="preserve"> </v>
      </c>
      <c r="Q55" s="169" t="str">
        <f ca="1">IF(Q$5-$I$5&lt;$A55-1," ",IF(Q$5-$I$5+1&gt;'Primary inputs Alt'!$C$17,0,(SUM(OFFSET($I$21,0,Q$5-$I$5-$A55+1)))*$C55))</f>
        <v xml:space="preserve"> </v>
      </c>
      <c r="R55" s="169" t="str">
        <f ca="1">IF(R$5-$I$5&lt;$A55-1," ",IF(R$5-$I$5+1&gt;'Primary inputs Alt'!$C$17,0,(SUM(OFFSET($I$21,0,R$5-$I$5-$A55+1)))*$C55))</f>
        <v xml:space="preserve"> </v>
      </c>
      <c r="S55" s="169" t="str">
        <f ca="1">IF(S$5-$I$5&lt;$A55-1," ",IF(S$5-$I$5+1&gt;'Primary inputs Alt'!$C$17,0,(SUM(OFFSET($I$21,0,S$5-$I$5-$A55+1)))*$C55))</f>
        <v xml:space="preserve"> </v>
      </c>
      <c r="T55" s="169" t="str">
        <f ca="1">IF(T$5-$I$5&lt;$A55-1," ",IF(T$5-$I$5+1&gt;'Primary inputs Alt'!$C$17,0,(SUM(OFFSET($I$21,0,T$5-$I$5-$A55+1)))*$C55))</f>
        <v xml:space="preserve"> </v>
      </c>
      <c r="U55" s="169" t="str">
        <f ca="1">IF(U$5-$I$5&lt;$A55-1," ",IF(U$5-$I$5+1&gt;'Primary inputs Alt'!$C$17,0,(SUM(OFFSET($I$21,0,U$5-$I$5-$A55+1)))*$C55))</f>
        <v xml:space="preserve"> </v>
      </c>
      <c r="V55" s="169" t="str">
        <f ca="1">IF(V$5-$I$5&lt;$A55-1," ",IF(V$5-$I$5+1&gt;'Primary inputs Alt'!$C$17,0,(SUM(OFFSET($I$21,0,V$5-$I$5-$A55+1)))*$C55))</f>
        <v xml:space="preserve"> </v>
      </c>
      <c r="W55" s="169" t="str">
        <f ca="1">IF(W$5-$I$5&lt;$A55-1," ",IF(W$5-$I$5+1&gt;'Primary inputs Alt'!$C$17,0,(SUM(OFFSET($I$21,0,W$5-$I$5-$A55+1)))*$C55))</f>
        <v xml:space="preserve"> </v>
      </c>
      <c r="X55" s="169" t="str">
        <f ca="1">IF(X$5-$I$5&lt;$A55-1," ",IF(X$5-$I$5+1&gt;'Primary inputs Alt'!$C$17,0,(SUM(OFFSET($I$21,0,X$5-$I$5-$A55+1)))*$C55))</f>
        <v xml:space="preserve"> </v>
      </c>
      <c r="Y55" s="169" t="str">
        <f ca="1">IF(Y$5-$I$5&lt;$A55-1," ",IF(Y$5-$I$5+1&gt;'Primary inputs Alt'!$C$17,0,(SUM(OFFSET($I$21,0,Y$5-$I$5-$A55+1)))*$C55))</f>
        <v xml:space="preserve"> </v>
      </c>
      <c r="Z55" s="169" t="str">
        <f ca="1">IF(Z$5-$I$5&lt;$A55-1," ",IF(Z$5-$I$5+1&gt;'Primary inputs Alt'!$C$17,0,(SUM(OFFSET($I$21,0,Z$5-$I$5-$A55+1)))*$C55))</f>
        <v xml:space="preserve"> </v>
      </c>
      <c r="AA55" s="169" t="str">
        <f ca="1">IF(AA$5-$I$5&lt;$A55-1," ",IF(AA$5-$I$5+1&gt;'Primary inputs Alt'!$C$17,0,(SUM(OFFSET($I$21,0,AA$5-$I$5-$A55+1)))*$C55))</f>
        <v xml:space="preserve"> </v>
      </c>
      <c r="AB55" s="169" t="str">
        <f ca="1">IF(AB$5-$I$5&lt;$A55-1," ",IF(AB$5-$I$5+1&gt;'Primary inputs Alt'!$C$17,0,(SUM(OFFSET($I$21,0,AB$5-$I$5-$A55+1)))*$C55))</f>
        <v xml:space="preserve"> </v>
      </c>
      <c r="AC55" s="169" t="str">
        <f ca="1">IF(AC$5-$I$5&lt;$A55-1," ",IF(AC$5-$I$5+1&gt;'Primary inputs Alt'!$C$17,0,(SUM(OFFSET($I$21,0,AC$5-$I$5-$A55+1)))*$C55))</f>
        <v xml:space="preserve"> </v>
      </c>
      <c r="AD55" s="169" t="str">
        <f ca="1">IF(AD$5-$I$5&lt;$A55-1," ",IF(AD$5-$I$5+1&gt;'Primary inputs Alt'!$C$17,0,(SUM(OFFSET($I$21,0,AD$5-$I$5-$A55+1)))*$C55))</f>
        <v xml:space="preserve"> </v>
      </c>
      <c r="AE55" s="169" t="str">
        <f ca="1">IF(AE$5-$I$5&lt;$A55-1," ",IF(AE$5-$I$5+1&gt;'Primary inputs Alt'!$C$17,0,(SUM(OFFSET($I$21,0,AE$5-$I$5-$A55+1)))*$C55))</f>
        <v xml:space="preserve"> </v>
      </c>
      <c r="AF55" s="169" t="str">
        <f ca="1">IF(AF$5-$I$5&lt;$A55-1," ",IF(AF$5-$I$5+1&gt;'Primary inputs Alt'!$C$17,0,(SUM(OFFSET($I$21,0,AF$5-$I$5-$A55+1)))*$C55))</f>
        <v xml:space="preserve"> </v>
      </c>
      <c r="AG55" s="169" t="str">
        <f ca="1">IF(AG$5-$I$5&lt;$A55-1," ",IF(AG$5-$I$5+1&gt;'Primary inputs Alt'!$C$17,0,(SUM(OFFSET($I$21,0,AG$5-$I$5-$A55+1)))*$C55))</f>
        <v xml:space="preserve"> </v>
      </c>
      <c r="AH55" s="169" t="str">
        <f ca="1">IF(AH$5-$I$5&lt;$A55-1," ",IF(AH$5-$I$5+1&gt;'Primary inputs Alt'!$C$17,0,(SUM(OFFSET($I$21,0,AH$5-$I$5-$A55+1)))*$C55))</f>
        <v xml:space="preserve"> </v>
      </c>
      <c r="AI55" s="169" t="str">
        <f ca="1">IF(AI$5-$I$5&lt;$A55-1," ",IF(AI$5-$I$5+1&gt;'Primary inputs Alt'!$C$17,0,(SUM(OFFSET($I$21,0,AI$5-$I$5-$A55+1)))*$C55))</f>
        <v xml:space="preserve"> </v>
      </c>
      <c r="AJ55" s="169" t="str">
        <f ca="1">IF(AJ$5-$I$5&lt;$A55-1," ",IF(AJ$5-$I$5+1&gt;'Primary inputs Alt'!$C$17,0,(SUM(OFFSET($I$21,0,AJ$5-$I$5-$A55+1)))*$C55))</f>
        <v xml:space="preserve"> </v>
      </c>
      <c r="AK55" s="169" t="str">
        <f ca="1">IF(AK$5-$I$5&lt;$A55-1," ",IF(AK$5-$I$5+1&gt;'Primary inputs Alt'!$C$17,0,(SUM(OFFSET($I$21,0,AK$5-$I$5-$A55+1)))*$C55))</f>
        <v xml:space="preserve"> </v>
      </c>
      <c r="AL55" s="169">
        <f ca="1">IF(AL$5-$I$5&lt;$A55-1," ",IF(AL$5-$I$5+1&gt;'Primary inputs Alt'!$C$17,0,(SUM(OFFSET($I$21,0,AL$5-$I$5-$A55+1)))*$C55))</f>
        <v>0</v>
      </c>
      <c r="AM55" s="169">
        <f ca="1">IF(AM$5-$I$5&lt;$A55-1," ",IF(AM$5-$I$5+1&gt;'Primary inputs Alt'!$C$17,0,(SUM(OFFSET($I$21,0,AM$5-$I$5-$A55+1)))*$C55))</f>
        <v>0</v>
      </c>
      <c r="AN55" s="169">
        <f ca="1">IF(AN$5-$I$5&lt;$A55-1," ",IF(AN$5-$I$5+1&gt;'Primary inputs Alt'!$C$17,0,(SUM(OFFSET($I$21,0,AN$5-$I$5-$A55+1)))*$C55))</f>
        <v>0</v>
      </c>
      <c r="AO55" s="169">
        <f ca="1">IF(AO$5-$I$5&lt;$A55-1," ",IF(AO$5-$I$5+1&gt;'Primary inputs Alt'!$C$17,0,(SUM(OFFSET($I$21,0,AO$5-$I$5-$A55+1)))*$C55))</f>
        <v>0</v>
      </c>
      <c r="AP55" s="169">
        <f ca="1">IF(AP$5-$I$5&lt;$A55-1," ",IF(AP$5-$I$5+1&gt;'Primary inputs Alt'!$C$17,0,(SUM(OFFSET($I$21,0,AP$5-$I$5-$A55+1)))*$C55))</f>
        <v>0</v>
      </c>
      <c r="AQ55" s="169">
        <f ca="1">IF(AQ$5-$I$5&lt;$A55-1," ",IF(AQ$5-$I$5+1&gt;'Primary inputs Alt'!$C$17,0,(SUM(OFFSET($I$21,0,AQ$5-$I$5-$A55+1)))*$C55))</f>
        <v>0</v>
      </c>
      <c r="AR55" s="169">
        <f ca="1">IF(AR$5-$I$5&lt;$A55-1," ",IF(AR$5-$I$5+1&gt;'Primary inputs Alt'!$C$17,0,(SUM(OFFSET($I$21,0,AR$5-$I$5-$A55+1)))*$C55))</f>
        <v>0</v>
      </c>
      <c r="AS55" s="169">
        <f ca="1">IF(AS$5-$I$5&lt;$A55-1," ",IF(AS$5-$I$5+1&gt;'Primary inputs Alt'!$C$17,0,(SUM(OFFSET($I$21,0,AS$5-$I$5-$A55+1)))*$C55))</f>
        <v>0</v>
      </c>
      <c r="AT55" s="169">
        <f ca="1">IF(AT$5-$I$5&lt;$A55-1," ",IF(AT$5-$I$5+1&gt;'Primary inputs Alt'!$C$17,0,(SUM(OFFSET($I$21,0,AT$5-$I$5-$A55+1)))*$C55))</f>
        <v>0</v>
      </c>
      <c r="AU55" s="169">
        <f ca="1">IF(AU$5-$I$5&lt;$A55-1," ",IF(AU$5-$I$5+1&gt;'Primary inputs Alt'!$C$17,0,(SUM(OFFSET($I$21,0,AU$5-$I$5-$A55+1)))*$C55))</f>
        <v>0</v>
      </c>
      <c r="AV55" s="169">
        <f ca="1">IF(AV$5-$I$5&lt;$A55-1," ",IF(AV$5-$I$5+1&gt;'Primary inputs Alt'!$C$17,0,(SUM(OFFSET($I$21,0,AV$5-$I$5-$A55+1)))*$C55))</f>
        <v>0</v>
      </c>
      <c r="AW55" s="169">
        <f ca="1">IF(AW$5-$I$5&lt;$A55-1," ",IF(AW$5-$I$5+1&gt;'Primary inputs Alt'!$C$17,0,(SUM(OFFSET($I$21,0,AW$5-$I$5-$A55+1)))*$C55))</f>
        <v>0</v>
      </c>
      <c r="AX55" s="169">
        <f ca="1">IF(AX$5-$I$5&lt;$A55-1," ",IF(AX$5-$I$5+1&gt;'Primary inputs Alt'!$C$17,0,(SUM(OFFSET($I$21,0,AX$5-$I$5-$A55+1)))*$C55))</f>
        <v>0</v>
      </c>
      <c r="AY55" s="169">
        <f ca="1">IF(AY$5-$I$5&lt;$A55-1," ",IF(AY$5-$I$5+1&gt;'Primary inputs Alt'!$C$17,0,(SUM(OFFSET($I$21,0,AY$5-$I$5-$A55+1)))*$C55))</f>
        <v>0</v>
      </c>
      <c r="AZ55" s="169">
        <f ca="1">IF(AZ$5-$I$5&lt;$A55-1," ",IF(AZ$5-$I$5+1&gt;'Primary inputs Alt'!$C$17,0,(SUM(OFFSET($I$21,0,AZ$5-$I$5-$A55+1)))*$C55))</f>
        <v>0</v>
      </c>
      <c r="BA55" s="169">
        <f ca="1">IF(BA$5-$I$5&lt;$A55-1," ",IF(BA$5-$I$5+1&gt;'Primary inputs Alt'!$C$17,0,(SUM(OFFSET($I$21,0,BA$5-$I$5-$A55+1)))*$C55))</f>
        <v>0</v>
      </c>
      <c r="BB55" s="169">
        <f ca="1">IF(BB$5-$I$5&lt;$A55-1," ",IF(BB$5-$I$5+1&gt;'Primary inputs Alt'!$C$17,0,(SUM(OFFSET($I$21,0,BB$5-$I$5-$A55+1)))*$C55))</f>
        <v>0</v>
      </c>
      <c r="BC55" s="169">
        <f ca="1">IF(BC$5-$I$5&lt;$A55-1," ",IF(BC$5-$I$5+1&gt;'Primary inputs Alt'!$C$17,0,(SUM(OFFSET($I$21,0,BC$5-$I$5-$A55+1)))*$C55))</f>
        <v>0</v>
      </c>
      <c r="BD55" s="169">
        <f ca="1">IF(BD$5-$I$5&lt;$A55-1," ",IF(BD$5-$I$5+1&gt;'Primary inputs Alt'!$C$17,0,(SUM(OFFSET($I$21,0,BD$5-$I$5-$A55+1)))*$C55))</f>
        <v>0</v>
      </c>
      <c r="BE55" s="169">
        <f ca="1">IF(BE$5-$I$5&lt;$A55-1," ",IF(BE$5-$I$5+1&gt;'Primary inputs Alt'!$C$17,0,(SUM(OFFSET($I$21,0,BE$5-$I$5-$A55+1)))*$C55))</f>
        <v>0</v>
      </c>
      <c r="BF55" s="169">
        <f ca="1">IF(BF$5-$I$5&lt;$A55-1," ",IF(BF$5-$I$5+1&gt;'Primary inputs Alt'!$C$17,0,(SUM(OFFSET($I$21,0,BF$5-$I$5-$A55+1)))*$C55))</f>
        <v>0</v>
      </c>
      <c r="BG55" s="119"/>
      <c r="BH55" s="119"/>
      <c r="BI55" s="119"/>
      <c r="BJ55" s="119"/>
      <c r="BK55" s="119"/>
      <c r="BL55" s="119"/>
      <c r="BM55" s="119"/>
      <c r="BN55" s="119"/>
      <c r="BO55" s="119"/>
      <c r="BP55" s="119"/>
      <c r="BQ55" s="119"/>
      <c r="BR55" s="119"/>
      <c r="BS55" s="119"/>
      <c r="BT55" s="119"/>
      <c r="BU55" s="119"/>
      <c r="BV55" s="119"/>
      <c r="BW55" s="119"/>
      <c r="BX55" s="119"/>
      <c r="BY55" s="119"/>
      <c r="BZ55" s="119"/>
      <c r="CA55" s="119"/>
      <c r="CB55" s="119"/>
      <c r="CC55" s="119"/>
      <c r="CD55" s="119"/>
      <c r="CE55" s="119"/>
      <c r="CF55" s="119"/>
      <c r="CG55" s="119"/>
      <c r="CH55" s="119"/>
      <c r="CI55" s="119"/>
      <c r="CJ55" s="119"/>
      <c r="CK55" s="119"/>
      <c r="CL55" s="119"/>
      <c r="CM55" s="119"/>
      <c r="CN55" s="119"/>
      <c r="CO55" s="119"/>
      <c r="CP55" s="119"/>
      <c r="CQ55" s="119"/>
      <c r="CR55" s="119"/>
      <c r="CS55" s="119"/>
      <c r="CT55" s="119"/>
      <c r="CU55" s="119"/>
      <c r="CV55" s="119"/>
      <c r="CW55" s="119"/>
      <c r="CX55" s="119"/>
      <c r="CY55" s="119"/>
      <c r="CZ55" s="119"/>
    </row>
    <row r="56" spans="1:104">
      <c r="A56" s="119">
        <v>31</v>
      </c>
      <c r="B56" s="119" t="s">
        <v>225</v>
      </c>
      <c r="C56" s="119">
        <f ca="1">OFFSET('Primary inputs Alt'!$E$12,0,$A56-1)</f>
        <v>0</v>
      </c>
      <c r="I56" s="169" t="str">
        <f ca="1">IF(I$5-$I$5&lt;$A56-1," ",IF(I$5-$I$5+1&gt;'Primary inputs Alt'!$C$17,0,(SUM(OFFSET($I$21,0,I$5-$I$5-$A56+1)))*$C56))</f>
        <v xml:space="preserve"> </v>
      </c>
      <c r="J56" s="169" t="str">
        <f ca="1">IF(J$5-$I$5&lt;$A56-1," ",IF(J$5-$I$5+1&gt;'Primary inputs Alt'!$C$17,0,(SUM(OFFSET($I$21,0,J$5-$I$5-$A56+1)))*$C56))</f>
        <v xml:space="preserve"> </v>
      </c>
      <c r="K56" s="169" t="str">
        <f ca="1">IF(K$5-$I$5&lt;$A56-1," ",IF(K$5-$I$5+1&gt;'Primary inputs Alt'!$C$17,0,(SUM(OFFSET($I$21,0,K$5-$I$5-$A56+1)))*$C56))</f>
        <v xml:space="preserve"> </v>
      </c>
      <c r="L56" s="169" t="str">
        <f ca="1">IF(L$5-$I$5&lt;$A56-1," ",IF(L$5-$I$5+1&gt;'Primary inputs Alt'!$C$17,0,(SUM(OFFSET($I$21,0,L$5-$I$5-$A56+1)))*$C56))</f>
        <v xml:space="preserve"> </v>
      </c>
      <c r="M56" s="169" t="str">
        <f ca="1">IF(M$5-$I$5&lt;$A56-1," ",IF(M$5-$I$5+1&gt;'Primary inputs Alt'!$C$17,0,(SUM(OFFSET($I$21,0,M$5-$I$5-$A56+1)))*$C56))</f>
        <v xml:space="preserve"> </v>
      </c>
      <c r="N56" s="169" t="str">
        <f ca="1">IF(N$5-$I$5&lt;$A56-1," ",IF(N$5-$I$5+1&gt;'Primary inputs Alt'!$C$17,0,(SUM(OFFSET($I$21,0,N$5-$I$5-$A56+1)))*$C56))</f>
        <v xml:space="preserve"> </v>
      </c>
      <c r="O56" s="169" t="str">
        <f ca="1">IF(O$5-$I$5&lt;$A56-1," ",IF(O$5-$I$5+1&gt;'Primary inputs Alt'!$C$17,0,(SUM(OFFSET($I$21,0,O$5-$I$5-$A56+1)))*$C56))</f>
        <v xml:space="preserve"> </v>
      </c>
      <c r="P56" s="169" t="str">
        <f ca="1">IF(P$5-$I$5&lt;$A56-1," ",IF(P$5-$I$5+1&gt;'Primary inputs Alt'!$C$17,0,(SUM(OFFSET($I$21,0,P$5-$I$5-$A56+1)))*$C56))</f>
        <v xml:space="preserve"> </v>
      </c>
      <c r="Q56" s="169" t="str">
        <f ca="1">IF(Q$5-$I$5&lt;$A56-1," ",IF(Q$5-$I$5+1&gt;'Primary inputs Alt'!$C$17,0,(SUM(OFFSET($I$21,0,Q$5-$I$5-$A56+1)))*$C56))</f>
        <v xml:space="preserve"> </v>
      </c>
      <c r="R56" s="169" t="str">
        <f ca="1">IF(R$5-$I$5&lt;$A56-1," ",IF(R$5-$I$5+1&gt;'Primary inputs Alt'!$C$17,0,(SUM(OFFSET($I$21,0,R$5-$I$5-$A56+1)))*$C56))</f>
        <v xml:space="preserve"> </v>
      </c>
      <c r="S56" s="169" t="str">
        <f ca="1">IF(S$5-$I$5&lt;$A56-1," ",IF(S$5-$I$5+1&gt;'Primary inputs Alt'!$C$17,0,(SUM(OFFSET($I$21,0,S$5-$I$5-$A56+1)))*$C56))</f>
        <v xml:space="preserve"> </v>
      </c>
      <c r="T56" s="169" t="str">
        <f ca="1">IF(T$5-$I$5&lt;$A56-1," ",IF(T$5-$I$5+1&gt;'Primary inputs Alt'!$C$17,0,(SUM(OFFSET($I$21,0,T$5-$I$5-$A56+1)))*$C56))</f>
        <v xml:space="preserve"> </v>
      </c>
      <c r="U56" s="169" t="str">
        <f ca="1">IF(U$5-$I$5&lt;$A56-1," ",IF(U$5-$I$5+1&gt;'Primary inputs Alt'!$C$17,0,(SUM(OFFSET($I$21,0,U$5-$I$5-$A56+1)))*$C56))</f>
        <v xml:space="preserve"> </v>
      </c>
      <c r="V56" s="169" t="str">
        <f ca="1">IF(V$5-$I$5&lt;$A56-1," ",IF(V$5-$I$5+1&gt;'Primary inputs Alt'!$C$17,0,(SUM(OFFSET($I$21,0,V$5-$I$5-$A56+1)))*$C56))</f>
        <v xml:space="preserve"> </v>
      </c>
      <c r="W56" s="169" t="str">
        <f ca="1">IF(W$5-$I$5&lt;$A56-1," ",IF(W$5-$I$5+1&gt;'Primary inputs Alt'!$C$17,0,(SUM(OFFSET($I$21,0,W$5-$I$5-$A56+1)))*$C56))</f>
        <v xml:space="preserve"> </v>
      </c>
      <c r="X56" s="169" t="str">
        <f ca="1">IF(X$5-$I$5&lt;$A56-1," ",IF(X$5-$I$5+1&gt;'Primary inputs Alt'!$C$17,0,(SUM(OFFSET($I$21,0,X$5-$I$5-$A56+1)))*$C56))</f>
        <v xml:space="preserve"> </v>
      </c>
      <c r="Y56" s="169" t="str">
        <f ca="1">IF(Y$5-$I$5&lt;$A56-1," ",IF(Y$5-$I$5+1&gt;'Primary inputs Alt'!$C$17,0,(SUM(OFFSET($I$21,0,Y$5-$I$5-$A56+1)))*$C56))</f>
        <v xml:space="preserve"> </v>
      </c>
      <c r="Z56" s="169" t="str">
        <f ca="1">IF(Z$5-$I$5&lt;$A56-1," ",IF(Z$5-$I$5+1&gt;'Primary inputs Alt'!$C$17,0,(SUM(OFFSET($I$21,0,Z$5-$I$5-$A56+1)))*$C56))</f>
        <v xml:space="preserve"> </v>
      </c>
      <c r="AA56" s="169" t="str">
        <f ca="1">IF(AA$5-$I$5&lt;$A56-1," ",IF(AA$5-$I$5+1&gt;'Primary inputs Alt'!$C$17,0,(SUM(OFFSET($I$21,0,AA$5-$I$5-$A56+1)))*$C56))</f>
        <v xml:space="preserve"> </v>
      </c>
      <c r="AB56" s="169" t="str">
        <f ca="1">IF(AB$5-$I$5&lt;$A56-1," ",IF(AB$5-$I$5+1&gt;'Primary inputs Alt'!$C$17,0,(SUM(OFFSET($I$21,0,AB$5-$I$5-$A56+1)))*$C56))</f>
        <v xml:space="preserve"> </v>
      </c>
      <c r="AC56" s="169" t="str">
        <f ca="1">IF(AC$5-$I$5&lt;$A56-1," ",IF(AC$5-$I$5+1&gt;'Primary inputs Alt'!$C$17,0,(SUM(OFFSET($I$21,0,AC$5-$I$5-$A56+1)))*$C56))</f>
        <v xml:space="preserve"> </v>
      </c>
      <c r="AD56" s="169" t="str">
        <f ca="1">IF(AD$5-$I$5&lt;$A56-1," ",IF(AD$5-$I$5+1&gt;'Primary inputs Alt'!$C$17,0,(SUM(OFFSET($I$21,0,AD$5-$I$5-$A56+1)))*$C56))</f>
        <v xml:space="preserve"> </v>
      </c>
      <c r="AE56" s="169" t="str">
        <f ca="1">IF(AE$5-$I$5&lt;$A56-1," ",IF(AE$5-$I$5+1&gt;'Primary inputs Alt'!$C$17,0,(SUM(OFFSET($I$21,0,AE$5-$I$5-$A56+1)))*$C56))</f>
        <v xml:space="preserve"> </v>
      </c>
      <c r="AF56" s="169" t="str">
        <f ca="1">IF(AF$5-$I$5&lt;$A56-1," ",IF(AF$5-$I$5+1&gt;'Primary inputs Alt'!$C$17,0,(SUM(OFFSET($I$21,0,AF$5-$I$5-$A56+1)))*$C56))</f>
        <v xml:space="preserve"> </v>
      </c>
      <c r="AG56" s="169" t="str">
        <f ca="1">IF(AG$5-$I$5&lt;$A56-1," ",IF(AG$5-$I$5+1&gt;'Primary inputs Alt'!$C$17,0,(SUM(OFFSET($I$21,0,AG$5-$I$5-$A56+1)))*$C56))</f>
        <v xml:space="preserve"> </v>
      </c>
      <c r="AH56" s="169" t="str">
        <f ca="1">IF(AH$5-$I$5&lt;$A56-1," ",IF(AH$5-$I$5+1&gt;'Primary inputs Alt'!$C$17,0,(SUM(OFFSET($I$21,0,AH$5-$I$5-$A56+1)))*$C56))</f>
        <v xml:space="preserve"> </v>
      </c>
      <c r="AI56" s="169" t="str">
        <f ca="1">IF(AI$5-$I$5&lt;$A56-1," ",IF(AI$5-$I$5+1&gt;'Primary inputs Alt'!$C$17,0,(SUM(OFFSET($I$21,0,AI$5-$I$5-$A56+1)))*$C56))</f>
        <v xml:space="preserve"> </v>
      </c>
      <c r="AJ56" s="169" t="str">
        <f ca="1">IF(AJ$5-$I$5&lt;$A56-1," ",IF(AJ$5-$I$5+1&gt;'Primary inputs Alt'!$C$17,0,(SUM(OFFSET($I$21,0,AJ$5-$I$5-$A56+1)))*$C56))</f>
        <v xml:space="preserve"> </v>
      </c>
      <c r="AK56" s="169" t="str">
        <f ca="1">IF(AK$5-$I$5&lt;$A56-1," ",IF(AK$5-$I$5+1&gt;'Primary inputs Alt'!$C$17,0,(SUM(OFFSET($I$21,0,AK$5-$I$5-$A56+1)))*$C56))</f>
        <v xml:space="preserve"> </v>
      </c>
      <c r="AL56" s="169" t="str">
        <f ca="1">IF(AL$5-$I$5&lt;$A56-1," ",IF(AL$5-$I$5+1&gt;'Primary inputs Alt'!$C$17,0,(SUM(OFFSET($I$21,0,AL$5-$I$5-$A56+1)))*$C56))</f>
        <v xml:space="preserve"> </v>
      </c>
      <c r="AM56" s="169">
        <f ca="1">IF(AM$5-$I$5&lt;$A56-1," ",IF(AM$5-$I$5+1&gt;'Primary inputs Alt'!$C$17,0,(SUM(OFFSET($I$21,0,AM$5-$I$5-$A56+1)))*$C56))</f>
        <v>0</v>
      </c>
      <c r="AN56" s="169">
        <f ca="1">IF(AN$5-$I$5&lt;$A56-1," ",IF(AN$5-$I$5+1&gt;'Primary inputs Alt'!$C$17,0,(SUM(OFFSET($I$21,0,AN$5-$I$5-$A56+1)))*$C56))</f>
        <v>0</v>
      </c>
      <c r="AO56" s="169">
        <f ca="1">IF(AO$5-$I$5&lt;$A56-1," ",IF(AO$5-$I$5+1&gt;'Primary inputs Alt'!$C$17,0,(SUM(OFFSET($I$21,0,AO$5-$I$5-$A56+1)))*$C56))</f>
        <v>0</v>
      </c>
      <c r="AP56" s="169">
        <f ca="1">IF(AP$5-$I$5&lt;$A56-1," ",IF(AP$5-$I$5+1&gt;'Primary inputs Alt'!$C$17,0,(SUM(OFFSET($I$21,0,AP$5-$I$5-$A56+1)))*$C56))</f>
        <v>0</v>
      </c>
      <c r="AQ56" s="169">
        <f ca="1">IF(AQ$5-$I$5&lt;$A56-1," ",IF(AQ$5-$I$5+1&gt;'Primary inputs Alt'!$C$17,0,(SUM(OFFSET($I$21,0,AQ$5-$I$5-$A56+1)))*$C56))</f>
        <v>0</v>
      </c>
      <c r="AR56" s="169">
        <f ca="1">IF(AR$5-$I$5&lt;$A56-1," ",IF(AR$5-$I$5+1&gt;'Primary inputs Alt'!$C$17,0,(SUM(OFFSET($I$21,0,AR$5-$I$5-$A56+1)))*$C56))</f>
        <v>0</v>
      </c>
      <c r="AS56" s="169">
        <f ca="1">IF(AS$5-$I$5&lt;$A56-1," ",IF(AS$5-$I$5+1&gt;'Primary inputs Alt'!$C$17,0,(SUM(OFFSET($I$21,0,AS$5-$I$5-$A56+1)))*$C56))</f>
        <v>0</v>
      </c>
      <c r="AT56" s="169">
        <f ca="1">IF(AT$5-$I$5&lt;$A56-1," ",IF(AT$5-$I$5+1&gt;'Primary inputs Alt'!$C$17,0,(SUM(OFFSET($I$21,0,AT$5-$I$5-$A56+1)))*$C56))</f>
        <v>0</v>
      </c>
      <c r="AU56" s="169">
        <f ca="1">IF(AU$5-$I$5&lt;$A56-1," ",IF(AU$5-$I$5+1&gt;'Primary inputs Alt'!$C$17,0,(SUM(OFFSET($I$21,0,AU$5-$I$5-$A56+1)))*$C56))</f>
        <v>0</v>
      </c>
      <c r="AV56" s="169">
        <f ca="1">IF(AV$5-$I$5&lt;$A56-1," ",IF(AV$5-$I$5+1&gt;'Primary inputs Alt'!$C$17,0,(SUM(OFFSET($I$21,0,AV$5-$I$5-$A56+1)))*$C56))</f>
        <v>0</v>
      </c>
      <c r="AW56" s="169">
        <f ca="1">IF(AW$5-$I$5&lt;$A56-1," ",IF(AW$5-$I$5+1&gt;'Primary inputs Alt'!$C$17,0,(SUM(OFFSET($I$21,0,AW$5-$I$5-$A56+1)))*$C56))</f>
        <v>0</v>
      </c>
      <c r="AX56" s="169">
        <f ca="1">IF(AX$5-$I$5&lt;$A56-1," ",IF(AX$5-$I$5+1&gt;'Primary inputs Alt'!$C$17,0,(SUM(OFFSET($I$21,0,AX$5-$I$5-$A56+1)))*$C56))</f>
        <v>0</v>
      </c>
      <c r="AY56" s="169">
        <f ca="1">IF(AY$5-$I$5&lt;$A56-1," ",IF(AY$5-$I$5+1&gt;'Primary inputs Alt'!$C$17,0,(SUM(OFFSET($I$21,0,AY$5-$I$5-$A56+1)))*$C56))</f>
        <v>0</v>
      </c>
      <c r="AZ56" s="169">
        <f ca="1">IF(AZ$5-$I$5&lt;$A56-1," ",IF(AZ$5-$I$5+1&gt;'Primary inputs Alt'!$C$17,0,(SUM(OFFSET($I$21,0,AZ$5-$I$5-$A56+1)))*$C56))</f>
        <v>0</v>
      </c>
      <c r="BA56" s="169">
        <f ca="1">IF(BA$5-$I$5&lt;$A56-1," ",IF(BA$5-$I$5+1&gt;'Primary inputs Alt'!$C$17,0,(SUM(OFFSET($I$21,0,BA$5-$I$5-$A56+1)))*$C56))</f>
        <v>0</v>
      </c>
      <c r="BB56" s="169">
        <f ca="1">IF(BB$5-$I$5&lt;$A56-1," ",IF(BB$5-$I$5+1&gt;'Primary inputs Alt'!$C$17,0,(SUM(OFFSET($I$21,0,BB$5-$I$5-$A56+1)))*$C56))</f>
        <v>0</v>
      </c>
      <c r="BC56" s="169">
        <f ca="1">IF(BC$5-$I$5&lt;$A56-1," ",IF(BC$5-$I$5+1&gt;'Primary inputs Alt'!$C$17,0,(SUM(OFFSET($I$21,0,BC$5-$I$5-$A56+1)))*$C56))</f>
        <v>0</v>
      </c>
      <c r="BD56" s="169">
        <f ca="1">IF(BD$5-$I$5&lt;$A56-1," ",IF(BD$5-$I$5+1&gt;'Primary inputs Alt'!$C$17,0,(SUM(OFFSET($I$21,0,BD$5-$I$5-$A56+1)))*$C56))</f>
        <v>0</v>
      </c>
      <c r="BE56" s="169">
        <f ca="1">IF(BE$5-$I$5&lt;$A56-1," ",IF(BE$5-$I$5+1&gt;'Primary inputs Alt'!$C$17,0,(SUM(OFFSET($I$21,0,BE$5-$I$5-$A56+1)))*$C56))</f>
        <v>0</v>
      </c>
      <c r="BF56" s="169">
        <f ca="1">IF(BF$5-$I$5&lt;$A56-1," ",IF(BF$5-$I$5+1&gt;'Primary inputs Alt'!$C$17,0,(SUM(OFFSET($I$21,0,BF$5-$I$5-$A56+1)))*$C56))</f>
        <v>0</v>
      </c>
      <c r="BG56" s="119"/>
      <c r="BH56" s="119"/>
      <c r="BI56" s="119"/>
      <c r="BJ56" s="119"/>
      <c r="BK56" s="119"/>
      <c r="BL56" s="119"/>
      <c r="BM56" s="119"/>
      <c r="BN56" s="119"/>
      <c r="BO56" s="119"/>
      <c r="BP56" s="119"/>
      <c r="BQ56" s="119"/>
      <c r="BR56" s="119"/>
      <c r="BS56" s="119"/>
      <c r="BT56" s="119"/>
      <c r="BU56" s="119"/>
      <c r="BV56" s="119"/>
      <c r="BW56" s="119"/>
      <c r="BX56" s="119"/>
      <c r="BY56" s="119"/>
      <c r="BZ56" s="119"/>
      <c r="CA56" s="119"/>
      <c r="CB56" s="119"/>
      <c r="CC56" s="119"/>
      <c r="CD56" s="119"/>
      <c r="CE56" s="119"/>
      <c r="CF56" s="119"/>
      <c r="CG56" s="119"/>
      <c r="CH56" s="119"/>
      <c r="CI56" s="119"/>
      <c r="CJ56" s="119"/>
      <c r="CK56" s="119"/>
      <c r="CL56" s="119"/>
      <c r="CM56" s="119"/>
      <c r="CN56" s="119"/>
      <c r="CO56" s="119"/>
      <c r="CP56" s="119"/>
      <c r="CQ56" s="119"/>
      <c r="CR56" s="119"/>
      <c r="CS56" s="119"/>
      <c r="CT56" s="119"/>
      <c r="CU56" s="119"/>
      <c r="CV56" s="119"/>
      <c r="CW56" s="119"/>
      <c r="CX56" s="119"/>
      <c r="CY56" s="119"/>
      <c r="CZ56" s="119"/>
    </row>
    <row r="57" spans="1:104">
      <c r="A57" s="119">
        <v>32</v>
      </c>
      <c r="B57" s="119" t="s">
        <v>226</v>
      </c>
      <c r="C57" s="119">
        <f ca="1">OFFSET('Primary inputs Alt'!$E$12,0,$A57-1)</f>
        <v>0</v>
      </c>
      <c r="I57" s="169" t="str">
        <f ca="1">IF(I$5-$I$5&lt;$A57-1," ",IF(I$5-$I$5+1&gt;'Primary inputs Alt'!$C$17,0,(SUM(OFFSET($I$21,0,I$5-$I$5-$A57+1)))*$C57))</f>
        <v xml:space="preserve"> </v>
      </c>
      <c r="J57" s="169" t="str">
        <f ca="1">IF(J$5-$I$5&lt;$A57-1," ",IF(J$5-$I$5+1&gt;'Primary inputs Alt'!$C$17,0,(SUM(OFFSET($I$21,0,J$5-$I$5-$A57+1)))*$C57))</f>
        <v xml:space="preserve"> </v>
      </c>
      <c r="K57" s="169" t="str">
        <f ca="1">IF(K$5-$I$5&lt;$A57-1," ",IF(K$5-$I$5+1&gt;'Primary inputs Alt'!$C$17,0,(SUM(OFFSET($I$21,0,K$5-$I$5-$A57+1)))*$C57))</f>
        <v xml:space="preserve"> </v>
      </c>
      <c r="L57" s="169" t="str">
        <f ca="1">IF(L$5-$I$5&lt;$A57-1," ",IF(L$5-$I$5+1&gt;'Primary inputs Alt'!$C$17,0,(SUM(OFFSET($I$21,0,L$5-$I$5-$A57+1)))*$C57))</f>
        <v xml:space="preserve"> </v>
      </c>
      <c r="M57" s="169" t="str">
        <f ca="1">IF(M$5-$I$5&lt;$A57-1," ",IF(M$5-$I$5+1&gt;'Primary inputs Alt'!$C$17,0,(SUM(OFFSET($I$21,0,M$5-$I$5-$A57+1)))*$C57))</f>
        <v xml:space="preserve"> </v>
      </c>
      <c r="N57" s="169" t="str">
        <f ca="1">IF(N$5-$I$5&lt;$A57-1," ",IF(N$5-$I$5+1&gt;'Primary inputs Alt'!$C$17,0,(SUM(OFFSET($I$21,0,N$5-$I$5-$A57+1)))*$C57))</f>
        <v xml:space="preserve"> </v>
      </c>
      <c r="O57" s="169" t="str">
        <f ca="1">IF(O$5-$I$5&lt;$A57-1," ",IF(O$5-$I$5+1&gt;'Primary inputs Alt'!$C$17,0,(SUM(OFFSET($I$21,0,O$5-$I$5-$A57+1)))*$C57))</f>
        <v xml:space="preserve"> </v>
      </c>
      <c r="P57" s="169" t="str">
        <f ca="1">IF(P$5-$I$5&lt;$A57-1," ",IF(P$5-$I$5+1&gt;'Primary inputs Alt'!$C$17,0,(SUM(OFFSET($I$21,0,P$5-$I$5-$A57+1)))*$C57))</f>
        <v xml:space="preserve"> </v>
      </c>
      <c r="Q57" s="169" t="str">
        <f ca="1">IF(Q$5-$I$5&lt;$A57-1," ",IF(Q$5-$I$5+1&gt;'Primary inputs Alt'!$C$17,0,(SUM(OFFSET($I$21,0,Q$5-$I$5-$A57+1)))*$C57))</f>
        <v xml:space="preserve"> </v>
      </c>
      <c r="R57" s="169" t="str">
        <f ca="1">IF(R$5-$I$5&lt;$A57-1," ",IF(R$5-$I$5+1&gt;'Primary inputs Alt'!$C$17,0,(SUM(OFFSET($I$21,0,R$5-$I$5-$A57+1)))*$C57))</f>
        <v xml:space="preserve"> </v>
      </c>
      <c r="S57" s="169" t="str">
        <f ca="1">IF(S$5-$I$5&lt;$A57-1," ",IF(S$5-$I$5+1&gt;'Primary inputs Alt'!$C$17,0,(SUM(OFFSET($I$21,0,S$5-$I$5-$A57+1)))*$C57))</f>
        <v xml:space="preserve"> </v>
      </c>
      <c r="T57" s="169" t="str">
        <f ca="1">IF(T$5-$I$5&lt;$A57-1," ",IF(T$5-$I$5+1&gt;'Primary inputs Alt'!$C$17,0,(SUM(OFFSET($I$21,0,T$5-$I$5-$A57+1)))*$C57))</f>
        <v xml:space="preserve"> </v>
      </c>
      <c r="U57" s="169" t="str">
        <f ca="1">IF(U$5-$I$5&lt;$A57-1," ",IF(U$5-$I$5+1&gt;'Primary inputs Alt'!$C$17,0,(SUM(OFFSET($I$21,0,U$5-$I$5-$A57+1)))*$C57))</f>
        <v xml:space="preserve"> </v>
      </c>
      <c r="V57" s="169" t="str">
        <f ca="1">IF(V$5-$I$5&lt;$A57-1," ",IF(V$5-$I$5+1&gt;'Primary inputs Alt'!$C$17,0,(SUM(OFFSET($I$21,0,V$5-$I$5-$A57+1)))*$C57))</f>
        <v xml:space="preserve"> </v>
      </c>
      <c r="W57" s="169" t="str">
        <f ca="1">IF(W$5-$I$5&lt;$A57-1," ",IF(W$5-$I$5+1&gt;'Primary inputs Alt'!$C$17,0,(SUM(OFFSET($I$21,0,W$5-$I$5-$A57+1)))*$C57))</f>
        <v xml:space="preserve"> </v>
      </c>
      <c r="X57" s="169" t="str">
        <f ca="1">IF(X$5-$I$5&lt;$A57-1," ",IF(X$5-$I$5+1&gt;'Primary inputs Alt'!$C$17,0,(SUM(OFFSET($I$21,0,X$5-$I$5-$A57+1)))*$C57))</f>
        <v xml:space="preserve"> </v>
      </c>
      <c r="Y57" s="169" t="str">
        <f ca="1">IF(Y$5-$I$5&lt;$A57-1," ",IF(Y$5-$I$5+1&gt;'Primary inputs Alt'!$C$17,0,(SUM(OFFSET($I$21,0,Y$5-$I$5-$A57+1)))*$C57))</f>
        <v xml:space="preserve"> </v>
      </c>
      <c r="Z57" s="169" t="str">
        <f ca="1">IF(Z$5-$I$5&lt;$A57-1," ",IF(Z$5-$I$5+1&gt;'Primary inputs Alt'!$C$17,0,(SUM(OFFSET($I$21,0,Z$5-$I$5-$A57+1)))*$C57))</f>
        <v xml:space="preserve"> </v>
      </c>
      <c r="AA57" s="169" t="str">
        <f ca="1">IF(AA$5-$I$5&lt;$A57-1," ",IF(AA$5-$I$5+1&gt;'Primary inputs Alt'!$C$17,0,(SUM(OFFSET($I$21,0,AA$5-$I$5-$A57+1)))*$C57))</f>
        <v xml:space="preserve"> </v>
      </c>
      <c r="AB57" s="169" t="str">
        <f ca="1">IF(AB$5-$I$5&lt;$A57-1," ",IF(AB$5-$I$5+1&gt;'Primary inputs Alt'!$C$17,0,(SUM(OFFSET($I$21,0,AB$5-$I$5-$A57+1)))*$C57))</f>
        <v xml:space="preserve"> </v>
      </c>
      <c r="AC57" s="169" t="str">
        <f ca="1">IF(AC$5-$I$5&lt;$A57-1," ",IF(AC$5-$I$5+1&gt;'Primary inputs Alt'!$C$17,0,(SUM(OFFSET($I$21,0,AC$5-$I$5-$A57+1)))*$C57))</f>
        <v xml:space="preserve"> </v>
      </c>
      <c r="AD57" s="169" t="str">
        <f ca="1">IF(AD$5-$I$5&lt;$A57-1," ",IF(AD$5-$I$5+1&gt;'Primary inputs Alt'!$C$17,0,(SUM(OFFSET($I$21,0,AD$5-$I$5-$A57+1)))*$C57))</f>
        <v xml:space="preserve"> </v>
      </c>
      <c r="AE57" s="169" t="str">
        <f ca="1">IF(AE$5-$I$5&lt;$A57-1," ",IF(AE$5-$I$5+1&gt;'Primary inputs Alt'!$C$17,0,(SUM(OFFSET($I$21,0,AE$5-$I$5-$A57+1)))*$C57))</f>
        <v xml:space="preserve"> </v>
      </c>
      <c r="AF57" s="169" t="str">
        <f ca="1">IF(AF$5-$I$5&lt;$A57-1," ",IF(AF$5-$I$5+1&gt;'Primary inputs Alt'!$C$17,0,(SUM(OFFSET($I$21,0,AF$5-$I$5-$A57+1)))*$C57))</f>
        <v xml:space="preserve"> </v>
      </c>
      <c r="AG57" s="169" t="str">
        <f ca="1">IF(AG$5-$I$5&lt;$A57-1," ",IF(AG$5-$I$5+1&gt;'Primary inputs Alt'!$C$17,0,(SUM(OFFSET($I$21,0,AG$5-$I$5-$A57+1)))*$C57))</f>
        <v xml:space="preserve"> </v>
      </c>
      <c r="AH57" s="169" t="str">
        <f ca="1">IF(AH$5-$I$5&lt;$A57-1," ",IF(AH$5-$I$5+1&gt;'Primary inputs Alt'!$C$17,0,(SUM(OFFSET($I$21,0,AH$5-$I$5-$A57+1)))*$C57))</f>
        <v xml:space="preserve"> </v>
      </c>
      <c r="AI57" s="169" t="str">
        <f ca="1">IF(AI$5-$I$5&lt;$A57-1," ",IF(AI$5-$I$5+1&gt;'Primary inputs Alt'!$C$17,0,(SUM(OFFSET($I$21,0,AI$5-$I$5-$A57+1)))*$C57))</f>
        <v xml:space="preserve"> </v>
      </c>
      <c r="AJ57" s="169" t="str">
        <f ca="1">IF(AJ$5-$I$5&lt;$A57-1," ",IF(AJ$5-$I$5+1&gt;'Primary inputs Alt'!$C$17,0,(SUM(OFFSET($I$21,0,AJ$5-$I$5-$A57+1)))*$C57))</f>
        <v xml:space="preserve"> </v>
      </c>
      <c r="AK57" s="169" t="str">
        <f ca="1">IF(AK$5-$I$5&lt;$A57-1," ",IF(AK$5-$I$5+1&gt;'Primary inputs Alt'!$C$17,0,(SUM(OFFSET($I$21,0,AK$5-$I$5-$A57+1)))*$C57))</f>
        <v xml:space="preserve"> </v>
      </c>
      <c r="AL57" s="169" t="str">
        <f ca="1">IF(AL$5-$I$5&lt;$A57-1," ",IF(AL$5-$I$5+1&gt;'Primary inputs Alt'!$C$17,0,(SUM(OFFSET($I$21,0,AL$5-$I$5-$A57+1)))*$C57))</f>
        <v xml:space="preserve"> </v>
      </c>
      <c r="AM57" s="169" t="str">
        <f ca="1">IF(AM$5-$I$5&lt;$A57-1," ",IF(AM$5-$I$5+1&gt;'Primary inputs Alt'!$C$17,0,(SUM(OFFSET($I$21,0,AM$5-$I$5-$A57+1)))*$C57))</f>
        <v xml:space="preserve"> </v>
      </c>
      <c r="AN57" s="169">
        <f ca="1">IF(AN$5-$I$5&lt;$A57-1," ",IF(AN$5-$I$5+1&gt;'Primary inputs Alt'!$C$17,0,(SUM(OFFSET($I$21,0,AN$5-$I$5-$A57+1)))*$C57))</f>
        <v>0</v>
      </c>
      <c r="AO57" s="169">
        <f ca="1">IF(AO$5-$I$5&lt;$A57-1," ",IF(AO$5-$I$5+1&gt;'Primary inputs Alt'!$C$17,0,(SUM(OFFSET($I$21,0,AO$5-$I$5-$A57+1)))*$C57))</f>
        <v>0</v>
      </c>
      <c r="AP57" s="169">
        <f ca="1">IF(AP$5-$I$5&lt;$A57-1," ",IF(AP$5-$I$5+1&gt;'Primary inputs Alt'!$C$17,0,(SUM(OFFSET($I$21,0,AP$5-$I$5-$A57+1)))*$C57))</f>
        <v>0</v>
      </c>
      <c r="AQ57" s="169">
        <f ca="1">IF(AQ$5-$I$5&lt;$A57-1," ",IF(AQ$5-$I$5+1&gt;'Primary inputs Alt'!$C$17,0,(SUM(OFFSET($I$21,0,AQ$5-$I$5-$A57+1)))*$C57))</f>
        <v>0</v>
      </c>
      <c r="AR57" s="169">
        <f ca="1">IF(AR$5-$I$5&lt;$A57-1," ",IF(AR$5-$I$5+1&gt;'Primary inputs Alt'!$C$17,0,(SUM(OFFSET($I$21,0,AR$5-$I$5-$A57+1)))*$C57))</f>
        <v>0</v>
      </c>
      <c r="AS57" s="169">
        <f ca="1">IF(AS$5-$I$5&lt;$A57-1," ",IF(AS$5-$I$5+1&gt;'Primary inputs Alt'!$C$17,0,(SUM(OFFSET($I$21,0,AS$5-$I$5-$A57+1)))*$C57))</f>
        <v>0</v>
      </c>
      <c r="AT57" s="169">
        <f ca="1">IF(AT$5-$I$5&lt;$A57-1," ",IF(AT$5-$I$5+1&gt;'Primary inputs Alt'!$C$17,0,(SUM(OFFSET($I$21,0,AT$5-$I$5-$A57+1)))*$C57))</f>
        <v>0</v>
      </c>
      <c r="AU57" s="169">
        <f ca="1">IF(AU$5-$I$5&lt;$A57-1," ",IF(AU$5-$I$5+1&gt;'Primary inputs Alt'!$C$17,0,(SUM(OFFSET($I$21,0,AU$5-$I$5-$A57+1)))*$C57))</f>
        <v>0</v>
      </c>
      <c r="AV57" s="169">
        <f ca="1">IF(AV$5-$I$5&lt;$A57-1," ",IF(AV$5-$I$5+1&gt;'Primary inputs Alt'!$C$17,0,(SUM(OFFSET($I$21,0,AV$5-$I$5-$A57+1)))*$C57))</f>
        <v>0</v>
      </c>
      <c r="AW57" s="169">
        <f ca="1">IF(AW$5-$I$5&lt;$A57-1," ",IF(AW$5-$I$5+1&gt;'Primary inputs Alt'!$C$17,0,(SUM(OFFSET($I$21,0,AW$5-$I$5-$A57+1)))*$C57))</f>
        <v>0</v>
      </c>
      <c r="AX57" s="169">
        <f ca="1">IF(AX$5-$I$5&lt;$A57-1," ",IF(AX$5-$I$5+1&gt;'Primary inputs Alt'!$C$17,0,(SUM(OFFSET($I$21,0,AX$5-$I$5-$A57+1)))*$C57))</f>
        <v>0</v>
      </c>
      <c r="AY57" s="169">
        <f ca="1">IF(AY$5-$I$5&lt;$A57-1," ",IF(AY$5-$I$5+1&gt;'Primary inputs Alt'!$C$17,0,(SUM(OFFSET($I$21,0,AY$5-$I$5-$A57+1)))*$C57))</f>
        <v>0</v>
      </c>
      <c r="AZ57" s="169">
        <f ca="1">IF(AZ$5-$I$5&lt;$A57-1," ",IF(AZ$5-$I$5+1&gt;'Primary inputs Alt'!$C$17,0,(SUM(OFFSET($I$21,0,AZ$5-$I$5-$A57+1)))*$C57))</f>
        <v>0</v>
      </c>
      <c r="BA57" s="169">
        <f ca="1">IF(BA$5-$I$5&lt;$A57-1," ",IF(BA$5-$I$5+1&gt;'Primary inputs Alt'!$C$17,0,(SUM(OFFSET($I$21,0,BA$5-$I$5-$A57+1)))*$C57))</f>
        <v>0</v>
      </c>
      <c r="BB57" s="169">
        <f ca="1">IF(BB$5-$I$5&lt;$A57-1," ",IF(BB$5-$I$5+1&gt;'Primary inputs Alt'!$C$17,0,(SUM(OFFSET($I$21,0,BB$5-$I$5-$A57+1)))*$C57))</f>
        <v>0</v>
      </c>
      <c r="BC57" s="169">
        <f ca="1">IF(BC$5-$I$5&lt;$A57-1," ",IF(BC$5-$I$5+1&gt;'Primary inputs Alt'!$C$17,0,(SUM(OFFSET($I$21,0,BC$5-$I$5-$A57+1)))*$C57))</f>
        <v>0</v>
      </c>
      <c r="BD57" s="169">
        <f ca="1">IF(BD$5-$I$5&lt;$A57-1," ",IF(BD$5-$I$5+1&gt;'Primary inputs Alt'!$C$17,0,(SUM(OFFSET($I$21,0,BD$5-$I$5-$A57+1)))*$C57))</f>
        <v>0</v>
      </c>
      <c r="BE57" s="169">
        <f ca="1">IF(BE$5-$I$5&lt;$A57-1," ",IF(BE$5-$I$5+1&gt;'Primary inputs Alt'!$C$17,0,(SUM(OFFSET($I$21,0,BE$5-$I$5-$A57+1)))*$C57))</f>
        <v>0</v>
      </c>
      <c r="BF57" s="169">
        <f ca="1">IF(BF$5-$I$5&lt;$A57-1," ",IF(BF$5-$I$5+1&gt;'Primary inputs Alt'!$C$17,0,(SUM(OFFSET($I$21,0,BF$5-$I$5-$A57+1)))*$C57))</f>
        <v>0</v>
      </c>
      <c r="BG57" s="119"/>
      <c r="BH57" s="119"/>
      <c r="BI57" s="119"/>
      <c r="BJ57" s="119"/>
      <c r="BK57" s="119"/>
      <c r="BL57" s="119"/>
      <c r="BM57" s="119"/>
      <c r="BN57" s="119"/>
      <c r="BO57" s="119"/>
      <c r="BP57" s="119"/>
      <c r="BQ57" s="119"/>
      <c r="BR57" s="119"/>
      <c r="BS57" s="119"/>
      <c r="BT57" s="119"/>
      <c r="BU57" s="119"/>
      <c r="BV57" s="119"/>
      <c r="BW57" s="119"/>
      <c r="BX57" s="119"/>
      <c r="BY57" s="119"/>
      <c r="BZ57" s="119"/>
      <c r="CA57" s="119"/>
      <c r="CB57" s="119"/>
      <c r="CC57" s="119"/>
      <c r="CD57" s="119"/>
      <c r="CE57" s="119"/>
      <c r="CF57" s="119"/>
      <c r="CG57" s="119"/>
      <c r="CH57" s="119"/>
      <c r="CI57" s="119"/>
      <c r="CJ57" s="119"/>
      <c r="CK57" s="119"/>
      <c r="CL57" s="119"/>
      <c r="CM57" s="119"/>
      <c r="CN57" s="119"/>
      <c r="CO57" s="119"/>
      <c r="CP57" s="119"/>
      <c r="CQ57" s="119"/>
      <c r="CR57" s="119"/>
      <c r="CS57" s="119"/>
      <c r="CT57" s="119"/>
      <c r="CU57" s="119"/>
      <c r="CV57" s="119"/>
      <c r="CW57" s="119"/>
      <c r="CX57" s="119"/>
      <c r="CY57" s="119"/>
      <c r="CZ57" s="119"/>
    </row>
    <row r="58" spans="1:104">
      <c r="A58" s="119">
        <v>33</v>
      </c>
      <c r="B58" s="119" t="s">
        <v>227</v>
      </c>
      <c r="C58" s="119">
        <f ca="1">OFFSET('Primary inputs Alt'!$E$12,0,$A58-1)</f>
        <v>0</v>
      </c>
      <c r="I58" s="169" t="str">
        <f ca="1">IF(I$5-$I$5&lt;$A58-1," ",IF(I$5-$I$5+1&gt;'Primary inputs Alt'!$C$17,0,(SUM(OFFSET($I$21,0,I$5-$I$5-$A58+1)))*$C58))</f>
        <v xml:space="preserve"> </v>
      </c>
      <c r="J58" s="169" t="str">
        <f ca="1">IF(J$5-$I$5&lt;$A58-1," ",IF(J$5-$I$5+1&gt;'Primary inputs Alt'!$C$17,0,(SUM(OFFSET($I$21,0,J$5-$I$5-$A58+1)))*$C58))</f>
        <v xml:space="preserve"> </v>
      </c>
      <c r="K58" s="169" t="str">
        <f ca="1">IF(K$5-$I$5&lt;$A58-1," ",IF(K$5-$I$5+1&gt;'Primary inputs Alt'!$C$17,0,(SUM(OFFSET($I$21,0,K$5-$I$5-$A58+1)))*$C58))</f>
        <v xml:space="preserve"> </v>
      </c>
      <c r="L58" s="169" t="str">
        <f ca="1">IF(L$5-$I$5&lt;$A58-1," ",IF(L$5-$I$5+1&gt;'Primary inputs Alt'!$C$17,0,(SUM(OFFSET($I$21,0,L$5-$I$5-$A58+1)))*$C58))</f>
        <v xml:space="preserve"> </v>
      </c>
      <c r="M58" s="169" t="str">
        <f ca="1">IF(M$5-$I$5&lt;$A58-1," ",IF(M$5-$I$5+1&gt;'Primary inputs Alt'!$C$17,0,(SUM(OFFSET($I$21,0,M$5-$I$5-$A58+1)))*$C58))</f>
        <v xml:space="preserve"> </v>
      </c>
      <c r="N58" s="169" t="str">
        <f ca="1">IF(N$5-$I$5&lt;$A58-1," ",IF(N$5-$I$5+1&gt;'Primary inputs Alt'!$C$17,0,(SUM(OFFSET($I$21,0,N$5-$I$5-$A58+1)))*$C58))</f>
        <v xml:space="preserve"> </v>
      </c>
      <c r="O58" s="169" t="str">
        <f ca="1">IF(O$5-$I$5&lt;$A58-1," ",IF(O$5-$I$5+1&gt;'Primary inputs Alt'!$C$17,0,(SUM(OFFSET($I$21,0,O$5-$I$5-$A58+1)))*$C58))</f>
        <v xml:space="preserve"> </v>
      </c>
      <c r="P58" s="169" t="str">
        <f ca="1">IF(P$5-$I$5&lt;$A58-1," ",IF(P$5-$I$5+1&gt;'Primary inputs Alt'!$C$17,0,(SUM(OFFSET($I$21,0,P$5-$I$5-$A58+1)))*$C58))</f>
        <v xml:space="preserve"> </v>
      </c>
      <c r="Q58" s="169" t="str">
        <f ca="1">IF(Q$5-$I$5&lt;$A58-1," ",IF(Q$5-$I$5+1&gt;'Primary inputs Alt'!$C$17,0,(SUM(OFFSET($I$21,0,Q$5-$I$5-$A58+1)))*$C58))</f>
        <v xml:space="preserve"> </v>
      </c>
      <c r="R58" s="169" t="str">
        <f ca="1">IF(R$5-$I$5&lt;$A58-1," ",IF(R$5-$I$5+1&gt;'Primary inputs Alt'!$C$17,0,(SUM(OFFSET($I$21,0,R$5-$I$5-$A58+1)))*$C58))</f>
        <v xml:space="preserve"> </v>
      </c>
      <c r="S58" s="169" t="str">
        <f ca="1">IF(S$5-$I$5&lt;$A58-1," ",IF(S$5-$I$5+1&gt;'Primary inputs Alt'!$C$17,0,(SUM(OFFSET($I$21,0,S$5-$I$5-$A58+1)))*$C58))</f>
        <v xml:space="preserve"> </v>
      </c>
      <c r="T58" s="169" t="str">
        <f ca="1">IF(T$5-$I$5&lt;$A58-1," ",IF(T$5-$I$5+1&gt;'Primary inputs Alt'!$C$17,0,(SUM(OFFSET($I$21,0,T$5-$I$5-$A58+1)))*$C58))</f>
        <v xml:space="preserve"> </v>
      </c>
      <c r="U58" s="169" t="str">
        <f ca="1">IF(U$5-$I$5&lt;$A58-1," ",IF(U$5-$I$5+1&gt;'Primary inputs Alt'!$C$17,0,(SUM(OFFSET($I$21,0,U$5-$I$5-$A58+1)))*$C58))</f>
        <v xml:space="preserve"> </v>
      </c>
      <c r="V58" s="169" t="str">
        <f ca="1">IF(V$5-$I$5&lt;$A58-1," ",IF(V$5-$I$5+1&gt;'Primary inputs Alt'!$C$17,0,(SUM(OFFSET($I$21,0,V$5-$I$5-$A58+1)))*$C58))</f>
        <v xml:space="preserve"> </v>
      </c>
      <c r="W58" s="169" t="str">
        <f ca="1">IF(W$5-$I$5&lt;$A58-1," ",IF(W$5-$I$5+1&gt;'Primary inputs Alt'!$C$17,0,(SUM(OFFSET($I$21,0,W$5-$I$5-$A58+1)))*$C58))</f>
        <v xml:space="preserve"> </v>
      </c>
      <c r="X58" s="169" t="str">
        <f ca="1">IF(X$5-$I$5&lt;$A58-1," ",IF(X$5-$I$5+1&gt;'Primary inputs Alt'!$C$17,0,(SUM(OFFSET($I$21,0,X$5-$I$5-$A58+1)))*$C58))</f>
        <v xml:space="preserve"> </v>
      </c>
      <c r="Y58" s="169" t="str">
        <f ca="1">IF(Y$5-$I$5&lt;$A58-1," ",IF(Y$5-$I$5+1&gt;'Primary inputs Alt'!$C$17,0,(SUM(OFFSET($I$21,0,Y$5-$I$5-$A58+1)))*$C58))</f>
        <v xml:space="preserve"> </v>
      </c>
      <c r="Z58" s="169" t="str">
        <f ca="1">IF(Z$5-$I$5&lt;$A58-1," ",IF(Z$5-$I$5+1&gt;'Primary inputs Alt'!$C$17,0,(SUM(OFFSET($I$21,0,Z$5-$I$5-$A58+1)))*$C58))</f>
        <v xml:space="preserve"> </v>
      </c>
      <c r="AA58" s="169" t="str">
        <f ca="1">IF(AA$5-$I$5&lt;$A58-1," ",IF(AA$5-$I$5+1&gt;'Primary inputs Alt'!$C$17,0,(SUM(OFFSET($I$21,0,AA$5-$I$5-$A58+1)))*$C58))</f>
        <v xml:space="preserve"> </v>
      </c>
      <c r="AB58" s="169" t="str">
        <f ca="1">IF(AB$5-$I$5&lt;$A58-1," ",IF(AB$5-$I$5+1&gt;'Primary inputs Alt'!$C$17,0,(SUM(OFFSET($I$21,0,AB$5-$I$5-$A58+1)))*$C58))</f>
        <v xml:space="preserve"> </v>
      </c>
      <c r="AC58" s="169" t="str">
        <f ca="1">IF(AC$5-$I$5&lt;$A58-1," ",IF(AC$5-$I$5+1&gt;'Primary inputs Alt'!$C$17,0,(SUM(OFFSET($I$21,0,AC$5-$I$5-$A58+1)))*$C58))</f>
        <v xml:space="preserve"> </v>
      </c>
      <c r="AD58" s="169" t="str">
        <f ca="1">IF(AD$5-$I$5&lt;$A58-1," ",IF(AD$5-$I$5+1&gt;'Primary inputs Alt'!$C$17,0,(SUM(OFFSET($I$21,0,AD$5-$I$5-$A58+1)))*$C58))</f>
        <v xml:space="preserve"> </v>
      </c>
      <c r="AE58" s="169" t="str">
        <f ca="1">IF(AE$5-$I$5&lt;$A58-1," ",IF(AE$5-$I$5+1&gt;'Primary inputs Alt'!$C$17,0,(SUM(OFFSET($I$21,0,AE$5-$I$5-$A58+1)))*$C58))</f>
        <v xml:space="preserve"> </v>
      </c>
      <c r="AF58" s="169" t="str">
        <f ca="1">IF(AF$5-$I$5&lt;$A58-1," ",IF(AF$5-$I$5+1&gt;'Primary inputs Alt'!$C$17,0,(SUM(OFFSET($I$21,0,AF$5-$I$5-$A58+1)))*$C58))</f>
        <v xml:space="preserve"> </v>
      </c>
      <c r="AG58" s="169" t="str">
        <f ca="1">IF(AG$5-$I$5&lt;$A58-1," ",IF(AG$5-$I$5+1&gt;'Primary inputs Alt'!$C$17,0,(SUM(OFFSET($I$21,0,AG$5-$I$5-$A58+1)))*$C58))</f>
        <v xml:space="preserve"> </v>
      </c>
      <c r="AH58" s="169" t="str">
        <f ca="1">IF(AH$5-$I$5&lt;$A58-1," ",IF(AH$5-$I$5+1&gt;'Primary inputs Alt'!$C$17,0,(SUM(OFFSET($I$21,0,AH$5-$I$5-$A58+1)))*$C58))</f>
        <v xml:space="preserve"> </v>
      </c>
      <c r="AI58" s="169" t="str">
        <f ca="1">IF(AI$5-$I$5&lt;$A58-1," ",IF(AI$5-$I$5+1&gt;'Primary inputs Alt'!$C$17,0,(SUM(OFFSET($I$21,0,AI$5-$I$5-$A58+1)))*$C58))</f>
        <v xml:space="preserve"> </v>
      </c>
      <c r="AJ58" s="169" t="str">
        <f ca="1">IF(AJ$5-$I$5&lt;$A58-1," ",IF(AJ$5-$I$5+1&gt;'Primary inputs Alt'!$C$17,0,(SUM(OFFSET($I$21,0,AJ$5-$I$5-$A58+1)))*$C58))</f>
        <v xml:space="preserve"> </v>
      </c>
      <c r="AK58" s="169" t="str">
        <f ca="1">IF(AK$5-$I$5&lt;$A58-1," ",IF(AK$5-$I$5+1&gt;'Primary inputs Alt'!$C$17,0,(SUM(OFFSET($I$21,0,AK$5-$I$5-$A58+1)))*$C58))</f>
        <v xml:space="preserve"> </v>
      </c>
      <c r="AL58" s="169" t="str">
        <f ca="1">IF(AL$5-$I$5&lt;$A58-1," ",IF(AL$5-$I$5+1&gt;'Primary inputs Alt'!$C$17,0,(SUM(OFFSET($I$21,0,AL$5-$I$5-$A58+1)))*$C58))</f>
        <v xml:space="preserve"> </v>
      </c>
      <c r="AM58" s="169" t="str">
        <f ca="1">IF(AM$5-$I$5&lt;$A58-1," ",IF(AM$5-$I$5+1&gt;'Primary inputs Alt'!$C$17,0,(SUM(OFFSET($I$21,0,AM$5-$I$5-$A58+1)))*$C58))</f>
        <v xml:space="preserve"> </v>
      </c>
      <c r="AN58" s="169" t="str">
        <f ca="1">IF(AN$5-$I$5&lt;$A58-1," ",IF(AN$5-$I$5+1&gt;'Primary inputs Alt'!$C$17,0,(SUM(OFFSET($I$21,0,AN$5-$I$5-$A58+1)))*$C58))</f>
        <v xml:space="preserve"> </v>
      </c>
      <c r="AO58" s="169">
        <f ca="1">IF(AO$5-$I$5&lt;$A58-1," ",IF(AO$5-$I$5+1&gt;'Primary inputs Alt'!$C$17,0,(SUM(OFFSET($I$21,0,AO$5-$I$5-$A58+1)))*$C58))</f>
        <v>0</v>
      </c>
      <c r="AP58" s="169">
        <f ca="1">IF(AP$5-$I$5&lt;$A58-1," ",IF(AP$5-$I$5+1&gt;'Primary inputs Alt'!$C$17,0,(SUM(OFFSET($I$21,0,AP$5-$I$5-$A58+1)))*$C58))</f>
        <v>0</v>
      </c>
      <c r="AQ58" s="169">
        <f ca="1">IF(AQ$5-$I$5&lt;$A58-1," ",IF(AQ$5-$I$5+1&gt;'Primary inputs Alt'!$C$17,0,(SUM(OFFSET($I$21,0,AQ$5-$I$5-$A58+1)))*$C58))</f>
        <v>0</v>
      </c>
      <c r="AR58" s="169">
        <f ca="1">IF(AR$5-$I$5&lt;$A58-1," ",IF(AR$5-$I$5+1&gt;'Primary inputs Alt'!$C$17,0,(SUM(OFFSET($I$21,0,AR$5-$I$5-$A58+1)))*$C58))</f>
        <v>0</v>
      </c>
      <c r="AS58" s="169">
        <f ca="1">IF(AS$5-$I$5&lt;$A58-1," ",IF(AS$5-$I$5+1&gt;'Primary inputs Alt'!$C$17,0,(SUM(OFFSET($I$21,0,AS$5-$I$5-$A58+1)))*$C58))</f>
        <v>0</v>
      </c>
      <c r="AT58" s="169">
        <f ca="1">IF(AT$5-$I$5&lt;$A58-1," ",IF(AT$5-$I$5+1&gt;'Primary inputs Alt'!$C$17,0,(SUM(OFFSET($I$21,0,AT$5-$I$5-$A58+1)))*$C58))</f>
        <v>0</v>
      </c>
      <c r="AU58" s="169">
        <f ca="1">IF(AU$5-$I$5&lt;$A58-1," ",IF(AU$5-$I$5+1&gt;'Primary inputs Alt'!$C$17,0,(SUM(OFFSET($I$21,0,AU$5-$I$5-$A58+1)))*$C58))</f>
        <v>0</v>
      </c>
      <c r="AV58" s="169">
        <f ca="1">IF(AV$5-$I$5&lt;$A58-1," ",IF(AV$5-$I$5+1&gt;'Primary inputs Alt'!$C$17,0,(SUM(OFFSET($I$21,0,AV$5-$I$5-$A58+1)))*$C58))</f>
        <v>0</v>
      </c>
      <c r="AW58" s="169">
        <f ca="1">IF(AW$5-$I$5&lt;$A58-1," ",IF(AW$5-$I$5+1&gt;'Primary inputs Alt'!$C$17,0,(SUM(OFFSET($I$21,0,AW$5-$I$5-$A58+1)))*$C58))</f>
        <v>0</v>
      </c>
      <c r="AX58" s="169">
        <f ca="1">IF(AX$5-$I$5&lt;$A58-1," ",IF(AX$5-$I$5+1&gt;'Primary inputs Alt'!$C$17,0,(SUM(OFFSET($I$21,0,AX$5-$I$5-$A58+1)))*$C58))</f>
        <v>0</v>
      </c>
      <c r="AY58" s="169">
        <f ca="1">IF(AY$5-$I$5&lt;$A58-1," ",IF(AY$5-$I$5+1&gt;'Primary inputs Alt'!$C$17,0,(SUM(OFFSET($I$21,0,AY$5-$I$5-$A58+1)))*$C58))</f>
        <v>0</v>
      </c>
      <c r="AZ58" s="169">
        <f ca="1">IF(AZ$5-$I$5&lt;$A58-1," ",IF(AZ$5-$I$5+1&gt;'Primary inputs Alt'!$C$17,0,(SUM(OFFSET($I$21,0,AZ$5-$I$5-$A58+1)))*$C58))</f>
        <v>0</v>
      </c>
      <c r="BA58" s="169">
        <f ca="1">IF(BA$5-$I$5&lt;$A58-1," ",IF(BA$5-$I$5+1&gt;'Primary inputs Alt'!$C$17,0,(SUM(OFFSET($I$21,0,BA$5-$I$5-$A58+1)))*$C58))</f>
        <v>0</v>
      </c>
      <c r="BB58" s="169">
        <f ca="1">IF(BB$5-$I$5&lt;$A58-1," ",IF(BB$5-$I$5+1&gt;'Primary inputs Alt'!$C$17,0,(SUM(OFFSET($I$21,0,BB$5-$I$5-$A58+1)))*$C58))</f>
        <v>0</v>
      </c>
      <c r="BC58" s="169">
        <f ca="1">IF(BC$5-$I$5&lt;$A58-1," ",IF(BC$5-$I$5+1&gt;'Primary inputs Alt'!$C$17,0,(SUM(OFFSET($I$21,0,BC$5-$I$5-$A58+1)))*$C58))</f>
        <v>0</v>
      </c>
      <c r="BD58" s="169">
        <f ca="1">IF(BD$5-$I$5&lt;$A58-1," ",IF(BD$5-$I$5+1&gt;'Primary inputs Alt'!$C$17,0,(SUM(OFFSET($I$21,0,BD$5-$I$5-$A58+1)))*$C58))</f>
        <v>0</v>
      </c>
      <c r="BE58" s="169">
        <f ca="1">IF(BE$5-$I$5&lt;$A58-1," ",IF(BE$5-$I$5+1&gt;'Primary inputs Alt'!$C$17,0,(SUM(OFFSET($I$21,0,BE$5-$I$5-$A58+1)))*$C58))</f>
        <v>0</v>
      </c>
      <c r="BF58" s="169">
        <f ca="1">IF(BF$5-$I$5&lt;$A58-1," ",IF(BF$5-$I$5+1&gt;'Primary inputs Alt'!$C$17,0,(SUM(OFFSET($I$21,0,BF$5-$I$5-$A58+1)))*$C58))</f>
        <v>0</v>
      </c>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119"/>
      <c r="CD58" s="119"/>
      <c r="CE58" s="119"/>
      <c r="CF58" s="119"/>
      <c r="CG58" s="119"/>
      <c r="CH58" s="119"/>
      <c r="CI58" s="119"/>
      <c r="CJ58" s="119"/>
      <c r="CK58" s="119"/>
      <c r="CL58" s="119"/>
      <c r="CM58" s="119"/>
      <c r="CN58" s="119"/>
      <c r="CO58" s="119"/>
      <c r="CP58" s="119"/>
      <c r="CQ58" s="119"/>
      <c r="CR58" s="119"/>
      <c r="CS58" s="119"/>
      <c r="CT58" s="119"/>
      <c r="CU58" s="119"/>
      <c r="CV58" s="119"/>
      <c r="CW58" s="119"/>
      <c r="CX58" s="119"/>
      <c r="CY58" s="119"/>
      <c r="CZ58" s="119"/>
    </row>
    <row r="59" spans="1:104">
      <c r="A59" s="119">
        <v>34</v>
      </c>
      <c r="B59" s="119" t="s">
        <v>228</v>
      </c>
      <c r="C59" s="119">
        <f ca="1">OFFSET('Primary inputs Alt'!$E$12,0,$A59-1)</f>
        <v>0</v>
      </c>
      <c r="I59" s="169" t="str">
        <f ca="1">IF(I$5-$I$5&lt;$A59-1," ",IF(I$5-$I$5+1&gt;'Primary inputs Alt'!$C$17,0,(SUM(OFFSET($I$21,0,I$5-$I$5-$A59+1)))*$C59))</f>
        <v xml:space="preserve"> </v>
      </c>
      <c r="J59" s="169" t="str">
        <f ca="1">IF(J$5-$I$5&lt;$A59-1," ",IF(J$5-$I$5+1&gt;'Primary inputs Alt'!$C$17,0,(SUM(OFFSET($I$21,0,J$5-$I$5-$A59+1)))*$C59))</f>
        <v xml:space="preserve"> </v>
      </c>
      <c r="K59" s="169" t="str">
        <f ca="1">IF(K$5-$I$5&lt;$A59-1," ",IF(K$5-$I$5+1&gt;'Primary inputs Alt'!$C$17,0,(SUM(OFFSET($I$21,0,K$5-$I$5-$A59+1)))*$C59))</f>
        <v xml:space="preserve"> </v>
      </c>
      <c r="L59" s="169" t="str">
        <f ca="1">IF(L$5-$I$5&lt;$A59-1," ",IF(L$5-$I$5+1&gt;'Primary inputs Alt'!$C$17,0,(SUM(OFFSET($I$21,0,L$5-$I$5-$A59+1)))*$C59))</f>
        <v xml:space="preserve"> </v>
      </c>
      <c r="M59" s="169" t="str">
        <f ca="1">IF(M$5-$I$5&lt;$A59-1," ",IF(M$5-$I$5+1&gt;'Primary inputs Alt'!$C$17,0,(SUM(OFFSET($I$21,0,M$5-$I$5-$A59+1)))*$C59))</f>
        <v xml:space="preserve"> </v>
      </c>
      <c r="N59" s="169" t="str">
        <f ca="1">IF(N$5-$I$5&lt;$A59-1," ",IF(N$5-$I$5+1&gt;'Primary inputs Alt'!$C$17,0,(SUM(OFFSET($I$21,0,N$5-$I$5-$A59+1)))*$C59))</f>
        <v xml:space="preserve"> </v>
      </c>
      <c r="O59" s="169" t="str">
        <f ca="1">IF(O$5-$I$5&lt;$A59-1," ",IF(O$5-$I$5+1&gt;'Primary inputs Alt'!$C$17,0,(SUM(OFFSET($I$21,0,O$5-$I$5-$A59+1)))*$C59))</f>
        <v xml:space="preserve"> </v>
      </c>
      <c r="P59" s="169" t="str">
        <f ca="1">IF(P$5-$I$5&lt;$A59-1," ",IF(P$5-$I$5+1&gt;'Primary inputs Alt'!$C$17,0,(SUM(OFFSET($I$21,0,P$5-$I$5-$A59+1)))*$C59))</f>
        <v xml:space="preserve"> </v>
      </c>
      <c r="Q59" s="169" t="str">
        <f ca="1">IF(Q$5-$I$5&lt;$A59-1," ",IF(Q$5-$I$5+1&gt;'Primary inputs Alt'!$C$17,0,(SUM(OFFSET($I$21,0,Q$5-$I$5-$A59+1)))*$C59))</f>
        <v xml:space="preserve"> </v>
      </c>
      <c r="R59" s="169" t="str">
        <f ca="1">IF(R$5-$I$5&lt;$A59-1," ",IF(R$5-$I$5+1&gt;'Primary inputs Alt'!$C$17,0,(SUM(OFFSET($I$21,0,R$5-$I$5-$A59+1)))*$C59))</f>
        <v xml:space="preserve"> </v>
      </c>
      <c r="S59" s="169" t="str">
        <f ca="1">IF(S$5-$I$5&lt;$A59-1," ",IF(S$5-$I$5+1&gt;'Primary inputs Alt'!$C$17,0,(SUM(OFFSET($I$21,0,S$5-$I$5-$A59+1)))*$C59))</f>
        <v xml:space="preserve"> </v>
      </c>
      <c r="T59" s="169" t="str">
        <f ca="1">IF(T$5-$I$5&lt;$A59-1," ",IF(T$5-$I$5+1&gt;'Primary inputs Alt'!$C$17,0,(SUM(OFFSET($I$21,0,T$5-$I$5-$A59+1)))*$C59))</f>
        <v xml:space="preserve"> </v>
      </c>
      <c r="U59" s="169" t="str">
        <f ca="1">IF(U$5-$I$5&lt;$A59-1," ",IF(U$5-$I$5+1&gt;'Primary inputs Alt'!$C$17,0,(SUM(OFFSET($I$21,0,U$5-$I$5-$A59+1)))*$C59))</f>
        <v xml:space="preserve"> </v>
      </c>
      <c r="V59" s="169" t="str">
        <f ca="1">IF(V$5-$I$5&lt;$A59-1," ",IF(V$5-$I$5+1&gt;'Primary inputs Alt'!$C$17,0,(SUM(OFFSET($I$21,0,V$5-$I$5-$A59+1)))*$C59))</f>
        <v xml:space="preserve"> </v>
      </c>
      <c r="W59" s="169" t="str">
        <f ca="1">IF(W$5-$I$5&lt;$A59-1," ",IF(W$5-$I$5+1&gt;'Primary inputs Alt'!$C$17,0,(SUM(OFFSET($I$21,0,W$5-$I$5-$A59+1)))*$C59))</f>
        <v xml:space="preserve"> </v>
      </c>
      <c r="X59" s="169" t="str">
        <f ca="1">IF(X$5-$I$5&lt;$A59-1," ",IF(X$5-$I$5+1&gt;'Primary inputs Alt'!$C$17,0,(SUM(OFFSET($I$21,0,X$5-$I$5-$A59+1)))*$C59))</f>
        <v xml:space="preserve"> </v>
      </c>
      <c r="Y59" s="169" t="str">
        <f ca="1">IF(Y$5-$I$5&lt;$A59-1," ",IF(Y$5-$I$5+1&gt;'Primary inputs Alt'!$C$17,0,(SUM(OFFSET($I$21,0,Y$5-$I$5-$A59+1)))*$C59))</f>
        <v xml:space="preserve"> </v>
      </c>
      <c r="Z59" s="169" t="str">
        <f ca="1">IF(Z$5-$I$5&lt;$A59-1," ",IF(Z$5-$I$5+1&gt;'Primary inputs Alt'!$C$17,0,(SUM(OFFSET($I$21,0,Z$5-$I$5-$A59+1)))*$C59))</f>
        <v xml:space="preserve"> </v>
      </c>
      <c r="AA59" s="169" t="str">
        <f ca="1">IF(AA$5-$I$5&lt;$A59-1," ",IF(AA$5-$I$5+1&gt;'Primary inputs Alt'!$C$17,0,(SUM(OFFSET($I$21,0,AA$5-$I$5-$A59+1)))*$C59))</f>
        <v xml:space="preserve"> </v>
      </c>
      <c r="AB59" s="169" t="str">
        <f ca="1">IF(AB$5-$I$5&lt;$A59-1," ",IF(AB$5-$I$5+1&gt;'Primary inputs Alt'!$C$17,0,(SUM(OFFSET($I$21,0,AB$5-$I$5-$A59+1)))*$C59))</f>
        <v xml:space="preserve"> </v>
      </c>
      <c r="AC59" s="169" t="str">
        <f ca="1">IF(AC$5-$I$5&lt;$A59-1," ",IF(AC$5-$I$5+1&gt;'Primary inputs Alt'!$C$17,0,(SUM(OFFSET($I$21,0,AC$5-$I$5-$A59+1)))*$C59))</f>
        <v xml:space="preserve"> </v>
      </c>
      <c r="AD59" s="169" t="str">
        <f ca="1">IF(AD$5-$I$5&lt;$A59-1," ",IF(AD$5-$I$5+1&gt;'Primary inputs Alt'!$C$17,0,(SUM(OFFSET($I$21,0,AD$5-$I$5-$A59+1)))*$C59))</f>
        <v xml:space="preserve"> </v>
      </c>
      <c r="AE59" s="169" t="str">
        <f ca="1">IF(AE$5-$I$5&lt;$A59-1," ",IF(AE$5-$I$5+1&gt;'Primary inputs Alt'!$C$17,0,(SUM(OFFSET($I$21,0,AE$5-$I$5-$A59+1)))*$C59))</f>
        <v xml:space="preserve"> </v>
      </c>
      <c r="AF59" s="169" t="str">
        <f ca="1">IF(AF$5-$I$5&lt;$A59-1," ",IF(AF$5-$I$5+1&gt;'Primary inputs Alt'!$C$17,0,(SUM(OFFSET($I$21,0,AF$5-$I$5-$A59+1)))*$C59))</f>
        <v xml:space="preserve"> </v>
      </c>
      <c r="AG59" s="169" t="str">
        <f ca="1">IF(AG$5-$I$5&lt;$A59-1," ",IF(AG$5-$I$5+1&gt;'Primary inputs Alt'!$C$17,0,(SUM(OFFSET($I$21,0,AG$5-$I$5-$A59+1)))*$C59))</f>
        <v xml:space="preserve"> </v>
      </c>
      <c r="AH59" s="169" t="str">
        <f ca="1">IF(AH$5-$I$5&lt;$A59-1," ",IF(AH$5-$I$5+1&gt;'Primary inputs Alt'!$C$17,0,(SUM(OFFSET($I$21,0,AH$5-$I$5-$A59+1)))*$C59))</f>
        <v xml:space="preserve"> </v>
      </c>
      <c r="AI59" s="169" t="str">
        <f ca="1">IF(AI$5-$I$5&lt;$A59-1," ",IF(AI$5-$I$5+1&gt;'Primary inputs Alt'!$C$17,0,(SUM(OFFSET($I$21,0,AI$5-$I$5-$A59+1)))*$C59))</f>
        <v xml:space="preserve"> </v>
      </c>
      <c r="AJ59" s="169" t="str">
        <f ca="1">IF(AJ$5-$I$5&lt;$A59-1," ",IF(AJ$5-$I$5+1&gt;'Primary inputs Alt'!$C$17,0,(SUM(OFFSET($I$21,0,AJ$5-$I$5-$A59+1)))*$C59))</f>
        <v xml:space="preserve"> </v>
      </c>
      <c r="AK59" s="169" t="str">
        <f ca="1">IF(AK$5-$I$5&lt;$A59-1," ",IF(AK$5-$I$5+1&gt;'Primary inputs Alt'!$C$17,0,(SUM(OFFSET($I$21,0,AK$5-$I$5-$A59+1)))*$C59))</f>
        <v xml:space="preserve"> </v>
      </c>
      <c r="AL59" s="169" t="str">
        <f ca="1">IF(AL$5-$I$5&lt;$A59-1," ",IF(AL$5-$I$5+1&gt;'Primary inputs Alt'!$C$17,0,(SUM(OFFSET($I$21,0,AL$5-$I$5-$A59+1)))*$C59))</f>
        <v xml:space="preserve"> </v>
      </c>
      <c r="AM59" s="169" t="str">
        <f ca="1">IF(AM$5-$I$5&lt;$A59-1," ",IF(AM$5-$I$5+1&gt;'Primary inputs Alt'!$C$17,0,(SUM(OFFSET($I$21,0,AM$5-$I$5-$A59+1)))*$C59))</f>
        <v xml:space="preserve"> </v>
      </c>
      <c r="AN59" s="169" t="str">
        <f ca="1">IF(AN$5-$I$5&lt;$A59-1," ",IF(AN$5-$I$5+1&gt;'Primary inputs Alt'!$C$17,0,(SUM(OFFSET($I$21,0,AN$5-$I$5-$A59+1)))*$C59))</f>
        <v xml:space="preserve"> </v>
      </c>
      <c r="AO59" s="169" t="str">
        <f ca="1">IF(AO$5-$I$5&lt;$A59-1," ",IF(AO$5-$I$5+1&gt;'Primary inputs Alt'!$C$17,0,(SUM(OFFSET($I$21,0,AO$5-$I$5-$A59+1)))*$C59))</f>
        <v xml:space="preserve"> </v>
      </c>
      <c r="AP59" s="169">
        <f ca="1">IF(AP$5-$I$5&lt;$A59-1," ",IF(AP$5-$I$5+1&gt;'Primary inputs Alt'!$C$17,0,(SUM(OFFSET($I$21,0,AP$5-$I$5-$A59+1)))*$C59))</f>
        <v>0</v>
      </c>
      <c r="AQ59" s="169">
        <f ca="1">IF(AQ$5-$I$5&lt;$A59-1," ",IF(AQ$5-$I$5+1&gt;'Primary inputs Alt'!$C$17,0,(SUM(OFFSET($I$21,0,AQ$5-$I$5-$A59+1)))*$C59))</f>
        <v>0</v>
      </c>
      <c r="AR59" s="169">
        <f ca="1">IF(AR$5-$I$5&lt;$A59-1," ",IF(AR$5-$I$5+1&gt;'Primary inputs Alt'!$C$17,0,(SUM(OFFSET($I$21,0,AR$5-$I$5-$A59+1)))*$C59))</f>
        <v>0</v>
      </c>
      <c r="AS59" s="169">
        <f ca="1">IF(AS$5-$I$5&lt;$A59-1," ",IF(AS$5-$I$5+1&gt;'Primary inputs Alt'!$C$17,0,(SUM(OFFSET($I$21,0,AS$5-$I$5-$A59+1)))*$C59))</f>
        <v>0</v>
      </c>
      <c r="AT59" s="169">
        <f ca="1">IF(AT$5-$I$5&lt;$A59-1," ",IF(AT$5-$I$5+1&gt;'Primary inputs Alt'!$C$17,0,(SUM(OFFSET($I$21,0,AT$5-$I$5-$A59+1)))*$C59))</f>
        <v>0</v>
      </c>
      <c r="AU59" s="169">
        <f ca="1">IF(AU$5-$I$5&lt;$A59-1," ",IF(AU$5-$I$5+1&gt;'Primary inputs Alt'!$C$17,0,(SUM(OFFSET($I$21,0,AU$5-$I$5-$A59+1)))*$C59))</f>
        <v>0</v>
      </c>
      <c r="AV59" s="169">
        <f ca="1">IF(AV$5-$I$5&lt;$A59-1," ",IF(AV$5-$I$5+1&gt;'Primary inputs Alt'!$C$17,0,(SUM(OFFSET($I$21,0,AV$5-$I$5-$A59+1)))*$C59))</f>
        <v>0</v>
      </c>
      <c r="AW59" s="169">
        <f ca="1">IF(AW$5-$I$5&lt;$A59-1," ",IF(AW$5-$I$5+1&gt;'Primary inputs Alt'!$C$17,0,(SUM(OFFSET($I$21,0,AW$5-$I$5-$A59+1)))*$C59))</f>
        <v>0</v>
      </c>
      <c r="AX59" s="169">
        <f ca="1">IF(AX$5-$I$5&lt;$A59-1," ",IF(AX$5-$I$5+1&gt;'Primary inputs Alt'!$C$17,0,(SUM(OFFSET($I$21,0,AX$5-$I$5-$A59+1)))*$C59))</f>
        <v>0</v>
      </c>
      <c r="AY59" s="169">
        <f ca="1">IF(AY$5-$I$5&lt;$A59-1," ",IF(AY$5-$I$5+1&gt;'Primary inputs Alt'!$C$17,0,(SUM(OFFSET($I$21,0,AY$5-$I$5-$A59+1)))*$C59))</f>
        <v>0</v>
      </c>
      <c r="AZ59" s="169">
        <f ca="1">IF(AZ$5-$I$5&lt;$A59-1," ",IF(AZ$5-$I$5+1&gt;'Primary inputs Alt'!$C$17,0,(SUM(OFFSET($I$21,0,AZ$5-$I$5-$A59+1)))*$C59))</f>
        <v>0</v>
      </c>
      <c r="BA59" s="169">
        <f ca="1">IF(BA$5-$I$5&lt;$A59-1," ",IF(BA$5-$I$5+1&gt;'Primary inputs Alt'!$C$17,0,(SUM(OFFSET($I$21,0,BA$5-$I$5-$A59+1)))*$C59))</f>
        <v>0</v>
      </c>
      <c r="BB59" s="169">
        <f ca="1">IF(BB$5-$I$5&lt;$A59-1," ",IF(BB$5-$I$5+1&gt;'Primary inputs Alt'!$C$17,0,(SUM(OFFSET($I$21,0,BB$5-$I$5-$A59+1)))*$C59))</f>
        <v>0</v>
      </c>
      <c r="BC59" s="169">
        <f ca="1">IF(BC$5-$I$5&lt;$A59-1," ",IF(BC$5-$I$5+1&gt;'Primary inputs Alt'!$C$17,0,(SUM(OFFSET($I$21,0,BC$5-$I$5-$A59+1)))*$C59))</f>
        <v>0</v>
      </c>
      <c r="BD59" s="169">
        <f ca="1">IF(BD$5-$I$5&lt;$A59-1," ",IF(BD$5-$I$5+1&gt;'Primary inputs Alt'!$C$17,0,(SUM(OFFSET($I$21,0,BD$5-$I$5-$A59+1)))*$C59))</f>
        <v>0</v>
      </c>
      <c r="BE59" s="169">
        <f ca="1">IF(BE$5-$I$5&lt;$A59-1," ",IF(BE$5-$I$5+1&gt;'Primary inputs Alt'!$C$17,0,(SUM(OFFSET($I$21,0,BE$5-$I$5-$A59+1)))*$C59))</f>
        <v>0</v>
      </c>
      <c r="BF59" s="169">
        <f ca="1">IF(BF$5-$I$5&lt;$A59-1," ",IF(BF$5-$I$5+1&gt;'Primary inputs Alt'!$C$17,0,(SUM(OFFSET($I$21,0,BF$5-$I$5-$A59+1)))*$C59))</f>
        <v>0</v>
      </c>
      <c r="BG59" s="119"/>
      <c r="BH59" s="119"/>
      <c r="BI59" s="119"/>
      <c r="BJ59" s="119"/>
      <c r="BK59" s="119"/>
      <c r="BL59" s="119"/>
      <c r="BM59" s="119"/>
      <c r="BN59" s="119"/>
      <c r="BO59" s="119"/>
      <c r="BP59" s="119"/>
      <c r="BQ59" s="119"/>
      <c r="BR59" s="119"/>
      <c r="BS59" s="119"/>
      <c r="BT59" s="119"/>
      <c r="BU59" s="119"/>
      <c r="BV59" s="119"/>
      <c r="BW59" s="119"/>
      <c r="BX59" s="119"/>
      <c r="BY59" s="119"/>
      <c r="BZ59" s="119"/>
      <c r="CA59" s="119"/>
      <c r="CB59" s="119"/>
      <c r="CC59" s="119"/>
      <c r="CD59" s="119"/>
      <c r="CE59" s="119"/>
      <c r="CF59" s="119"/>
      <c r="CG59" s="119"/>
      <c r="CH59" s="119"/>
      <c r="CI59" s="119"/>
      <c r="CJ59" s="119"/>
      <c r="CK59" s="119"/>
      <c r="CL59" s="119"/>
      <c r="CM59" s="119"/>
      <c r="CN59" s="119"/>
      <c r="CO59" s="119"/>
      <c r="CP59" s="119"/>
      <c r="CQ59" s="119"/>
      <c r="CR59" s="119"/>
      <c r="CS59" s="119"/>
      <c r="CT59" s="119"/>
      <c r="CU59" s="119"/>
      <c r="CV59" s="119"/>
      <c r="CW59" s="119"/>
      <c r="CX59" s="119"/>
      <c r="CY59" s="119"/>
      <c r="CZ59" s="119"/>
    </row>
    <row r="60" spans="1:104">
      <c r="A60" s="119">
        <v>35</v>
      </c>
      <c r="B60" s="119" t="s">
        <v>229</v>
      </c>
      <c r="C60" s="119">
        <f ca="1">OFFSET('Primary inputs Alt'!$E$12,0,$A60-1)</f>
        <v>0</v>
      </c>
      <c r="I60" s="169" t="str">
        <f ca="1">IF(I$5-$I$5&lt;$A60-1," ",IF(I$5-$I$5+1&gt;'Primary inputs Alt'!$C$17,0,(SUM(OFFSET($I$21,0,I$5-$I$5-$A60+1)))*$C60))</f>
        <v xml:space="preserve"> </v>
      </c>
      <c r="J60" s="169" t="str">
        <f ca="1">IF(J$5-$I$5&lt;$A60-1," ",IF(J$5-$I$5+1&gt;'Primary inputs Alt'!$C$17,0,(SUM(OFFSET($I$21,0,J$5-$I$5-$A60+1)))*$C60))</f>
        <v xml:space="preserve"> </v>
      </c>
      <c r="K60" s="169" t="str">
        <f ca="1">IF(K$5-$I$5&lt;$A60-1," ",IF(K$5-$I$5+1&gt;'Primary inputs Alt'!$C$17,0,(SUM(OFFSET($I$21,0,K$5-$I$5-$A60+1)))*$C60))</f>
        <v xml:space="preserve"> </v>
      </c>
      <c r="L60" s="169" t="str">
        <f ca="1">IF(L$5-$I$5&lt;$A60-1," ",IF(L$5-$I$5+1&gt;'Primary inputs Alt'!$C$17,0,(SUM(OFFSET($I$21,0,L$5-$I$5-$A60+1)))*$C60))</f>
        <v xml:space="preserve"> </v>
      </c>
      <c r="M60" s="169" t="str">
        <f ca="1">IF(M$5-$I$5&lt;$A60-1," ",IF(M$5-$I$5+1&gt;'Primary inputs Alt'!$C$17,0,(SUM(OFFSET($I$21,0,M$5-$I$5-$A60+1)))*$C60))</f>
        <v xml:space="preserve"> </v>
      </c>
      <c r="N60" s="169" t="str">
        <f ca="1">IF(N$5-$I$5&lt;$A60-1," ",IF(N$5-$I$5+1&gt;'Primary inputs Alt'!$C$17,0,(SUM(OFFSET($I$21,0,N$5-$I$5-$A60+1)))*$C60))</f>
        <v xml:space="preserve"> </v>
      </c>
      <c r="O60" s="169" t="str">
        <f ca="1">IF(O$5-$I$5&lt;$A60-1," ",IF(O$5-$I$5+1&gt;'Primary inputs Alt'!$C$17,0,(SUM(OFFSET($I$21,0,O$5-$I$5-$A60+1)))*$C60))</f>
        <v xml:space="preserve"> </v>
      </c>
      <c r="P60" s="169" t="str">
        <f ca="1">IF(P$5-$I$5&lt;$A60-1," ",IF(P$5-$I$5+1&gt;'Primary inputs Alt'!$C$17,0,(SUM(OFFSET($I$21,0,P$5-$I$5-$A60+1)))*$C60))</f>
        <v xml:space="preserve"> </v>
      </c>
      <c r="Q60" s="169" t="str">
        <f ca="1">IF(Q$5-$I$5&lt;$A60-1," ",IF(Q$5-$I$5+1&gt;'Primary inputs Alt'!$C$17,0,(SUM(OFFSET($I$21,0,Q$5-$I$5-$A60+1)))*$C60))</f>
        <v xml:space="preserve"> </v>
      </c>
      <c r="R60" s="169" t="str">
        <f ca="1">IF(R$5-$I$5&lt;$A60-1," ",IF(R$5-$I$5+1&gt;'Primary inputs Alt'!$C$17,0,(SUM(OFFSET($I$21,0,R$5-$I$5-$A60+1)))*$C60))</f>
        <v xml:space="preserve"> </v>
      </c>
      <c r="S60" s="169" t="str">
        <f ca="1">IF(S$5-$I$5&lt;$A60-1," ",IF(S$5-$I$5+1&gt;'Primary inputs Alt'!$C$17,0,(SUM(OFFSET($I$21,0,S$5-$I$5-$A60+1)))*$C60))</f>
        <v xml:space="preserve"> </v>
      </c>
      <c r="T60" s="169" t="str">
        <f ca="1">IF(T$5-$I$5&lt;$A60-1," ",IF(T$5-$I$5+1&gt;'Primary inputs Alt'!$C$17,0,(SUM(OFFSET($I$21,0,T$5-$I$5-$A60+1)))*$C60))</f>
        <v xml:space="preserve"> </v>
      </c>
      <c r="U60" s="169" t="str">
        <f ca="1">IF(U$5-$I$5&lt;$A60-1," ",IF(U$5-$I$5+1&gt;'Primary inputs Alt'!$C$17,0,(SUM(OFFSET($I$21,0,U$5-$I$5-$A60+1)))*$C60))</f>
        <v xml:space="preserve"> </v>
      </c>
      <c r="V60" s="169" t="str">
        <f ca="1">IF(V$5-$I$5&lt;$A60-1," ",IF(V$5-$I$5+1&gt;'Primary inputs Alt'!$C$17,0,(SUM(OFFSET($I$21,0,V$5-$I$5-$A60+1)))*$C60))</f>
        <v xml:space="preserve"> </v>
      </c>
      <c r="W60" s="169" t="str">
        <f ca="1">IF(W$5-$I$5&lt;$A60-1," ",IF(W$5-$I$5+1&gt;'Primary inputs Alt'!$C$17,0,(SUM(OFFSET($I$21,0,W$5-$I$5-$A60+1)))*$C60))</f>
        <v xml:space="preserve"> </v>
      </c>
      <c r="X60" s="169" t="str">
        <f ca="1">IF(X$5-$I$5&lt;$A60-1," ",IF(X$5-$I$5+1&gt;'Primary inputs Alt'!$C$17,0,(SUM(OFFSET($I$21,0,X$5-$I$5-$A60+1)))*$C60))</f>
        <v xml:space="preserve"> </v>
      </c>
      <c r="Y60" s="169" t="str">
        <f ca="1">IF(Y$5-$I$5&lt;$A60-1," ",IF(Y$5-$I$5+1&gt;'Primary inputs Alt'!$C$17,0,(SUM(OFFSET($I$21,0,Y$5-$I$5-$A60+1)))*$C60))</f>
        <v xml:space="preserve"> </v>
      </c>
      <c r="Z60" s="169" t="str">
        <f ca="1">IF(Z$5-$I$5&lt;$A60-1," ",IF(Z$5-$I$5+1&gt;'Primary inputs Alt'!$C$17,0,(SUM(OFFSET($I$21,0,Z$5-$I$5-$A60+1)))*$C60))</f>
        <v xml:space="preserve"> </v>
      </c>
      <c r="AA60" s="169" t="str">
        <f ca="1">IF(AA$5-$I$5&lt;$A60-1," ",IF(AA$5-$I$5+1&gt;'Primary inputs Alt'!$C$17,0,(SUM(OFFSET($I$21,0,AA$5-$I$5-$A60+1)))*$C60))</f>
        <v xml:space="preserve"> </v>
      </c>
      <c r="AB60" s="169" t="str">
        <f ca="1">IF(AB$5-$I$5&lt;$A60-1," ",IF(AB$5-$I$5+1&gt;'Primary inputs Alt'!$C$17,0,(SUM(OFFSET($I$21,0,AB$5-$I$5-$A60+1)))*$C60))</f>
        <v xml:space="preserve"> </v>
      </c>
      <c r="AC60" s="169" t="str">
        <f ca="1">IF(AC$5-$I$5&lt;$A60-1," ",IF(AC$5-$I$5+1&gt;'Primary inputs Alt'!$C$17,0,(SUM(OFFSET($I$21,0,AC$5-$I$5-$A60+1)))*$C60))</f>
        <v xml:space="preserve"> </v>
      </c>
      <c r="AD60" s="169" t="str">
        <f ca="1">IF(AD$5-$I$5&lt;$A60-1," ",IF(AD$5-$I$5+1&gt;'Primary inputs Alt'!$C$17,0,(SUM(OFFSET($I$21,0,AD$5-$I$5-$A60+1)))*$C60))</f>
        <v xml:space="preserve"> </v>
      </c>
      <c r="AE60" s="169" t="str">
        <f ca="1">IF(AE$5-$I$5&lt;$A60-1," ",IF(AE$5-$I$5+1&gt;'Primary inputs Alt'!$C$17,0,(SUM(OFFSET($I$21,0,AE$5-$I$5-$A60+1)))*$C60))</f>
        <v xml:space="preserve"> </v>
      </c>
      <c r="AF60" s="169" t="str">
        <f ca="1">IF(AF$5-$I$5&lt;$A60-1," ",IF(AF$5-$I$5+1&gt;'Primary inputs Alt'!$C$17,0,(SUM(OFFSET($I$21,0,AF$5-$I$5-$A60+1)))*$C60))</f>
        <v xml:space="preserve"> </v>
      </c>
      <c r="AG60" s="169" t="str">
        <f ca="1">IF(AG$5-$I$5&lt;$A60-1," ",IF(AG$5-$I$5+1&gt;'Primary inputs Alt'!$C$17,0,(SUM(OFFSET($I$21,0,AG$5-$I$5-$A60+1)))*$C60))</f>
        <v xml:space="preserve"> </v>
      </c>
      <c r="AH60" s="169" t="str">
        <f ca="1">IF(AH$5-$I$5&lt;$A60-1," ",IF(AH$5-$I$5+1&gt;'Primary inputs Alt'!$C$17,0,(SUM(OFFSET($I$21,0,AH$5-$I$5-$A60+1)))*$C60))</f>
        <v xml:space="preserve"> </v>
      </c>
      <c r="AI60" s="169" t="str">
        <f ca="1">IF(AI$5-$I$5&lt;$A60-1," ",IF(AI$5-$I$5+1&gt;'Primary inputs Alt'!$C$17,0,(SUM(OFFSET($I$21,0,AI$5-$I$5-$A60+1)))*$C60))</f>
        <v xml:space="preserve"> </v>
      </c>
      <c r="AJ60" s="169" t="str">
        <f ca="1">IF(AJ$5-$I$5&lt;$A60-1," ",IF(AJ$5-$I$5+1&gt;'Primary inputs Alt'!$C$17,0,(SUM(OFFSET($I$21,0,AJ$5-$I$5-$A60+1)))*$C60))</f>
        <v xml:space="preserve"> </v>
      </c>
      <c r="AK60" s="169" t="str">
        <f ca="1">IF(AK$5-$I$5&lt;$A60-1," ",IF(AK$5-$I$5+1&gt;'Primary inputs Alt'!$C$17,0,(SUM(OFFSET($I$21,0,AK$5-$I$5-$A60+1)))*$C60))</f>
        <v xml:space="preserve"> </v>
      </c>
      <c r="AL60" s="169" t="str">
        <f ca="1">IF(AL$5-$I$5&lt;$A60-1," ",IF(AL$5-$I$5+1&gt;'Primary inputs Alt'!$C$17,0,(SUM(OFFSET($I$21,0,AL$5-$I$5-$A60+1)))*$C60))</f>
        <v xml:space="preserve"> </v>
      </c>
      <c r="AM60" s="169" t="str">
        <f ca="1">IF(AM$5-$I$5&lt;$A60-1," ",IF(AM$5-$I$5+1&gt;'Primary inputs Alt'!$C$17,0,(SUM(OFFSET($I$21,0,AM$5-$I$5-$A60+1)))*$C60))</f>
        <v xml:space="preserve"> </v>
      </c>
      <c r="AN60" s="169" t="str">
        <f ca="1">IF(AN$5-$I$5&lt;$A60-1," ",IF(AN$5-$I$5+1&gt;'Primary inputs Alt'!$C$17,0,(SUM(OFFSET($I$21,0,AN$5-$I$5-$A60+1)))*$C60))</f>
        <v xml:space="preserve"> </v>
      </c>
      <c r="AO60" s="169" t="str">
        <f ca="1">IF(AO$5-$I$5&lt;$A60-1," ",IF(AO$5-$I$5+1&gt;'Primary inputs Alt'!$C$17,0,(SUM(OFFSET($I$21,0,AO$5-$I$5-$A60+1)))*$C60))</f>
        <v xml:space="preserve"> </v>
      </c>
      <c r="AP60" s="169" t="str">
        <f ca="1">IF(AP$5-$I$5&lt;$A60-1," ",IF(AP$5-$I$5+1&gt;'Primary inputs Alt'!$C$17,0,(SUM(OFFSET($I$21,0,AP$5-$I$5-$A60+1)))*$C60))</f>
        <v xml:space="preserve"> </v>
      </c>
      <c r="AQ60" s="169">
        <f ca="1">IF(AQ$5-$I$5&lt;$A60-1," ",IF(AQ$5-$I$5+1&gt;'Primary inputs Alt'!$C$17,0,(SUM(OFFSET($I$21,0,AQ$5-$I$5-$A60+1)))*$C60))</f>
        <v>0</v>
      </c>
      <c r="AR60" s="169">
        <f ca="1">IF(AR$5-$I$5&lt;$A60-1," ",IF(AR$5-$I$5+1&gt;'Primary inputs Alt'!$C$17,0,(SUM(OFFSET($I$21,0,AR$5-$I$5-$A60+1)))*$C60))</f>
        <v>0</v>
      </c>
      <c r="AS60" s="169">
        <f ca="1">IF(AS$5-$I$5&lt;$A60-1," ",IF(AS$5-$I$5+1&gt;'Primary inputs Alt'!$C$17,0,(SUM(OFFSET($I$21,0,AS$5-$I$5-$A60+1)))*$C60))</f>
        <v>0</v>
      </c>
      <c r="AT60" s="169">
        <f ca="1">IF(AT$5-$I$5&lt;$A60-1," ",IF(AT$5-$I$5+1&gt;'Primary inputs Alt'!$C$17,0,(SUM(OFFSET($I$21,0,AT$5-$I$5-$A60+1)))*$C60))</f>
        <v>0</v>
      </c>
      <c r="AU60" s="169">
        <f ca="1">IF(AU$5-$I$5&lt;$A60-1," ",IF(AU$5-$I$5+1&gt;'Primary inputs Alt'!$C$17,0,(SUM(OFFSET($I$21,0,AU$5-$I$5-$A60+1)))*$C60))</f>
        <v>0</v>
      </c>
      <c r="AV60" s="169">
        <f ca="1">IF(AV$5-$I$5&lt;$A60-1," ",IF(AV$5-$I$5+1&gt;'Primary inputs Alt'!$C$17,0,(SUM(OFFSET($I$21,0,AV$5-$I$5-$A60+1)))*$C60))</f>
        <v>0</v>
      </c>
      <c r="AW60" s="169">
        <f ca="1">IF(AW$5-$I$5&lt;$A60-1," ",IF(AW$5-$I$5+1&gt;'Primary inputs Alt'!$C$17,0,(SUM(OFFSET($I$21,0,AW$5-$I$5-$A60+1)))*$C60))</f>
        <v>0</v>
      </c>
      <c r="AX60" s="169">
        <f ca="1">IF(AX$5-$I$5&lt;$A60-1," ",IF(AX$5-$I$5+1&gt;'Primary inputs Alt'!$C$17,0,(SUM(OFFSET($I$21,0,AX$5-$I$5-$A60+1)))*$C60))</f>
        <v>0</v>
      </c>
      <c r="AY60" s="169">
        <f ca="1">IF(AY$5-$I$5&lt;$A60-1," ",IF(AY$5-$I$5+1&gt;'Primary inputs Alt'!$C$17,0,(SUM(OFFSET($I$21,0,AY$5-$I$5-$A60+1)))*$C60))</f>
        <v>0</v>
      </c>
      <c r="AZ60" s="169">
        <f ca="1">IF(AZ$5-$I$5&lt;$A60-1," ",IF(AZ$5-$I$5+1&gt;'Primary inputs Alt'!$C$17,0,(SUM(OFFSET($I$21,0,AZ$5-$I$5-$A60+1)))*$C60))</f>
        <v>0</v>
      </c>
      <c r="BA60" s="169">
        <f ca="1">IF(BA$5-$I$5&lt;$A60-1," ",IF(BA$5-$I$5+1&gt;'Primary inputs Alt'!$C$17,0,(SUM(OFFSET($I$21,0,BA$5-$I$5-$A60+1)))*$C60))</f>
        <v>0</v>
      </c>
      <c r="BB60" s="169">
        <f ca="1">IF(BB$5-$I$5&lt;$A60-1," ",IF(BB$5-$I$5+1&gt;'Primary inputs Alt'!$C$17,0,(SUM(OFFSET($I$21,0,BB$5-$I$5-$A60+1)))*$C60))</f>
        <v>0</v>
      </c>
      <c r="BC60" s="169">
        <f ca="1">IF(BC$5-$I$5&lt;$A60-1," ",IF(BC$5-$I$5+1&gt;'Primary inputs Alt'!$C$17,0,(SUM(OFFSET($I$21,0,BC$5-$I$5-$A60+1)))*$C60))</f>
        <v>0</v>
      </c>
      <c r="BD60" s="169">
        <f ca="1">IF(BD$5-$I$5&lt;$A60-1," ",IF(BD$5-$I$5+1&gt;'Primary inputs Alt'!$C$17,0,(SUM(OFFSET($I$21,0,BD$5-$I$5-$A60+1)))*$C60))</f>
        <v>0</v>
      </c>
      <c r="BE60" s="169">
        <f ca="1">IF(BE$5-$I$5&lt;$A60-1," ",IF(BE$5-$I$5+1&gt;'Primary inputs Alt'!$C$17,0,(SUM(OFFSET($I$21,0,BE$5-$I$5-$A60+1)))*$C60))</f>
        <v>0</v>
      </c>
      <c r="BF60" s="169">
        <f ca="1">IF(BF$5-$I$5&lt;$A60-1," ",IF(BF$5-$I$5+1&gt;'Primary inputs Alt'!$C$17,0,(SUM(OFFSET($I$21,0,BF$5-$I$5-$A60+1)))*$C60))</f>
        <v>0</v>
      </c>
      <c r="BG60" s="119"/>
      <c r="BH60" s="119"/>
      <c r="BI60" s="119"/>
      <c r="BJ60" s="119"/>
      <c r="BK60" s="119"/>
      <c r="BL60" s="119"/>
      <c r="BM60" s="119"/>
      <c r="BN60" s="119"/>
      <c r="BO60" s="119"/>
      <c r="BP60" s="119"/>
      <c r="BQ60" s="119"/>
      <c r="BR60" s="119"/>
      <c r="BS60" s="119"/>
      <c r="BT60" s="119"/>
      <c r="BU60" s="119"/>
      <c r="BV60" s="119"/>
      <c r="BW60" s="119"/>
      <c r="BX60" s="119"/>
      <c r="BY60" s="119"/>
      <c r="BZ60" s="119"/>
      <c r="CA60" s="119"/>
      <c r="CB60" s="119"/>
      <c r="CC60" s="119"/>
      <c r="CD60" s="119"/>
      <c r="CE60" s="119"/>
      <c r="CF60" s="119"/>
      <c r="CG60" s="119"/>
      <c r="CH60" s="119"/>
      <c r="CI60" s="119"/>
      <c r="CJ60" s="119"/>
      <c r="CK60" s="119"/>
      <c r="CL60" s="119"/>
      <c r="CM60" s="119"/>
      <c r="CN60" s="119"/>
      <c r="CO60" s="119"/>
      <c r="CP60" s="119"/>
      <c r="CQ60" s="119"/>
      <c r="CR60" s="119"/>
      <c r="CS60" s="119"/>
      <c r="CT60" s="119"/>
      <c r="CU60" s="119"/>
      <c r="CV60" s="119"/>
      <c r="CW60" s="119"/>
      <c r="CX60" s="119"/>
      <c r="CY60" s="119"/>
      <c r="CZ60" s="119"/>
    </row>
    <row r="61" spans="1:104">
      <c r="A61" s="119">
        <v>36</v>
      </c>
      <c r="B61" s="119" t="s">
        <v>230</v>
      </c>
      <c r="C61" s="119">
        <f ca="1">OFFSET('Primary inputs Alt'!$E$12,0,$A61-1)</f>
        <v>0</v>
      </c>
      <c r="I61" s="169" t="str">
        <f ca="1">IF(I$5-$I$5&lt;$A61-1," ",IF(I$5-$I$5+1&gt;'Primary inputs Alt'!$C$17,0,(SUM(OFFSET($I$21,0,I$5-$I$5-$A61+1)))*$C61))</f>
        <v xml:space="preserve"> </v>
      </c>
      <c r="J61" s="169" t="str">
        <f ca="1">IF(J$5-$I$5&lt;$A61-1," ",IF(J$5-$I$5+1&gt;'Primary inputs Alt'!$C$17,0,(SUM(OFFSET($I$21,0,J$5-$I$5-$A61+1)))*$C61))</f>
        <v xml:space="preserve"> </v>
      </c>
      <c r="K61" s="169" t="str">
        <f ca="1">IF(K$5-$I$5&lt;$A61-1," ",IF(K$5-$I$5+1&gt;'Primary inputs Alt'!$C$17,0,(SUM(OFFSET($I$21,0,K$5-$I$5-$A61+1)))*$C61))</f>
        <v xml:space="preserve"> </v>
      </c>
      <c r="L61" s="169" t="str">
        <f ca="1">IF(L$5-$I$5&lt;$A61-1," ",IF(L$5-$I$5+1&gt;'Primary inputs Alt'!$C$17,0,(SUM(OFFSET($I$21,0,L$5-$I$5-$A61+1)))*$C61))</f>
        <v xml:space="preserve"> </v>
      </c>
      <c r="M61" s="169" t="str">
        <f ca="1">IF(M$5-$I$5&lt;$A61-1," ",IF(M$5-$I$5+1&gt;'Primary inputs Alt'!$C$17,0,(SUM(OFFSET($I$21,0,M$5-$I$5-$A61+1)))*$C61))</f>
        <v xml:space="preserve"> </v>
      </c>
      <c r="N61" s="169" t="str">
        <f ca="1">IF(N$5-$I$5&lt;$A61-1," ",IF(N$5-$I$5+1&gt;'Primary inputs Alt'!$C$17,0,(SUM(OFFSET($I$21,0,N$5-$I$5-$A61+1)))*$C61))</f>
        <v xml:space="preserve"> </v>
      </c>
      <c r="O61" s="169" t="str">
        <f ca="1">IF(O$5-$I$5&lt;$A61-1," ",IF(O$5-$I$5+1&gt;'Primary inputs Alt'!$C$17,0,(SUM(OFFSET($I$21,0,O$5-$I$5-$A61+1)))*$C61))</f>
        <v xml:space="preserve"> </v>
      </c>
      <c r="P61" s="169" t="str">
        <f ca="1">IF(P$5-$I$5&lt;$A61-1," ",IF(P$5-$I$5+1&gt;'Primary inputs Alt'!$C$17,0,(SUM(OFFSET($I$21,0,P$5-$I$5-$A61+1)))*$C61))</f>
        <v xml:space="preserve"> </v>
      </c>
      <c r="Q61" s="169" t="str">
        <f ca="1">IF(Q$5-$I$5&lt;$A61-1," ",IF(Q$5-$I$5+1&gt;'Primary inputs Alt'!$C$17,0,(SUM(OFFSET($I$21,0,Q$5-$I$5-$A61+1)))*$C61))</f>
        <v xml:space="preserve"> </v>
      </c>
      <c r="R61" s="169" t="str">
        <f ca="1">IF(R$5-$I$5&lt;$A61-1," ",IF(R$5-$I$5+1&gt;'Primary inputs Alt'!$C$17,0,(SUM(OFFSET($I$21,0,R$5-$I$5-$A61+1)))*$C61))</f>
        <v xml:space="preserve"> </v>
      </c>
      <c r="S61" s="169" t="str">
        <f ca="1">IF(S$5-$I$5&lt;$A61-1," ",IF(S$5-$I$5+1&gt;'Primary inputs Alt'!$C$17,0,(SUM(OFFSET($I$21,0,S$5-$I$5-$A61+1)))*$C61))</f>
        <v xml:space="preserve"> </v>
      </c>
      <c r="T61" s="169" t="str">
        <f ca="1">IF(T$5-$I$5&lt;$A61-1," ",IF(T$5-$I$5+1&gt;'Primary inputs Alt'!$C$17,0,(SUM(OFFSET($I$21,0,T$5-$I$5-$A61+1)))*$C61))</f>
        <v xml:space="preserve"> </v>
      </c>
      <c r="U61" s="169" t="str">
        <f ca="1">IF(U$5-$I$5&lt;$A61-1," ",IF(U$5-$I$5+1&gt;'Primary inputs Alt'!$C$17,0,(SUM(OFFSET($I$21,0,U$5-$I$5-$A61+1)))*$C61))</f>
        <v xml:space="preserve"> </v>
      </c>
      <c r="V61" s="169" t="str">
        <f ca="1">IF(V$5-$I$5&lt;$A61-1," ",IF(V$5-$I$5+1&gt;'Primary inputs Alt'!$C$17,0,(SUM(OFFSET($I$21,0,V$5-$I$5-$A61+1)))*$C61))</f>
        <v xml:space="preserve"> </v>
      </c>
      <c r="W61" s="169" t="str">
        <f ca="1">IF(W$5-$I$5&lt;$A61-1," ",IF(W$5-$I$5+1&gt;'Primary inputs Alt'!$C$17,0,(SUM(OFFSET($I$21,0,W$5-$I$5-$A61+1)))*$C61))</f>
        <v xml:space="preserve"> </v>
      </c>
      <c r="X61" s="169" t="str">
        <f ca="1">IF(X$5-$I$5&lt;$A61-1," ",IF(X$5-$I$5+1&gt;'Primary inputs Alt'!$C$17,0,(SUM(OFFSET($I$21,0,X$5-$I$5-$A61+1)))*$C61))</f>
        <v xml:space="preserve"> </v>
      </c>
      <c r="Y61" s="169" t="str">
        <f ca="1">IF(Y$5-$I$5&lt;$A61-1," ",IF(Y$5-$I$5+1&gt;'Primary inputs Alt'!$C$17,0,(SUM(OFFSET($I$21,0,Y$5-$I$5-$A61+1)))*$C61))</f>
        <v xml:space="preserve"> </v>
      </c>
      <c r="Z61" s="169" t="str">
        <f ca="1">IF(Z$5-$I$5&lt;$A61-1," ",IF(Z$5-$I$5+1&gt;'Primary inputs Alt'!$C$17,0,(SUM(OFFSET($I$21,0,Z$5-$I$5-$A61+1)))*$C61))</f>
        <v xml:space="preserve"> </v>
      </c>
      <c r="AA61" s="169" t="str">
        <f ca="1">IF(AA$5-$I$5&lt;$A61-1," ",IF(AA$5-$I$5+1&gt;'Primary inputs Alt'!$C$17,0,(SUM(OFFSET($I$21,0,AA$5-$I$5-$A61+1)))*$C61))</f>
        <v xml:space="preserve"> </v>
      </c>
      <c r="AB61" s="169" t="str">
        <f ca="1">IF(AB$5-$I$5&lt;$A61-1," ",IF(AB$5-$I$5+1&gt;'Primary inputs Alt'!$C$17,0,(SUM(OFFSET($I$21,0,AB$5-$I$5-$A61+1)))*$C61))</f>
        <v xml:space="preserve"> </v>
      </c>
      <c r="AC61" s="169" t="str">
        <f ca="1">IF(AC$5-$I$5&lt;$A61-1," ",IF(AC$5-$I$5+1&gt;'Primary inputs Alt'!$C$17,0,(SUM(OFFSET($I$21,0,AC$5-$I$5-$A61+1)))*$C61))</f>
        <v xml:space="preserve"> </v>
      </c>
      <c r="AD61" s="169" t="str">
        <f ca="1">IF(AD$5-$I$5&lt;$A61-1," ",IF(AD$5-$I$5+1&gt;'Primary inputs Alt'!$C$17,0,(SUM(OFFSET($I$21,0,AD$5-$I$5-$A61+1)))*$C61))</f>
        <v xml:space="preserve"> </v>
      </c>
      <c r="AE61" s="169" t="str">
        <f ca="1">IF(AE$5-$I$5&lt;$A61-1," ",IF(AE$5-$I$5+1&gt;'Primary inputs Alt'!$C$17,0,(SUM(OFFSET($I$21,0,AE$5-$I$5-$A61+1)))*$C61))</f>
        <v xml:space="preserve"> </v>
      </c>
      <c r="AF61" s="169" t="str">
        <f ca="1">IF(AF$5-$I$5&lt;$A61-1," ",IF(AF$5-$I$5+1&gt;'Primary inputs Alt'!$C$17,0,(SUM(OFFSET($I$21,0,AF$5-$I$5-$A61+1)))*$C61))</f>
        <v xml:space="preserve"> </v>
      </c>
      <c r="AG61" s="169" t="str">
        <f ca="1">IF(AG$5-$I$5&lt;$A61-1," ",IF(AG$5-$I$5+1&gt;'Primary inputs Alt'!$C$17,0,(SUM(OFFSET($I$21,0,AG$5-$I$5-$A61+1)))*$C61))</f>
        <v xml:space="preserve"> </v>
      </c>
      <c r="AH61" s="169" t="str">
        <f ca="1">IF(AH$5-$I$5&lt;$A61-1," ",IF(AH$5-$I$5+1&gt;'Primary inputs Alt'!$C$17,0,(SUM(OFFSET($I$21,0,AH$5-$I$5-$A61+1)))*$C61))</f>
        <v xml:space="preserve"> </v>
      </c>
      <c r="AI61" s="169" t="str">
        <f ca="1">IF(AI$5-$I$5&lt;$A61-1," ",IF(AI$5-$I$5+1&gt;'Primary inputs Alt'!$C$17,0,(SUM(OFFSET($I$21,0,AI$5-$I$5-$A61+1)))*$C61))</f>
        <v xml:space="preserve"> </v>
      </c>
      <c r="AJ61" s="169" t="str">
        <f ca="1">IF(AJ$5-$I$5&lt;$A61-1," ",IF(AJ$5-$I$5+1&gt;'Primary inputs Alt'!$C$17,0,(SUM(OFFSET($I$21,0,AJ$5-$I$5-$A61+1)))*$C61))</f>
        <v xml:space="preserve"> </v>
      </c>
      <c r="AK61" s="169" t="str">
        <f ca="1">IF(AK$5-$I$5&lt;$A61-1," ",IF(AK$5-$I$5+1&gt;'Primary inputs Alt'!$C$17,0,(SUM(OFFSET($I$21,0,AK$5-$I$5-$A61+1)))*$C61))</f>
        <v xml:space="preserve"> </v>
      </c>
      <c r="AL61" s="169" t="str">
        <f ca="1">IF(AL$5-$I$5&lt;$A61-1," ",IF(AL$5-$I$5+1&gt;'Primary inputs Alt'!$C$17,0,(SUM(OFFSET($I$21,0,AL$5-$I$5-$A61+1)))*$C61))</f>
        <v xml:space="preserve"> </v>
      </c>
      <c r="AM61" s="169" t="str">
        <f ca="1">IF(AM$5-$I$5&lt;$A61-1," ",IF(AM$5-$I$5+1&gt;'Primary inputs Alt'!$C$17,0,(SUM(OFFSET($I$21,0,AM$5-$I$5-$A61+1)))*$C61))</f>
        <v xml:space="preserve"> </v>
      </c>
      <c r="AN61" s="169" t="str">
        <f ca="1">IF(AN$5-$I$5&lt;$A61-1," ",IF(AN$5-$I$5+1&gt;'Primary inputs Alt'!$C$17,0,(SUM(OFFSET($I$21,0,AN$5-$I$5-$A61+1)))*$C61))</f>
        <v xml:space="preserve"> </v>
      </c>
      <c r="AO61" s="169" t="str">
        <f ca="1">IF(AO$5-$I$5&lt;$A61-1," ",IF(AO$5-$I$5+1&gt;'Primary inputs Alt'!$C$17,0,(SUM(OFFSET($I$21,0,AO$5-$I$5-$A61+1)))*$C61))</f>
        <v xml:space="preserve"> </v>
      </c>
      <c r="AP61" s="169" t="str">
        <f ca="1">IF(AP$5-$I$5&lt;$A61-1," ",IF(AP$5-$I$5+1&gt;'Primary inputs Alt'!$C$17,0,(SUM(OFFSET($I$21,0,AP$5-$I$5-$A61+1)))*$C61))</f>
        <v xml:space="preserve"> </v>
      </c>
      <c r="AQ61" s="169" t="str">
        <f ca="1">IF(AQ$5-$I$5&lt;$A61-1," ",IF(AQ$5-$I$5+1&gt;'Primary inputs Alt'!$C$17,0,(SUM(OFFSET($I$21,0,AQ$5-$I$5-$A61+1)))*$C61))</f>
        <v xml:space="preserve"> </v>
      </c>
      <c r="AR61" s="169">
        <f ca="1">IF(AR$5-$I$5&lt;$A61-1," ",IF(AR$5-$I$5+1&gt;'Primary inputs Alt'!$C$17,0,(SUM(OFFSET($I$21,0,AR$5-$I$5-$A61+1)))*$C61))</f>
        <v>0</v>
      </c>
      <c r="AS61" s="169">
        <f ca="1">IF(AS$5-$I$5&lt;$A61-1," ",IF(AS$5-$I$5+1&gt;'Primary inputs Alt'!$C$17,0,(SUM(OFFSET($I$21,0,AS$5-$I$5-$A61+1)))*$C61))</f>
        <v>0</v>
      </c>
      <c r="AT61" s="169">
        <f ca="1">IF(AT$5-$I$5&lt;$A61-1," ",IF(AT$5-$I$5+1&gt;'Primary inputs Alt'!$C$17,0,(SUM(OFFSET($I$21,0,AT$5-$I$5-$A61+1)))*$C61))</f>
        <v>0</v>
      </c>
      <c r="AU61" s="169">
        <f ca="1">IF(AU$5-$I$5&lt;$A61-1," ",IF(AU$5-$I$5+1&gt;'Primary inputs Alt'!$C$17,0,(SUM(OFFSET($I$21,0,AU$5-$I$5-$A61+1)))*$C61))</f>
        <v>0</v>
      </c>
      <c r="AV61" s="169">
        <f ca="1">IF(AV$5-$I$5&lt;$A61-1," ",IF(AV$5-$I$5+1&gt;'Primary inputs Alt'!$C$17,0,(SUM(OFFSET($I$21,0,AV$5-$I$5-$A61+1)))*$C61))</f>
        <v>0</v>
      </c>
      <c r="AW61" s="169">
        <f ca="1">IF(AW$5-$I$5&lt;$A61-1," ",IF(AW$5-$I$5+1&gt;'Primary inputs Alt'!$C$17,0,(SUM(OFFSET($I$21,0,AW$5-$I$5-$A61+1)))*$C61))</f>
        <v>0</v>
      </c>
      <c r="AX61" s="169">
        <f ca="1">IF(AX$5-$I$5&lt;$A61-1," ",IF(AX$5-$I$5+1&gt;'Primary inputs Alt'!$C$17,0,(SUM(OFFSET($I$21,0,AX$5-$I$5-$A61+1)))*$C61))</f>
        <v>0</v>
      </c>
      <c r="AY61" s="169">
        <f ca="1">IF(AY$5-$I$5&lt;$A61-1," ",IF(AY$5-$I$5+1&gt;'Primary inputs Alt'!$C$17,0,(SUM(OFFSET($I$21,0,AY$5-$I$5-$A61+1)))*$C61))</f>
        <v>0</v>
      </c>
      <c r="AZ61" s="169">
        <f ca="1">IF(AZ$5-$I$5&lt;$A61-1," ",IF(AZ$5-$I$5+1&gt;'Primary inputs Alt'!$C$17,0,(SUM(OFFSET($I$21,0,AZ$5-$I$5-$A61+1)))*$C61))</f>
        <v>0</v>
      </c>
      <c r="BA61" s="169">
        <f ca="1">IF(BA$5-$I$5&lt;$A61-1," ",IF(BA$5-$I$5+1&gt;'Primary inputs Alt'!$C$17,0,(SUM(OFFSET($I$21,0,BA$5-$I$5-$A61+1)))*$C61))</f>
        <v>0</v>
      </c>
      <c r="BB61" s="169">
        <f ca="1">IF(BB$5-$I$5&lt;$A61-1," ",IF(BB$5-$I$5+1&gt;'Primary inputs Alt'!$C$17,0,(SUM(OFFSET($I$21,0,BB$5-$I$5-$A61+1)))*$C61))</f>
        <v>0</v>
      </c>
      <c r="BC61" s="169">
        <f ca="1">IF(BC$5-$I$5&lt;$A61-1," ",IF(BC$5-$I$5+1&gt;'Primary inputs Alt'!$C$17,0,(SUM(OFFSET($I$21,0,BC$5-$I$5-$A61+1)))*$C61))</f>
        <v>0</v>
      </c>
      <c r="BD61" s="169">
        <f ca="1">IF(BD$5-$I$5&lt;$A61-1," ",IF(BD$5-$I$5+1&gt;'Primary inputs Alt'!$C$17,0,(SUM(OFFSET($I$21,0,BD$5-$I$5-$A61+1)))*$C61))</f>
        <v>0</v>
      </c>
      <c r="BE61" s="169">
        <f ca="1">IF(BE$5-$I$5&lt;$A61-1," ",IF(BE$5-$I$5+1&gt;'Primary inputs Alt'!$C$17,0,(SUM(OFFSET($I$21,0,BE$5-$I$5-$A61+1)))*$C61))</f>
        <v>0</v>
      </c>
      <c r="BF61" s="169">
        <f ca="1">IF(BF$5-$I$5&lt;$A61-1," ",IF(BF$5-$I$5+1&gt;'Primary inputs Alt'!$C$17,0,(SUM(OFFSET($I$21,0,BF$5-$I$5-$A61+1)))*$C61))</f>
        <v>0</v>
      </c>
      <c r="BG61" s="119"/>
      <c r="BH61" s="119"/>
      <c r="BI61" s="119"/>
      <c r="BJ61" s="119"/>
      <c r="BK61" s="119"/>
      <c r="BL61" s="119"/>
      <c r="BM61" s="119"/>
      <c r="BN61" s="119"/>
      <c r="BO61" s="119"/>
      <c r="BP61" s="119"/>
      <c r="BQ61" s="119"/>
      <c r="BR61" s="119"/>
      <c r="BS61" s="119"/>
      <c r="BT61" s="119"/>
      <c r="BU61" s="119"/>
      <c r="BV61" s="119"/>
      <c r="BW61" s="119"/>
      <c r="BX61" s="119"/>
      <c r="BY61" s="119"/>
      <c r="BZ61" s="119"/>
      <c r="CA61" s="119"/>
      <c r="CB61" s="119"/>
      <c r="CC61" s="119"/>
      <c r="CD61" s="119"/>
      <c r="CE61" s="119"/>
      <c r="CF61" s="119"/>
      <c r="CG61" s="119"/>
      <c r="CH61" s="119"/>
      <c r="CI61" s="119"/>
      <c r="CJ61" s="119"/>
      <c r="CK61" s="119"/>
      <c r="CL61" s="119"/>
      <c r="CM61" s="119"/>
      <c r="CN61" s="119"/>
      <c r="CO61" s="119"/>
      <c r="CP61" s="119"/>
      <c r="CQ61" s="119"/>
      <c r="CR61" s="119"/>
      <c r="CS61" s="119"/>
      <c r="CT61" s="119"/>
      <c r="CU61" s="119"/>
      <c r="CV61" s="119"/>
      <c r="CW61" s="119"/>
      <c r="CX61" s="119"/>
      <c r="CY61" s="119"/>
      <c r="CZ61" s="119"/>
    </row>
    <row r="62" spans="1:104">
      <c r="A62" s="119">
        <v>37</v>
      </c>
      <c r="B62" s="119" t="s">
        <v>231</v>
      </c>
      <c r="C62" s="119">
        <f ca="1">OFFSET('Primary inputs Alt'!$E$12,0,$A62-1)</f>
        <v>0</v>
      </c>
      <c r="I62" s="169" t="str">
        <f ca="1">IF(I$5-$I$5&lt;$A62-1," ",IF(I$5-$I$5+1&gt;'Primary inputs Alt'!$C$17,0,(SUM(OFFSET($I$21,0,I$5-$I$5-$A62+1)))*$C62))</f>
        <v xml:space="preserve"> </v>
      </c>
      <c r="J62" s="169" t="str">
        <f ca="1">IF(J$5-$I$5&lt;$A62-1," ",IF(J$5-$I$5+1&gt;'Primary inputs Alt'!$C$17,0,(SUM(OFFSET($I$21,0,J$5-$I$5-$A62+1)))*$C62))</f>
        <v xml:space="preserve"> </v>
      </c>
      <c r="K62" s="169" t="str">
        <f ca="1">IF(K$5-$I$5&lt;$A62-1," ",IF(K$5-$I$5+1&gt;'Primary inputs Alt'!$C$17,0,(SUM(OFFSET($I$21,0,K$5-$I$5-$A62+1)))*$C62))</f>
        <v xml:space="preserve"> </v>
      </c>
      <c r="L62" s="169" t="str">
        <f ca="1">IF(L$5-$I$5&lt;$A62-1," ",IF(L$5-$I$5+1&gt;'Primary inputs Alt'!$C$17,0,(SUM(OFFSET($I$21,0,L$5-$I$5-$A62+1)))*$C62))</f>
        <v xml:space="preserve"> </v>
      </c>
      <c r="M62" s="169" t="str">
        <f ca="1">IF(M$5-$I$5&lt;$A62-1," ",IF(M$5-$I$5+1&gt;'Primary inputs Alt'!$C$17,0,(SUM(OFFSET($I$21,0,M$5-$I$5-$A62+1)))*$C62))</f>
        <v xml:space="preserve"> </v>
      </c>
      <c r="N62" s="169" t="str">
        <f ca="1">IF(N$5-$I$5&lt;$A62-1," ",IF(N$5-$I$5+1&gt;'Primary inputs Alt'!$C$17,0,(SUM(OFFSET($I$21,0,N$5-$I$5-$A62+1)))*$C62))</f>
        <v xml:space="preserve"> </v>
      </c>
      <c r="O62" s="169" t="str">
        <f ca="1">IF(O$5-$I$5&lt;$A62-1," ",IF(O$5-$I$5+1&gt;'Primary inputs Alt'!$C$17,0,(SUM(OFFSET($I$21,0,O$5-$I$5-$A62+1)))*$C62))</f>
        <v xml:space="preserve"> </v>
      </c>
      <c r="P62" s="169" t="str">
        <f ca="1">IF(P$5-$I$5&lt;$A62-1," ",IF(P$5-$I$5+1&gt;'Primary inputs Alt'!$C$17,0,(SUM(OFFSET($I$21,0,P$5-$I$5-$A62+1)))*$C62))</f>
        <v xml:space="preserve"> </v>
      </c>
      <c r="Q62" s="169" t="str">
        <f ca="1">IF(Q$5-$I$5&lt;$A62-1," ",IF(Q$5-$I$5+1&gt;'Primary inputs Alt'!$C$17,0,(SUM(OFFSET($I$21,0,Q$5-$I$5-$A62+1)))*$C62))</f>
        <v xml:space="preserve"> </v>
      </c>
      <c r="R62" s="169" t="str">
        <f ca="1">IF(R$5-$I$5&lt;$A62-1," ",IF(R$5-$I$5+1&gt;'Primary inputs Alt'!$C$17,0,(SUM(OFFSET($I$21,0,R$5-$I$5-$A62+1)))*$C62))</f>
        <v xml:space="preserve"> </v>
      </c>
      <c r="S62" s="169" t="str">
        <f ca="1">IF(S$5-$I$5&lt;$A62-1," ",IF(S$5-$I$5+1&gt;'Primary inputs Alt'!$C$17,0,(SUM(OFFSET($I$21,0,S$5-$I$5-$A62+1)))*$C62))</f>
        <v xml:space="preserve"> </v>
      </c>
      <c r="T62" s="169" t="str">
        <f ca="1">IF(T$5-$I$5&lt;$A62-1," ",IF(T$5-$I$5+1&gt;'Primary inputs Alt'!$C$17,0,(SUM(OFFSET($I$21,0,T$5-$I$5-$A62+1)))*$C62))</f>
        <v xml:space="preserve"> </v>
      </c>
      <c r="U62" s="169" t="str">
        <f ca="1">IF(U$5-$I$5&lt;$A62-1," ",IF(U$5-$I$5+1&gt;'Primary inputs Alt'!$C$17,0,(SUM(OFFSET($I$21,0,U$5-$I$5-$A62+1)))*$C62))</f>
        <v xml:space="preserve"> </v>
      </c>
      <c r="V62" s="169" t="str">
        <f ca="1">IF(V$5-$I$5&lt;$A62-1," ",IF(V$5-$I$5+1&gt;'Primary inputs Alt'!$C$17,0,(SUM(OFFSET($I$21,0,V$5-$I$5-$A62+1)))*$C62))</f>
        <v xml:space="preserve"> </v>
      </c>
      <c r="W62" s="169" t="str">
        <f ca="1">IF(W$5-$I$5&lt;$A62-1," ",IF(W$5-$I$5+1&gt;'Primary inputs Alt'!$C$17,0,(SUM(OFFSET($I$21,0,W$5-$I$5-$A62+1)))*$C62))</f>
        <v xml:space="preserve"> </v>
      </c>
      <c r="X62" s="169" t="str">
        <f ca="1">IF(X$5-$I$5&lt;$A62-1," ",IF(X$5-$I$5+1&gt;'Primary inputs Alt'!$C$17,0,(SUM(OFFSET($I$21,0,X$5-$I$5-$A62+1)))*$C62))</f>
        <v xml:space="preserve"> </v>
      </c>
      <c r="Y62" s="169" t="str">
        <f ca="1">IF(Y$5-$I$5&lt;$A62-1," ",IF(Y$5-$I$5+1&gt;'Primary inputs Alt'!$C$17,0,(SUM(OFFSET($I$21,0,Y$5-$I$5-$A62+1)))*$C62))</f>
        <v xml:space="preserve"> </v>
      </c>
      <c r="Z62" s="169" t="str">
        <f ca="1">IF(Z$5-$I$5&lt;$A62-1," ",IF(Z$5-$I$5+1&gt;'Primary inputs Alt'!$C$17,0,(SUM(OFFSET($I$21,0,Z$5-$I$5-$A62+1)))*$C62))</f>
        <v xml:space="preserve"> </v>
      </c>
      <c r="AA62" s="169" t="str">
        <f ca="1">IF(AA$5-$I$5&lt;$A62-1," ",IF(AA$5-$I$5+1&gt;'Primary inputs Alt'!$C$17,0,(SUM(OFFSET($I$21,0,AA$5-$I$5-$A62+1)))*$C62))</f>
        <v xml:space="preserve"> </v>
      </c>
      <c r="AB62" s="169" t="str">
        <f ca="1">IF(AB$5-$I$5&lt;$A62-1," ",IF(AB$5-$I$5+1&gt;'Primary inputs Alt'!$C$17,0,(SUM(OFFSET($I$21,0,AB$5-$I$5-$A62+1)))*$C62))</f>
        <v xml:space="preserve"> </v>
      </c>
      <c r="AC62" s="169" t="str">
        <f ca="1">IF(AC$5-$I$5&lt;$A62-1," ",IF(AC$5-$I$5+1&gt;'Primary inputs Alt'!$C$17,0,(SUM(OFFSET($I$21,0,AC$5-$I$5-$A62+1)))*$C62))</f>
        <v xml:space="preserve"> </v>
      </c>
      <c r="AD62" s="169" t="str">
        <f ca="1">IF(AD$5-$I$5&lt;$A62-1," ",IF(AD$5-$I$5+1&gt;'Primary inputs Alt'!$C$17,0,(SUM(OFFSET($I$21,0,AD$5-$I$5-$A62+1)))*$C62))</f>
        <v xml:space="preserve"> </v>
      </c>
      <c r="AE62" s="169" t="str">
        <f ca="1">IF(AE$5-$I$5&lt;$A62-1," ",IF(AE$5-$I$5+1&gt;'Primary inputs Alt'!$C$17,0,(SUM(OFFSET($I$21,0,AE$5-$I$5-$A62+1)))*$C62))</f>
        <v xml:space="preserve"> </v>
      </c>
      <c r="AF62" s="169" t="str">
        <f ca="1">IF(AF$5-$I$5&lt;$A62-1," ",IF(AF$5-$I$5+1&gt;'Primary inputs Alt'!$C$17,0,(SUM(OFFSET($I$21,0,AF$5-$I$5-$A62+1)))*$C62))</f>
        <v xml:space="preserve"> </v>
      </c>
      <c r="AG62" s="169" t="str">
        <f ca="1">IF(AG$5-$I$5&lt;$A62-1," ",IF(AG$5-$I$5+1&gt;'Primary inputs Alt'!$C$17,0,(SUM(OFFSET($I$21,0,AG$5-$I$5-$A62+1)))*$C62))</f>
        <v xml:space="preserve"> </v>
      </c>
      <c r="AH62" s="169" t="str">
        <f ca="1">IF(AH$5-$I$5&lt;$A62-1," ",IF(AH$5-$I$5+1&gt;'Primary inputs Alt'!$C$17,0,(SUM(OFFSET($I$21,0,AH$5-$I$5-$A62+1)))*$C62))</f>
        <v xml:space="preserve"> </v>
      </c>
      <c r="AI62" s="169" t="str">
        <f ca="1">IF(AI$5-$I$5&lt;$A62-1," ",IF(AI$5-$I$5+1&gt;'Primary inputs Alt'!$C$17,0,(SUM(OFFSET($I$21,0,AI$5-$I$5-$A62+1)))*$C62))</f>
        <v xml:space="preserve"> </v>
      </c>
      <c r="AJ62" s="169" t="str">
        <f ca="1">IF(AJ$5-$I$5&lt;$A62-1," ",IF(AJ$5-$I$5+1&gt;'Primary inputs Alt'!$C$17,0,(SUM(OFFSET($I$21,0,AJ$5-$I$5-$A62+1)))*$C62))</f>
        <v xml:space="preserve"> </v>
      </c>
      <c r="AK62" s="169" t="str">
        <f ca="1">IF(AK$5-$I$5&lt;$A62-1," ",IF(AK$5-$I$5+1&gt;'Primary inputs Alt'!$C$17,0,(SUM(OFFSET($I$21,0,AK$5-$I$5-$A62+1)))*$C62))</f>
        <v xml:space="preserve"> </v>
      </c>
      <c r="AL62" s="169" t="str">
        <f ca="1">IF(AL$5-$I$5&lt;$A62-1," ",IF(AL$5-$I$5+1&gt;'Primary inputs Alt'!$C$17,0,(SUM(OFFSET($I$21,0,AL$5-$I$5-$A62+1)))*$C62))</f>
        <v xml:space="preserve"> </v>
      </c>
      <c r="AM62" s="169" t="str">
        <f ca="1">IF(AM$5-$I$5&lt;$A62-1," ",IF(AM$5-$I$5+1&gt;'Primary inputs Alt'!$C$17,0,(SUM(OFFSET($I$21,0,AM$5-$I$5-$A62+1)))*$C62))</f>
        <v xml:space="preserve"> </v>
      </c>
      <c r="AN62" s="169" t="str">
        <f ca="1">IF(AN$5-$I$5&lt;$A62-1," ",IF(AN$5-$I$5+1&gt;'Primary inputs Alt'!$C$17,0,(SUM(OFFSET($I$21,0,AN$5-$I$5-$A62+1)))*$C62))</f>
        <v xml:space="preserve"> </v>
      </c>
      <c r="AO62" s="169" t="str">
        <f ca="1">IF(AO$5-$I$5&lt;$A62-1," ",IF(AO$5-$I$5+1&gt;'Primary inputs Alt'!$C$17,0,(SUM(OFFSET($I$21,0,AO$5-$I$5-$A62+1)))*$C62))</f>
        <v xml:space="preserve"> </v>
      </c>
      <c r="AP62" s="169" t="str">
        <f ca="1">IF(AP$5-$I$5&lt;$A62-1," ",IF(AP$5-$I$5+1&gt;'Primary inputs Alt'!$C$17,0,(SUM(OFFSET($I$21,0,AP$5-$I$5-$A62+1)))*$C62))</f>
        <v xml:space="preserve"> </v>
      </c>
      <c r="AQ62" s="169" t="str">
        <f ca="1">IF(AQ$5-$I$5&lt;$A62-1," ",IF(AQ$5-$I$5+1&gt;'Primary inputs Alt'!$C$17,0,(SUM(OFFSET($I$21,0,AQ$5-$I$5-$A62+1)))*$C62))</f>
        <v xml:space="preserve"> </v>
      </c>
      <c r="AR62" s="169" t="str">
        <f ca="1">IF(AR$5-$I$5&lt;$A62-1," ",IF(AR$5-$I$5+1&gt;'Primary inputs Alt'!$C$17,0,(SUM(OFFSET($I$21,0,AR$5-$I$5-$A62+1)))*$C62))</f>
        <v xml:space="preserve"> </v>
      </c>
      <c r="AS62" s="169">
        <f ca="1">IF(AS$5-$I$5&lt;$A62-1," ",IF(AS$5-$I$5+1&gt;'Primary inputs Alt'!$C$17,0,(SUM(OFFSET($I$21,0,AS$5-$I$5-$A62+1)))*$C62))</f>
        <v>0</v>
      </c>
      <c r="AT62" s="169">
        <f ca="1">IF(AT$5-$I$5&lt;$A62-1," ",IF(AT$5-$I$5+1&gt;'Primary inputs Alt'!$C$17,0,(SUM(OFFSET($I$21,0,AT$5-$I$5-$A62+1)))*$C62))</f>
        <v>0</v>
      </c>
      <c r="AU62" s="169">
        <f ca="1">IF(AU$5-$I$5&lt;$A62-1," ",IF(AU$5-$I$5+1&gt;'Primary inputs Alt'!$C$17,0,(SUM(OFFSET($I$21,0,AU$5-$I$5-$A62+1)))*$C62))</f>
        <v>0</v>
      </c>
      <c r="AV62" s="169">
        <f ca="1">IF(AV$5-$I$5&lt;$A62-1," ",IF(AV$5-$I$5+1&gt;'Primary inputs Alt'!$C$17,0,(SUM(OFFSET($I$21,0,AV$5-$I$5-$A62+1)))*$C62))</f>
        <v>0</v>
      </c>
      <c r="AW62" s="169">
        <f ca="1">IF(AW$5-$I$5&lt;$A62-1," ",IF(AW$5-$I$5+1&gt;'Primary inputs Alt'!$C$17,0,(SUM(OFFSET($I$21,0,AW$5-$I$5-$A62+1)))*$C62))</f>
        <v>0</v>
      </c>
      <c r="AX62" s="169">
        <f ca="1">IF(AX$5-$I$5&lt;$A62-1," ",IF(AX$5-$I$5+1&gt;'Primary inputs Alt'!$C$17,0,(SUM(OFFSET($I$21,0,AX$5-$I$5-$A62+1)))*$C62))</f>
        <v>0</v>
      </c>
      <c r="AY62" s="169">
        <f ca="1">IF(AY$5-$I$5&lt;$A62-1," ",IF(AY$5-$I$5+1&gt;'Primary inputs Alt'!$C$17,0,(SUM(OFFSET($I$21,0,AY$5-$I$5-$A62+1)))*$C62))</f>
        <v>0</v>
      </c>
      <c r="AZ62" s="169">
        <f ca="1">IF(AZ$5-$I$5&lt;$A62-1," ",IF(AZ$5-$I$5+1&gt;'Primary inputs Alt'!$C$17,0,(SUM(OFFSET($I$21,0,AZ$5-$I$5-$A62+1)))*$C62))</f>
        <v>0</v>
      </c>
      <c r="BA62" s="169">
        <f ca="1">IF(BA$5-$I$5&lt;$A62-1," ",IF(BA$5-$I$5+1&gt;'Primary inputs Alt'!$C$17,0,(SUM(OFFSET($I$21,0,BA$5-$I$5-$A62+1)))*$C62))</f>
        <v>0</v>
      </c>
      <c r="BB62" s="169">
        <f ca="1">IF(BB$5-$I$5&lt;$A62-1," ",IF(BB$5-$I$5+1&gt;'Primary inputs Alt'!$C$17,0,(SUM(OFFSET($I$21,0,BB$5-$I$5-$A62+1)))*$C62))</f>
        <v>0</v>
      </c>
      <c r="BC62" s="169">
        <f ca="1">IF(BC$5-$I$5&lt;$A62-1," ",IF(BC$5-$I$5+1&gt;'Primary inputs Alt'!$C$17,0,(SUM(OFFSET($I$21,0,BC$5-$I$5-$A62+1)))*$C62))</f>
        <v>0</v>
      </c>
      <c r="BD62" s="169">
        <f ca="1">IF(BD$5-$I$5&lt;$A62-1," ",IF(BD$5-$I$5+1&gt;'Primary inputs Alt'!$C$17,0,(SUM(OFFSET($I$21,0,BD$5-$I$5-$A62+1)))*$C62))</f>
        <v>0</v>
      </c>
      <c r="BE62" s="169">
        <f ca="1">IF(BE$5-$I$5&lt;$A62-1," ",IF(BE$5-$I$5+1&gt;'Primary inputs Alt'!$C$17,0,(SUM(OFFSET($I$21,0,BE$5-$I$5-$A62+1)))*$C62))</f>
        <v>0</v>
      </c>
      <c r="BF62" s="169">
        <f ca="1">IF(BF$5-$I$5&lt;$A62-1," ",IF(BF$5-$I$5+1&gt;'Primary inputs Alt'!$C$17,0,(SUM(OFFSET($I$21,0,BF$5-$I$5-$A62+1)))*$C62))</f>
        <v>0</v>
      </c>
      <c r="BG62" s="119"/>
      <c r="BH62" s="119"/>
      <c r="BI62" s="119"/>
      <c r="BJ62" s="119"/>
      <c r="BK62" s="119"/>
      <c r="BL62" s="119"/>
      <c r="BM62" s="119"/>
      <c r="BN62" s="119"/>
      <c r="BO62" s="119"/>
      <c r="BP62" s="119"/>
      <c r="BQ62" s="119"/>
      <c r="BR62" s="119"/>
      <c r="BS62" s="119"/>
      <c r="BT62" s="119"/>
      <c r="BU62" s="119"/>
      <c r="BV62" s="119"/>
      <c r="BW62" s="119"/>
      <c r="BX62" s="119"/>
      <c r="BY62" s="119"/>
      <c r="BZ62" s="119"/>
      <c r="CA62" s="119"/>
      <c r="CB62" s="119"/>
      <c r="CC62" s="119"/>
      <c r="CD62" s="119"/>
      <c r="CE62" s="119"/>
      <c r="CF62" s="119"/>
      <c r="CG62" s="119"/>
      <c r="CH62" s="119"/>
      <c r="CI62" s="119"/>
      <c r="CJ62" s="119"/>
      <c r="CK62" s="119"/>
      <c r="CL62" s="119"/>
      <c r="CM62" s="119"/>
      <c r="CN62" s="119"/>
      <c r="CO62" s="119"/>
      <c r="CP62" s="119"/>
      <c r="CQ62" s="119"/>
      <c r="CR62" s="119"/>
      <c r="CS62" s="119"/>
      <c r="CT62" s="119"/>
      <c r="CU62" s="119"/>
      <c r="CV62" s="119"/>
      <c r="CW62" s="119"/>
      <c r="CX62" s="119"/>
      <c r="CY62" s="119"/>
      <c r="CZ62" s="119"/>
    </row>
    <row r="63" spans="1:104">
      <c r="A63" s="119">
        <v>38</v>
      </c>
      <c r="B63" s="119" t="s">
        <v>232</v>
      </c>
      <c r="C63" s="119">
        <f ca="1">OFFSET('Primary inputs Alt'!$E$12,0,$A63-1)</f>
        <v>0</v>
      </c>
      <c r="I63" s="169" t="str">
        <f ca="1">IF(I$5-$I$5&lt;$A63-1," ",IF(I$5-$I$5+1&gt;'Primary inputs Alt'!$C$17,0,(SUM(OFFSET($I$21,0,I$5-$I$5-$A63+1)))*$C63))</f>
        <v xml:space="preserve"> </v>
      </c>
      <c r="J63" s="169" t="str">
        <f ca="1">IF(J$5-$I$5&lt;$A63-1," ",IF(J$5-$I$5+1&gt;'Primary inputs Alt'!$C$17,0,(SUM(OFFSET($I$21,0,J$5-$I$5-$A63+1)))*$C63))</f>
        <v xml:space="preserve"> </v>
      </c>
      <c r="K63" s="169" t="str">
        <f ca="1">IF(K$5-$I$5&lt;$A63-1," ",IF(K$5-$I$5+1&gt;'Primary inputs Alt'!$C$17,0,(SUM(OFFSET($I$21,0,K$5-$I$5-$A63+1)))*$C63))</f>
        <v xml:space="preserve"> </v>
      </c>
      <c r="L63" s="169" t="str">
        <f ca="1">IF(L$5-$I$5&lt;$A63-1," ",IF(L$5-$I$5+1&gt;'Primary inputs Alt'!$C$17,0,(SUM(OFFSET($I$21,0,L$5-$I$5-$A63+1)))*$C63))</f>
        <v xml:space="preserve"> </v>
      </c>
      <c r="M63" s="169" t="str">
        <f ca="1">IF(M$5-$I$5&lt;$A63-1," ",IF(M$5-$I$5+1&gt;'Primary inputs Alt'!$C$17,0,(SUM(OFFSET($I$21,0,M$5-$I$5-$A63+1)))*$C63))</f>
        <v xml:space="preserve"> </v>
      </c>
      <c r="N63" s="169" t="str">
        <f ca="1">IF(N$5-$I$5&lt;$A63-1," ",IF(N$5-$I$5+1&gt;'Primary inputs Alt'!$C$17,0,(SUM(OFFSET($I$21,0,N$5-$I$5-$A63+1)))*$C63))</f>
        <v xml:space="preserve"> </v>
      </c>
      <c r="O63" s="169" t="str">
        <f ca="1">IF(O$5-$I$5&lt;$A63-1," ",IF(O$5-$I$5+1&gt;'Primary inputs Alt'!$C$17,0,(SUM(OFFSET($I$21,0,O$5-$I$5-$A63+1)))*$C63))</f>
        <v xml:space="preserve"> </v>
      </c>
      <c r="P63" s="169" t="str">
        <f ca="1">IF(P$5-$I$5&lt;$A63-1," ",IF(P$5-$I$5+1&gt;'Primary inputs Alt'!$C$17,0,(SUM(OFFSET($I$21,0,P$5-$I$5-$A63+1)))*$C63))</f>
        <v xml:space="preserve"> </v>
      </c>
      <c r="Q63" s="169" t="str">
        <f ca="1">IF(Q$5-$I$5&lt;$A63-1," ",IF(Q$5-$I$5+1&gt;'Primary inputs Alt'!$C$17,0,(SUM(OFFSET($I$21,0,Q$5-$I$5-$A63+1)))*$C63))</f>
        <v xml:space="preserve"> </v>
      </c>
      <c r="R63" s="169" t="str">
        <f ca="1">IF(R$5-$I$5&lt;$A63-1," ",IF(R$5-$I$5+1&gt;'Primary inputs Alt'!$C$17,0,(SUM(OFFSET($I$21,0,R$5-$I$5-$A63+1)))*$C63))</f>
        <v xml:space="preserve"> </v>
      </c>
      <c r="S63" s="169" t="str">
        <f ca="1">IF(S$5-$I$5&lt;$A63-1," ",IF(S$5-$I$5+1&gt;'Primary inputs Alt'!$C$17,0,(SUM(OFFSET($I$21,0,S$5-$I$5-$A63+1)))*$C63))</f>
        <v xml:space="preserve"> </v>
      </c>
      <c r="T63" s="169" t="str">
        <f ca="1">IF(T$5-$I$5&lt;$A63-1," ",IF(T$5-$I$5+1&gt;'Primary inputs Alt'!$C$17,0,(SUM(OFFSET($I$21,0,T$5-$I$5-$A63+1)))*$C63))</f>
        <v xml:space="preserve"> </v>
      </c>
      <c r="U63" s="169" t="str">
        <f ca="1">IF(U$5-$I$5&lt;$A63-1," ",IF(U$5-$I$5+1&gt;'Primary inputs Alt'!$C$17,0,(SUM(OFFSET($I$21,0,U$5-$I$5-$A63+1)))*$C63))</f>
        <v xml:space="preserve"> </v>
      </c>
      <c r="V63" s="169" t="str">
        <f ca="1">IF(V$5-$I$5&lt;$A63-1," ",IF(V$5-$I$5+1&gt;'Primary inputs Alt'!$C$17,0,(SUM(OFFSET($I$21,0,V$5-$I$5-$A63+1)))*$C63))</f>
        <v xml:space="preserve"> </v>
      </c>
      <c r="W63" s="169" t="str">
        <f ca="1">IF(W$5-$I$5&lt;$A63-1," ",IF(W$5-$I$5+1&gt;'Primary inputs Alt'!$C$17,0,(SUM(OFFSET($I$21,0,W$5-$I$5-$A63+1)))*$C63))</f>
        <v xml:space="preserve"> </v>
      </c>
      <c r="X63" s="169" t="str">
        <f ca="1">IF(X$5-$I$5&lt;$A63-1," ",IF(X$5-$I$5+1&gt;'Primary inputs Alt'!$C$17,0,(SUM(OFFSET($I$21,0,X$5-$I$5-$A63+1)))*$C63))</f>
        <v xml:space="preserve"> </v>
      </c>
      <c r="Y63" s="169" t="str">
        <f ca="1">IF(Y$5-$I$5&lt;$A63-1," ",IF(Y$5-$I$5+1&gt;'Primary inputs Alt'!$C$17,0,(SUM(OFFSET($I$21,0,Y$5-$I$5-$A63+1)))*$C63))</f>
        <v xml:space="preserve"> </v>
      </c>
      <c r="Z63" s="169" t="str">
        <f ca="1">IF(Z$5-$I$5&lt;$A63-1," ",IF(Z$5-$I$5+1&gt;'Primary inputs Alt'!$C$17,0,(SUM(OFFSET($I$21,0,Z$5-$I$5-$A63+1)))*$C63))</f>
        <v xml:space="preserve"> </v>
      </c>
      <c r="AA63" s="169" t="str">
        <f ca="1">IF(AA$5-$I$5&lt;$A63-1," ",IF(AA$5-$I$5+1&gt;'Primary inputs Alt'!$C$17,0,(SUM(OFFSET($I$21,0,AA$5-$I$5-$A63+1)))*$C63))</f>
        <v xml:space="preserve"> </v>
      </c>
      <c r="AB63" s="169" t="str">
        <f ca="1">IF(AB$5-$I$5&lt;$A63-1," ",IF(AB$5-$I$5+1&gt;'Primary inputs Alt'!$C$17,0,(SUM(OFFSET($I$21,0,AB$5-$I$5-$A63+1)))*$C63))</f>
        <v xml:space="preserve"> </v>
      </c>
      <c r="AC63" s="169" t="str">
        <f ca="1">IF(AC$5-$I$5&lt;$A63-1," ",IF(AC$5-$I$5+1&gt;'Primary inputs Alt'!$C$17,0,(SUM(OFFSET($I$21,0,AC$5-$I$5-$A63+1)))*$C63))</f>
        <v xml:space="preserve"> </v>
      </c>
      <c r="AD63" s="169" t="str">
        <f ca="1">IF(AD$5-$I$5&lt;$A63-1," ",IF(AD$5-$I$5+1&gt;'Primary inputs Alt'!$C$17,0,(SUM(OFFSET($I$21,0,AD$5-$I$5-$A63+1)))*$C63))</f>
        <v xml:space="preserve"> </v>
      </c>
      <c r="AE63" s="169" t="str">
        <f ca="1">IF(AE$5-$I$5&lt;$A63-1," ",IF(AE$5-$I$5+1&gt;'Primary inputs Alt'!$C$17,0,(SUM(OFFSET($I$21,0,AE$5-$I$5-$A63+1)))*$C63))</f>
        <v xml:space="preserve"> </v>
      </c>
      <c r="AF63" s="169" t="str">
        <f ca="1">IF(AF$5-$I$5&lt;$A63-1," ",IF(AF$5-$I$5+1&gt;'Primary inputs Alt'!$C$17,0,(SUM(OFFSET($I$21,0,AF$5-$I$5-$A63+1)))*$C63))</f>
        <v xml:space="preserve"> </v>
      </c>
      <c r="AG63" s="169" t="str">
        <f ca="1">IF(AG$5-$I$5&lt;$A63-1," ",IF(AG$5-$I$5+1&gt;'Primary inputs Alt'!$C$17,0,(SUM(OFFSET($I$21,0,AG$5-$I$5-$A63+1)))*$C63))</f>
        <v xml:space="preserve"> </v>
      </c>
      <c r="AH63" s="169" t="str">
        <f ca="1">IF(AH$5-$I$5&lt;$A63-1," ",IF(AH$5-$I$5+1&gt;'Primary inputs Alt'!$C$17,0,(SUM(OFFSET($I$21,0,AH$5-$I$5-$A63+1)))*$C63))</f>
        <v xml:space="preserve"> </v>
      </c>
      <c r="AI63" s="169" t="str">
        <f ca="1">IF(AI$5-$I$5&lt;$A63-1," ",IF(AI$5-$I$5+1&gt;'Primary inputs Alt'!$C$17,0,(SUM(OFFSET($I$21,0,AI$5-$I$5-$A63+1)))*$C63))</f>
        <v xml:space="preserve"> </v>
      </c>
      <c r="AJ63" s="169" t="str">
        <f ca="1">IF(AJ$5-$I$5&lt;$A63-1," ",IF(AJ$5-$I$5+1&gt;'Primary inputs Alt'!$C$17,0,(SUM(OFFSET($I$21,0,AJ$5-$I$5-$A63+1)))*$C63))</f>
        <v xml:space="preserve"> </v>
      </c>
      <c r="AK63" s="169" t="str">
        <f ca="1">IF(AK$5-$I$5&lt;$A63-1," ",IF(AK$5-$I$5+1&gt;'Primary inputs Alt'!$C$17,0,(SUM(OFFSET($I$21,0,AK$5-$I$5-$A63+1)))*$C63))</f>
        <v xml:space="preserve"> </v>
      </c>
      <c r="AL63" s="169" t="str">
        <f ca="1">IF(AL$5-$I$5&lt;$A63-1," ",IF(AL$5-$I$5+1&gt;'Primary inputs Alt'!$C$17,0,(SUM(OFFSET($I$21,0,AL$5-$I$5-$A63+1)))*$C63))</f>
        <v xml:space="preserve"> </v>
      </c>
      <c r="AM63" s="169" t="str">
        <f ca="1">IF(AM$5-$I$5&lt;$A63-1," ",IF(AM$5-$I$5+1&gt;'Primary inputs Alt'!$C$17,0,(SUM(OFFSET($I$21,0,AM$5-$I$5-$A63+1)))*$C63))</f>
        <v xml:space="preserve"> </v>
      </c>
      <c r="AN63" s="169" t="str">
        <f ca="1">IF(AN$5-$I$5&lt;$A63-1," ",IF(AN$5-$I$5+1&gt;'Primary inputs Alt'!$C$17,0,(SUM(OFFSET($I$21,0,AN$5-$I$5-$A63+1)))*$C63))</f>
        <v xml:space="preserve"> </v>
      </c>
      <c r="AO63" s="169" t="str">
        <f ca="1">IF(AO$5-$I$5&lt;$A63-1," ",IF(AO$5-$I$5+1&gt;'Primary inputs Alt'!$C$17,0,(SUM(OFFSET($I$21,0,AO$5-$I$5-$A63+1)))*$C63))</f>
        <v xml:space="preserve"> </v>
      </c>
      <c r="AP63" s="169" t="str">
        <f ca="1">IF(AP$5-$I$5&lt;$A63-1," ",IF(AP$5-$I$5+1&gt;'Primary inputs Alt'!$C$17,0,(SUM(OFFSET($I$21,0,AP$5-$I$5-$A63+1)))*$C63))</f>
        <v xml:space="preserve"> </v>
      </c>
      <c r="AQ63" s="169" t="str">
        <f ca="1">IF(AQ$5-$I$5&lt;$A63-1," ",IF(AQ$5-$I$5+1&gt;'Primary inputs Alt'!$C$17,0,(SUM(OFFSET($I$21,0,AQ$5-$I$5-$A63+1)))*$C63))</f>
        <v xml:space="preserve"> </v>
      </c>
      <c r="AR63" s="169" t="str">
        <f ca="1">IF(AR$5-$I$5&lt;$A63-1," ",IF(AR$5-$I$5+1&gt;'Primary inputs Alt'!$C$17,0,(SUM(OFFSET($I$21,0,AR$5-$I$5-$A63+1)))*$C63))</f>
        <v xml:space="preserve"> </v>
      </c>
      <c r="AS63" s="169" t="str">
        <f ca="1">IF(AS$5-$I$5&lt;$A63-1," ",IF(AS$5-$I$5+1&gt;'Primary inputs Alt'!$C$17,0,(SUM(OFFSET($I$21,0,AS$5-$I$5-$A63+1)))*$C63))</f>
        <v xml:space="preserve"> </v>
      </c>
      <c r="AT63" s="169">
        <f ca="1">IF(AT$5-$I$5&lt;$A63-1," ",IF(AT$5-$I$5+1&gt;'Primary inputs Alt'!$C$17,0,(SUM(OFFSET($I$21,0,AT$5-$I$5-$A63+1)))*$C63))</f>
        <v>0</v>
      </c>
      <c r="AU63" s="169">
        <f ca="1">IF(AU$5-$I$5&lt;$A63-1," ",IF(AU$5-$I$5+1&gt;'Primary inputs Alt'!$C$17,0,(SUM(OFFSET($I$21,0,AU$5-$I$5-$A63+1)))*$C63))</f>
        <v>0</v>
      </c>
      <c r="AV63" s="169">
        <f ca="1">IF(AV$5-$I$5&lt;$A63-1," ",IF(AV$5-$I$5+1&gt;'Primary inputs Alt'!$C$17,0,(SUM(OFFSET($I$21,0,AV$5-$I$5-$A63+1)))*$C63))</f>
        <v>0</v>
      </c>
      <c r="AW63" s="169">
        <f ca="1">IF(AW$5-$I$5&lt;$A63-1," ",IF(AW$5-$I$5+1&gt;'Primary inputs Alt'!$C$17,0,(SUM(OFFSET($I$21,0,AW$5-$I$5-$A63+1)))*$C63))</f>
        <v>0</v>
      </c>
      <c r="AX63" s="169">
        <f ca="1">IF(AX$5-$I$5&lt;$A63-1," ",IF(AX$5-$I$5+1&gt;'Primary inputs Alt'!$C$17,0,(SUM(OFFSET($I$21,0,AX$5-$I$5-$A63+1)))*$C63))</f>
        <v>0</v>
      </c>
      <c r="AY63" s="169">
        <f ca="1">IF(AY$5-$I$5&lt;$A63-1," ",IF(AY$5-$I$5+1&gt;'Primary inputs Alt'!$C$17,0,(SUM(OFFSET($I$21,0,AY$5-$I$5-$A63+1)))*$C63))</f>
        <v>0</v>
      </c>
      <c r="AZ63" s="169">
        <f ca="1">IF(AZ$5-$I$5&lt;$A63-1," ",IF(AZ$5-$I$5+1&gt;'Primary inputs Alt'!$C$17,0,(SUM(OFFSET($I$21,0,AZ$5-$I$5-$A63+1)))*$C63))</f>
        <v>0</v>
      </c>
      <c r="BA63" s="169">
        <f ca="1">IF(BA$5-$I$5&lt;$A63-1," ",IF(BA$5-$I$5+1&gt;'Primary inputs Alt'!$C$17,0,(SUM(OFFSET($I$21,0,BA$5-$I$5-$A63+1)))*$C63))</f>
        <v>0</v>
      </c>
      <c r="BB63" s="169">
        <f ca="1">IF(BB$5-$I$5&lt;$A63-1," ",IF(BB$5-$I$5+1&gt;'Primary inputs Alt'!$C$17,0,(SUM(OFFSET($I$21,0,BB$5-$I$5-$A63+1)))*$C63))</f>
        <v>0</v>
      </c>
      <c r="BC63" s="169">
        <f ca="1">IF(BC$5-$I$5&lt;$A63-1," ",IF(BC$5-$I$5+1&gt;'Primary inputs Alt'!$C$17,0,(SUM(OFFSET($I$21,0,BC$5-$I$5-$A63+1)))*$C63))</f>
        <v>0</v>
      </c>
      <c r="BD63" s="169">
        <f ca="1">IF(BD$5-$I$5&lt;$A63-1," ",IF(BD$5-$I$5+1&gt;'Primary inputs Alt'!$C$17,0,(SUM(OFFSET($I$21,0,BD$5-$I$5-$A63+1)))*$C63))</f>
        <v>0</v>
      </c>
      <c r="BE63" s="169">
        <f ca="1">IF(BE$5-$I$5&lt;$A63-1," ",IF(BE$5-$I$5+1&gt;'Primary inputs Alt'!$C$17,0,(SUM(OFFSET($I$21,0,BE$5-$I$5-$A63+1)))*$C63))</f>
        <v>0</v>
      </c>
      <c r="BF63" s="169">
        <f ca="1">IF(BF$5-$I$5&lt;$A63-1," ",IF(BF$5-$I$5+1&gt;'Primary inputs Alt'!$C$17,0,(SUM(OFFSET($I$21,0,BF$5-$I$5-$A63+1)))*$C63))</f>
        <v>0</v>
      </c>
      <c r="BG63" s="119"/>
      <c r="BH63" s="119"/>
      <c r="BI63" s="119"/>
      <c r="BJ63" s="119"/>
      <c r="BK63" s="119"/>
      <c r="BL63" s="119"/>
      <c r="BM63" s="119"/>
      <c r="BN63" s="119"/>
      <c r="BO63" s="119"/>
      <c r="BP63" s="119"/>
      <c r="BQ63" s="119"/>
      <c r="BR63" s="119"/>
      <c r="BS63" s="119"/>
      <c r="BT63" s="119"/>
      <c r="BU63" s="119"/>
      <c r="BV63" s="119"/>
      <c r="BW63" s="119"/>
      <c r="BX63" s="119"/>
      <c r="BY63" s="119"/>
      <c r="BZ63" s="119"/>
      <c r="CA63" s="119"/>
      <c r="CB63" s="119"/>
      <c r="CC63" s="119"/>
      <c r="CD63" s="119"/>
      <c r="CE63" s="119"/>
      <c r="CF63" s="119"/>
      <c r="CG63" s="119"/>
      <c r="CH63" s="119"/>
      <c r="CI63" s="119"/>
      <c r="CJ63" s="119"/>
      <c r="CK63" s="119"/>
      <c r="CL63" s="119"/>
      <c r="CM63" s="119"/>
      <c r="CN63" s="119"/>
      <c r="CO63" s="119"/>
      <c r="CP63" s="119"/>
      <c r="CQ63" s="119"/>
      <c r="CR63" s="119"/>
      <c r="CS63" s="119"/>
      <c r="CT63" s="119"/>
      <c r="CU63" s="119"/>
      <c r="CV63" s="119"/>
      <c r="CW63" s="119"/>
      <c r="CX63" s="119"/>
      <c r="CY63" s="119"/>
      <c r="CZ63" s="119"/>
    </row>
    <row r="64" spans="1:104">
      <c r="A64" s="119">
        <v>39</v>
      </c>
      <c r="B64" s="119" t="s">
        <v>233</v>
      </c>
      <c r="C64" s="119">
        <f ca="1">OFFSET('Primary inputs Alt'!$E$12,0,$A64-1)</f>
        <v>0</v>
      </c>
      <c r="I64" s="169" t="str">
        <f ca="1">IF(I$5-$I$5&lt;$A64-1," ",IF(I$5-$I$5+1&gt;'Primary inputs Alt'!$C$17,0,(SUM(OFFSET($I$21,0,I$5-$I$5-$A64+1)))*$C64))</f>
        <v xml:space="preserve"> </v>
      </c>
      <c r="J64" s="169" t="str">
        <f ca="1">IF(J$5-$I$5&lt;$A64-1," ",IF(J$5-$I$5+1&gt;'Primary inputs Alt'!$C$17,0,(SUM(OFFSET($I$21,0,J$5-$I$5-$A64+1)))*$C64))</f>
        <v xml:space="preserve"> </v>
      </c>
      <c r="K64" s="169" t="str">
        <f ca="1">IF(K$5-$I$5&lt;$A64-1," ",IF(K$5-$I$5+1&gt;'Primary inputs Alt'!$C$17,0,(SUM(OFFSET($I$21,0,K$5-$I$5-$A64+1)))*$C64))</f>
        <v xml:space="preserve"> </v>
      </c>
      <c r="L64" s="169" t="str">
        <f ca="1">IF(L$5-$I$5&lt;$A64-1," ",IF(L$5-$I$5+1&gt;'Primary inputs Alt'!$C$17,0,(SUM(OFFSET($I$21,0,L$5-$I$5-$A64+1)))*$C64))</f>
        <v xml:space="preserve"> </v>
      </c>
      <c r="M64" s="169" t="str">
        <f ca="1">IF(M$5-$I$5&lt;$A64-1," ",IF(M$5-$I$5+1&gt;'Primary inputs Alt'!$C$17,0,(SUM(OFFSET($I$21,0,M$5-$I$5-$A64+1)))*$C64))</f>
        <v xml:space="preserve"> </v>
      </c>
      <c r="N64" s="169" t="str">
        <f ca="1">IF(N$5-$I$5&lt;$A64-1," ",IF(N$5-$I$5+1&gt;'Primary inputs Alt'!$C$17,0,(SUM(OFFSET($I$21,0,N$5-$I$5-$A64+1)))*$C64))</f>
        <v xml:space="preserve"> </v>
      </c>
      <c r="O64" s="169" t="str">
        <f ca="1">IF(O$5-$I$5&lt;$A64-1," ",IF(O$5-$I$5+1&gt;'Primary inputs Alt'!$C$17,0,(SUM(OFFSET($I$21,0,O$5-$I$5-$A64+1)))*$C64))</f>
        <v xml:space="preserve"> </v>
      </c>
      <c r="P64" s="169" t="str">
        <f ca="1">IF(P$5-$I$5&lt;$A64-1," ",IF(P$5-$I$5+1&gt;'Primary inputs Alt'!$C$17,0,(SUM(OFFSET($I$21,0,P$5-$I$5-$A64+1)))*$C64))</f>
        <v xml:space="preserve"> </v>
      </c>
      <c r="Q64" s="169" t="str">
        <f ca="1">IF(Q$5-$I$5&lt;$A64-1," ",IF(Q$5-$I$5+1&gt;'Primary inputs Alt'!$C$17,0,(SUM(OFFSET($I$21,0,Q$5-$I$5-$A64+1)))*$C64))</f>
        <v xml:space="preserve"> </v>
      </c>
      <c r="R64" s="169" t="str">
        <f ca="1">IF(R$5-$I$5&lt;$A64-1," ",IF(R$5-$I$5+1&gt;'Primary inputs Alt'!$C$17,0,(SUM(OFFSET($I$21,0,R$5-$I$5-$A64+1)))*$C64))</f>
        <v xml:space="preserve"> </v>
      </c>
      <c r="S64" s="169" t="str">
        <f ca="1">IF(S$5-$I$5&lt;$A64-1," ",IF(S$5-$I$5+1&gt;'Primary inputs Alt'!$C$17,0,(SUM(OFFSET($I$21,0,S$5-$I$5-$A64+1)))*$C64))</f>
        <v xml:space="preserve"> </v>
      </c>
      <c r="T64" s="169" t="str">
        <f ca="1">IF(T$5-$I$5&lt;$A64-1," ",IF(T$5-$I$5+1&gt;'Primary inputs Alt'!$C$17,0,(SUM(OFFSET($I$21,0,T$5-$I$5-$A64+1)))*$C64))</f>
        <v xml:space="preserve"> </v>
      </c>
      <c r="U64" s="169" t="str">
        <f ca="1">IF(U$5-$I$5&lt;$A64-1," ",IF(U$5-$I$5+1&gt;'Primary inputs Alt'!$C$17,0,(SUM(OFFSET($I$21,0,U$5-$I$5-$A64+1)))*$C64))</f>
        <v xml:space="preserve"> </v>
      </c>
      <c r="V64" s="169" t="str">
        <f ca="1">IF(V$5-$I$5&lt;$A64-1," ",IF(V$5-$I$5+1&gt;'Primary inputs Alt'!$C$17,0,(SUM(OFFSET($I$21,0,V$5-$I$5-$A64+1)))*$C64))</f>
        <v xml:space="preserve"> </v>
      </c>
      <c r="W64" s="169" t="str">
        <f ca="1">IF(W$5-$I$5&lt;$A64-1," ",IF(W$5-$I$5+1&gt;'Primary inputs Alt'!$C$17,0,(SUM(OFFSET($I$21,0,W$5-$I$5-$A64+1)))*$C64))</f>
        <v xml:space="preserve"> </v>
      </c>
      <c r="X64" s="169" t="str">
        <f ca="1">IF(X$5-$I$5&lt;$A64-1," ",IF(X$5-$I$5+1&gt;'Primary inputs Alt'!$C$17,0,(SUM(OFFSET($I$21,0,X$5-$I$5-$A64+1)))*$C64))</f>
        <v xml:space="preserve"> </v>
      </c>
      <c r="Y64" s="169" t="str">
        <f ca="1">IF(Y$5-$I$5&lt;$A64-1," ",IF(Y$5-$I$5+1&gt;'Primary inputs Alt'!$C$17,0,(SUM(OFFSET($I$21,0,Y$5-$I$5-$A64+1)))*$C64))</f>
        <v xml:space="preserve"> </v>
      </c>
      <c r="Z64" s="169" t="str">
        <f ca="1">IF(Z$5-$I$5&lt;$A64-1," ",IF(Z$5-$I$5+1&gt;'Primary inputs Alt'!$C$17,0,(SUM(OFFSET($I$21,0,Z$5-$I$5-$A64+1)))*$C64))</f>
        <v xml:space="preserve"> </v>
      </c>
      <c r="AA64" s="169" t="str">
        <f ca="1">IF(AA$5-$I$5&lt;$A64-1," ",IF(AA$5-$I$5+1&gt;'Primary inputs Alt'!$C$17,0,(SUM(OFFSET($I$21,0,AA$5-$I$5-$A64+1)))*$C64))</f>
        <v xml:space="preserve"> </v>
      </c>
      <c r="AB64" s="169" t="str">
        <f ca="1">IF(AB$5-$I$5&lt;$A64-1," ",IF(AB$5-$I$5+1&gt;'Primary inputs Alt'!$C$17,0,(SUM(OFFSET($I$21,0,AB$5-$I$5-$A64+1)))*$C64))</f>
        <v xml:space="preserve"> </v>
      </c>
      <c r="AC64" s="169" t="str">
        <f ca="1">IF(AC$5-$I$5&lt;$A64-1," ",IF(AC$5-$I$5+1&gt;'Primary inputs Alt'!$C$17,0,(SUM(OFFSET($I$21,0,AC$5-$I$5-$A64+1)))*$C64))</f>
        <v xml:space="preserve"> </v>
      </c>
      <c r="AD64" s="169" t="str">
        <f ca="1">IF(AD$5-$I$5&lt;$A64-1," ",IF(AD$5-$I$5+1&gt;'Primary inputs Alt'!$C$17,0,(SUM(OFFSET($I$21,0,AD$5-$I$5-$A64+1)))*$C64))</f>
        <v xml:space="preserve"> </v>
      </c>
      <c r="AE64" s="169" t="str">
        <f ca="1">IF(AE$5-$I$5&lt;$A64-1," ",IF(AE$5-$I$5+1&gt;'Primary inputs Alt'!$C$17,0,(SUM(OFFSET($I$21,0,AE$5-$I$5-$A64+1)))*$C64))</f>
        <v xml:space="preserve"> </v>
      </c>
      <c r="AF64" s="169" t="str">
        <f ca="1">IF(AF$5-$I$5&lt;$A64-1," ",IF(AF$5-$I$5+1&gt;'Primary inputs Alt'!$C$17,0,(SUM(OFFSET($I$21,0,AF$5-$I$5-$A64+1)))*$C64))</f>
        <v xml:space="preserve"> </v>
      </c>
      <c r="AG64" s="169" t="str">
        <f ca="1">IF(AG$5-$I$5&lt;$A64-1," ",IF(AG$5-$I$5+1&gt;'Primary inputs Alt'!$C$17,0,(SUM(OFFSET($I$21,0,AG$5-$I$5-$A64+1)))*$C64))</f>
        <v xml:space="preserve"> </v>
      </c>
      <c r="AH64" s="169" t="str">
        <f ca="1">IF(AH$5-$I$5&lt;$A64-1," ",IF(AH$5-$I$5+1&gt;'Primary inputs Alt'!$C$17,0,(SUM(OFFSET($I$21,0,AH$5-$I$5-$A64+1)))*$C64))</f>
        <v xml:space="preserve"> </v>
      </c>
      <c r="AI64" s="169" t="str">
        <f ca="1">IF(AI$5-$I$5&lt;$A64-1," ",IF(AI$5-$I$5+1&gt;'Primary inputs Alt'!$C$17,0,(SUM(OFFSET($I$21,0,AI$5-$I$5-$A64+1)))*$C64))</f>
        <v xml:space="preserve"> </v>
      </c>
      <c r="AJ64" s="169" t="str">
        <f ca="1">IF(AJ$5-$I$5&lt;$A64-1," ",IF(AJ$5-$I$5+1&gt;'Primary inputs Alt'!$C$17,0,(SUM(OFFSET($I$21,0,AJ$5-$I$5-$A64+1)))*$C64))</f>
        <v xml:space="preserve"> </v>
      </c>
      <c r="AK64" s="169" t="str">
        <f ca="1">IF(AK$5-$I$5&lt;$A64-1," ",IF(AK$5-$I$5+1&gt;'Primary inputs Alt'!$C$17,0,(SUM(OFFSET($I$21,0,AK$5-$I$5-$A64+1)))*$C64))</f>
        <v xml:space="preserve"> </v>
      </c>
      <c r="AL64" s="169" t="str">
        <f ca="1">IF(AL$5-$I$5&lt;$A64-1," ",IF(AL$5-$I$5+1&gt;'Primary inputs Alt'!$C$17,0,(SUM(OFFSET($I$21,0,AL$5-$I$5-$A64+1)))*$C64))</f>
        <v xml:space="preserve"> </v>
      </c>
      <c r="AM64" s="169" t="str">
        <f ca="1">IF(AM$5-$I$5&lt;$A64-1," ",IF(AM$5-$I$5+1&gt;'Primary inputs Alt'!$C$17,0,(SUM(OFFSET($I$21,0,AM$5-$I$5-$A64+1)))*$C64))</f>
        <v xml:space="preserve"> </v>
      </c>
      <c r="AN64" s="169" t="str">
        <f ca="1">IF(AN$5-$I$5&lt;$A64-1," ",IF(AN$5-$I$5+1&gt;'Primary inputs Alt'!$C$17,0,(SUM(OFFSET($I$21,0,AN$5-$I$5-$A64+1)))*$C64))</f>
        <v xml:space="preserve"> </v>
      </c>
      <c r="AO64" s="169" t="str">
        <f ca="1">IF(AO$5-$I$5&lt;$A64-1," ",IF(AO$5-$I$5+1&gt;'Primary inputs Alt'!$C$17,0,(SUM(OFFSET($I$21,0,AO$5-$I$5-$A64+1)))*$C64))</f>
        <v xml:space="preserve"> </v>
      </c>
      <c r="AP64" s="169" t="str">
        <f ca="1">IF(AP$5-$I$5&lt;$A64-1," ",IF(AP$5-$I$5+1&gt;'Primary inputs Alt'!$C$17,0,(SUM(OFFSET($I$21,0,AP$5-$I$5-$A64+1)))*$C64))</f>
        <v xml:space="preserve"> </v>
      </c>
      <c r="AQ64" s="169" t="str">
        <f ca="1">IF(AQ$5-$I$5&lt;$A64-1," ",IF(AQ$5-$I$5+1&gt;'Primary inputs Alt'!$C$17,0,(SUM(OFFSET($I$21,0,AQ$5-$I$5-$A64+1)))*$C64))</f>
        <v xml:space="preserve"> </v>
      </c>
      <c r="AR64" s="169" t="str">
        <f ca="1">IF(AR$5-$I$5&lt;$A64-1," ",IF(AR$5-$I$5+1&gt;'Primary inputs Alt'!$C$17,0,(SUM(OFFSET($I$21,0,AR$5-$I$5-$A64+1)))*$C64))</f>
        <v xml:space="preserve"> </v>
      </c>
      <c r="AS64" s="169" t="str">
        <f ca="1">IF(AS$5-$I$5&lt;$A64-1," ",IF(AS$5-$I$5+1&gt;'Primary inputs Alt'!$C$17,0,(SUM(OFFSET($I$21,0,AS$5-$I$5-$A64+1)))*$C64))</f>
        <v xml:space="preserve"> </v>
      </c>
      <c r="AT64" s="169" t="str">
        <f ca="1">IF(AT$5-$I$5&lt;$A64-1," ",IF(AT$5-$I$5+1&gt;'Primary inputs Alt'!$C$17,0,(SUM(OFFSET($I$21,0,AT$5-$I$5-$A64+1)))*$C64))</f>
        <v xml:space="preserve"> </v>
      </c>
      <c r="AU64" s="169">
        <f ca="1">IF(AU$5-$I$5&lt;$A64-1," ",IF(AU$5-$I$5+1&gt;'Primary inputs Alt'!$C$17,0,(SUM(OFFSET($I$21,0,AU$5-$I$5-$A64+1)))*$C64))</f>
        <v>0</v>
      </c>
      <c r="AV64" s="169">
        <f ca="1">IF(AV$5-$I$5&lt;$A64-1," ",IF(AV$5-$I$5+1&gt;'Primary inputs Alt'!$C$17,0,(SUM(OFFSET($I$21,0,AV$5-$I$5-$A64+1)))*$C64))</f>
        <v>0</v>
      </c>
      <c r="AW64" s="169">
        <f ca="1">IF(AW$5-$I$5&lt;$A64-1," ",IF(AW$5-$I$5+1&gt;'Primary inputs Alt'!$C$17,0,(SUM(OFFSET($I$21,0,AW$5-$I$5-$A64+1)))*$C64))</f>
        <v>0</v>
      </c>
      <c r="AX64" s="169">
        <f ca="1">IF(AX$5-$I$5&lt;$A64-1," ",IF(AX$5-$I$5+1&gt;'Primary inputs Alt'!$C$17,0,(SUM(OFFSET($I$21,0,AX$5-$I$5-$A64+1)))*$C64))</f>
        <v>0</v>
      </c>
      <c r="AY64" s="169">
        <f ca="1">IF(AY$5-$I$5&lt;$A64-1," ",IF(AY$5-$I$5+1&gt;'Primary inputs Alt'!$C$17,0,(SUM(OFFSET($I$21,0,AY$5-$I$5-$A64+1)))*$C64))</f>
        <v>0</v>
      </c>
      <c r="AZ64" s="169">
        <f ca="1">IF(AZ$5-$I$5&lt;$A64-1," ",IF(AZ$5-$I$5+1&gt;'Primary inputs Alt'!$C$17,0,(SUM(OFFSET($I$21,0,AZ$5-$I$5-$A64+1)))*$C64))</f>
        <v>0</v>
      </c>
      <c r="BA64" s="169">
        <f ca="1">IF(BA$5-$I$5&lt;$A64-1," ",IF(BA$5-$I$5+1&gt;'Primary inputs Alt'!$C$17,0,(SUM(OFFSET($I$21,0,BA$5-$I$5-$A64+1)))*$C64))</f>
        <v>0</v>
      </c>
      <c r="BB64" s="169">
        <f ca="1">IF(BB$5-$I$5&lt;$A64-1," ",IF(BB$5-$I$5+1&gt;'Primary inputs Alt'!$C$17,0,(SUM(OFFSET($I$21,0,BB$5-$I$5-$A64+1)))*$C64))</f>
        <v>0</v>
      </c>
      <c r="BC64" s="169">
        <f ca="1">IF(BC$5-$I$5&lt;$A64-1," ",IF(BC$5-$I$5+1&gt;'Primary inputs Alt'!$C$17,0,(SUM(OFFSET($I$21,0,BC$5-$I$5-$A64+1)))*$C64))</f>
        <v>0</v>
      </c>
      <c r="BD64" s="169">
        <f ca="1">IF(BD$5-$I$5&lt;$A64-1," ",IF(BD$5-$I$5+1&gt;'Primary inputs Alt'!$C$17,0,(SUM(OFFSET($I$21,0,BD$5-$I$5-$A64+1)))*$C64))</f>
        <v>0</v>
      </c>
      <c r="BE64" s="169">
        <f ca="1">IF(BE$5-$I$5&lt;$A64-1," ",IF(BE$5-$I$5+1&gt;'Primary inputs Alt'!$C$17,0,(SUM(OFFSET($I$21,0,BE$5-$I$5-$A64+1)))*$C64))</f>
        <v>0</v>
      </c>
      <c r="BF64" s="169">
        <f ca="1">IF(BF$5-$I$5&lt;$A64-1," ",IF(BF$5-$I$5+1&gt;'Primary inputs Alt'!$C$17,0,(SUM(OFFSET($I$21,0,BF$5-$I$5-$A64+1)))*$C64))</f>
        <v>0</v>
      </c>
      <c r="BG64" s="119"/>
      <c r="BH64" s="119"/>
      <c r="BI64" s="119"/>
      <c r="BJ64" s="119"/>
      <c r="BK64" s="119"/>
      <c r="BL64" s="119"/>
      <c r="BM64" s="119"/>
      <c r="BN64" s="119"/>
      <c r="BO64" s="119"/>
      <c r="BP64" s="119"/>
      <c r="BQ64" s="119"/>
      <c r="BR64" s="119"/>
      <c r="BS64" s="119"/>
      <c r="BT64" s="119"/>
      <c r="BU64" s="119"/>
      <c r="BV64" s="119"/>
      <c r="BW64" s="119"/>
      <c r="BX64" s="119"/>
      <c r="BY64" s="119"/>
      <c r="BZ64" s="119"/>
      <c r="CA64" s="119"/>
      <c r="CB64" s="119"/>
      <c r="CC64" s="119"/>
      <c r="CD64" s="119"/>
      <c r="CE64" s="119"/>
      <c r="CF64" s="119"/>
      <c r="CG64" s="119"/>
      <c r="CH64" s="119"/>
      <c r="CI64" s="119"/>
      <c r="CJ64" s="119"/>
      <c r="CK64" s="119"/>
      <c r="CL64" s="119"/>
      <c r="CM64" s="119"/>
      <c r="CN64" s="119"/>
      <c r="CO64" s="119"/>
      <c r="CP64" s="119"/>
      <c r="CQ64" s="119"/>
      <c r="CR64" s="119"/>
      <c r="CS64" s="119"/>
      <c r="CT64" s="119"/>
      <c r="CU64" s="119"/>
      <c r="CV64" s="119"/>
      <c r="CW64" s="119"/>
      <c r="CX64" s="119"/>
      <c r="CY64" s="119"/>
      <c r="CZ64" s="119"/>
    </row>
    <row r="65" spans="1:104">
      <c r="A65" s="119">
        <v>40</v>
      </c>
      <c r="B65" s="119" t="s">
        <v>234</v>
      </c>
      <c r="C65" s="119">
        <f ca="1">OFFSET('Primary inputs Alt'!$E$12,0,$A65-1)</f>
        <v>0</v>
      </c>
      <c r="I65" s="169" t="str">
        <f ca="1">IF(I$5-$I$5&lt;$A65-1," ",IF(I$5-$I$5+1&gt;'Primary inputs Alt'!$C$17,0,(SUM(OFFSET($I$21,0,I$5-$I$5-$A65+1)))*$C65))</f>
        <v xml:space="preserve"> </v>
      </c>
      <c r="J65" s="169" t="str">
        <f ca="1">IF(J$5-$I$5&lt;$A65-1," ",IF(J$5-$I$5+1&gt;'Primary inputs Alt'!$C$17,0,(SUM(OFFSET($I$21,0,J$5-$I$5-$A65+1)))*$C65))</f>
        <v xml:space="preserve"> </v>
      </c>
      <c r="K65" s="169" t="str">
        <f ca="1">IF(K$5-$I$5&lt;$A65-1," ",IF(K$5-$I$5+1&gt;'Primary inputs Alt'!$C$17,0,(SUM(OFFSET($I$21,0,K$5-$I$5-$A65+1)))*$C65))</f>
        <v xml:space="preserve"> </v>
      </c>
      <c r="L65" s="169" t="str">
        <f ca="1">IF(L$5-$I$5&lt;$A65-1," ",IF(L$5-$I$5+1&gt;'Primary inputs Alt'!$C$17,0,(SUM(OFFSET($I$21,0,L$5-$I$5-$A65+1)))*$C65))</f>
        <v xml:space="preserve"> </v>
      </c>
      <c r="M65" s="169" t="str">
        <f ca="1">IF(M$5-$I$5&lt;$A65-1," ",IF(M$5-$I$5+1&gt;'Primary inputs Alt'!$C$17,0,(SUM(OFFSET($I$21,0,M$5-$I$5-$A65+1)))*$C65))</f>
        <v xml:space="preserve"> </v>
      </c>
      <c r="N65" s="169" t="str">
        <f ca="1">IF(N$5-$I$5&lt;$A65-1," ",IF(N$5-$I$5+1&gt;'Primary inputs Alt'!$C$17,0,(SUM(OFFSET($I$21,0,N$5-$I$5-$A65+1)))*$C65))</f>
        <v xml:space="preserve"> </v>
      </c>
      <c r="O65" s="169" t="str">
        <f ca="1">IF(O$5-$I$5&lt;$A65-1," ",IF(O$5-$I$5+1&gt;'Primary inputs Alt'!$C$17,0,(SUM(OFFSET($I$21,0,O$5-$I$5-$A65+1)))*$C65))</f>
        <v xml:space="preserve"> </v>
      </c>
      <c r="P65" s="169" t="str">
        <f ca="1">IF(P$5-$I$5&lt;$A65-1," ",IF(P$5-$I$5+1&gt;'Primary inputs Alt'!$C$17,0,(SUM(OFFSET($I$21,0,P$5-$I$5-$A65+1)))*$C65))</f>
        <v xml:space="preserve"> </v>
      </c>
      <c r="Q65" s="169" t="str">
        <f ca="1">IF(Q$5-$I$5&lt;$A65-1," ",IF(Q$5-$I$5+1&gt;'Primary inputs Alt'!$C$17,0,(SUM(OFFSET($I$21,0,Q$5-$I$5-$A65+1)))*$C65))</f>
        <v xml:space="preserve"> </v>
      </c>
      <c r="R65" s="169" t="str">
        <f ca="1">IF(R$5-$I$5&lt;$A65-1," ",IF(R$5-$I$5+1&gt;'Primary inputs Alt'!$C$17,0,(SUM(OFFSET($I$21,0,R$5-$I$5-$A65+1)))*$C65))</f>
        <v xml:space="preserve"> </v>
      </c>
      <c r="S65" s="169" t="str">
        <f ca="1">IF(S$5-$I$5&lt;$A65-1," ",IF(S$5-$I$5+1&gt;'Primary inputs Alt'!$C$17,0,(SUM(OFFSET($I$21,0,S$5-$I$5-$A65+1)))*$C65))</f>
        <v xml:space="preserve"> </v>
      </c>
      <c r="T65" s="169" t="str">
        <f ca="1">IF(T$5-$I$5&lt;$A65-1," ",IF(T$5-$I$5+1&gt;'Primary inputs Alt'!$C$17,0,(SUM(OFFSET($I$21,0,T$5-$I$5-$A65+1)))*$C65))</f>
        <v xml:space="preserve"> </v>
      </c>
      <c r="U65" s="169" t="str">
        <f ca="1">IF(U$5-$I$5&lt;$A65-1," ",IF(U$5-$I$5+1&gt;'Primary inputs Alt'!$C$17,0,(SUM(OFFSET($I$21,0,U$5-$I$5-$A65+1)))*$C65))</f>
        <v xml:space="preserve"> </v>
      </c>
      <c r="V65" s="169" t="str">
        <f ca="1">IF(V$5-$I$5&lt;$A65-1," ",IF(V$5-$I$5+1&gt;'Primary inputs Alt'!$C$17,0,(SUM(OFFSET($I$21,0,V$5-$I$5-$A65+1)))*$C65))</f>
        <v xml:space="preserve"> </v>
      </c>
      <c r="W65" s="169" t="str">
        <f ca="1">IF(W$5-$I$5&lt;$A65-1," ",IF(W$5-$I$5+1&gt;'Primary inputs Alt'!$C$17,0,(SUM(OFFSET($I$21,0,W$5-$I$5-$A65+1)))*$C65))</f>
        <v xml:space="preserve"> </v>
      </c>
      <c r="X65" s="169" t="str">
        <f ca="1">IF(X$5-$I$5&lt;$A65-1," ",IF(X$5-$I$5+1&gt;'Primary inputs Alt'!$C$17,0,(SUM(OFFSET($I$21,0,X$5-$I$5-$A65+1)))*$C65))</f>
        <v xml:space="preserve"> </v>
      </c>
      <c r="Y65" s="169" t="str">
        <f ca="1">IF(Y$5-$I$5&lt;$A65-1," ",IF(Y$5-$I$5+1&gt;'Primary inputs Alt'!$C$17,0,(SUM(OFFSET($I$21,0,Y$5-$I$5-$A65+1)))*$C65))</f>
        <v xml:space="preserve"> </v>
      </c>
      <c r="Z65" s="169" t="str">
        <f ca="1">IF(Z$5-$I$5&lt;$A65-1," ",IF(Z$5-$I$5+1&gt;'Primary inputs Alt'!$C$17,0,(SUM(OFFSET($I$21,0,Z$5-$I$5-$A65+1)))*$C65))</f>
        <v xml:space="preserve"> </v>
      </c>
      <c r="AA65" s="169" t="str">
        <f ca="1">IF(AA$5-$I$5&lt;$A65-1," ",IF(AA$5-$I$5+1&gt;'Primary inputs Alt'!$C$17,0,(SUM(OFFSET($I$21,0,AA$5-$I$5-$A65+1)))*$C65))</f>
        <v xml:space="preserve"> </v>
      </c>
      <c r="AB65" s="169" t="str">
        <f ca="1">IF(AB$5-$I$5&lt;$A65-1," ",IF(AB$5-$I$5+1&gt;'Primary inputs Alt'!$C$17,0,(SUM(OFFSET($I$21,0,AB$5-$I$5-$A65+1)))*$C65))</f>
        <v xml:space="preserve"> </v>
      </c>
      <c r="AC65" s="169" t="str">
        <f ca="1">IF(AC$5-$I$5&lt;$A65-1," ",IF(AC$5-$I$5+1&gt;'Primary inputs Alt'!$C$17,0,(SUM(OFFSET($I$21,0,AC$5-$I$5-$A65+1)))*$C65))</f>
        <v xml:space="preserve"> </v>
      </c>
      <c r="AD65" s="169" t="str">
        <f ca="1">IF(AD$5-$I$5&lt;$A65-1," ",IF(AD$5-$I$5+1&gt;'Primary inputs Alt'!$C$17,0,(SUM(OFFSET($I$21,0,AD$5-$I$5-$A65+1)))*$C65))</f>
        <v xml:space="preserve"> </v>
      </c>
      <c r="AE65" s="169" t="str">
        <f ca="1">IF(AE$5-$I$5&lt;$A65-1," ",IF(AE$5-$I$5+1&gt;'Primary inputs Alt'!$C$17,0,(SUM(OFFSET($I$21,0,AE$5-$I$5-$A65+1)))*$C65))</f>
        <v xml:space="preserve"> </v>
      </c>
      <c r="AF65" s="169" t="str">
        <f ca="1">IF(AF$5-$I$5&lt;$A65-1," ",IF(AF$5-$I$5+1&gt;'Primary inputs Alt'!$C$17,0,(SUM(OFFSET($I$21,0,AF$5-$I$5-$A65+1)))*$C65))</f>
        <v xml:space="preserve"> </v>
      </c>
      <c r="AG65" s="169" t="str">
        <f ca="1">IF(AG$5-$I$5&lt;$A65-1," ",IF(AG$5-$I$5+1&gt;'Primary inputs Alt'!$C$17,0,(SUM(OFFSET($I$21,0,AG$5-$I$5-$A65+1)))*$C65))</f>
        <v xml:space="preserve"> </v>
      </c>
      <c r="AH65" s="169" t="str">
        <f ca="1">IF(AH$5-$I$5&lt;$A65-1," ",IF(AH$5-$I$5+1&gt;'Primary inputs Alt'!$C$17,0,(SUM(OFFSET($I$21,0,AH$5-$I$5-$A65+1)))*$C65))</f>
        <v xml:space="preserve"> </v>
      </c>
      <c r="AI65" s="169" t="str">
        <f ca="1">IF(AI$5-$I$5&lt;$A65-1," ",IF(AI$5-$I$5+1&gt;'Primary inputs Alt'!$C$17,0,(SUM(OFFSET($I$21,0,AI$5-$I$5-$A65+1)))*$C65))</f>
        <v xml:space="preserve"> </v>
      </c>
      <c r="AJ65" s="169" t="str">
        <f ca="1">IF(AJ$5-$I$5&lt;$A65-1," ",IF(AJ$5-$I$5+1&gt;'Primary inputs Alt'!$C$17,0,(SUM(OFFSET($I$21,0,AJ$5-$I$5-$A65+1)))*$C65))</f>
        <v xml:space="preserve"> </v>
      </c>
      <c r="AK65" s="169" t="str">
        <f ca="1">IF(AK$5-$I$5&lt;$A65-1," ",IF(AK$5-$I$5+1&gt;'Primary inputs Alt'!$C$17,0,(SUM(OFFSET($I$21,0,AK$5-$I$5-$A65+1)))*$C65))</f>
        <v xml:space="preserve"> </v>
      </c>
      <c r="AL65" s="169" t="str">
        <f ca="1">IF(AL$5-$I$5&lt;$A65-1," ",IF(AL$5-$I$5+1&gt;'Primary inputs Alt'!$C$17,0,(SUM(OFFSET($I$21,0,AL$5-$I$5-$A65+1)))*$C65))</f>
        <v xml:space="preserve"> </v>
      </c>
      <c r="AM65" s="169" t="str">
        <f ca="1">IF(AM$5-$I$5&lt;$A65-1," ",IF(AM$5-$I$5+1&gt;'Primary inputs Alt'!$C$17,0,(SUM(OFFSET($I$21,0,AM$5-$I$5-$A65+1)))*$C65))</f>
        <v xml:space="preserve"> </v>
      </c>
      <c r="AN65" s="169" t="str">
        <f ca="1">IF(AN$5-$I$5&lt;$A65-1," ",IF(AN$5-$I$5+1&gt;'Primary inputs Alt'!$C$17,0,(SUM(OFFSET($I$21,0,AN$5-$I$5-$A65+1)))*$C65))</f>
        <v xml:space="preserve"> </v>
      </c>
      <c r="AO65" s="169" t="str">
        <f ca="1">IF(AO$5-$I$5&lt;$A65-1," ",IF(AO$5-$I$5+1&gt;'Primary inputs Alt'!$C$17,0,(SUM(OFFSET($I$21,0,AO$5-$I$5-$A65+1)))*$C65))</f>
        <v xml:space="preserve"> </v>
      </c>
      <c r="AP65" s="169" t="str">
        <f ca="1">IF(AP$5-$I$5&lt;$A65-1," ",IF(AP$5-$I$5+1&gt;'Primary inputs Alt'!$C$17,0,(SUM(OFFSET($I$21,0,AP$5-$I$5-$A65+1)))*$C65))</f>
        <v xml:space="preserve"> </v>
      </c>
      <c r="AQ65" s="169" t="str">
        <f ca="1">IF(AQ$5-$I$5&lt;$A65-1," ",IF(AQ$5-$I$5+1&gt;'Primary inputs Alt'!$C$17,0,(SUM(OFFSET($I$21,0,AQ$5-$I$5-$A65+1)))*$C65))</f>
        <v xml:space="preserve"> </v>
      </c>
      <c r="AR65" s="169" t="str">
        <f ca="1">IF(AR$5-$I$5&lt;$A65-1," ",IF(AR$5-$I$5+1&gt;'Primary inputs Alt'!$C$17,0,(SUM(OFFSET($I$21,0,AR$5-$I$5-$A65+1)))*$C65))</f>
        <v xml:space="preserve"> </v>
      </c>
      <c r="AS65" s="169" t="str">
        <f ca="1">IF(AS$5-$I$5&lt;$A65-1," ",IF(AS$5-$I$5+1&gt;'Primary inputs Alt'!$C$17,0,(SUM(OFFSET($I$21,0,AS$5-$I$5-$A65+1)))*$C65))</f>
        <v xml:space="preserve"> </v>
      </c>
      <c r="AT65" s="169" t="str">
        <f ca="1">IF(AT$5-$I$5&lt;$A65-1," ",IF(AT$5-$I$5+1&gt;'Primary inputs Alt'!$C$17,0,(SUM(OFFSET($I$21,0,AT$5-$I$5-$A65+1)))*$C65))</f>
        <v xml:space="preserve"> </v>
      </c>
      <c r="AU65" s="169" t="str">
        <f ca="1">IF(AU$5-$I$5&lt;$A65-1," ",IF(AU$5-$I$5+1&gt;'Primary inputs Alt'!$C$17,0,(SUM(OFFSET($I$21,0,AU$5-$I$5-$A65+1)))*$C65))</f>
        <v xml:space="preserve"> </v>
      </c>
      <c r="AV65" s="169">
        <f ca="1">IF(AV$5-$I$5&lt;$A65-1," ",IF(AV$5-$I$5+1&gt;'Primary inputs Alt'!$C$17,0,(SUM(OFFSET($I$21,0,AV$5-$I$5-$A65+1)))*$C65))</f>
        <v>0</v>
      </c>
      <c r="AW65" s="169">
        <f ca="1">IF(AW$5-$I$5&lt;$A65-1," ",IF(AW$5-$I$5+1&gt;'Primary inputs Alt'!$C$17,0,(SUM(OFFSET($I$21,0,AW$5-$I$5-$A65+1)))*$C65))</f>
        <v>0</v>
      </c>
      <c r="AX65" s="169">
        <f ca="1">IF(AX$5-$I$5&lt;$A65-1," ",IF(AX$5-$I$5+1&gt;'Primary inputs Alt'!$C$17,0,(SUM(OFFSET($I$21,0,AX$5-$I$5-$A65+1)))*$C65))</f>
        <v>0</v>
      </c>
      <c r="AY65" s="169">
        <f ca="1">IF(AY$5-$I$5&lt;$A65-1," ",IF(AY$5-$I$5+1&gt;'Primary inputs Alt'!$C$17,0,(SUM(OFFSET($I$21,0,AY$5-$I$5-$A65+1)))*$C65))</f>
        <v>0</v>
      </c>
      <c r="AZ65" s="169">
        <f ca="1">IF(AZ$5-$I$5&lt;$A65-1," ",IF(AZ$5-$I$5+1&gt;'Primary inputs Alt'!$C$17,0,(SUM(OFFSET($I$21,0,AZ$5-$I$5-$A65+1)))*$C65))</f>
        <v>0</v>
      </c>
      <c r="BA65" s="169">
        <f ca="1">IF(BA$5-$I$5&lt;$A65-1," ",IF(BA$5-$I$5+1&gt;'Primary inputs Alt'!$C$17,0,(SUM(OFFSET($I$21,0,BA$5-$I$5-$A65+1)))*$C65))</f>
        <v>0</v>
      </c>
      <c r="BB65" s="169">
        <f ca="1">IF(BB$5-$I$5&lt;$A65-1," ",IF(BB$5-$I$5+1&gt;'Primary inputs Alt'!$C$17,0,(SUM(OFFSET($I$21,0,BB$5-$I$5-$A65+1)))*$C65))</f>
        <v>0</v>
      </c>
      <c r="BC65" s="169">
        <f ca="1">IF(BC$5-$I$5&lt;$A65-1," ",IF(BC$5-$I$5+1&gt;'Primary inputs Alt'!$C$17,0,(SUM(OFFSET($I$21,0,BC$5-$I$5-$A65+1)))*$C65))</f>
        <v>0</v>
      </c>
      <c r="BD65" s="169">
        <f ca="1">IF(BD$5-$I$5&lt;$A65-1," ",IF(BD$5-$I$5+1&gt;'Primary inputs Alt'!$C$17,0,(SUM(OFFSET($I$21,0,BD$5-$I$5-$A65+1)))*$C65))</f>
        <v>0</v>
      </c>
      <c r="BE65" s="169">
        <f ca="1">IF(BE$5-$I$5&lt;$A65-1," ",IF(BE$5-$I$5+1&gt;'Primary inputs Alt'!$C$17,0,(SUM(OFFSET($I$21,0,BE$5-$I$5-$A65+1)))*$C65))</f>
        <v>0</v>
      </c>
      <c r="BF65" s="169">
        <f ca="1">IF(BF$5-$I$5&lt;$A65-1," ",IF(BF$5-$I$5+1&gt;'Primary inputs Alt'!$C$17,0,(SUM(OFFSET($I$21,0,BF$5-$I$5-$A65+1)))*$C65))</f>
        <v>0</v>
      </c>
      <c r="BG65" s="119"/>
      <c r="BH65" s="119"/>
      <c r="BI65" s="119"/>
      <c r="BJ65" s="119"/>
      <c r="BK65" s="119"/>
      <c r="BL65" s="119"/>
      <c r="BM65" s="119"/>
      <c r="BN65" s="119"/>
      <c r="BO65" s="119"/>
      <c r="BP65" s="119"/>
      <c r="BQ65" s="119"/>
      <c r="BR65" s="119"/>
      <c r="BS65" s="119"/>
      <c r="BT65" s="119"/>
      <c r="BU65" s="119"/>
      <c r="BV65" s="119"/>
      <c r="BW65" s="119"/>
      <c r="BX65" s="119"/>
      <c r="BY65" s="119"/>
      <c r="BZ65" s="119"/>
      <c r="CA65" s="119"/>
      <c r="CB65" s="119"/>
      <c r="CC65" s="119"/>
      <c r="CD65" s="119"/>
      <c r="CE65" s="119"/>
      <c r="CF65" s="119"/>
      <c r="CG65" s="119"/>
      <c r="CH65" s="119"/>
      <c r="CI65" s="119"/>
      <c r="CJ65" s="119"/>
      <c r="CK65" s="119"/>
      <c r="CL65" s="119"/>
      <c r="CM65" s="119"/>
      <c r="CN65" s="119"/>
      <c r="CO65" s="119"/>
      <c r="CP65" s="119"/>
      <c r="CQ65" s="119"/>
      <c r="CR65" s="119"/>
      <c r="CS65" s="119"/>
      <c r="CT65" s="119"/>
      <c r="CU65" s="119"/>
      <c r="CV65" s="119"/>
      <c r="CW65" s="119"/>
      <c r="CX65" s="119"/>
      <c r="CY65" s="119"/>
      <c r="CZ65" s="119"/>
    </row>
    <row r="66" spans="1:104">
      <c r="A66" s="119">
        <v>41</v>
      </c>
      <c r="B66" s="119" t="s">
        <v>235</v>
      </c>
      <c r="C66" s="119">
        <f ca="1">OFFSET('Primary inputs Alt'!$E$12,0,$A66-1)</f>
        <v>0</v>
      </c>
      <c r="I66" s="169" t="str">
        <f ca="1">IF(I$5-$I$5&lt;$A66-1," ",IF(I$5-$I$5+1&gt;'Primary inputs Alt'!$C$17,0,(SUM(OFFSET($I$21,0,I$5-$I$5-$A66+1)))*$C66))</f>
        <v xml:space="preserve"> </v>
      </c>
      <c r="J66" s="169" t="str">
        <f ca="1">IF(J$5-$I$5&lt;$A66-1," ",IF(J$5-$I$5+1&gt;'Primary inputs Alt'!$C$17,0,(SUM(OFFSET($I$21,0,J$5-$I$5-$A66+1)))*$C66))</f>
        <v xml:space="preserve"> </v>
      </c>
      <c r="K66" s="169" t="str">
        <f ca="1">IF(K$5-$I$5&lt;$A66-1," ",IF(K$5-$I$5+1&gt;'Primary inputs Alt'!$C$17,0,(SUM(OFFSET($I$21,0,K$5-$I$5-$A66+1)))*$C66))</f>
        <v xml:space="preserve"> </v>
      </c>
      <c r="L66" s="169" t="str">
        <f ca="1">IF(L$5-$I$5&lt;$A66-1," ",IF(L$5-$I$5+1&gt;'Primary inputs Alt'!$C$17,0,(SUM(OFFSET($I$21,0,L$5-$I$5-$A66+1)))*$C66))</f>
        <v xml:space="preserve"> </v>
      </c>
      <c r="M66" s="169" t="str">
        <f ca="1">IF(M$5-$I$5&lt;$A66-1," ",IF(M$5-$I$5+1&gt;'Primary inputs Alt'!$C$17,0,(SUM(OFFSET($I$21,0,M$5-$I$5-$A66+1)))*$C66))</f>
        <v xml:space="preserve"> </v>
      </c>
      <c r="N66" s="169" t="str">
        <f ca="1">IF(N$5-$I$5&lt;$A66-1," ",IF(N$5-$I$5+1&gt;'Primary inputs Alt'!$C$17,0,(SUM(OFFSET($I$21,0,N$5-$I$5-$A66+1)))*$C66))</f>
        <v xml:space="preserve"> </v>
      </c>
      <c r="O66" s="169" t="str">
        <f ca="1">IF(O$5-$I$5&lt;$A66-1," ",IF(O$5-$I$5+1&gt;'Primary inputs Alt'!$C$17,0,(SUM(OFFSET($I$21,0,O$5-$I$5-$A66+1)))*$C66))</f>
        <v xml:space="preserve"> </v>
      </c>
      <c r="P66" s="169" t="str">
        <f ca="1">IF(P$5-$I$5&lt;$A66-1," ",IF(P$5-$I$5+1&gt;'Primary inputs Alt'!$C$17,0,(SUM(OFFSET($I$21,0,P$5-$I$5-$A66+1)))*$C66))</f>
        <v xml:space="preserve"> </v>
      </c>
      <c r="Q66" s="169" t="str">
        <f ca="1">IF(Q$5-$I$5&lt;$A66-1," ",IF(Q$5-$I$5+1&gt;'Primary inputs Alt'!$C$17,0,(SUM(OFFSET($I$21,0,Q$5-$I$5-$A66+1)))*$C66))</f>
        <v xml:space="preserve"> </v>
      </c>
      <c r="R66" s="169" t="str">
        <f ca="1">IF(R$5-$I$5&lt;$A66-1," ",IF(R$5-$I$5+1&gt;'Primary inputs Alt'!$C$17,0,(SUM(OFFSET($I$21,0,R$5-$I$5-$A66+1)))*$C66))</f>
        <v xml:space="preserve"> </v>
      </c>
      <c r="S66" s="169" t="str">
        <f ca="1">IF(S$5-$I$5&lt;$A66-1," ",IF(S$5-$I$5+1&gt;'Primary inputs Alt'!$C$17,0,(SUM(OFFSET($I$21,0,S$5-$I$5-$A66+1)))*$C66))</f>
        <v xml:space="preserve"> </v>
      </c>
      <c r="T66" s="169" t="str">
        <f ca="1">IF(T$5-$I$5&lt;$A66-1," ",IF(T$5-$I$5+1&gt;'Primary inputs Alt'!$C$17,0,(SUM(OFFSET($I$21,0,T$5-$I$5-$A66+1)))*$C66))</f>
        <v xml:space="preserve"> </v>
      </c>
      <c r="U66" s="169" t="str">
        <f ca="1">IF(U$5-$I$5&lt;$A66-1," ",IF(U$5-$I$5+1&gt;'Primary inputs Alt'!$C$17,0,(SUM(OFFSET($I$21,0,U$5-$I$5-$A66+1)))*$C66))</f>
        <v xml:space="preserve"> </v>
      </c>
      <c r="V66" s="169" t="str">
        <f ca="1">IF(V$5-$I$5&lt;$A66-1," ",IF(V$5-$I$5+1&gt;'Primary inputs Alt'!$C$17,0,(SUM(OFFSET($I$21,0,V$5-$I$5-$A66+1)))*$C66))</f>
        <v xml:space="preserve"> </v>
      </c>
      <c r="W66" s="169" t="str">
        <f ca="1">IF(W$5-$I$5&lt;$A66-1," ",IF(W$5-$I$5+1&gt;'Primary inputs Alt'!$C$17,0,(SUM(OFFSET($I$21,0,W$5-$I$5-$A66+1)))*$C66))</f>
        <v xml:space="preserve"> </v>
      </c>
      <c r="X66" s="169" t="str">
        <f ca="1">IF(X$5-$I$5&lt;$A66-1," ",IF(X$5-$I$5+1&gt;'Primary inputs Alt'!$C$17,0,(SUM(OFFSET($I$21,0,X$5-$I$5-$A66+1)))*$C66))</f>
        <v xml:space="preserve"> </v>
      </c>
      <c r="Y66" s="169" t="str">
        <f ca="1">IF(Y$5-$I$5&lt;$A66-1," ",IF(Y$5-$I$5+1&gt;'Primary inputs Alt'!$C$17,0,(SUM(OFFSET($I$21,0,Y$5-$I$5-$A66+1)))*$C66))</f>
        <v xml:space="preserve"> </v>
      </c>
      <c r="Z66" s="169" t="str">
        <f ca="1">IF(Z$5-$I$5&lt;$A66-1," ",IF(Z$5-$I$5+1&gt;'Primary inputs Alt'!$C$17,0,(SUM(OFFSET($I$21,0,Z$5-$I$5-$A66+1)))*$C66))</f>
        <v xml:space="preserve"> </v>
      </c>
      <c r="AA66" s="169" t="str">
        <f ca="1">IF(AA$5-$I$5&lt;$A66-1," ",IF(AA$5-$I$5+1&gt;'Primary inputs Alt'!$C$17,0,(SUM(OFFSET($I$21,0,AA$5-$I$5-$A66+1)))*$C66))</f>
        <v xml:space="preserve"> </v>
      </c>
      <c r="AB66" s="169" t="str">
        <f ca="1">IF(AB$5-$I$5&lt;$A66-1," ",IF(AB$5-$I$5+1&gt;'Primary inputs Alt'!$C$17,0,(SUM(OFFSET($I$21,0,AB$5-$I$5-$A66+1)))*$C66))</f>
        <v xml:space="preserve"> </v>
      </c>
      <c r="AC66" s="169" t="str">
        <f ca="1">IF(AC$5-$I$5&lt;$A66-1," ",IF(AC$5-$I$5+1&gt;'Primary inputs Alt'!$C$17,0,(SUM(OFFSET($I$21,0,AC$5-$I$5-$A66+1)))*$C66))</f>
        <v xml:space="preserve"> </v>
      </c>
      <c r="AD66" s="169" t="str">
        <f ca="1">IF(AD$5-$I$5&lt;$A66-1," ",IF(AD$5-$I$5+1&gt;'Primary inputs Alt'!$C$17,0,(SUM(OFFSET($I$21,0,AD$5-$I$5-$A66+1)))*$C66))</f>
        <v xml:space="preserve"> </v>
      </c>
      <c r="AE66" s="169" t="str">
        <f ca="1">IF(AE$5-$I$5&lt;$A66-1," ",IF(AE$5-$I$5+1&gt;'Primary inputs Alt'!$C$17,0,(SUM(OFFSET($I$21,0,AE$5-$I$5-$A66+1)))*$C66))</f>
        <v xml:space="preserve"> </v>
      </c>
      <c r="AF66" s="169" t="str">
        <f ca="1">IF(AF$5-$I$5&lt;$A66-1," ",IF(AF$5-$I$5+1&gt;'Primary inputs Alt'!$C$17,0,(SUM(OFFSET($I$21,0,AF$5-$I$5-$A66+1)))*$C66))</f>
        <v xml:space="preserve"> </v>
      </c>
      <c r="AG66" s="169" t="str">
        <f ca="1">IF(AG$5-$I$5&lt;$A66-1," ",IF(AG$5-$I$5+1&gt;'Primary inputs Alt'!$C$17,0,(SUM(OFFSET($I$21,0,AG$5-$I$5-$A66+1)))*$C66))</f>
        <v xml:space="preserve"> </v>
      </c>
      <c r="AH66" s="169" t="str">
        <f ca="1">IF(AH$5-$I$5&lt;$A66-1," ",IF(AH$5-$I$5+1&gt;'Primary inputs Alt'!$C$17,0,(SUM(OFFSET($I$21,0,AH$5-$I$5-$A66+1)))*$C66))</f>
        <v xml:space="preserve"> </v>
      </c>
      <c r="AI66" s="169" t="str">
        <f ca="1">IF(AI$5-$I$5&lt;$A66-1," ",IF(AI$5-$I$5+1&gt;'Primary inputs Alt'!$C$17,0,(SUM(OFFSET($I$21,0,AI$5-$I$5-$A66+1)))*$C66))</f>
        <v xml:space="preserve"> </v>
      </c>
      <c r="AJ66" s="169" t="str">
        <f ca="1">IF(AJ$5-$I$5&lt;$A66-1," ",IF(AJ$5-$I$5+1&gt;'Primary inputs Alt'!$C$17,0,(SUM(OFFSET($I$21,0,AJ$5-$I$5-$A66+1)))*$C66))</f>
        <v xml:space="preserve"> </v>
      </c>
      <c r="AK66" s="169" t="str">
        <f ca="1">IF(AK$5-$I$5&lt;$A66-1," ",IF(AK$5-$I$5+1&gt;'Primary inputs Alt'!$C$17,0,(SUM(OFFSET($I$21,0,AK$5-$I$5-$A66+1)))*$C66))</f>
        <v xml:space="preserve"> </v>
      </c>
      <c r="AL66" s="169" t="str">
        <f ca="1">IF(AL$5-$I$5&lt;$A66-1," ",IF(AL$5-$I$5+1&gt;'Primary inputs Alt'!$C$17,0,(SUM(OFFSET($I$21,0,AL$5-$I$5-$A66+1)))*$C66))</f>
        <v xml:space="preserve"> </v>
      </c>
      <c r="AM66" s="169" t="str">
        <f ca="1">IF(AM$5-$I$5&lt;$A66-1," ",IF(AM$5-$I$5+1&gt;'Primary inputs Alt'!$C$17,0,(SUM(OFFSET($I$21,0,AM$5-$I$5-$A66+1)))*$C66))</f>
        <v xml:space="preserve"> </v>
      </c>
      <c r="AN66" s="169" t="str">
        <f ca="1">IF(AN$5-$I$5&lt;$A66-1," ",IF(AN$5-$I$5+1&gt;'Primary inputs Alt'!$C$17,0,(SUM(OFFSET($I$21,0,AN$5-$I$5-$A66+1)))*$C66))</f>
        <v xml:space="preserve"> </v>
      </c>
      <c r="AO66" s="169" t="str">
        <f ca="1">IF(AO$5-$I$5&lt;$A66-1," ",IF(AO$5-$I$5+1&gt;'Primary inputs Alt'!$C$17,0,(SUM(OFFSET($I$21,0,AO$5-$I$5-$A66+1)))*$C66))</f>
        <v xml:space="preserve"> </v>
      </c>
      <c r="AP66" s="169" t="str">
        <f ca="1">IF(AP$5-$I$5&lt;$A66-1," ",IF(AP$5-$I$5+1&gt;'Primary inputs Alt'!$C$17,0,(SUM(OFFSET($I$21,0,AP$5-$I$5-$A66+1)))*$C66))</f>
        <v xml:space="preserve"> </v>
      </c>
      <c r="AQ66" s="169" t="str">
        <f ca="1">IF(AQ$5-$I$5&lt;$A66-1," ",IF(AQ$5-$I$5+1&gt;'Primary inputs Alt'!$C$17,0,(SUM(OFFSET($I$21,0,AQ$5-$I$5-$A66+1)))*$C66))</f>
        <v xml:space="preserve"> </v>
      </c>
      <c r="AR66" s="169" t="str">
        <f ca="1">IF(AR$5-$I$5&lt;$A66-1," ",IF(AR$5-$I$5+1&gt;'Primary inputs Alt'!$C$17,0,(SUM(OFFSET($I$21,0,AR$5-$I$5-$A66+1)))*$C66))</f>
        <v xml:space="preserve"> </v>
      </c>
      <c r="AS66" s="169" t="str">
        <f ca="1">IF(AS$5-$I$5&lt;$A66-1," ",IF(AS$5-$I$5+1&gt;'Primary inputs Alt'!$C$17,0,(SUM(OFFSET($I$21,0,AS$5-$I$5-$A66+1)))*$C66))</f>
        <v xml:space="preserve"> </v>
      </c>
      <c r="AT66" s="169" t="str">
        <f ca="1">IF(AT$5-$I$5&lt;$A66-1," ",IF(AT$5-$I$5+1&gt;'Primary inputs Alt'!$C$17,0,(SUM(OFFSET($I$21,0,AT$5-$I$5-$A66+1)))*$C66))</f>
        <v xml:space="preserve"> </v>
      </c>
      <c r="AU66" s="169" t="str">
        <f ca="1">IF(AU$5-$I$5&lt;$A66-1," ",IF(AU$5-$I$5+1&gt;'Primary inputs Alt'!$C$17,0,(SUM(OFFSET($I$21,0,AU$5-$I$5-$A66+1)))*$C66))</f>
        <v xml:space="preserve"> </v>
      </c>
      <c r="AV66" s="169" t="str">
        <f ca="1">IF(AV$5-$I$5&lt;$A66-1," ",IF(AV$5-$I$5+1&gt;'Primary inputs Alt'!$C$17,0,(SUM(OFFSET($I$21,0,AV$5-$I$5-$A66+1)))*$C66))</f>
        <v xml:space="preserve"> </v>
      </c>
      <c r="AW66" s="169">
        <f ca="1">IF(AW$5-$I$5&lt;$A66-1," ",IF(AW$5-$I$5+1&gt;'Primary inputs Alt'!$C$17,0,(SUM(OFFSET($I$21,0,AW$5-$I$5-$A66+1)))*$C66))</f>
        <v>0</v>
      </c>
      <c r="AX66" s="169">
        <f ca="1">IF(AX$5-$I$5&lt;$A66-1," ",IF(AX$5-$I$5+1&gt;'Primary inputs Alt'!$C$17,0,(SUM(OFFSET($I$21,0,AX$5-$I$5-$A66+1)))*$C66))</f>
        <v>0</v>
      </c>
      <c r="AY66" s="169">
        <f ca="1">IF(AY$5-$I$5&lt;$A66-1," ",IF(AY$5-$I$5+1&gt;'Primary inputs Alt'!$C$17,0,(SUM(OFFSET($I$21,0,AY$5-$I$5-$A66+1)))*$C66))</f>
        <v>0</v>
      </c>
      <c r="AZ66" s="169">
        <f ca="1">IF(AZ$5-$I$5&lt;$A66-1," ",IF(AZ$5-$I$5+1&gt;'Primary inputs Alt'!$C$17,0,(SUM(OFFSET($I$21,0,AZ$5-$I$5-$A66+1)))*$C66))</f>
        <v>0</v>
      </c>
      <c r="BA66" s="169">
        <f ca="1">IF(BA$5-$I$5&lt;$A66-1," ",IF(BA$5-$I$5+1&gt;'Primary inputs Alt'!$C$17,0,(SUM(OFFSET($I$21,0,BA$5-$I$5-$A66+1)))*$C66))</f>
        <v>0</v>
      </c>
      <c r="BB66" s="169">
        <f ca="1">IF(BB$5-$I$5&lt;$A66-1," ",IF(BB$5-$I$5+1&gt;'Primary inputs Alt'!$C$17,0,(SUM(OFFSET($I$21,0,BB$5-$I$5-$A66+1)))*$C66))</f>
        <v>0</v>
      </c>
      <c r="BC66" s="169">
        <f ca="1">IF(BC$5-$I$5&lt;$A66-1," ",IF(BC$5-$I$5+1&gt;'Primary inputs Alt'!$C$17,0,(SUM(OFFSET($I$21,0,BC$5-$I$5-$A66+1)))*$C66))</f>
        <v>0</v>
      </c>
      <c r="BD66" s="169">
        <f ca="1">IF(BD$5-$I$5&lt;$A66-1," ",IF(BD$5-$I$5+1&gt;'Primary inputs Alt'!$C$17,0,(SUM(OFFSET($I$21,0,BD$5-$I$5-$A66+1)))*$C66))</f>
        <v>0</v>
      </c>
      <c r="BE66" s="169">
        <f ca="1">IF(BE$5-$I$5&lt;$A66-1," ",IF(BE$5-$I$5+1&gt;'Primary inputs Alt'!$C$17,0,(SUM(OFFSET($I$21,0,BE$5-$I$5-$A66+1)))*$C66))</f>
        <v>0</v>
      </c>
      <c r="BF66" s="169">
        <f ca="1">IF(BF$5-$I$5&lt;$A66-1," ",IF(BF$5-$I$5+1&gt;'Primary inputs Alt'!$C$17,0,(SUM(OFFSET($I$21,0,BF$5-$I$5-$A66+1)))*$C66))</f>
        <v>0</v>
      </c>
      <c r="BG66" s="119"/>
      <c r="BH66" s="119"/>
      <c r="BI66" s="119"/>
      <c r="BJ66" s="119"/>
      <c r="BK66" s="119"/>
      <c r="BL66" s="119"/>
      <c r="BM66" s="119"/>
      <c r="BN66" s="119"/>
      <c r="BO66" s="119"/>
      <c r="BP66" s="119"/>
      <c r="BQ66" s="119"/>
      <c r="BR66" s="119"/>
      <c r="BS66" s="119"/>
      <c r="BT66" s="119"/>
      <c r="BU66" s="119"/>
      <c r="BV66" s="119"/>
      <c r="BW66" s="119"/>
      <c r="BX66" s="119"/>
      <c r="BY66" s="119"/>
      <c r="BZ66" s="119"/>
      <c r="CA66" s="119"/>
      <c r="CB66" s="119"/>
      <c r="CC66" s="119"/>
      <c r="CD66" s="119"/>
      <c r="CE66" s="119"/>
      <c r="CF66" s="119"/>
      <c r="CG66" s="119"/>
      <c r="CH66" s="119"/>
      <c r="CI66" s="119"/>
      <c r="CJ66" s="119"/>
      <c r="CK66" s="119"/>
      <c r="CL66" s="119"/>
      <c r="CM66" s="119"/>
      <c r="CN66" s="119"/>
      <c r="CO66" s="119"/>
      <c r="CP66" s="119"/>
      <c r="CQ66" s="119"/>
      <c r="CR66" s="119"/>
      <c r="CS66" s="119"/>
      <c r="CT66" s="119"/>
      <c r="CU66" s="119"/>
      <c r="CV66" s="119"/>
      <c r="CW66" s="119"/>
      <c r="CX66" s="119"/>
      <c r="CY66" s="119"/>
      <c r="CZ66" s="119"/>
    </row>
    <row r="67" spans="1:104">
      <c r="A67" s="119">
        <v>42</v>
      </c>
      <c r="B67" s="119" t="s">
        <v>236</v>
      </c>
      <c r="C67" s="119">
        <f ca="1">OFFSET('Primary inputs Alt'!$E$12,0,$A67-1)</f>
        <v>0</v>
      </c>
      <c r="I67" s="169" t="str">
        <f ca="1">IF(I$5-$I$5&lt;$A67-1," ",IF(I$5-$I$5+1&gt;'Primary inputs Alt'!$C$17,0,(SUM(OFFSET($I$21,0,I$5-$I$5-$A67+1)))*$C67))</f>
        <v xml:space="preserve"> </v>
      </c>
      <c r="J67" s="169" t="str">
        <f ca="1">IF(J$5-$I$5&lt;$A67-1," ",IF(J$5-$I$5+1&gt;'Primary inputs Alt'!$C$17,0,(SUM(OFFSET($I$21,0,J$5-$I$5-$A67+1)))*$C67))</f>
        <v xml:space="preserve"> </v>
      </c>
      <c r="K67" s="169" t="str">
        <f ca="1">IF(K$5-$I$5&lt;$A67-1," ",IF(K$5-$I$5+1&gt;'Primary inputs Alt'!$C$17,0,(SUM(OFFSET($I$21,0,K$5-$I$5-$A67+1)))*$C67))</f>
        <v xml:space="preserve"> </v>
      </c>
      <c r="L67" s="169" t="str">
        <f ca="1">IF(L$5-$I$5&lt;$A67-1," ",IF(L$5-$I$5+1&gt;'Primary inputs Alt'!$C$17,0,(SUM(OFFSET($I$21,0,L$5-$I$5-$A67+1)))*$C67))</f>
        <v xml:space="preserve"> </v>
      </c>
      <c r="M67" s="169" t="str">
        <f ca="1">IF(M$5-$I$5&lt;$A67-1," ",IF(M$5-$I$5+1&gt;'Primary inputs Alt'!$C$17,0,(SUM(OFFSET($I$21,0,M$5-$I$5-$A67+1)))*$C67))</f>
        <v xml:space="preserve"> </v>
      </c>
      <c r="N67" s="169" t="str">
        <f ca="1">IF(N$5-$I$5&lt;$A67-1," ",IF(N$5-$I$5+1&gt;'Primary inputs Alt'!$C$17,0,(SUM(OFFSET($I$21,0,N$5-$I$5-$A67+1)))*$C67))</f>
        <v xml:space="preserve"> </v>
      </c>
      <c r="O67" s="169" t="str">
        <f ca="1">IF(O$5-$I$5&lt;$A67-1," ",IF(O$5-$I$5+1&gt;'Primary inputs Alt'!$C$17,0,(SUM(OFFSET($I$21,0,O$5-$I$5-$A67+1)))*$C67))</f>
        <v xml:space="preserve"> </v>
      </c>
      <c r="P67" s="169" t="str">
        <f ca="1">IF(P$5-$I$5&lt;$A67-1," ",IF(P$5-$I$5+1&gt;'Primary inputs Alt'!$C$17,0,(SUM(OFFSET($I$21,0,P$5-$I$5-$A67+1)))*$C67))</f>
        <v xml:space="preserve"> </v>
      </c>
      <c r="Q67" s="169" t="str">
        <f ca="1">IF(Q$5-$I$5&lt;$A67-1," ",IF(Q$5-$I$5+1&gt;'Primary inputs Alt'!$C$17,0,(SUM(OFFSET($I$21,0,Q$5-$I$5-$A67+1)))*$C67))</f>
        <v xml:space="preserve"> </v>
      </c>
      <c r="R67" s="169" t="str">
        <f ca="1">IF(R$5-$I$5&lt;$A67-1," ",IF(R$5-$I$5+1&gt;'Primary inputs Alt'!$C$17,0,(SUM(OFFSET($I$21,0,R$5-$I$5-$A67+1)))*$C67))</f>
        <v xml:space="preserve"> </v>
      </c>
      <c r="S67" s="169" t="str">
        <f ca="1">IF(S$5-$I$5&lt;$A67-1," ",IF(S$5-$I$5+1&gt;'Primary inputs Alt'!$C$17,0,(SUM(OFFSET($I$21,0,S$5-$I$5-$A67+1)))*$C67))</f>
        <v xml:space="preserve"> </v>
      </c>
      <c r="T67" s="169" t="str">
        <f ca="1">IF(T$5-$I$5&lt;$A67-1," ",IF(T$5-$I$5+1&gt;'Primary inputs Alt'!$C$17,0,(SUM(OFFSET($I$21,0,T$5-$I$5-$A67+1)))*$C67))</f>
        <v xml:space="preserve"> </v>
      </c>
      <c r="U67" s="169" t="str">
        <f ca="1">IF(U$5-$I$5&lt;$A67-1," ",IF(U$5-$I$5+1&gt;'Primary inputs Alt'!$C$17,0,(SUM(OFFSET($I$21,0,U$5-$I$5-$A67+1)))*$C67))</f>
        <v xml:space="preserve"> </v>
      </c>
      <c r="V67" s="169" t="str">
        <f ca="1">IF(V$5-$I$5&lt;$A67-1," ",IF(V$5-$I$5+1&gt;'Primary inputs Alt'!$C$17,0,(SUM(OFFSET($I$21,0,V$5-$I$5-$A67+1)))*$C67))</f>
        <v xml:space="preserve"> </v>
      </c>
      <c r="W67" s="169" t="str">
        <f ca="1">IF(W$5-$I$5&lt;$A67-1," ",IF(W$5-$I$5+1&gt;'Primary inputs Alt'!$C$17,0,(SUM(OFFSET($I$21,0,W$5-$I$5-$A67+1)))*$C67))</f>
        <v xml:space="preserve"> </v>
      </c>
      <c r="X67" s="169" t="str">
        <f ca="1">IF(X$5-$I$5&lt;$A67-1," ",IF(X$5-$I$5+1&gt;'Primary inputs Alt'!$C$17,0,(SUM(OFFSET($I$21,0,X$5-$I$5-$A67+1)))*$C67))</f>
        <v xml:space="preserve"> </v>
      </c>
      <c r="Y67" s="169" t="str">
        <f ca="1">IF(Y$5-$I$5&lt;$A67-1," ",IF(Y$5-$I$5+1&gt;'Primary inputs Alt'!$C$17,0,(SUM(OFFSET($I$21,0,Y$5-$I$5-$A67+1)))*$C67))</f>
        <v xml:space="preserve"> </v>
      </c>
      <c r="Z67" s="169" t="str">
        <f ca="1">IF(Z$5-$I$5&lt;$A67-1," ",IF(Z$5-$I$5+1&gt;'Primary inputs Alt'!$C$17,0,(SUM(OFFSET($I$21,0,Z$5-$I$5-$A67+1)))*$C67))</f>
        <v xml:space="preserve"> </v>
      </c>
      <c r="AA67" s="169" t="str">
        <f ca="1">IF(AA$5-$I$5&lt;$A67-1," ",IF(AA$5-$I$5+1&gt;'Primary inputs Alt'!$C$17,0,(SUM(OFFSET($I$21,0,AA$5-$I$5-$A67+1)))*$C67))</f>
        <v xml:space="preserve"> </v>
      </c>
      <c r="AB67" s="169" t="str">
        <f ca="1">IF(AB$5-$I$5&lt;$A67-1," ",IF(AB$5-$I$5+1&gt;'Primary inputs Alt'!$C$17,0,(SUM(OFFSET($I$21,0,AB$5-$I$5-$A67+1)))*$C67))</f>
        <v xml:space="preserve"> </v>
      </c>
      <c r="AC67" s="169" t="str">
        <f ca="1">IF(AC$5-$I$5&lt;$A67-1," ",IF(AC$5-$I$5+1&gt;'Primary inputs Alt'!$C$17,0,(SUM(OFFSET($I$21,0,AC$5-$I$5-$A67+1)))*$C67))</f>
        <v xml:space="preserve"> </v>
      </c>
      <c r="AD67" s="169" t="str">
        <f ca="1">IF(AD$5-$I$5&lt;$A67-1," ",IF(AD$5-$I$5+1&gt;'Primary inputs Alt'!$C$17,0,(SUM(OFFSET($I$21,0,AD$5-$I$5-$A67+1)))*$C67))</f>
        <v xml:space="preserve"> </v>
      </c>
      <c r="AE67" s="169" t="str">
        <f ca="1">IF(AE$5-$I$5&lt;$A67-1," ",IF(AE$5-$I$5+1&gt;'Primary inputs Alt'!$C$17,0,(SUM(OFFSET($I$21,0,AE$5-$I$5-$A67+1)))*$C67))</f>
        <v xml:space="preserve"> </v>
      </c>
      <c r="AF67" s="169" t="str">
        <f ca="1">IF(AF$5-$I$5&lt;$A67-1," ",IF(AF$5-$I$5+1&gt;'Primary inputs Alt'!$C$17,0,(SUM(OFFSET($I$21,0,AF$5-$I$5-$A67+1)))*$C67))</f>
        <v xml:space="preserve"> </v>
      </c>
      <c r="AG67" s="169" t="str">
        <f ca="1">IF(AG$5-$I$5&lt;$A67-1," ",IF(AG$5-$I$5+1&gt;'Primary inputs Alt'!$C$17,0,(SUM(OFFSET($I$21,0,AG$5-$I$5-$A67+1)))*$C67))</f>
        <v xml:space="preserve"> </v>
      </c>
      <c r="AH67" s="169" t="str">
        <f ca="1">IF(AH$5-$I$5&lt;$A67-1," ",IF(AH$5-$I$5+1&gt;'Primary inputs Alt'!$C$17,0,(SUM(OFFSET($I$21,0,AH$5-$I$5-$A67+1)))*$C67))</f>
        <v xml:space="preserve"> </v>
      </c>
      <c r="AI67" s="169" t="str">
        <f ca="1">IF(AI$5-$I$5&lt;$A67-1," ",IF(AI$5-$I$5+1&gt;'Primary inputs Alt'!$C$17,0,(SUM(OFFSET($I$21,0,AI$5-$I$5-$A67+1)))*$C67))</f>
        <v xml:space="preserve"> </v>
      </c>
      <c r="AJ67" s="169" t="str">
        <f ca="1">IF(AJ$5-$I$5&lt;$A67-1," ",IF(AJ$5-$I$5+1&gt;'Primary inputs Alt'!$C$17,0,(SUM(OFFSET($I$21,0,AJ$5-$I$5-$A67+1)))*$C67))</f>
        <v xml:space="preserve"> </v>
      </c>
      <c r="AK67" s="169" t="str">
        <f ca="1">IF(AK$5-$I$5&lt;$A67-1," ",IF(AK$5-$I$5+1&gt;'Primary inputs Alt'!$C$17,0,(SUM(OFFSET($I$21,0,AK$5-$I$5-$A67+1)))*$C67))</f>
        <v xml:space="preserve"> </v>
      </c>
      <c r="AL67" s="169" t="str">
        <f ca="1">IF(AL$5-$I$5&lt;$A67-1," ",IF(AL$5-$I$5+1&gt;'Primary inputs Alt'!$C$17,0,(SUM(OFFSET($I$21,0,AL$5-$I$5-$A67+1)))*$C67))</f>
        <v xml:space="preserve"> </v>
      </c>
      <c r="AM67" s="169" t="str">
        <f ca="1">IF(AM$5-$I$5&lt;$A67-1," ",IF(AM$5-$I$5+1&gt;'Primary inputs Alt'!$C$17,0,(SUM(OFFSET($I$21,0,AM$5-$I$5-$A67+1)))*$C67))</f>
        <v xml:space="preserve"> </v>
      </c>
      <c r="AN67" s="169" t="str">
        <f ca="1">IF(AN$5-$I$5&lt;$A67-1," ",IF(AN$5-$I$5+1&gt;'Primary inputs Alt'!$C$17,0,(SUM(OFFSET($I$21,0,AN$5-$I$5-$A67+1)))*$C67))</f>
        <v xml:space="preserve"> </v>
      </c>
      <c r="AO67" s="169" t="str">
        <f ca="1">IF(AO$5-$I$5&lt;$A67-1," ",IF(AO$5-$I$5+1&gt;'Primary inputs Alt'!$C$17,0,(SUM(OFFSET($I$21,0,AO$5-$I$5-$A67+1)))*$C67))</f>
        <v xml:space="preserve"> </v>
      </c>
      <c r="AP67" s="169" t="str">
        <f ca="1">IF(AP$5-$I$5&lt;$A67-1," ",IF(AP$5-$I$5+1&gt;'Primary inputs Alt'!$C$17,0,(SUM(OFFSET($I$21,0,AP$5-$I$5-$A67+1)))*$C67))</f>
        <v xml:space="preserve"> </v>
      </c>
      <c r="AQ67" s="169" t="str">
        <f ca="1">IF(AQ$5-$I$5&lt;$A67-1," ",IF(AQ$5-$I$5+1&gt;'Primary inputs Alt'!$C$17,0,(SUM(OFFSET($I$21,0,AQ$5-$I$5-$A67+1)))*$C67))</f>
        <v xml:space="preserve"> </v>
      </c>
      <c r="AR67" s="169" t="str">
        <f ca="1">IF(AR$5-$I$5&lt;$A67-1," ",IF(AR$5-$I$5+1&gt;'Primary inputs Alt'!$C$17,0,(SUM(OFFSET($I$21,0,AR$5-$I$5-$A67+1)))*$C67))</f>
        <v xml:space="preserve"> </v>
      </c>
      <c r="AS67" s="169" t="str">
        <f ca="1">IF(AS$5-$I$5&lt;$A67-1," ",IF(AS$5-$I$5+1&gt;'Primary inputs Alt'!$C$17,0,(SUM(OFFSET($I$21,0,AS$5-$I$5-$A67+1)))*$C67))</f>
        <v xml:space="preserve"> </v>
      </c>
      <c r="AT67" s="169" t="str">
        <f ca="1">IF(AT$5-$I$5&lt;$A67-1," ",IF(AT$5-$I$5+1&gt;'Primary inputs Alt'!$C$17,0,(SUM(OFFSET($I$21,0,AT$5-$I$5-$A67+1)))*$C67))</f>
        <v xml:space="preserve"> </v>
      </c>
      <c r="AU67" s="169" t="str">
        <f ca="1">IF(AU$5-$I$5&lt;$A67-1," ",IF(AU$5-$I$5+1&gt;'Primary inputs Alt'!$C$17,0,(SUM(OFFSET($I$21,0,AU$5-$I$5-$A67+1)))*$C67))</f>
        <v xml:space="preserve"> </v>
      </c>
      <c r="AV67" s="169" t="str">
        <f ca="1">IF(AV$5-$I$5&lt;$A67-1," ",IF(AV$5-$I$5+1&gt;'Primary inputs Alt'!$C$17,0,(SUM(OFFSET($I$21,0,AV$5-$I$5-$A67+1)))*$C67))</f>
        <v xml:space="preserve"> </v>
      </c>
      <c r="AW67" s="169" t="str">
        <f ca="1">IF(AW$5-$I$5&lt;$A67-1," ",IF(AW$5-$I$5+1&gt;'Primary inputs Alt'!$C$17,0,(SUM(OFFSET($I$21,0,AW$5-$I$5-$A67+1)))*$C67))</f>
        <v xml:space="preserve"> </v>
      </c>
      <c r="AX67" s="169">
        <f ca="1">IF(AX$5-$I$5&lt;$A67-1," ",IF(AX$5-$I$5+1&gt;'Primary inputs Alt'!$C$17,0,(SUM(OFFSET($I$21,0,AX$5-$I$5-$A67+1)))*$C67))</f>
        <v>0</v>
      </c>
      <c r="AY67" s="169">
        <f ca="1">IF(AY$5-$I$5&lt;$A67-1," ",IF(AY$5-$I$5+1&gt;'Primary inputs Alt'!$C$17,0,(SUM(OFFSET($I$21,0,AY$5-$I$5-$A67+1)))*$C67))</f>
        <v>0</v>
      </c>
      <c r="AZ67" s="169">
        <f ca="1">IF(AZ$5-$I$5&lt;$A67-1," ",IF(AZ$5-$I$5+1&gt;'Primary inputs Alt'!$C$17,0,(SUM(OFFSET($I$21,0,AZ$5-$I$5-$A67+1)))*$C67))</f>
        <v>0</v>
      </c>
      <c r="BA67" s="169">
        <f ca="1">IF(BA$5-$I$5&lt;$A67-1," ",IF(BA$5-$I$5+1&gt;'Primary inputs Alt'!$C$17,0,(SUM(OFFSET($I$21,0,BA$5-$I$5-$A67+1)))*$C67))</f>
        <v>0</v>
      </c>
      <c r="BB67" s="169">
        <f ca="1">IF(BB$5-$I$5&lt;$A67-1," ",IF(BB$5-$I$5+1&gt;'Primary inputs Alt'!$C$17,0,(SUM(OFFSET($I$21,0,BB$5-$I$5-$A67+1)))*$C67))</f>
        <v>0</v>
      </c>
      <c r="BC67" s="169">
        <f ca="1">IF(BC$5-$I$5&lt;$A67-1," ",IF(BC$5-$I$5+1&gt;'Primary inputs Alt'!$C$17,0,(SUM(OFFSET($I$21,0,BC$5-$I$5-$A67+1)))*$C67))</f>
        <v>0</v>
      </c>
      <c r="BD67" s="169">
        <f ca="1">IF(BD$5-$I$5&lt;$A67-1," ",IF(BD$5-$I$5+1&gt;'Primary inputs Alt'!$C$17,0,(SUM(OFFSET($I$21,0,BD$5-$I$5-$A67+1)))*$C67))</f>
        <v>0</v>
      </c>
      <c r="BE67" s="169">
        <f ca="1">IF(BE$5-$I$5&lt;$A67-1," ",IF(BE$5-$I$5+1&gt;'Primary inputs Alt'!$C$17,0,(SUM(OFFSET($I$21,0,BE$5-$I$5-$A67+1)))*$C67))</f>
        <v>0</v>
      </c>
      <c r="BF67" s="169">
        <f ca="1">IF(BF$5-$I$5&lt;$A67-1," ",IF(BF$5-$I$5+1&gt;'Primary inputs Alt'!$C$17,0,(SUM(OFFSET($I$21,0,BF$5-$I$5-$A67+1)))*$C67))</f>
        <v>0</v>
      </c>
      <c r="BG67" s="119"/>
      <c r="BH67" s="119"/>
      <c r="BI67" s="119"/>
      <c r="BJ67" s="119"/>
      <c r="BK67" s="119"/>
      <c r="BL67" s="119"/>
      <c r="BM67" s="119"/>
      <c r="BN67" s="119"/>
      <c r="BO67" s="119"/>
      <c r="BP67" s="119"/>
      <c r="BQ67" s="119"/>
      <c r="BR67" s="119"/>
      <c r="BS67" s="119"/>
      <c r="BT67" s="119"/>
      <c r="BU67" s="119"/>
      <c r="BV67" s="119"/>
      <c r="BW67" s="119"/>
      <c r="BX67" s="119"/>
      <c r="BY67" s="119"/>
      <c r="BZ67" s="119"/>
      <c r="CA67" s="119"/>
      <c r="CB67" s="119"/>
      <c r="CC67" s="119"/>
      <c r="CD67" s="119"/>
      <c r="CE67" s="119"/>
      <c r="CF67" s="119"/>
      <c r="CG67" s="119"/>
      <c r="CH67" s="119"/>
      <c r="CI67" s="119"/>
      <c r="CJ67" s="119"/>
      <c r="CK67" s="119"/>
      <c r="CL67" s="119"/>
      <c r="CM67" s="119"/>
      <c r="CN67" s="119"/>
      <c r="CO67" s="119"/>
      <c r="CP67" s="119"/>
      <c r="CQ67" s="119"/>
      <c r="CR67" s="119"/>
      <c r="CS67" s="119"/>
      <c r="CT67" s="119"/>
      <c r="CU67" s="119"/>
      <c r="CV67" s="119"/>
      <c r="CW67" s="119"/>
      <c r="CX67" s="119"/>
      <c r="CY67" s="119"/>
      <c r="CZ67" s="119"/>
    </row>
    <row r="68" spans="1:104">
      <c r="A68" s="119">
        <v>43</v>
      </c>
      <c r="B68" s="119" t="s">
        <v>237</v>
      </c>
      <c r="C68" s="119">
        <f ca="1">OFFSET('Primary inputs Alt'!$E$12,0,$A68-1)</f>
        <v>0</v>
      </c>
      <c r="I68" s="169" t="str">
        <f ca="1">IF(I$5-$I$5&lt;$A68-1," ",IF(I$5-$I$5+1&gt;'Primary inputs Alt'!$C$17,0,(SUM(OFFSET($I$21,0,I$5-$I$5-$A68+1)))*$C68))</f>
        <v xml:space="preserve"> </v>
      </c>
      <c r="J68" s="169" t="str">
        <f ca="1">IF(J$5-$I$5&lt;$A68-1," ",IF(J$5-$I$5+1&gt;'Primary inputs Alt'!$C$17,0,(SUM(OFFSET($I$21,0,J$5-$I$5-$A68+1)))*$C68))</f>
        <v xml:space="preserve"> </v>
      </c>
      <c r="K68" s="169" t="str">
        <f ca="1">IF(K$5-$I$5&lt;$A68-1," ",IF(K$5-$I$5+1&gt;'Primary inputs Alt'!$C$17,0,(SUM(OFFSET($I$21,0,K$5-$I$5-$A68+1)))*$C68))</f>
        <v xml:space="preserve"> </v>
      </c>
      <c r="L68" s="169" t="str">
        <f ca="1">IF(L$5-$I$5&lt;$A68-1," ",IF(L$5-$I$5+1&gt;'Primary inputs Alt'!$C$17,0,(SUM(OFFSET($I$21,0,L$5-$I$5-$A68+1)))*$C68))</f>
        <v xml:space="preserve"> </v>
      </c>
      <c r="M68" s="169" t="str">
        <f ca="1">IF(M$5-$I$5&lt;$A68-1," ",IF(M$5-$I$5+1&gt;'Primary inputs Alt'!$C$17,0,(SUM(OFFSET($I$21,0,M$5-$I$5-$A68+1)))*$C68))</f>
        <v xml:space="preserve"> </v>
      </c>
      <c r="N68" s="169" t="str">
        <f ca="1">IF(N$5-$I$5&lt;$A68-1," ",IF(N$5-$I$5+1&gt;'Primary inputs Alt'!$C$17,0,(SUM(OFFSET($I$21,0,N$5-$I$5-$A68+1)))*$C68))</f>
        <v xml:space="preserve"> </v>
      </c>
      <c r="O68" s="169" t="str">
        <f ca="1">IF(O$5-$I$5&lt;$A68-1," ",IF(O$5-$I$5+1&gt;'Primary inputs Alt'!$C$17,0,(SUM(OFFSET($I$21,0,O$5-$I$5-$A68+1)))*$C68))</f>
        <v xml:space="preserve"> </v>
      </c>
      <c r="P68" s="169" t="str">
        <f ca="1">IF(P$5-$I$5&lt;$A68-1," ",IF(P$5-$I$5+1&gt;'Primary inputs Alt'!$C$17,0,(SUM(OFFSET($I$21,0,P$5-$I$5-$A68+1)))*$C68))</f>
        <v xml:space="preserve"> </v>
      </c>
      <c r="Q68" s="169" t="str">
        <f ca="1">IF(Q$5-$I$5&lt;$A68-1," ",IF(Q$5-$I$5+1&gt;'Primary inputs Alt'!$C$17,0,(SUM(OFFSET($I$21,0,Q$5-$I$5-$A68+1)))*$C68))</f>
        <v xml:space="preserve"> </v>
      </c>
      <c r="R68" s="169" t="str">
        <f ca="1">IF(R$5-$I$5&lt;$A68-1," ",IF(R$5-$I$5+1&gt;'Primary inputs Alt'!$C$17,0,(SUM(OFFSET($I$21,0,R$5-$I$5-$A68+1)))*$C68))</f>
        <v xml:space="preserve"> </v>
      </c>
      <c r="S68" s="169" t="str">
        <f ca="1">IF(S$5-$I$5&lt;$A68-1," ",IF(S$5-$I$5+1&gt;'Primary inputs Alt'!$C$17,0,(SUM(OFFSET($I$21,0,S$5-$I$5-$A68+1)))*$C68))</f>
        <v xml:space="preserve"> </v>
      </c>
      <c r="T68" s="169" t="str">
        <f ca="1">IF(T$5-$I$5&lt;$A68-1," ",IF(T$5-$I$5+1&gt;'Primary inputs Alt'!$C$17,0,(SUM(OFFSET($I$21,0,T$5-$I$5-$A68+1)))*$C68))</f>
        <v xml:space="preserve"> </v>
      </c>
      <c r="U68" s="169" t="str">
        <f ca="1">IF(U$5-$I$5&lt;$A68-1," ",IF(U$5-$I$5+1&gt;'Primary inputs Alt'!$C$17,0,(SUM(OFFSET($I$21,0,U$5-$I$5-$A68+1)))*$C68))</f>
        <v xml:space="preserve"> </v>
      </c>
      <c r="V68" s="169" t="str">
        <f ca="1">IF(V$5-$I$5&lt;$A68-1," ",IF(V$5-$I$5+1&gt;'Primary inputs Alt'!$C$17,0,(SUM(OFFSET($I$21,0,V$5-$I$5-$A68+1)))*$C68))</f>
        <v xml:space="preserve"> </v>
      </c>
      <c r="W68" s="169" t="str">
        <f ca="1">IF(W$5-$I$5&lt;$A68-1," ",IF(W$5-$I$5+1&gt;'Primary inputs Alt'!$C$17,0,(SUM(OFFSET($I$21,0,W$5-$I$5-$A68+1)))*$C68))</f>
        <v xml:space="preserve"> </v>
      </c>
      <c r="X68" s="169" t="str">
        <f ca="1">IF(X$5-$I$5&lt;$A68-1," ",IF(X$5-$I$5+1&gt;'Primary inputs Alt'!$C$17,0,(SUM(OFFSET($I$21,0,X$5-$I$5-$A68+1)))*$C68))</f>
        <v xml:space="preserve"> </v>
      </c>
      <c r="Y68" s="169" t="str">
        <f ca="1">IF(Y$5-$I$5&lt;$A68-1," ",IF(Y$5-$I$5+1&gt;'Primary inputs Alt'!$C$17,0,(SUM(OFFSET($I$21,0,Y$5-$I$5-$A68+1)))*$C68))</f>
        <v xml:space="preserve"> </v>
      </c>
      <c r="Z68" s="169" t="str">
        <f ca="1">IF(Z$5-$I$5&lt;$A68-1," ",IF(Z$5-$I$5+1&gt;'Primary inputs Alt'!$C$17,0,(SUM(OFFSET($I$21,0,Z$5-$I$5-$A68+1)))*$C68))</f>
        <v xml:space="preserve"> </v>
      </c>
      <c r="AA68" s="169" t="str">
        <f ca="1">IF(AA$5-$I$5&lt;$A68-1," ",IF(AA$5-$I$5+1&gt;'Primary inputs Alt'!$C$17,0,(SUM(OFFSET($I$21,0,AA$5-$I$5-$A68+1)))*$C68))</f>
        <v xml:space="preserve"> </v>
      </c>
      <c r="AB68" s="169" t="str">
        <f ca="1">IF(AB$5-$I$5&lt;$A68-1," ",IF(AB$5-$I$5+1&gt;'Primary inputs Alt'!$C$17,0,(SUM(OFFSET($I$21,0,AB$5-$I$5-$A68+1)))*$C68))</f>
        <v xml:space="preserve"> </v>
      </c>
      <c r="AC68" s="169" t="str">
        <f ca="1">IF(AC$5-$I$5&lt;$A68-1," ",IF(AC$5-$I$5+1&gt;'Primary inputs Alt'!$C$17,0,(SUM(OFFSET($I$21,0,AC$5-$I$5-$A68+1)))*$C68))</f>
        <v xml:space="preserve"> </v>
      </c>
      <c r="AD68" s="169" t="str">
        <f ca="1">IF(AD$5-$I$5&lt;$A68-1," ",IF(AD$5-$I$5+1&gt;'Primary inputs Alt'!$C$17,0,(SUM(OFFSET($I$21,0,AD$5-$I$5-$A68+1)))*$C68))</f>
        <v xml:space="preserve"> </v>
      </c>
      <c r="AE68" s="169" t="str">
        <f ca="1">IF(AE$5-$I$5&lt;$A68-1," ",IF(AE$5-$I$5+1&gt;'Primary inputs Alt'!$C$17,0,(SUM(OFFSET($I$21,0,AE$5-$I$5-$A68+1)))*$C68))</f>
        <v xml:space="preserve"> </v>
      </c>
      <c r="AF68" s="169" t="str">
        <f ca="1">IF(AF$5-$I$5&lt;$A68-1," ",IF(AF$5-$I$5+1&gt;'Primary inputs Alt'!$C$17,0,(SUM(OFFSET($I$21,0,AF$5-$I$5-$A68+1)))*$C68))</f>
        <v xml:space="preserve"> </v>
      </c>
      <c r="AG68" s="169" t="str">
        <f ca="1">IF(AG$5-$I$5&lt;$A68-1," ",IF(AG$5-$I$5+1&gt;'Primary inputs Alt'!$C$17,0,(SUM(OFFSET($I$21,0,AG$5-$I$5-$A68+1)))*$C68))</f>
        <v xml:space="preserve"> </v>
      </c>
      <c r="AH68" s="169" t="str">
        <f ca="1">IF(AH$5-$I$5&lt;$A68-1," ",IF(AH$5-$I$5+1&gt;'Primary inputs Alt'!$C$17,0,(SUM(OFFSET($I$21,0,AH$5-$I$5-$A68+1)))*$C68))</f>
        <v xml:space="preserve"> </v>
      </c>
      <c r="AI68" s="169" t="str">
        <f ca="1">IF(AI$5-$I$5&lt;$A68-1," ",IF(AI$5-$I$5+1&gt;'Primary inputs Alt'!$C$17,0,(SUM(OFFSET($I$21,0,AI$5-$I$5-$A68+1)))*$C68))</f>
        <v xml:space="preserve"> </v>
      </c>
      <c r="AJ68" s="169" t="str">
        <f ca="1">IF(AJ$5-$I$5&lt;$A68-1," ",IF(AJ$5-$I$5+1&gt;'Primary inputs Alt'!$C$17,0,(SUM(OFFSET($I$21,0,AJ$5-$I$5-$A68+1)))*$C68))</f>
        <v xml:space="preserve"> </v>
      </c>
      <c r="AK68" s="169" t="str">
        <f ca="1">IF(AK$5-$I$5&lt;$A68-1," ",IF(AK$5-$I$5+1&gt;'Primary inputs Alt'!$C$17,0,(SUM(OFFSET($I$21,0,AK$5-$I$5-$A68+1)))*$C68))</f>
        <v xml:space="preserve"> </v>
      </c>
      <c r="AL68" s="169" t="str">
        <f ca="1">IF(AL$5-$I$5&lt;$A68-1," ",IF(AL$5-$I$5+1&gt;'Primary inputs Alt'!$C$17,0,(SUM(OFFSET($I$21,0,AL$5-$I$5-$A68+1)))*$C68))</f>
        <v xml:space="preserve"> </v>
      </c>
      <c r="AM68" s="169" t="str">
        <f ca="1">IF(AM$5-$I$5&lt;$A68-1," ",IF(AM$5-$I$5+1&gt;'Primary inputs Alt'!$C$17,0,(SUM(OFFSET($I$21,0,AM$5-$I$5-$A68+1)))*$C68))</f>
        <v xml:space="preserve"> </v>
      </c>
      <c r="AN68" s="169" t="str">
        <f ca="1">IF(AN$5-$I$5&lt;$A68-1," ",IF(AN$5-$I$5+1&gt;'Primary inputs Alt'!$C$17,0,(SUM(OFFSET($I$21,0,AN$5-$I$5-$A68+1)))*$C68))</f>
        <v xml:space="preserve"> </v>
      </c>
      <c r="AO68" s="169" t="str">
        <f ca="1">IF(AO$5-$I$5&lt;$A68-1," ",IF(AO$5-$I$5+1&gt;'Primary inputs Alt'!$C$17,0,(SUM(OFFSET($I$21,0,AO$5-$I$5-$A68+1)))*$C68))</f>
        <v xml:space="preserve"> </v>
      </c>
      <c r="AP68" s="169" t="str">
        <f ca="1">IF(AP$5-$I$5&lt;$A68-1," ",IF(AP$5-$I$5+1&gt;'Primary inputs Alt'!$C$17,0,(SUM(OFFSET($I$21,0,AP$5-$I$5-$A68+1)))*$C68))</f>
        <v xml:space="preserve"> </v>
      </c>
      <c r="AQ68" s="169" t="str">
        <f ca="1">IF(AQ$5-$I$5&lt;$A68-1," ",IF(AQ$5-$I$5+1&gt;'Primary inputs Alt'!$C$17,0,(SUM(OFFSET($I$21,0,AQ$5-$I$5-$A68+1)))*$C68))</f>
        <v xml:space="preserve"> </v>
      </c>
      <c r="AR68" s="169" t="str">
        <f ca="1">IF(AR$5-$I$5&lt;$A68-1," ",IF(AR$5-$I$5+1&gt;'Primary inputs Alt'!$C$17,0,(SUM(OFFSET($I$21,0,AR$5-$I$5-$A68+1)))*$C68))</f>
        <v xml:space="preserve"> </v>
      </c>
      <c r="AS68" s="169" t="str">
        <f ca="1">IF(AS$5-$I$5&lt;$A68-1," ",IF(AS$5-$I$5+1&gt;'Primary inputs Alt'!$C$17,0,(SUM(OFFSET($I$21,0,AS$5-$I$5-$A68+1)))*$C68))</f>
        <v xml:space="preserve"> </v>
      </c>
      <c r="AT68" s="169" t="str">
        <f ca="1">IF(AT$5-$I$5&lt;$A68-1," ",IF(AT$5-$I$5+1&gt;'Primary inputs Alt'!$C$17,0,(SUM(OFFSET($I$21,0,AT$5-$I$5-$A68+1)))*$C68))</f>
        <v xml:space="preserve"> </v>
      </c>
      <c r="AU68" s="169" t="str">
        <f ca="1">IF(AU$5-$I$5&lt;$A68-1," ",IF(AU$5-$I$5+1&gt;'Primary inputs Alt'!$C$17,0,(SUM(OFFSET($I$21,0,AU$5-$I$5-$A68+1)))*$C68))</f>
        <v xml:space="preserve"> </v>
      </c>
      <c r="AV68" s="169" t="str">
        <f ca="1">IF(AV$5-$I$5&lt;$A68-1," ",IF(AV$5-$I$5+1&gt;'Primary inputs Alt'!$C$17,0,(SUM(OFFSET($I$21,0,AV$5-$I$5-$A68+1)))*$C68))</f>
        <v xml:space="preserve"> </v>
      </c>
      <c r="AW68" s="169" t="str">
        <f ca="1">IF(AW$5-$I$5&lt;$A68-1," ",IF(AW$5-$I$5+1&gt;'Primary inputs Alt'!$C$17,0,(SUM(OFFSET($I$21,0,AW$5-$I$5-$A68+1)))*$C68))</f>
        <v xml:space="preserve"> </v>
      </c>
      <c r="AX68" s="169" t="str">
        <f ca="1">IF(AX$5-$I$5&lt;$A68-1," ",IF(AX$5-$I$5+1&gt;'Primary inputs Alt'!$C$17,0,(SUM(OFFSET($I$21,0,AX$5-$I$5-$A68+1)))*$C68))</f>
        <v xml:space="preserve"> </v>
      </c>
      <c r="AY68" s="169">
        <f ca="1">IF(AY$5-$I$5&lt;$A68-1," ",IF(AY$5-$I$5+1&gt;'Primary inputs Alt'!$C$17,0,(SUM(OFFSET($I$21,0,AY$5-$I$5-$A68+1)))*$C68))</f>
        <v>0</v>
      </c>
      <c r="AZ68" s="169">
        <f ca="1">IF(AZ$5-$I$5&lt;$A68-1," ",IF(AZ$5-$I$5+1&gt;'Primary inputs Alt'!$C$17,0,(SUM(OFFSET($I$21,0,AZ$5-$I$5-$A68+1)))*$C68))</f>
        <v>0</v>
      </c>
      <c r="BA68" s="169">
        <f ca="1">IF(BA$5-$I$5&lt;$A68-1," ",IF(BA$5-$I$5+1&gt;'Primary inputs Alt'!$C$17,0,(SUM(OFFSET($I$21,0,BA$5-$I$5-$A68+1)))*$C68))</f>
        <v>0</v>
      </c>
      <c r="BB68" s="169">
        <f ca="1">IF(BB$5-$I$5&lt;$A68-1," ",IF(BB$5-$I$5+1&gt;'Primary inputs Alt'!$C$17,0,(SUM(OFFSET($I$21,0,BB$5-$I$5-$A68+1)))*$C68))</f>
        <v>0</v>
      </c>
      <c r="BC68" s="169">
        <f ca="1">IF(BC$5-$I$5&lt;$A68-1," ",IF(BC$5-$I$5+1&gt;'Primary inputs Alt'!$C$17,0,(SUM(OFFSET($I$21,0,BC$5-$I$5-$A68+1)))*$C68))</f>
        <v>0</v>
      </c>
      <c r="BD68" s="169">
        <f ca="1">IF(BD$5-$I$5&lt;$A68-1," ",IF(BD$5-$I$5+1&gt;'Primary inputs Alt'!$C$17,0,(SUM(OFFSET($I$21,0,BD$5-$I$5-$A68+1)))*$C68))</f>
        <v>0</v>
      </c>
      <c r="BE68" s="169">
        <f ca="1">IF(BE$5-$I$5&lt;$A68-1," ",IF(BE$5-$I$5+1&gt;'Primary inputs Alt'!$C$17,0,(SUM(OFFSET($I$21,0,BE$5-$I$5-$A68+1)))*$C68))</f>
        <v>0</v>
      </c>
      <c r="BF68" s="169">
        <f ca="1">IF(BF$5-$I$5&lt;$A68-1," ",IF(BF$5-$I$5+1&gt;'Primary inputs Alt'!$C$17,0,(SUM(OFFSET($I$21,0,BF$5-$I$5-$A68+1)))*$C68))</f>
        <v>0</v>
      </c>
      <c r="BG68" s="119"/>
      <c r="BH68" s="119"/>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19"/>
      <c r="CG68" s="119"/>
      <c r="CH68" s="119"/>
      <c r="CI68" s="119"/>
      <c r="CJ68" s="119"/>
      <c r="CK68" s="119"/>
      <c r="CL68" s="119"/>
      <c r="CM68" s="119"/>
      <c r="CN68" s="119"/>
      <c r="CO68" s="119"/>
      <c r="CP68" s="119"/>
      <c r="CQ68" s="119"/>
      <c r="CR68" s="119"/>
      <c r="CS68" s="119"/>
      <c r="CT68" s="119"/>
      <c r="CU68" s="119"/>
      <c r="CV68" s="119"/>
      <c r="CW68" s="119"/>
      <c r="CX68" s="119"/>
      <c r="CY68" s="119"/>
      <c r="CZ68" s="119"/>
    </row>
    <row r="69" spans="1:104">
      <c r="A69" s="119">
        <v>44</v>
      </c>
      <c r="B69" s="119" t="s">
        <v>238</v>
      </c>
      <c r="C69" s="119">
        <f ca="1">OFFSET('Primary inputs Alt'!$E$12,0,$A69-1)</f>
        <v>0</v>
      </c>
      <c r="I69" s="169" t="str">
        <f ca="1">IF(I$5-$I$5&lt;$A69-1," ",IF(I$5-$I$5+1&gt;'Primary inputs Alt'!$C$17,0,(SUM(OFFSET($I$21,0,I$5-$I$5-$A69+1)))*$C69))</f>
        <v xml:space="preserve"> </v>
      </c>
      <c r="J69" s="169" t="str">
        <f ca="1">IF(J$5-$I$5&lt;$A69-1," ",IF(J$5-$I$5+1&gt;'Primary inputs Alt'!$C$17,0,(SUM(OFFSET($I$21,0,J$5-$I$5-$A69+1)))*$C69))</f>
        <v xml:space="preserve"> </v>
      </c>
      <c r="K69" s="169" t="str">
        <f ca="1">IF(K$5-$I$5&lt;$A69-1," ",IF(K$5-$I$5+1&gt;'Primary inputs Alt'!$C$17,0,(SUM(OFFSET($I$21,0,K$5-$I$5-$A69+1)))*$C69))</f>
        <v xml:space="preserve"> </v>
      </c>
      <c r="L69" s="169" t="str">
        <f ca="1">IF(L$5-$I$5&lt;$A69-1," ",IF(L$5-$I$5+1&gt;'Primary inputs Alt'!$C$17,0,(SUM(OFFSET($I$21,0,L$5-$I$5-$A69+1)))*$C69))</f>
        <v xml:space="preserve"> </v>
      </c>
      <c r="M69" s="169" t="str">
        <f ca="1">IF(M$5-$I$5&lt;$A69-1," ",IF(M$5-$I$5+1&gt;'Primary inputs Alt'!$C$17,0,(SUM(OFFSET($I$21,0,M$5-$I$5-$A69+1)))*$C69))</f>
        <v xml:space="preserve"> </v>
      </c>
      <c r="N69" s="169" t="str">
        <f ca="1">IF(N$5-$I$5&lt;$A69-1," ",IF(N$5-$I$5+1&gt;'Primary inputs Alt'!$C$17,0,(SUM(OFFSET($I$21,0,N$5-$I$5-$A69+1)))*$C69))</f>
        <v xml:space="preserve"> </v>
      </c>
      <c r="O69" s="169" t="str">
        <f ca="1">IF(O$5-$I$5&lt;$A69-1," ",IF(O$5-$I$5+1&gt;'Primary inputs Alt'!$C$17,0,(SUM(OFFSET($I$21,0,O$5-$I$5-$A69+1)))*$C69))</f>
        <v xml:space="preserve"> </v>
      </c>
      <c r="P69" s="169" t="str">
        <f ca="1">IF(P$5-$I$5&lt;$A69-1," ",IF(P$5-$I$5+1&gt;'Primary inputs Alt'!$C$17,0,(SUM(OFFSET($I$21,0,P$5-$I$5-$A69+1)))*$C69))</f>
        <v xml:space="preserve"> </v>
      </c>
      <c r="Q69" s="169" t="str">
        <f ca="1">IF(Q$5-$I$5&lt;$A69-1," ",IF(Q$5-$I$5+1&gt;'Primary inputs Alt'!$C$17,0,(SUM(OFFSET($I$21,0,Q$5-$I$5-$A69+1)))*$C69))</f>
        <v xml:space="preserve"> </v>
      </c>
      <c r="R69" s="169" t="str">
        <f ca="1">IF(R$5-$I$5&lt;$A69-1," ",IF(R$5-$I$5+1&gt;'Primary inputs Alt'!$C$17,0,(SUM(OFFSET($I$21,0,R$5-$I$5-$A69+1)))*$C69))</f>
        <v xml:space="preserve"> </v>
      </c>
      <c r="S69" s="169" t="str">
        <f ca="1">IF(S$5-$I$5&lt;$A69-1," ",IF(S$5-$I$5+1&gt;'Primary inputs Alt'!$C$17,0,(SUM(OFFSET($I$21,0,S$5-$I$5-$A69+1)))*$C69))</f>
        <v xml:space="preserve"> </v>
      </c>
      <c r="T69" s="169" t="str">
        <f ca="1">IF(T$5-$I$5&lt;$A69-1," ",IF(T$5-$I$5+1&gt;'Primary inputs Alt'!$C$17,0,(SUM(OFFSET($I$21,0,T$5-$I$5-$A69+1)))*$C69))</f>
        <v xml:space="preserve"> </v>
      </c>
      <c r="U69" s="169" t="str">
        <f ca="1">IF(U$5-$I$5&lt;$A69-1," ",IF(U$5-$I$5+1&gt;'Primary inputs Alt'!$C$17,0,(SUM(OFFSET($I$21,0,U$5-$I$5-$A69+1)))*$C69))</f>
        <v xml:space="preserve"> </v>
      </c>
      <c r="V69" s="169" t="str">
        <f ca="1">IF(V$5-$I$5&lt;$A69-1," ",IF(V$5-$I$5+1&gt;'Primary inputs Alt'!$C$17,0,(SUM(OFFSET($I$21,0,V$5-$I$5-$A69+1)))*$C69))</f>
        <v xml:space="preserve"> </v>
      </c>
      <c r="W69" s="169" t="str">
        <f ca="1">IF(W$5-$I$5&lt;$A69-1," ",IF(W$5-$I$5+1&gt;'Primary inputs Alt'!$C$17,0,(SUM(OFFSET($I$21,0,W$5-$I$5-$A69+1)))*$C69))</f>
        <v xml:space="preserve"> </v>
      </c>
      <c r="X69" s="169" t="str">
        <f ca="1">IF(X$5-$I$5&lt;$A69-1," ",IF(X$5-$I$5+1&gt;'Primary inputs Alt'!$C$17,0,(SUM(OFFSET($I$21,0,X$5-$I$5-$A69+1)))*$C69))</f>
        <v xml:space="preserve"> </v>
      </c>
      <c r="Y69" s="169" t="str">
        <f ca="1">IF(Y$5-$I$5&lt;$A69-1," ",IF(Y$5-$I$5+1&gt;'Primary inputs Alt'!$C$17,0,(SUM(OFFSET($I$21,0,Y$5-$I$5-$A69+1)))*$C69))</f>
        <v xml:space="preserve"> </v>
      </c>
      <c r="Z69" s="169" t="str">
        <f ca="1">IF(Z$5-$I$5&lt;$A69-1," ",IF(Z$5-$I$5+1&gt;'Primary inputs Alt'!$C$17,0,(SUM(OFFSET($I$21,0,Z$5-$I$5-$A69+1)))*$C69))</f>
        <v xml:space="preserve"> </v>
      </c>
      <c r="AA69" s="169" t="str">
        <f ca="1">IF(AA$5-$I$5&lt;$A69-1," ",IF(AA$5-$I$5+1&gt;'Primary inputs Alt'!$C$17,0,(SUM(OFFSET($I$21,0,AA$5-$I$5-$A69+1)))*$C69))</f>
        <v xml:space="preserve"> </v>
      </c>
      <c r="AB69" s="169" t="str">
        <f ca="1">IF(AB$5-$I$5&lt;$A69-1," ",IF(AB$5-$I$5+1&gt;'Primary inputs Alt'!$C$17,0,(SUM(OFFSET($I$21,0,AB$5-$I$5-$A69+1)))*$C69))</f>
        <v xml:space="preserve"> </v>
      </c>
      <c r="AC69" s="169" t="str">
        <f ca="1">IF(AC$5-$I$5&lt;$A69-1," ",IF(AC$5-$I$5+1&gt;'Primary inputs Alt'!$C$17,0,(SUM(OFFSET($I$21,0,AC$5-$I$5-$A69+1)))*$C69))</f>
        <v xml:space="preserve"> </v>
      </c>
      <c r="AD69" s="169" t="str">
        <f ca="1">IF(AD$5-$I$5&lt;$A69-1," ",IF(AD$5-$I$5+1&gt;'Primary inputs Alt'!$C$17,0,(SUM(OFFSET($I$21,0,AD$5-$I$5-$A69+1)))*$C69))</f>
        <v xml:space="preserve"> </v>
      </c>
      <c r="AE69" s="169" t="str">
        <f ca="1">IF(AE$5-$I$5&lt;$A69-1," ",IF(AE$5-$I$5+1&gt;'Primary inputs Alt'!$C$17,0,(SUM(OFFSET($I$21,0,AE$5-$I$5-$A69+1)))*$C69))</f>
        <v xml:space="preserve"> </v>
      </c>
      <c r="AF69" s="169" t="str">
        <f ca="1">IF(AF$5-$I$5&lt;$A69-1," ",IF(AF$5-$I$5+1&gt;'Primary inputs Alt'!$C$17,0,(SUM(OFFSET($I$21,0,AF$5-$I$5-$A69+1)))*$C69))</f>
        <v xml:space="preserve"> </v>
      </c>
      <c r="AG69" s="169" t="str">
        <f ca="1">IF(AG$5-$I$5&lt;$A69-1," ",IF(AG$5-$I$5+1&gt;'Primary inputs Alt'!$C$17,0,(SUM(OFFSET($I$21,0,AG$5-$I$5-$A69+1)))*$C69))</f>
        <v xml:space="preserve"> </v>
      </c>
      <c r="AH69" s="169" t="str">
        <f ca="1">IF(AH$5-$I$5&lt;$A69-1," ",IF(AH$5-$I$5+1&gt;'Primary inputs Alt'!$C$17,0,(SUM(OFFSET($I$21,0,AH$5-$I$5-$A69+1)))*$C69))</f>
        <v xml:space="preserve"> </v>
      </c>
      <c r="AI69" s="169" t="str">
        <f ca="1">IF(AI$5-$I$5&lt;$A69-1," ",IF(AI$5-$I$5+1&gt;'Primary inputs Alt'!$C$17,0,(SUM(OFFSET($I$21,0,AI$5-$I$5-$A69+1)))*$C69))</f>
        <v xml:space="preserve"> </v>
      </c>
      <c r="AJ69" s="169" t="str">
        <f ca="1">IF(AJ$5-$I$5&lt;$A69-1," ",IF(AJ$5-$I$5+1&gt;'Primary inputs Alt'!$C$17,0,(SUM(OFFSET($I$21,0,AJ$5-$I$5-$A69+1)))*$C69))</f>
        <v xml:space="preserve"> </v>
      </c>
      <c r="AK69" s="169" t="str">
        <f ca="1">IF(AK$5-$I$5&lt;$A69-1," ",IF(AK$5-$I$5+1&gt;'Primary inputs Alt'!$C$17,0,(SUM(OFFSET($I$21,0,AK$5-$I$5-$A69+1)))*$C69))</f>
        <v xml:space="preserve"> </v>
      </c>
      <c r="AL69" s="169" t="str">
        <f ca="1">IF(AL$5-$I$5&lt;$A69-1," ",IF(AL$5-$I$5+1&gt;'Primary inputs Alt'!$C$17,0,(SUM(OFFSET($I$21,0,AL$5-$I$5-$A69+1)))*$C69))</f>
        <v xml:space="preserve"> </v>
      </c>
      <c r="AM69" s="169" t="str">
        <f ca="1">IF(AM$5-$I$5&lt;$A69-1," ",IF(AM$5-$I$5+1&gt;'Primary inputs Alt'!$C$17,0,(SUM(OFFSET($I$21,0,AM$5-$I$5-$A69+1)))*$C69))</f>
        <v xml:space="preserve"> </v>
      </c>
      <c r="AN69" s="169" t="str">
        <f ca="1">IF(AN$5-$I$5&lt;$A69-1," ",IF(AN$5-$I$5+1&gt;'Primary inputs Alt'!$C$17,0,(SUM(OFFSET($I$21,0,AN$5-$I$5-$A69+1)))*$C69))</f>
        <v xml:space="preserve"> </v>
      </c>
      <c r="AO69" s="169" t="str">
        <f ca="1">IF(AO$5-$I$5&lt;$A69-1," ",IF(AO$5-$I$5+1&gt;'Primary inputs Alt'!$C$17,0,(SUM(OFFSET($I$21,0,AO$5-$I$5-$A69+1)))*$C69))</f>
        <v xml:space="preserve"> </v>
      </c>
      <c r="AP69" s="169" t="str">
        <f ca="1">IF(AP$5-$I$5&lt;$A69-1," ",IF(AP$5-$I$5+1&gt;'Primary inputs Alt'!$C$17,0,(SUM(OFFSET($I$21,0,AP$5-$I$5-$A69+1)))*$C69))</f>
        <v xml:space="preserve"> </v>
      </c>
      <c r="AQ69" s="169" t="str">
        <f ca="1">IF(AQ$5-$I$5&lt;$A69-1," ",IF(AQ$5-$I$5+1&gt;'Primary inputs Alt'!$C$17,0,(SUM(OFFSET($I$21,0,AQ$5-$I$5-$A69+1)))*$C69))</f>
        <v xml:space="preserve"> </v>
      </c>
      <c r="AR69" s="169" t="str">
        <f ca="1">IF(AR$5-$I$5&lt;$A69-1," ",IF(AR$5-$I$5+1&gt;'Primary inputs Alt'!$C$17,0,(SUM(OFFSET($I$21,0,AR$5-$I$5-$A69+1)))*$C69))</f>
        <v xml:space="preserve"> </v>
      </c>
      <c r="AS69" s="169" t="str">
        <f ca="1">IF(AS$5-$I$5&lt;$A69-1," ",IF(AS$5-$I$5+1&gt;'Primary inputs Alt'!$C$17,0,(SUM(OFFSET($I$21,0,AS$5-$I$5-$A69+1)))*$C69))</f>
        <v xml:space="preserve"> </v>
      </c>
      <c r="AT69" s="169" t="str">
        <f ca="1">IF(AT$5-$I$5&lt;$A69-1," ",IF(AT$5-$I$5+1&gt;'Primary inputs Alt'!$C$17,0,(SUM(OFFSET($I$21,0,AT$5-$I$5-$A69+1)))*$C69))</f>
        <v xml:space="preserve"> </v>
      </c>
      <c r="AU69" s="169" t="str">
        <f ca="1">IF(AU$5-$I$5&lt;$A69-1," ",IF(AU$5-$I$5+1&gt;'Primary inputs Alt'!$C$17,0,(SUM(OFFSET($I$21,0,AU$5-$I$5-$A69+1)))*$C69))</f>
        <v xml:space="preserve"> </v>
      </c>
      <c r="AV69" s="169" t="str">
        <f ca="1">IF(AV$5-$I$5&lt;$A69-1," ",IF(AV$5-$I$5+1&gt;'Primary inputs Alt'!$C$17,0,(SUM(OFFSET($I$21,0,AV$5-$I$5-$A69+1)))*$C69))</f>
        <v xml:space="preserve"> </v>
      </c>
      <c r="AW69" s="169" t="str">
        <f ca="1">IF(AW$5-$I$5&lt;$A69-1," ",IF(AW$5-$I$5+1&gt;'Primary inputs Alt'!$C$17,0,(SUM(OFFSET($I$21,0,AW$5-$I$5-$A69+1)))*$C69))</f>
        <v xml:space="preserve"> </v>
      </c>
      <c r="AX69" s="169" t="str">
        <f ca="1">IF(AX$5-$I$5&lt;$A69-1," ",IF(AX$5-$I$5+1&gt;'Primary inputs Alt'!$C$17,0,(SUM(OFFSET($I$21,0,AX$5-$I$5-$A69+1)))*$C69))</f>
        <v xml:space="preserve"> </v>
      </c>
      <c r="AY69" s="169" t="str">
        <f ca="1">IF(AY$5-$I$5&lt;$A69-1," ",IF(AY$5-$I$5+1&gt;'Primary inputs Alt'!$C$17,0,(SUM(OFFSET($I$21,0,AY$5-$I$5-$A69+1)))*$C69))</f>
        <v xml:space="preserve"> </v>
      </c>
      <c r="AZ69" s="169">
        <f ca="1">IF(AZ$5-$I$5&lt;$A69-1," ",IF(AZ$5-$I$5+1&gt;'Primary inputs Alt'!$C$17,0,(SUM(OFFSET($I$21,0,AZ$5-$I$5-$A69+1)))*$C69))</f>
        <v>0</v>
      </c>
      <c r="BA69" s="169">
        <f ca="1">IF(BA$5-$I$5&lt;$A69-1," ",IF(BA$5-$I$5+1&gt;'Primary inputs Alt'!$C$17,0,(SUM(OFFSET($I$21,0,BA$5-$I$5-$A69+1)))*$C69))</f>
        <v>0</v>
      </c>
      <c r="BB69" s="169">
        <f ca="1">IF(BB$5-$I$5&lt;$A69-1," ",IF(BB$5-$I$5+1&gt;'Primary inputs Alt'!$C$17,0,(SUM(OFFSET($I$21,0,BB$5-$I$5-$A69+1)))*$C69))</f>
        <v>0</v>
      </c>
      <c r="BC69" s="169">
        <f ca="1">IF(BC$5-$I$5&lt;$A69-1," ",IF(BC$5-$I$5+1&gt;'Primary inputs Alt'!$C$17,0,(SUM(OFFSET($I$21,0,BC$5-$I$5-$A69+1)))*$C69))</f>
        <v>0</v>
      </c>
      <c r="BD69" s="169">
        <f ca="1">IF(BD$5-$I$5&lt;$A69-1," ",IF(BD$5-$I$5+1&gt;'Primary inputs Alt'!$C$17,0,(SUM(OFFSET($I$21,0,BD$5-$I$5-$A69+1)))*$C69))</f>
        <v>0</v>
      </c>
      <c r="BE69" s="169">
        <f ca="1">IF(BE$5-$I$5&lt;$A69-1," ",IF(BE$5-$I$5+1&gt;'Primary inputs Alt'!$C$17,0,(SUM(OFFSET($I$21,0,BE$5-$I$5-$A69+1)))*$C69))</f>
        <v>0</v>
      </c>
      <c r="BF69" s="169">
        <f ca="1">IF(BF$5-$I$5&lt;$A69-1," ",IF(BF$5-$I$5+1&gt;'Primary inputs Alt'!$C$17,0,(SUM(OFFSET($I$21,0,BF$5-$I$5-$A69+1)))*$C69))</f>
        <v>0</v>
      </c>
      <c r="BG69" s="119"/>
      <c r="BH69" s="119"/>
      <c r="BI69" s="119"/>
      <c r="BJ69" s="119"/>
      <c r="BK69" s="119"/>
      <c r="BL69" s="119"/>
      <c r="BM69" s="119"/>
      <c r="BN69" s="119"/>
      <c r="BO69" s="119"/>
      <c r="BP69" s="119"/>
      <c r="BQ69" s="119"/>
      <c r="BR69" s="119"/>
      <c r="BS69" s="119"/>
      <c r="BT69" s="119"/>
      <c r="BU69" s="119"/>
      <c r="BV69" s="119"/>
      <c r="BW69" s="119"/>
      <c r="BX69" s="119"/>
      <c r="BY69" s="119"/>
      <c r="BZ69" s="119"/>
      <c r="CA69" s="119"/>
      <c r="CB69" s="119"/>
      <c r="CC69" s="119"/>
      <c r="CD69" s="119"/>
      <c r="CE69" s="119"/>
      <c r="CF69" s="119"/>
      <c r="CG69" s="119"/>
      <c r="CH69" s="119"/>
      <c r="CI69" s="119"/>
      <c r="CJ69" s="119"/>
      <c r="CK69" s="119"/>
      <c r="CL69" s="119"/>
      <c r="CM69" s="119"/>
      <c r="CN69" s="119"/>
      <c r="CO69" s="119"/>
      <c r="CP69" s="119"/>
      <c r="CQ69" s="119"/>
      <c r="CR69" s="119"/>
      <c r="CS69" s="119"/>
      <c r="CT69" s="119"/>
      <c r="CU69" s="119"/>
      <c r="CV69" s="119"/>
      <c r="CW69" s="119"/>
      <c r="CX69" s="119"/>
      <c r="CY69" s="119"/>
      <c r="CZ69" s="119"/>
    </row>
    <row r="70" spans="1:104">
      <c r="A70" s="119">
        <v>45</v>
      </c>
      <c r="B70" s="119" t="s">
        <v>239</v>
      </c>
      <c r="C70" s="119">
        <f ca="1">OFFSET('Primary inputs Alt'!$E$12,0,$A70-1)</f>
        <v>0</v>
      </c>
      <c r="I70" s="169" t="str">
        <f ca="1">IF(I$5-$I$5&lt;$A70-1," ",IF(I$5-$I$5+1&gt;'Primary inputs Alt'!$C$17,0,(SUM(OFFSET($I$21,0,I$5-$I$5-$A70+1)))*$C70))</f>
        <v xml:space="preserve"> </v>
      </c>
      <c r="J70" s="169" t="str">
        <f ca="1">IF(J$5-$I$5&lt;$A70-1," ",IF(J$5-$I$5+1&gt;'Primary inputs Alt'!$C$17,0,(SUM(OFFSET($I$21,0,J$5-$I$5-$A70+1)))*$C70))</f>
        <v xml:space="preserve"> </v>
      </c>
      <c r="K70" s="169" t="str">
        <f ca="1">IF(K$5-$I$5&lt;$A70-1," ",IF(K$5-$I$5+1&gt;'Primary inputs Alt'!$C$17,0,(SUM(OFFSET($I$21,0,K$5-$I$5-$A70+1)))*$C70))</f>
        <v xml:space="preserve"> </v>
      </c>
      <c r="L70" s="169" t="str">
        <f ca="1">IF(L$5-$I$5&lt;$A70-1," ",IF(L$5-$I$5+1&gt;'Primary inputs Alt'!$C$17,0,(SUM(OFFSET($I$21,0,L$5-$I$5-$A70+1)))*$C70))</f>
        <v xml:space="preserve"> </v>
      </c>
      <c r="M70" s="169" t="str">
        <f ca="1">IF(M$5-$I$5&lt;$A70-1," ",IF(M$5-$I$5+1&gt;'Primary inputs Alt'!$C$17,0,(SUM(OFFSET($I$21,0,M$5-$I$5-$A70+1)))*$C70))</f>
        <v xml:space="preserve"> </v>
      </c>
      <c r="N70" s="169" t="str">
        <f ca="1">IF(N$5-$I$5&lt;$A70-1," ",IF(N$5-$I$5+1&gt;'Primary inputs Alt'!$C$17,0,(SUM(OFFSET($I$21,0,N$5-$I$5-$A70+1)))*$C70))</f>
        <v xml:space="preserve"> </v>
      </c>
      <c r="O70" s="169" t="str">
        <f ca="1">IF(O$5-$I$5&lt;$A70-1," ",IF(O$5-$I$5+1&gt;'Primary inputs Alt'!$C$17,0,(SUM(OFFSET($I$21,0,O$5-$I$5-$A70+1)))*$C70))</f>
        <v xml:space="preserve"> </v>
      </c>
      <c r="P70" s="169" t="str">
        <f ca="1">IF(P$5-$I$5&lt;$A70-1," ",IF(P$5-$I$5+1&gt;'Primary inputs Alt'!$C$17,0,(SUM(OFFSET($I$21,0,P$5-$I$5-$A70+1)))*$C70))</f>
        <v xml:space="preserve"> </v>
      </c>
      <c r="Q70" s="169" t="str">
        <f ca="1">IF(Q$5-$I$5&lt;$A70-1," ",IF(Q$5-$I$5+1&gt;'Primary inputs Alt'!$C$17,0,(SUM(OFFSET($I$21,0,Q$5-$I$5-$A70+1)))*$C70))</f>
        <v xml:space="preserve"> </v>
      </c>
      <c r="R70" s="169" t="str">
        <f ca="1">IF(R$5-$I$5&lt;$A70-1," ",IF(R$5-$I$5+1&gt;'Primary inputs Alt'!$C$17,0,(SUM(OFFSET($I$21,0,R$5-$I$5-$A70+1)))*$C70))</f>
        <v xml:space="preserve"> </v>
      </c>
      <c r="S70" s="169" t="str">
        <f ca="1">IF(S$5-$I$5&lt;$A70-1," ",IF(S$5-$I$5+1&gt;'Primary inputs Alt'!$C$17,0,(SUM(OFFSET($I$21,0,S$5-$I$5-$A70+1)))*$C70))</f>
        <v xml:space="preserve"> </v>
      </c>
      <c r="T70" s="169" t="str">
        <f ca="1">IF(T$5-$I$5&lt;$A70-1," ",IF(T$5-$I$5+1&gt;'Primary inputs Alt'!$C$17,0,(SUM(OFFSET($I$21,0,T$5-$I$5-$A70+1)))*$C70))</f>
        <v xml:space="preserve"> </v>
      </c>
      <c r="U70" s="169" t="str">
        <f ca="1">IF(U$5-$I$5&lt;$A70-1," ",IF(U$5-$I$5+1&gt;'Primary inputs Alt'!$C$17,0,(SUM(OFFSET($I$21,0,U$5-$I$5-$A70+1)))*$C70))</f>
        <v xml:space="preserve"> </v>
      </c>
      <c r="V70" s="169" t="str">
        <f ca="1">IF(V$5-$I$5&lt;$A70-1," ",IF(V$5-$I$5+1&gt;'Primary inputs Alt'!$C$17,0,(SUM(OFFSET($I$21,0,V$5-$I$5-$A70+1)))*$C70))</f>
        <v xml:space="preserve"> </v>
      </c>
      <c r="W70" s="169" t="str">
        <f ca="1">IF(W$5-$I$5&lt;$A70-1," ",IF(W$5-$I$5+1&gt;'Primary inputs Alt'!$C$17,0,(SUM(OFFSET($I$21,0,W$5-$I$5-$A70+1)))*$C70))</f>
        <v xml:space="preserve"> </v>
      </c>
      <c r="X70" s="169" t="str">
        <f ca="1">IF(X$5-$I$5&lt;$A70-1," ",IF(X$5-$I$5+1&gt;'Primary inputs Alt'!$C$17,0,(SUM(OFFSET($I$21,0,X$5-$I$5-$A70+1)))*$C70))</f>
        <v xml:space="preserve"> </v>
      </c>
      <c r="Y70" s="169" t="str">
        <f ca="1">IF(Y$5-$I$5&lt;$A70-1," ",IF(Y$5-$I$5+1&gt;'Primary inputs Alt'!$C$17,0,(SUM(OFFSET($I$21,0,Y$5-$I$5-$A70+1)))*$C70))</f>
        <v xml:space="preserve"> </v>
      </c>
      <c r="Z70" s="169" t="str">
        <f ca="1">IF(Z$5-$I$5&lt;$A70-1," ",IF(Z$5-$I$5+1&gt;'Primary inputs Alt'!$C$17,0,(SUM(OFFSET($I$21,0,Z$5-$I$5-$A70+1)))*$C70))</f>
        <v xml:space="preserve"> </v>
      </c>
      <c r="AA70" s="169" t="str">
        <f ca="1">IF(AA$5-$I$5&lt;$A70-1," ",IF(AA$5-$I$5+1&gt;'Primary inputs Alt'!$C$17,0,(SUM(OFFSET($I$21,0,AA$5-$I$5-$A70+1)))*$C70))</f>
        <v xml:space="preserve"> </v>
      </c>
      <c r="AB70" s="169" t="str">
        <f ca="1">IF(AB$5-$I$5&lt;$A70-1," ",IF(AB$5-$I$5+1&gt;'Primary inputs Alt'!$C$17,0,(SUM(OFFSET($I$21,0,AB$5-$I$5-$A70+1)))*$C70))</f>
        <v xml:space="preserve"> </v>
      </c>
      <c r="AC70" s="169" t="str">
        <f ca="1">IF(AC$5-$I$5&lt;$A70-1," ",IF(AC$5-$I$5+1&gt;'Primary inputs Alt'!$C$17,0,(SUM(OFFSET($I$21,0,AC$5-$I$5-$A70+1)))*$C70))</f>
        <v xml:space="preserve"> </v>
      </c>
      <c r="AD70" s="169" t="str">
        <f ca="1">IF(AD$5-$I$5&lt;$A70-1," ",IF(AD$5-$I$5+1&gt;'Primary inputs Alt'!$C$17,0,(SUM(OFFSET($I$21,0,AD$5-$I$5-$A70+1)))*$C70))</f>
        <v xml:space="preserve"> </v>
      </c>
      <c r="AE70" s="169" t="str">
        <f ca="1">IF(AE$5-$I$5&lt;$A70-1," ",IF(AE$5-$I$5+1&gt;'Primary inputs Alt'!$C$17,0,(SUM(OFFSET($I$21,0,AE$5-$I$5-$A70+1)))*$C70))</f>
        <v xml:space="preserve"> </v>
      </c>
      <c r="AF70" s="169" t="str">
        <f ca="1">IF(AF$5-$I$5&lt;$A70-1," ",IF(AF$5-$I$5+1&gt;'Primary inputs Alt'!$C$17,0,(SUM(OFFSET($I$21,0,AF$5-$I$5-$A70+1)))*$C70))</f>
        <v xml:space="preserve"> </v>
      </c>
      <c r="AG70" s="169" t="str">
        <f ca="1">IF(AG$5-$I$5&lt;$A70-1," ",IF(AG$5-$I$5+1&gt;'Primary inputs Alt'!$C$17,0,(SUM(OFFSET($I$21,0,AG$5-$I$5-$A70+1)))*$C70))</f>
        <v xml:space="preserve"> </v>
      </c>
      <c r="AH70" s="169" t="str">
        <f ca="1">IF(AH$5-$I$5&lt;$A70-1," ",IF(AH$5-$I$5+1&gt;'Primary inputs Alt'!$C$17,0,(SUM(OFFSET($I$21,0,AH$5-$I$5-$A70+1)))*$C70))</f>
        <v xml:space="preserve"> </v>
      </c>
      <c r="AI70" s="169" t="str">
        <f ca="1">IF(AI$5-$I$5&lt;$A70-1," ",IF(AI$5-$I$5+1&gt;'Primary inputs Alt'!$C$17,0,(SUM(OFFSET($I$21,0,AI$5-$I$5-$A70+1)))*$C70))</f>
        <v xml:space="preserve"> </v>
      </c>
      <c r="AJ70" s="169" t="str">
        <f ca="1">IF(AJ$5-$I$5&lt;$A70-1," ",IF(AJ$5-$I$5+1&gt;'Primary inputs Alt'!$C$17,0,(SUM(OFFSET($I$21,0,AJ$5-$I$5-$A70+1)))*$C70))</f>
        <v xml:space="preserve"> </v>
      </c>
      <c r="AK70" s="169" t="str">
        <f ca="1">IF(AK$5-$I$5&lt;$A70-1," ",IF(AK$5-$I$5+1&gt;'Primary inputs Alt'!$C$17,0,(SUM(OFFSET($I$21,0,AK$5-$I$5-$A70+1)))*$C70))</f>
        <v xml:space="preserve"> </v>
      </c>
      <c r="AL70" s="169" t="str">
        <f ca="1">IF(AL$5-$I$5&lt;$A70-1," ",IF(AL$5-$I$5+1&gt;'Primary inputs Alt'!$C$17,0,(SUM(OFFSET($I$21,0,AL$5-$I$5-$A70+1)))*$C70))</f>
        <v xml:space="preserve"> </v>
      </c>
      <c r="AM70" s="169" t="str">
        <f ca="1">IF(AM$5-$I$5&lt;$A70-1," ",IF(AM$5-$I$5+1&gt;'Primary inputs Alt'!$C$17,0,(SUM(OFFSET($I$21,0,AM$5-$I$5-$A70+1)))*$C70))</f>
        <v xml:space="preserve"> </v>
      </c>
      <c r="AN70" s="169" t="str">
        <f ca="1">IF(AN$5-$I$5&lt;$A70-1," ",IF(AN$5-$I$5+1&gt;'Primary inputs Alt'!$C$17,0,(SUM(OFFSET($I$21,0,AN$5-$I$5-$A70+1)))*$C70))</f>
        <v xml:space="preserve"> </v>
      </c>
      <c r="AO70" s="169" t="str">
        <f ca="1">IF(AO$5-$I$5&lt;$A70-1," ",IF(AO$5-$I$5+1&gt;'Primary inputs Alt'!$C$17,0,(SUM(OFFSET($I$21,0,AO$5-$I$5-$A70+1)))*$C70))</f>
        <v xml:space="preserve"> </v>
      </c>
      <c r="AP70" s="169" t="str">
        <f ca="1">IF(AP$5-$I$5&lt;$A70-1," ",IF(AP$5-$I$5+1&gt;'Primary inputs Alt'!$C$17,0,(SUM(OFFSET($I$21,0,AP$5-$I$5-$A70+1)))*$C70))</f>
        <v xml:space="preserve"> </v>
      </c>
      <c r="AQ70" s="169" t="str">
        <f ca="1">IF(AQ$5-$I$5&lt;$A70-1," ",IF(AQ$5-$I$5+1&gt;'Primary inputs Alt'!$C$17,0,(SUM(OFFSET($I$21,0,AQ$5-$I$5-$A70+1)))*$C70))</f>
        <v xml:space="preserve"> </v>
      </c>
      <c r="AR70" s="169" t="str">
        <f ca="1">IF(AR$5-$I$5&lt;$A70-1," ",IF(AR$5-$I$5+1&gt;'Primary inputs Alt'!$C$17,0,(SUM(OFFSET($I$21,0,AR$5-$I$5-$A70+1)))*$C70))</f>
        <v xml:space="preserve"> </v>
      </c>
      <c r="AS70" s="169" t="str">
        <f ca="1">IF(AS$5-$I$5&lt;$A70-1," ",IF(AS$5-$I$5+1&gt;'Primary inputs Alt'!$C$17,0,(SUM(OFFSET($I$21,0,AS$5-$I$5-$A70+1)))*$C70))</f>
        <v xml:space="preserve"> </v>
      </c>
      <c r="AT70" s="169" t="str">
        <f ca="1">IF(AT$5-$I$5&lt;$A70-1," ",IF(AT$5-$I$5+1&gt;'Primary inputs Alt'!$C$17,0,(SUM(OFFSET($I$21,0,AT$5-$I$5-$A70+1)))*$C70))</f>
        <v xml:space="preserve"> </v>
      </c>
      <c r="AU70" s="169" t="str">
        <f ca="1">IF(AU$5-$I$5&lt;$A70-1," ",IF(AU$5-$I$5+1&gt;'Primary inputs Alt'!$C$17,0,(SUM(OFFSET($I$21,0,AU$5-$I$5-$A70+1)))*$C70))</f>
        <v xml:space="preserve"> </v>
      </c>
      <c r="AV70" s="169" t="str">
        <f ca="1">IF(AV$5-$I$5&lt;$A70-1," ",IF(AV$5-$I$5+1&gt;'Primary inputs Alt'!$C$17,0,(SUM(OFFSET($I$21,0,AV$5-$I$5-$A70+1)))*$C70))</f>
        <v xml:space="preserve"> </v>
      </c>
      <c r="AW70" s="169" t="str">
        <f ca="1">IF(AW$5-$I$5&lt;$A70-1," ",IF(AW$5-$I$5+1&gt;'Primary inputs Alt'!$C$17,0,(SUM(OFFSET($I$21,0,AW$5-$I$5-$A70+1)))*$C70))</f>
        <v xml:space="preserve"> </v>
      </c>
      <c r="AX70" s="169" t="str">
        <f ca="1">IF(AX$5-$I$5&lt;$A70-1," ",IF(AX$5-$I$5+1&gt;'Primary inputs Alt'!$C$17,0,(SUM(OFFSET($I$21,0,AX$5-$I$5-$A70+1)))*$C70))</f>
        <v xml:space="preserve"> </v>
      </c>
      <c r="AY70" s="169" t="str">
        <f ca="1">IF(AY$5-$I$5&lt;$A70-1," ",IF(AY$5-$I$5+1&gt;'Primary inputs Alt'!$C$17,0,(SUM(OFFSET($I$21,0,AY$5-$I$5-$A70+1)))*$C70))</f>
        <v xml:space="preserve"> </v>
      </c>
      <c r="AZ70" s="169" t="str">
        <f ca="1">IF(AZ$5-$I$5&lt;$A70-1," ",IF(AZ$5-$I$5+1&gt;'Primary inputs Alt'!$C$17,0,(SUM(OFFSET($I$21,0,AZ$5-$I$5-$A70+1)))*$C70))</f>
        <v xml:space="preserve"> </v>
      </c>
      <c r="BA70" s="169">
        <f ca="1">IF(BA$5-$I$5&lt;$A70-1," ",IF(BA$5-$I$5+1&gt;'Primary inputs Alt'!$C$17,0,(SUM(OFFSET($I$21,0,BA$5-$I$5-$A70+1)))*$C70))</f>
        <v>0</v>
      </c>
      <c r="BB70" s="169">
        <f ca="1">IF(BB$5-$I$5&lt;$A70-1," ",IF(BB$5-$I$5+1&gt;'Primary inputs Alt'!$C$17,0,(SUM(OFFSET($I$21,0,BB$5-$I$5-$A70+1)))*$C70))</f>
        <v>0</v>
      </c>
      <c r="BC70" s="169">
        <f ca="1">IF(BC$5-$I$5&lt;$A70-1," ",IF(BC$5-$I$5+1&gt;'Primary inputs Alt'!$C$17,0,(SUM(OFFSET($I$21,0,BC$5-$I$5-$A70+1)))*$C70))</f>
        <v>0</v>
      </c>
      <c r="BD70" s="169">
        <f ca="1">IF(BD$5-$I$5&lt;$A70-1," ",IF(BD$5-$I$5+1&gt;'Primary inputs Alt'!$C$17,0,(SUM(OFFSET($I$21,0,BD$5-$I$5-$A70+1)))*$C70))</f>
        <v>0</v>
      </c>
      <c r="BE70" s="169">
        <f ca="1">IF(BE$5-$I$5&lt;$A70-1," ",IF(BE$5-$I$5+1&gt;'Primary inputs Alt'!$C$17,0,(SUM(OFFSET($I$21,0,BE$5-$I$5-$A70+1)))*$C70))</f>
        <v>0</v>
      </c>
      <c r="BF70" s="169">
        <f ca="1">IF(BF$5-$I$5&lt;$A70-1," ",IF(BF$5-$I$5+1&gt;'Primary inputs Alt'!$C$17,0,(SUM(OFFSET($I$21,0,BF$5-$I$5-$A70+1)))*$C70))</f>
        <v>0</v>
      </c>
      <c r="BG70" s="119"/>
      <c r="BH70" s="119"/>
      <c r="BI70" s="119"/>
      <c r="BJ70" s="119"/>
      <c r="BK70" s="119"/>
      <c r="BL70" s="119"/>
      <c r="BM70" s="119"/>
      <c r="BN70" s="119"/>
      <c r="BO70" s="119"/>
      <c r="BP70" s="119"/>
      <c r="BQ70" s="119"/>
      <c r="BR70" s="119"/>
      <c r="BS70" s="119"/>
      <c r="BT70" s="119"/>
      <c r="BU70" s="119"/>
      <c r="BV70" s="119"/>
      <c r="BW70" s="119"/>
      <c r="BX70" s="119"/>
      <c r="BY70" s="119"/>
      <c r="BZ70" s="119"/>
      <c r="CA70" s="119"/>
      <c r="CB70" s="119"/>
      <c r="CC70" s="119"/>
      <c r="CD70" s="119"/>
      <c r="CE70" s="119"/>
      <c r="CF70" s="119"/>
      <c r="CG70" s="119"/>
      <c r="CH70" s="119"/>
      <c r="CI70" s="119"/>
      <c r="CJ70" s="119"/>
      <c r="CK70" s="119"/>
      <c r="CL70" s="119"/>
      <c r="CM70" s="119"/>
      <c r="CN70" s="119"/>
      <c r="CO70" s="119"/>
      <c r="CP70" s="119"/>
      <c r="CQ70" s="119"/>
      <c r="CR70" s="119"/>
      <c r="CS70" s="119"/>
      <c r="CT70" s="119"/>
      <c r="CU70" s="119"/>
      <c r="CV70" s="119"/>
      <c r="CW70" s="119"/>
      <c r="CX70" s="119"/>
      <c r="CY70" s="119"/>
      <c r="CZ70" s="119"/>
    </row>
    <row r="71" spans="1:104">
      <c r="A71" s="119">
        <v>46</v>
      </c>
      <c r="B71" s="119" t="s">
        <v>240</v>
      </c>
      <c r="C71" s="119">
        <f ca="1">OFFSET('Primary inputs Alt'!$E$12,0,$A71-1)</f>
        <v>0</v>
      </c>
      <c r="I71" s="169" t="str">
        <f ca="1">IF(I$5-$I$5&lt;$A71-1," ",IF(I$5-$I$5+1&gt;'Primary inputs Alt'!$C$17,0,(SUM(OFFSET($I$21,0,I$5-$I$5-$A71+1)))*$C71))</f>
        <v xml:space="preserve"> </v>
      </c>
      <c r="J71" s="169" t="str">
        <f ca="1">IF(J$5-$I$5&lt;$A71-1," ",IF(J$5-$I$5+1&gt;'Primary inputs Alt'!$C$17,0,(SUM(OFFSET($I$21,0,J$5-$I$5-$A71+1)))*$C71))</f>
        <v xml:space="preserve"> </v>
      </c>
      <c r="K71" s="169" t="str">
        <f ca="1">IF(K$5-$I$5&lt;$A71-1," ",IF(K$5-$I$5+1&gt;'Primary inputs Alt'!$C$17,0,(SUM(OFFSET($I$21,0,K$5-$I$5-$A71+1)))*$C71))</f>
        <v xml:space="preserve"> </v>
      </c>
      <c r="L71" s="169" t="str">
        <f ca="1">IF(L$5-$I$5&lt;$A71-1," ",IF(L$5-$I$5+1&gt;'Primary inputs Alt'!$C$17,0,(SUM(OFFSET($I$21,0,L$5-$I$5-$A71+1)))*$C71))</f>
        <v xml:space="preserve"> </v>
      </c>
      <c r="M71" s="169" t="str">
        <f ca="1">IF(M$5-$I$5&lt;$A71-1," ",IF(M$5-$I$5+1&gt;'Primary inputs Alt'!$C$17,0,(SUM(OFFSET($I$21,0,M$5-$I$5-$A71+1)))*$C71))</f>
        <v xml:space="preserve"> </v>
      </c>
      <c r="N71" s="169" t="str">
        <f ca="1">IF(N$5-$I$5&lt;$A71-1," ",IF(N$5-$I$5+1&gt;'Primary inputs Alt'!$C$17,0,(SUM(OFFSET($I$21,0,N$5-$I$5-$A71+1)))*$C71))</f>
        <v xml:space="preserve"> </v>
      </c>
      <c r="O71" s="169" t="str">
        <f ca="1">IF(O$5-$I$5&lt;$A71-1," ",IF(O$5-$I$5+1&gt;'Primary inputs Alt'!$C$17,0,(SUM(OFFSET($I$21,0,O$5-$I$5-$A71+1)))*$C71))</f>
        <v xml:space="preserve"> </v>
      </c>
      <c r="P71" s="169" t="str">
        <f ca="1">IF(P$5-$I$5&lt;$A71-1," ",IF(P$5-$I$5+1&gt;'Primary inputs Alt'!$C$17,0,(SUM(OFFSET($I$21,0,P$5-$I$5-$A71+1)))*$C71))</f>
        <v xml:space="preserve"> </v>
      </c>
      <c r="Q71" s="169" t="str">
        <f ca="1">IF(Q$5-$I$5&lt;$A71-1," ",IF(Q$5-$I$5+1&gt;'Primary inputs Alt'!$C$17,0,(SUM(OFFSET($I$21,0,Q$5-$I$5-$A71+1)))*$C71))</f>
        <v xml:space="preserve"> </v>
      </c>
      <c r="R71" s="169" t="str">
        <f ca="1">IF(R$5-$I$5&lt;$A71-1," ",IF(R$5-$I$5+1&gt;'Primary inputs Alt'!$C$17,0,(SUM(OFFSET($I$21,0,R$5-$I$5-$A71+1)))*$C71))</f>
        <v xml:space="preserve"> </v>
      </c>
      <c r="S71" s="169" t="str">
        <f ca="1">IF(S$5-$I$5&lt;$A71-1," ",IF(S$5-$I$5+1&gt;'Primary inputs Alt'!$C$17,0,(SUM(OFFSET($I$21,0,S$5-$I$5-$A71+1)))*$C71))</f>
        <v xml:space="preserve"> </v>
      </c>
      <c r="T71" s="169" t="str">
        <f ca="1">IF(T$5-$I$5&lt;$A71-1," ",IF(T$5-$I$5+1&gt;'Primary inputs Alt'!$C$17,0,(SUM(OFFSET($I$21,0,T$5-$I$5-$A71+1)))*$C71))</f>
        <v xml:space="preserve"> </v>
      </c>
      <c r="U71" s="169" t="str">
        <f ca="1">IF(U$5-$I$5&lt;$A71-1," ",IF(U$5-$I$5+1&gt;'Primary inputs Alt'!$C$17,0,(SUM(OFFSET($I$21,0,U$5-$I$5-$A71+1)))*$C71))</f>
        <v xml:space="preserve"> </v>
      </c>
      <c r="V71" s="169" t="str">
        <f ca="1">IF(V$5-$I$5&lt;$A71-1," ",IF(V$5-$I$5+1&gt;'Primary inputs Alt'!$C$17,0,(SUM(OFFSET($I$21,0,V$5-$I$5-$A71+1)))*$C71))</f>
        <v xml:space="preserve"> </v>
      </c>
      <c r="W71" s="169" t="str">
        <f ca="1">IF(W$5-$I$5&lt;$A71-1," ",IF(W$5-$I$5+1&gt;'Primary inputs Alt'!$C$17,0,(SUM(OFFSET($I$21,0,W$5-$I$5-$A71+1)))*$C71))</f>
        <v xml:space="preserve"> </v>
      </c>
      <c r="X71" s="169" t="str">
        <f ca="1">IF(X$5-$I$5&lt;$A71-1," ",IF(X$5-$I$5+1&gt;'Primary inputs Alt'!$C$17,0,(SUM(OFFSET($I$21,0,X$5-$I$5-$A71+1)))*$C71))</f>
        <v xml:space="preserve"> </v>
      </c>
      <c r="Y71" s="169" t="str">
        <f ca="1">IF(Y$5-$I$5&lt;$A71-1," ",IF(Y$5-$I$5+1&gt;'Primary inputs Alt'!$C$17,0,(SUM(OFFSET($I$21,0,Y$5-$I$5-$A71+1)))*$C71))</f>
        <v xml:space="preserve"> </v>
      </c>
      <c r="Z71" s="169" t="str">
        <f ca="1">IF(Z$5-$I$5&lt;$A71-1," ",IF(Z$5-$I$5+1&gt;'Primary inputs Alt'!$C$17,0,(SUM(OFFSET($I$21,0,Z$5-$I$5-$A71+1)))*$C71))</f>
        <v xml:space="preserve"> </v>
      </c>
      <c r="AA71" s="169" t="str">
        <f ca="1">IF(AA$5-$I$5&lt;$A71-1," ",IF(AA$5-$I$5+1&gt;'Primary inputs Alt'!$C$17,0,(SUM(OFFSET($I$21,0,AA$5-$I$5-$A71+1)))*$C71))</f>
        <v xml:space="preserve"> </v>
      </c>
      <c r="AB71" s="169" t="str">
        <f ca="1">IF(AB$5-$I$5&lt;$A71-1," ",IF(AB$5-$I$5+1&gt;'Primary inputs Alt'!$C$17,0,(SUM(OFFSET($I$21,0,AB$5-$I$5-$A71+1)))*$C71))</f>
        <v xml:space="preserve"> </v>
      </c>
      <c r="AC71" s="169" t="str">
        <f ca="1">IF(AC$5-$I$5&lt;$A71-1," ",IF(AC$5-$I$5+1&gt;'Primary inputs Alt'!$C$17,0,(SUM(OFFSET($I$21,0,AC$5-$I$5-$A71+1)))*$C71))</f>
        <v xml:space="preserve"> </v>
      </c>
      <c r="AD71" s="169" t="str">
        <f ca="1">IF(AD$5-$I$5&lt;$A71-1," ",IF(AD$5-$I$5+1&gt;'Primary inputs Alt'!$C$17,0,(SUM(OFFSET($I$21,0,AD$5-$I$5-$A71+1)))*$C71))</f>
        <v xml:space="preserve"> </v>
      </c>
      <c r="AE71" s="169" t="str">
        <f ca="1">IF(AE$5-$I$5&lt;$A71-1," ",IF(AE$5-$I$5+1&gt;'Primary inputs Alt'!$C$17,0,(SUM(OFFSET($I$21,0,AE$5-$I$5-$A71+1)))*$C71))</f>
        <v xml:space="preserve"> </v>
      </c>
      <c r="AF71" s="169" t="str">
        <f ca="1">IF(AF$5-$I$5&lt;$A71-1," ",IF(AF$5-$I$5+1&gt;'Primary inputs Alt'!$C$17,0,(SUM(OFFSET($I$21,0,AF$5-$I$5-$A71+1)))*$C71))</f>
        <v xml:space="preserve"> </v>
      </c>
      <c r="AG71" s="169" t="str">
        <f ca="1">IF(AG$5-$I$5&lt;$A71-1," ",IF(AG$5-$I$5+1&gt;'Primary inputs Alt'!$C$17,0,(SUM(OFFSET($I$21,0,AG$5-$I$5-$A71+1)))*$C71))</f>
        <v xml:space="preserve"> </v>
      </c>
      <c r="AH71" s="169" t="str">
        <f ca="1">IF(AH$5-$I$5&lt;$A71-1," ",IF(AH$5-$I$5+1&gt;'Primary inputs Alt'!$C$17,0,(SUM(OFFSET($I$21,0,AH$5-$I$5-$A71+1)))*$C71))</f>
        <v xml:space="preserve"> </v>
      </c>
      <c r="AI71" s="169" t="str">
        <f ca="1">IF(AI$5-$I$5&lt;$A71-1," ",IF(AI$5-$I$5+1&gt;'Primary inputs Alt'!$C$17,0,(SUM(OFFSET($I$21,0,AI$5-$I$5-$A71+1)))*$C71))</f>
        <v xml:space="preserve"> </v>
      </c>
      <c r="AJ71" s="169" t="str">
        <f ca="1">IF(AJ$5-$I$5&lt;$A71-1," ",IF(AJ$5-$I$5+1&gt;'Primary inputs Alt'!$C$17,0,(SUM(OFFSET($I$21,0,AJ$5-$I$5-$A71+1)))*$C71))</f>
        <v xml:space="preserve"> </v>
      </c>
      <c r="AK71" s="169" t="str">
        <f ca="1">IF(AK$5-$I$5&lt;$A71-1," ",IF(AK$5-$I$5+1&gt;'Primary inputs Alt'!$C$17,0,(SUM(OFFSET($I$21,0,AK$5-$I$5-$A71+1)))*$C71))</f>
        <v xml:space="preserve"> </v>
      </c>
      <c r="AL71" s="169" t="str">
        <f ca="1">IF(AL$5-$I$5&lt;$A71-1," ",IF(AL$5-$I$5+1&gt;'Primary inputs Alt'!$C$17,0,(SUM(OFFSET($I$21,0,AL$5-$I$5-$A71+1)))*$C71))</f>
        <v xml:space="preserve"> </v>
      </c>
      <c r="AM71" s="169" t="str">
        <f ca="1">IF(AM$5-$I$5&lt;$A71-1," ",IF(AM$5-$I$5+1&gt;'Primary inputs Alt'!$C$17,0,(SUM(OFFSET($I$21,0,AM$5-$I$5-$A71+1)))*$C71))</f>
        <v xml:space="preserve"> </v>
      </c>
      <c r="AN71" s="169" t="str">
        <f ca="1">IF(AN$5-$I$5&lt;$A71-1," ",IF(AN$5-$I$5+1&gt;'Primary inputs Alt'!$C$17,0,(SUM(OFFSET($I$21,0,AN$5-$I$5-$A71+1)))*$C71))</f>
        <v xml:space="preserve"> </v>
      </c>
      <c r="AO71" s="169" t="str">
        <f ca="1">IF(AO$5-$I$5&lt;$A71-1," ",IF(AO$5-$I$5+1&gt;'Primary inputs Alt'!$C$17,0,(SUM(OFFSET($I$21,0,AO$5-$I$5-$A71+1)))*$C71))</f>
        <v xml:space="preserve"> </v>
      </c>
      <c r="AP71" s="169" t="str">
        <f ca="1">IF(AP$5-$I$5&lt;$A71-1," ",IF(AP$5-$I$5+1&gt;'Primary inputs Alt'!$C$17,0,(SUM(OFFSET($I$21,0,AP$5-$I$5-$A71+1)))*$C71))</f>
        <v xml:space="preserve"> </v>
      </c>
      <c r="AQ71" s="169" t="str">
        <f ca="1">IF(AQ$5-$I$5&lt;$A71-1," ",IF(AQ$5-$I$5+1&gt;'Primary inputs Alt'!$C$17,0,(SUM(OFFSET($I$21,0,AQ$5-$I$5-$A71+1)))*$C71))</f>
        <v xml:space="preserve"> </v>
      </c>
      <c r="AR71" s="169" t="str">
        <f ca="1">IF(AR$5-$I$5&lt;$A71-1," ",IF(AR$5-$I$5+1&gt;'Primary inputs Alt'!$C$17,0,(SUM(OFFSET($I$21,0,AR$5-$I$5-$A71+1)))*$C71))</f>
        <v xml:space="preserve"> </v>
      </c>
      <c r="AS71" s="169" t="str">
        <f ca="1">IF(AS$5-$I$5&lt;$A71-1," ",IF(AS$5-$I$5+1&gt;'Primary inputs Alt'!$C$17,0,(SUM(OFFSET($I$21,0,AS$5-$I$5-$A71+1)))*$C71))</f>
        <v xml:space="preserve"> </v>
      </c>
      <c r="AT71" s="169" t="str">
        <f ca="1">IF(AT$5-$I$5&lt;$A71-1," ",IF(AT$5-$I$5+1&gt;'Primary inputs Alt'!$C$17,0,(SUM(OFFSET($I$21,0,AT$5-$I$5-$A71+1)))*$C71))</f>
        <v xml:space="preserve"> </v>
      </c>
      <c r="AU71" s="169" t="str">
        <f ca="1">IF(AU$5-$I$5&lt;$A71-1," ",IF(AU$5-$I$5+1&gt;'Primary inputs Alt'!$C$17,0,(SUM(OFFSET($I$21,0,AU$5-$I$5-$A71+1)))*$C71))</f>
        <v xml:space="preserve"> </v>
      </c>
      <c r="AV71" s="169" t="str">
        <f ca="1">IF(AV$5-$I$5&lt;$A71-1," ",IF(AV$5-$I$5+1&gt;'Primary inputs Alt'!$C$17,0,(SUM(OFFSET($I$21,0,AV$5-$I$5-$A71+1)))*$C71))</f>
        <v xml:space="preserve"> </v>
      </c>
      <c r="AW71" s="169" t="str">
        <f ca="1">IF(AW$5-$I$5&lt;$A71-1," ",IF(AW$5-$I$5+1&gt;'Primary inputs Alt'!$C$17,0,(SUM(OFFSET($I$21,0,AW$5-$I$5-$A71+1)))*$C71))</f>
        <v xml:space="preserve"> </v>
      </c>
      <c r="AX71" s="169" t="str">
        <f ca="1">IF(AX$5-$I$5&lt;$A71-1," ",IF(AX$5-$I$5+1&gt;'Primary inputs Alt'!$C$17,0,(SUM(OFFSET($I$21,0,AX$5-$I$5-$A71+1)))*$C71))</f>
        <v xml:space="preserve"> </v>
      </c>
      <c r="AY71" s="169" t="str">
        <f ca="1">IF(AY$5-$I$5&lt;$A71-1," ",IF(AY$5-$I$5+1&gt;'Primary inputs Alt'!$C$17,0,(SUM(OFFSET($I$21,0,AY$5-$I$5-$A71+1)))*$C71))</f>
        <v xml:space="preserve"> </v>
      </c>
      <c r="AZ71" s="169" t="str">
        <f ca="1">IF(AZ$5-$I$5&lt;$A71-1," ",IF(AZ$5-$I$5+1&gt;'Primary inputs Alt'!$C$17,0,(SUM(OFFSET($I$21,0,AZ$5-$I$5-$A71+1)))*$C71))</f>
        <v xml:space="preserve"> </v>
      </c>
      <c r="BA71" s="169" t="str">
        <f ca="1">IF(BA$5-$I$5&lt;$A71-1," ",IF(BA$5-$I$5+1&gt;'Primary inputs Alt'!$C$17,0,(SUM(OFFSET($I$21,0,BA$5-$I$5-$A71+1)))*$C71))</f>
        <v xml:space="preserve"> </v>
      </c>
      <c r="BB71" s="169">
        <f ca="1">IF(BB$5-$I$5&lt;$A71-1," ",IF(BB$5-$I$5+1&gt;'Primary inputs Alt'!$C$17,0,(SUM(OFFSET($I$21,0,BB$5-$I$5-$A71+1)))*$C71))</f>
        <v>0</v>
      </c>
      <c r="BC71" s="169">
        <f ca="1">IF(BC$5-$I$5&lt;$A71-1," ",IF(BC$5-$I$5+1&gt;'Primary inputs Alt'!$C$17,0,(SUM(OFFSET($I$21,0,BC$5-$I$5-$A71+1)))*$C71))</f>
        <v>0</v>
      </c>
      <c r="BD71" s="169">
        <f ca="1">IF(BD$5-$I$5&lt;$A71-1," ",IF(BD$5-$I$5+1&gt;'Primary inputs Alt'!$C$17,0,(SUM(OFFSET($I$21,0,BD$5-$I$5-$A71+1)))*$C71))</f>
        <v>0</v>
      </c>
      <c r="BE71" s="169">
        <f ca="1">IF(BE$5-$I$5&lt;$A71-1," ",IF(BE$5-$I$5+1&gt;'Primary inputs Alt'!$C$17,0,(SUM(OFFSET($I$21,0,BE$5-$I$5-$A71+1)))*$C71))</f>
        <v>0</v>
      </c>
      <c r="BF71" s="169">
        <f ca="1">IF(BF$5-$I$5&lt;$A71-1," ",IF(BF$5-$I$5+1&gt;'Primary inputs Alt'!$C$17,0,(SUM(OFFSET($I$21,0,BF$5-$I$5-$A71+1)))*$C71))</f>
        <v>0</v>
      </c>
      <c r="BG71" s="119"/>
      <c r="BH71" s="119"/>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19"/>
      <c r="CG71" s="119"/>
      <c r="CH71" s="119"/>
      <c r="CI71" s="119"/>
      <c r="CJ71" s="119"/>
      <c r="CK71" s="119"/>
      <c r="CL71" s="119"/>
      <c r="CM71" s="119"/>
      <c r="CN71" s="119"/>
      <c r="CO71" s="119"/>
      <c r="CP71" s="119"/>
      <c r="CQ71" s="119"/>
      <c r="CR71" s="119"/>
      <c r="CS71" s="119"/>
      <c r="CT71" s="119"/>
      <c r="CU71" s="119"/>
      <c r="CV71" s="119"/>
      <c r="CW71" s="119"/>
      <c r="CX71" s="119"/>
      <c r="CY71" s="119"/>
      <c r="CZ71" s="119"/>
    </row>
    <row r="72" spans="1:104">
      <c r="A72" s="119">
        <v>47</v>
      </c>
      <c r="B72" s="119" t="s">
        <v>241</v>
      </c>
      <c r="C72" s="119">
        <f ca="1">OFFSET('Primary inputs Alt'!$E$12,0,$A72-1)</f>
        <v>0</v>
      </c>
      <c r="I72" s="169" t="str">
        <f ca="1">IF(I$5-$I$5&lt;$A72-1," ",IF(I$5-$I$5+1&gt;'Primary inputs Alt'!$C$17,0,(SUM(OFFSET($I$21,0,I$5-$I$5-$A72+1)))*$C72))</f>
        <v xml:space="preserve"> </v>
      </c>
      <c r="J72" s="169" t="str">
        <f ca="1">IF(J$5-$I$5&lt;$A72-1," ",IF(J$5-$I$5+1&gt;'Primary inputs Alt'!$C$17,0,(SUM(OFFSET($I$21,0,J$5-$I$5-$A72+1)))*$C72))</f>
        <v xml:space="preserve"> </v>
      </c>
      <c r="K72" s="169" t="str">
        <f ca="1">IF(K$5-$I$5&lt;$A72-1," ",IF(K$5-$I$5+1&gt;'Primary inputs Alt'!$C$17,0,(SUM(OFFSET($I$21,0,K$5-$I$5-$A72+1)))*$C72))</f>
        <v xml:space="preserve"> </v>
      </c>
      <c r="L72" s="169" t="str">
        <f ca="1">IF(L$5-$I$5&lt;$A72-1," ",IF(L$5-$I$5+1&gt;'Primary inputs Alt'!$C$17,0,(SUM(OFFSET($I$21,0,L$5-$I$5-$A72+1)))*$C72))</f>
        <v xml:space="preserve"> </v>
      </c>
      <c r="M72" s="169" t="str">
        <f ca="1">IF(M$5-$I$5&lt;$A72-1," ",IF(M$5-$I$5+1&gt;'Primary inputs Alt'!$C$17,0,(SUM(OFFSET($I$21,0,M$5-$I$5-$A72+1)))*$C72))</f>
        <v xml:space="preserve"> </v>
      </c>
      <c r="N72" s="169" t="str">
        <f ca="1">IF(N$5-$I$5&lt;$A72-1," ",IF(N$5-$I$5+1&gt;'Primary inputs Alt'!$C$17,0,(SUM(OFFSET($I$21,0,N$5-$I$5-$A72+1)))*$C72))</f>
        <v xml:space="preserve"> </v>
      </c>
      <c r="O72" s="169" t="str">
        <f ca="1">IF(O$5-$I$5&lt;$A72-1," ",IF(O$5-$I$5+1&gt;'Primary inputs Alt'!$C$17,0,(SUM(OFFSET($I$21,0,O$5-$I$5-$A72+1)))*$C72))</f>
        <v xml:space="preserve"> </v>
      </c>
      <c r="P72" s="169" t="str">
        <f ca="1">IF(P$5-$I$5&lt;$A72-1," ",IF(P$5-$I$5+1&gt;'Primary inputs Alt'!$C$17,0,(SUM(OFFSET($I$21,0,P$5-$I$5-$A72+1)))*$C72))</f>
        <v xml:space="preserve"> </v>
      </c>
      <c r="Q72" s="169" t="str">
        <f ca="1">IF(Q$5-$I$5&lt;$A72-1," ",IF(Q$5-$I$5+1&gt;'Primary inputs Alt'!$C$17,0,(SUM(OFFSET($I$21,0,Q$5-$I$5-$A72+1)))*$C72))</f>
        <v xml:space="preserve"> </v>
      </c>
      <c r="R72" s="169" t="str">
        <f ca="1">IF(R$5-$I$5&lt;$A72-1," ",IF(R$5-$I$5+1&gt;'Primary inputs Alt'!$C$17,0,(SUM(OFFSET($I$21,0,R$5-$I$5-$A72+1)))*$C72))</f>
        <v xml:space="preserve"> </v>
      </c>
      <c r="S72" s="169" t="str">
        <f ca="1">IF(S$5-$I$5&lt;$A72-1," ",IF(S$5-$I$5+1&gt;'Primary inputs Alt'!$C$17,0,(SUM(OFFSET($I$21,0,S$5-$I$5-$A72+1)))*$C72))</f>
        <v xml:space="preserve"> </v>
      </c>
      <c r="T72" s="169" t="str">
        <f ca="1">IF(T$5-$I$5&lt;$A72-1," ",IF(T$5-$I$5+1&gt;'Primary inputs Alt'!$C$17,0,(SUM(OFFSET($I$21,0,T$5-$I$5-$A72+1)))*$C72))</f>
        <v xml:space="preserve"> </v>
      </c>
      <c r="U72" s="169" t="str">
        <f ca="1">IF(U$5-$I$5&lt;$A72-1," ",IF(U$5-$I$5+1&gt;'Primary inputs Alt'!$C$17,0,(SUM(OFFSET($I$21,0,U$5-$I$5-$A72+1)))*$C72))</f>
        <v xml:space="preserve"> </v>
      </c>
      <c r="V72" s="169" t="str">
        <f ca="1">IF(V$5-$I$5&lt;$A72-1," ",IF(V$5-$I$5+1&gt;'Primary inputs Alt'!$C$17,0,(SUM(OFFSET($I$21,0,V$5-$I$5-$A72+1)))*$C72))</f>
        <v xml:space="preserve"> </v>
      </c>
      <c r="W72" s="169" t="str">
        <f ca="1">IF(W$5-$I$5&lt;$A72-1," ",IF(W$5-$I$5+1&gt;'Primary inputs Alt'!$C$17,0,(SUM(OFFSET($I$21,0,W$5-$I$5-$A72+1)))*$C72))</f>
        <v xml:space="preserve"> </v>
      </c>
      <c r="X72" s="169" t="str">
        <f ca="1">IF(X$5-$I$5&lt;$A72-1," ",IF(X$5-$I$5+1&gt;'Primary inputs Alt'!$C$17,0,(SUM(OFFSET($I$21,0,X$5-$I$5-$A72+1)))*$C72))</f>
        <v xml:space="preserve"> </v>
      </c>
      <c r="Y72" s="169" t="str">
        <f ca="1">IF(Y$5-$I$5&lt;$A72-1," ",IF(Y$5-$I$5+1&gt;'Primary inputs Alt'!$C$17,0,(SUM(OFFSET($I$21,0,Y$5-$I$5-$A72+1)))*$C72))</f>
        <v xml:space="preserve"> </v>
      </c>
      <c r="Z72" s="169" t="str">
        <f ca="1">IF(Z$5-$I$5&lt;$A72-1," ",IF(Z$5-$I$5+1&gt;'Primary inputs Alt'!$C$17,0,(SUM(OFFSET($I$21,0,Z$5-$I$5-$A72+1)))*$C72))</f>
        <v xml:space="preserve"> </v>
      </c>
      <c r="AA72" s="169" t="str">
        <f ca="1">IF(AA$5-$I$5&lt;$A72-1," ",IF(AA$5-$I$5+1&gt;'Primary inputs Alt'!$C$17,0,(SUM(OFFSET($I$21,0,AA$5-$I$5-$A72+1)))*$C72))</f>
        <v xml:space="preserve"> </v>
      </c>
      <c r="AB72" s="169" t="str">
        <f ca="1">IF(AB$5-$I$5&lt;$A72-1," ",IF(AB$5-$I$5+1&gt;'Primary inputs Alt'!$C$17,0,(SUM(OFFSET($I$21,0,AB$5-$I$5-$A72+1)))*$C72))</f>
        <v xml:space="preserve"> </v>
      </c>
      <c r="AC72" s="169" t="str">
        <f ca="1">IF(AC$5-$I$5&lt;$A72-1," ",IF(AC$5-$I$5+1&gt;'Primary inputs Alt'!$C$17,0,(SUM(OFFSET($I$21,0,AC$5-$I$5-$A72+1)))*$C72))</f>
        <v xml:space="preserve"> </v>
      </c>
      <c r="AD72" s="169" t="str">
        <f ca="1">IF(AD$5-$I$5&lt;$A72-1," ",IF(AD$5-$I$5+1&gt;'Primary inputs Alt'!$C$17,0,(SUM(OFFSET($I$21,0,AD$5-$I$5-$A72+1)))*$C72))</f>
        <v xml:space="preserve"> </v>
      </c>
      <c r="AE72" s="169" t="str">
        <f ca="1">IF(AE$5-$I$5&lt;$A72-1," ",IF(AE$5-$I$5+1&gt;'Primary inputs Alt'!$C$17,0,(SUM(OFFSET($I$21,0,AE$5-$I$5-$A72+1)))*$C72))</f>
        <v xml:space="preserve"> </v>
      </c>
      <c r="AF72" s="169" t="str">
        <f ca="1">IF(AF$5-$I$5&lt;$A72-1," ",IF(AF$5-$I$5+1&gt;'Primary inputs Alt'!$C$17,0,(SUM(OFFSET($I$21,0,AF$5-$I$5-$A72+1)))*$C72))</f>
        <v xml:space="preserve"> </v>
      </c>
      <c r="AG72" s="169" t="str">
        <f ca="1">IF(AG$5-$I$5&lt;$A72-1," ",IF(AG$5-$I$5+1&gt;'Primary inputs Alt'!$C$17,0,(SUM(OFFSET($I$21,0,AG$5-$I$5-$A72+1)))*$C72))</f>
        <v xml:space="preserve"> </v>
      </c>
      <c r="AH72" s="169" t="str">
        <f ca="1">IF(AH$5-$I$5&lt;$A72-1," ",IF(AH$5-$I$5+1&gt;'Primary inputs Alt'!$C$17,0,(SUM(OFFSET($I$21,0,AH$5-$I$5-$A72+1)))*$C72))</f>
        <v xml:space="preserve"> </v>
      </c>
      <c r="AI72" s="169" t="str">
        <f ca="1">IF(AI$5-$I$5&lt;$A72-1," ",IF(AI$5-$I$5+1&gt;'Primary inputs Alt'!$C$17,0,(SUM(OFFSET($I$21,0,AI$5-$I$5-$A72+1)))*$C72))</f>
        <v xml:space="preserve"> </v>
      </c>
      <c r="AJ72" s="169" t="str">
        <f ca="1">IF(AJ$5-$I$5&lt;$A72-1," ",IF(AJ$5-$I$5+1&gt;'Primary inputs Alt'!$C$17,0,(SUM(OFFSET($I$21,0,AJ$5-$I$5-$A72+1)))*$C72))</f>
        <v xml:space="preserve"> </v>
      </c>
      <c r="AK72" s="169" t="str">
        <f ca="1">IF(AK$5-$I$5&lt;$A72-1," ",IF(AK$5-$I$5+1&gt;'Primary inputs Alt'!$C$17,0,(SUM(OFFSET($I$21,0,AK$5-$I$5-$A72+1)))*$C72))</f>
        <v xml:space="preserve"> </v>
      </c>
      <c r="AL72" s="169" t="str">
        <f ca="1">IF(AL$5-$I$5&lt;$A72-1," ",IF(AL$5-$I$5+1&gt;'Primary inputs Alt'!$C$17,0,(SUM(OFFSET($I$21,0,AL$5-$I$5-$A72+1)))*$C72))</f>
        <v xml:space="preserve"> </v>
      </c>
      <c r="AM72" s="169" t="str">
        <f ca="1">IF(AM$5-$I$5&lt;$A72-1," ",IF(AM$5-$I$5+1&gt;'Primary inputs Alt'!$C$17,0,(SUM(OFFSET($I$21,0,AM$5-$I$5-$A72+1)))*$C72))</f>
        <v xml:space="preserve"> </v>
      </c>
      <c r="AN72" s="169" t="str">
        <f ca="1">IF(AN$5-$I$5&lt;$A72-1," ",IF(AN$5-$I$5+1&gt;'Primary inputs Alt'!$C$17,0,(SUM(OFFSET($I$21,0,AN$5-$I$5-$A72+1)))*$C72))</f>
        <v xml:space="preserve"> </v>
      </c>
      <c r="AO72" s="169" t="str">
        <f ca="1">IF(AO$5-$I$5&lt;$A72-1," ",IF(AO$5-$I$5+1&gt;'Primary inputs Alt'!$C$17,0,(SUM(OFFSET($I$21,0,AO$5-$I$5-$A72+1)))*$C72))</f>
        <v xml:space="preserve"> </v>
      </c>
      <c r="AP72" s="169" t="str">
        <f ca="1">IF(AP$5-$I$5&lt;$A72-1," ",IF(AP$5-$I$5+1&gt;'Primary inputs Alt'!$C$17,0,(SUM(OFFSET($I$21,0,AP$5-$I$5-$A72+1)))*$C72))</f>
        <v xml:space="preserve"> </v>
      </c>
      <c r="AQ72" s="169" t="str">
        <f ca="1">IF(AQ$5-$I$5&lt;$A72-1," ",IF(AQ$5-$I$5+1&gt;'Primary inputs Alt'!$C$17,0,(SUM(OFFSET($I$21,0,AQ$5-$I$5-$A72+1)))*$C72))</f>
        <v xml:space="preserve"> </v>
      </c>
      <c r="AR72" s="169" t="str">
        <f ca="1">IF(AR$5-$I$5&lt;$A72-1," ",IF(AR$5-$I$5+1&gt;'Primary inputs Alt'!$C$17,0,(SUM(OFFSET($I$21,0,AR$5-$I$5-$A72+1)))*$C72))</f>
        <v xml:space="preserve"> </v>
      </c>
      <c r="AS72" s="169" t="str">
        <f ca="1">IF(AS$5-$I$5&lt;$A72-1," ",IF(AS$5-$I$5+1&gt;'Primary inputs Alt'!$C$17,0,(SUM(OFFSET($I$21,0,AS$5-$I$5-$A72+1)))*$C72))</f>
        <v xml:space="preserve"> </v>
      </c>
      <c r="AT72" s="169" t="str">
        <f ca="1">IF(AT$5-$I$5&lt;$A72-1," ",IF(AT$5-$I$5+1&gt;'Primary inputs Alt'!$C$17,0,(SUM(OFFSET($I$21,0,AT$5-$I$5-$A72+1)))*$C72))</f>
        <v xml:space="preserve"> </v>
      </c>
      <c r="AU72" s="169" t="str">
        <f ca="1">IF(AU$5-$I$5&lt;$A72-1," ",IF(AU$5-$I$5+1&gt;'Primary inputs Alt'!$C$17,0,(SUM(OFFSET($I$21,0,AU$5-$I$5-$A72+1)))*$C72))</f>
        <v xml:space="preserve"> </v>
      </c>
      <c r="AV72" s="169" t="str">
        <f ca="1">IF(AV$5-$I$5&lt;$A72-1," ",IF(AV$5-$I$5+1&gt;'Primary inputs Alt'!$C$17,0,(SUM(OFFSET($I$21,0,AV$5-$I$5-$A72+1)))*$C72))</f>
        <v xml:space="preserve"> </v>
      </c>
      <c r="AW72" s="169" t="str">
        <f ca="1">IF(AW$5-$I$5&lt;$A72-1," ",IF(AW$5-$I$5+1&gt;'Primary inputs Alt'!$C$17,0,(SUM(OFFSET($I$21,0,AW$5-$I$5-$A72+1)))*$C72))</f>
        <v xml:space="preserve"> </v>
      </c>
      <c r="AX72" s="169" t="str">
        <f ca="1">IF(AX$5-$I$5&lt;$A72-1," ",IF(AX$5-$I$5+1&gt;'Primary inputs Alt'!$C$17,0,(SUM(OFFSET($I$21,0,AX$5-$I$5-$A72+1)))*$C72))</f>
        <v xml:space="preserve"> </v>
      </c>
      <c r="AY72" s="169" t="str">
        <f ca="1">IF(AY$5-$I$5&lt;$A72-1," ",IF(AY$5-$I$5+1&gt;'Primary inputs Alt'!$C$17,0,(SUM(OFFSET($I$21,0,AY$5-$I$5-$A72+1)))*$C72))</f>
        <v xml:space="preserve"> </v>
      </c>
      <c r="AZ72" s="169" t="str">
        <f ca="1">IF(AZ$5-$I$5&lt;$A72-1," ",IF(AZ$5-$I$5+1&gt;'Primary inputs Alt'!$C$17,0,(SUM(OFFSET($I$21,0,AZ$5-$I$5-$A72+1)))*$C72))</f>
        <v xml:space="preserve"> </v>
      </c>
      <c r="BA72" s="169" t="str">
        <f ca="1">IF(BA$5-$I$5&lt;$A72-1," ",IF(BA$5-$I$5+1&gt;'Primary inputs Alt'!$C$17,0,(SUM(OFFSET($I$21,0,BA$5-$I$5-$A72+1)))*$C72))</f>
        <v xml:space="preserve"> </v>
      </c>
      <c r="BB72" s="169" t="str">
        <f ca="1">IF(BB$5-$I$5&lt;$A72-1," ",IF(BB$5-$I$5+1&gt;'Primary inputs Alt'!$C$17,0,(SUM(OFFSET($I$21,0,BB$5-$I$5-$A72+1)))*$C72))</f>
        <v xml:space="preserve"> </v>
      </c>
      <c r="BC72" s="169">
        <f ca="1">IF(BC$5-$I$5&lt;$A72-1," ",IF(BC$5-$I$5+1&gt;'Primary inputs Alt'!$C$17,0,(SUM(OFFSET($I$21,0,BC$5-$I$5-$A72+1)))*$C72))</f>
        <v>0</v>
      </c>
      <c r="BD72" s="169">
        <f ca="1">IF(BD$5-$I$5&lt;$A72-1," ",IF(BD$5-$I$5+1&gt;'Primary inputs Alt'!$C$17,0,(SUM(OFFSET($I$21,0,BD$5-$I$5-$A72+1)))*$C72))</f>
        <v>0</v>
      </c>
      <c r="BE72" s="169">
        <f ca="1">IF(BE$5-$I$5&lt;$A72-1," ",IF(BE$5-$I$5+1&gt;'Primary inputs Alt'!$C$17,0,(SUM(OFFSET($I$21,0,BE$5-$I$5-$A72+1)))*$C72))</f>
        <v>0</v>
      </c>
      <c r="BF72" s="169">
        <f ca="1">IF(BF$5-$I$5&lt;$A72-1," ",IF(BF$5-$I$5+1&gt;'Primary inputs Alt'!$C$17,0,(SUM(OFFSET($I$21,0,BF$5-$I$5-$A72+1)))*$C72))</f>
        <v>0</v>
      </c>
      <c r="BG72" s="119"/>
      <c r="BH72" s="119"/>
      <c r="BI72" s="119"/>
      <c r="BJ72" s="119"/>
      <c r="BK72" s="119"/>
      <c r="BL72" s="119"/>
      <c r="BM72" s="119"/>
      <c r="BN72" s="119"/>
      <c r="BO72" s="119"/>
      <c r="BP72" s="119"/>
      <c r="BQ72" s="119"/>
      <c r="BR72" s="119"/>
      <c r="BS72" s="119"/>
      <c r="BT72" s="119"/>
      <c r="BU72" s="119"/>
      <c r="BV72" s="119"/>
      <c r="BW72" s="119"/>
      <c r="BX72" s="119"/>
      <c r="BY72" s="119"/>
      <c r="BZ72" s="119"/>
      <c r="CA72" s="119"/>
      <c r="CB72" s="119"/>
      <c r="CC72" s="119"/>
      <c r="CD72" s="119"/>
      <c r="CE72" s="119"/>
      <c r="CF72" s="119"/>
      <c r="CG72" s="119"/>
      <c r="CH72" s="119"/>
      <c r="CI72" s="119"/>
      <c r="CJ72" s="119"/>
      <c r="CK72" s="119"/>
      <c r="CL72" s="119"/>
      <c r="CM72" s="119"/>
      <c r="CN72" s="119"/>
      <c r="CO72" s="119"/>
      <c r="CP72" s="119"/>
      <c r="CQ72" s="119"/>
      <c r="CR72" s="119"/>
      <c r="CS72" s="119"/>
      <c r="CT72" s="119"/>
      <c r="CU72" s="119"/>
      <c r="CV72" s="119"/>
      <c r="CW72" s="119"/>
      <c r="CX72" s="119"/>
      <c r="CY72" s="119"/>
      <c r="CZ72" s="119"/>
    </row>
    <row r="73" spans="1:104">
      <c r="A73" s="119">
        <v>48</v>
      </c>
      <c r="B73" s="119" t="s">
        <v>242</v>
      </c>
      <c r="C73" s="119">
        <f ca="1">OFFSET('Primary inputs Alt'!$E$12,0,$A73-1)</f>
        <v>0</v>
      </c>
      <c r="I73" s="169" t="str">
        <f ca="1">IF(I$5-$I$5&lt;$A73-1," ",IF(I$5-$I$5+1&gt;'Primary inputs Alt'!$C$17,0,(SUM(OFFSET($I$21,0,I$5-$I$5-$A73+1)))*$C73))</f>
        <v xml:space="preserve"> </v>
      </c>
      <c r="J73" s="169" t="str">
        <f ca="1">IF(J$5-$I$5&lt;$A73-1," ",IF(J$5-$I$5+1&gt;'Primary inputs Alt'!$C$17,0,(SUM(OFFSET($I$21,0,J$5-$I$5-$A73+1)))*$C73))</f>
        <v xml:space="preserve"> </v>
      </c>
      <c r="K73" s="169" t="str">
        <f ca="1">IF(K$5-$I$5&lt;$A73-1," ",IF(K$5-$I$5+1&gt;'Primary inputs Alt'!$C$17,0,(SUM(OFFSET($I$21,0,K$5-$I$5-$A73+1)))*$C73))</f>
        <v xml:space="preserve"> </v>
      </c>
      <c r="L73" s="169" t="str">
        <f ca="1">IF(L$5-$I$5&lt;$A73-1," ",IF(L$5-$I$5+1&gt;'Primary inputs Alt'!$C$17,0,(SUM(OFFSET($I$21,0,L$5-$I$5-$A73+1)))*$C73))</f>
        <v xml:space="preserve"> </v>
      </c>
      <c r="M73" s="169" t="str">
        <f ca="1">IF(M$5-$I$5&lt;$A73-1," ",IF(M$5-$I$5+1&gt;'Primary inputs Alt'!$C$17,0,(SUM(OFFSET($I$21,0,M$5-$I$5-$A73+1)))*$C73))</f>
        <v xml:space="preserve"> </v>
      </c>
      <c r="N73" s="169" t="str">
        <f ca="1">IF(N$5-$I$5&lt;$A73-1," ",IF(N$5-$I$5+1&gt;'Primary inputs Alt'!$C$17,0,(SUM(OFFSET($I$21,0,N$5-$I$5-$A73+1)))*$C73))</f>
        <v xml:space="preserve"> </v>
      </c>
      <c r="O73" s="169" t="str">
        <f ca="1">IF(O$5-$I$5&lt;$A73-1," ",IF(O$5-$I$5+1&gt;'Primary inputs Alt'!$C$17,0,(SUM(OFFSET($I$21,0,O$5-$I$5-$A73+1)))*$C73))</f>
        <v xml:space="preserve"> </v>
      </c>
      <c r="P73" s="169" t="str">
        <f ca="1">IF(P$5-$I$5&lt;$A73-1," ",IF(P$5-$I$5+1&gt;'Primary inputs Alt'!$C$17,0,(SUM(OFFSET($I$21,0,P$5-$I$5-$A73+1)))*$C73))</f>
        <v xml:space="preserve"> </v>
      </c>
      <c r="Q73" s="169" t="str">
        <f ca="1">IF(Q$5-$I$5&lt;$A73-1," ",IF(Q$5-$I$5+1&gt;'Primary inputs Alt'!$C$17,0,(SUM(OFFSET($I$21,0,Q$5-$I$5-$A73+1)))*$C73))</f>
        <v xml:space="preserve"> </v>
      </c>
      <c r="R73" s="169" t="str">
        <f ca="1">IF(R$5-$I$5&lt;$A73-1," ",IF(R$5-$I$5+1&gt;'Primary inputs Alt'!$C$17,0,(SUM(OFFSET($I$21,0,R$5-$I$5-$A73+1)))*$C73))</f>
        <v xml:space="preserve"> </v>
      </c>
      <c r="S73" s="169" t="str">
        <f ca="1">IF(S$5-$I$5&lt;$A73-1," ",IF(S$5-$I$5+1&gt;'Primary inputs Alt'!$C$17,0,(SUM(OFFSET($I$21,0,S$5-$I$5-$A73+1)))*$C73))</f>
        <v xml:space="preserve"> </v>
      </c>
      <c r="T73" s="169" t="str">
        <f ca="1">IF(T$5-$I$5&lt;$A73-1," ",IF(T$5-$I$5+1&gt;'Primary inputs Alt'!$C$17,0,(SUM(OFFSET($I$21,0,T$5-$I$5-$A73+1)))*$C73))</f>
        <v xml:space="preserve"> </v>
      </c>
      <c r="U73" s="169" t="str">
        <f ca="1">IF(U$5-$I$5&lt;$A73-1," ",IF(U$5-$I$5+1&gt;'Primary inputs Alt'!$C$17,0,(SUM(OFFSET($I$21,0,U$5-$I$5-$A73+1)))*$C73))</f>
        <v xml:space="preserve"> </v>
      </c>
      <c r="V73" s="169" t="str">
        <f ca="1">IF(V$5-$I$5&lt;$A73-1," ",IF(V$5-$I$5+1&gt;'Primary inputs Alt'!$C$17,0,(SUM(OFFSET($I$21,0,V$5-$I$5-$A73+1)))*$C73))</f>
        <v xml:space="preserve"> </v>
      </c>
      <c r="W73" s="169" t="str">
        <f ca="1">IF(W$5-$I$5&lt;$A73-1," ",IF(W$5-$I$5+1&gt;'Primary inputs Alt'!$C$17,0,(SUM(OFFSET($I$21,0,W$5-$I$5-$A73+1)))*$C73))</f>
        <v xml:space="preserve"> </v>
      </c>
      <c r="X73" s="169" t="str">
        <f ca="1">IF(X$5-$I$5&lt;$A73-1," ",IF(X$5-$I$5+1&gt;'Primary inputs Alt'!$C$17,0,(SUM(OFFSET($I$21,0,X$5-$I$5-$A73+1)))*$C73))</f>
        <v xml:space="preserve"> </v>
      </c>
      <c r="Y73" s="169" t="str">
        <f ca="1">IF(Y$5-$I$5&lt;$A73-1," ",IF(Y$5-$I$5+1&gt;'Primary inputs Alt'!$C$17,0,(SUM(OFFSET($I$21,0,Y$5-$I$5-$A73+1)))*$C73))</f>
        <v xml:space="preserve"> </v>
      </c>
      <c r="Z73" s="169" t="str">
        <f ca="1">IF(Z$5-$I$5&lt;$A73-1," ",IF(Z$5-$I$5+1&gt;'Primary inputs Alt'!$C$17,0,(SUM(OFFSET($I$21,0,Z$5-$I$5-$A73+1)))*$C73))</f>
        <v xml:space="preserve"> </v>
      </c>
      <c r="AA73" s="169" t="str">
        <f ca="1">IF(AA$5-$I$5&lt;$A73-1," ",IF(AA$5-$I$5+1&gt;'Primary inputs Alt'!$C$17,0,(SUM(OFFSET($I$21,0,AA$5-$I$5-$A73+1)))*$C73))</f>
        <v xml:space="preserve"> </v>
      </c>
      <c r="AB73" s="169" t="str">
        <f ca="1">IF(AB$5-$I$5&lt;$A73-1," ",IF(AB$5-$I$5+1&gt;'Primary inputs Alt'!$C$17,0,(SUM(OFFSET($I$21,0,AB$5-$I$5-$A73+1)))*$C73))</f>
        <v xml:space="preserve"> </v>
      </c>
      <c r="AC73" s="169" t="str">
        <f ca="1">IF(AC$5-$I$5&lt;$A73-1," ",IF(AC$5-$I$5+1&gt;'Primary inputs Alt'!$C$17,0,(SUM(OFFSET($I$21,0,AC$5-$I$5-$A73+1)))*$C73))</f>
        <v xml:space="preserve"> </v>
      </c>
      <c r="AD73" s="169" t="str">
        <f ca="1">IF(AD$5-$I$5&lt;$A73-1," ",IF(AD$5-$I$5+1&gt;'Primary inputs Alt'!$C$17,0,(SUM(OFFSET($I$21,0,AD$5-$I$5-$A73+1)))*$C73))</f>
        <v xml:space="preserve"> </v>
      </c>
      <c r="AE73" s="169" t="str">
        <f ca="1">IF(AE$5-$I$5&lt;$A73-1," ",IF(AE$5-$I$5+1&gt;'Primary inputs Alt'!$C$17,0,(SUM(OFFSET($I$21,0,AE$5-$I$5-$A73+1)))*$C73))</f>
        <v xml:space="preserve"> </v>
      </c>
      <c r="AF73" s="169" t="str">
        <f ca="1">IF(AF$5-$I$5&lt;$A73-1," ",IF(AF$5-$I$5+1&gt;'Primary inputs Alt'!$C$17,0,(SUM(OFFSET($I$21,0,AF$5-$I$5-$A73+1)))*$C73))</f>
        <v xml:space="preserve"> </v>
      </c>
      <c r="AG73" s="169" t="str">
        <f ca="1">IF(AG$5-$I$5&lt;$A73-1," ",IF(AG$5-$I$5+1&gt;'Primary inputs Alt'!$C$17,0,(SUM(OFFSET($I$21,0,AG$5-$I$5-$A73+1)))*$C73))</f>
        <v xml:space="preserve"> </v>
      </c>
      <c r="AH73" s="169" t="str">
        <f ca="1">IF(AH$5-$I$5&lt;$A73-1," ",IF(AH$5-$I$5+1&gt;'Primary inputs Alt'!$C$17,0,(SUM(OFFSET($I$21,0,AH$5-$I$5-$A73+1)))*$C73))</f>
        <v xml:space="preserve"> </v>
      </c>
      <c r="AI73" s="169" t="str">
        <f ca="1">IF(AI$5-$I$5&lt;$A73-1," ",IF(AI$5-$I$5+1&gt;'Primary inputs Alt'!$C$17,0,(SUM(OFFSET($I$21,0,AI$5-$I$5-$A73+1)))*$C73))</f>
        <v xml:space="preserve"> </v>
      </c>
      <c r="AJ73" s="169" t="str">
        <f ca="1">IF(AJ$5-$I$5&lt;$A73-1," ",IF(AJ$5-$I$5+1&gt;'Primary inputs Alt'!$C$17,0,(SUM(OFFSET($I$21,0,AJ$5-$I$5-$A73+1)))*$C73))</f>
        <v xml:space="preserve"> </v>
      </c>
      <c r="AK73" s="169" t="str">
        <f ca="1">IF(AK$5-$I$5&lt;$A73-1," ",IF(AK$5-$I$5+1&gt;'Primary inputs Alt'!$C$17,0,(SUM(OFFSET($I$21,0,AK$5-$I$5-$A73+1)))*$C73))</f>
        <v xml:space="preserve"> </v>
      </c>
      <c r="AL73" s="169" t="str">
        <f ca="1">IF(AL$5-$I$5&lt;$A73-1," ",IF(AL$5-$I$5+1&gt;'Primary inputs Alt'!$C$17,0,(SUM(OFFSET($I$21,0,AL$5-$I$5-$A73+1)))*$C73))</f>
        <v xml:space="preserve"> </v>
      </c>
      <c r="AM73" s="169" t="str">
        <f ca="1">IF(AM$5-$I$5&lt;$A73-1," ",IF(AM$5-$I$5+1&gt;'Primary inputs Alt'!$C$17,0,(SUM(OFFSET($I$21,0,AM$5-$I$5-$A73+1)))*$C73))</f>
        <v xml:space="preserve"> </v>
      </c>
      <c r="AN73" s="169" t="str">
        <f ca="1">IF(AN$5-$I$5&lt;$A73-1," ",IF(AN$5-$I$5+1&gt;'Primary inputs Alt'!$C$17,0,(SUM(OFFSET($I$21,0,AN$5-$I$5-$A73+1)))*$C73))</f>
        <v xml:space="preserve"> </v>
      </c>
      <c r="AO73" s="169" t="str">
        <f ca="1">IF(AO$5-$I$5&lt;$A73-1," ",IF(AO$5-$I$5+1&gt;'Primary inputs Alt'!$C$17,0,(SUM(OFFSET($I$21,0,AO$5-$I$5-$A73+1)))*$C73))</f>
        <v xml:space="preserve"> </v>
      </c>
      <c r="AP73" s="169" t="str">
        <f ca="1">IF(AP$5-$I$5&lt;$A73-1," ",IF(AP$5-$I$5+1&gt;'Primary inputs Alt'!$C$17,0,(SUM(OFFSET($I$21,0,AP$5-$I$5-$A73+1)))*$C73))</f>
        <v xml:space="preserve"> </v>
      </c>
      <c r="AQ73" s="169" t="str">
        <f ca="1">IF(AQ$5-$I$5&lt;$A73-1," ",IF(AQ$5-$I$5+1&gt;'Primary inputs Alt'!$C$17,0,(SUM(OFFSET($I$21,0,AQ$5-$I$5-$A73+1)))*$C73))</f>
        <v xml:space="preserve"> </v>
      </c>
      <c r="AR73" s="169" t="str">
        <f ca="1">IF(AR$5-$I$5&lt;$A73-1," ",IF(AR$5-$I$5+1&gt;'Primary inputs Alt'!$C$17,0,(SUM(OFFSET($I$21,0,AR$5-$I$5-$A73+1)))*$C73))</f>
        <v xml:space="preserve"> </v>
      </c>
      <c r="AS73" s="169" t="str">
        <f ca="1">IF(AS$5-$I$5&lt;$A73-1," ",IF(AS$5-$I$5+1&gt;'Primary inputs Alt'!$C$17,0,(SUM(OFFSET($I$21,0,AS$5-$I$5-$A73+1)))*$C73))</f>
        <v xml:space="preserve"> </v>
      </c>
      <c r="AT73" s="169" t="str">
        <f ca="1">IF(AT$5-$I$5&lt;$A73-1," ",IF(AT$5-$I$5+1&gt;'Primary inputs Alt'!$C$17,0,(SUM(OFFSET($I$21,0,AT$5-$I$5-$A73+1)))*$C73))</f>
        <v xml:space="preserve"> </v>
      </c>
      <c r="AU73" s="169" t="str">
        <f ca="1">IF(AU$5-$I$5&lt;$A73-1," ",IF(AU$5-$I$5+1&gt;'Primary inputs Alt'!$C$17,0,(SUM(OFFSET($I$21,0,AU$5-$I$5-$A73+1)))*$C73))</f>
        <v xml:space="preserve"> </v>
      </c>
      <c r="AV73" s="169" t="str">
        <f ca="1">IF(AV$5-$I$5&lt;$A73-1," ",IF(AV$5-$I$5+1&gt;'Primary inputs Alt'!$C$17,0,(SUM(OFFSET($I$21,0,AV$5-$I$5-$A73+1)))*$C73))</f>
        <v xml:space="preserve"> </v>
      </c>
      <c r="AW73" s="169" t="str">
        <f ca="1">IF(AW$5-$I$5&lt;$A73-1," ",IF(AW$5-$I$5+1&gt;'Primary inputs Alt'!$C$17,0,(SUM(OFFSET($I$21,0,AW$5-$I$5-$A73+1)))*$C73))</f>
        <v xml:space="preserve"> </v>
      </c>
      <c r="AX73" s="169" t="str">
        <f ca="1">IF(AX$5-$I$5&lt;$A73-1," ",IF(AX$5-$I$5+1&gt;'Primary inputs Alt'!$C$17,0,(SUM(OFFSET($I$21,0,AX$5-$I$5-$A73+1)))*$C73))</f>
        <v xml:space="preserve"> </v>
      </c>
      <c r="AY73" s="169" t="str">
        <f ca="1">IF(AY$5-$I$5&lt;$A73-1," ",IF(AY$5-$I$5+1&gt;'Primary inputs Alt'!$C$17,0,(SUM(OFFSET($I$21,0,AY$5-$I$5-$A73+1)))*$C73))</f>
        <v xml:space="preserve"> </v>
      </c>
      <c r="AZ73" s="169" t="str">
        <f ca="1">IF(AZ$5-$I$5&lt;$A73-1," ",IF(AZ$5-$I$5+1&gt;'Primary inputs Alt'!$C$17,0,(SUM(OFFSET($I$21,0,AZ$5-$I$5-$A73+1)))*$C73))</f>
        <v xml:space="preserve"> </v>
      </c>
      <c r="BA73" s="169" t="str">
        <f ca="1">IF(BA$5-$I$5&lt;$A73-1," ",IF(BA$5-$I$5+1&gt;'Primary inputs Alt'!$C$17,0,(SUM(OFFSET($I$21,0,BA$5-$I$5-$A73+1)))*$C73))</f>
        <v xml:space="preserve"> </v>
      </c>
      <c r="BB73" s="169" t="str">
        <f ca="1">IF(BB$5-$I$5&lt;$A73-1," ",IF(BB$5-$I$5+1&gt;'Primary inputs Alt'!$C$17,0,(SUM(OFFSET($I$21,0,BB$5-$I$5-$A73+1)))*$C73))</f>
        <v xml:space="preserve"> </v>
      </c>
      <c r="BC73" s="169" t="str">
        <f ca="1">IF(BC$5-$I$5&lt;$A73-1," ",IF(BC$5-$I$5+1&gt;'Primary inputs Alt'!$C$17,0,(SUM(OFFSET($I$21,0,BC$5-$I$5-$A73+1)))*$C73))</f>
        <v xml:space="preserve"> </v>
      </c>
      <c r="BD73" s="169">
        <f ca="1">IF(BD$5-$I$5&lt;$A73-1," ",IF(BD$5-$I$5+1&gt;'Primary inputs Alt'!$C$17,0,(SUM(OFFSET($I$21,0,BD$5-$I$5-$A73+1)))*$C73))</f>
        <v>0</v>
      </c>
      <c r="BE73" s="169">
        <f ca="1">IF(BE$5-$I$5&lt;$A73-1," ",IF(BE$5-$I$5+1&gt;'Primary inputs Alt'!$C$17,0,(SUM(OFFSET($I$21,0,BE$5-$I$5-$A73+1)))*$C73))</f>
        <v>0</v>
      </c>
      <c r="BF73" s="169">
        <f ca="1">IF(BF$5-$I$5&lt;$A73-1," ",IF(BF$5-$I$5+1&gt;'Primary inputs Alt'!$C$17,0,(SUM(OFFSET($I$21,0,BF$5-$I$5-$A73+1)))*$C73))</f>
        <v>0</v>
      </c>
      <c r="BG73" s="119"/>
      <c r="BH73" s="119"/>
      <c r="BI73" s="119"/>
      <c r="BJ73" s="119"/>
      <c r="BK73" s="119"/>
      <c r="BL73" s="119"/>
      <c r="BM73" s="119"/>
      <c r="BN73" s="119"/>
      <c r="BO73" s="119"/>
      <c r="BP73" s="119"/>
      <c r="BQ73" s="119"/>
      <c r="BR73" s="119"/>
      <c r="BS73" s="119"/>
      <c r="BT73" s="119"/>
      <c r="BU73" s="119"/>
      <c r="BV73" s="119"/>
      <c r="BW73" s="119"/>
      <c r="BX73" s="119"/>
      <c r="BY73" s="119"/>
      <c r="BZ73" s="119"/>
      <c r="CA73" s="119"/>
      <c r="CB73" s="119"/>
      <c r="CC73" s="119"/>
      <c r="CD73" s="119"/>
      <c r="CE73" s="119"/>
      <c r="CF73" s="119"/>
      <c r="CG73" s="119"/>
      <c r="CH73" s="119"/>
      <c r="CI73" s="119"/>
      <c r="CJ73" s="119"/>
      <c r="CK73" s="119"/>
      <c r="CL73" s="119"/>
      <c r="CM73" s="119"/>
      <c r="CN73" s="119"/>
      <c r="CO73" s="119"/>
      <c r="CP73" s="119"/>
      <c r="CQ73" s="119"/>
      <c r="CR73" s="119"/>
      <c r="CS73" s="119"/>
      <c r="CT73" s="119"/>
      <c r="CU73" s="119"/>
      <c r="CV73" s="119"/>
      <c r="CW73" s="119"/>
      <c r="CX73" s="119"/>
      <c r="CY73" s="119"/>
      <c r="CZ73" s="119"/>
    </row>
    <row r="74" spans="1:104">
      <c r="A74" s="119">
        <v>49</v>
      </c>
      <c r="B74" s="119" t="s">
        <v>243</v>
      </c>
      <c r="C74" s="119">
        <f ca="1">OFFSET('Primary inputs Alt'!$E$12,0,$A74-1)</f>
        <v>0</v>
      </c>
      <c r="I74" s="169" t="str">
        <f ca="1">IF(I$5-$I$5&lt;$A74-1," ",IF(I$5-$I$5+1&gt;'Primary inputs Alt'!$C$17,0,(SUM(OFFSET($I$21,0,I$5-$I$5-$A74+1)))*$C74))</f>
        <v xml:space="preserve"> </v>
      </c>
      <c r="J74" s="169" t="str">
        <f ca="1">IF(J$5-$I$5&lt;$A74-1," ",IF(J$5-$I$5+1&gt;'Primary inputs Alt'!$C$17,0,(SUM(OFFSET($I$21,0,J$5-$I$5-$A74+1)))*$C74))</f>
        <v xml:space="preserve"> </v>
      </c>
      <c r="K74" s="169" t="str">
        <f ca="1">IF(K$5-$I$5&lt;$A74-1," ",IF(K$5-$I$5+1&gt;'Primary inputs Alt'!$C$17,0,(SUM(OFFSET($I$21,0,K$5-$I$5-$A74+1)))*$C74))</f>
        <v xml:space="preserve"> </v>
      </c>
      <c r="L74" s="169" t="str">
        <f ca="1">IF(L$5-$I$5&lt;$A74-1," ",IF(L$5-$I$5+1&gt;'Primary inputs Alt'!$C$17,0,(SUM(OFFSET($I$21,0,L$5-$I$5-$A74+1)))*$C74))</f>
        <v xml:space="preserve"> </v>
      </c>
      <c r="M74" s="169" t="str">
        <f ca="1">IF(M$5-$I$5&lt;$A74-1," ",IF(M$5-$I$5+1&gt;'Primary inputs Alt'!$C$17,0,(SUM(OFFSET($I$21,0,M$5-$I$5-$A74+1)))*$C74))</f>
        <v xml:space="preserve"> </v>
      </c>
      <c r="N74" s="169" t="str">
        <f ca="1">IF(N$5-$I$5&lt;$A74-1," ",IF(N$5-$I$5+1&gt;'Primary inputs Alt'!$C$17,0,(SUM(OFFSET($I$21,0,N$5-$I$5-$A74+1)))*$C74))</f>
        <v xml:space="preserve"> </v>
      </c>
      <c r="O74" s="169" t="str">
        <f ca="1">IF(O$5-$I$5&lt;$A74-1," ",IF(O$5-$I$5+1&gt;'Primary inputs Alt'!$C$17,0,(SUM(OFFSET($I$21,0,O$5-$I$5-$A74+1)))*$C74))</f>
        <v xml:space="preserve"> </v>
      </c>
      <c r="P74" s="169" t="str">
        <f ca="1">IF(P$5-$I$5&lt;$A74-1," ",IF(P$5-$I$5+1&gt;'Primary inputs Alt'!$C$17,0,(SUM(OFFSET($I$21,0,P$5-$I$5-$A74+1)))*$C74))</f>
        <v xml:space="preserve"> </v>
      </c>
      <c r="Q74" s="169" t="str">
        <f ca="1">IF(Q$5-$I$5&lt;$A74-1," ",IF(Q$5-$I$5+1&gt;'Primary inputs Alt'!$C$17,0,(SUM(OFFSET($I$21,0,Q$5-$I$5-$A74+1)))*$C74))</f>
        <v xml:space="preserve"> </v>
      </c>
      <c r="R74" s="169" t="str">
        <f ca="1">IF(R$5-$I$5&lt;$A74-1," ",IF(R$5-$I$5+1&gt;'Primary inputs Alt'!$C$17,0,(SUM(OFFSET($I$21,0,R$5-$I$5-$A74+1)))*$C74))</f>
        <v xml:space="preserve"> </v>
      </c>
      <c r="S74" s="169" t="str">
        <f ca="1">IF(S$5-$I$5&lt;$A74-1," ",IF(S$5-$I$5+1&gt;'Primary inputs Alt'!$C$17,0,(SUM(OFFSET($I$21,0,S$5-$I$5-$A74+1)))*$C74))</f>
        <v xml:space="preserve"> </v>
      </c>
      <c r="T74" s="169" t="str">
        <f ca="1">IF(T$5-$I$5&lt;$A74-1," ",IF(T$5-$I$5+1&gt;'Primary inputs Alt'!$C$17,0,(SUM(OFFSET($I$21,0,T$5-$I$5-$A74+1)))*$C74))</f>
        <v xml:space="preserve"> </v>
      </c>
      <c r="U74" s="169" t="str">
        <f ca="1">IF(U$5-$I$5&lt;$A74-1," ",IF(U$5-$I$5+1&gt;'Primary inputs Alt'!$C$17,0,(SUM(OFFSET($I$21,0,U$5-$I$5-$A74+1)))*$C74))</f>
        <v xml:space="preserve"> </v>
      </c>
      <c r="V74" s="169" t="str">
        <f ca="1">IF(V$5-$I$5&lt;$A74-1," ",IF(V$5-$I$5+1&gt;'Primary inputs Alt'!$C$17,0,(SUM(OFFSET($I$21,0,V$5-$I$5-$A74+1)))*$C74))</f>
        <v xml:space="preserve"> </v>
      </c>
      <c r="W74" s="169" t="str">
        <f ca="1">IF(W$5-$I$5&lt;$A74-1," ",IF(W$5-$I$5+1&gt;'Primary inputs Alt'!$C$17,0,(SUM(OFFSET($I$21,0,W$5-$I$5-$A74+1)))*$C74))</f>
        <v xml:space="preserve"> </v>
      </c>
      <c r="X74" s="169" t="str">
        <f ca="1">IF(X$5-$I$5&lt;$A74-1," ",IF(X$5-$I$5+1&gt;'Primary inputs Alt'!$C$17,0,(SUM(OFFSET($I$21,0,X$5-$I$5-$A74+1)))*$C74))</f>
        <v xml:space="preserve"> </v>
      </c>
      <c r="Y74" s="169" t="str">
        <f ca="1">IF(Y$5-$I$5&lt;$A74-1," ",IF(Y$5-$I$5+1&gt;'Primary inputs Alt'!$C$17,0,(SUM(OFFSET($I$21,0,Y$5-$I$5-$A74+1)))*$C74))</f>
        <v xml:space="preserve"> </v>
      </c>
      <c r="Z74" s="169" t="str">
        <f ca="1">IF(Z$5-$I$5&lt;$A74-1," ",IF(Z$5-$I$5+1&gt;'Primary inputs Alt'!$C$17,0,(SUM(OFFSET($I$21,0,Z$5-$I$5-$A74+1)))*$C74))</f>
        <v xml:space="preserve"> </v>
      </c>
      <c r="AA74" s="169" t="str">
        <f ca="1">IF(AA$5-$I$5&lt;$A74-1," ",IF(AA$5-$I$5+1&gt;'Primary inputs Alt'!$C$17,0,(SUM(OFFSET($I$21,0,AA$5-$I$5-$A74+1)))*$C74))</f>
        <v xml:space="preserve"> </v>
      </c>
      <c r="AB74" s="169" t="str">
        <f ca="1">IF(AB$5-$I$5&lt;$A74-1," ",IF(AB$5-$I$5+1&gt;'Primary inputs Alt'!$C$17,0,(SUM(OFFSET($I$21,0,AB$5-$I$5-$A74+1)))*$C74))</f>
        <v xml:space="preserve"> </v>
      </c>
      <c r="AC74" s="169" t="str">
        <f ca="1">IF(AC$5-$I$5&lt;$A74-1," ",IF(AC$5-$I$5+1&gt;'Primary inputs Alt'!$C$17,0,(SUM(OFFSET($I$21,0,AC$5-$I$5-$A74+1)))*$C74))</f>
        <v xml:space="preserve"> </v>
      </c>
      <c r="AD74" s="169" t="str">
        <f ca="1">IF(AD$5-$I$5&lt;$A74-1," ",IF(AD$5-$I$5+1&gt;'Primary inputs Alt'!$C$17,0,(SUM(OFFSET($I$21,0,AD$5-$I$5-$A74+1)))*$C74))</f>
        <v xml:space="preserve"> </v>
      </c>
      <c r="AE74" s="169" t="str">
        <f ca="1">IF(AE$5-$I$5&lt;$A74-1," ",IF(AE$5-$I$5+1&gt;'Primary inputs Alt'!$C$17,0,(SUM(OFFSET($I$21,0,AE$5-$I$5-$A74+1)))*$C74))</f>
        <v xml:space="preserve"> </v>
      </c>
      <c r="AF74" s="169" t="str">
        <f ca="1">IF(AF$5-$I$5&lt;$A74-1," ",IF(AF$5-$I$5+1&gt;'Primary inputs Alt'!$C$17,0,(SUM(OFFSET($I$21,0,AF$5-$I$5-$A74+1)))*$C74))</f>
        <v xml:space="preserve"> </v>
      </c>
      <c r="AG74" s="169" t="str">
        <f ca="1">IF(AG$5-$I$5&lt;$A74-1," ",IF(AG$5-$I$5+1&gt;'Primary inputs Alt'!$C$17,0,(SUM(OFFSET($I$21,0,AG$5-$I$5-$A74+1)))*$C74))</f>
        <v xml:space="preserve"> </v>
      </c>
      <c r="AH74" s="169" t="str">
        <f ca="1">IF(AH$5-$I$5&lt;$A74-1," ",IF(AH$5-$I$5+1&gt;'Primary inputs Alt'!$C$17,0,(SUM(OFFSET($I$21,0,AH$5-$I$5-$A74+1)))*$C74))</f>
        <v xml:space="preserve"> </v>
      </c>
      <c r="AI74" s="169" t="str">
        <f ca="1">IF(AI$5-$I$5&lt;$A74-1," ",IF(AI$5-$I$5+1&gt;'Primary inputs Alt'!$C$17,0,(SUM(OFFSET($I$21,0,AI$5-$I$5-$A74+1)))*$C74))</f>
        <v xml:space="preserve"> </v>
      </c>
      <c r="AJ74" s="169" t="str">
        <f ca="1">IF(AJ$5-$I$5&lt;$A74-1," ",IF(AJ$5-$I$5+1&gt;'Primary inputs Alt'!$C$17,0,(SUM(OFFSET($I$21,0,AJ$5-$I$5-$A74+1)))*$C74))</f>
        <v xml:space="preserve"> </v>
      </c>
      <c r="AK74" s="169" t="str">
        <f ca="1">IF(AK$5-$I$5&lt;$A74-1," ",IF(AK$5-$I$5+1&gt;'Primary inputs Alt'!$C$17,0,(SUM(OFFSET($I$21,0,AK$5-$I$5-$A74+1)))*$C74))</f>
        <v xml:space="preserve"> </v>
      </c>
      <c r="AL74" s="169" t="str">
        <f ca="1">IF(AL$5-$I$5&lt;$A74-1," ",IF(AL$5-$I$5+1&gt;'Primary inputs Alt'!$C$17,0,(SUM(OFFSET($I$21,0,AL$5-$I$5-$A74+1)))*$C74))</f>
        <v xml:space="preserve"> </v>
      </c>
      <c r="AM74" s="169" t="str">
        <f ca="1">IF(AM$5-$I$5&lt;$A74-1," ",IF(AM$5-$I$5+1&gt;'Primary inputs Alt'!$C$17,0,(SUM(OFFSET($I$21,0,AM$5-$I$5-$A74+1)))*$C74))</f>
        <v xml:space="preserve"> </v>
      </c>
      <c r="AN74" s="169" t="str">
        <f ca="1">IF(AN$5-$I$5&lt;$A74-1," ",IF(AN$5-$I$5+1&gt;'Primary inputs Alt'!$C$17,0,(SUM(OFFSET($I$21,0,AN$5-$I$5-$A74+1)))*$C74))</f>
        <v xml:space="preserve"> </v>
      </c>
      <c r="AO74" s="169" t="str">
        <f ca="1">IF(AO$5-$I$5&lt;$A74-1," ",IF(AO$5-$I$5+1&gt;'Primary inputs Alt'!$C$17,0,(SUM(OFFSET($I$21,0,AO$5-$I$5-$A74+1)))*$C74))</f>
        <v xml:space="preserve"> </v>
      </c>
      <c r="AP74" s="169" t="str">
        <f ca="1">IF(AP$5-$I$5&lt;$A74-1," ",IF(AP$5-$I$5+1&gt;'Primary inputs Alt'!$C$17,0,(SUM(OFFSET($I$21,0,AP$5-$I$5-$A74+1)))*$C74))</f>
        <v xml:space="preserve"> </v>
      </c>
      <c r="AQ74" s="169" t="str">
        <f ca="1">IF(AQ$5-$I$5&lt;$A74-1," ",IF(AQ$5-$I$5+1&gt;'Primary inputs Alt'!$C$17,0,(SUM(OFFSET($I$21,0,AQ$5-$I$5-$A74+1)))*$C74))</f>
        <v xml:space="preserve"> </v>
      </c>
      <c r="AR74" s="169" t="str">
        <f ca="1">IF(AR$5-$I$5&lt;$A74-1," ",IF(AR$5-$I$5+1&gt;'Primary inputs Alt'!$C$17,0,(SUM(OFFSET($I$21,0,AR$5-$I$5-$A74+1)))*$C74))</f>
        <v xml:space="preserve"> </v>
      </c>
      <c r="AS74" s="169" t="str">
        <f ca="1">IF(AS$5-$I$5&lt;$A74-1," ",IF(AS$5-$I$5+1&gt;'Primary inputs Alt'!$C$17,0,(SUM(OFFSET($I$21,0,AS$5-$I$5-$A74+1)))*$C74))</f>
        <v xml:space="preserve"> </v>
      </c>
      <c r="AT74" s="169" t="str">
        <f ca="1">IF(AT$5-$I$5&lt;$A74-1," ",IF(AT$5-$I$5+1&gt;'Primary inputs Alt'!$C$17,0,(SUM(OFFSET($I$21,0,AT$5-$I$5-$A74+1)))*$C74))</f>
        <v xml:space="preserve"> </v>
      </c>
      <c r="AU74" s="169" t="str">
        <f ca="1">IF(AU$5-$I$5&lt;$A74-1," ",IF(AU$5-$I$5+1&gt;'Primary inputs Alt'!$C$17,0,(SUM(OFFSET($I$21,0,AU$5-$I$5-$A74+1)))*$C74))</f>
        <v xml:space="preserve"> </v>
      </c>
      <c r="AV74" s="169" t="str">
        <f ca="1">IF(AV$5-$I$5&lt;$A74-1," ",IF(AV$5-$I$5+1&gt;'Primary inputs Alt'!$C$17,0,(SUM(OFFSET($I$21,0,AV$5-$I$5-$A74+1)))*$C74))</f>
        <v xml:space="preserve"> </v>
      </c>
      <c r="AW74" s="169" t="str">
        <f ca="1">IF(AW$5-$I$5&lt;$A74-1," ",IF(AW$5-$I$5+1&gt;'Primary inputs Alt'!$C$17,0,(SUM(OFFSET($I$21,0,AW$5-$I$5-$A74+1)))*$C74))</f>
        <v xml:space="preserve"> </v>
      </c>
      <c r="AX74" s="169" t="str">
        <f ca="1">IF(AX$5-$I$5&lt;$A74-1," ",IF(AX$5-$I$5+1&gt;'Primary inputs Alt'!$C$17,0,(SUM(OFFSET($I$21,0,AX$5-$I$5-$A74+1)))*$C74))</f>
        <v xml:space="preserve"> </v>
      </c>
      <c r="AY74" s="169" t="str">
        <f ca="1">IF(AY$5-$I$5&lt;$A74-1," ",IF(AY$5-$I$5+1&gt;'Primary inputs Alt'!$C$17,0,(SUM(OFFSET($I$21,0,AY$5-$I$5-$A74+1)))*$C74))</f>
        <v xml:space="preserve"> </v>
      </c>
      <c r="AZ74" s="169" t="str">
        <f ca="1">IF(AZ$5-$I$5&lt;$A74-1," ",IF(AZ$5-$I$5+1&gt;'Primary inputs Alt'!$C$17,0,(SUM(OFFSET($I$21,0,AZ$5-$I$5-$A74+1)))*$C74))</f>
        <v xml:space="preserve"> </v>
      </c>
      <c r="BA74" s="169" t="str">
        <f ca="1">IF(BA$5-$I$5&lt;$A74-1," ",IF(BA$5-$I$5+1&gt;'Primary inputs Alt'!$C$17,0,(SUM(OFFSET($I$21,0,BA$5-$I$5-$A74+1)))*$C74))</f>
        <v xml:space="preserve"> </v>
      </c>
      <c r="BB74" s="169" t="str">
        <f ca="1">IF(BB$5-$I$5&lt;$A74-1," ",IF(BB$5-$I$5+1&gt;'Primary inputs Alt'!$C$17,0,(SUM(OFFSET($I$21,0,BB$5-$I$5-$A74+1)))*$C74))</f>
        <v xml:space="preserve"> </v>
      </c>
      <c r="BC74" s="169" t="str">
        <f ca="1">IF(BC$5-$I$5&lt;$A74-1," ",IF(BC$5-$I$5+1&gt;'Primary inputs Alt'!$C$17,0,(SUM(OFFSET($I$21,0,BC$5-$I$5-$A74+1)))*$C74))</f>
        <v xml:space="preserve"> </v>
      </c>
      <c r="BD74" s="169" t="str">
        <f ca="1">IF(BD$5-$I$5&lt;$A74-1," ",IF(BD$5-$I$5+1&gt;'Primary inputs Alt'!$C$17,0,(SUM(OFFSET($I$21,0,BD$5-$I$5-$A74+1)))*$C74))</f>
        <v xml:space="preserve"> </v>
      </c>
      <c r="BE74" s="169">
        <f ca="1">IF(BE$5-$I$5&lt;$A74-1," ",IF(BE$5-$I$5+1&gt;'Primary inputs Alt'!$C$17,0,(SUM(OFFSET($I$21,0,BE$5-$I$5-$A74+1)))*$C74))</f>
        <v>0</v>
      </c>
      <c r="BF74" s="169">
        <f ca="1">IF(BF$5-$I$5&lt;$A74-1," ",IF(BF$5-$I$5+1&gt;'Primary inputs Alt'!$C$17,0,(SUM(OFFSET($I$21,0,BF$5-$I$5-$A74+1)))*$C74))</f>
        <v>0</v>
      </c>
      <c r="BG74" s="119"/>
      <c r="BH74" s="119"/>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19"/>
      <c r="CG74" s="119"/>
      <c r="CH74" s="119"/>
      <c r="CI74" s="119"/>
      <c r="CJ74" s="119"/>
      <c r="CK74" s="119"/>
      <c r="CL74" s="119"/>
      <c r="CM74" s="119"/>
      <c r="CN74" s="119"/>
      <c r="CO74" s="119"/>
      <c r="CP74" s="119"/>
      <c r="CQ74" s="119"/>
      <c r="CR74" s="119"/>
      <c r="CS74" s="119"/>
      <c r="CT74" s="119"/>
      <c r="CU74" s="119"/>
      <c r="CV74" s="119"/>
      <c r="CW74" s="119"/>
      <c r="CX74" s="119"/>
      <c r="CY74" s="119"/>
      <c r="CZ74" s="119"/>
    </row>
    <row r="75" spans="1:104">
      <c r="A75" s="119">
        <v>50</v>
      </c>
      <c r="B75" s="119" t="s">
        <v>244</v>
      </c>
      <c r="C75" s="119">
        <f ca="1">OFFSET('Primary inputs Alt'!$E$12,0,$A75-1)</f>
        <v>0</v>
      </c>
      <c r="I75" s="169" t="str">
        <f ca="1">IF(I$5-$I$5&lt;$A75-1," ",IF(I$5-$I$5+1&gt;'Primary inputs Alt'!$C$17,0,(SUM(OFFSET($I$21,0,I$5-$I$5-$A75+1)))*$C75))</f>
        <v xml:space="preserve"> </v>
      </c>
      <c r="J75" s="169" t="str">
        <f ca="1">IF(J$5-$I$5&lt;$A75-1," ",IF(J$5-$I$5+1&gt;'Primary inputs Alt'!$C$17,0,(SUM(OFFSET($I$21,0,J$5-$I$5-$A75+1)))*$C75))</f>
        <v xml:space="preserve"> </v>
      </c>
      <c r="K75" s="169" t="str">
        <f ca="1">IF(K$5-$I$5&lt;$A75-1," ",IF(K$5-$I$5+1&gt;'Primary inputs Alt'!$C$17,0,(SUM(OFFSET($I$21,0,K$5-$I$5-$A75+1)))*$C75))</f>
        <v xml:space="preserve"> </v>
      </c>
      <c r="L75" s="169" t="str">
        <f ca="1">IF(L$5-$I$5&lt;$A75-1," ",IF(L$5-$I$5+1&gt;'Primary inputs Alt'!$C$17,0,(SUM(OFFSET($I$21,0,L$5-$I$5-$A75+1)))*$C75))</f>
        <v xml:space="preserve"> </v>
      </c>
      <c r="M75" s="169" t="str">
        <f ca="1">IF(M$5-$I$5&lt;$A75-1," ",IF(M$5-$I$5+1&gt;'Primary inputs Alt'!$C$17,0,(SUM(OFFSET($I$21,0,M$5-$I$5-$A75+1)))*$C75))</f>
        <v xml:space="preserve"> </v>
      </c>
      <c r="N75" s="169" t="str">
        <f ca="1">IF(N$5-$I$5&lt;$A75-1," ",IF(N$5-$I$5+1&gt;'Primary inputs Alt'!$C$17,0,(SUM(OFFSET($I$21,0,N$5-$I$5-$A75+1)))*$C75))</f>
        <v xml:space="preserve"> </v>
      </c>
      <c r="O75" s="169" t="str">
        <f ca="1">IF(O$5-$I$5&lt;$A75-1," ",IF(O$5-$I$5+1&gt;'Primary inputs Alt'!$C$17,0,(SUM(OFFSET($I$21,0,O$5-$I$5-$A75+1)))*$C75))</f>
        <v xml:space="preserve"> </v>
      </c>
      <c r="P75" s="169" t="str">
        <f ca="1">IF(P$5-$I$5&lt;$A75-1," ",IF(P$5-$I$5+1&gt;'Primary inputs Alt'!$C$17,0,(SUM(OFFSET($I$21,0,P$5-$I$5-$A75+1)))*$C75))</f>
        <v xml:space="preserve"> </v>
      </c>
      <c r="Q75" s="169" t="str">
        <f ca="1">IF(Q$5-$I$5&lt;$A75-1," ",IF(Q$5-$I$5+1&gt;'Primary inputs Alt'!$C$17,0,(SUM(OFFSET($I$21,0,Q$5-$I$5-$A75+1)))*$C75))</f>
        <v xml:space="preserve"> </v>
      </c>
      <c r="R75" s="169" t="str">
        <f ca="1">IF(R$5-$I$5&lt;$A75-1," ",IF(R$5-$I$5+1&gt;'Primary inputs Alt'!$C$17,0,(SUM(OFFSET($I$21,0,R$5-$I$5-$A75+1)))*$C75))</f>
        <v xml:space="preserve"> </v>
      </c>
      <c r="S75" s="169" t="str">
        <f ca="1">IF(S$5-$I$5&lt;$A75-1," ",IF(S$5-$I$5+1&gt;'Primary inputs Alt'!$C$17,0,(SUM(OFFSET($I$21,0,S$5-$I$5-$A75+1)))*$C75))</f>
        <v xml:space="preserve"> </v>
      </c>
      <c r="T75" s="169" t="str">
        <f ca="1">IF(T$5-$I$5&lt;$A75-1," ",IF(T$5-$I$5+1&gt;'Primary inputs Alt'!$C$17,0,(SUM(OFFSET($I$21,0,T$5-$I$5-$A75+1)))*$C75))</f>
        <v xml:space="preserve"> </v>
      </c>
      <c r="U75" s="169" t="str">
        <f ca="1">IF(U$5-$I$5&lt;$A75-1," ",IF(U$5-$I$5+1&gt;'Primary inputs Alt'!$C$17,0,(SUM(OFFSET($I$21,0,U$5-$I$5-$A75+1)))*$C75))</f>
        <v xml:space="preserve"> </v>
      </c>
      <c r="V75" s="169" t="str">
        <f ca="1">IF(V$5-$I$5&lt;$A75-1," ",IF(V$5-$I$5+1&gt;'Primary inputs Alt'!$C$17,0,(SUM(OFFSET($I$21,0,V$5-$I$5-$A75+1)))*$C75))</f>
        <v xml:space="preserve"> </v>
      </c>
      <c r="W75" s="169" t="str">
        <f ca="1">IF(W$5-$I$5&lt;$A75-1," ",IF(W$5-$I$5+1&gt;'Primary inputs Alt'!$C$17,0,(SUM(OFFSET($I$21,0,W$5-$I$5-$A75+1)))*$C75))</f>
        <v xml:space="preserve"> </v>
      </c>
      <c r="X75" s="169" t="str">
        <f ca="1">IF(X$5-$I$5&lt;$A75-1," ",IF(X$5-$I$5+1&gt;'Primary inputs Alt'!$C$17,0,(SUM(OFFSET($I$21,0,X$5-$I$5-$A75+1)))*$C75))</f>
        <v xml:space="preserve"> </v>
      </c>
      <c r="Y75" s="169" t="str">
        <f ca="1">IF(Y$5-$I$5&lt;$A75-1," ",IF(Y$5-$I$5+1&gt;'Primary inputs Alt'!$C$17,0,(SUM(OFFSET($I$21,0,Y$5-$I$5-$A75+1)))*$C75))</f>
        <v xml:space="preserve"> </v>
      </c>
      <c r="Z75" s="169" t="str">
        <f ca="1">IF(Z$5-$I$5&lt;$A75-1," ",IF(Z$5-$I$5+1&gt;'Primary inputs Alt'!$C$17,0,(SUM(OFFSET($I$21,0,Z$5-$I$5-$A75+1)))*$C75))</f>
        <v xml:space="preserve"> </v>
      </c>
      <c r="AA75" s="169" t="str">
        <f ca="1">IF(AA$5-$I$5&lt;$A75-1," ",IF(AA$5-$I$5+1&gt;'Primary inputs Alt'!$C$17,0,(SUM(OFFSET($I$21,0,AA$5-$I$5-$A75+1)))*$C75))</f>
        <v xml:space="preserve"> </v>
      </c>
      <c r="AB75" s="169" t="str">
        <f ca="1">IF(AB$5-$I$5&lt;$A75-1," ",IF(AB$5-$I$5+1&gt;'Primary inputs Alt'!$C$17,0,(SUM(OFFSET($I$21,0,AB$5-$I$5-$A75+1)))*$C75))</f>
        <v xml:space="preserve"> </v>
      </c>
      <c r="AC75" s="169" t="str">
        <f ca="1">IF(AC$5-$I$5&lt;$A75-1," ",IF(AC$5-$I$5+1&gt;'Primary inputs Alt'!$C$17,0,(SUM(OFFSET($I$21,0,AC$5-$I$5-$A75+1)))*$C75))</f>
        <v xml:space="preserve"> </v>
      </c>
      <c r="AD75" s="169" t="str">
        <f ca="1">IF(AD$5-$I$5&lt;$A75-1," ",IF(AD$5-$I$5+1&gt;'Primary inputs Alt'!$C$17,0,(SUM(OFFSET($I$21,0,AD$5-$I$5-$A75+1)))*$C75))</f>
        <v xml:space="preserve"> </v>
      </c>
      <c r="AE75" s="169" t="str">
        <f ca="1">IF(AE$5-$I$5&lt;$A75-1," ",IF(AE$5-$I$5+1&gt;'Primary inputs Alt'!$C$17,0,(SUM(OFFSET($I$21,0,AE$5-$I$5-$A75+1)))*$C75))</f>
        <v xml:space="preserve"> </v>
      </c>
      <c r="AF75" s="169" t="str">
        <f ca="1">IF(AF$5-$I$5&lt;$A75-1," ",IF(AF$5-$I$5+1&gt;'Primary inputs Alt'!$C$17,0,(SUM(OFFSET($I$21,0,AF$5-$I$5-$A75+1)))*$C75))</f>
        <v xml:space="preserve"> </v>
      </c>
      <c r="AG75" s="169" t="str">
        <f ca="1">IF(AG$5-$I$5&lt;$A75-1," ",IF(AG$5-$I$5+1&gt;'Primary inputs Alt'!$C$17,0,(SUM(OFFSET($I$21,0,AG$5-$I$5-$A75+1)))*$C75))</f>
        <v xml:space="preserve"> </v>
      </c>
      <c r="AH75" s="169" t="str">
        <f ca="1">IF(AH$5-$I$5&lt;$A75-1," ",IF(AH$5-$I$5+1&gt;'Primary inputs Alt'!$C$17,0,(SUM(OFFSET($I$21,0,AH$5-$I$5-$A75+1)))*$C75))</f>
        <v xml:space="preserve"> </v>
      </c>
      <c r="AI75" s="169" t="str">
        <f ca="1">IF(AI$5-$I$5&lt;$A75-1," ",IF(AI$5-$I$5+1&gt;'Primary inputs Alt'!$C$17,0,(SUM(OFFSET($I$21,0,AI$5-$I$5-$A75+1)))*$C75))</f>
        <v xml:space="preserve"> </v>
      </c>
      <c r="AJ75" s="169" t="str">
        <f ca="1">IF(AJ$5-$I$5&lt;$A75-1," ",IF(AJ$5-$I$5+1&gt;'Primary inputs Alt'!$C$17,0,(SUM(OFFSET($I$21,0,AJ$5-$I$5-$A75+1)))*$C75))</f>
        <v xml:space="preserve"> </v>
      </c>
      <c r="AK75" s="169" t="str">
        <f ca="1">IF(AK$5-$I$5&lt;$A75-1," ",IF(AK$5-$I$5+1&gt;'Primary inputs Alt'!$C$17,0,(SUM(OFFSET($I$21,0,AK$5-$I$5-$A75+1)))*$C75))</f>
        <v xml:space="preserve"> </v>
      </c>
      <c r="AL75" s="169" t="str">
        <f ca="1">IF(AL$5-$I$5&lt;$A75-1," ",IF(AL$5-$I$5+1&gt;'Primary inputs Alt'!$C$17,0,(SUM(OFFSET($I$21,0,AL$5-$I$5-$A75+1)))*$C75))</f>
        <v xml:space="preserve"> </v>
      </c>
      <c r="AM75" s="169" t="str">
        <f ca="1">IF(AM$5-$I$5&lt;$A75-1," ",IF(AM$5-$I$5+1&gt;'Primary inputs Alt'!$C$17,0,(SUM(OFFSET($I$21,0,AM$5-$I$5-$A75+1)))*$C75))</f>
        <v xml:space="preserve"> </v>
      </c>
      <c r="AN75" s="169" t="str">
        <f ca="1">IF(AN$5-$I$5&lt;$A75-1," ",IF(AN$5-$I$5+1&gt;'Primary inputs Alt'!$C$17,0,(SUM(OFFSET($I$21,0,AN$5-$I$5-$A75+1)))*$C75))</f>
        <v xml:space="preserve"> </v>
      </c>
      <c r="AO75" s="169" t="str">
        <f ca="1">IF(AO$5-$I$5&lt;$A75-1," ",IF(AO$5-$I$5+1&gt;'Primary inputs Alt'!$C$17,0,(SUM(OFFSET($I$21,0,AO$5-$I$5-$A75+1)))*$C75))</f>
        <v xml:space="preserve"> </v>
      </c>
      <c r="AP75" s="169" t="str">
        <f ca="1">IF(AP$5-$I$5&lt;$A75-1," ",IF(AP$5-$I$5+1&gt;'Primary inputs Alt'!$C$17,0,(SUM(OFFSET($I$21,0,AP$5-$I$5-$A75+1)))*$C75))</f>
        <v xml:space="preserve"> </v>
      </c>
      <c r="AQ75" s="169" t="str">
        <f ca="1">IF(AQ$5-$I$5&lt;$A75-1," ",IF(AQ$5-$I$5+1&gt;'Primary inputs Alt'!$C$17,0,(SUM(OFFSET($I$21,0,AQ$5-$I$5-$A75+1)))*$C75))</f>
        <v xml:space="preserve"> </v>
      </c>
      <c r="AR75" s="169" t="str">
        <f ca="1">IF(AR$5-$I$5&lt;$A75-1," ",IF(AR$5-$I$5+1&gt;'Primary inputs Alt'!$C$17,0,(SUM(OFFSET($I$21,0,AR$5-$I$5-$A75+1)))*$C75))</f>
        <v xml:space="preserve"> </v>
      </c>
      <c r="AS75" s="169" t="str">
        <f ca="1">IF(AS$5-$I$5&lt;$A75-1," ",IF(AS$5-$I$5+1&gt;'Primary inputs Alt'!$C$17,0,(SUM(OFFSET($I$21,0,AS$5-$I$5-$A75+1)))*$C75))</f>
        <v xml:space="preserve"> </v>
      </c>
      <c r="AT75" s="169" t="str">
        <f ca="1">IF(AT$5-$I$5&lt;$A75-1," ",IF(AT$5-$I$5+1&gt;'Primary inputs Alt'!$C$17,0,(SUM(OFFSET($I$21,0,AT$5-$I$5-$A75+1)))*$C75))</f>
        <v xml:space="preserve"> </v>
      </c>
      <c r="AU75" s="169" t="str">
        <f ca="1">IF(AU$5-$I$5&lt;$A75-1," ",IF(AU$5-$I$5+1&gt;'Primary inputs Alt'!$C$17,0,(SUM(OFFSET($I$21,0,AU$5-$I$5-$A75+1)))*$C75))</f>
        <v xml:space="preserve"> </v>
      </c>
      <c r="AV75" s="169" t="str">
        <f ca="1">IF(AV$5-$I$5&lt;$A75-1," ",IF(AV$5-$I$5+1&gt;'Primary inputs Alt'!$C$17,0,(SUM(OFFSET($I$21,0,AV$5-$I$5-$A75+1)))*$C75))</f>
        <v xml:space="preserve"> </v>
      </c>
      <c r="AW75" s="169" t="str">
        <f ca="1">IF(AW$5-$I$5&lt;$A75-1," ",IF(AW$5-$I$5+1&gt;'Primary inputs Alt'!$C$17,0,(SUM(OFFSET($I$21,0,AW$5-$I$5-$A75+1)))*$C75))</f>
        <v xml:space="preserve"> </v>
      </c>
      <c r="AX75" s="169" t="str">
        <f ca="1">IF(AX$5-$I$5&lt;$A75-1," ",IF(AX$5-$I$5+1&gt;'Primary inputs Alt'!$C$17,0,(SUM(OFFSET($I$21,0,AX$5-$I$5-$A75+1)))*$C75))</f>
        <v xml:space="preserve"> </v>
      </c>
      <c r="AY75" s="169" t="str">
        <f ca="1">IF(AY$5-$I$5&lt;$A75-1," ",IF(AY$5-$I$5+1&gt;'Primary inputs Alt'!$C$17,0,(SUM(OFFSET($I$21,0,AY$5-$I$5-$A75+1)))*$C75))</f>
        <v xml:space="preserve"> </v>
      </c>
      <c r="AZ75" s="169" t="str">
        <f ca="1">IF(AZ$5-$I$5&lt;$A75-1," ",IF(AZ$5-$I$5+1&gt;'Primary inputs Alt'!$C$17,0,(SUM(OFFSET($I$21,0,AZ$5-$I$5-$A75+1)))*$C75))</f>
        <v xml:space="preserve"> </v>
      </c>
      <c r="BA75" s="169" t="str">
        <f ca="1">IF(BA$5-$I$5&lt;$A75-1," ",IF(BA$5-$I$5+1&gt;'Primary inputs Alt'!$C$17,0,(SUM(OFFSET($I$21,0,BA$5-$I$5-$A75+1)))*$C75))</f>
        <v xml:space="preserve"> </v>
      </c>
      <c r="BB75" s="169" t="str">
        <f ca="1">IF(BB$5-$I$5&lt;$A75-1," ",IF(BB$5-$I$5+1&gt;'Primary inputs Alt'!$C$17,0,(SUM(OFFSET($I$21,0,BB$5-$I$5-$A75+1)))*$C75))</f>
        <v xml:space="preserve"> </v>
      </c>
      <c r="BC75" s="169" t="str">
        <f ca="1">IF(BC$5-$I$5&lt;$A75-1," ",IF(BC$5-$I$5+1&gt;'Primary inputs Alt'!$C$17,0,(SUM(OFFSET($I$21,0,BC$5-$I$5-$A75+1)))*$C75))</f>
        <v xml:space="preserve"> </v>
      </c>
      <c r="BD75" s="169" t="str">
        <f ca="1">IF(BD$5-$I$5&lt;$A75-1," ",IF(BD$5-$I$5+1&gt;'Primary inputs Alt'!$C$17,0,(SUM(OFFSET($I$21,0,BD$5-$I$5-$A75+1)))*$C75))</f>
        <v xml:space="preserve"> </v>
      </c>
      <c r="BE75" s="169" t="str">
        <f ca="1">IF(BE$5-$I$5&lt;$A75-1," ",IF(BE$5-$I$5+1&gt;'Primary inputs Alt'!$C$17,0,(SUM(OFFSET($I$21,0,BE$5-$I$5-$A75+1)))*$C75))</f>
        <v xml:space="preserve"> </v>
      </c>
      <c r="BF75" s="169">
        <f ca="1">IF(BF$5-$I$5&lt;$A75-1," ",IF(BF$5-$I$5+1&gt;'Primary inputs Alt'!$C$17,0,(SUM(OFFSET($I$21,0,BF$5-$I$5-$A75+1)))*$C75))</f>
        <v>0</v>
      </c>
    </row>
    <row r="76" spans="1:104">
      <c r="H76" s="143" t="s">
        <v>175</v>
      </c>
      <c r="I76" s="141">
        <f ca="1">SUM(I26:I75)</f>
        <v>0</v>
      </c>
      <c r="J76" s="141">
        <f t="shared" ref="J76:BE76" ca="1" si="0">SUM(J26:J75)</f>
        <v>7979905.9382478567</v>
      </c>
      <c r="K76" s="141">
        <f t="shared" ca="1" si="0"/>
        <v>23939717.814743571</v>
      </c>
      <c r="L76" s="141">
        <f t="shared" ca="1" si="0"/>
        <v>47879435.629487142</v>
      </c>
      <c r="M76" s="141">
        <f t="shared" ca="1" si="0"/>
        <v>78388333.175456032</v>
      </c>
      <c r="N76" s="141">
        <f t="shared" ca="1" si="0"/>
        <v>75566880.761410967</v>
      </c>
      <c r="O76" s="141">
        <f t="shared" ca="1" si="0"/>
        <v>71334702.140343368</v>
      </c>
      <c r="P76" s="141">
        <f t="shared" ca="1" si="0"/>
        <v>65691797.312253229</v>
      </c>
      <c r="Q76" s="141">
        <f t="shared" ca="1" si="0"/>
        <v>65691797.312253229</v>
      </c>
      <c r="R76" s="141">
        <f t="shared" ca="1" si="0"/>
        <v>65691797.312253229</v>
      </c>
      <c r="S76" s="141">
        <f t="shared" ca="1" si="0"/>
        <v>65691797.312253229</v>
      </c>
      <c r="T76" s="141">
        <f t="shared" ca="1" si="0"/>
        <v>65089879.38222833</v>
      </c>
      <c r="U76" s="141">
        <f t="shared" ca="1" si="0"/>
        <v>63886043.522178531</v>
      </c>
      <c r="V76" s="141">
        <f t="shared" ca="1" si="0"/>
        <v>62080289.73210384</v>
      </c>
      <c r="W76" s="141">
        <f t="shared" ca="1" si="0"/>
        <v>59672618.012004249</v>
      </c>
      <c r="X76" s="141">
        <f t="shared" ca="1" si="0"/>
        <v>59672618.012004249</v>
      </c>
      <c r="Y76" s="141">
        <f t="shared" ca="1" si="0"/>
        <v>59672618.012004249</v>
      </c>
      <c r="Z76" s="141">
        <f t="shared" ca="1" si="0"/>
        <v>59672618.012004249</v>
      </c>
      <c r="AA76" s="141">
        <f t="shared" ca="1" si="0"/>
        <v>59672618.012004249</v>
      </c>
      <c r="AB76" s="141">
        <f t="shared" ca="1" si="0"/>
        <v>59672618.012004249</v>
      </c>
      <c r="AC76" s="141">
        <f t="shared" ca="1" si="0"/>
        <v>59672618.012004249</v>
      </c>
      <c r="AD76" s="141">
        <f t="shared" ca="1" si="0"/>
        <v>53705356.210803822</v>
      </c>
      <c r="AE76" s="141">
        <f t="shared" ca="1" si="0"/>
        <v>41770832.608402975</v>
      </c>
      <c r="AF76" s="141">
        <f t="shared" ca="1" si="0"/>
        <v>23869047.204801701</v>
      </c>
      <c r="AG76" s="141">
        <f t="shared" ca="1" si="0"/>
        <v>0</v>
      </c>
      <c r="AH76" s="141">
        <f t="shared" ca="1" si="0"/>
        <v>0</v>
      </c>
      <c r="AI76" s="141">
        <f t="shared" ca="1" si="0"/>
        <v>0</v>
      </c>
      <c r="AJ76" s="141">
        <f t="shared" ca="1" si="0"/>
        <v>0</v>
      </c>
      <c r="AK76" s="141">
        <f t="shared" ca="1" si="0"/>
        <v>0</v>
      </c>
      <c r="AL76" s="141">
        <f t="shared" ca="1" si="0"/>
        <v>0</v>
      </c>
      <c r="AM76" s="141">
        <f t="shared" ca="1" si="0"/>
        <v>0</v>
      </c>
      <c r="AN76" s="141">
        <f t="shared" ca="1" si="0"/>
        <v>0</v>
      </c>
      <c r="AO76" s="141">
        <f t="shared" ca="1" si="0"/>
        <v>0</v>
      </c>
      <c r="AP76" s="141">
        <f t="shared" ca="1" si="0"/>
        <v>0</v>
      </c>
      <c r="AQ76" s="141">
        <f t="shared" ca="1" si="0"/>
        <v>0</v>
      </c>
      <c r="AR76" s="141">
        <f t="shared" ca="1" si="0"/>
        <v>0</v>
      </c>
      <c r="AS76" s="141">
        <f t="shared" ca="1" si="0"/>
        <v>0</v>
      </c>
      <c r="AT76" s="141">
        <f t="shared" ca="1" si="0"/>
        <v>0</v>
      </c>
      <c r="AU76" s="141">
        <f t="shared" ca="1" si="0"/>
        <v>0</v>
      </c>
      <c r="AV76" s="141">
        <f t="shared" ca="1" si="0"/>
        <v>0</v>
      </c>
      <c r="AW76" s="141">
        <f t="shared" ca="1" si="0"/>
        <v>0</v>
      </c>
      <c r="AX76" s="141">
        <f t="shared" ca="1" si="0"/>
        <v>0</v>
      </c>
      <c r="AY76" s="141">
        <f t="shared" ca="1" si="0"/>
        <v>0</v>
      </c>
      <c r="AZ76" s="141">
        <f t="shared" ca="1" si="0"/>
        <v>0</v>
      </c>
      <c r="BA76" s="141">
        <f t="shared" ca="1" si="0"/>
        <v>0</v>
      </c>
      <c r="BB76" s="141">
        <f t="shared" ca="1" si="0"/>
        <v>0</v>
      </c>
      <c r="BC76" s="141">
        <f t="shared" ca="1" si="0"/>
        <v>0</v>
      </c>
      <c r="BD76" s="141">
        <f t="shared" ca="1" si="0"/>
        <v>0</v>
      </c>
      <c r="BE76" s="141">
        <f t="shared" ca="1" si="0"/>
        <v>0</v>
      </c>
      <c r="BF76" s="141">
        <f t="shared" ref="BF76" ca="1" si="1">SUM(BF26:BF75)</f>
        <v>0</v>
      </c>
    </row>
    <row r="77" spans="1:104">
      <c r="I77" s="141"/>
      <c r="J77" s="141"/>
      <c r="K77" s="141"/>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row>
    <row r="78" spans="1:104">
      <c r="B78" s="145" t="s">
        <v>183</v>
      </c>
      <c r="C78" s="145" t="s">
        <v>166</v>
      </c>
      <c r="I78" s="141"/>
      <c r="J78" s="141"/>
      <c r="K78" s="141"/>
      <c r="L78" s="141"/>
      <c r="M78" s="141"/>
      <c r="N78" s="141"/>
      <c r="O78" s="141"/>
      <c r="P78" s="141"/>
      <c r="Q78" s="141"/>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41"/>
      <c r="BC78" s="141"/>
      <c r="BD78" s="141"/>
      <c r="BE78" s="141"/>
      <c r="BF78" s="141"/>
    </row>
    <row r="79" spans="1:104" s="139" customFormat="1">
      <c r="B79" s="139" t="s">
        <v>11</v>
      </c>
      <c r="C79" s="139">
        <f ca="1">C26</f>
        <v>0</v>
      </c>
      <c r="D79" s="146"/>
      <c r="E79" s="146"/>
      <c r="F79" s="146"/>
      <c r="G79" s="146"/>
      <c r="H79" s="146"/>
      <c r="I79" s="168">
        <f ca="1">IF(I$5-$I$5&lt;$A26-1," ",IF(I$5-$I$5+1&gt;'Primary inputs Alt'!$C$17,0,(SUM(OFFSET($I$22,0,I$5-$I$5-$A26+1)))*$C79))</f>
        <v>0</v>
      </c>
      <c r="J79" s="168">
        <f ca="1">IF(J$5-$I$5&lt;$A26-1," ",IF(J$5-$I$5+1&gt;'Primary inputs Alt'!$C$17,0,(SUM(OFFSET($I$22,0,J$5-$I$5-$A26+1)))*$C79))</f>
        <v>0</v>
      </c>
      <c r="K79" s="168">
        <f ca="1">IF(K$5-$I$5&lt;$A26-1," ",IF(K$5-$I$5+1&gt;'Primary inputs Alt'!$C$17,0,(SUM(OFFSET($I$22,0,K$5-$I$5-$A26+1)))*$C79))</f>
        <v>0</v>
      </c>
      <c r="L79" s="168">
        <f ca="1">IF(L$5-$I$5&lt;$A26-1," ",IF(L$5-$I$5+1&gt;'Primary inputs Alt'!$C$17,0,(SUM(OFFSET($I$22,0,L$5-$I$5-$A26+1)))*$C79))</f>
        <v>0</v>
      </c>
      <c r="M79" s="168">
        <f ca="1">IF(M$5-$I$5&lt;$A26-1," ",IF(M$5-$I$5+1&gt;'Primary inputs Alt'!$C$17,0,(SUM(OFFSET($I$22,0,M$5-$I$5-$A26+1)))*$C79))</f>
        <v>0</v>
      </c>
      <c r="N79" s="168">
        <f ca="1">IF(N$5-$I$5&lt;$A26-1," ",IF(N$5-$I$5+1&gt;'Primary inputs Alt'!$C$17,0,(SUM(OFFSET($I$22,0,N$5-$I$5-$A26+1)))*$C79))</f>
        <v>0</v>
      </c>
      <c r="O79" s="168">
        <f ca="1">IF(O$5-$I$5&lt;$A26-1," ",IF(O$5-$I$5+1&gt;'Primary inputs Alt'!$C$17,0,(SUM(OFFSET($I$22,0,O$5-$I$5-$A26+1)))*$C79))</f>
        <v>0</v>
      </c>
      <c r="P79" s="168">
        <f ca="1">IF(P$5-$I$5&lt;$A26-1," ",IF(P$5-$I$5+1&gt;'Primary inputs Alt'!$C$17,0,(SUM(OFFSET($I$22,0,P$5-$I$5-$A26+1)))*$C79))</f>
        <v>0</v>
      </c>
      <c r="Q79" s="168">
        <f ca="1">IF(Q$5-$I$5&lt;$A26-1," ",IF(Q$5-$I$5+1&gt;'Primary inputs Alt'!$C$17,0,(SUM(OFFSET($I$22,0,Q$5-$I$5-$A26+1)))*$C79))</f>
        <v>0</v>
      </c>
      <c r="R79" s="168">
        <f ca="1">IF(R$5-$I$5&lt;$A26-1," ",IF(R$5-$I$5+1&gt;'Primary inputs Alt'!$C$17,0,(SUM(OFFSET($I$22,0,R$5-$I$5-$A26+1)))*$C79))</f>
        <v>0</v>
      </c>
      <c r="S79" s="168">
        <f ca="1">IF(S$5-$I$5&lt;$A26-1," ",IF(S$5-$I$5+1&gt;'Primary inputs Alt'!$C$17,0,(SUM(OFFSET($I$22,0,S$5-$I$5-$A26+1)))*$C79))</f>
        <v>0</v>
      </c>
      <c r="T79" s="168">
        <f ca="1">IF(T$5-$I$5&lt;$A26-1," ",IF(T$5-$I$5+1&gt;'Primary inputs Alt'!$C$17,0,(SUM(OFFSET($I$22,0,T$5-$I$5-$A26+1)))*$C79))</f>
        <v>0</v>
      </c>
      <c r="U79" s="168">
        <f ca="1">IF(U$5-$I$5&lt;$A26-1," ",IF(U$5-$I$5+1&gt;'Primary inputs Alt'!$C$17,0,(SUM(OFFSET($I$22,0,U$5-$I$5-$A26+1)))*$C79))</f>
        <v>0</v>
      </c>
      <c r="V79" s="168">
        <f ca="1">IF(V$5-$I$5&lt;$A26-1," ",IF(V$5-$I$5+1&gt;'Primary inputs Alt'!$C$17,0,(SUM(OFFSET($I$22,0,V$5-$I$5-$A26+1)))*$C79))</f>
        <v>0</v>
      </c>
      <c r="W79" s="168">
        <f ca="1">IF(W$5-$I$5&lt;$A26-1," ",IF(W$5-$I$5+1&gt;'Primary inputs Alt'!$C$17,0,(SUM(OFFSET($I$22,0,W$5-$I$5-$A26+1)))*$C79))</f>
        <v>0</v>
      </c>
      <c r="X79" s="168">
        <f ca="1">IF(X$5-$I$5&lt;$A26-1," ",IF(X$5-$I$5+1&gt;'Primary inputs Alt'!$C$17,0,(SUM(OFFSET($I$22,0,X$5-$I$5-$A26+1)))*$C79))</f>
        <v>0</v>
      </c>
      <c r="Y79" s="168">
        <f ca="1">IF(Y$5-$I$5&lt;$A26-1," ",IF(Y$5-$I$5+1&gt;'Primary inputs Alt'!$C$17,0,(SUM(OFFSET($I$22,0,Y$5-$I$5-$A26+1)))*$C79))</f>
        <v>0</v>
      </c>
      <c r="Z79" s="168">
        <f ca="1">IF(Z$5-$I$5&lt;$A26-1," ",IF(Z$5-$I$5+1&gt;'Primary inputs Alt'!$C$17,0,(SUM(OFFSET($I$22,0,Z$5-$I$5-$A26+1)))*$C79))</f>
        <v>0</v>
      </c>
      <c r="AA79" s="168">
        <f ca="1">IF(AA$5-$I$5&lt;$A26-1," ",IF(AA$5-$I$5+1&gt;'Primary inputs Alt'!$C$17,0,(SUM(OFFSET($I$22,0,AA$5-$I$5-$A26+1)))*$C79))</f>
        <v>0</v>
      </c>
      <c r="AB79" s="168">
        <f ca="1">IF(AB$5-$I$5&lt;$A26-1," ",IF(AB$5-$I$5+1&gt;'Primary inputs Alt'!$C$17,0,(SUM(OFFSET($I$22,0,AB$5-$I$5-$A26+1)))*$C79))</f>
        <v>0</v>
      </c>
      <c r="AC79" s="168">
        <f ca="1">IF(AC$5-$I$5&lt;$A26-1," ",IF(AC$5-$I$5+1&gt;'Primary inputs Alt'!$C$17,0,(SUM(OFFSET($I$22,0,AC$5-$I$5-$A26+1)))*$C79))</f>
        <v>0</v>
      </c>
      <c r="AD79" s="168">
        <f ca="1">IF(AD$5-$I$5&lt;$A26-1," ",IF(AD$5-$I$5+1&gt;'Primary inputs Alt'!$C$17,0,(SUM(OFFSET($I$22,0,AD$5-$I$5-$A26+1)))*$C79))</f>
        <v>0</v>
      </c>
      <c r="AE79" s="168">
        <f ca="1">IF(AE$5-$I$5&lt;$A26-1," ",IF(AE$5-$I$5+1&gt;'Primary inputs Alt'!$C$17,0,(SUM(OFFSET($I$22,0,AE$5-$I$5-$A26+1)))*$C79))</f>
        <v>0</v>
      </c>
      <c r="AF79" s="168">
        <f ca="1">IF(AF$5-$I$5&lt;$A26-1," ",IF(AF$5-$I$5+1&gt;'Primary inputs Alt'!$C$17,0,(SUM(OFFSET($I$22,0,AF$5-$I$5-$A26+1)))*$C79))</f>
        <v>0</v>
      </c>
      <c r="AG79" s="168">
        <f ca="1">IF(AG$5-$I$5&lt;$A26-1," ",IF(AG$5-$I$5+1&gt;'Primary inputs Alt'!$C$17,0,(SUM(OFFSET($I$22,0,AG$5-$I$5-$A26+1)))*$C79))</f>
        <v>0</v>
      </c>
      <c r="AH79" s="168">
        <f ca="1">IF(AH$5-$I$5&lt;$A26-1," ",IF(AH$5-$I$5+1&gt;'Primary inputs Alt'!$C$17,0,(SUM(OFFSET($I$22,0,AH$5-$I$5-$A26+1)))*$C79))</f>
        <v>0</v>
      </c>
      <c r="AI79" s="168">
        <f ca="1">IF(AI$5-$I$5&lt;$A26-1," ",IF(AI$5-$I$5+1&gt;'Primary inputs Alt'!$C$17,0,(SUM(OFFSET($I$22,0,AI$5-$I$5-$A26+1)))*$C79))</f>
        <v>0</v>
      </c>
      <c r="AJ79" s="168">
        <f ca="1">IF(AJ$5-$I$5&lt;$A26-1," ",IF(AJ$5-$I$5+1&gt;'Primary inputs Alt'!$C$17,0,(SUM(OFFSET($I$22,0,AJ$5-$I$5-$A26+1)))*$C79))</f>
        <v>0</v>
      </c>
      <c r="AK79" s="168">
        <f ca="1">IF(AK$5-$I$5&lt;$A26-1," ",IF(AK$5-$I$5+1&gt;'Primary inputs Alt'!$C$17,0,(SUM(OFFSET($I$22,0,AK$5-$I$5-$A26+1)))*$C79))</f>
        <v>0</v>
      </c>
      <c r="AL79" s="168">
        <f ca="1">IF(AL$5-$I$5&lt;$A26-1," ",IF(AL$5-$I$5+1&gt;'Primary inputs Alt'!$C$17,0,(SUM(OFFSET($I$22,0,AL$5-$I$5-$A26+1)))*$C79))</f>
        <v>0</v>
      </c>
      <c r="AM79" s="168">
        <f ca="1">IF(AM$5-$I$5&lt;$A26-1," ",IF(AM$5-$I$5+1&gt;'Primary inputs Alt'!$C$17,0,(SUM(OFFSET($I$22,0,AM$5-$I$5-$A26+1)))*$C79))</f>
        <v>0</v>
      </c>
      <c r="AN79" s="168">
        <f ca="1">IF(AN$5-$I$5&lt;$A26-1," ",IF(AN$5-$I$5+1&gt;'Primary inputs Alt'!$C$17,0,(SUM(OFFSET($I$22,0,AN$5-$I$5-$A26+1)))*$C79))</f>
        <v>0</v>
      </c>
      <c r="AO79" s="168">
        <f ca="1">IF(AO$5-$I$5&lt;$A26-1," ",IF(AO$5-$I$5+1&gt;'Primary inputs Alt'!$C$17,0,(SUM(OFFSET($I$22,0,AO$5-$I$5-$A26+1)))*$C79))</f>
        <v>0</v>
      </c>
      <c r="AP79" s="168">
        <f ca="1">IF(AP$5-$I$5&lt;$A26-1," ",IF(AP$5-$I$5+1&gt;'Primary inputs Alt'!$C$17,0,(SUM(OFFSET($I$22,0,AP$5-$I$5-$A26+1)))*$C79))</f>
        <v>0</v>
      </c>
      <c r="AQ79" s="168">
        <f ca="1">IF(AQ$5-$I$5&lt;$A26-1," ",IF(AQ$5-$I$5+1&gt;'Primary inputs Alt'!$C$17,0,(SUM(OFFSET($I$22,0,AQ$5-$I$5-$A26+1)))*$C79))</f>
        <v>0</v>
      </c>
      <c r="AR79" s="168">
        <f ca="1">IF(AR$5-$I$5&lt;$A26-1," ",IF(AR$5-$I$5+1&gt;'Primary inputs Alt'!$C$17,0,(SUM(OFFSET($I$22,0,AR$5-$I$5-$A26+1)))*$C79))</f>
        <v>0</v>
      </c>
      <c r="AS79" s="168">
        <f ca="1">IF(AS$5-$I$5&lt;$A26-1," ",IF(AS$5-$I$5+1&gt;'Primary inputs Alt'!$C$17,0,(SUM(OFFSET($I$22,0,AS$5-$I$5-$A26+1)))*$C79))</f>
        <v>0</v>
      </c>
      <c r="AT79" s="168">
        <f ca="1">IF(AT$5-$I$5&lt;$A26-1," ",IF(AT$5-$I$5+1&gt;'Primary inputs Alt'!$C$17,0,(SUM(OFFSET($I$22,0,AT$5-$I$5-$A26+1)))*$C79))</f>
        <v>0</v>
      </c>
      <c r="AU79" s="168">
        <f ca="1">IF(AU$5-$I$5&lt;$A26-1," ",IF(AU$5-$I$5+1&gt;'Primary inputs Alt'!$C$17,0,(SUM(OFFSET($I$22,0,AU$5-$I$5-$A26+1)))*$C79))</f>
        <v>0</v>
      </c>
      <c r="AV79" s="168">
        <f ca="1">IF(AV$5-$I$5&lt;$A26-1," ",IF(AV$5-$I$5+1&gt;'Primary inputs Alt'!$C$17,0,(SUM(OFFSET($I$22,0,AV$5-$I$5-$A26+1)))*$C79))</f>
        <v>0</v>
      </c>
      <c r="AW79" s="168">
        <f ca="1">IF(AW$5-$I$5&lt;$A26-1," ",IF(AW$5-$I$5+1&gt;'Primary inputs Alt'!$C$17,0,(SUM(OFFSET($I$22,0,AW$5-$I$5-$A26+1)))*$C79))</f>
        <v>0</v>
      </c>
      <c r="AX79" s="168">
        <f ca="1">IF(AX$5-$I$5&lt;$A26-1," ",IF(AX$5-$I$5+1&gt;'Primary inputs Alt'!$C$17,0,(SUM(OFFSET($I$22,0,AX$5-$I$5-$A26+1)))*$C79))</f>
        <v>0</v>
      </c>
      <c r="AY79" s="168">
        <f ca="1">IF(AY$5-$I$5&lt;$A26-1," ",IF(AY$5-$I$5+1&gt;'Primary inputs Alt'!$C$17,0,(SUM(OFFSET($I$22,0,AY$5-$I$5-$A26+1)))*$C79))</f>
        <v>0</v>
      </c>
      <c r="AZ79" s="168">
        <f ca="1">IF(AZ$5-$I$5&lt;$A26-1," ",IF(AZ$5-$I$5+1&gt;'Primary inputs Alt'!$C$17,0,(SUM(OFFSET($I$22,0,AZ$5-$I$5-$A26+1)))*$C79))</f>
        <v>0</v>
      </c>
      <c r="BA79" s="168">
        <f ca="1">IF(BA$5-$I$5&lt;$A26-1," ",IF(BA$5-$I$5+1&gt;'Primary inputs Alt'!$C$17,0,(SUM(OFFSET($I$22,0,BA$5-$I$5-$A26+1)))*$C79))</f>
        <v>0</v>
      </c>
      <c r="BB79" s="168">
        <f ca="1">IF(BB$5-$I$5&lt;$A26-1," ",IF(BB$5-$I$5+1&gt;'Primary inputs Alt'!$C$17,0,(SUM(OFFSET($I$22,0,BB$5-$I$5-$A26+1)))*$C79))</f>
        <v>0</v>
      </c>
      <c r="BC79" s="168">
        <f ca="1">IF(BC$5-$I$5&lt;$A26-1," ",IF(BC$5-$I$5+1&gt;'Primary inputs Alt'!$C$17,0,(SUM(OFFSET($I$22,0,BC$5-$I$5-$A26+1)))*$C79))</f>
        <v>0</v>
      </c>
      <c r="BD79" s="168">
        <f ca="1">IF(BD$5-$I$5&lt;$A26-1," ",IF(BD$5-$I$5+1&gt;'Primary inputs Alt'!$C$17,0,(SUM(OFFSET($I$22,0,BD$5-$I$5-$A26+1)))*$C79))</f>
        <v>0</v>
      </c>
      <c r="BE79" s="168">
        <f ca="1">IF(BE$5-$I$5&lt;$A26-1," ",IF(BE$5-$I$5+1&gt;'Primary inputs Alt'!$C$17,0,(SUM(OFFSET($I$22,0,BE$5-$I$5-$A26+1)))*$C79))</f>
        <v>0</v>
      </c>
      <c r="BF79" s="168">
        <f ca="1">IF(BF$5-$I$5&lt;$A26-1," ",IF(BF$5-$I$5+1&gt;'Primary inputs Alt'!$C$17,0,(SUM(OFFSET($I$22,0,BF$5-$I$5-$A26+1)))*$C79))</f>
        <v>0</v>
      </c>
    </row>
    <row r="80" spans="1:104">
      <c r="B80" s="119" t="s">
        <v>12</v>
      </c>
      <c r="C80" s="119">
        <f ca="1">C27</f>
        <v>1200</v>
      </c>
      <c r="I80" s="169" t="str">
        <f ca="1">IF(I$5-$I$5&lt;$A27-1," ",IF(I$5-$I$5+1&gt;'Primary inputs Alt'!$C$17,0,(SUM(OFFSET($I$22,0,I$5-$I$5-$A27+1)))*$C80))</f>
        <v xml:space="preserve"> </v>
      </c>
      <c r="J80" s="169">
        <f ca="1">IF(J$5-$I$5&lt;$A27-1," ",IF(J$5-$I$5+1&gt;'Primary inputs Alt'!$C$17,0,(SUM(OFFSET($I$22,0,J$5-$I$5-$A27+1)))*$C80))</f>
        <v>33595286.36649771</v>
      </c>
      <c r="K80" s="169">
        <f ca="1">IF(K$5-$I$5&lt;$A27-1," ",IF(K$5-$I$5+1&gt;'Primary inputs Alt'!$C$17,0,(SUM(OFFSET($I$22,0,K$5-$I$5-$A27+1)))*$C80))</f>
        <v>31795286.36649771</v>
      </c>
      <c r="L80" s="169">
        <f ca="1">IF(L$5-$I$5&lt;$A27-1," ",IF(L$5-$I$5+1&gt;'Primary inputs Alt'!$C$17,0,(SUM(OFFSET($I$22,0,L$5-$I$5-$A27+1)))*$C80))</f>
        <v>31795286.36649771</v>
      </c>
      <c r="M80" s="169">
        <f ca="1">IF(M$5-$I$5&lt;$A27-1," ",IF(M$5-$I$5+1&gt;'Primary inputs Alt'!$C$17,0,(SUM(OFFSET($I$22,0,M$5-$I$5-$A27+1)))*$C80))</f>
        <v>3761970.8097086959</v>
      </c>
      <c r="N80" s="169">
        <f ca="1">IF(N$5-$I$5&lt;$A27-1," ",IF(N$5-$I$5+1&gt;'Primary inputs Alt'!$C$17,0,(SUM(OFFSET($I$22,0,N$5-$I$5-$A27+1)))*$C80))</f>
        <v>3761970.8097086959</v>
      </c>
      <c r="O80" s="169">
        <f ca="1">IF(O$5-$I$5&lt;$A27-1," ",IF(O$5-$I$5+1&gt;'Primary inputs Alt'!$C$17,0,(SUM(OFFSET($I$22,0,O$5-$I$5-$A27+1)))*$C80))</f>
        <v>3761970.8097086959</v>
      </c>
      <c r="P80" s="169">
        <f ca="1">IF(P$5-$I$5&lt;$A27-1," ",IF(P$5-$I$5+1&gt;'Primary inputs Alt'!$C$17,0,(SUM(OFFSET($I$22,0,P$5-$I$5-$A27+1)))*$C80))</f>
        <v>3761970.8097086959</v>
      </c>
      <c r="Q80" s="169">
        <f ca="1">IF(Q$5-$I$5&lt;$A27-1," ",IF(Q$5-$I$5+1&gt;'Primary inputs Alt'!$C$17,0,(SUM(OFFSET($I$22,0,Q$5-$I$5-$A27+1)))*$C80))</f>
        <v>3761970.8097086959</v>
      </c>
      <c r="R80" s="169">
        <f ca="1">IF(R$5-$I$5&lt;$A27-1," ",IF(R$5-$I$5+1&gt;'Primary inputs Alt'!$C$17,0,(SUM(OFFSET($I$22,0,R$5-$I$5-$A27+1)))*$C80))</f>
        <v>3761970.8097086959</v>
      </c>
      <c r="S80" s="169">
        <f ca="1">IF(S$5-$I$5&lt;$A27-1," ",IF(S$5-$I$5+1&gt;'Primary inputs Alt'!$C$17,0,(SUM(OFFSET($I$22,0,S$5-$I$5-$A27+1)))*$C80))</f>
        <v>3761970.8097086959</v>
      </c>
      <c r="T80" s="169">
        <f ca="1">IF(T$5-$I$5&lt;$A27-1," ",IF(T$5-$I$5+1&gt;'Primary inputs Alt'!$C$17,0,(SUM(OFFSET($I$22,0,T$5-$I$5-$A27+1)))*$C80))</f>
        <v>3461011.8446962466</v>
      </c>
      <c r="U80" s="169">
        <f ca="1">IF(U$5-$I$5&lt;$A27-1," ",IF(U$5-$I$5+1&gt;'Primary inputs Alt'!$C$17,0,(SUM(OFFSET($I$22,0,U$5-$I$5-$A27+1)))*$C80))</f>
        <v>3461011.8446962466</v>
      </c>
      <c r="V80" s="169">
        <f ca="1">IF(V$5-$I$5&lt;$A27-1," ",IF(V$5-$I$5+1&gt;'Primary inputs Alt'!$C$17,0,(SUM(OFFSET($I$22,0,V$5-$I$5-$A27+1)))*$C80))</f>
        <v>3461011.8446962466</v>
      </c>
      <c r="W80" s="169">
        <f ca="1">IF(W$5-$I$5&lt;$A27-1," ",IF(W$5-$I$5+1&gt;'Primary inputs Alt'!$C$17,0,(SUM(OFFSET($I$22,0,W$5-$I$5-$A27+1)))*$C80))</f>
        <v>3461011.8446962466</v>
      </c>
      <c r="X80" s="169">
        <f ca="1">IF(X$5-$I$5&lt;$A27-1," ",IF(X$5-$I$5+1&gt;'Primary inputs Alt'!$C$17,0,(SUM(OFFSET($I$22,0,X$5-$I$5-$A27+1)))*$C80))</f>
        <v>3461011.8446962466</v>
      </c>
      <c r="Y80" s="169">
        <f ca="1">IF(Y$5-$I$5&lt;$A27-1," ",IF(Y$5-$I$5+1&gt;'Primary inputs Alt'!$C$17,0,(SUM(OFFSET($I$22,0,Y$5-$I$5-$A27+1)))*$C80))</f>
        <v>3461011.8446962466</v>
      </c>
      <c r="Z80" s="169">
        <f ca="1">IF(Z$5-$I$5&lt;$A27-1," ",IF(Z$5-$I$5+1&gt;'Primary inputs Alt'!$C$17,0,(SUM(OFFSET($I$22,0,Z$5-$I$5-$A27+1)))*$C80))</f>
        <v>3461011.8446962466</v>
      </c>
      <c r="AA80" s="169">
        <f ca="1">IF(AA$5-$I$5&lt;$A27-1," ",IF(AA$5-$I$5+1&gt;'Primary inputs Alt'!$C$17,0,(SUM(OFFSET($I$22,0,AA$5-$I$5-$A27+1)))*$C80))</f>
        <v>3461011.8446962466</v>
      </c>
      <c r="AB80" s="169">
        <f ca="1">IF(AB$5-$I$5&lt;$A27-1," ",IF(AB$5-$I$5+1&gt;'Primary inputs Alt'!$C$17,0,(SUM(OFFSET($I$22,0,AB$5-$I$5-$A27+1)))*$C80))</f>
        <v>3461011.8446962466</v>
      </c>
      <c r="AC80" s="169">
        <f ca="1">IF(AC$5-$I$5&lt;$A27-1," ",IF(AC$5-$I$5+1&gt;'Primary inputs Alt'!$C$17,0,(SUM(OFFSET($I$22,0,AC$5-$I$5-$A27+1)))*$C80))</f>
        <v>3461011.8446962466</v>
      </c>
      <c r="AD80" s="169">
        <f ca="1">IF(AD$5-$I$5&lt;$A27-1," ",IF(AD$5-$I$5+1&gt;'Primary inputs Alt'!$C$17,0,(SUM(OFFSET($I$22,0,AD$5-$I$5-$A27+1)))*$C80))</f>
        <v>0</v>
      </c>
      <c r="AE80" s="169">
        <f ca="1">IF(AE$5-$I$5&lt;$A27-1," ",IF(AE$5-$I$5+1&gt;'Primary inputs Alt'!$C$17,0,(SUM(OFFSET($I$22,0,AE$5-$I$5-$A27+1)))*$C80))</f>
        <v>0</v>
      </c>
      <c r="AF80" s="169">
        <f ca="1">IF(AF$5-$I$5&lt;$A27-1," ",IF(AF$5-$I$5+1&gt;'Primary inputs Alt'!$C$17,0,(SUM(OFFSET($I$22,0,AF$5-$I$5-$A27+1)))*$C80))</f>
        <v>0</v>
      </c>
      <c r="AG80" s="169">
        <f ca="1">IF(AG$5-$I$5&lt;$A27-1," ",IF(AG$5-$I$5+1&gt;'Primary inputs Alt'!$C$17,0,(SUM(OFFSET($I$22,0,AG$5-$I$5-$A27+1)))*$C80))</f>
        <v>0</v>
      </c>
      <c r="AH80" s="169">
        <f ca="1">IF(AH$5-$I$5&lt;$A27-1," ",IF(AH$5-$I$5+1&gt;'Primary inputs Alt'!$C$17,0,(SUM(OFFSET($I$22,0,AH$5-$I$5-$A27+1)))*$C80))</f>
        <v>0</v>
      </c>
      <c r="AI80" s="169">
        <f ca="1">IF(AI$5-$I$5&lt;$A27-1," ",IF(AI$5-$I$5+1&gt;'Primary inputs Alt'!$C$17,0,(SUM(OFFSET($I$22,0,AI$5-$I$5-$A27+1)))*$C80))</f>
        <v>0</v>
      </c>
      <c r="AJ80" s="169">
        <f ca="1">IF(AJ$5-$I$5&lt;$A27-1," ",IF(AJ$5-$I$5+1&gt;'Primary inputs Alt'!$C$17,0,(SUM(OFFSET($I$22,0,AJ$5-$I$5-$A27+1)))*$C80))</f>
        <v>0</v>
      </c>
      <c r="AK80" s="169">
        <f ca="1">IF(AK$5-$I$5&lt;$A27-1," ",IF(AK$5-$I$5+1&gt;'Primary inputs Alt'!$C$17,0,(SUM(OFFSET($I$22,0,AK$5-$I$5-$A27+1)))*$C80))</f>
        <v>0</v>
      </c>
      <c r="AL80" s="169">
        <f ca="1">IF(AL$5-$I$5&lt;$A27-1," ",IF(AL$5-$I$5+1&gt;'Primary inputs Alt'!$C$17,0,(SUM(OFFSET($I$22,0,AL$5-$I$5-$A27+1)))*$C80))</f>
        <v>0</v>
      </c>
      <c r="AM80" s="169">
        <f ca="1">IF(AM$5-$I$5&lt;$A27-1," ",IF(AM$5-$I$5+1&gt;'Primary inputs Alt'!$C$17,0,(SUM(OFFSET($I$22,0,AM$5-$I$5-$A27+1)))*$C80))</f>
        <v>0</v>
      </c>
      <c r="AN80" s="169">
        <f ca="1">IF(AN$5-$I$5&lt;$A27-1," ",IF(AN$5-$I$5+1&gt;'Primary inputs Alt'!$C$17,0,(SUM(OFFSET($I$22,0,AN$5-$I$5-$A27+1)))*$C80))</f>
        <v>0</v>
      </c>
      <c r="AO80" s="169">
        <f ca="1">IF(AO$5-$I$5&lt;$A27-1," ",IF(AO$5-$I$5+1&gt;'Primary inputs Alt'!$C$17,0,(SUM(OFFSET($I$22,0,AO$5-$I$5-$A27+1)))*$C80))</f>
        <v>0</v>
      </c>
      <c r="AP80" s="169">
        <f ca="1">IF(AP$5-$I$5&lt;$A27-1," ",IF(AP$5-$I$5+1&gt;'Primary inputs Alt'!$C$17,0,(SUM(OFFSET($I$22,0,AP$5-$I$5-$A27+1)))*$C80))</f>
        <v>0</v>
      </c>
      <c r="AQ80" s="169">
        <f ca="1">IF(AQ$5-$I$5&lt;$A27-1," ",IF(AQ$5-$I$5+1&gt;'Primary inputs Alt'!$C$17,0,(SUM(OFFSET($I$22,0,AQ$5-$I$5-$A27+1)))*$C80))</f>
        <v>0</v>
      </c>
      <c r="AR80" s="169">
        <f ca="1">IF(AR$5-$I$5&lt;$A27-1," ",IF(AR$5-$I$5+1&gt;'Primary inputs Alt'!$C$17,0,(SUM(OFFSET($I$22,0,AR$5-$I$5-$A27+1)))*$C80))</f>
        <v>0</v>
      </c>
      <c r="AS80" s="169">
        <f ca="1">IF(AS$5-$I$5&lt;$A27-1," ",IF(AS$5-$I$5+1&gt;'Primary inputs Alt'!$C$17,0,(SUM(OFFSET($I$22,0,AS$5-$I$5-$A27+1)))*$C80))</f>
        <v>0</v>
      </c>
      <c r="AT80" s="169">
        <f ca="1">IF(AT$5-$I$5&lt;$A27-1," ",IF(AT$5-$I$5+1&gt;'Primary inputs Alt'!$C$17,0,(SUM(OFFSET($I$22,0,AT$5-$I$5-$A27+1)))*$C80))</f>
        <v>0</v>
      </c>
      <c r="AU80" s="169">
        <f ca="1">IF(AU$5-$I$5&lt;$A27-1," ",IF(AU$5-$I$5+1&gt;'Primary inputs Alt'!$C$17,0,(SUM(OFFSET($I$22,0,AU$5-$I$5-$A27+1)))*$C80))</f>
        <v>0</v>
      </c>
      <c r="AV80" s="169">
        <f ca="1">IF(AV$5-$I$5&lt;$A27-1," ",IF(AV$5-$I$5+1&gt;'Primary inputs Alt'!$C$17,0,(SUM(OFFSET($I$22,0,AV$5-$I$5-$A27+1)))*$C80))</f>
        <v>0</v>
      </c>
      <c r="AW80" s="169">
        <f ca="1">IF(AW$5-$I$5&lt;$A27-1," ",IF(AW$5-$I$5+1&gt;'Primary inputs Alt'!$C$17,0,(SUM(OFFSET($I$22,0,AW$5-$I$5-$A27+1)))*$C80))</f>
        <v>0</v>
      </c>
      <c r="AX80" s="169">
        <f ca="1">IF(AX$5-$I$5&lt;$A27-1," ",IF(AX$5-$I$5+1&gt;'Primary inputs Alt'!$C$17,0,(SUM(OFFSET($I$22,0,AX$5-$I$5-$A27+1)))*$C80))</f>
        <v>0</v>
      </c>
      <c r="AY80" s="169">
        <f ca="1">IF(AY$5-$I$5&lt;$A27-1," ",IF(AY$5-$I$5+1&gt;'Primary inputs Alt'!$C$17,0,(SUM(OFFSET($I$22,0,AY$5-$I$5-$A27+1)))*$C80))</f>
        <v>0</v>
      </c>
      <c r="AZ80" s="169">
        <f ca="1">IF(AZ$5-$I$5&lt;$A27-1," ",IF(AZ$5-$I$5+1&gt;'Primary inputs Alt'!$C$17,0,(SUM(OFFSET($I$22,0,AZ$5-$I$5-$A27+1)))*$C80))</f>
        <v>0</v>
      </c>
      <c r="BA80" s="169">
        <f ca="1">IF(BA$5-$I$5&lt;$A27-1," ",IF(BA$5-$I$5+1&gt;'Primary inputs Alt'!$C$17,0,(SUM(OFFSET($I$22,0,BA$5-$I$5-$A27+1)))*$C80))</f>
        <v>0</v>
      </c>
      <c r="BB80" s="169">
        <f ca="1">IF(BB$5-$I$5&lt;$A27-1," ",IF(BB$5-$I$5+1&gt;'Primary inputs Alt'!$C$17,0,(SUM(OFFSET($I$22,0,BB$5-$I$5-$A27+1)))*$C80))</f>
        <v>0</v>
      </c>
      <c r="BC80" s="169">
        <f ca="1">IF(BC$5-$I$5&lt;$A27-1," ",IF(BC$5-$I$5+1&gt;'Primary inputs Alt'!$C$17,0,(SUM(OFFSET($I$22,0,BC$5-$I$5-$A27+1)))*$C80))</f>
        <v>0</v>
      </c>
      <c r="BD80" s="169">
        <f ca="1">IF(BD$5-$I$5&lt;$A27-1," ",IF(BD$5-$I$5+1&gt;'Primary inputs Alt'!$C$17,0,(SUM(OFFSET($I$22,0,BD$5-$I$5-$A27+1)))*$C80))</f>
        <v>0</v>
      </c>
      <c r="BE80" s="169">
        <f ca="1">IF(BE$5-$I$5&lt;$A27-1," ",IF(BE$5-$I$5+1&gt;'Primary inputs Alt'!$C$17,0,(SUM(OFFSET($I$22,0,BE$5-$I$5-$A27+1)))*$C80))</f>
        <v>0</v>
      </c>
      <c r="BF80" s="169">
        <f ca="1">IF(BF$5-$I$5&lt;$A27-1," ",IF(BF$5-$I$5+1&gt;'Primary inputs Alt'!$C$17,0,(SUM(OFFSET($I$22,0,BF$5-$I$5-$A27+1)))*$C80))</f>
        <v>0</v>
      </c>
    </row>
    <row r="81" spans="2:58">
      <c r="B81" s="119" t="s">
        <v>13</v>
      </c>
      <c r="C81" s="119">
        <f t="shared" ref="C81:C128" ca="1" si="2">C28</f>
        <v>2400</v>
      </c>
      <c r="I81" s="169" t="str">
        <f ca="1">IF(I$5-$I$5&lt;$A28-1," ",IF(I$5-$I$5+1&gt;'Primary inputs Alt'!$C$17,0,(SUM(OFFSET($I$22,0,I$5-$I$5-$A28+1)))*$C81))</f>
        <v xml:space="preserve"> </v>
      </c>
      <c r="J81" s="169" t="str">
        <f ca="1">IF(J$5-$I$5&lt;$A28-1," ",IF(J$5-$I$5+1&gt;'Primary inputs Alt'!$C$17,0,(SUM(OFFSET($I$22,0,J$5-$I$5-$A28+1)))*$C81))</f>
        <v xml:space="preserve"> </v>
      </c>
      <c r="K81" s="169">
        <f ca="1">IF(K$5-$I$5&lt;$A28-1," ",IF(K$5-$I$5+1&gt;'Primary inputs Alt'!$C$17,0,(SUM(OFFSET($I$22,0,K$5-$I$5-$A28+1)))*$C81))</f>
        <v>67190572.732995421</v>
      </c>
      <c r="L81" s="169">
        <f ca="1">IF(L$5-$I$5&lt;$A28-1," ",IF(L$5-$I$5+1&gt;'Primary inputs Alt'!$C$17,0,(SUM(OFFSET($I$22,0,L$5-$I$5-$A28+1)))*$C81))</f>
        <v>63590572.732995421</v>
      </c>
      <c r="M81" s="169">
        <f ca="1">IF(M$5-$I$5&lt;$A28-1," ",IF(M$5-$I$5+1&gt;'Primary inputs Alt'!$C$17,0,(SUM(OFFSET($I$22,0,M$5-$I$5-$A28+1)))*$C81))</f>
        <v>63590572.732995421</v>
      </c>
      <c r="N81" s="169">
        <f ca="1">IF(N$5-$I$5&lt;$A28-1," ",IF(N$5-$I$5+1&gt;'Primary inputs Alt'!$C$17,0,(SUM(OFFSET($I$22,0,N$5-$I$5-$A28+1)))*$C81))</f>
        <v>7523941.6194173917</v>
      </c>
      <c r="O81" s="169">
        <f ca="1">IF(O$5-$I$5&lt;$A28-1," ",IF(O$5-$I$5+1&gt;'Primary inputs Alt'!$C$17,0,(SUM(OFFSET($I$22,0,O$5-$I$5-$A28+1)))*$C81))</f>
        <v>7523941.6194173917</v>
      </c>
      <c r="P81" s="169">
        <f ca="1">IF(P$5-$I$5&lt;$A28-1," ",IF(P$5-$I$5+1&gt;'Primary inputs Alt'!$C$17,0,(SUM(OFFSET($I$22,0,P$5-$I$5-$A28+1)))*$C81))</f>
        <v>7523941.6194173917</v>
      </c>
      <c r="Q81" s="169">
        <f ca="1">IF(Q$5-$I$5&lt;$A28-1," ",IF(Q$5-$I$5+1&gt;'Primary inputs Alt'!$C$17,0,(SUM(OFFSET($I$22,0,Q$5-$I$5-$A28+1)))*$C81))</f>
        <v>7523941.6194173917</v>
      </c>
      <c r="R81" s="169">
        <f ca="1">IF(R$5-$I$5&lt;$A28-1," ",IF(R$5-$I$5+1&gt;'Primary inputs Alt'!$C$17,0,(SUM(OFFSET($I$22,0,R$5-$I$5-$A28+1)))*$C81))</f>
        <v>7523941.6194173917</v>
      </c>
      <c r="S81" s="169">
        <f ca="1">IF(S$5-$I$5&lt;$A28-1," ",IF(S$5-$I$5+1&gt;'Primary inputs Alt'!$C$17,0,(SUM(OFFSET($I$22,0,S$5-$I$5-$A28+1)))*$C81))</f>
        <v>7523941.6194173917</v>
      </c>
      <c r="T81" s="169">
        <f ca="1">IF(T$5-$I$5&lt;$A28-1," ",IF(T$5-$I$5+1&gt;'Primary inputs Alt'!$C$17,0,(SUM(OFFSET($I$22,0,T$5-$I$5-$A28+1)))*$C81))</f>
        <v>7523941.6194173917</v>
      </c>
      <c r="U81" s="169">
        <f ca="1">IF(U$5-$I$5&lt;$A28-1," ",IF(U$5-$I$5+1&gt;'Primary inputs Alt'!$C$17,0,(SUM(OFFSET($I$22,0,U$5-$I$5-$A28+1)))*$C81))</f>
        <v>6922023.6893924931</v>
      </c>
      <c r="V81" s="169">
        <f ca="1">IF(V$5-$I$5&lt;$A28-1," ",IF(V$5-$I$5+1&gt;'Primary inputs Alt'!$C$17,0,(SUM(OFFSET($I$22,0,V$5-$I$5-$A28+1)))*$C81))</f>
        <v>6922023.6893924931</v>
      </c>
      <c r="W81" s="169">
        <f ca="1">IF(W$5-$I$5&lt;$A28-1," ",IF(W$5-$I$5+1&gt;'Primary inputs Alt'!$C$17,0,(SUM(OFFSET($I$22,0,W$5-$I$5-$A28+1)))*$C81))</f>
        <v>6922023.6893924931</v>
      </c>
      <c r="X81" s="169">
        <f ca="1">IF(X$5-$I$5&lt;$A28-1," ",IF(X$5-$I$5+1&gt;'Primary inputs Alt'!$C$17,0,(SUM(OFFSET($I$22,0,X$5-$I$5-$A28+1)))*$C81))</f>
        <v>6922023.6893924931</v>
      </c>
      <c r="Y81" s="169">
        <f ca="1">IF(Y$5-$I$5&lt;$A28-1," ",IF(Y$5-$I$5+1&gt;'Primary inputs Alt'!$C$17,0,(SUM(OFFSET($I$22,0,Y$5-$I$5-$A28+1)))*$C81))</f>
        <v>6922023.6893924931</v>
      </c>
      <c r="Z81" s="169">
        <f ca="1">IF(Z$5-$I$5&lt;$A28-1," ",IF(Z$5-$I$5+1&gt;'Primary inputs Alt'!$C$17,0,(SUM(OFFSET($I$22,0,Z$5-$I$5-$A28+1)))*$C81))</f>
        <v>6922023.6893924931</v>
      </c>
      <c r="AA81" s="169">
        <f ca="1">IF(AA$5-$I$5&lt;$A28-1," ",IF(AA$5-$I$5+1&gt;'Primary inputs Alt'!$C$17,0,(SUM(OFFSET($I$22,0,AA$5-$I$5-$A28+1)))*$C81))</f>
        <v>6922023.6893924931</v>
      </c>
      <c r="AB81" s="169">
        <f ca="1">IF(AB$5-$I$5&lt;$A28-1," ",IF(AB$5-$I$5+1&gt;'Primary inputs Alt'!$C$17,0,(SUM(OFFSET($I$22,0,AB$5-$I$5-$A28+1)))*$C81))</f>
        <v>6922023.6893924931</v>
      </c>
      <c r="AC81" s="169">
        <f ca="1">IF(AC$5-$I$5&lt;$A28-1," ",IF(AC$5-$I$5+1&gt;'Primary inputs Alt'!$C$17,0,(SUM(OFFSET($I$22,0,AC$5-$I$5-$A28+1)))*$C81))</f>
        <v>6922023.6893924931</v>
      </c>
      <c r="AD81" s="169">
        <f ca="1">IF(AD$5-$I$5&lt;$A28-1," ",IF(AD$5-$I$5+1&gt;'Primary inputs Alt'!$C$17,0,(SUM(OFFSET($I$22,0,AD$5-$I$5-$A28+1)))*$C81))</f>
        <v>6922023.6893924931</v>
      </c>
      <c r="AE81" s="169">
        <f ca="1">IF(AE$5-$I$5&lt;$A28-1," ",IF(AE$5-$I$5+1&gt;'Primary inputs Alt'!$C$17,0,(SUM(OFFSET($I$22,0,AE$5-$I$5-$A28+1)))*$C81))</f>
        <v>0</v>
      </c>
      <c r="AF81" s="169">
        <f ca="1">IF(AF$5-$I$5&lt;$A28-1," ",IF(AF$5-$I$5+1&gt;'Primary inputs Alt'!$C$17,0,(SUM(OFFSET($I$22,0,AF$5-$I$5-$A28+1)))*$C81))</f>
        <v>0</v>
      </c>
      <c r="AG81" s="169">
        <f ca="1">IF(AG$5-$I$5&lt;$A28-1," ",IF(AG$5-$I$5+1&gt;'Primary inputs Alt'!$C$17,0,(SUM(OFFSET($I$22,0,AG$5-$I$5-$A28+1)))*$C81))</f>
        <v>0</v>
      </c>
      <c r="AH81" s="169">
        <f ca="1">IF(AH$5-$I$5&lt;$A28-1," ",IF(AH$5-$I$5+1&gt;'Primary inputs Alt'!$C$17,0,(SUM(OFFSET($I$22,0,AH$5-$I$5-$A28+1)))*$C81))</f>
        <v>0</v>
      </c>
      <c r="AI81" s="169">
        <f ca="1">IF(AI$5-$I$5&lt;$A28-1," ",IF(AI$5-$I$5+1&gt;'Primary inputs Alt'!$C$17,0,(SUM(OFFSET($I$22,0,AI$5-$I$5-$A28+1)))*$C81))</f>
        <v>0</v>
      </c>
      <c r="AJ81" s="169">
        <f ca="1">IF(AJ$5-$I$5&lt;$A28-1," ",IF(AJ$5-$I$5+1&gt;'Primary inputs Alt'!$C$17,0,(SUM(OFFSET($I$22,0,AJ$5-$I$5-$A28+1)))*$C81))</f>
        <v>0</v>
      </c>
      <c r="AK81" s="169">
        <f ca="1">IF(AK$5-$I$5&lt;$A28-1," ",IF(AK$5-$I$5+1&gt;'Primary inputs Alt'!$C$17,0,(SUM(OFFSET($I$22,0,AK$5-$I$5-$A28+1)))*$C81))</f>
        <v>0</v>
      </c>
      <c r="AL81" s="169">
        <f ca="1">IF(AL$5-$I$5&lt;$A28-1," ",IF(AL$5-$I$5+1&gt;'Primary inputs Alt'!$C$17,0,(SUM(OFFSET($I$22,0,AL$5-$I$5-$A28+1)))*$C81))</f>
        <v>0</v>
      </c>
      <c r="AM81" s="169">
        <f ca="1">IF(AM$5-$I$5&lt;$A28-1," ",IF(AM$5-$I$5+1&gt;'Primary inputs Alt'!$C$17,0,(SUM(OFFSET($I$22,0,AM$5-$I$5-$A28+1)))*$C81))</f>
        <v>0</v>
      </c>
      <c r="AN81" s="169">
        <f ca="1">IF(AN$5-$I$5&lt;$A28-1," ",IF(AN$5-$I$5+1&gt;'Primary inputs Alt'!$C$17,0,(SUM(OFFSET($I$22,0,AN$5-$I$5-$A28+1)))*$C81))</f>
        <v>0</v>
      </c>
      <c r="AO81" s="169">
        <f ca="1">IF(AO$5-$I$5&lt;$A28-1," ",IF(AO$5-$I$5+1&gt;'Primary inputs Alt'!$C$17,0,(SUM(OFFSET($I$22,0,AO$5-$I$5-$A28+1)))*$C81))</f>
        <v>0</v>
      </c>
      <c r="AP81" s="169">
        <f ca="1">IF(AP$5-$I$5&lt;$A28-1," ",IF(AP$5-$I$5+1&gt;'Primary inputs Alt'!$C$17,0,(SUM(OFFSET($I$22,0,AP$5-$I$5-$A28+1)))*$C81))</f>
        <v>0</v>
      </c>
      <c r="AQ81" s="169">
        <f ca="1">IF(AQ$5-$I$5&lt;$A28-1," ",IF(AQ$5-$I$5+1&gt;'Primary inputs Alt'!$C$17,0,(SUM(OFFSET($I$22,0,AQ$5-$I$5-$A28+1)))*$C81))</f>
        <v>0</v>
      </c>
      <c r="AR81" s="169">
        <f ca="1">IF(AR$5-$I$5&lt;$A28-1," ",IF(AR$5-$I$5+1&gt;'Primary inputs Alt'!$C$17,0,(SUM(OFFSET($I$22,0,AR$5-$I$5-$A28+1)))*$C81))</f>
        <v>0</v>
      </c>
      <c r="AS81" s="169">
        <f ca="1">IF(AS$5-$I$5&lt;$A28-1," ",IF(AS$5-$I$5+1&gt;'Primary inputs Alt'!$C$17,0,(SUM(OFFSET($I$22,0,AS$5-$I$5-$A28+1)))*$C81))</f>
        <v>0</v>
      </c>
      <c r="AT81" s="169">
        <f ca="1">IF(AT$5-$I$5&lt;$A28-1," ",IF(AT$5-$I$5+1&gt;'Primary inputs Alt'!$C$17,0,(SUM(OFFSET($I$22,0,AT$5-$I$5-$A28+1)))*$C81))</f>
        <v>0</v>
      </c>
      <c r="AU81" s="169">
        <f ca="1">IF(AU$5-$I$5&lt;$A28-1," ",IF(AU$5-$I$5+1&gt;'Primary inputs Alt'!$C$17,0,(SUM(OFFSET($I$22,0,AU$5-$I$5-$A28+1)))*$C81))</f>
        <v>0</v>
      </c>
      <c r="AV81" s="169">
        <f ca="1">IF(AV$5-$I$5&lt;$A28-1," ",IF(AV$5-$I$5+1&gt;'Primary inputs Alt'!$C$17,0,(SUM(OFFSET($I$22,0,AV$5-$I$5-$A28+1)))*$C81))</f>
        <v>0</v>
      </c>
      <c r="AW81" s="169">
        <f ca="1">IF(AW$5-$I$5&lt;$A28-1," ",IF(AW$5-$I$5+1&gt;'Primary inputs Alt'!$C$17,0,(SUM(OFFSET($I$22,0,AW$5-$I$5-$A28+1)))*$C81))</f>
        <v>0</v>
      </c>
      <c r="AX81" s="169">
        <f ca="1">IF(AX$5-$I$5&lt;$A28-1," ",IF(AX$5-$I$5+1&gt;'Primary inputs Alt'!$C$17,0,(SUM(OFFSET($I$22,0,AX$5-$I$5-$A28+1)))*$C81))</f>
        <v>0</v>
      </c>
      <c r="AY81" s="169">
        <f ca="1">IF(AY$5-$I$5&lt;$A28-1," ",IF(AY$5-$I$5+1&gt;'Primary inputs Alt'!$C$17,0,(SUM(OFFSET($I$22,0,AY$5-$I$5-$A28+1)))*$C81))</f>
        <v>0</v>
      </c>
      <c r="AZ81" s="169">
        <f ca="1">IF(AZ$5-$I$5&lt;$A28-1," ",IF(AZ$5-$I$5+1&gt;'Primary inputs Alt'!$C$17,0,(SUM(OFFSET($I$22,0,AZ$5-$I$5-$A28+1)))*$C81))</f>
        <v>0</v>
      </c>
      <c r="BA81" s="169">
        <f ca="1">IF(BA$5-$I$5&lt;$A28-1," ",IF(BA$5-$I$5+1&gt;'Primary inputs Alt'!$C$17,0,(SUM(OFFSET($I$22,0,BA$5-$I$5-$A28+1)))*$C81))</f>
        <v>0</v>
      </c>
      <c r="BB81" s="169">
        <f ca="1">IF(BB$5-$I$5&lt;$A28-1," ",IF(BB$5-$I$5+1&gt;'Primary inputs Alt'!$C$17,0,(SUM(OFFSET($I$22,0,BB$5-$I$5-$A28+1)))*$C81))</f>
        <v>0</v>
      </c>
      <c r="BC81" s="169">
        <f ca="1">IF(BC$5-$I$5&lt;$A28-1," ",IF(BC$5-$I$5+1&gt;'Primary inputs Alt'!$C$17,0,(SUM(OFFSET($I$22,0,BC$5-$I$5-$A28+1)))*$C81))</f>
        <v>0</v>
      </c>
      <c r="BD81" s="169">
        <f ca="1">IF(BD$5-$I$5&lt;$A28-1," ",IF(BD$5-$I$5+1&gt;'Primary inputs Alt'!$C$17,0,(SUM(OFFSET($I$22,0,BD$5-$I$5-$A28+1)))*$C81))</f>
        <v>0</v>
      </c>
      <c r="BE81" s="169">
        <f ca="1">IF(BE$5-$I$5&lt;$A28-1," ",IF(BE$5-$I$5+1&gt;'Primary inputs Alt'!$C$17,0,(SUM(OFFSET($I$22,0,BE$5-$I$5-$A28+1)))*$C81))</f>
        <v>0</v>
      </c>
      <c r="BF81" s="169">
        <f ca="1">IF(BF$5-$I$5&lt;$A28-1," ",IF(BF$5-$I$5+1&gt;'Primary inputs Alt'!$C$17,0,(SUM(OFFSET($I$22,0,BF$5-$I$5-$A28+1)))*$C81))</f>
        <v>0</v>
      </c>
    </row>
    <row r="82" spans="2:58">
      <c r="B82" s="119" t="s">
        <v>14</v>
      </c>
      <c r="C82" s="119">
        <f t="shared" ca="1" si="2"/>
        <v>3600</v>
      </c>
      <c r="I82" s="169" t="str">
        <f ca="1">IF(I$5-$I$5&lt;$A29-1," ",IF(I$5-$I$5+1&gt;'Primary inputs Alt'!$C$17,0,(SUM(OFFSET($I$22,0,I$5-$I$5-$A29+1)))*$C82))</f>
        <v xml:space="preserve"> </v>
      </c>
      <c r="J82" s="169" t="str">
        <f ca="1">IF(J$5-$I$5&lt;$A29-1," ",IF(J$5-$I$5+1&gt;'Primary inputs Alt'!$C$17,0,(SUM(OFFSET($I$22,0,J$5-$I$5-$A29+1)))*$C82))</f>
        <v xml:space="preserve"> </v>
      </c>
      <c r="K82" s="169" t="str">
        <f ca="1">IF(K$5-$I$5&lt;$A29-1," ",IF(K$5-$I$5+1&gt;'Primary inputs Alt'!$C$17,0,(SUM(OFFSET($I$22,0,K$5-$I$5-$A29+1)))*$C82))</f>
        <v xml:space="preserve"> </v>
      </c>
      <c r="L82" s="169">
        <f ca="1">IF(L$5-$I$5&lt;$A29-1," ",IF(L$5-$I$5+1&gt;'Primary inputs Alt'!$C$17,0,(SUM(OFFSET($I$22,0,L$5-$I$5-$A29+1)))*$C82))</f>
        <v>100785859.09949313</v>
      </c>
      <c r="M82" s="169">
        <f ca="1">IF(M$5-$I$5&lt;$A29-1," ",IF(M$5-$I$5+1&gt;'Primary inputs Alt'!$C$17,0,(SUM(OFFSET($I$22,0,M$5-$I$5-$A29+1)))*$C82))</f>
        <v>95385859.099493131</v>
      </c>
      <c r="N82" s="169">
        <f ca="1">IF(N$5-$I$5&lt;$A29-1," ",IF(N$5-$I$5+1&gt;'Primary inputs Alt'!$C$17,0,(SUM(OFFSET($I$22,0,N$5-$I$5-$A29+1)))*$C82))</f>
        <v>95385859.099493131</v>
      </c>
      <c r="O82" s="169">
        <f ca="1">IF(O$5-$I$5&lt;$A29-1," ",IF(O$5-$I$5+1&gt;'Primary inputs Alt'!$C$17,0,(SUM(OFFSET($I$22,0,O$5-$I$5-$A29+1)))*$C82))</f>
        <v>11285912.429126088</v>
      </c>
      <c r="P82" s="169">
        <f ca="1">IF(P$5-$I$5&lt;$A29-1," ",IF(P$5-$I$5+1&gt;'Primary inputs Alt'!$C$17,0,(SUM(OFFSET($I$22,0,P$5-$I$5-$A29+1)))*$C82))</f>
        <v>11285912.429126088</v>
      </c>
      <c r="Q82" s="169">
        <f ca="1">IF(Q$5-$I$5&lt;$A29-1," ",IF(Q$5-$I$5+1&gt;'Primary inputs Alt'!$C$17,0,(SUM(OFFSET($I$22,0,Q$5-$I$5-$A29+1)))*$C82))</f>
        <v>11285912.429126088</v>
      </c>
      <c r="R82" s="169">
        <f ca="1">IF(R$5-$I$5&lt;$A29-1," ",IF(R$5-$I$5+1&gt;'Primary inputs Alt'!$C$17,0,(SUM(OFFSET($I$22,0,R$5-$I$5-$A29+1)))*$C82))</f>
        <v>11285912.429126088</v>
      </c>
      <c r="S82" s="169">
        <f ca="1">IF(S$5-$I$5&lt;$A29-1," ",IF(S$5-$I$5+1&gt;'Primary inputs Alt'!$C$17,0,(SUM(OFFSET($I$22,0,S$5-$I$5-$A29+1)))*$C82))</f>
        <v>11285912.429126088</v>
      </c>
      <c r="T82" s="169">
        <f ca="1">IF(T$5-$I$5&lt;$A29-1," ",IF(T$5-$I$5+1&gt;'Primary inputs Alt'!$C$17,0,(SUM(OFFSET($I$22,0,T$5-$I$5-$A29+1)))*$C82))</f>
        <v>11285912.429126088</v>
      </c>
      <c r="U82" s="169">
        <f ca="1">IF(U$5-$I$5&lt;$A29-1," ",IF(U$5-$I$5+1&gt;'Primary inputs Alt'!$C$17,0,(SUM(OFFSET($I$22,0,U$5-$I$5-$A29+1)))*$C82))</f>
        <v>11285912.429126088</v>
      </c>
      <c r="V82" s="169">
        <f ca="1">IF(V$5-$I$5&lt;$A29-1," ",IF(V$5-$I$5+1&gt;'Primary inputs Alt'!$C$17,0,(SUM(OFFSET($I$22,0,V$5-$I$5-$A29+1)))*$C82))</f>
        <v>10383035.53408874</v>
      </c>
      <c r="W82" s="169">
        <f ca="1">IF(W$5-$I$5&lt;$A29-1," ",IF(W$5-$I$5+1&gt;'Primary inputs Alt'!$C$17,0,(SUM(OFFSET($I$22,0,W$5-$I$5-$A29+1)))*$C82))</f>
        <v>10383035.53408874</v>
      </c>
      <c r="X82" s="169">
        <f ca="1">IF(X$5-$I$5&lt;$A29-1," ",IF(X$5-$I$5+1&gt;'Primary inputs Alt'!$C$17,0,(SUM(OFFSET($I$22,0,X$5-$I$5-$A29+1)))*$C82))</f>
        <v>10383035.53408874</v>
      </c>
      <c r="Y82" s="169">
        <f ca="1">IF(Y$5-$I$5&lt;$A29-1," ",IF(Y$5-$I$5+1&gt;'Primary inputs Alt'!$C$17,0,(SUM(OFFSET($I$22,0,Y$5-$I$5-$A29+1)))*$C82))</f>
        <v>10383035.53408874</v>
      </c>
      <c r="Z82" s="169">
        <f ca="1">IF(Z$5-$I$5&lt;$A29-1," ",IF(Z$5-$I$5+1&gt;'Primary inputs Alt'!$C$17,0,(SUM(OFFSET($I$22,0,Z$5-$I$5-$A29+1)))*$C82))</f>
        <v>10383035.53408874</v>
      </c>
      <c r="AA82" s="169">
        <f ca="1">IF(AA$5-$I$5&lt;$A29-1," ",IF(AA$5-$I$5+1&gt;'Primary inputs Alt'!$C$17,0,(SUM(OFFSET($I$22,0,AA$5-$I$5-$A29+1)))*$C82))</f>
        <v>10383035.53408874</v>
      </c>
      <c r="AB82" s="169">
        <f ca="1">IF(AB$5-$I$5&lt;$A29-1," ",IF(AB$5-$I$5+1&gt;'Primary inputs Alt'!$C$17,0,(SUM(OFFSET($I$22,0,AB$5-$I$5-$A29+1)))*$C82))</f>
        <v>10383035.53408874</v>
      </c>
      <c r="AC82" s="169">
        <f ca="1">IF(AC$5-$I$5&lt;$A29-1," ",IF(AC$5-$I$5+1&gt;'Primary inputs Alt'!$C$17,0,(SUM(OFFSET($I$22,0,AC$5-$I$5-$A29+1)))*$C82))</f>
        <v>10383035.53408874</v>
      </c>
      <c r="AD82" s="169">
        <f ca="1">IF(AD$5-$I$5&lt;$A29-1," ",IF(AD$5-$I$5+1&gt;'Primary inputs Alt'!$C$17,0,(SUM(OFFSET($I$22,0,AD$5-$I$5-$A29+1)))*$C82))</f>
        <v>10383035.53408874</v>
      </c>
      <c r="AE82" s="169">
        <f ca="1">IF(AE$5-$I$5&lt;$A29-1," ",IF(AE$5-$I$5+1&gt;'Primary inputs Alt'!$C$17,0,(SUM(OFFSET($I$22,0,AE$5-$I$5-$A29+1)))*$C82))</f>
        <v>10383035.53408874</v>
      </c>
      <c r="AF82" s="169">
        <f ca="1">IF(AF$5-$I$5&lt;$A29-1," ",IF(AF$5-$I$5+1&gt;'Primary inputs Alt'!$C$17,0,(SUM(OFFSET($I$22,0,AF$5-$I$5-$A29+1)))*$C82))</f>
        <v>0</v>
      </c>
      <c r="AG82" s="169">
        <f ca="1">IF(AG$5-$I$5&lt;$A29-1," ",IF(AG$5-$I$5+1&gt;'Primary inputs Alt'!$C$17,0,(SUM(OFFSET($I$22,0,AG$5-$I$5-$A29+1)))*$C82))</f>
        <v>0</v>
      </c>
      <c r="AH82" s="169">
        <f ca="1">IF(AH$5-$I$5&lt;$A29-1," ",IF(AH$5-$I$5+1&gt;'Primary inputs Alt'!$C$17,0,(SUM(OFFSET($I$22,0,AH$5-$I$5-$A29+1)))*$C82))</f>
        <v>0</v>
      </c>
      <c r="AI82" s="169">
        <f ca="1">IF(AI$5-$I$5&lt;$A29-1," ",IF(AI$5-$I$5+1&gt;'Primary inputs Alt'!$C$17,0,(SUM(OFFSET($I$22,0,AI$5-$I$5-$A29+1)))*$C82))</f>
        <v>0</v>
      </c>
      <c r="AJ82" s="169">
        <f ca="1">IF(AJ$5-$I$5&lt;$A29-1," ",IF(AJ$5-$I$5+1&gt;'Primary inputs Alt'!$C$17,0,(SUM(OFFSET($I$22,0,AJ$5-$I$5-$A29+1)))*$C82))</f>
        <v>0</v>
      </c>
      <c r="AK82" s="169">
        <f ca="1">IF(AK$5-$I$5&lt;$A29-1," ",IF(AK$5-$I$5+1&gt;'Primary inputs Alt'!$C$17,0,(SUM(OFFSET($I$22,0,AK$5-$I$5-$A29+1)))*$C82))</f>
        <v>0</v>
      </c>
      <c r="AL82" s="169">
        <f ca="1">IF(AL$5-$I$5&lt;$A29-1," ",IF(AL$5-$I$5+1&gt;'Primary inputs Alt'!$C$17,0,(SUM(OFFSET($I$22,0,AL$5-$I$5-$A29+1)))*$C82))</f>
        <v>0</v>
      </c>
      <c r="AM82" s="169">
        <f ca="1">IF(AM$5-$I$5&lt;$A29-1," ",IF(AM$5-$I$5+1&gt;'Primary inputs Alt'!$C$17,0,(SUM(OFFSET($I$22,0,AM$5-$I$5-$A29+1)))*$C82))</f>
        <v>0</v>
      </c>
      <c r="AN82" s="169">
        <f ca="1">IF(AN$5-$I$5&lt;$A29-1," ",IF(AN$5-$I$5+1&gt;'Primary inputs Alt'!$C$17,0,(SUM(OFFSET($I$22,0,AN$5-$I$5-$A29+1)))*$C82))</f>
        <v>0</v>
      </c>
      <c r="AO82" s="169">
        <f ca="1">IF(AO$5-$I$5&lt;$A29-1," ",IF(AO$5-$I$5+1&gt;'Primary inputs Alt'!$C$17,0,(SUM(OFFSET($I$22,0,AO$5-$I$5-$A29+1)))*$C82))</f>
        <v>0</v>
      </c>
      <c r="AP82" s="169">
        <f ca="1">IF(AP$5-$I$5&lt;$A29-1," ",IF(AP$5-$I$5+1&gt;'Primary inputs Alt'!$C$17,0,(SUM(OFFSET($I$22,0,AP$5-$I$5-$A29+1)))*$C82))</f>
        <v>0</v>
      </c>
      <c r="AQ82" s="169">
        <f ca="1">IF(AQ$5-$I$5&lt;$A29-1," ",IF(AQ$5-$I$5+1&gt;'Primary inputs Alt'!$C$17,0,(SUM(OFFSET($I$22,0,AQ$5-$I$5-$A29+1)))*$C82))</f>
        <v>0</v>
      </c>
      <c r="AR82" s="169">
        <f ca="1">IF(AR$5-$I$5&lt;$A29-1," ",IF(AR$5-$I$5+1&gt;'Primary inputs Alt'!$C$17,0,(SUM(OFFSET($I$22,0,AR$5-$I$5-$A29+1)))*$C82))</f>
        <v>0</v>
      </c>
      <c r="AS82" s="169">
        <f ca="1">IF(AS$5-$I$5&lt;$A29-1," ",IF(AS$5-$I$5+1&gt;'Primary inputs Alt'!$C$17,0,(SUM(OFFSET($I$22,0,AS$5-$I$5-$A29+1)))*$C82))</f>
        <v>0</v>
      </c>
      <c r="AT82" s="169">
        <f ca="1">IF(AT$5-$I$5&lt;$A29-1," ",IF(AT$5-$I$5+1&gt;'Primary inputs Alt'!$C$17,0,(SUM(OFFSET($I$22,0,AT$5-$I$5-$A29+1)))*$C82))</f>
        <v>0</v>
      </c>
      <c r="AU82" s="169">
        <f ca="1">IF(AU$5-$I$5&lt;$A29-1," ",IF(AU$5-$I$5+1&gt;'Primary inputs Alt'!$C$17,0,(SUM(OFFSET($I$22,0,AU$5-$I$5-$A29+1)))*$C82))</f>
        <v>0</v>
      </c>
      <c r="AV82" s="169">
        <f ca="1">IF(AV$5-$I$5&lt;$A29-1," ",IF(AV$5-$I$5+1&gt;'Primary inputs Alt'!$C$17,0,(SUM(OFFSET($I$22,0,AV$5-$I$5-$A29+1)))*$C82))</f>
        <v>0</v>
      </c>
      <c r="AW82" s="169">
        <f ca="1">IF(AW$5-$I$5&lt;$A29-1," ",IF(AW$5-$I$5+1&gt;'Primary inputs Alt'!$C$17,0,(SUM(OFFSET($I$22,0,AW$5-$I$5-$A29+1)))*$C82))</f>
        <v>0</v>
      </c>
      <c r="AX82" s="169">
        <f ca="1">IF(AX$5-$I$5&lt;$A29-1," ",IF(AX$5-$I$5+1&gt;'Primary inputs Alt'!$C$17,0,(SUM(OFFSET($I$22,0,AX$5-$I$5-$A29+1)))*$C82))</f>
        <v>0</v>
      </c>
      <c r="AY82" s="169">
        <f ca="1">IF(AY$5-$I$5&lt;$A29-1," ",IF(AY$5-$I$5+1&gt;'Primary inputs Alt'!$C$17,0,(SUM(OFFSET($I$22,0,AY$5-$I$5-$A29+1)))*$C82))</f>
        <v>0</v>
      </c>
      <c r="AZ82" s="169">
        <f ca="1">IF(AZ$5-$I$5&lt;$A29-1," ",IF(AZ$5-$I$5+1&gt;'Primary inputs Alt'!$C$17,0,(SUM(OFFSET($I$22,0,AZ$5-$I$5-$A29+1)))*$C82))</f>
        <v>0</v>
      </c>
      <c r="BA82" s="169">
        <f ca="1">IF(BA$5-$I$5&lt;$A29-1," ",IF(BA$5-$I$5+1&gt;'Primary inputs Alt'!$C$17,0,(SUM(OFFSET($I$22,0,BA$5-$I$5-$A29+1)))*$C82))</f>
        <v>0</v>
      </c>
      <c r="BB82" s="169">
        <f ca="1">IF(BB$5-$I$5&lt;$A29-1," ",IF(BB$5-$I$5+1&gt;'Primary inputs Alt'!$C$17,0,(SUM(OFFSET($I$22,0,BB$5-$I$5-$A29+1)))*$C82))</f>
        <v>0</v>
      </c>
      <c r="BC82" s="169">
        <f ca="1">IF(BC$5-$I$5&lt;$A29-1," ",IF(BC$5-$I$5+1&gt;'Primary inputs Alt'!$C$17,0,(SUM(OFFSET($I$22,0,BC$5-$I$5-$A29+1)))*$C82))</f>
        <v>0</v>
      </c>
      <c r="BD82" s="169">
        <f ca="1">IF(BD$5-$I$5&lt;$A29-1," ",IF(BD$5-$I$5+1&gt;'Primary inputs Alt'!$C$17,0,(SUM(OFFSET($I$22,0,BD$5-$I$5-$A29+1)))*$C82))</f>
        <v>0</v>
      </c>
      <c r="BE82" s="169">
        <f ca="1">IF(BE$5-$I$5&lt;$A29-1," ",IF(BE$5-$I$5+1&gt;'Primary inputs Alt'!$C$17,0,(SUM(OFFSET($I$22,0,BE$5-$I$5-$A29+1)))*$C82))</f>
        <v>0</v>
      </c>
      <c r="BF82" s="169">
        <f ca="1">IF(BF$5-$I$5&lt;$A29-1," ",IF(BF$5-$I$5+1&gt;'Primary inputs Alt'!$C$17,0,(SUM(OFFSET($I$22,0,BF$5-$I$5-$A29+1)))*$C82))</f>
        <v>0</v>
      </c>
    </row>
    <row r="83" spans="2:58">
      <c r="B83" s="119" t="s">
        <v>15</v>
      </c>
      <c r="C83" s="119">
        <f t="shared" ca="1" si="2"/>
        <v>4800</v>
      </c>
      <c r="I83" s="169" t="str">
        <f ca="1">IF(I$5-$I$5&lt;$A30-1," ",IF(I$5-$I$5+1&gt;'Primary inputs Alt'!$C$17,0,(SUM(OFFSET($I$22,0,I$5-$I$5-$A30+1)))*$C83))</f>
        <v xml:space="preserve"> </v>
      </c>
      <c r="J83" s="169" t="str">
        <f ca="1">IF(J$5-$I$5&lt;$A30-1," ",IF(J$5-$I$5+1&gt;'Primary inputs Alt'!$C$17,0,(SUM(OFFSET($I$22,0,J$5-$I$5-$A30+1)))*$C83))</f>
        <v xml:space="preserve"> </v>
      </c>
      <c r="K83" s="169" t="str">
        <f ca="1">IF(K$5-$I$5&lt;$A30-1," ",IF(K$5-$I$5+1&gt;'Primary inputs Alt'!$C$17,0,(SUM(OFFSET($I$22,0,K$5-$I$5-$A30+1)))*$C83))</f>
        <v xml:space="preserve"> </v>
      </c>
      <c r="L83" s="169" t="str">
        <f ca="1">IF(L$5-$I$5&lt;$A30-1," ",IF(L$5-$I$5+1&gt;'Primary inputs Alt'!$C$17,0,(SUM(OFFSET($I$22,0,L$5-$I$5-$A30+1)))*$C83))</f>
        <v xml:space="preserve"> </v>
      </c>
      <c r="M83" s="169">
        <f ca="1">IF(M$5-$I$5&lt;$A30-1," ",IF(M$5-$I$5+1&gt;'Primary inputs Alt'!$C$17,0,(SUM(OFFSET($I$22,0,M$5-$I$5-$A30+1)))*$C83))</f>
        <v>134381145.46599084</v>
      </c>
      <c r="N83" s="169">
        <f ca="1">IF(N$5-$I$5&lt;$A30-1," ",IF(N$5-$I$5+1&gt;'Primary inputs Alt'!$C$17,0,(SUM(OFFSET($I$22,0,N$5-$I$5-$A30+1)))*$C83))</f>
        <v>127181145.46599084</v>
      </c>
      <c r="O83" s="169">
        <f ca="1">IF(O$5-$I$5&lt;$A30-1," ",IF(O$5-$I$5+1&gt;'Primary inputs Alt'!$C$17,0,(SUM(OFFSET($I$22,0,O$5-$I$5-$A30+1)))*$C83))</f>
        <v>127181145.46599084</v>
      </c>
      <c r="P83" s="169">
        <f ca="1">IF(P$5-$I$5&lt;$A30-1," ",IF(P$5-$I$5+1&gt;'Primary inputs Alt'!$C$17,0,(SUM(OFFSET($I$22,0,P$5-$I$5-$A30+1)))*$C83))</f>
        <v>15047883.238834783</v>
      </c>
      <c r="Q83" s="169">
        <f ca="1">IF(Q$5-$I$5&lt;$A30-1," ",IF(Q$5-$I$5+1&gt;'Primary inputs Alt'!$C$17,0,(SUM(OFFSET($I$22,0,Q$5-$I$5-$A30+1)))*$C83))</f>
        <v>15047883.238834783</v>
      </c>
      <c r="R83" s="169">
        <f ca="1">IF(R$5-$I$5&lt;$A30-1," ",IF(R$5-$I$5+1&gt;'Primary inputs Alt'!$C$17,0,(SUM(OFFSET($I$22,0,R$5-$I$5-$A30+1)))*$C83))</f>
        <v>15047883.238834783</v>
      </c>
      <c r="S83" s="169">
        <f ca="1">IF(S$5-$I$5&lt;$A30-1," ",IF(S$5-$I$5+1&gt;'Primary inputs Alt'!$C$17,0,(SUM(OFFSET($I$22,0,S$5-$I$5-$A30+1)))*$C83))</f>
        <v>15047883.238834783</v>
      </c>
      <c r="T83" s="169">
        <f ca="1">IF(T$5-$I$5&lt;$A30-1," ",IF(T$5-$I$5+1&gt;'Primary inputs Alt'!$C$17,0,(SUM(OFFSET($I$22,0,T$5-$I$5-$A30+1)))*$C83))</f>
        <v>15047883.238834783</v>
      </c>
      <c r="U83" s="169">
        <f ca="1">IF(U$5-$I$5&lt;$A30-1," ",IF(U$5-$I$5+1&gt;'Primary inputs Alt'!$C$17,0,(SUM(OFFSET($I$22,0,U$5-$I$5-$A30+1)))*$C83))</f>
        <v>15047883.238834783</v>
      </c>
      <c r="V83" s="169">
        <f ca="1">IF(V$5-$I$5&lt;$A30-1," ",IF(V$5-$I$5+1&gt;'Primary inputs Alt'!$C$17,0,(SUM(OFFSET($I$22,0,V$5-$I$5-$A30+1)))*$C83))</f>
        <v>15047883.238834783</v>
      </c>
      <c r="W83" s="169">
        <f ca="1">IF(W$5-$I$5&lt;$A30-1," ",IF(W$5-$I$5+1&gt;'Primary inputs Alt'!$C$17,0,(SUM(OFFSET($I$22,0,W$5-$I$5-$A30+1)))*$C83))</f>
        <v>13844047.378784986</v>
      </c>
      <c r="X83" s="169">
        <f ca="1">IF(X$5-$I$5&lt;$A30-1," ",IF(X$5-$I$5+1&gt;'Primary inputs Alt'!$C$17,0,(SUM(OFFSET($I$22,0,X$5-$I$5-$A30+1)))*$C83))</f>
        <v>13844047.378784986</v>
      </c>
      <c r="Y83" s="169">
        <f ca="1">IF(Y$5-$I$5&lt;$A30-1," ",IF(Y$5-$I$5+1&gt;'Primary inputs Alt'!$C$17,0,(SUM(OFFSET($I$22,0,Y$5-$I$5-$A30+1)))*$C83))</f>
        <v>13844047.378784986</v>
      </c>
      <c r="Z83" s="169">
        <f ca="1">IF(Z$5-$I$5&lt;$A30-1," ",IF(Z$5-$I$5+1&gt;'Primary inputs Alt'!$C$17,0,(SUM(OFFSET($I$22,0,Z$5-$I$5-$A30+1)))*$C83))</f>
        <v>13844047.378784986</v>
      </c>
      <c r="AA83" s="169">
        <f ca="1">IF(AA$5-$I$5&lt;$A30-1," ",IF(AA$5-$I$5+1&gt;'Primary inputs Alt'!$C$17,0,(SUM(OFFSET($I$22,0,AA$5-$I$5-$A30+1)))*$C83))</f>
        <v>13844047.378784986</v>
      </c>
      <c r="AB83" s="169">
        <f ca="1">IF(AB$5-$I$5&lt;$A30-1," ",IF(AB$5-$I$5+1&gt;'Primary inputs Alt'!$C$17,0,(SUM(OFFSET($I$22,0,AB$5-$I$5-$A30+1)))*$C83))</f>
        <v>13844047.378784986</v>
      </c>
      <c r="AC83" s="169">
        <f ca="1">IF(AC$5-$I$5&lt;$A30-1," ",IF(AC$5-$I$5+1&gt;'Primary inputs Alt'!$C$17,0,(SUM(OFFSET($I$22,0,AC$5-$I$5-$A30+1)))*$C83))</f>
        <v>13844047.378784986</v>
      </c>
      <c r="AD83" s="169">
        <f ca="1">IF(AD$5-$I$5&lt;$A30-1," ",IF(AD$5-$I$5+1&gt;'Primary inputs Alt'!$C$17,0,(SUM(OFFSET($I$22,0,AD$5-$I$5-$A30+1)))*$C83))</f>
        <v>13844047.378784986</v>
      </c>
      <c r="AE83" s="169">
        <f ca="1">IF(AE$5-$I$5&lt;$A30-1," ",IF(AE$5-$I$5+1&gt;'Primary inputs Alt'!$C$17,0,(SUM(OFFSET($I$22,0,AE$5-$I$5-$A30+1)))*$C83))</f>
        <v>13844047.378784986</v>
      </c>
      <c r="AF83" s="169">
        <f ca="1">IF(AF$5-$I$5&lt;$A30-1," ",IF(AF$5-$I$5+1&gt;'Primary inputs Alt'!$C$17,0,(SUM(OFFSET($I$22,0,AF$5-$I$5-$A30+1)))*$C83))</f>
        <v>13844047.378784986</v>
      </c>
      <c r="AG83" s="169">
        <f ca="1">IF(AG$5-$I$5&lt;$A30-1," ",IF(AG$5-$I$5+1&gt;'Primary inputs Alt'!$C$17,0,(SUM(OFFSET($I$22,0,AG$5-$I$5-$A30+1)))*$C83))</f>
        <v>0</v>
      </c>
      <c r="AH83" s="169">
        <f ca="1">IF(AH$5-$I$5&lt;$A30-1," ",IF(AH$5-$I$5+1&gt;'Primary inputs Alt'!$C$17,0,(SUM(OFFSET($I$22,0,AH$5-$I$5-$A30+1)))*$C83))</f>
        <v>0</v>
      </c>
      <c r="AI83" s="169">
        <f ca="1">IF(AI$5-$I$5&lt;$A30-1," ",IF(AI$5-$I$5+1&gt;'Primary inputs Alt'!$C$17,0,(SUM(OFFSET($I$22,0,AI$5-$I$5-$A30+1)))*$C83))</f>
        <v>0</v>
      </c>
      <c r="AJ83" s="169">
        <f ca="1">IF(AJ$5-$I$5&lt;$A30-1," ",IF(AJ$5-$I$5+1&gt;'Primary inputs Alt'!$C$17,0,(SUM(OFFSET($I$22,0,AJ$5-$I$5-$A30+1)))*$C83))</f>
        <v>0</v>
      </c>
      <c r="AK83" s="169">
        <f ca="1">IF(AK$5-$I$5&lt;$A30-1," ",IF(AK$5-$I$5+1&gt;'Primary inputs Alt'!$C$17,0,(SUM(OFFSET($I$22,0,AK$5-$I$5-$A30+1)))*$C83))</f>
        <v>0</v>
      </c>
      <c r="AL83" s="169">
        <f ca="1">IF(AL$5-$I$5&lt;$A30-1," ",IF(AL$5-$I$5+1&gt;'Primary inputs Alt'!$C$17,0,(SUM(OFFSET($I$22,0,AL$5-$I$5-$A30+1)))*$C83))</f>
        <v>0</v>
      </c>
      <c r="AM83" s="169">
        <f ca="1">IF(AM$5-$I$5&lt;$A30-1," ",IF(AM$5-$I$5+1&gt;'Primary inputs Alt'!$C$17,0,(SUM(OFFSET($I$22,0,AM$5-$I$5-$A30+1)))*$C83))</f>
        <v>0</v>
      </c>
      <c r="AN83" s="169">
        <f ca="1">IF(AN$5-$I$5&lt;$A30-1," ",IF(AN$5-$I$5+1&gt;'Primary inputs Alt'!$C$17,0,(SUM(OFFSET($I$22,0,AN$5-$I$5-$A30+1)))*$C83))</f>
        <v>0</v>
      </c>
      <c r="AO83" s="169">
        <f ca="1">IF(AO$5-$I$5&lt;$A30-1," ",IF(AO$5-$I$5+1&gt;'Primary inputs Alt'!$C$17,0,(SUM(OFFSET($I$22,0,AO$5-$I$5-$A30+1)))*$C83))</f>
        <v>0</v>
      </c>
      <c r="AP83" s="169">
        <f ca="1">IF(AP$5-$I$5&lt;$A30-1," ",IF(AP$5-$I$5+1&gt;'Primary inputs Alt'!$C$17,0,(SUM(OFFSET($I$22,0,AP$5-$I$5-$A30+1)))*$C83))</f>
        <v>0</v>
      </c>
      <c r="AQ83" s="169">
        <f ca="1">IF(AQ$5-$I$5&lt;$A30-1," ",IF(AQ$5-$I$5+1&gt;'Primary inputs Alt'!$C$17,0,(SUM(OFFSET($I$22,0,AQ$5-$I$5-$A30+1)))*$C83))</f>
        <v>0</v>
      </c>
      <c r="AR83" s="169">
        <f ca="1">IF(AR$5-$I$5&lt;$A30-1," ",IF(AR$5-$I$5+1&gt;'Primary inputs Alt'!$C$17,0,(SUM(OFFSET($I$22,0,AR$5-$I$5-$A30+1)))*$C83))</f>
        <v>0</v>
      </c>
      <c r="AS83" s="169">
        <f ca="1">IF(AS$5-$I$5&lt;$A30-1," ",IF(AS$5-$I$5+1&gt;'Primary inputs Alt'!$C$17,0,(SUM(OFFSET($I$22,0,AS$5-$I$5-$A30+1)))*$C83))</f>
        <v>0</v>
      </c>
      <c r="AT83" s="169">
        <f ca="1">IF(AT$5-$I$5&lt;$A30-1," ",IF(AT$5-$I$5+1&gt;'Primary inputs Alt'!$C$17,0,(SUM(OFFSET($I$22,0,AT$5-$I$5-$A30+1)))*$C83))</f>
        <v>0</v>
      </c>
      <c r="AU83" s="169">
        <f ca="1">IF(AU$5-$I$5&lt;$A30-1," ",IF(AU$5-$I$5+1&gt;'Primary inputs Alt'!$C$17,0,(SUM(OFFSET($I$22,0,AU$5-$I$5-$A30+1)))*$C83))</f>
        <v>0</v>
      </c>
      <c r="AV83" s="169">
        <f ca="1">IF(AV$5-$I$5&lt;$A30-1," ",IF(AV$5-$I$5+1&gt;'Primary inputs Alt'!$C$17,0,(SUM(OFFSET($I$22,0,AV$5-$I$5-$A30+1)))*$C83))</f>
        <v>0</v>
      </c>
      <c r="AW83" s="169">
        <f ca="1">IF(AW$5-$I$5&lt;$A30-1," ",IF(AW$5-$I$5+1&gt;'Primary inputs Alt'!$C$17,0,(SUM(OFFSET($I$22,0,AW$5-$I$5-$A30+1)))*$C83))</f>
        <v>0</v>
      </c>
      <c r="AX83" s="169">
        <f ca="1">IF(AX$5-$I$5&lt;$A30-1," ",IF(AX$5-$I$5+1&gt;'Primary inputs Alt'!$C$17,0,(SUM(OFFSET($I$22,0,AX$5-$I$5-$A30+1)))*$C83))</f>
        <v>0</v>
      </c>
      <c r="AY83" s="169">
        <f ca="1">IF(AY$5-$I$5&lt;$A30-1," ",IF(AY$5-$I$5+1&gt;'Primary inputs Alt'!$C$17,0,(SUM(OFFSET($I$22,0,AY$5-$I$5-$A30+1)))*$C83))</f>
        <v>0</v>
      </c>
      <c r="AZ83" s="169">
        <f ca="1">IF(AZ$5-$I$5&lt;$A30-1," ",IF(AZ$5-$I$5+1&gt;'Primary inputs Alt'!$C$17,0,(SUM(OFFSET($I$22,0,AZ$5-$I$5-$A30+1)))*$C83))</f>
        <v>0</v>
      </c>
      <c r="BA83" s="169">
        <f ca="1">IF(BA$5-$I$5&lt;$A30-1," ",IF(BA$5-$I$5+1&gt;'Primary inputs Alt'!$C$17,0,(SUM(OFFSET($I$22,0,BA$5-$I$5-$A30+1)))*$C83))</f>
        <v>0</v>
      </c>
      <c r="BB83" s="169">
        <f ca="1">IF(BB$5-$I$5&lt;$A30-1," ",IF(BB$5-$I$5+1&gt;'Primary inputs Alt'!$C$17,0,(SUM(OFFSET($I$22,0,BB$5-$I$5-$A30+1)))*$C83))</f>
        <v>0</v>
      </c>
      <c r="BC83" s="169">
        <f ca="1">IF(BC$5-$I$5&lt;$A30-1," ",IF(BC$5-$I$5+1&gt;'Primary inputs Alt'!$C$17,0,(SUM(OFFSET($I$22,0,BC$5-$I$5-$A30+1)))*$C83))</f>
        <v>0</v>
      </c>
      <c r="BD83" s="169">
        <f ca="1">IF(BD$5-$I$5&lt;$A30-1," ",IF(BD$5-$I$5+1&gt;'Primary inputs Alt'!$C$17,0,(SUM(OFFSET($I$22,0,BD$5-$I$5-$A30+1)))*$C83))</f>
        <v>0</v>
      </c>
      <c r="BE83" s="169">
        <f ca="1">IF(BE$5-$I$5&lt;$A30-1," ",IF(BE$5-$I$5+1&gt;'Primary inputs Alt'!$C$17,0,(SUM(OFFSET($I$22,0,BE$5-$I$5-$A30+1)))*$C83))</f>
        <v>0</v>
      </c>
      <c r="BF83" s="169">
        <f ca="1">IF(BF$5-$I$5&lt;$A30-1," ",IF(BF$5-$I$5+1&gt;'Primary inputs Alt'!$C$17,0,(SUM(OFFSET($I$22,0,BF$5-$I$5-$A30+1)))*$C83))</f>
        <v>0</v>
      </c>
    </row>
    <row r="84" spans="2:58">
      <c r="B84" s="119" t="s">
        <v>200</v>
      </c>
      <c r="C84" s="119">
        <f t="shared" ca="1" si="2"/>
        <v>0</v>
      </c>
      <c r="I84" s="169" t="str">
        <f ca="1">IF(I$5-$I$5&lt;$A31-1," ",IF(I$5-$I$5+1&gt;'Primary inputs Alt'!$C$17,0,(SUM(OFFSET($I$22,0,I$5-$I$5-$A31+1)))*$C84))</f>
        <v xml:space="preserve"> </v>
      </c>
      <c r="J84" s="169" t="str">
        <f ca="1">IF(J$5-$I$5&lt;$A31-1," ",IF(J$5-$I$5+1&gt;'Primary inputs Alt'!$C$17,0,(SUM(OFFSET($I$22,0,J$5-$I$5-$A31+1)))*$C84))</f>
        <v xml:space="preserve"> </v>
      </c>
      <c r="K84" s="169" t="str">
        <f ca="1">IF(K$5-$I$5&lt;$A31-1," ",IF(K$5-$I$5+1&gt;'Primary inputs Alt'!$C$17,0,(SUM(OFFSET($I$22,0,K$5-$I$5-$A31+1)))*$C84))</f>
        <v xml:space="preserve"> </v>
      </c>
      <c r="L84" s="169" t="str">
        <f ca="1">IF(L$5-$I$5&lt;$A31-1," ",IF(L$5-$I$5+1&gt;'Primary inputs Alt'!$C$17,0,(SUM(OFFSET($I$22,0,L$5-$I$5-$A31+1)))*$C84))</f>
        <v xml:space="preserve"> </v>
      </c>
      <c r="M84" s="169" t="str">
        <f ca="1">IF(M$5-$I$5&lt;$A31-1," ",IF(M$5-$I$5+1&gt;'Primary inputs Alt'!$C$17,0,(SUM(OFFSET($I$22,0,M$5-$I$5-$A31+1)))*$C84))</f>
        <v xml:space="preserve"> </v>
      </c>
      <c r="N84" s="169">
        <f ca="1">IF(N$5-$I$5&lt;$A31-1," ",IF(N$5-$I$5+1&gt;'Primary inputs Alt'!$C$17,0,(SUM(OFFSET($I$22,0,N$5-$I$5-$A31+1)))*$C84))</f>
        <v>0</v>
      </c>
      <c r="O84" s="169">
        <f ca="1">IF(O$5-$I$5&lt;$A31-1," ",IF(O$5-$I$5+1&gt;'Primary inputs Alt'!$C$17,0,(SUM(OFFSET($I$22,0,O$5-$I$5-$A31+1)))*$C84))</f>
        <v>0</v>
      </c>
      <c r="P84" s="169">
        <f ca="1">IF(P$5-$I$5&lt;$A31-1," ",IF(P$5-$I$5+1&gt;'Primary inputs Alt'!$C$17,0,(SUM(OFFSET($I$22,0,P$5-$I$5-$A31+1)))*$C84))</f>
        <v>0</v>
      </c>
      <c r="Q84" s="169">
        <f ca="1">IF(Q$5-$I$5&lt;$A31-1," ",IF(Q$5-$I$5+1&gt;'Primary inputs Alt'!$C$17,0,(SUM(OFFSET($I$22,0,Q$5-$I$5-$A31+1)))*$C84))</f>
        <v>0</v>
      </c>
      <c r="R84" s="169">
        <f ca="1">IF(R$5-$I$5&lt;$A31-1," ",IF(R$5-$I$5+1&gt;'Primary inputs Alt'!$C$17,0,(SUM(OFFSET($I$22,0,R$5-$I$5-$A31+1)))*$C84))</f>
        <v>0</v>
      </c>
      <c r="S84" s="169">
        <f ca="1">IF(S$5-$I$5&lt;$A31-1," ",IF(S$5-$I$5+1&gt;'Primary inputs Alt'!$C$17,0,(SUM(OFFSET($I$22,0,S$5-$I$5-$A31+1)))*$C84))</f>
        <v>0</v>
      </c>
      <c r="T84" s="169">
        <f ca="1">IF(T$5-$I$5&lt;$A31-1," ",IF(T$5-$I$5+1&gt;'Primary inputs Alt'!$C$17,0,(SUM(OFFSET($I$22,0,T$5-$I$5-$A31+1)))*$C84))</f>
        <v>0</v>
      </c>
      <c r="U84" s="169">
        <f ca="1">IF(U$5-$I$5&lt;$A31-1," ",IF(U$5-$I$5+1&gt;'Primary inputs Alt'!$C$17,0,(SUM(OFFSET($I$22,0,U$5-$I$5-$A31+1)))*$C84))</f>
        <v>0</v>
      </c>
      <c r="V84" s="169">
        <f ca="1">IF(V$5-$I$5&lt;$A31-1," ",IF(V$5-$I$5+1&gt;'Primary inputs Alt'!$C$17,0,(SUM(OFFSET($I$22,0,V$5-$I$5-$A31+1)))*$C84))</f>
        <v>0</v>
      </c>
      <c r="W84" s="169">
        <f ca="1">IF(W$5-$I$5&lt;$A31-1," ",IF(W$5-$I$5+1&gt;'Primary inputs Alt'!$C$17,0,(SUM(OFFSET($I$22,0,W$5-$I$5-$A31+1)))*$C84))</f>
        <v>0</v>
      </c>
      <c r="X84" s="169">
        <f ca="1">IF(X$5-$I$5&lt;$A31-1," ",IF(X$5-$I$5+1&gt;'Primary inputs Alt'!$C$17,0,(SUM(OFFSET($I$22,0,X$5-$I$5-$A31+1)))*$C84))</f>
        <v>0</v>
      </c>
      <c r="Y84" s="169">
        <f ca="1">IF(Y$5-$I$5&lt;$A31-1," ",IF(Y$5-$I$5+1&gt;'Primary inputs Alt'!$C$17,0,(SUM(OFFSET($I$22,0,Y$5-$I$5-$A31+1)))*$C84))</f>
        <v>0</v>
      </c>
      <c r="Z84" s="169">
        <f ca="1">IF(Z$5-$I$5&lt;$A31-1," ",IF(Z$5-$I$5+1&gt;'Primary inputs Alt'!$C$17,0,(SUM(OFFSET($I$22,0,Z$5-$I$5-$A31+1)))*$C84))</f>
        <v>0</v>
      </c>
      <c r="AA84" s="169">
        <f ca="1">IF(AA$5-$I$5&lt;$A31-1," ",IF(AA$5-$I$5+1&gt;'Primary inputs Alt'!$C$17,0,(SUM(OFFSET($I$22,0,AA$5-$I$5-$A31+1)))*$C84))</f>
        <v>0</v>
      </c>
      <c r="AB84" s="169">
        <f ca="1">IF(AB$5-$I$5&lt;$A31-1," ",IF(AB$5-$I$5+1&gt;'Primary inputs Alt'!$C$17,0,(SUM(OFFSET($I$22,0,AB$5-$I$5-$A31+1)))*$C84))</f>
        <v>0</v>
      </c>
      <c r="AC84" s="169">
        <f ca="1">IF(AC$5-$I$5&lt;$A31-1," ",IF(AC$5-$I$5+1&gt;'Primary inputs Alt'!$C$17,0,(SUM(OFFSET($I$22,0,AC$5-$I$5-$A31+1)))*$C84))</f>
        <v>0</v>
      </c>
      <c r="AD84" s="169">
        <f ca="1">IF(AD$5-$I$5&lt;$A31-1," ",IF(AD$5-$I$5+1&gt;'Primary inputs Alt'!$C$17,0,(SUM(OFFSET($I$22,0,AD$5-$I$5-$A31+1)))*$C84))</f>
        <v>0</v>
      </c>
      <c r="AE84" s="169">
        <f ca="1">IF(AE$5-$I$5&lt;$A31-1," ",IF(AE$5-$I$5+1&gt;'Primary inputs Alt'!$C$17,0,(SUM(OFFSET($I$22,0,AE$5-$I$5-$A31+1)))*$C84))</f>
        <v>0</v>
      </c>
      <c r="AF84" s="169">
        <f ca="1">IF(AF$5-$I$5&lt;$A31-1," ",IF(AF$5-$I$5+1&gt;'Primary inputs Alt'!$C$17,0,(SUM(OFFSET($I$22,0,AF$5-$I$5-$A31+1)))*$C84))</f>
        <v>0</v>
      </c>
      <c r="AG84" s="169">
        <f ca="1">IF(AG$5-$I$5&lt;$A31-1," ",IF(AG$5-$I$5+1&gt;'Primary inputs Alt'!$C$17,0,(SUM(OFFSET($I$22,0,AG$5-$I$5-$A31+1)))*$C84))</f>
        <v>0</v>
      </c>
      <c r="AH84" s="169">
        <f ca="1">IF(AH$5-$I$5&lt;$A31-1," ",IF(AH$5-$I$5+1&gt;'Primary inputs Alt'!$C$17,0,(SUM(OFFSET($I$22,0,AH$5-$I$5-$A31+1)))*$C84))</f>
        <v>0</v>
      </c>
      <c r="AI84" s="169">
        <f ca="1">IF(AI$5-$I$5&lt;$A31-1," ",IF(AI$5-$I$5+1&gt;'Primary inputs Alt'!$C$17,0,(SUM(OFFSET($I$22,0,AI$5-$I$5-$A31+1)))*$C84))</f>
        <v>0</v>
      </c>
      <c r="AJ84" s="169">
        <f ca="1">IF(AJ$5-$I$5&lt;$A31-1," ",IF(AJ$5-$I$5+1&gt;'Primary inputs Alt'!$C$17,0,(SUM(OFFSET($I$22,0,AJ$5-$I$5-$A31+1)))*$C84))</f>
        <v>0</v>
      </c>
      <c r="AK84" s="169">
        <f ca="1">IF(AK$5-$I$5&lt;$A31-1," ",IF(AK$5-$I$5+1&gt;'Primary inputs Alt'!$C$17,0,(SUM(OFFSET($I$22,0,AK$5-$I$5-$A31+1)))*$C84))</f>
        <v>0</v>
      </c>
      <c r="AL84" s="169">
        <f ca="1">IF(AL$5-$I$5&lt;$A31-1," ",IF(AL$5-$I$5+1&gt;'Primary inputs Alt'!$C$17,0,(SUM(OFFSET($I$22,0,AL$5-$I$5-$A31+1)))*$C84))</f>
        <v>0</v>
      </c>
      <c r="AM84" s="169">
        <f ca="1">IF(AM$5-$I$5&lt;$A31-1," ",IF(AM$5-$I$5+1&gt;'Primary inputs Alt'!$C$17,0,(SUM(OFFSET($I$22,0,AM$5-$I$5-$A31+1)))*$C84))</f>
        <v>0</v>
      </c>
      <c r="AN84" s="169">
        <f ca="1">IF(AN$5-$I$5&lt;$A31-1," ",IF(AN$5-$I$5+1&gt;'Primary inputs Alt'!$C$17,0,(SUM(OFFSET($I$22,0,AN$5-$I$5-$A31+1)))*$C84))</f>
        <v>0</v>
      </c>
      <c r="AO84" s="169">
        <f ca="1">IF(AO$5-$I$5&lt;$A31-1," ",IF(AO$5-$I$5+1&gt;'Primary inputs Alt'!$C$17,0,(SUM(OFFSET($I$22,0,AO$5-$I$5-$A31+1)))*$C84))</f>
        <v>0</v>
      </c>
      <c r="AP84" s="169">
        <f ca="1">IF(AP$5-$I$5&lt;$A31-1," ",IF(AP$5-$I$5+1&gt;'Primary inputs Alt'!$C$17,0,(SUM(OFFSET($I$22,0,AP$5-$I$5-$A31+1)))*$C84))</f>
        <v>0</v>
      </c>
      <c r="AQ84" s="169">
        <f ca="1">IF(AQ$5-$I$5&lt;$A31-1," ",IF(AQ$5-$I$5+1&gt;'Primary inputs Alt'!$C$17,0,(SUM(OFFSET($I$22,0,AQ$5-$I$5-$A31+1)))*$C84))</f>
        <v>0</v>
      </c>
      <c r="AR84" s="169">
        <f ca="1">IF(AR$5-$I$5&lt;$A31-1," ",IF(AR$5-$I$5+1&gt;'Primary inputs Alt'!$C$17,0,(SUM(OFFSET($I$22,0,AR$5-$I$5-$A31+1)))*$C84))</f>
        <v>0</v>
      </c>
      <c r="AS84" s="169">
        <f ca="1">IF(AS$5-$I$5&lt;$A31-1," ",IF(AS$5-$I$5+1&gt;'Primary inputs Alt'!$C$17,0,(SUM(OFFSET($I$22,0,AS$5-$I$5-$A31+1)))*$C84))</f>
        <v>0</v>
      </c>
      <c r="AT84" s="169">
        <f ca="1">IF(AT$5-$I$5&lt;$A31-1," ",IF(AT$5-$I$5+1&gt;'Primary inputs Alt'!$C$17,0,(SUM(OFFSET($I$22,0,AT$5-$I$5-$A31+1)))*$C84))</f>
        <v>0</v>
      </c>
      <c r="AU84" s="169">
        <f ca="1">IF(AU$5-$I$5&lt;$A31-1," ",IF(AU$5-$I$5+1&gt;'Primary inputs Alt'!$C$17,0,(SUM(OFFSET($I$22,0,AU$5-$I$5-$A31+1)))*$C84))</f>
        <v>0</v>
      </c>
      <c r="AV84" s="169">
        <f ca="1">IF(AV$5-$I$5&lt;$A31-1," ",IF(AV$5-$I$5+1&gt;'Primary inputs Alt'!$C$17,0,(SUM(OFFSET($I$22,0,AV$5-$I$5-$A31+1)))*$C84))</f>
        <v>0</v>
      </c>
      <c r="AW84" s="169">
        <f ca="1">IF(AW$5-$I$5&lt;$A31-1," ",IF(AW$5-$I$5+1&gt;'Primary inputs Alt'!$C$17,0,(SUM(OFFSET($I$22,0,AW$5-$I$5-$A31+1)))*$C84))</f>
        <v>0</v>
      </c>
      <c r="AX84" s="169">
        <f ca="1">IF(AX$5-$I$5&lt;$A31-1," ",IF(AX$5-$I$5+1&gt;'Primary inputs Alt'!$C$17,0,(SUM(OFFSET($I$22,0,AX$5-$I$5-$A31+1)))*$C84))</f>
        <v>0</v>
      </c>
      <c r="AY84" s="169">
        <f ca="1">IF(AY$5-$I$5&lt;$A31-1," ",IF(AY$5-$I$5+1&gt;'Primary inputs Alt'!$C$17,0,(SUM(OFFSET($I$22,0,AY$5-$I$5-$A31+1)))*$C84))</f>
        <v>0</v>
      </c>
      <c r="AZ84" s="169">
        <f ca="1">IF(AZ$5-$I$5&lt;$A31-1," ",IF(AZ$5-$I$5+1&gt;'Primary inputs Alt'!$C$17,0,(SUM(OFFSET($I$22,0,AZ$5-$I$5-$A31+1)))*$C84))</f>
        <v>0</v>
      </c>
      <c r="BA84" s="169">
        <f ca="1">IF(BA$5-$I$5&lt;$A31-1," ",IF(BA$5-$I$5+1&gt;'Primary inputs Alt'!$C$17,0,(SUM(OFFSET($I$22,0,BA$5-$I$5-$A31+1)))*$C84))</f>
        <v>0</v>
      </c>
      <c r="BB84" s="169">
        <f ca="1">IF(BB$5-$I$5&lt;$A31-1," ",IF(BB$5-$I$5+1&gt;'Primary inputs Alt'!$C$17,0,(SUM(OFFSET($I$22,0,BB$5-$I$5-$A31+1)))*$C84))</f>
        <v>0</v>
      </c>
      <c r="BC84" s="169">
        <f ca="1">IF(BC$5-$I$5&lt;$A31-1," ",IF(BC$5-$I$5+1&gt;'Primary inputs Alt'!$C$17,0,(SUM(OFFSET($I$22,0,BC$5-$I$5-$A31+1)))*$C84))</f>
        <v>0</v>
      </c>
      <c r="BD84" s="169">
        <f ca="1">IF(BD$5-$I$5&lt;$A31-1," ",IF(BD$5-$I$5+1&gt;'Primary inputs Alt'!$C$17,0,(SUM(OFFSET($I$22,0,BD$5-$I$5-$A31+1)))*$C84))</f>
        <v>0</v>
      </c>
      <c r="BE84" s="169">
        <f ca="1">IF(BE$5-$I$5&lt;$A31-1," ",IF(BE$5-$I$5+1&gt;'Primary inputs Alt'!$C$17,0,(SUM(OFFSET($I$22,0,BE$5-$I$5-$A31+1)))*$C84))</f>
        <v>0</v>
      </c>
      <c r="BF84" s="169">
        <f ca="1">IF(BF$5-$I$5&lt;$A31-1," ",IF(BF$5-$I$5+1&gt;'Primary inputs Alt'!$C$17,0,(SUM(OFFSET($I$22,0,BF$5-$I$5-$A31+1)))*$C84))</f>
        <v>0</v>
      </c>
    </row>
    <row r="85" spans="2:58">
      <c r="B85" s="119" t="s">
        <v>201</v>
      </c>
      <c r="C85" s="119">
        <f t="shared" ca="1" si="2"/>
        <v>0</v>
      </c>
      <c r="I85" s="169" t="str">
        <f ca="1">IF(I$5-$I$5&lt;$A32-1," ",IF(I$5-$I$5+1&gt;'Primary inputs Alt'!$C$17,0,(SUM(OFFSET($I$22,0,I$5-$I$5-$A32+1)))*$C85))</f>
        <v xml:space="preserve"> </v>
      </c>
      <c r="J85" s="169" t="str">
        <f ca="1">IF(J$5-$I$5&lt;$A32-1," ",IF(J$5-$I$5+1&gt;'Primary inputs Alt'!$C$17,0,(SUM(OFFSET($I$22,0,J$5-$I$5-$A32+1)))*$C85))</f>
        <v xml:space="preserve"> </v>
      </c>
      <c r="K85" s="169" t="str">
        <f ca="1">IF(K$5-$I$5&lt;$A32-1," ",IF(K$5-$I$5+1&gt;'Primary inputs Alt'!$C$17,0,(SUM(OFFSET($I$22,0,K$5-$I$5-$A32+1)))*$C85))</f>
        <v xml:space="preserve"> </v>
      </c>
      <c r="L85" s="169" t="str">
        <f ca="1">IF(L$5-$I$5&lt;$A32-1," ",IF(L$5-$I$5+1&gt;'Primary inputs Alt'!$C$17,0,(SUM(OFFSET($I$22,0,L$5-$I$5-$A32+1)))*$C85))</f>
        <v xml:space="preserve"> </v>
      </c>
      <c r="M85" s="169" t="str">
        <f ca="1">IF(M$5-$I$5&lt;$A32-1," ",IF(M$5-$I$5+1&gt;'Primary inputs Alt'!$C$17,0,(SUM(OFFSET($I$22,0,M$5-$I$5-$A32+1)))*$C85))</f>
        <v xml:space="preserve"> </v>
      </c>
      <c r="N85" s="169" t="str">
        <f ca="1">IF(N$5-$I$5&lt;$A32-1," ",IF(N$5-$I$5+1&gt;'Primary inputs Alt'!$C$17,0,(SUM(OFFSET($I$22,0,N$5-$I$5-$A32+1)))*$C85))</f>
        <v xml:space="preserve"> </v>
      </c>
      <c r="O85" s="169">
        <f ca="1">IF(O$5-$I$5&lt;$A32-1," ",IF(O$5-$I$5+1&gt;'Primary inputs Alt'!$C$17,0,(SUM(OFFSET($I$22,0,O$5-$I$5-$A32+1)))*$C85))</f>
        <v>0</v>
      </c>
      <c r="P85" s="169">
        <f ca="1">IF(P$5-$I$5&lt;$A32-1," ",IF(P$5-$I$5+1&gt;'Primary inputs Alt'!$C$17,0,(SUM(OFFSET($I$22,0,P$5-$I$5-$A32+1)))*$C85))</f>
        <v>0</v>
      </c>
      <c r="Q85" s="169">
        <f ca="1">IF(Q$5-$I$5&lt;$A32-1," ",IF(Q$5-$I$5+1&gt;'Primary inputs Alt'!$C$17,0,(SUM(OFFSET($I$22,0,Q$5-$I$5-$A32+1)))*$C85))</f>
        <v>0</v>
      </c>
      <c r="R85" s="169">
        <f ca="1">IF(R$5-$I$5&lt;$A32-1," ",IF(R$5-$I$5+1&gt;'Primary inputs Alt'!$C$17,0,(SUM(OFFSET($I$22,0,R$5-$I$5-$A32+1)))*$C85))</f>
        <v>0</v>
      </c>
      <c r="S85" s="169">
        <f ca="1">IF(S$5-$I$5&lt;$A32-1," ",IF(S$5-$I$5+1&gt;'Primary inputs Alt'!$C$17,0,(SUM(OFFSET($I$22,0,S$5-$I$5-$A32+1)))*$C85))</f>
        <v>0</v>
      </c>
      <c r="T85" s="169">
        <f ca="1">IF(T$5-$I$5&lt;$A32-1," ",IF(T$5-$I$5+1&gt;'Primary inputs Alt'!$C$17,0,(SUM(OFFSET($I$22,0,T$5-$I$5-$A32+1)))*$C85))</f>
        <v>0</v>
      </c>
      <c r="U85" s="169">
        <f ca="1">IF(U$5-$I$5&lt;$A32-1," ",IF(U$5-$I$5+1&gt;'Primary inputs Alt'!$C$17,0,(SUM(OFFSET($I$22,0,U$5-$I$5-$A32+1)))*$C85))</f>
        <v>0</v>
      </c>
      <c r="V85" s="169">
        <f ca="1">IF(V$5-$I$5&lt;$A32-1," ",IF(V$5-$I$5+1&gt;'Primary inputs Alt'!$C$17,0,(SUM(OFFSET($I$22,0,V$5-$I$5-$A32+1)))*$C85))</f>
        <v>0</v>
      </c>
      <c r="W85" s="169">
        <f ca="1">IF(W$5-$I$5&lt;$A32-1," ",IF(W$5-$I$5+1&gt;'Primary inputs Alt'!$C$17,0,(SUM(OFFSET($I$22,0,W$5-$I$5-$A32+1)))*$C85))</f>
        <v>0</v>
      </c>
      <c r="X85" s="169">
        <f ca="1">IF(X$5-$I$5&lt;$A32-1," ",IF(X$5-$I$5+1&gt;'Primary inputs Alt'!$C$17,0,(SUM(OFFSET($I$22,0,X$5-$I$5-$A32+1)))*$C85))</f>
        <v>0</v>
      </c>
      <c r="Y85" s="169">
        <f ca="1">IF(Y$5-$I$5&lt;$A32-1," ",IF(Y$5-$I$5+1&gt;'Primary inputs Alt'!$C$17,0,(SUM(OFFSET($I$22,0,Y$5-$I$5-$A32+1)))*$C85))</f>
        <v>0</v>
      </c>
      <c r="Z85" s="169">
        <f ca="1">IF(Z$5-$I$5&lt;$A32-1," ",IF(Z$5-$I$5+1&gt;'Primary inputs Alt'!$C$17,0,(SUM(OFFSET($I$22,0,Z$5-$I$5-$A32+1)))*$C85))</f>
        <v>0</v>
      </c>
      <c r="AA85" s="169">
        <f ca="1">IF(AA$5-$I$5&lt;$A32-1," ",IF(AA$5-$I$5+1&gt;'Primary inputs Alt'!$C$17,0,(SUM(OFFSET($I$22,0,AA$5-$I$5-$A32+1)))*$C85))</f>
        <v>0</v>
      </c>
      <c r="AB85" s="169">
        <f ca="1">IF(AB$5-$I$5&lt;$A32-1," ",IF(AB$5-$I$5+1&gt;'Primary inputs Alt'!$C$17,0,(SUM(OFFSET($I$22,0,AB$5-$I$5-$A32+1)))*$C85))</f>
        <v>0</v>
      </c>
      <c r="AC85" s="169">
        <f ca="1">IF(AC$5-$I$5&lt;$A32-1," ",IF(AC$5-$I$5+1&gt;'Primary inputs Alt'!$C$17,0,(SUM(OFFSET($I$22,0,AC$5-$I$5-$A32+1)))*$C85))</f>
        <v>0</v>
      </c>
      <c r="AD85" s="169">
        <f ca="1">IF(AD$5-$I$5&lt;$A32-1," ",IF(AD$5-$I$5+1&gt;'Primary inputs Alt'!$C$17,0,(SUM(OFFSET($I$22,0,AD$5-$I$5-$A32+1)))*$C85))</f>
        <v>0</v>
      </c>
      <c r="AE85" s="169">
        <f ca="1">IF(AE$5-$I$5&lt;$A32-1," ",IF(AE$5-$I$5+1&gt;'Primary inputs Alt'!$C$17,0,(SUM(OFFSET($I$22,0,AE$5-$I$5-$A32+1)))*$C85))</f>
        <v>0</v>
      </c>
      <c r="AF85" s="169">
        <f ca="1">IF(AF$5-$I$5&lt;$A32-1," ",IF(AF$5-$I$5+1&gt;'Primary inputs Alt'!$C$17,0,(SUM(OFFSET($I$22,0,AF$5-$I$5-$A32+1)))*$C85))</f>
        <v>0</v>
      </c>
      <c r="AG85" s="169">
        <f ca="1">IF(AG$5-$I$5&lt;$A32-1," ",IF(AG$5-$I$5+1&gt;'Primary inputs Alt'!$C$17,0,(SUM(OFFSET($I$22,0,AG$5-$I$5-$A32+1)))*$C85))</f>
        <v>0</v>
      </c>
      <c r="AH85" s="169">
        <f ca="1">IF(AH$5-$I$5&lt;$A32-1," ",IF(AH$5-$I$5+1&gt;'Primary inputs Alt'!$C$17,0,(SUM(OFFSET($I$22,0,AH$5-$I$5-$A32+1)))*$C85))</f>
        <v>0</v>
      </c>
      <c r="AI85" s="169">
        <f ca="1">IF(AI$5-$I$5&lt;$A32-1," ",IF(AI$5-$I$5+1&gt;'Primary inputs Alt'!$C$17,0,(SUM(OFFSET($I$22,0,AI$5-$I$5-$A32+1)))*$C85))</f>
        <v>0</v>
      </c>
      <c r="AJ85" s="169">
        <f ca="1">IF(AJ$5-$I$5&lt;$A32-1," ",IF(AJ$5-$I$5+1&gt;'Primary inputs Alt'!$C$17,0,(SUM(OFFSET($I$22,0,AJ$5-$I$5-$A32+1)))*$C85))</f>
        <v>0</v>
      </c>
      <c r="AK85" s="169">
        <f ca="1">IF(AK$5-$I$5&lt;$A32-1," ",IF(AK$5-$I$5+1&gt;'Primary inputs Alt'!$C$17,0,(SUM(OFFSET($I$22,0,AK$5-$I$5-$A32+1)))*$C85))</f>
        <v>0</v>
      </c>
      <c r="AL85" s="169">
        <f ca="1">IF(AL$5-$I$5&lt;$A32-1," ",IF(AL$5-$I$5+1&gt;'Primary inputs Alt'!$C$17,0,(SUM(OFFSET($I$22,0,AL$5-$I$5-$A32+1)))*$C85))</f>
        <v>0</v>
      </c>
      <c r="AM85" s="169">
        <f ca="1">IF(AM$5-$I$5&lt;$A32-1," ",IF(AM$5-$I$5+1&gt;'Primary inputs Alt'!$C$17,0,(SUM(OFFSET($I$22,0,AM$5-$I$5-$A32+1)))*$C85))</f>
        <v>0</v>
      </c>
      <c r="AN85" s="169">
        <f ca="1">IF(AN$5-$I$5&lt;$A32-1," ",IF(AN$5-$I$5+1&gt;'Primary inputs Alt'!$C$17,0,(SUM(OFFSET($I$22,0,AN$5-$I$5-$A32+1)))*$C85))</f>
        <v>0</v>
      </c>
      <c r="AO85" s="169">
        <f ca="1">IF(AO$5-$I$5&lt;$A32-1," ",IF(AO$5-$I$5+1&gt;'Primary inputs Alt'!$C$17,0,(SUM(OFFSET($I$22,0,AO$5-$I$5-$A32+1)))*$C85))</f>
        <v>0</v>
      </c>
      <c r="AP85" s="169">
        <f ca="1">IF(AP$5-$I$5&lt;$A32-1," ",IF(AP$5-$I$5+1&gt;'Primary inputs Alt'!$C$17,0,(SUM(OFFSET($I$22,0,AP$5-$I$5-$A32+1)))*$C85))</f>
        <v>0</v>
      </c>
      <c r="AQ85" s="169">
        <f ca="1">IF(AQ$5-$I$5&lt;$A32-1," ",IF(AQ$5-$I$5+1&gt;'Primary inputs Alt'!$C$17,0,(SUM(OFFSET($I$22,0,AQ$5-$I$5-$A32+1)))*$C85))</f>
        <v>0</v>
      </c>
      <c r="AR85" s="169">
        <f ca="1">IF(AR$5-$I$5&lt;$A32-1," ",IF(AR$5-$I$5+1&gt;'Primary inputs Alt'!$C$17,0,(SUM(OFFSET($I$22,0,AR$5-$I$5-$A32+1)))*$C85))</f>
        <v>0</v>
      </c>
      <c r="AS85" s="169">
        <f ca="1">IF(AS$5-$I$5&lt;$A32-1," ",IF(AS$5-$I$5+1&gt;'Primary inputs Alt'!$C$17,0,(SUM(OFFSET($I$22,0,AS$5-$I$5-$A32+1)))*$C85))</f>
        <v>0</v>
      </c>
      <c r="AT85" s="169">
        <f ca="1">IF(AT$5-$I$5&lt;$A32-1," ",IF(AT$5-$I$5+1&gt;'Primary inputs Alt'!$C$17,0,(SUM(OFFSET($I$22,0,AT$5-$I$5-$A32+1)))*$C85))</f>
        <v>0</v>
      </c>
      <c r="AU85" s="169">
        <f ca="1">IF(AU$5-$I$5&lt;$A32-1," ",IF(AU$5-$I$5+1&gt;'Primary inputs Alt'!$C$17,0,(SUM(OFFSET($I$22,0,AU$5-$I$5-$A32+1)))*$C85))</f>
        <v>0</v>
      </c>
      <c r="AV85" s="169">
        <f ca="1">IF(AV$5-$I$5&lt;$A32-1," ",IF(AV$5-$I$5+1&gt;'Primary inputs Alt'!$C$17,0,(SUM(OFFSET($I$22,0,AV$5-$I$5-$A32+1)))*$C85))</f>
        <v>0</v>
      </c>
      <c r="AW85" s="169">
        <f ca="1">IF(AW$5-$I$5&lt;$A32-1," ",IF(AW$5-$I$5+1&gt;'Primary inputs Alt'!$C$17,0,(SUM(OFFSET($I$22,0,AW$5-$I$5-$A32+1)))*$C85))</f>
        <v>0</v>
      </c>
      <c r="AX85" s="169">
        <f ca="1">IF(AX$5-$I$5&lt;$A32-1," ",IF(AX$5-$I$5+1&gt;'Primary inputs Alt'!$C$17,0,(SUM(OFFSET($I$22,0,AX$5-$I$5-$A32+1)))*$C85))</f>
        <v>0</v>
      </c>
      <c r="AY85" s="169">
        <f ca="1">IF(AY$5-$I$5&lt;$A32-1," ",IF(AY$5-$I$5+1&gt;'Primary inputs Alt'!$C$17,0,(SUM(OFFSET($I$22,0,AY$5-$I$5-$A32+1)))*$C85))</f>
        <v>0</v>
      </c>
      <c r="AZ85" s="169">
        <f ca="1">IF(AZ$5-$I$5&lt;$A32-1," ",IF(AZ$5-$I$5+1&gt;'Primary inputs Alt'!$C$17,0,(SUM(OFFSET($I$22,0,AZ$5-$I$5-$A32+1)))*$C85))</f>
        <v>0</v>
      </c>
      <c r="BA85" s="169">
        <f ca="1">IF(BA$5-$I$5&lt;$A32-1," ",IF(BA$5-$I$5+1&gt;'Primary inputs Alt'!$C$17,0,(SUM(OFFSET($I$22,0,BA$5-$I$5-$A32+1)))*$C85))</f>
        <v>0</v>
      </c>
      <c r="BB85" s="169">
        <f ca="1">IF(BB$5-$I$5&lt;$A32-1," ",IF(BB$5-$I$5+1&gt;'Primary inputs Alt'!$C$17,0,(SUM(OFFSET($I$22,0,BB$5-$I$5-$A32+1)))*$C85))</f>
        <v>0</v>
      </c>
      <c r="BC85" s="169">
        <f ca="1">IF(BC$5-$I$5&lt;$A32-1," ",IF(BC$5-$I$5+1&gt;'Primary inputs Alt'!$C$17,0,(SUM(OFFSET($I$22,0,BC$5-$I$5-$A32+1)))*$C85))</f>
        <v>0</v>
      </c>
      <c r="BD85" s="169">
        <f ca="1">IF(BD$5-$I$5&lt;$A32-1," ",IF(BD$5-$I$5+1&gt;'Primary inputs Alt'!$C$17,0,(SUM(OFFSET($I$22,0,BD$5-$I$5-$A32+1)))*$C85))</f>
        <v>0</v>
      </c>
      <c r="BE85" s="169">
        <f ca="1">IF(BE$5-$I$5&lt;$A32-1," ",IF(BE$5-$I$5+1&gt;'Primary inputs Alt'!$C$17,0,(SUM(OFFSET($I$22,0,BE$5-$I$5-$A32+1)))*$C85))</f>
        <v>0</v>
      </c>
      <c r="BF85" s="169">
        <f ca="1">IF(BF$5-$I$5&lt;$A32-1," ",IF(BF$5-$I$5+1&gt;'Primary inputs Alt'!$C$17,0,(SUM(OFFSET($I$22,0,BF$5-$I$5-$A32+1)))*$C85))</f>
        <v>0</v>
      </c>
    </row>
    <row r="86" spans="2:58">
      <c r="B86" s="119" t="s">
        <v>202</v>
      </c>
      <c r="C86" s="119">
        <f t="shared" ca="1" si="2"/>
        <v>0</v>
      </c>
      <c r="I86" s="169" t="str">
        <f ca="1">IF(I$5-$I$5&lt;$A33-1," ",IF(I$5-$I$5+1&gt;'Primary inputs Alt'!$C$17,0,(SUM(OFFSET($I$22,0,I$5-$I$5-$A33+1)))*$C86))</f>
        <v xml:space="preserve"> </v>
      </c>
      <c r="J86" s="169" t="str">
        <f ca="1">IF(J$5-$I$5&lt;$A33-1," ",IF(J$5-$I$5+1&gt;'Primary inputs Alt'!$C$17,0,(SUM(OFFSET($I$22,0,J$5-$I$5-$A33+1)))*$C86))</f>
        <v xml:space="preserve"> </v>
      </c>
      <c r="K86" s="169" t="str">
        <f ca="1">IF(K$5-$I$5&lt;$A33-1," ",IF(K$5-$I$5+1&gt;'Primary inputs Alt'!$C$17,0,(SUM(OFFSET($I$22,0,K$5-$I$5-$A33+1)))*$C86))</f>
        <v xml:space="preserve"> </v>
      </c>
      <c r="L86" s="169" t="str">
        <f ca="1">IF(L$5-$I$5&lt;$A33-1," ",IF(L$5-$I$5+1&gt;'Primary inputs Alt'!$C$17,0,(SUM(OFFSET($I$22,0,L$5-$I$5-$A33+1)))*$C86))</f>
        <v xml:space="preserve"> </v>
      </c>
      <c r="M86" s="169" t="str">
        <f ca="1">IF(M$5-$I$5&lt;$A33-1," ",IF(M$5-$I$5+1&gt;'Primary inputs Alt'!$C$17,0,(SUM(OFFSET($I$22,0,M$5-$I$5-$A33+1)))*$C86))</f>
        <v xml:space="preserve"> </v>
      </c>
      <c r="N86" s="169" t="str">
        <f ca="1">IF(N$5-$I$5&lt;$A33-1," ",IF(N$5-$I$5+1&gt;'Primary inputs Alt'!$C$17,0,(SUM(OFFSET($I$22,0,N$5-$I$5-$A33+1)))*$C86))</f>
        <v xml:space="preserve"> </v>
      </c>
      <c r="O86" s="169" t="str">
        <f ca="1">IF(O$5-$I$5&lt;$A33-1," ",IF(O$5-$I$5+1&gt;'Primary inputs Alt'!$C$17,0,(SUM(OFFSET($I$22,0,O$5-$I$5-$A33+1)))*$C86))</f>
        <v xml:space="preserve"> </v>
      </c>
      <c r="P86" s="169">
        <f ca="1">IF(P$5-$I$5&lt;$A33-1," ",IF(P$5-$I$5+1&gt;'Primary inputs Alt'!$C$17,0,(SUM(OFFSET($I$22,0,P$5-$I$5-$A33+1)))*$C86))</f>
        <v>0</v>
      </c>
      <c r="Q86" s="169">
        <f ca="1">IF(Q$5-$I$5&lt;$A33-1," ",IF(Q$5-$I$5+1&gt;'Primary inputs Alt'!$C$17,0,(SUM(OFFSET($I$22,0,Q$5-$I$5-$A33+1)))*$C86))</f>
        <v>0</v>
      </c>
      <c r="R86" s="169">
        <f ca="1">IF(R$5-$I$5&lt;$A33-1," ",IF(R$5-$I$5+1&gt;'Primary inputs Alt'!$C$17,0,(SUM(OFFSET($I$22,0,R$5-$I$5-$A33+1)))*$C86))</f>
        <v>0</v>
      </c>
      <c r="S86" s="169">
        <f ca="1">IF(S$5-$I$5&lt;$A33-1," ",IF(S$5-$I$5+1&gt;'Primary inputs Alt'!$C$17,0,(SUM(OFFSET($I$22,0,S$5-$I$5-$A33+1)))*$C86))</f>
        <v>0</v>
      </c>
      <c r="T86" s="169">
        <f ca="1">IF(T$5-$I$5&lt;$A33-1," ",IF(T$5-$I$5+1&gt;'Primary inputs Alt'!$C$17,0,(SUM(OFFSET($I$22,0,T$5-$I$5-$A33+1)))*$C86))</f>
        <v>0</v>
      </c>
      <c r="U86" s="169">
        <f ca="1">IF(U$5-$I$5&lt;$A33-1," ",IF(U$5-$I$5+1&gt;'Primary inputs Alt'!$C$17,0,(SUM(OFFSET($I$22,0,U$5-$I$5-$A33+1)))*$C86))</f>
        <v>0</v>
      </c>
      <c r="V86" s="169">
        <f ca="1">IF(V$5-$I$5&lt;$A33-1," ",IF(V$5-$I$5+1&gt;'Primary inputs Alt'!$C$17,0,(SUM(OFFSET($I$22,0,V$5-$I$5-$A33+1)))*$C86))</f>
        <v>0</v>
      </c>
      <c r="W86" s="169">
        <f ca="1">IF(W$5-$I$5&lt;$A33-1," ",IF(W$5-$I$5+1&gt;'Primary inputs Alt'!$C$17,0,(SUM(OFFSET($I$22,0,W$5-$I$5-$A33+1)))*$C86))</f>
        <v>0</v>
      </c>
      <c r="X86" s="169">
        <f ca="1">IF(X$5-$I$5&lt;$A33-1," ",IF(X$5-$I$5+1&gt;'Primary inputs Alt'!$C$17,0,(SUM(OFFSET($I$22,0,X$5-$I$5-$A33+1)))*$C86))</f>
        <v>0</v>
      </c>
      <c r="Y86" s="169">
        <f ca="1">IF(Y$5-$I$5&lt;$A33-1," ",IF(Y$5-$I$5+1&gt;'Primary inputs Alt'!$C$17,0,(SUM(OFFSET($I$22,0,Y$5-$I$5-$A33+1)))*$C86))</f>
        <v>0</v>
      </c>
      <c r="Z86" s="169">
        <f ca="1">IF(Z$5-$I$5&lt;$A33-1," ",IF(Z$5-$I$5+1&gt;'Primary inputs Alt'!$C$17,0,(SUM(OFFSET($I$22,0,Z$5-$I$5-$A33+1)))*$C86))</f>
        <v>0</v>
      </c>
      <c r="AA86" s="169">
        <f ca="1">IF(AA$5-$I$5&lt;$A33-1," ",IF(AA$5-$I$5+1&gt;'Primary inputs Alt'!$C$17,0,(SUM(OFFSET($I$22,0,AA$5-$I$5-$A33+1)))*$C86))</f>
        <v>0</v>
      </c>
      <c r="AB86" s="169">
        <f ca="1">IF(AB$5-$I$5&lt;$A33-1," ",IF(AB$5-$I$5+1&gt;'Primary inputs Alt'!$C$17,0,(SUM(OFFSET($I$22,0,AB$5-$I$5-$A33+1)))*$C86))</f>
        <v>0</v>
      </c>
      <c r="AC86" s="169">
        <f ca="1">IF(AC$5-$I$5&lt;$A33-1," ",IF(AC$5-$I$5+1&gt;'Primary inputs Alt'!$C$17,0,(SUM(OFFSET($I$22,0,AC$5-$I$5-$A33+1)))*$C86))</f>
        <v>0</v>
      </c>
      <c r="AD86" s="169">
        <f ca="1">IF(AD$5-$I$5&lt;$A33-1," ",IF(AD$5-$I$5+1&gt;'Primary inputs Alt'!$C$17,0,(SUM(OFFSET($I$22,0,AD$5-$I$5-$A33+1)))*$C86))</f>
        <v>0</v>
      </c>
      <c r="AE86" s="169">
        <f ca="1">IF(AE$5-$I$5&lt;$A33-1," ",IF(AE$5-$I$5+1&gt;'Primary inputs Alt'!$C$17,0,(SUM(OFFSET($I$22,0,AE$5-$I$5-$A33+1)))*$C86))</f>
        <v>0</v>
      </c>
      <c r="AF86" s="169">
        <f ca="1">IF(AF$5-$I$5&lt;$A33-1," ",IF(AF$5-$I$5+1&gt;'Primary inputs Alt'!$C$17,0,(SUM(OFFSET($I$22,0,AF$5-$I$5-$A33+1)))*$C86))</f>
        <v>0</v>
      </c>
      <c r="AG86" s="169">
        <f ca="1">IF(AG$5-$I$5&lt;$A33-1," ",IF(AG$5-$I$5+1&gt;'Primary inputs Alt'!$C$17,0,(SUM(OFFSET($I$22,0,AG$5-$I$5-$A33+1)))*$C86))</f>
        <v>0</v>
      </c>
      <c r="AH86" s="169">
        <f ca="1">IF(AH$5-$I$5&lt;$A33-1," ",IF(AH$5-$I$5+1&gt;'Primary inputs Alt'!$C$17,0,(SUM(OFFSET($I$22,0,AH$5-$I$5-$A33+1)))*$C86))</f>
        <v>0</v>
      </c>
      <c r="AI86" s="169">
        <f ca="1">IF(AI$5-$I$5&lt;$A33-1," ",IF(AI$5-$I$5+1&gt;'Primary inputs Alt'!$C$17,0,(SUM(OFFSET($I$22,0,AI$5-$I$5-$A33+1)))*$C86))</f>
        <v>0</v>
      </c>
      <c r="AJ86" s="169">
        <f ca="1">IF(AJ$5-$I$5&lt;$A33-1," ",IF(AJ$5-$I$5+1&gt;'Primary inputs Alt'!$C$17,0,(SUM(OFFSET($I$22,0,AJ$5-$I$5-$A33+1)))*$C86))</f>
        <v>0</v>
      </c>
      <c r="AK86" s="169">
        <f ca="1">IF(AK$5-$I$5&lt;$A33-1," ",IF(AK$5-$I$5+1&gt;'Primary inputs Alt'!$C$17,0,(SUM(OFFSET($I$22,0,AK$5-$I$5-$A33+1)))*$C86))</f>
        <v>0</v>
      </c>
      <c r="AL86" s="169">
        <f ca="1">IF(AL$5-$I$5&lt;$A33-1," ",IF(AL$5-$I$5+1&gt;'Primary inputs Alt'!$C$17,0,(SUM(OFFSET($I$22,0,AL$5-$I$5-$A33+1)))*$C86))</f>
        <v>0</v>
      </c>
      <c r="AM86" s="169">
        <f ca="1">IF(AM$5-$I$5&lt;$A33-1," ",IF(AM$5-$I$5+1&gt;'Primary inputs Alt'!$C$17,0,(SUM(OFFSET($I$22,0,AM$5-$I$5-$A33+1)))*$C86))</f>
        <v>0</v>
      </c>
      <c r="AN86" s="169">
        <f ca="1">IF(AN$5-$I$5&lt;$A33-1," ",IF(AN$5-$I$5+1&gt;'Primary inputs Alt'!$C$17,0,(SUM(OFFSET($I$22,0,AN$5-$I$5-$A33+1)))*$C86))</f>
        <v>0</v>
      </c>
      <c r="AO86" s="169">
        <f ca="1">IF(AO$5-$I$5&lt;$A33-1," ",IF(AO$5-$I$5+1&gt;'Primary inputs Alt'!$C$17,0,(SUM(OFFSET($I$22,0,AO$5-$I$5-$A33+1)))*$C86))</f>
        <v>0</v>
      </c>
      <c r="AP86" s="169">
        <f ca="1">IF(AP$5-$I$5&lt;$A33-1," ",IF(AP$5-$I$5+1&gt;'Primary inputs Alt'!$C$17,0,(SUM(OFFSET($I$22,0,AP$5-$I$5-$A33+1)))*$C86))</f>
        <v>0</v>
      </c>
      <c r="AQ86" s="169">
        <f ca="1">IF(AQ$5-$I$5&lt;$A33-1," ",IF(AQ$5-$I$5+1&gt;'Primary inputs Alt'!$C$17,0,(SUM(OFFSET($I$22,0,AQ$5-$I$5-$A33+1)))*$C86))</f>
        <v>0</v>
      </c>
      <c r="AR86" s="169">
        <f ca="1">IF(AR$5-$I$5&lt;$A33-1," ",IF(AR$5-$I$5+1&gt;'Primary inputs Alt'!$C$17,0,(SUM(OFFSET($I$22,0,AR$5-$I$5-$A33+1)))*$C86))</f>
        <v>0</v>
      </c>
      <c r="AS86" s="169">
        <f ca="1">IF(AS$5-$I$5&lt;$A33-1," ",IF(AS$5-$I$5+1&gt;'Primary inputs Alt'!$C$17,0,(SUM(OFFSET($I$22,0,AS$5-$I$5-$A33+1)))*$C86))</f>
        <v>0</v>
      </c>
      <c r="AT86" s="169">
        <f ca="1">IF(AT$5-$I$5&lt;$A33-1," ",IF(AT$5-$I$5+1&gt;'Primary inputs Alt'!$C$17,0,(SUM(OFFSET($I$22,0,AT$5-$I$5-$A33+1)))*$C86))</f>
        <v>0</v>
      </c>
      <c r="AU86" s="169">
        <f ca="1">IF(AU$5-$I$5&lt;$A33-1," ",IF(AU$5-$I$5+1&gt;'Primary inputs Alt'!$C$17,0,(SUM(OFFSET($I$22,0,AU$5-$I$5-$A33+1)))*$C86))</f>
        <v>0</v>
      </c>
      <c r="AV86" s="169">
        <f ca="1">IF(AV$5-$I$5&lt;$A33-1," ",IF(AV$5-$I$5+1&gt;'Primary inputs Alt'!$C$17,0,(SUM(OFFSET($I$22,0,AV$5-$I$5-$A33+1)))*$C86))</f>
        <v>0</v>
      </c>
      <c r="AW86" s="169">
        <f ca="1">IF(AW$5-$I$5&lt;$A33-1," ",IF(AW$5-$I$5+1&gt;'Primary inputs Alt'!$C$17,0,(SUM(OFFSET($I$22,0,AW$5-$I$5-$A33+1)))*$C86))</f>
        <v>0</v>
      </c>
      <c r="AX86" s="169">
        <f ca="1">IF(AX$5-$I$5&lt;$A33-1," ",IF(AX$5-$I$5+1&gt;'Primary inputs Alt'!$C$17,0,(SUM(OFFSET($I$22,0,AX$5-$I$5-$A33+1)))*$C86))</f>
        <v>0</v>
      </c>
      <c r="AY86" s="169">
        <f ca="1">IF(AY$5-$I$5&lt;$A33-1," ",IF(AY$5-$I$5+1&gt;'Primary inputs Alt'!$C$17,0,(SUM(OFFSET($I$22,0,AY$5-$I$5-$A33+1)))*$C86))</f>
        <v>0</v>
      </c>
      <c r="AZ86" s="169">
        <f ca="1">IF(AZ$5-$I$5&lt;$A33-1," ",IF(AZ$5-$I$5+1&gt;'Primary inputs Alt'!$C$17,0,(SUM(OFFSET($I$22,0,AZ$5-$I$5-$A33+1)))*$C86))</f>
        <v>0</v>
      </c>
      <c r="BA86" s="169">
        <f ca="1">IF(BA$5-$I$5&lt;$A33-1," ",IF(BA$5-$I$5+1&gt;'Primary inputs Alt'!$C$17,0,(SUM(OFFSET($I$22,0,BA$5-$I$5-$A33+1)))*$C86))</f>
        <v>0</v>
      </c>
      <c r="BB86" s="169">
        <f ca="1">IF(BB$5-$I$5&lt;$A33-1," ",IF(BB$5-$I$5+1&gt;'Primary inputs Alt'!$C$17,0,(SUM(OFFSET($I$22,0,BB$5-$I$5-$A33+1)))*$C86))</f>
        <v>0</v>
      </c>
      <c r="BC86" s="169">
        <f ca="1">IF(BC$5-$I$5&lt;$A33-1," ",IF(BC$5-$I$5+1&gt;'Primary inputs Alt'!$C$17,0,(SUM(OFFSET($I$22,0,BC$5-$I$5-$A33+1)))*$C86))</f>
        <v>0</v>
      </c>
      <c r="BD86" s="169">
        <f ca="1">IF(BD$5-$I$5&lt;$A33-1," ",IF(BD$5-$I$5+1&gt;'Primary inputs Alt'!$C$17,0,(SUM(OFFSET($I$22,0,BD$5-$I$5-$A33+1)))*$C86))</f>
        <v>0</v>
      </c>
      <c r="BE86" s="169">
        <f ca="1">IF(BE$5-$I$5&lt;$A33-1," ",IF(BE$5-$I$5+1&gt;'Primary inputs Alt'!$C$17,0,(SUM(OFFSET($I$22,0,BE$5-$I$5-$A33+1)))*$C86))</f>
        <v>0</v>
      </c>
      <c r="BF86" s="169">
        <f ca="1">IF(BF$5-$I$5&lt;$A33-1," ",IF(BF$5-$I$5+1&gt;'Primary inputs Alt'!$C$17,0,(SUM(OFFSET($I$22,0,BF$5-$I$5-$A33+1)))*$C86))</f>
        <v>0</v>
      </c>
    </row>
    <row r="87" spans="2:58">
      <c r="B87" s="119" t="s">
        <v>203</v>
      </c>
      <c r="C87" s="119">
        <f t="shared" ca="1" si="2"/>
        <v>0</v>
      </c>
      <c r="I87" s="169" t="str">
        <f ca="1">IF(I$5-$I$5&lt;$A34-1," ",IF(I$5-$I$5+1&gt;'Primary inputs Alt'!$C$17,0,(SUM(OFFSET($I$22,0,I$5-$I$5-$A34+1)))*$C87))</f>
        <v xml:space="preserve"> </v>
      </c>
      <c r="J87" s="169" t="str">
        <f ca="1">IF(J$5-$I$5&lt;$A34-1," ",IF(J$5-$I$5+1&gt;'Primary inputs Alt'!$C$17,0,(SUM(OFFSET($I$22,0,J$5-$I$5-$A34+1)))*$C87))</f>
        <v xml:space="preserve"> </v>
      </c>
      <c r="K87" s="169" t="str">
        <f ca="1">IF(K$5-$I$5&lt;$A34-1," ",IF(K$5-$I$5+1&gt;'Primary inputs Alt'!$C$17,0,(SUM(OFFSET($I$22,0,K$5-$I$5-$A34+1)))*$C87))</f>
        <v xml:space="preserve"> </v>
      </c>
      <c r="L87" s="169" t="str">
        <f ca="1">IF(L$5-$I$5&lt;$A34-1," ",IF(L$5-$I$5+1&gt;'Primary inputs Alt'!$C$17,0,(SUM(OFFSET($I$22,0,L$5-$I$5-$A34+1)))*$C87))</f>
        <v xml:space="preserve"> </v>
      </c>
      <c r="M87" s="169" t="str">
        <f ca="1">IF(M$5-$I$5&lt;$A34-1," ",IF(M$5-$I$5+1&gt;'Primary inputs Alt'!$C$17,0,(SUM(OFFSET($I$22,0,M$5-$I$5-$A34+1)))*$C87))</f>
        <v xml:space="preserve"> </v>
      </c>
      <c r="N87" s="169" t="str">
        <f ca="1">IF(N$5-$I$5&lt;$A34-1," ",IF(N$5-$I$5+1&gt;'Primary inputs Alt'!$C$17,0,(SUM(OFFSET($I$22,0,N$5-$I$5-$A34+1)))*$C87))</f>
        <v xml:space="preserve"> </v>
      </c>
      <c r="O87" s="169" t="str">
        <f ca="1">IF(O$5-$I$5&lt;$A34-1," ",IF(O$5-$I$5+1&gt;'Primary inputs Alt'!$C$17,0,(SUM(OFFSET($I$22,0,O$5-$I$5-$A34+1)))*$C87))</f>
        <v xml:space="preserve"> </v>
      </c>
      <c r="P87" s="169" t="str">
        <f ca="1">IF(P$5-$I$5&lt;$A34-1," ",IF(P$5-$I$5+1&gt;'Primary inputs Alt'!$C$17,0,(SUM(OFFSET($I$22,0,P$5-$I$5-$A34+1)))*$C87))</f>
        <v xml:space="preserve"> </v>
      </c>
      <c r="Q87" s="169">
        <f ca="1">IF(Q$5-$I$5&lt;$A34-1," ",IF(Q$5-$I$5+1&gt;'Primary inputs Alt'!$C$17,0,(SUM(OFFSET($I$22,0,Q$5-$I$5-$A34+1)))*$C87))</f>
        <v>0</v>
      </c>
      <c r="R87" s="169">
        <f ca="1">IF(R$5-$I$5&lt;$A34-1," ",IF(R$5-$I$5+1&gt;'Primary inputs Alt'!$C$17,0,(SUM(OFFSET($I$22,0,R$5-$I$5-$A34+1)))*$C87))</f>
        <v>0</v>
      </c>
      <c r="S87" s="169">
        <f ca="1">IF(S$5-$I$5&lt;$A34-1," ",IF(S$5-$I$5+1&gt;'Primary inputs Alt'!$C$17,0,(SUM(OFFSET($I$22,0,S$5-$I$5-$A34+1)))*$C87))</f>
        <v>0</v>
      </c>
      <c r="T87" s="169">
        <f ca="1">IF(T$5-$I$5&lt;$A34-1," ",IF(T$5-$I$5+1&gt;'Primary inputs Alt'!$C$17,0,(SUM(OFFSET($I$22,0,T$5-$I$5-$A34+1)))*$C87))</f>
        <v>0</v>
      </c>
      <c r="U87" s="169">
        <f ca="1">IF(U$5-$I$5&lt;$A34-1," ",IF(U$5-$I$5+1&gt;'Primary inputs Alt'!$C$17,0,(SUM(OFFSET($I$22,0,U$5-$I$5-$A34+1)))*$C87))</f>
        <v>0</v>
      </c>
      <c r="V87" s="169">
        <f ca="1">IF(V$5-$I$5&lt;$A34-1," ",IF(V$5-$I$5+1&gt;'Primary inputs Alt'!$C$17,0,(SUM(OFFSET($I$22,0,V$5-$I$5-$A34+1)))*$C87))</f>
        <v>0</v>
      </c>
      <c r="W87" s="169">
        <f ca="1">IF(W$5-$I$5&lt;$A34-1," ",IF(W$5-$I$5+1&gt;'Primary inputs Alt'!$C$17,0,(SUM(OFFSET($I$22,0,W$5-$I$5-$A34+1)))*$C87))</f>
        <v>0</v>
      </c>
      <c r="X87" s="169">
        <f ca="1">IF(X$5-$I$5&lt;$A34-1," ",IF(X$5-$I$5+1&gt;'Primary inputs Alt'!$C$17,0,(SUM(OFFSET($I$22,0,X$5-$I$5-$A34+1)))*$C87))</f>
        <v>0</v>
      </c>
      <c r="Y87" s="169">
        <f ca="1">IF(Y$5-$I$5&lt;$A34-1," ",IF(Y$5-$I$5+1&gt;'Primary inputs Alt'!$C$17,0,(SUM(OFFSET($I$22,0,Y$5-$I$5-$A34+1)))*$C87))</f>
        <v>0</v>
      </c>
      <c r="Z87" s="169">
        <f ca="1">IF(Z$5-$I$5&lt;$A34-1," ",IF(Z$5-$I$5+1&gt;'Primary inputs Alt'!$C$17,0,(SUM(OFFSET($I$22,0,Z$5-$I$5-$A34+1)))*$C87))</f>
        <v>0</v>
      </c>
      <c r="AA87" s="169">
        <f ca="1">IF(AA$5-$I$5&lt;$A34-1," ",IF(AA$5-$I$5+1&gt;'Primary inputs Alt'!$C$17,0,(SUM(OFFSET($I$22,0,AA$5-$I$5-$A34+1)))*$C87))</f>
        <v>0</v>
      </c>
      <c r="AB87" s="169">
        <f ca="1">IF(AB$5-$I$5&lt;$A34-1," ",IF(AB$5-$I$5+1&gt;'Primary inputs Alt'!$C$17,0,(SUM(OFFSET($I$22,0,AB$5-$I$5-$A34+1)))*$C87))</f>
        <v>0</v>
      </c>
      <c r="AC87" s="169">
        <f ca="1">IF(AC$5-$I$5&lt;$A34-1," ",IF(AC$5-$I$5+1&gt;'Primary inputs Alt'!$C$17,0,(SUM(OFFSET($I$22,0,AC$5-$I$5-$A34+1)))*$C87))</f>
        <v>0</v>
      </c>
      <c r="AD87" s="169">
        <f ca="1">IF(AD$5-$I$5&lt;$A34-1," ",IF(AD$5-$I$5+1&gt;'Primary inputs Alt'!$C$17,0,(SUM(OFFSET($I$22,0,AD$5-$I$5-$A34+1)))*$C87))</f>
        <v>0</v>
      </c>
      <c r="AE87" s="169">
        <f ca="1">IF(AE$5-$I$5&lt;$A34-1," ",IF(AE$5-$I$5+1&gt;'Primary inputs Alt'!$C$17,0,(SUM(OFFSET($I$22,0,AE$5-$I$5-$A34+1)))*$C87))</f>
        <v>0</v>
      </c>
      <c r="AF87" s="169">
        <f ca="1">IF(AF$5-$I$5&lt;$A34-1," ",IF(AF$5-$I$5+1&gt;'Primary inputs Alt'!$C$17,0,(SUM(OFFSET($I$22,0,AF$5-$I$5-$A34+1)))*$C87))</f>
        <v>0</v>
      </c>
      <c r="AG87" s="169">
        <f ca="1">IF(AG$5-$I$5&lt;$A34-1," ",IF(AG$5-$I$5+1&gt;'Primary inputs Alt'!$C$17,0,(SUM(OFFSET($I$22,0,AG$5-$I$5-$A34+1)))*$C87))</f>
        <v>0</v>
      </c>
      <c r="AH87" s="169">
        <f ca="1">IF(AH$5-$I$5&lt;$A34-1," ",IF(AH$5-$I$5+1&gt;'Primary inputs Alt'!$C$17,0,(SUM(OFFSET($I$22,0,AH$5-$I$5-$A34+1)))*$C87))</f>
        <v>0</v>
      </c>
      <c r="AI87" s="169">
        <f ca="1">IF(AI$5-$I$5&lt;$A34-1," ",IF(AI$5-$I$5+1&gt;'Primary inputs Alt'!$C$17,0,(SUM(OFFSET($I$22,0,AI$5-$I$5-$A34+1)))*$C87))</f>
        <v>0</v>
      </c>
      <c r="AJ87" s="169">
        <f ca="1">IF(AJ$5-$I$5&lt;$A34-1," ",IF(AJ$5-$I$5+1&gt;'Primary inputs Alt'!$C$17,0,(SUM(OFFSET($I$22,0,AJ$5-$I$5-$A34+1)))*$C87))</f>
        <v>0</v>
      </c>
      <c r="AK87" s="169">
        <f ca="1">IF(AK$5-$I$5&lt;$A34-1," ",IF(AK$5-$I$5+1&gt;'Primary inputs Alt'!$C$17,0,(SUM(OFFSET($I$22,0,AK$5-$I$5-$A34+1)))*$C87))</f>
        <v>0</v>
      </c>
      <c r="AL87" s="169">
        <f ca="1">IF(AL$5-$I$5&lt;$A34-1," ",IF(AL$5-$I$5+1&gt;'Primary inputs Alt'!$C$17,0,(SUM(OFFSET($I$22,0,AL$5-$I$5-$A34+1)))*$C87))</f>
        <v>0</v>
      </c>
      <c r="AM87" s="169">
        <f ca="1">IF(AM$5-$I$5&lt;$A34-1," ",IF(AM$5-$I$5+1&gt;'Primary inputs Alt'!$C$17,0,(SUM(OFFSET($I$22,0,AM$5-$I$5-$A34+1)))*$C87))</f>
        <v>0</v>
      </c>
      <c r="AN87" s="169">
        <f ca="1">IF(AN$5-$I$5&lt;$A34-1," ",IF(AN$5-$I$5+1&gt;'Primary inputs Alt'!$C$17,0,(SUM(OFFSET($I$22,0,AN$5-$I$5-$A34+1)))*$C87))</f>
        <v>0</v>
      </c>
      <c r="AO87" s="169">
        <f ca="1">IF(AO$5-$I$5&lt;$A34-1," ",IF(AO$5-$I$5+1&gt;'Primary inputs Alt'!$C$17,0,(SUM(OFFSET($I$22,0,AO$5-$I$5-$A34+1)))*$C87))</f>
        <v>0</v>
      </c>
      <c r="AP87" s="169">
        <f ca="1">IF(AP$5-$I$5&lt;$A34-1," ",IF(AP$5-$I$5+1&gt;'Primary inputs Alt'!$C$17,0,(SUM(OFFSET($I$22,0,AP$5-$I$5-$A34+1)))*$C87))</f>
        <v>0</v>
      </c>
      <c r="AQ87" s="169">
        <f ca="1">IF(AQ$5-$I$5&lt;$A34-1," ",IF(AQ$5-$I$5+1&gt;'Primary inputs Alt'!$C$17,0,(SUM(OFFSET($I$22,0,AQ$5-$I$5-$A34+1)))*$C87))</f>
        <v>0</v>
      </c>
      <c r="AR87" s="169">
        <f ca="1">IF(AR$5-$I$5&lt;$A34-1," ",IF(AR$5-$I$5+1&gt;'Primary inputs Alt'!$C$17,0,(SUM(OFFSET($I$22,0,AR$5-$I$5-$A34+1)))*$C87))</f>
        <v>0</v>
      </c>
      <c r="AS87" s="169">
        <f ca="1">IF(AS$5-$I$5&lt;$A34-1," ",IF(AS$5-$I$5+1&gt;'Primary inputs Alt'!$C$17,0,(SUM(OFFSET($I$22,0,AS$5-$I$5-$A34+1)))*$C87))</f>
        <v>0</v>
      </c>
      <c r="AT87" s="169">
        <f ca="1">IF(AT$5-$I$5&lt;$A34-1," ",IF(AT$5-$I$5+1&gt;'Primary inputs Alt'!$C$17,0,(SUM(OFFSET($I$22,0,AT$5-$I$5-$A34+1)))*$C87))</f>
        <v>0</v>
      </c>
      <c r="AU87" s="169">
        <f ca="1">IF(AU$5-$I$5&lt;$A34-1," ",IF(AU$5-$I$5+1&gt;'Primary inputs Alt'!$C$17,0,(SUM(OFFSET($I$22,0,AU$5-$I$5-$A34+1)))*$C87))</f>
        <v>0</v>
      </c>
      <c r="AV87" s="169">
        <f ca="1">IF(AV$5-$I$5&lt;$A34-1," ",IF(AV$5-$I$5+1&gt;'Primary inputs Alt'!$C$17,0,(SUM(OFFSET($I$22,0,AV$5-$I$5-$A34+1)))*$C87))</f>
        <v>0</v>
      </c>
      <c r="AW87" s="169">
        <f ca="1">IF(AW$5-$I$5&lt;$A34-1," ",IF(AW$5-$I$5+1&gt;'Primary inputs Alt'!$C$17,0,(SUM(OFFSET($I$22,0,AW$5-$I$5-$A34+1)))*$C87))</f>
        <v>0</v>
      </c>
      <c r="AX87" s="169">
        <f ca="1">IF(AX$5-$I$5&lt;$A34-1," ",IF(AX$5-$I$5+1&gt;'Primary inputs Alt'!$C$17,0,(SUM(OFFSET($I$22,0,AX$5-$I$5-$A34+1)))*$C87))</f>
        <v>0</v>
      </c>
      <c r="AY87" s="169">
        <f ca="1">IF(AY$5-$I$5&lt;$A34-1," ",IF(AY$5-$I$5+1&gt;'Primary inputs Alt'!$C$17,0,(SUM(OFFSET($I$22,0,AY$5-$I$5-$A34+1)))*$C87))</f>
        <v>0</v>
      </c>
      <c r="AZ87" s="169">
        <f ca="1">IF(AZ$5-$I$5&lt;$A34-1," ",IF(AZ$5-$I$5+1&gt;'Primary inputs Alt'!$C$17,0,(SUM(OFFSET($I$22,0,AZ$5-$I$5-$A34+1)))*$C87))</f>
        <v>0</v>
      </c>
      <c r="BA87" s="169">
        <f ca="1">IF(BA$5-$I$5&lt;$A34-1," ",IF(BA$5-$I$5+1&gt;'Primary inputs Alt'!$C$17,0,(SUM(OFFSET($I$22,0,BA$5-$I$5-$A34+1)))*$C87))</f>
        <v>0</v>
      </c>
      <c r="BB87" s="169">
        <f ca="1">IF(BB$5-$I$5&lt;$A34-1," ",IF(BB$5-$I$5+1&gt;'Primary inputs Alt'!$C$17,0,(SUM(OFFSET($I$22,0,BB$5-$I$5-$A34+1)))*$C87))</f>
        <v>0</v>
      </c>
      <c r="BC87" s="169">
        <f ca="1">IF(BC$5-$I$5&lt;$A34-1," ",IF(BC$5-$I$5+1&gt;'Primary inputs Alt'!$C$17,0,(SUM(OFFSET($I$22,0,BC$5-$I$5-$A34+1)))*$C87))</f>
        <v>0</v>
      </c>
      <c r="BD87" s="169">
        <f ca="1">IF(BD$5-$I$5&lt;$A34-1," ",IF(BD$5-$I$5+1&gt;'Primary inputs Alt'!$C$17,0,(SUM(OFFSET($I$22,0,BD$5-$I$5-$A34+1)))*$C87))</f>
        <v>0</v>
      </c>
      <c r="BE87" s="169">
        <f ca="1">IF(BE$5-$I$5&lt;$A34-1," ",IF(BE$5-$I$5+1&gt;'Primary inputs Alt'!$C$17,0,(SUM(OFFSET($I$22,0,BE$5-$I$5-$A34+1)))*$C87))</f>
        <v>0</v>
      </c>
      <c r="BF87" s="169">
        <f ca="1">IF(BF$5-$I$5&lt;$A34-1," ",IF(BF$5-$I$5+1&gt;'Primary inputs Alt'!$C$17,0,(SUM(OFFSET($I$22,0,BF$5-$I$5-$A34+1)))*$C87))</f>
        <v>0</v>
      </c>
    </row>
    <row r="88" spans="2:58">
      <c r="B88" s="119" t="s">
        <v>204</v>
      </c>
      <c r="C88" s="119">
        <f t="shared" ca="1" si="2"/>
        <v>0</v>
      </c>
      <c r="I88" s="169" t="str">
        <f ca="1">IF(I$5-$I$5&lt;$A35-1," ",IF(I$5-$I$5+1&gt;'Primary inputs Alt'!$C$17,0,(SUM(OFFSET($I$22,0,I$5-$I$5-$A35+1)))*$C88))</f>
        <v xml:space="preserve"> </v>
      </c>
      <c r="J88" s="169" t="str">
        <f ca="1">IF(J$5-$I$5&lt;$A35-1," ",IF(J$5-$I$5+1&gt;'Primary inputs Alt'!$C$17,0,(SUM(OFFSET($I$22,0,J$5-$I$5-$A35+1)))*$C88))</f>
        <v xml:space="preserve"> </v>
      </c>
      <c r="K88" s="169" t="str">
        <f ca="1">IF(K$5-$I$5&lt;$A35-1," ",IF(K$5-$I$5+1&gt;'Primary inputs Alt'!$C$17,0,(SUM(OFFSET($I$22,0,K$5-$I$5-$A35+1)))*$C88))</f>
        <v xml:space="preserve"> </v>
      </c>
      <c r="L88" s="169" t="str">
        <f ca="1">IF(L$5-$I$5&lt;$A35-1," ",IF(L$5-$I$5+1&gt;'Primary inputs Alt'!$C$17,0,(SUM(OFFSET($I$22,0,L$5-$I$5-$A35+1)))*$C88))</f>
        <v xml:space="preserve"> </v>
      </c>
      <c r="M88" s="169" t="str">
        <f ca="1">IF(M$5-$I$5&lt;$A35-1," ",IF(M$5-$I$5+1&gt;'Primary inputs Alt'!$C$17,0,(SUM(OFFSET($I$22,0,M$5-$I$5-$A35+1)))*$C88))</f>
        <v xml:space="preserve"> </v>
      </c>
      <c r="N88" s="169" t="str">
        <f ca="1">IF(N$5-$I$5&lt;$A35-1," ",IF(N$5-$I$5+1&gt;'Primary inputs Alt'!$C$17,0,(SUM(OFFSET($I$22,0,N$5-$I$5-$A35+1)))*$C88))</f>
        <v xml:space="preserve"> </v>
      </c>
      <c r="O88" s="169" t="str">
        <f ca="1">IF(O$5-$I$5&lt;$A35-1," ",IF(O$5-$I$5+1&gt;'Primary inputs Alt'!$C$17,0,(SUM(OFFSET($I$22,0,O$5-$I$5-$A35+1)))*$C88))</f>
        <v xml:space="preserve"> </v>
      </c>
      <c r="P88" s="169" t="str">
        <f ca="1">IF(P$5-$I$5&lt;$A35-1," ",IF(P$5-$I$5+1&gt;'Primary inputs Alt'!$C$17,0,(SUM(OFFSET($I$22,0,P$5-$I$5-$A35+1)))*$C88))</f>
        <v xml:space="preserve"> </v>
      </c>
      <c r="Q88" s="169" t="str">
        <f ca="1">IF(Q$5-$I$5&lt;$A35-1," ",IF(Q$5-$I$5+1&gt;'Primary inputs Alt'!$C$17,0,(SUM(OFFSET($I$22,0,Q$5-$I$5-$A35+1)))*$C88))</f>
        <v xml:space="preserve"> </v>
      </c>
      <c r="R88" s="169">
        <f ca="1">IF(R$5-$I$5&lt;$A35-1," ",IF(R$5-$I$5+1&gt;'Primary inputs Alt'!$C$17,0,(SUM(OFFSET($I$22,0,R$5-$I$5-$A35+1)))*$C88))</f>
        <v>0</v>
      </c>
      <c r="S88" s="169">
        <f ca="1">IF(S$5-$I$5&lt;$A35-1," ",IF(S$5-$I$5+1&gt;'Primary inputs Alt'!$C$17,0,(SUM(OFFSET($I$22,0,S$5-$I$5-$A35+1)))*$C88))</f>
        <v>0</v>
      </c>
      <c r="T88" s="169">
        <f ca="1">IF(T$5-$I$5&lt;$A35-1," ",IF(T$5-$I$5+1&gt;'Primary inputs Alt'!$C$17,0,(SUM(OFFSET($I$22,0,T$5-$I$5-$A35+1)))*$C88))</f>
        <v>0</v>
      </c>
      <c r="U88" s="169">
        <f ca="1">IF(U$5-$I$5&lt;$A35-1," ",IF(U$5-$I$5+1&gt;'Primary inputs Alt'!$C$17,0,(SUM(OFFSET($I$22,0,U$5-$I$5-$A35+1)))*$C88))</f>
        <v>0</v>
      </c>
      <c r="V88" s="169">
        <f ca="1">IF(V$5-$I$5&lt;$A35-1," ",IF(V$5-$I$5+1&gt;'Primary inputs Alt'!$C$17,0,(SUM(OFFSET($I$22,0,V$5-$I$5-$A35+1)))*$C88))</f>
        <v>0</v>
      </c>
      <c r="W88" s="169">
        <f ca="1">IF(W$5-$I$5&lt;$A35-1," ",IF(W$5-$I$5+1&gt;'Primary inputs Alt'!$C$17,0,(SUM(OFFSET($I$22,0,W$5-$I$5-$A35+1)))*$C88))</f>
        <v>0</v>
      </c>
      <c r="X88" s="169">
        <f ca="1">IF(X$5-$I$5&lt;$A35-1," ",IF(X$5-$I$5+1&gt;'Primary inputs Alt'!$C$17,0,(SUM(OFFSET($I$22,0,X$5-$I$5-$A35+1)))*$C88))</f>
        <v>0</v>
      </c>
      <c r="Y88" s="169">
        <f ca="1">IF(Y$5-$I$5&lt;$A35-1," ",IF(Y$5-$I$5+1&gt;'Primary inputs Alt'!$C$17,0,(SUM(OFFSET($I$22,0,Y$5-$I$5-$A35+1)))*$C88))</f>
        <v>0</v>
      </c>
      <c r="Z88" s="169">
        <f ca="1">IF(Z$5-$I$5&lt;$A35-1," ",IF(Z$5-$I$5+1&gt;'Primary inputs Alt'!$C$17,0,(SUM(OFFSET($I$22,0,Z$5-$I$5-$A35+1)))*$C88))</f>
        <v>0</v>
      </c>
      <c r="AA88" s="169">
        <f ca="1">IF(AA$5-$I$5&lt;$A35-1," ",IF(AA$5-$I$5+1&gt;'Primary inputs Alt'!$C$17,0,(SUM(OFFSET($I$22,0,AA$5-$I$5-$A35+1)))*$C88))</f>
        <v>0</v>
      </c>
      <c r="AB88" s="169">
        <f ca="1">IF(AB$5-$I$5&lt;$A35-1," ",IF(AB$5-$I$5+1&gt;'Primary inputs Alt'!$C$17,0,(SUM(OFFSET($I$22,0,AB$5-$I$5-$A35+1)))*$C88))</f>
        <v>0</v>
      </c>
      <c r="AC88" s="169">
        <f ca="1">IF(AC$5-$I$5&lt;$A35-1," ",IF(AC$5-$I$5+1&gt;'Primary inputs Alt'!$C$17,0,(SUM(OFFSET($I$22,0,AC$5-$I$5-$A35+1)))*$C88))</f>
        <v>0</v>
      </c>
      <c r="AD88" s="169">
        <f ca="1">IF(AD$5-$I$5&lt;$A35-1," ",IF(AD$5-$I$5+1&gt;'Primary inputs Alt'!$C$17,0,(SUM(OFFSET($I$22,0,AD$5-$I$5-$A35+1)))*$C88))</f>
        <v>0</v>
      </c>
      <c r="AE88" s="169">
        <f ca="1">IF(AE$5-$I$5&lt;$A35-1," ",IF(AE$5-$I$5+1&gt;'Primary inputs Alt'!$C$17,0,(SUM(OFFSET($I$22,0,AE$5-$I$5-$A35+1)))*$C88))</f>
        <v>0</v>
      </c>
      <c r="AF88" s="169">
        <f ca="1">IF(AF$5-$I$5&lt;$A35-1," ",IF(AF$5-$I$5+1&gt;'Primary inputs Alt'!$C$17,0,(SUM(OFFSET($I$22,0,AF$5-$I$5-$A35+1)))*$C88))</f>
        <v>0</v>
      </c>
      <c r="AG88" s="169">
        <f ca="1">IF(AG$5-$I$5&lt;$A35-1," ",IF(AG$5-$I$5+1&gt;'Primary inputs Alt'!$C$17,0,(SUM(OFFSET($I$22,0,AG$5-$I$5-$A35+1)))*$C88))</f>
        <v>0</v>
      </c>
      <c r="AH88" s="169">
        <f ca="1">IF(AH$5-$I$5&lt;$A35-1," ",IF(AH$5-$I$5+1&gt;'Primary inputs Alt'!$C$17,0,(SUM(OFFSET($I$22,0,AH$5-$I$5-$A35+1)))*$C88))</f>
        <v>0</v>
      </c>
      <c r="AI88" s="169">
        <f ca="1">IF(AI$5-$I$5&lt;$A35-1," ",IF(AI$5-$I$5+1&gt;'Primary inputs Alt'!$C$17,0,(SUM(OFFSET($I$22,0,AI$5-$I$5-$A35+1)))*$C88))</f>
        <v>0</v>
      </c>
      <c r="AJ88" s="169">
        <f ca="1">IF(AJ$5-$I$5&lt;$A35-1," ",IF(AJ$5-$I$5+1&gt;'Primary inputs Alt'!$C$17,0,(SUM(OFFSET($I$22,0,AJ$5-$I$5-$A35+1)))*$C88))</f>
        <v>0</v>
      </c>
      <c r="AK88" s="169">
        <f ca="1">IF(AK$5-$I$5&lt;$A35-1," ",IF(AK$5-$I$5+1&gt;'Primary inputs Alt'!$C$17,0,(SUM(OFFSET($I$22,0,AK$5-$I$5-$A35+1)))*$C88))</f>
        <v>0</v>
      </c>
      <c r="AL88" s="169">
        <f ca="1">IF(AL$5-$I$5&lt;$A35-1," ",IF(AL$5-$I$5+1&gt;'Primary inputs Alt'!$C$17,0,(SUM(OFFSET($I$22,0,AL$5-$I$5-$A35+1)))*$C88))</f>
        <v>0</v>
      </c>
      <c r="AM88" s="169">
        <f ca="1">IF(AM$5-$I$5&lt;$A35-1," ",IF(AM$5-$I$5+1&gt;'Primary inputs Alt'!$C$17,0,(SUM(OFFSET($I$22,0,AM$5-$I$5-$A35+1)))*$C88))</f>
        <v>0</v>
      </c>
      <c r="AN88" s="169">
        <f ca="1">IF(AN$5-$I$5&lt;$A35-1," ",IF(AN$5-$I$5+1&gt;'Primary inputs Alt'!$C$17,0,(SUM(OFFSET($I$22,0,AN$5-$I$5-$A35+1)))*$C88))</f>
        <v>0</v>
      </c>
      <c r="AO88" s="169">
        <f ca="1">IF(AO$5-$I$5&lt;$A35-1," ",IF(AO$5-$I$5+1&gt;'Primary inputs Alt'!$C$17,0,(SUM(OFFSET($I$22,0,AO$5-$I$5-$A35+1)))*$C88))</f>
        <v>0</v>
      </c>
      <c r="AP88" s="169">
        <f ca="1">IF(AP$5-$I$5&lt;$A35-1," ",IF(AP$5-$I$5+1&gt;'Primary inputs Alt'!$C$17,0,(SUM(OFFSET($I$22,0,AP$5-$I$5-$A35+1)))*$C88))</f>
        <v>0</v>
      </c>
      <c r="AQ88" s="169">
        <f ca="1">IF(AQ$5-$I$5&lt;$A35-1," ",IF(AQ$5-$I$5+1&gt;'Primary inputs Alt'!$C$17,0,(SUM(OFFSET($I$22,0,AQ$5-$I$5-$A35+1)))*$C88))</f>
        <v>0</v>
      </c>
      <c r="AR88" s="169">
        <f ca="1">IF(AR$5-$I$5&lt;$A35-1," ",IF(AR$5-$I$5+1&gt;'Primary inputs Alt'!$C$17,0,(SUM(OFFSET($I$22,0,AR$5-$I$5-$A35+1)))*$C88))</f>
        <v>0</v>
      </c>
      <c r="AS88" s="169">
        <f ca="1">IF(AS$5-$I$5&lt;$A35-1," ",IF(AS$5-$I$5+1&gt;'Primary inputs Alt'!$C$17,0,(SUM(OFFSET($I$22,0,AS$5-$I$5-$A35+1)))*$C88))</f>
        <v>0</v>
      </c>
      <c r="AT88" s="169">
        <f ca="1">IF(AT$5-$I$5&lt;$A35-1," ",IF(AT$5-$I$5+1&gt;'Primary inputs Alt'!$C$17,0,(SUM(OFFSET($I$22,0,AT$5-$I$5-$A35+1)))*$C88))</f>
        <v>0</v>
      </c>
      <c r="AU88" s="169">
        <f ca="1">IF(AU$5-$I$5&lt;$A35-1," ",IF(AU$5-$I$5+1&gt;'Primary inputs Alt'!$C$17,0,(SUM(OFFSET($I$22,0,AU$5-$I$5-$A35+1)))*$C88))</f>
        <v>0</v>
      </c>
      <c r="AV88" s="169">
        <f ca="1">IF(AV$5-$I$5&lt;$A35-1," ",IF(AV$5-$I$5+1&gt;'Primary inputs Alt'!$C$17,0,(SUM(OFFSET($I$22,0,AV$5-$I$5-$A35+1)))*$C88))</f>
        <v>0</v>
      </c>
      <c r="AW88" s="169">
        <f ca="1">IF(AW$5-$I$5&lt;$A35-1," ",IF(AW$5-$I$5+1&gt;'Primary inputs Alt'!$C$17,0,(SUM(OFFSET($I$22,0,AW$5-$I$5-$A35+1)))*$C88))</f>
        <v>0</v>
      </c>
      <c r="AX88" s="169">
        <f ca="1">IF(AX$5-$I$5&lt;$A35-1," ",IF(AX$5-$I$5+1&gt;'Primary inputs Alt'!$C$17,0,(SUM(OFFSET($I$22,0,AX$5-$I$5-$A35+1)))*$C88))</f>
        <v>0</v>
      </c>
      <c r="AY88" s="169">
        <f ca="1">IF(AY$5-$I$5&lt;$A35-1," ",IF(AY$5-$I$5+1&gt;'Primary inputs Alt'!$C$17,0,(SUM(OFFSET($I$22,0,AY$5-$I$5-$A35+1)))*$C88))</f>
        <v>0</v>
      </c>
      <c r="AZ88" s="169">
        <f ca="1">IF(AZ$5-$I$5&lt;$A35-1," ",IF(AZ$5-$I$5+1&gt;'Primary inputs Alt'!$C$17,0,(SUM(OFFSET($I$22,0,AZ$5-$I$5-$A35+1)))*$C88))</f>
        <v>0</v>
      </c>
      <c r="BA88" s="169">
        <f ca="1">IF(BA$5-$I$5&lt;$A35-1," ",IF(BA$5-$I$5+1&gt;'Primary inputs Alt'!$C$17,0,(SUM(OFFSET($I$22,0,BA$5-$I$5-$A35+1)))*$C88))</f>
        <v>0</v>
      </c>
      <c r="BB88" s="169">
        <f ca="1">IF(BB$5-$I$5&lt;$A35-1," ",IF(BB$5-$I$5+1&gt;'Primary inputs Alt'!$C$17,0,(SUM(OFFSET($I$22,0,BB$5-$I$5-$A35+1)))*$C88))</f>
        <v>0</v>
      </c>
      <c r="BC88" s="169">
        <f ca="1">IF(BC$5-$I$5&lt;$A35-1," ",IF(BC$5-$I$5+1&gt;'Primary inputs Alt'!$C$17,0,(SUM(OFFSET($I$22,0,BC$5-$I$5-$A35+1)))*$C88))</f>
        <v>0</v>
      </c>
      <c r="BD88" s="169">
        <f ca="1">IF(BD$5-$I$5&lt;$A35-1," ",IF(BD$5-$I$5+1&gt;'Primary inputs Alt'!$C$17,0,(SUM(OFFSET($I$22,0,BD$5-$I$5-$A35+1)))*$C88))</f>
        <v>0</v>
      </c>
      <c r="BE88" s="169">
        <f ca="1">IF(BE$5-$I$5&lt;$A35-1," ",IF(BE$5-$I$5+1&gt;'Primary inputs Alt'!$C$17,0,(SUM(OFFSET($I$22,0,BE$5-$I$5-$A35+1)))*$C88))</f>
        <v>0</v>
      </c>
      <c r="BF88" s="169">
        <f ca="1">IF(BF$5-$I$5&lt;$A35-1," ",IF(BF$5-$I$5+1&gt;'Primary inputs Alt'!$C$17,0,(SUM(OFFSET($I$22,0,BF$5-$I$5-$A35+1)))*$C88))</f>
        <v>0</v>
      </c>
    </row>
    <row r="89" spans="2:58">
      <c r="B89" s="119" t="s">
        <v>205</v>
      </c>
      <c r="C89" s="119">
        <f t="shared" ca="1" si="2"/>
        <v>0</v>
      </c>
      <c r="I89" s="169" t="str">
        <f ca="1">IF(I$5-$I$5&lt;$A36-1," ",IF(I$5-$I$5+1&gt;'Primary inputs Alt'!$C$17,0,(SUM(OFFSET($I$22,0,I$5-$I$5-$A36+1)))*$C89))</f>
        <v xml:space="preserve"> </v>
      </c>
      <c r="J89" s="169" t="str">
        <f ca="1">IF(J$5-$I$5&lt;$A36-1," ",IF(J$5-$I$5+1&gt;'Primary inputs Alt'!$C$17,0,(SUM(OFFSET($I$22,0,J$5-$I$5-$A36+1)))*$C89))</f>
        <v xml:space="preserve"> </v>
      </c>
      <c r="K89" s="169" t="str">
        <f ca="1">IF(K$5-$I$5&lt;$A36-1," ",IF(K$5-$I$5+1&gt;'Primary inputs Alt'!$C$17,0,(SUM(OFFSET($I$22,0,K$5-$I$5-$A36+1)))*$C89))</f>
        <v xml:space="preserve"> </v>
      </c>
      <c r="L89" s="169" t="str">
        <f ca="1">IF(L$5-$I$5&lt;$A36-1," ",IF(L$5-$I$5+1&gt;'Primary inputs Alt'!$C$17,0,(SUM(OFFSET($I$22,0,L$5-$I$5-$A36+1)))*$C89))</f>
        <v xml:space="preserve"> </v>
      </c>
      <c r="M89" s="169" t="str">
        <f ca="1">IF(M$5-$I$5&lt;$A36-1," ",IF(M$5-$I$5+1&gt;'Primary inputs Alt'!$C$17,0,(SUM(OFFSET($I$22,0,M$5-$I$5-$A36+1)))*$C89))</f>
        <v xml:space="preserve"> </v>
      </c>
      <c r="N89" s="169" t="str">
        <f ca="1">IF(N$5-$I$5&lt;$A36-1," ",IF(N$5-$I$5+1&gt;'Primary inputs Alt'!$C$17,0,(SUM(OFFSET($I$22,0,N$5-$I$5-$A36+1)))*$C89))</f>
        <v xml:space="preserve"> </v>
      </c>
      <c r="O89" s="169" t="str">
        <f ca="1">IF(O$5-$I$5&lt;$A36-1," ",IF(O$5-$I$5+1&gt;'Primary inputs Alt'!$C$17,0,(SUM(OFFSET($I$22,0,O$5-$I$5-$A36+1)))*$C89))</f>
        <v xml:space="preserve"> </v>
      </c>
      <c r="P89" s="169" t="str">
        <f ca="1">IF(P$5-$I$5&lt;$A36-1," ",IF(P$5-$I$5+1&gt;'Primary inputs Alt'!$C$17,0,(SUM(OFFSET($I$22,0,P$5-$I$5-$A36+1)))*$C89))</f>
        <v xml:space="preserve"> </v>
      </c>
      <c r="Q89" s="169" t="str">
        <f ca="1">IF(Q$5-$I$5&lt;$A36-1," ",IF(Q$5-$I$5+1&gt;'Primary inputs Alt'!$C$17,0,(SUM(OFFSET($I$22,0,Q$5-$I$5-$A36+1)))*$C89))</f>
        <v xml:space="preserve"> </v>
      </c>
      <c r="R89" s="169" t="str">
        <f ca="1">IF(R$5-$I$5&lt;$A36-1," ",IF(R$5-$I$5+1&gt;'Primary inputs Alt'!$C$17,0,(SUM(OFFSET($I$22,0,R$5-$I$5-$A36+1)))*$C89))</f>
        <v xml:space="preserve"> </v>
      </c>
      <c r="S89" s="169">
        <f ca="1">IF(S$5-$I$5&lt;$A36-1," ",IF(S$5-$I$5+1&gt;'Primary inputs Alt'!$C$17,0,(SUM(OFFSET($I$22,0,S$5-$I$5-$A36+1)))*$C89))</f>
        <v>0</v>
      </c>
      <c r="T89" s="169">
        <f ca="1">IF(T$5-$I$5&lt;$A36-1," ",IF(T$5-$I$5+1&gt;'Primary inputs Alt'!$C$17,0,(SUM(OFFSET($I$22,0,T$5-$I$5-$A36+1)))*$C89))</f>
        <v>0</v>
      </c>
      <c r="U89" s="169">
        <f ca="1">IF(U$5-$I$5&lt;$A36-1," ",IF(U$5-$I$5+1&gt;'Primary inputs Alt'!$C$17,0,(SUM(OFFSET($I$22,0,U$5-$I$5-$A36+1)))*$C89))</f>
        <v>0</v>
      </c>
      <c r="V89" s="169">
        <f ca="1">IF(V$5-$I$5&lt;$A36-1," ",IF(V$5-$I$5+1&gt;'Primary inputs Alt'!$C$17,0,(SUM(OFFSET($I$22,0,V$5-$I$5-$A36+1)))*$C89))</f>
        <v>0</v>
      </c>
      <c r="W89" s="169">
        <f ca="1">IF(W$5-$I$5&lt;$A36-1," ",IF(W$5-$I$5+1&gt;'Primary inputs Alt'!$C$17,0,(SUM(OFFSET($I$22,0,W$5-$I$5-$A36+1)))*$C89))</f>
        <v>0</v>
      </c>
      <c r="X89" s="169">
        <f ca="1">IF(X$5-$I$5&lt;$A36-1," ",IF(X$5-$I$5+1&gt;'Primary inputs Alt'!$C$17,0,(SUM(OFFSET($I$22,0,X$5-$I$5-$A36+1)))*$C89))</f>
        <v>0</v>
      </c>
      <c r="Y89" s="169">
        <f ca="1">IF(Y$5-$I$5&lt;$A36-1," ",IF(Y$5-$I$5+1&gt;'Primary inputs Alt'!$C$17,0,(SUM(OFFSET($I$22,0,Y$5-$I$5-$A36+1)))*$C89))</f>
        <v>0</v>
      </c>
      <c r="Z89" s="169">
        <f ca="1">IF(Z$5-$I$5&lt;$A36-1," ",IF(Z$5-$I$5+1&gt;'Primary inputs Alt'!$C$17,0,(SUM(OFFSET($I$22,0,Z$5-$I$5-$A36+1)))*$C89))</f>
        <v>0</v>
      </c>
      <c r="AA89" s="169">
        <f ca="1">IF(AA$5-$I$5&lt;$A36-1," ",IF(AA$5-$I$5+1&gt;'Primary inputs Alt'!$C$17,0,(SUM(OFFSET($I$22,0,AA$5-$I$5-$A36+1)))*$C89))</f>
        <v>0</v>
      </c>
      <c r="AB89" s="169">
        <f ca="1">IF(AB$5-$I$5&lt;$A36-1," ",IF(AB$5-$I$5+1&gt;'Primary inputs Alt'!$C$17,0,(SUM(OFFSET($I$22,0,AB$5-$I$5-$A36+1)))*$C89))</f>
        <v>0</v>
      </c>
      <c r="AC89" s="169">
        <f ca="1">IF(AC$5-$I$5&lt;$A36-1," ",IF(AC$5-$I$5+1&gt;'Primary inputs Alt'!$C$17,0,(SUM(OFFSET($I$22,0,AC$5-$I$5-$A36+1)))*$C89))</f>
        <v>0</v>
      </c>
      <c r="AD89" s="169">
        <f ca="1">IF(AD$5-$I$5&lt;$A36-1," ",IF(AD$5-$I$5+1&gt;'Primary inputs Alt'!$C$17,0,(SUM(OFFSET($I$22,0,AD$5-$I$5-$A36+1)))*$C89))</f>
        <v>0</v>
      </c>
      <c r="AE89" s="169">
        <f ca="1">IF(AE$5-$I$5&lt;$A36-1," ",IF(AE$5-$I$5+1&gt;'Primary inputs Alt'!$C$17,0,(SUM(OFFSET($I$22,0,AE$5-$I$5-$A36+1)))*$C89))</f>
        <v>0</v>
      </c>
      <c r="AF89" s="169">
        <f ca="1">IF(AF$5-$I$5&lt;$A36-1," ",IF(AF$5-$I$5+1&gt;'Primary inputs Alt'!$C$17,0,(SUM(OFFSET($I$22,0,AF$5-$I$5-$A36+1)))*$C89))</f>
        <v>0</v>
      </c>
      <c r="AG89" s="169">
        <f ca="1">IF(AG$5-$I$5&lt;$A36-1," ",IF(AG$5-$I$5+1&gt;'Primary inputs Alt'!$C$17,0,(SUM(OFFSET($I$22,0,AG$5-$I$5-$A36+1)))*$C89))</f>
        <v>0</v>
      </c>
      <c r="AH89" s="169">
        <f ca="1">IF(AH$5-$I$5&lt;$A36-1," ",IF(AH$5-$I$5+1&gt;'Primary inputs Alt'!$C$17,0,(SUM(OFFSET($I$22,0,AH$5-$I$5-$A36+1)))*$C89))</f>
        <v>0</v>
      </c>
      <c r="AI89" s="169">
        <f ca="1">IF(AI$5-$I$5&lt;$A36-1," ",IF(AI$5-$I$5+1&gt;'Primary inputs Alt'!$C$17,0,(SUM(OFFSET($I$22,0,AI$5-$I$5-$A36+1)))*$C89))</f>
        <v>0</v>
      </c>
      <c r="AJ89" s="169">
        <f ca="1">IF(AJ$5-$I$5&lt;$A36-1," ",IF(AJ$5-$I$5+1&gt;'Primary inputs Alt'!$C$17,0,(SUM(OFFSET($I$22,0,AJ$5-$I$5-$A36+1)))*$C89))</f>
        <v>0</v>
      </c>
      <c r="AK89" s="169">
        <f ca="1">IF(AK$5-$I$5&lt;$A36-1," ",IF(AK$5-$I$5+1&gt;'Primary inputs Alt'!$C$17,0,(SUM(OFFSET($I$22,0,AK$5-$I$5-$A36+1)))*$C89))</f>
        <v>0</v>
      </c>
      <c r="AL89" s="169">
        <f ca="1">IF(AL$5-$I$5&lt;$A36-1," ",IF(AL$5-$I$5+1&gt;'Primary inputs Alt'!$C$17,0,(SUM(OFFSET($I$22,0,AL$5-$I$5-$A36+1)))*$C89))</f>
        <v>0</v>
      </c>
      <c r="AM89" s="169">
        <f ca="1">IF(AM$5-$I$5&lt;$A36-1," ",IF(AM$5-$I$5+1&gt;'Primary inputs Alt'!$C$17,0,(SUM(OFFSET($I$22,0,AM$5-$I$5-$A36+1)))*$C89))</f>
        <v>0</v>
      </c>
      <c r="AN89" s="169">
        <f ca="1">IF(AN$5-$I$5&lt;$A36-1," ",IF(AN$5-$I$5+1&gt;'Primary inputs Alt'!$C$17,0,(SUM(OFFSET($I$22,0,AN$5-$I$5-$A36+1)))*$C89))</f>
        <v>0</v>
      </c>
      <c r="AO89" s="169">
        <f ca="1">IF(AO$5-$I$5&lt;$A36-1," ",IF(AO$5-$I$5+1&gt;'Primary inputs Alt'!$C$17,0,(SUM(OFFSET($I$22,0,AO$5-$I$5-$A36+1)))*$C89))</f>
        <v>0</v>
      </c>
      <c r="AP89" s="169">
        <f ca="1">IF(AP$5-$I$5&lt;$A36-1," ",IF(AP$5-$I$5+1&gt;'Primary inputs Alt'!$C$17,0,(SUM(OFFSET($I$22,0,AP$5-$I$5-$A36+1)))*$C89))</f>
        <v>0</v>
      </c>
      <c r="AQ89" s="169">
        <f ca="1">IF(AQ$5-$I$5&lt;$A36-1," ",IF(AQ$5-$I$5+1&gt;'Primary inputs Alt'!$C$17,0,(SUM(OFFSET($I$22,0,AQ$5-$I$5-$A36+1)))*$C89))</f>
        <v>0</v>
      </c>
      <c r="AR89" s="169">
        <f ca="1">IF(AR$5-$I$5&lt;$A36-1," ",IF(AR$5-$I$5+1&gt;'Primary inputs Alt'!$C$17,0,(SUM(OFFSET($I$22,0,AR$5-$I$5-$A36+1)))*$C89))</f>
        <v>0</v>
      </c>
      <c r="AS89" s="169">
        <f ca="1">IF(AS$5-$I$5&lt;$A36-1," ",IF(AS$5-$I$5+1&gt;'Primary inputs Alt'!$C$17,0,(SUM(OFFSET($I$22,0,AS$5-$I$5-$A36+1)))*$C89))</f>
        <v>0</v>
      </c>
      <c r="AT89" s="169">
        <f ca="1">IF(AT$5-$I$5&lt;$A36-1," ",IF(AT$5-$I$5+1&gt;'Primary inputs Alt'!$C$17,0,(SUM(OFFSET($I$22,0,AT$5-$I$5-$A36+1)))*$C89))</f>
        <v>0</v>
      </c>
      <c r="AU89" s="169">
        <f ca="1">IF(AU$5-$I$5&lt;$A36-1," ",IF(AU$5-$I$5+1&gt;'Primary inputs Alt'!$C$17,0,(SUM(OFFSET($I$22,0,AU$5-$I$5-$A36+1)))*$C89))</f>
        <v>0</v>
      </c>
      <c r="AV89" s="169">
        <f ca="1">IF(AV$5-$I$5&lt;$A36-1," ",IF(AV$5-$I$5+1&gt;'Primary inputs Alt'!$C$17,0,(SUM(OFFSET($I$22,0,AV$5-$I$5-$A36+1)))*$C89))</f>
        <v>0</v>
      </c>
      <c r="AW89" s="169">
        <f ca="1">IF(AW$5-$I$5&lt;$A36-1," ",IF(AW$5-$I$5+1&gt;'Primary inputs Alt'!$C$17,0,(SUM(OFFSET($I$22,0,AW$5-$I$5-$A36+1)))*$C89))</f>
        <v>0</v>
      </c>
      <c r="AX89" s="169">
        <f ca="1">IF(AX$5-$I$5&lt;$A36-1," ",IF(AX$5-$I$5+1&gt;'Primary inputs Alt'!$C$17,0,(SUM(OFFSET($I$22,0,AX$5-$I$5-$A36+1)))*$C89))</f>
        <v>0</v>
      </c>
      <c r="AY89" s="169">
        <f ca="1">IF(AY$5-$I$5&lt;$A36-1," ",IF(AY$5-$I$5+1&gt;'Primary inputs Alt'!$C$17,0,(SUM(OFFSET($I$22,0,AY$5-$I$5-$A36+1)))*$C89))</f>
        <v>0</v>
      </c>
      <c r="AZ89" s="169">
        <f ca="1">IF(AZ$5-$I$5&lt;$A36-1," ",IF(AZ$5-$I$5+1&gt;'Primary inputs Alt'!$C$17,0,(SUM(OFFSET($I$22,0,AZ$5-$I$5-$A36+1)))*$C89))</f>
        <v>0</v>
      </c>
      <c r="BA89" s="169">
        <f ca="1">IF(BA$5-$I$5&lt;$A36-1," ",IF(BA$5-$I$5+1&gt;'Primary inputs Alt'!$C$17,0,(SUM(OFFSET($I$22,0,BA$5-$I$5-$A36+1)))*$C89))</f>
        <v>0</v>
      </c>
      <c r="BB89" s="169">
        <f ca="1">IF(BB$5-$I$5&lt;$A36-1," ",IF(BB$5-$I$5+1&gt;'Primary inputs Alt'!$C$17,0,(SUM(OFFSET($I$22,0,BB$5-$I$5-$A36+1)))*$C89))</f>
        <v>0</v>
      </c>
      <c r="BC89" s="169">
        <f ca="1">IF(BC$5-$I$5&lt;$A36-1," ",IF(BC$5-$I$5+1&gt;'Primary inputs Alt'!$C$17,0,(SUM(OFFSET($I$22,0,BC$5-$I$5-$A36+1)))*$C89))</f>
        <v>0</v>
      </c>
      <c r="BD89" s="169">
        <f ca="1">IF(BD$5-$I$5&lt;$A36-1," ",IF(BD$5-$I$5+1&gt;'Primary inputs Alt'!$C$17,0,(SUM(OFFSET($I$22,0,BD$5-$I$5-$A36+1)))*$C89))</f>
        <v>0</v>
      </c>
      <c r="BE89" s="169">
        <f ca="1">IF(BE$5-$I$5&lt;$A36-1," ",IF(BE$5-$I$5+1&gt;'Primary inputs Alt'!$C$17,0,(SUM(OFFSET($I$22,0,BE$5-$I$5-$A36+1)))*$C89))</f>
        <v>0</v>
      </c>
      <c r="BF89" s="169">
        <f ca="1">IF(BF$5-$I$5&lt;$A36-1," ",IF(BF$5-$I$5+1&gt;'Primary inputs Alt'!$C$17,0,(SUM(OFFSET($I$22,0,BF$5-$I$5-$A36+1)))*$C89))</f>
        <v>0</v>
      </c>
    </row>
    <row r="90" spans="2:58">
      <c r="B90" s="119" t="s">
        <v>206</v>
      </c>
      <c r="C90" s="119">
        <f t="shared" ca="1" si="2"/>
        <v>0</v>
      </c>
      <c r="I90" s="169" t="str">
        <f ca="1">IF(I$5-$I$5&lt;$A37-1," ",IF(I$5-$I$5+1&gt;'Primary inputs Alt'!$C$17,0,(SUM(OFFSET($I$22,0,I$5-$I$5-$A37+1)))*$C90))</f>
        <v xml:space="preserve"> </v>
      </c>
      <c r="J90" s="169" t="str">
        <f ca="1">IF(J$5-$I$5&lt;$A37-1," ",IF(J$5-$I$5+1&gt;'Primary inputs Alt'!$C$17,0,(SUM(OFFSET($I$22,0,J$5-$I$5-$A37+1)))*$C90))</f>
        <v xml:space="preserve"> </v>
      </c>
      <c r="K90" s="169" t="str">
        <f ca="1">IF(K$5-$I$5&lt;$A37-1," ",IF(K$5-$I$5+1&gt;'Primary inputs Alt'!$C$17,0,(SUM(OFFSET($I$22,0,K$5-$I$5-$A37+1)))*$C90))</f>
        <v xml:space="preserve"> </v>
      </c>
      <c r="L90" s="169" t="str">
        <f ca="1">IF(L$5-$I$5&lt;$A37-1," ",IF(L$5-$I$5+1&gt;'Primary inputs Alt'!$C$17,0,(SUM(OFFSET($I$22,0,L$5-$I$5-$A37+1)))*$C90))</f>
        <v xml:space="preserve"> </v>
      </c>
      <c r="M90" s="169" t="str">
        <f ca="1">IF(M$5-$I$5&lt;$A37-1," ",IF(M$5-$I$5+1&gt;'Primary inputs Alt'!$C$17,0,(SUM(OFFSET($I$22,0,M$5-$I$5-$A37+1)))*$C90))</f>
        <v xml:space="preserve"> </v>
      </c>
      <c r="N90" s="169" t="str">
        <f ca="1">IF(N$5-$I$5&lt;$A37-1," ",IF(N$5-$I$5+1&gt;'Primary inputs Alt'!$C$17,0,(SUM(OFFSET($I$22,0,N$5-$I$5-$A37+1)))*$C90))</f>
        <v xml:space="preserve"> </v>
      </c>
      <c r="O90" s="169" t="str">
        <f ca="1">IF(O$5-$I$5&lt;$A37-1," ",IF(O$5-$I$5+1&gt;'Primary inputs Alt'!$C$17,0,(SUM(OFFSET($I$22,0,O$5-$I$5-$A37+1)))*$C90))</f>
        <v xml:space="preserve"> </v>
      </c>
      <c r="P90" s="169" t="str">
        <f ca="1">IF(P$5-$I$5&lt;$A37-1," ",IF(P$5-$I$5+1&gt;'Primary inputs Alt'!$C$17,0,(SUM(OFFSET($I$22,0,P$5-$I$5-$A37+1)))*$C90))</f>
        <v xml:space="preserve"> </v>
      </c>
      <c r="Q90" s="169" t="str">
        <f ca="1">IF(Q$5-$I$5&lt;$A37-1," ",IF(Q$5-$I$5+1&gt;'Primary inputs Alt'!$C$17,0,(SUM(OFFSET($I$22,0,Q$5-$I$5-$A37+1)))*$C90))</f>
        <v xml:space="preserve"> </v>
      </c>
      <c r="R90" s="169" t="str">
        <f ca="1">IF(R$5-$I$5&lt;$A37-1," ",IF(R$5-$I$5+1&gt;'Primary inputs Alt'!$C$17,0,(SUM(OFFSET($I$22,0,R$5-$I$5-$A37+1)))*$C90))</f>
        <v xml:space="preserve"> </v>
      </c>
      <c r="S90" s="169" t="str">
        <f ca="1">IF(S$5-$I$5&lt;$A37-1," ",IF(S$5-$I$5+1&gt;'Primary inputs Alt'!$C$17,0,(SUM(OFFSET($I$22,0,S$5-$I$5-$A37+1)))*$C90))</f>
        <v xml:space="preserve"> </v>
      </c>
      <c r="T90" s="169">
        <f ca="1">IF(T$5-$I$5&lt;$A37-1," ",IF(T$5-$I$5+1&gt;'Primary inputs Alt'!$C$17,0,(SUM(OFFSET($I$22,0,T$5-$I$5-$A37+1)))*$C90))</f>
        <v>0</v>
      </c>
      <c r="U90" s="169">
        <f ca="1">IF(U$5-$I$5&lt;$A37-1," ",IF(U$5-$I$5+1&gt;'Primary inputs Alt'!$C$17,0,(SUM(OFFSET($I$22,0,U$5-$I$5-$A37+1)))*$C90))</f>
        <v>0</v>
      </c>
      <c r="V90" s="169">
        <f ca="1">IF(V$5-$I$5&lt;$A37-1," ",IF(V$5-$I$5+1&gt;'Primary inputs Alt'!$C$17,0,(SUM(OFFSET($I$22,0,V$5-$I$5-$A37+1)))*$C90))</f>
        <v>0</v>
      </c>
      <c r="W90" s="169">
        <f ca="1">IF(W$5-$I$5&lt;$A37-1," ",IF(W$5-$I$5+1&gt;'Primary inputs Alt'!$C$17,0,(SUM(OFFSET($I$22,0,W$5-$I$5-$A37+1)))*$C90))</f>
        <v>0</v>
      </c>
      <c r="X90" s="169">
        <f ca="1">IF(X$5-$I$5&lt;$A37-1," ",IF(X$5-$I$5+1&gt;'Primary inputs Alt'!$C$17,0,(SUM(OFFSET($I$22,0,X$5-$I$5-$A37+1)))*$C90))</f>
        <v>0</v>
      </c>
      <c r="Y90" s="169">
        <f ca="1">IF(Y$5-$I$5&lt;$A37-1," ",IF(Y$5-$I$5+1&gt;'Primary inputs Alt'!$C$17,0,(SUM(OFFSET($I$22,0,Y$5-$I$5-$A37+1)))*$C90))</f>
        <v>0</v>
      </c>
      <c r="Z90" s="169">
        <f ca="1">IF(Z$5-$I$5&lt;$A37-1," ",IF(Z$5-$I$5+1&gt;'Primary inputs Alt'!$C$17,0,(SUM(OFFSET($I$22,0,Z$5-$I$5-$A37+1)))*$C90))</f>
        <v>0</v>
      </c>
      <c r="AA90" s="169">
        <f ca="1">IF(AA$5-$I$5&lt;$A37-1," ",IF(AA$5-$I$5+1&gt;'Primary inputs Alt'!$C$17,0,(SUM(OFFSET($I$22,0,AA$5-$I$5-$A37+1)))*$C90))</f>
        <v>0</v>
      </c>
      <c r="AB90" s="169">
        <f ca="1">IF(AB$5-$I$5&lt;$A37-1," ",IF(AB$5-$I$5+1&gt;'Primary inputs Alt'!$C$17,0,(SUM(OFFSET($I$22,0,AB$5-$I$5-$A37+1)))*$C90))</f>
        <v>0</v>
      </c>
      <c r="AC90" s="169">
        <f ca="1">IF(AC$5-$I$5&lt;$A37-1," ",IF(AC$5-$I$5+1&gt;'Primary inputs Alt'!$C$17,0,(SUM(OFFSET($I$22,0,AC$5-$I$5-$A37+1)))*$C90))</f>
        <v>0</v>
      </c>
      <c r="AD90" s="169">
        <f ca="1">IF(AD$5-$I$5&lt;$A37-1," ",IF(AD$5-$I$5+1&gt;'Primary inputs Alt'!$C$17,0,(SUM(OFFSET($I$22,0,AD$5-$I$5-$A37+1)))*$C90))</f>
        <v>0</v>
      </c>
      <c r="AE90" s="169">
        <f ca="1">IF(AE$5-$I$5&lt;$A37-1," ",IF(AE$5-$I$5+1&gt;'Primary inputs Alt'!$C$17,0,(SUM(OFFSET($I$22,0,AE$5-$I$5-$A37+1)))*$C90))</f>
        <v>0</v>
      </c>
      <c r="AF90" s="169">
        <f ca="1">IF(AF$5-$I$5&lt;$A37-1," ",IF(AF$5-$I$5+1&gt;'Primary inputs Alt'!$C$17,0,(SUM(OFFSET($I$22,0,AF$5-$I$5-$A37+1)))*$C90))</f>
        <v>0</v>
      </c>
      <c r="AG90" s="169">
        <f ca="1">IF(AG$5-$I$5&lt;$A37-1," ",IF(AG$5-$I$5+1&gt;'Primary inputs Alt'!$C$17,0,(SUM(OFFSET($I$22,0,AG$5-$I$5-$A37+1)))*$C90))</f>
        <v>0</v>
      </c>
      <c r="AH90" s="169">
        <f ca="1">IF(AH$5-$I$5&lt;$A37-1," ",IF(AH$5-$I$5+1&gt;'Primary inputs Alt'!$C$17,0,(SUM(OFFSET($I$22,0,AH$5-$I$5-$A37+1)))*$C90))</f>
        <v>0</v>
      </c>
      <c r="AI90" s="169">
        <f ca="1">IF(AI$5-$I$5&lt;$A37-1," ",IF(AI$5-$I$5+1&gt;'Primary inputs Alt'!$C$17,0,(SUM(OFFSET($I$22,0,AI$5-$I$5-$A37+1)))*$C90))</f>
        <v>0</v>
      </c>
      <c r="AJ90" s="169">
        <f ca="1">IF(AJ$5-$I$5&lt;$A37-1," ",IF(AJ$5-$I$5+1&gt;'Primary inputs Alt'!$C$17,0,(SUM(OFFSET($I$22,0,AJ$5-$I$5-$A37+1)))*$C90))</f>
        <v>0</v>
      </c>
      <c r="AK90" s="169">
        <f ca="1">IF(AK$5-$I$5&lt;$A37-1," ",IF(AK$5-$I$5+1&gt;'Primary inputs Alt'!$C$17,0,(SUM(OFFSET($I$22,0,AK$5-$I$5-$A37+1)))*$C90))</f>
        <v>0</v>
      </c>
      <c r="AL90" s="169">
        <f ca="1">IF(AL$5-$I$5&lt;$A37-1," ",IF(AL$5-$I$5+1&gt;'Primary inputs Alt'!$C$17,0,(SUM(OFFSET($I$22,0,AL$5-$I$5-$A37+1)))*$C90))</f>
        <v>0</v>
      </c>
      <c r="AM90" s="169">
        <f ca="1">IF(AM$5-$I$5&lt;$A37-1," ",IF(AM$5-$I$5+1&gt;'Primary inputs Alt'!$C$17,0,(SUM(OFFSET($I$22,0,AM$5-$I$5-$A37+1)))*$C90))</f>
        <v>0</v>
      </c>
      <c r="AN90" s="169">
        <f ca="1">IF(AN$5-$I$5&lt;$A37-1," ",IF(AN$5-$I$5+1&gt;'Primary inputs Alt'!$C$17,0,(SUM(OFFSET($I$22,0,AN$5-$I$5-$A37+1)))*$C90))</f>
        <v>0</v>
      </c>
      <c r="AO90" s="169">
        <f ca="1">IF(AO$5-$I$5&lt;$A37-1," ",IF(AO$5-$I$5+1&gt;'Primary inputs Alt'!$C$17,0,(SUM(OFFSET($I$22,0,AO$5-$I$5-$A37+1)))*$C90))</f>
        <v>0</v>
      </c>
      <c r="AP90" s="169">
        <f ca="1">IF(AP$5-$I$5&lt;$A37-1," ",IF(AP$5-$I$5+1&gt;'Primary inputs Alt'!$C$17,0,(SUM(OFFSET($I$22,0,AP$5-$I$5-$A37+1)))*$C90))</f>
        <v>0</v>
      </c>
      <c r="AQ90" s="169">
        <f ca="1">IF(AQ$5-$I$5&lt;$A37-1," ",IF(AQ$5-$I$5+1&gt;'Primary inputs Alt'!$C$17,0,(SUM(OFFSET($I$22,0,AQ$5-$I$5-$A37+1)))*$C90))</f>
        <v>0</v>
      </c>
      <c r="AR90" s="169">
        <f ca="1">IF(AR$5-$I$5&lt;$A37-1," ",IF(AR$5-$I$5+1&gt;'Primary inputs Alt'!$C$17,0,(SUM(OFFSET($I$22,0,AR$5-$I$5-$A37+1)))*$C90))</f>
        <v>0</v>
      </c>
      <c r="AS90" s="169">
        <f ca="1">IF(AS$5-$I$5&lt;$A37-1," ",IF(AS$5-$I$5+1&gt;'Primary inputs Alt'!$C$17,0,(SUM(OFFSET($I$22,0,AS$5-$I$5-$A37+1)))*$C90))</f>
        <v>0</v>
      </c>
      <c r="AT90" s="169">
        <f ca="1">IF(AT$5-$I$5&lt;$A37-1," ",IF(AT$5-$I$5+1&gt;'Primary inputs Alt'!$C$17,0,(SUM(OFFSET($I$22,0,AT$5-$I$5-$A37+1)))*$C90))</f>
        <v>0</v>
      </c>
      <c r="AU90" s="169">
        <f ca="1">IF(AU$5-$I$5&lt;$A37-1," ",IF(AU$5-$I$5+1&gt;'Primary inputs Alt'!$C$17,0,(SUM(OFFSET($I$22,0,AU$5-$I$5-$A37+1)))*$C90))</f>
        <v>0</v>
      </c>
      <c r="AV90" s="169">
        <f ca="1">IF(AV$5-$I$5&lt;$A37-1," ",IF(AV$5-$I$5+1&gt;'Primary inputs Alt'!$C$17,0,(SUM(OFFSET($I$22,0,AV$5-$I$5-$A37+1)))*$C90))</f>
        <v>0</v>
      </c>
      <c r="AW90" s="169">
        <f ca="1">IF(AW$5-$I$5&lt;$A37-1," ",IF(AW$5-$I$5+1&gt;'Primary inputs Alt'!$C$17,0,(SUM(OFFSET($I$22,0,AW$5-$I$5-$A37+1)))*$C90))</f>
        <v>0</v>
      </c>
      <c r="AX90" s="169">
        <f ca="1">IF(AX$5-$I$5&lt;$A37-1," ",IF(AX$5-$I$5+1&gt;'Primary inputs Alt'!$C$17,0,(SUM(OFFSET($I$22,0,AX$5-$I$5-$A37+1)))*$C90))</f>
        <v>0</v>
      </c>
      <c r="AY90" s="169">
        <f ca="1">IF(AY$5-$I$5&lt;$A37-1," ",IF(AY$5-$I$5+1&gt;'Primary inputs Alt'!$C$17,0,(SUM(OFFSET($I$22,0,AY$5-$I$5-$A37+1)))*$C90))</f>
        <v>0</v>
      </c>
      <c r="AZ90" s="169">
        <f ca="1">IF(AZ$5-$I$5&lt;$A37-1," ",IF(AZ$5-$I$5+1&gt;'Primary inputs Alt'!$C$17,0,(SUM(OFFSET($I$22,0,AZ$5-$I$5-$A37+1)))*$C90))</f>
        <v>0</v>
      </c>
      <c r="BA90" s="169">
        <f ca="1">IF(BA$5-$I$5&lt;$A37-1," ",IF(BA$5-$I$5+1&gt;'Primary inputs Alt'!$C$17,0,(SUM(OFFSET($I$22,0,BA$5-$I$5-$A37+1)))*$C90))</f>
        <v>0</v>
      </c>
      <c r="BB90" s="169">
        <f ca="1">IF(BB$5-$I$5&lt;$A37-1," ",IF(BB$5-$I$5+1&gt;'Primary inputs Alt'!$C$17,0,(SUM(OFFSET($I$22,0,BB$5-$I$5-$A37+1)))*$C90))</f>
        <v>0</v>
      </c>
      <c r="BC90" s="169">
        <f ca="1">IF(BC$5-$I$5&lt;$A37-1," ",IF(BC$5-$I$5+1&gt;'Primary inputs Alt'!$C$17,0,(SUM(OFFSET($I$22,0,BC$5-$I$5-$A37+1)))*$C90))</f>
        <v>0</v>
      </c>
      <c r="BD90" s="169">
        <f ca="1">IF(BD$5-$I$5&lt;$A37-1," ",IF(BD$5-$I$5+1&gt;'Primary inputs Alt'!$C$17,0,(SUM(OFFSET($I$22,0,BD$5-$I$5-$A37+1)))*$C90))</f>
        <v>0</v>
      </c>
      <c r="BE90" s="169">
        <f ca="1">IF(BE$5-$I$5&lt;$A37-1," ",IF(BE$5-$I$5+1&gt;'Primary inputs Alt'!$C$17,0,(SUM(OFFSET($I$22,0,BE$5-$I$5-$A37+1)))*$C90))</f>
        <v>0</v>
      </c>
      <c r="BF90" s="169">
        <f ca="1">IF(BF$5-$I$5&lt;$A37-1," ",IF(BF$5-$I$5+1&gt;'Primary inputs Alt'!$C$17,0,(SUM(OFFSET($I$22,0,BF$5-$I$5-$A37+1)))*$C90))</f>
        <v>0</v>
      </c>
    </row>
    <row r="91" spans="2:58">
      <c r="B91" s="119" t="s">
        <v>207</v>
      </c>
      <c r="C91" s="119">
        <f t="shared" ca="1" si="2"/>
        <v>0</v>
      </c>
      <c r="I91" s="169" t="str">
        <f ca="1">IF(I$5-$I$5&lt;$A38-1," ",IF(I$5-$I$5+1&gt;'Primary inputs Alt'!$C$17,0,(SUM(OFFSET($I$22,0,I$5-$I$5-$A38+1)))*$C91))</f>
        <v xml:space="preserve"> </v>
      </c>
      <c r="J91" s="169" t="str">
        <f ca="1">IF(J$5-$I$5&lt;$A38-1," ",IF(J$5-$I$5+1&gt;'Primary inputs Alt'!$C$17,0,(SUM(OFFSET($I$22,0,J$5-$I$5-$A38+1)))*$C91))</f>
        <v xml:space="preserve"> </v>
      </c>
      <c r="K91" s="169" t="str">
        <f ca="1">IF(K$5-$I$5&lt;$A38-1," ",IF(K$5-$I$5+1&gt;'Primary inputs Alt'!$C$17,0,(SUM(OFFSET($I$22,0,K$5-$I$5-$A38+1)))*$C91))</f>
        <v xml:space="preserve"> </v>
      </c>
      <c r="L91" s="169" t="str">
        <f ca="1">IF(L$5-$I$5&lt;$A38-1," ",IF(L$5-$I$5+1&gt;'Primary inputs Alt'!$C$17,0,(SUM(OFFSET($I$22,0,L$5-$I$5-$A38+1)))*$C91))</f>
        <v xml:space="preserve"> </v>
      </c>
      <c r="M91" s="169" t="str">
        <f ca="1">IF(M$5-$I$5&lt;$A38-1," ",IF(M$5-$I$5+1&gt;'Primary inputs Alt'!$C$17,0,(SUM(OFFSET($I$22,0,M$5-$I$5-$A38+1)))*$C91))</f>
        <v xml:space="preserve"> </v>
      </c>
      <c r="N91" s="169" t="str">
        <f ca="1">IF(N$5-$I$5&lt;$A38-1," ",IF(N$5-$I$5+1&gt;'Primary inputs Alt'!$C$17,0,(SUM(OFFSET($I$22,0,N$5-$I$5-$A38+1)))*$C91))</f>
        <v xml:space="preserve"> </v>
      </c>
      <c r="O91" s="169" t="str">
        <f ca="1">IF(O$5-$I$5&lt;$A38-1," ",IF(O$5-$I$5+1&gt;'Primary inputs Alt'!$C$17,0,(SUM(OFFSET($I$22,0,O$5-$I$5-$A38+1)))*$C91))</f>
        <v xml:space="preserve"> </v>
      </c>
      <c r="P91" s="169" t="str">
        <f ca="1">IF(P$5-$I$5&lt;$A38-1," ",IF(P$5-$I$5+1&gt;'Primary inputs Alt'!$C$17,0,(SUM(OFFSET($I$22,0,P$5-$I$5-$A38+1)))*$C91))</f>
        <v xml:space="preserve"> </v>
      </c>
      <c r="Q91" s="169" t="str">
        <f ca="1">IF(Q$5-$I$5&lt;$A38-1," ",IF(Q$5-$I$5+1&gt;'Primary inputs Alt'!$C$17,0,(SUM(OFFSET($I$22,0,Q$5-$I$5-$A38+1)))*$C91))</f>
        <v xml:space="preserve"> </v>
      </c>
      <c r="R91" s="169" t="str">
        <f ca="1">IF(R$5-$I$5&lt;$A38-1," ",IF(R$5-$I$5+1&gt;'Primary inputs Alt'!$C$17,0,(SUM(OFFSET($I$22,0,R$5-$I$5-$A38+1)))*$C91))</f>
        <v xml:space="preserve"> </v>
      </c>
      <c r="S91" s="169" t="str">
        <f ca="1">IF(S$5-$I$5&lt;$A38-1," ",IF(S$5-$I$5+1&gt;'Primary inputs Alt'!$C$17,0,(SUM(OFFSET($I$22,0,S$5-$I$5-$A38+1)))*$C91))</f>
        <v xml:space="preserve"> </v>
      </c>
      <c r="T91" s="169" t="str">
        <f ca="1">IF(T$5-$I$5&lt;$A38-1," ",IF(T$5-$I$5+1&gt;'Primary inputs Alt'!$C$17,0,(SUM(OFFSET($I$22,0,T$5-$I$5-$A38+1)))*$C91))</f>
        <v xml:space="preserve"> </v>
      </c>
      <c r="U91" s="169">
        <f ca="1">IF(U$5-$I$5&lt;$A38-1," ",IF(U$5-$I$5+1&gt;'Primary inputs Alt'!$C$17,0,(SUM(OFFSET($I$22,0,U$5-$I$5-$A38+1)))*$C91))</f>
        <v>0</v>
      </c>
      <c r="V91" s="169">
        <f ca="1">IF(V$5-$I$5&lt;$A38-1," ",IF(V$5-$I$5+1&gt;'Primary inputs Alt'!$C$17,0,(SUM(OFFSET($I$22,0,V$5-$I$5-$A38+1)))*$C91))</f>
        <v>0</v>
      </c>
      <c r="W91" s="169">
        <f ca="1">IF(W$5-$I$5&lt;$A38-1," ",IF(W$5-$I$5+1&gt;'Primary inputs Alt'!$C$17,0,(SUM(OFFSET($I$22,0,W$5-$I$5-$A38+1)))*$C91))</f>
        <v>0</v>
      </c>
      <c r="X91" s="169">
        <f ca="1">IF(X$5-$I$5&lt;$A38-1," ",IF(X$5-$I$5+1&gt;'Primary inputs Alt'!$C$17,0,(SUM(OFFSET($I$22,0,X$5-$I$5-$A38+1)))*$C91))</f>
        <v>0</v>
      </c>
      <c r="Y91" s="169">
        <f ca="1">IF(Y$5-$I$5&lt;$A38-1," ",IF(Y$5-$I$5+1&gt;'Primary inputs Alt'!$C$17,0,(SUM(OFFSET($I$22,0,Y$5-$I$5-$A38+1)))*$C91))</f>
        <v>0</v>
      </c>
      <c r="Z91" s="169">
        <f ca="1">IF(Z$5-$I$5&lt;$A38-1," ",IF(Z$5-$I$5+1&gt;'Primary inputs Alt'!$C$17,0,(SUM(OFFSET($I$22,0,Z$5-$I$5-$A38+1)))*$C91))</f>
        <v>0</v>
      </c>
      <c r="AA91" s="169">
        <f ca="1">IF(AA$5-$I$5&lt;$A38-1," ",IF(AA$5-$I$5+1&gt;'Primary inputs Alt'!$C$17,0,(SUM(OFFSET($I$22,0,AA$5-$I$5-$A38+1)))*$C91))</f>
        <v>0</v>
      </c>
      <c r="AB91" s="169">
        <f ca="1">IF(AB$5-$I$5&lt;$A38-1," ",IF(AB$5-$I$5+1&gt;'Primary inputs Alt'!$C$17,0,(SUM(OFFSET($I$22,0,AB$5-$I$5-$A38+1)))*$C91))</f>
        <v>0</v>
      </c>
      <c r="AC91" s="169">
        <f ca="1">IF(AC$5-$I$5&lt;$A38-1," ",IF(AC$5-$I$5+1&gt;'Primary inputs Alt'!$C$17,0,(SUM(OFFSET($I$22,0,AC$5-$I$5-$A38+1)))*$C91))</f>
        <v>0</v>
      </c>
      <c r="AD91" s="169">
        <f ca="1">IF(AD$5-$I$5&lt;$A38-1," ",IF(AD$5-$I$5+1&gt;'Primary inputs Alt'!$C$17,0,(SUM(OFFSET($I$22,0,AD$5-$I$5-$A38+1)))*$C91))</f>
        <v>0</v>
      </c>
      <c r="AE91" s="169">
        <f ca="1">IF(AE$5-$I$5&lt;$A38-1," ",IF(AE$5-$I$5+1&gt;'Primary inputs Alt'!$C$17,0,(SUM(OFFSET($I$22,0,AE$5-$I$5-$A38+1)))*$C91))</f>
        <v>0</v>
      </c>
      <c r="AF91" s="169">
        <f ca="1">IF(AF$5-$I$5&lt;$A38-1," ",IF(AF$5-$I$5+1&gt;'Primary inputs Alt'!$C$17,0,(SUM(OFFSET($I$22,0,AF$5-$I$5-$A38+1)))*$C91))</f>
        <v>0</v>
      </c>
      <c r="AG91" s="169">
        <f ca="1">IF(AG$5-$I$5&lt;$A38-1," ",IF(AG$5-$I$5+1&gt;'Primary inputs Alt'!$C$17,0,(SUM(OFFSET($I$22,0,AG$5-$I$5-$A38+1)))*$C91))</f>
        <v>0</v>
      </c>
      <c r="AH91" s="169">
        <f ca="1">IF(AH$5-$I$5&lt;$A38-1," ",IF(AH$5-$I$5+1&gt;'Primary inputs Alt'!$C$17,0,(SUM(OFFSET($I$22,0,AH$5-$I$5-$A38+1)))*$C91))</f>
        <v>0</v>
      </c>
      <c r="AI91" s="169">
        <f ca="1">IF(AI$5-$I$5&lt;$A38-1," ",IF(AI$5-$I$5+1&gt;'Primary inputs Alt'!$C$17,0,(SUM(OFFSET($I$22,0,AI$5-$I$5-$A38+1)))*$C91))</f>
        <v>0</v>
      </c>
      <c r="AJ91" s="169">
        <f ca="1">IF(AJ$5-$I$5&lt;$A38-1," ",IF(AJ$5-$I$5+1&gt;'Primary inputs Alt'!$C$17,0,(SUM(OFFSET($I$22,0,AJ$5-$I$5-$A38+1)))*$C91))</f>
        <v>0</v>
      </c>
      <c r="AK91" s="169">
        <f ca="1">IF(AK$5-$I$5&lt;$A38-1," ",IF(AK$5-$I$5+1&gt;'Primary inputs Alt'!$C$17,0,(SUM(OFFSET($I$22,0,AK$5-$I$5-$A38+1)))*$C91))</f>
        <v>0</v>
      </c>
      <c r="AL91" s="169">
        <f ca="1">IF(AL$5-$I$5&lt;$A38-1," ",IF(AL$5-$I$5+1&gt;'Primary inputs Alt'!$C$17,0,(SUM(OFFSET($I$22,0,AL$5-$I$5-$A38+1)))*$C91))</f>
        <v>0</v>
      </c>
      <c r="AM91" s="169">
        <f ca="1">IF(AM$5-$I$5&lt;$A38-1," ",IF(AM$5-$I$5+1&gt;'Primary inputs Alt'!$C$17,0,(SUM(OFFSET($I$22,0,AM$5-$I$5-$A38+1)))*$C91))</f>
        <v>0</v>
      </c>
      <c r="AN91" s="169">
        <f ca="1">IF(AN$5-$I$5&lt;$A38-1," ",IF(AN$5-$I$5+1&gt;'Primary inputs Alt'!$C$17,0,(SUM(OFFSET($I$22,0,AN$5-$I$5-$A38+1)))*$C91))</f>
        <v>0</v>
      </c>
      <c r="AO91" s="169">
        <f ca="1">IF(AO$5-$I$5&lt;$A38-1," ",IF(AO$5-$I$5+1&gt;'Primary inputs Alt'!$C$17,0,(SUM(OFFSET($I$22,0,AO$5-$I$5-$A38+1)))*$C91))</f>
        <v>0</v>
      </c>
      <c r="AP91" s="169">
        <f ca="1">IF(AP$5-$I$5&lt;$A38-1," ",IF(AP$5-$I$5+1&gt;'Primary inputs Alt'!$C$17,0,(SUM(OFFSET($I$22,0,AP$5-$I$5-$A38+1)))*$C91))</f>
        <v>0</v>
      </c>
      <c r="AQ91" s="169">
        <f ca="1">IF(AQ$5-$I$5&lt;$A38-1," ",IF(AQ$5-$I$5+1&gt;'Primary inputs Alt'!$C$17,0,(SUM(OFFSET($I$22,0,AQ$5-$I$5-$A38+1)))*$C91))</f>
        <v>0</v>
      </c>
      <c r="AR91" s="169">
        <f ca="1">IF(AR$5-$I$5&lt;$A38-1," ",IF(AR$5-$I$5+1&gt;'Primary inputs Alt'!$C$17,0,(SUM(OFFSET($I$22,0,AR$5-$I$5-$A38+1)))*$C91))</f>
        <v>0</v>
      </c>
      <c r="AS91" s="169">
        <f ca="1">IF(AS$5-$I$5&lt;$A38-1," ",IF(AS$5-$I$5+1&gt;'Primary inputs Alt'!$C$17,0,(SUM(OFFSET($I$22,0,AS$5-$I$5-$A38+1)))*$C91))</f>
        <v>0</v>
      </c>
      <c r="AT91" s="169">
        <f ca="1">IF(AT$5-$I$5&lt;$A38-1," ",IF(AT$5-$I$5+1&gt;'Primary inputs Alt'!$C$17,0,(SUM(OFFSET($I$22,0,AT$5-$I$5-$A38+1)))*$C91))</f>
        <v>0</v>
      </c>
      <c r="AU91" s="169">
        <f ca="1">IF(AU$5-$I$5&lt;$A38-1," ",IF(AU$5-$I$5+1&gt;'Primary inputs Alt'!$C$17,0,(SUM(OFFSET($I$22,0,AU$5-$I$5-$A38+1)))*$C91))</f>
        <v>0</v>
      </c>
      <c r="AV91" s="169">
        <f ca="1">IF(AV$5-$I$5&lt;$A38-1," ",IF(AV$5-$I$5+1&gt;'Primary inputs Alt'!$C$17,0,(SUM(OFFSET($I$22,0,AV$5-$I$5-$A38+1)))*$C91))</f>
        <v>0</v>
      </c>
      <c r="AW91" s="169">
        <f ca="1">IF(AW$5-$I$5&lt;$A38-1," ",IF(AW$5-$I$5+1&gt;'Primary inputs Alt'!$C$17,0,(SUM(OFFSET($I$22,0,AW$5-$I$5-$A38+1)))*$C91))</f>
        <v>0</v>
      </c>
      <c r="AX91" s="169">
        <f ca="1">IF(AX$5-$I$5&lt;$A38-1," ",IF(AX$5-$I$5+1&gt;'Primary inputs Alt'!$C$17,0,(SUM(OFFSET($I$22,0,AX$5-$I$5-$A38+1)))*$C91))</f>
        <v>0</v>
      </c>
      <c r="AY91" s="169">
        <f ca="1">IF(AY$5-$I$5&lt;$A38-1," ",IF(AY$5-$I$5+1&gt;'Primary inputs Alt'!$C$17,0,(SUM(OFFSET($I$22,0,AY$5-$I$5-$A38+1)))*$C91))</f>
        <v>0</v>
      </c>
      <c r="AZ91" s="169">
        <f ca="1">IF(AZ$5-$I$5&lt;$A38-1," ",IF(AZ$5-$I$5+1&gt;'Primary inputs Alt'!$C$17,0,(SUM(OFFSET($I$22,0,AZ$5-$I$5-$A38+1)))*$C91))</f>
        <v>0</v>
      </c>
      <c r="BA91" s="169">
        <f ca="1">IF(BA$5-$I$5&lt;$A38-1," ",IF(BA$5-$I$5+1&gt;'Primary inputs Alt'!$C$17,0,(SUM(OFFSET($I$22,0,BA$5-$I$5-$A38+1)))*$C91))</f>
        <v>0</v>
      </c>
      <c r="BB91" s="169">
        <f ca="1">IF(BB$5-$I$5&lt;$A38-1," ",IF(BB$5-$I$5+1&gt;'Primary inputs Alt'!$C$17,0,(SUM(OFFSET($I$22,0,BB$5-$I$5-$A38+1)))*$C91))</f>
        <v>0</v>
      </c>
      <c r="BC91" s="169">
        <f ca="1">IF(BC$5-$I$5&lt;$A38-1," ",IF(BC$5-$I$5+1&gt;'Primary inputs Alt'!$C$17,0,(SUM(OFFSET($I$22,0,BC$5-$I$5-$A38+1)))*$C91))</f>
        <v>0</v>
      </c>
      <c r="BD91" s="169">
        <f ca="1">IF(BD$5-$I$5&lt;$A38-1," ",IF(BD$5-$I$5+1&gt;'Primary inputs Alt'!$C$17,0,(SUM(OFFSET($I$22,0,BD$5-$I$5-$A38+1)))*$C91))</f>
        <v>0</v>
      </c>
      <c r="BE91" s="169">
        <f ca="1">IF(BE$5-$I$5&lt;$A38-1," ",IF(BE$5-$I$5+1&gt;'Primary inputs Alt'!$C$17,0,(SUM(OFFSET($I$22,0,BE$5-$I$5-$A38+1)))*$C91))</f>
        <v>0</v>
      </c>
      <c r="BF91" s="169">
        <f ca="1">IF(BF$5-$I$5&lt;$A38-1," ",IF(BF$5-$I$5+1&gt;'Primary inputs Alt'!$C$17,0,(SUM(OFFSET($I$22,0,BF$5-$I$5-$A38+1)))*$C91))</f>
        <v>0</v>
      </c>
    </row>
    <row r="92" spans="2:58">
      <c r="B92" s="119" t="s">
        <v>208</v>
      </c>
      <c r="C92" s="119">
        <f t="shared" ca="1" si="2"/>
        <v>0</v>
      </c>
      <c r="I92" s="169" t="str">
        <f ca="1">IF(I$5-$I$5&lt;$A39-1," ",IF(I$5-$I$5+1&gt;'Primary inputs Alt'!$C$17,0,(SUM(OFFSET($I$22,0,I$5-$I$5-$A39+1)))*$C92))</f>
        <v xml:space="preserve"> </v>
      </c>
      <c r="J92" s="169" t="str">
        <f ca="1">IF(J$5-$I$5&lt;$A39-1," ",IF(J$5-$I$5+1&gt;'Primary inputs Alt'!$C$17,0,(SUM(OFFSET($I$22,0,J$5-$I$5-$A39+1)))*$C92))</f>
        <v xml:space="preserve"> </v>
      </c>
      <c r="K92" s="169" t="str">
        <f ca="1">IF(K$5-$I$5&lt;$A39-1," ",IF(K$5-$I$5+1&gt;'Primary inputs Alt'!$C$17,0,(SUM(OFFSET($I$22,0,K$5-$I$5-$A39+1)))*$C92))</f>
        <v xml:space="preserve"> </v>
      </c>
      <c r="L92" s="169" t="str">
        <f ca="1">IF(L$5-$I$5&lt;$A39-1," ",IF(L$5-$I$5+1&gt;'Primary inputs Alt'!$C$17,0,(SUM(OFFSET($I$22,0,L$5-$I$5-$A39+1)))*$C92))</f>
        <v xml:space="preserve"> </v>
      </c>
      <c r="M92" s="169" t="str">
        <f ca="1">IF(M$5-$I$5&lt;$A39-1," ",IF(M$5-$I$5+1&gt;'Primary inputs Alt'!$C$17,0,(SUM(OFFSET($I$22,0,M$5-$I$5-$A39+1)))*$C92))</f>
        <v xml:space="preserve"> </v>
      </c>
      <c r="N92" s="169" t="str">
        <f ca="1">IF(N$5-$I$5&lt;$A39-1," ",IF(N$5-$I$5+1&gt;'Primary inputs Alt'!$C$17,0,(SUM(OFFSET($I$22,0,N$5-$I$5-$A39+1)))*$C92))</f>
        <v xml:space="preserve"> </v>
      </c>
      <c r="O92" s="169" t="str">
        <f ca="1">IF(O$5-$I$5&lt;$A39-1," ",IF(O$5-$I$5+1&gt;'Primary inputs Alt'!$C$17,0,(SUM(OFFSET($I$22,0,O$5-$I$5-$A39+1)))*$C92))</f>
        <v xml:space="preserve"> </v>
      </c>
      <c r="P92" s="169" t="str">
        <f ca="1">IF(P$5-$I$5&lt;$A39-1," ",IF(P$5-$I$5+1&gt;'Primary inputs Alt'!$C$17,0,(SUM(OFFSET($I$22,0,P$5-$I$5-$A39+1)))*$C92))</f>
        <v xml:space="preserve"> </v>
      </c>
      <c r="Q92" s="169" t="str">
        <f ca="1">IF(Q$5-$I$5&lt;$A39-1," ",IF(Q$5-$I$5+1&gt;'Primary inputs Alt'!$C$17,0,(SUM(OFFSET($I$22,0,Q$5-$I$5-$A39+1)))*$C92))</f>
        <v xml:space="preserve"> </v>
      </c>
      <c r="R92" s="169" t="str">
        <f ca="1">IF(R$5-$I$5&lt;$A39-1," ",IF(R$5-$I$5+1&gt;'Primary inputs Alt'!$C$17,0,(SUM(OFFSET($I$22,0,R$5-$I$5-$A39+1)))*$C92))</f>
        <v xml:space="preserve"> </v>
      </c>
      <c r="S92" s="169" t="str">
        <f ca="1">IF(S$5-$I$5&lt;$A39-1," ",IF(S$5-$I$5+1&gt;'Primary inputs Alt'!$C$17,0,(SUM(OFFSET($I$22,0,S$5-$I$5-$A39+1)))*$C92))</f>
        <v xml:space="preserve"> </v>
      </c>
      <c r="T92" s="169" t="str">
        <f ca="1">IF(T$5-$I$5&lt;$A39-1," ",IF(T$5-$I$5+1&gt;'Primary inputs Alt'!$C$17,0,(SUM(OFFSET($I$22,0,T$5-$I$5-$A39+1)))*$C92))</f>
        <v xml:space="preserve"> </v>
      </c>
      <c r="U92" s="169" t="str">
        <f ca="1">IF(U$5-$I$5&lt;$A39-1," ",IF(U$5-$I$5+1&gt;'Primary inputs Alt'!$C$17,0,(SUM(OFFSET($I$22,0,U$5-$I$5-$A39+1)))*$C92))</f>
        <v xml:space="preserve"> </v>
      </c>
      <c r="V92" s="169">
        <f ca="1">IF(V$5-$I$5&lt;$A39-1," ",IF(V$5-$I$5+1&gt;'Primary inputs Alt'!$C$17,0,(SUM(OFFSET($I$22,0,V$5-$I$5-$A39+1)))*$C92))</f>
        <v>0</v>
      </c>
      <c r="W92" s="169">
        <f ca="1">IF(W$5-$I$5&lt;$A39-1," ",IF(W$5-$I$5+1&gt;'Primary inputs Alt'!$C$17,0,(SUM(OFFSET($I$22,0,W$5-$I$5-$A39+1)))*$C92))</f>
        <v>0</v>
      </c>
      <c r="X92" s="169">
        <f ca="1">IF(X$5-$I$5&lt;$A39-1," ",IF(X$5-$I$5+1&gt;'Primary inputs Alt'!$C$17,0,(SUM(OFFSET($I$22,0,X$5-$I$5-$A39+1)))*$C92))</f>
        <v>0</v>
      </c>
      <c r="Y92" s="169">
        <f ca="1">IF(Y$5-$I$5&lt;$A39-1," ",IF(Y$5-$I$5+1&gt;'Primary inputs Alt'!$C$17,0,(SUM(OFFSET($I$22,0,Y$5-$I$5-$A39+1)))*$C92))</f>
        <v>0</v>
      </c>
      <c r="Z92" s="169">
        <f ca="1">IF(Z$5-$I$5&lt;$A39-1," ",IF(Z$5-$I$5+1&gt;'Primary inputs Alt'!$C$17,0,(SUM(OFFSET($I$22,0,Z$5-$I$5-$A39+1)))*$C92))</f>
        <v>0</v>
      </c>
      <c r="AA92" s="169">
        <f ca="1">IF(AA$5-$I$5&lt;$A39-1," ",IF(AA$5-$I$5+1&gt;'Primary inputs Alt'!$C$17,0,(SUM(OFFSET($I$22,0,AA$5-$I$5-$A39+1)))*$C92))</f>
        <v>0</v>
      </c>
      <c r="AB92" s="169">
        <f ca="1">IF(AB$5-$I$5&lt;$A39-1," ",IF(AB$5-$I$5+1&gt;'Primary inputs Alt'!$C$17,0,(SUM(OFFSET($I$22,0,AB$5-$I$5-$A39+1)))*$C92))</f>
        <v>0</v>
      </c>
      <c r="AC92" s="169">
        <f ca="1">IF(AC$5-$I$5&lt;$A39-1," ",IF(AC$5-$I$5+1&gt;'Primary inputs Alt'!$C$17,0,(SUM(OFFSET($I$22,0,AC$5-$I$5-$A39+1)))*$C92))</f>
        <v>0</v>
      </c>
      <c r="AD92" s="169">
        <f ca="1">IF(AD$5-$I$5&lt;$A39-1," ",IF(AD$5-$I$5+1&gt;'Primary inputs Alt'!$C$17,0,(SUM(OFFSET($I$22,0,AD$5-$I$5-$A39+1)))*$C92))</f>
        <v>0</v>
      </c>
      <c r="AE92" s="169">
        <f ca="1">IF(AE$5-$I$5&lt;$A39-1," ",IF(AE$5-$I$5+1&gt;'Primary inputs Alt'!$C$17,0,(SUM(OFFSET($I$22,0,AE$5-$I$5-$A39+1)))*$C92))</f>
        <v>0</v>
      </c>
      <c r="AF92" s="169">
        <f ca="1">IF(AF$5-$I$5&lt;$A39-1," ",IF(AF$5-$I$5+1&gt;'Primary inputs Alt'!$C$17,0,(SUM(OFFSET($I$22,0,AF$5-$I$5-$A39+1)))*$C92))</f>
        <v>0</v>
      </c>
      <c r="AG92" s="169">
        <f ca="1">IF(AG$5-$I$5&lt;$A39-1," ",IF(AG$5-$I$5+1&gt;'Primary inputs Alt'!$C$17,0,(SUM(OFFSET($I$22,0,AG$5-$I$5-$A39+1)))*$C92))</f>
        <v>0</v>
      </c>
      <c r="AH92" s="169">
        <f ca="1">IF(AH$5-$I$5&lt;$A39-1," ",IF(AH$5-$I$5+1&gt;'Primary inputs Alt'!$C$17,0,(SUM(OFFSET($I$22,0,AH$5-$I$5-$A39+1)))*$C92))</f>
        <v>0</v>
      </c>
      <c r="AI92" s="169">
        <f ca="1">IF(AI$5-$I$5&lt;$A39-1," ",IF(AI$5-$I$5+1&gt;'Primary inputs Alt'!$C$17,0,(SUM(OFFSET($I$22,0,AI$5-$I$5-$A39+1)))*$C92))</f>
        <v>0</v>
      </c>
      <c r="AJ92" s="169">
        <f ca="1">IF(AJ$5-$I$5&lt;$A39-1," ",IF(AJ$5-$I$5+1&gt;'Primary inputs Alt'!$C$17,0,(SUM(OFFSET($I$22,0,AJ$5-$I$5-$A39+1)))*$C92))</f>
        <v>0</v>
      </c>
      <c r="AK92" s="169">
        <f ca="1">IF(AK$5-$I$5&lt;$A39-1," ",IF(AK$5-$I$5+1&gt;'Primary inputs Alt'!$C$17,0,(SUM(OFFSET($I$22,0,AK$5-$I$5-$A39+1)))*$C92))</f>
        <v>0</v>
      </c>
      <c r="AL92" s="169">
        <f ca="1">IF(AL$5-$I$5&lt;$A39-1," ",IF(AL$5-$I$5+1&gt;'Primary inputs Alt'!$C$17,0,(SUM(OFFSET($I$22,0,AL$5-$I$5-$A39+1)))*$C92))</f>
        <v>0</v>
      </c>
      <c r="AM92" s="169">
        <f ca="1">IF(AM$5-$I$5&lt;$A39-1," ",IF(AM$5-$I$5+1&gt;'Primary inputs Alt'!$C$17,0,(SUM(OFFSET($I$22,0,AM$5-$I$5-$A39+1)))*$C92))</f>
        <v>0</v>
      </c>
      <c r="AN92" s="169">
        <f ca="1">IF(AN$5-$I$5&lt;$A39-1," ",IF(AN$5-$I$5+1&gt;'Primary inputs Alt'!$C$17,0,(SUM(OFFSET($I$22,0,AN$5-$I$5-$A39+1)))*$C92))</f>
        <v>0</v>
      </c>
      <c r="AO92" s="169">
        <f ca="1">IF(AO$5-$I$5&lt;$A39-1," ",IF(AO$5-$I$5+1&gt;'Primary inputs Alt'!$C$17,0,(SUM(OFFSET($I$22,0,AO$5-$I$5-$A39+1)))*$C92))</f>
        <v>0</v>
      </c>
      <c r="AP92" s="169">
        <f ca="1">IF(AP$5-$I$5&lt;$A39-1," ",IF(AP$5-$I$5+1&gt;'Primary inputs Alt'!$C$17,0,(SUM(OFFSET($I$22,0,AP$5-$I$5-$A39+1)))*$C92))</f>
        <v>0</v>
      </c>
      <c r="AQ92" s="169">
        <f ca="1">IF(AQ$5-$I$5&lt;$A39-1," ",IF(AQ$5-$I$5+1&gt;'Primary inputs Alt'!$C$17,0,(SUM(OFFSET($I$22,0,AQ$5-$I$5-$A39+1)))*$C92))</f>
        <v>0</v>
      </c>
      <c r="AR92" s="169">
        <f ca="1">IF(AR$5-$I$5&lt;$A39-1," ",IF(AR$5-$I$5+1&gt;'Primary inputs Alt'!$C$17,0,(SUM(OFFSET($I$22,0,AR$5-$I$5-$A39+1)))*$C92))</f>
        <v>0</v>
      </c>
      <c r="AS92" s="169">
        <f ca="1">IF(AS$5-$I$5&lt;$A39-1," ",IF(AS$5-$I$5+1&gt;'Primary inputs Alt'!$C$17,0,(SUM(OFFSET($I$22,0,AS$5-$I$5-$A39+1)))*$C92))</f>
        <v>0</v>
      </c>
      <c r="AT92" s="169">
        <f ca="1">IF(AT$5-$I$5&lt;$A39-1," ",IF(AT$5-$I$5+1&gt;'Primary inputs Alt'!$C$17,0,(SUM(OFFSET($I$22,0,AT$5-$I$5-$A39+1)))*$C92))</f>
        <v>0</v>
      </c>
      <c r="AU92" s="169">
        <f ca="1">IF(AU$5-$I$5&lt;$A39-1," ",IF(AU$5-$I$5+1&gt;'Primary inputs Alt'!$C$17,0,(SUM(OFFSET($I$22,0,AU$5-$I$5-$A39+1)))*$C92))</f>
        <v>0</v>
      </c>
      <c r="AV92" s="169">
        <f ca="1">IF(AV$5-$I$5&lt;$A39-1," ",IF(AV$5-$I$5+1&gt;'Primary inputs Alt'!$C$17,0,(SUM(OFFSET($I$22,0,AV$5-$I$5-$A39+1)))*$C92))</f>
        <v>0</v>
      </c>
      <c r="AW92" s="169">
        <f ca="1">IF(AW$5-$I$5&lt;$A39-1," ",IF(AW$5-$I$5+1&gt;'Primary inputs Alt'!$C$17,0,(SUM(OFFSET($I$22,0,AW$5-$I$5-$A39+1)))*$C92))</f>
        <v>0</v>
      </c>
      <c r="AX92" s="169">
        <f ca="1">IF(AX$5-$I$5&lt;$A39-1," ",IF(AX$5-$I$5+1&gt;'Primary inputs Alt'!$C$17,0,(SUM(OFFSET($I$22,0,AX$5-$I$5-$A39+1)))*$C92))</f>
        <v>0</v>
      </c>
      <c r="AY92" s="169">
        <f ca="1">IF(AY$5-$I$5&lt;$A39-1," ",IF(AY$5-$I$5+1&gt;'Primary inputs Alt'!$C$17,0,(SUM(OFFSET($I$22,0,AY$5-$I$5-$A39+1)))*$C92))</f>
        <v>0</v>
      </c>
      <c r="AZ92" s="169">
        <f ca="1">IF(AZ$5-$I$5&lt;$A39-1," ",IF(AZ$5-$I$5+1&gt;'Primary inputs Alt'!$C$17,0,(SUM(OFFSET($I$22,0,AZ$5-$I$5-$A39+1)))*$C92))</f>
        <v>0</v>
      </c>
      <c r="BA92" s="169">
        <f ca="1">IF(BA$5-$I$5&lt;$A39-1," ",IF(BA$5-$I$5+1&gt;'Primary inputs Alt'!$C$17,0,(SUM(OFFSET($I$22,0,BA$5-$I$5-$A39+1)))*$C92))</f>
        <v>0</v>
      </c>
      <c r="BB92" s="169">
        <f ca="1">IF(BB$5-$I$5&lt;$A39-1," ",IF(BB$5-$I$5+1&gt;'Primary inputs Alt'!$C$17,0,(SUM(OFFSET($I$22,0,BB$5-$I$5-$A39+1)))*$C92))</f>
        <v>0</v>
      </c>
      <c r="BC92" s="169">
        <f ca="1">IF(BC$5-$I$5&lt;$A39-1," ",IF(BC$5-$I$5+1&gt;'Primary inputs Alt'!$C$17,0,(SUM(OFFSET($I$22,0,BC$5-$I$5-$A39+1)))*$C92))</f>
        <v>0</v>
      </c>
      <c r="BD92" s="169">
        <f ca="1">IF(BD$5-$I$5&lt;$A39-1," ",IF(BD$5-$I$5+1&gt;'Primary inputs Alt'!$C$17,0,(SUM(OFFSET($I$22,0,BD$5-$I$5-$A39+1)))*$C92))</f>
        <v>0</v>
      </c>
      <c r="BE92" s="169">
        <f ca="1">IF(BE$5-$I$5&lt;$A39-1," ",IF(BE$5-$I$5+1&gt;'Primary inputs Alt'!$C$17,0,(SUM(OFFSET($I$22,0,BE$5-$I$5-$A39+1)))*$C92))</f>
        <v>0</v>
      </c>
      <c r="BF92" s="169">
        <f ca="1">IF(BF$5-$I$5&lt;$A39-1," ",IF(BF$5-$I$5+1&gt;'Primary inputs Alt'!$C$17,0,(SUM(OFFSET($I$22,0,BF$5-$I$5-$A39+1)))*$C92))</f>
        <v>0</v>
      </c>
    </row>
    <row r="93" spans="2:58">
      <c r="B93" s="119" t="s">
        <v>209</v>
      </c>
      <c r="C93" s="119">
        <f t="shared" ca="1" si="2"/>
        <v>0</v>
      </c>
      <c r="I93" s="169" t="str">
        <f ca="1">IF(I$5-$I$5&lt;$A40-1," ",IF(I$5-$I$5+1&gt;'Primary inputs Alt'!$C$17,0,(SUM(OFFSET($I$22,0,I$5-$I$5-$A40+1)))*$C93))</f>
        <v xml:space="preserve"> </v>
      </c>
      <c r="J93" s="169" t="str">
        <f ca="1">IF(J$5-$I$5&lt;$A40-1," ",IF(J$5-$I$5+1&gt;'Primary inputs Alt'!$C$17,0,(SUM(OFFSET($I$22,0,J$5-$I$5-$A40+1)))*$C93))</f>
        <v xml:space="preserve"> </v>
      </c>
      <c r="K93" s="169" t="str">
        <f ca="1">IF(K$5-$I$5&lt;$A40-1," ",IF(K$5-$I$5+1&gt;'Primary inputs Alt'!$C$17,0,(SUM(OFFSET($I$22,0,K$5-$I$5-$A40+1)))*$C93))</f>
        <v xml:space="preserve"> </v>
      </c>
      <c r="L93" s="169" t="str">
        <f ca="1">IF(L$5-$I$5&lt;$A40-1," ",IF(L$5-$I$5+1&gt;'Primary inputs Alt'!$C$17,0,(SUM(OFFSET($I$22,0,L$5-$I$5-$A40+1)))*$C93))</f>
        <v xml:space="preserve"> </v>
      </c>
      <c r="M93" s="169" t="str">
        <f ca="1">IF(M$5-$I$5&lt;$A40-1," ",IF(M$5-$I$5+1&gt;'Primary inputs Alt'!$C$17,0,(SUM(OFFSET($I$22,0,M$5-$I$5-$A40+1)))*$C93))</f>
        <v xml:space="preserve"> </v>
      </c>
      <c r="N93" s="169" t="str">
        <f ca="1">IF(N$5-$I$5&lt;$A40-1," ",IF(N$5-$I$5+1&gt;'Primary inputs Alt'!$C$17,0,(SUM(OFFSET($I$22,0,N$5-$I$5-$A40+1)))*$C93))</f>
        <v xml:space="preserve"> </v>
      </c>
      <c r="O93" s="169" t="str">
        <f ca="1">IF(O$5-$I$5&lt;$A40-1," ",IF(O$5-$I$5+1&gt;'Primary inputs Alt'!$C$17,0,(SUM(OFFSET($I$22,0,O$5-$I$5-$A40+1)))*$C93))</f>
        <v xml:space="preserve"> </v>
      </c>
      <c r="P93" s="169" t="str">
        <f ca="1">IF(P$5-$I$5&lt;$A40-1," ",IF(P$5-$I$5+1&gt;'Primary inputs Alt'!$C$17,0,(SUM(OFFSET($I$22,0,P$5-$I$5-$A40+1)))*$C93))</f>
        <v xml:space="preserve"> </v>
      </c>
      <c r="Q93" s="169" t="str">
        <f ca="1">IF(Q$5-$I$5&lt;$A40-1," ",IF(Q$5-$I$5+1&gt;'Primary inputs Alt'!$C$17,0,(SUM(OFFSET($I$22,0,Q$5-$I$5-$A40+1)))*$C93))</f>
        <v xml:space="preserve"> </v>
      </c>
      <c r="R93" s="169" t="str">
        <f ca="1">IF(R$5-$I$5&lt;$A40-1," ",IF(R$5-$I$5+1&gt;'Primary inputs Alt'!$C$17,0,(SUM(OFFSET($I$22,0,R$5-$I$5-$A40+1)))*$C93))</f>
        <v xml:space="preserve"> </v>
      </c>
      <c r="S93" s="169" t="str">
        <f ca="1">IF(S$5-$I$5&lt;$A40-1," ",IF(S$5-$I$5+1&gt;'Primary inputs Alt'!$C$17,0,(SUM(OFFSET($I$22,0,S$5-$I$5-$A40+1)))*$C93))</f>
        <v xml:space="preserve"> </v>
      </c>
      <c r="T93" s="169" t="str">
        <f ca="1">IF(T$5-$I$5&lt;$A40-1," ",IF(T$5-$I$5+1&gt;'Primary inputs Alt'!$C$17,0,(SUM(OFFSET($I$22,0,T$5-$I$5-$A40+1)))*$C93))</f>
        <v xml:space="preserve"> </v>
      </c>
      <c r="U93" s="169" t="str">
        <f ca="1">IF(U$5-$I$5&lt;$A40-1," ",IF(U$5-$I$5+1&gt;'Primary inputs Alt'!$C$17,0,(SUM(OFFSET($I$22,0,U$5-$I$5-$A40+1)))*$C93))</f>
        <v xml:space="preserve"> </v>
      </c>
      <c r="V93" s="169" t="str">
        <f ca="1">IF(V$5-$I$5&lt;$A40-1," ",IF(V$5-$I$5+1&gt;'Primary inputs Alt'!$C$17,0,(SUM(OFFSET($I$22,0,V$5-$I$5-$A40+1)))*$C93))</f>
        <v xml:space="preserve"> </v>
      </c>
      <c r="W93" s="169">
        <f ca="1">IF(W$5-$I$5&lt;$A40-1," ",IF(W$5-$I$5+1&gt;'Primary inputs Alt'!$C$17,0,(SUM(OFFSET($I$22,0,W$5-$I$5-$A40+1)))*$C93))</f>
        <v>0</v>
      </c>
      <c r="X93" s="169">
        <f ca="1">IF(X$5-$I$5&lt;$A40-1," ",IF(X$5-$I$5+1&gt;'Primary inputs Alt'!$C$17,0,(SUM(OFFSET($I$22,0,X$5-$I$5-$A40+1)))*$C93))</f>
        <v>0</v>
      </c>
      <c r="Y93" s="169">
        <f ca="1">IF(Y$5-$I$5&lt;$A40-1," ",IF(Y$5-$I$5+1&gt;'Primary inputs Alt'!$C$17,0,(SUM(OFFSET($I$22,0,Y$5-$I$5-$A40+1)))*$C93))</f>
        <v>0</v>
      </c>
      <c r="Z93" s="169">
        <f ca="1">IF(Z$5-$I$5&lt;$A40-1," ",IF(Z$5-$I$5+1&gt;'Primary inputs Alt'!$C$17,0,(SUM(OFFSET($I$22,0,Z$5-$I$5-$A40+1)))*$C93))</f>
        <v>0</v>
      </c>
      <c r="AA93" s="169">
        <f ca="1">IF(AA$5-$I$5&lt;$A40-1," ",IF(AA$5-$I$5+1&gt;'Primary inputs Alt'!$C$17,0,(SUM(OFFSET($I$22,0,AA$5-$I$5-$A40+1)))*$C93))</f>
        <v>0</v>
      </c>
      <c r="AB93" s="169">
        <f ca="1">IF(AB$5-$I$5&lt;$A40-1," ",IF(AB$5-$I$5+1&gt;'Primary inputs Alt'!$C$17,0,(SUM(OFFSET($I$22,0,AB$5-$I$5-$A40+1)))*$C93))</f>
        <v>0</v>
      </c>
      <c r="AC93" s="169">
        <f ca="1">IF(AC$5-$I$5&lt;$A40-1," ",IF(AC$5-$I$5+1&gt;'Primary inputs Alt'!$C$17,0,(SUM(OFFSET($I$22,0,AC$5-$I$5-$A40+1)))*$C93))</f>
        <v>0</v>
      </c>
      <c r="AD93" s="169">
        <f ca="1">IF(AD$5-$I$5&lt;$A40-1," ",IF(AD$5-$I$5+1&gt;'Primary inputs Alt'!$C$17,0,(SUM(OFFSET($I$22,0,AD$5-$I$5-$A40+1)))*$C93))</f>
        <v>0</v>
      </c>
      <c r="AE93" s="169">
        <f ca="1">IF(AE$5-$I$5&lt;$A40-1," ",IF(AE$5-$I$5+1&gt;'Primary inputs Alt'!$C$17,0,(SUM(OFFSET($I$22,0,AE$5-$I$5-$A40+1)))*$C93))</f>
        <v>0</v>
      </c>
      <c r="AF93" s="169">
        <f ca="1">IF(AF$5-$I$5&lt;$A40-1," ",IF(AF$5-$I$5+1&gt;'Primary inputs Alt'!$C$17,0,(SUM(OFFSET($I$22,0,AF$5-$I$5-$A40+1)))*$C93))</f>
        <v>0</v>
      </c>
      <c r="AG93" s="169">
        <f ca="1">IF(AG$5-$I$5&lt;$A40-1," ",IF(AG$5-$I$5+1&gt;'Primary inputs Alt'!$C$17,0,(SUM(OFFSET($I$22,0,AG$5-$I$5-$A40+1)))*$C93))</f>
        <v>0</v>
      </c>
      <c r="AH93" s="169">
        <f ca="1">IF(AH$5-$I$5&lt;$A40-1," ",IF(AH$5-$I$5+1&gt;'Primary inputs Alt'!$C$17,0,(SUM(OFFSET($I$22,0,AH$5-$I$5-$A40+1)))*$C93))</f>
        <v>0</v>
      </c>
      <c r="AI93" s="169">
        <f ca="1">IF(AI$5-$I$5&lt;$A40-1," ",IF(AI$5-$I$5+1&gt;'Primary inputs Alt'!$C$17,0,(SUM(OFFSET($I$22,0,AI$5-$I$5-$A40+1)))*$C93))</f>
        <v>0</v>
      </c>
      <c r="AJ93" s="169">
        <f ca="1">IF(AJ$5-$I$5&lt;$A40-1," ",IF(AJ$5-$I$5+1&gt;'Primary inputs Alt'!$C$17,0,(SUM(OFFSET($I$22,0,AJ$5-$I$5-$A40+1)))*$C93))</f>
        <v>0</v>
      </c>
      <c r="AK93" s="169">
        <f ca="1">IF(AK$5-$I$5&lt;$A40-1," ",IF(AK$5-$I$5+1&gt;'Primary inputs Alt'!$C$17,0,(SUM(OFFSET($I$22,0,AK$5-$I$5-$A40+1)))*$C93))</f>
        <v>0</v>
      </c>
      <c r="AL93" s="169">
        <f ca="1">IF(AL$5-$I$5&lt;$A40-1," ",IF(AL$5-$I$5+1&gt;'Primary inputs Alt'!$C$17,0,(SUM(OFFSET($I$22,0,AL$5-$I$5-$A40+1)))*$C93))</f>
        <v>0</v>
      </c>
      <c r="AM93" s="169">
        <f ca="1">IF(AM$5-$I$5&lt;$A40-1," ",IF(AM$5-$I$5+1&gt;'Primary inputs Alt'!$C$17,0,(SUM(OFFSET($I$22,0,AM$5-$I$5-$A40+1)))*$C93))</f>
        <v>0</v>
      </c>
      <c r="AN93" s="169">
        <f ca="1">IF(AN$5-$I$5&lt;$A40-1," ",IF(AN$5-$I$5+1&gt;'Primary inputs Alt'!$C$17,0,(SUM(OFFSET($I$22,0,AN$5-$I$5-$A40+1)))*$C93))</f>
        <v>0</v>
      </c>
      <c r="AO93" s="169">
        <f ca="1">IF(AO$5-$I$5&lt;$A40-1," ",IF(AO$5-$I$5+1&gt;'Primary inputs Alt'!$C$17,0,(SUM(OFFSET($I$22,0,AO$5-$I$5-$A40+1)))*$C93))</f>
        <v>0</v>
      </c>
      <c r="AP93" s="169">
        <f ca="1">IF(AP$5-$I$5&lt;$A40-1," ",IF(AP$5-$I$5+1&gt;'Primary inputs Alt'!$C$17,0,(SUM(OFFSET($I$22,0,AP$5-$I$5-$A40+1)))*$C93))</f>
        <v>0</v>
      </c>
      <c r="AQ93" s="169">
        <f ca="1">IF(AQ$5-$I$5&lt;$A40-1," ",IF(AQ$5-$I$5+1&gt;'Primary inputs Alt'!$C$17,0,(SUM(OFFSET($I$22,0,AQ$5-$I$5-$A40+1)))*$C93))</f>
        <v>0</v>
      </c>
      <c r="AR93" s="169">
        <f ca="1">IF(AR$5-$I$5&lt;$A40-1," ",IF(AR$5-$I$5+1&gt;'Primary inputs Alt'!$C$17,0,(SUM(OFFSET($I$22,0,AR$5-$I$5-$A40+1)))*$C93))</f>
        <v>0</v>
      </c>
      <c r="AS93" s="169">
        <f ca="1">IF(AS$5-$I$5&lt;$A40-1," ",IF(AS$5-$I$5+1&gt;'Primary inputs Alt'!$C$17,0,(SUM(OFFSET($I$22,0,AS$5-$I$5-$A40+1)))*$C93))</f>
        <v>0</v>
      </c>
      <c r="AT93" s="169">
        <f ca="1">IF(AT$5-$I$5&lt;$A40-1," ",IF(AT$5-$I$5+1&gt;'Primary inputs Alt'!$C$17,0,(SUM(OFFSET($I$22,0,AT$5-$I$5-$A40+1)))*$C93))</f>
        <v>0</v>
      </c>
      <c r="AU93" s="169">
        <f ca="1">IF(AU$5-$I$5&lt;$A40-1," ",IF(AU$5-$I$5+1&gt;'Primary inputs Alt'!$C$17,0,(SUM(OFFSET($I$22,0,AU$5-$I$5-$A40+1)))*$C93))</f>
        <v>0</v>
      </c>
      <c r="AV93" s="169">
        <f ca="1">IF(AV$5-$I$5&lt;$A40-1," ",IF(AV$5-$I$5+1&gt;'Primary inputs Alt'!$C$17,0,(SUM(OFFSET($I$22,0,AV$5-$I$5-$A40+1)))*$C93))</f>
        <v>0</v>
      </c>
      <c r="AW93" s="169">
        <f ca="1">IF(AW$5-$I$5&lt;$A40-1," ",IF(AW$5-$I$5+1&gt;'Primary inputs Alt'!$C$17,0,(SUM(OFFSET($I$22,0,AW$5-$I$5-$A40+1)))*$C93))</f>
        <v>0</v>
      </c>
      <c r="AX93" s="169">
        <f ca="1">IF(AX$5-$I$5&lt;$A40-1," ",IF(AX$5-$I$5+1&gt;'Primary inputs Alt'!$C$17,0,(SUM(OFFSET($I$22,0,AX$5-$I$5-$A40+1)))*$C93))</f>
        <v>0</v>
      </c>
      <c r="AY93" s="169">
        <f ca="1">IF(AY$5-$I$5&lt;$A40-1," ",IF(AY$5-$I$5+1&gt;'Primary inputs Alt'!$C$17,0,(SUM(OFFSET($I$22,0,AY$5-$I$5-$A40+1)))*$C93))</f>
        <v>0</v>
      </c>
      <c r="AZ93" s="169">
        <f ca="1">IF(AZ$5-$I$5&lt;$A40-1," ",IF(AZ$5-$I$5+1&gt;'Primary inputs Alt'!$C$17,0,(SUM(OFFSET($I$22,0,AZ$5-$I$5-$A40+1)))*$C93))</f>
        <v>0</v>
      </c>
      <c r="BA93" s="169">
        <f ca="1">IF(BA$5-$I$5&lt;$A40-1," ",IF(BA$5-$I$5+1&gt;'Primary inputs Alt'!$C$17,0,(SUM(OFFSET($I$22,0,BA$5-$I$5-$A40+1)))*$C93))</f>
        <v>0</v>
      </c>
      <c r="BB93" s="169">
        <f ca="1">IF(BB$5-$I$5&lt;$A40-1," ",IF(BB$5-$I$5+1&gt;'Primary inputs Alt'!$C$17,0,(SUM(OFFSET($I$22,0,BB$5-$I$5-$A40+1)))*$C93))</f>
        <v>0</v>
      </c>
      <c r="BC93" s="169">
        <f ca="1">IF(BC$5-$I$5&lt;$A40-1," ",IF(BC$5-$I$5+1&gt;'Primary inputs Alt'!$C$17,0,(SUM(OFFSET($I$22,0,BC$5-$I$5-$A40+1)))*$C93))</f>
        <v>0</v>
      </c>
      <c r="BD93" s="169">
        <f ca="1">IF(BD$5-$I$5&lt;$A40-1," ",IF(BD$5-$I$5+1&gt;'Primary inputs Alt'!$C$17,0,(SUM(OFFSET($I$22,0,BD$5-$I$5-$A40+1)))*$C93))</f>
        <v>0</v>
      </c>
      <c r="BE93" s="169">
        <f ca="1">IF(BE$5-$I$5&lt;$A40-1," ",IF(BE$5-$I$5+1&gt;'Primary inputs Alt'!$C$17,0,(SUM(OFFSET($I$22,0,BE$5-$I$5-$A40+1)))*$C93))</f>
        <v>0</v>
      </c>
      <c r="BF93" s="169">
        <f ca="1">IF(BF$5-$I$5&lt;$A40-1," ",IF(BF$5-$I$5+1&gt;'Primary inputs Alt'!$C$17,0,(SUM(OFFSET($I$22,0,BF$5-$I$5-$A40+1)))*$C93))</f>
        <v>0</v>
      </c>
    </row>
    <row r="94" spans="2:58">
      <c r="B94" s="119" t="s">
        <v>210</v>
      </c>
      <c r="C94" s="119">
        <f t="shared" ca="1" si="2"/>
        <v>0</v>
      </c>
      <c r="I94" s="169" t="str">
        <f ca="1">IF(I$5-$I$5&lt;$A41-1," ",IF(I$5-$I$5+1&gt;'Primary inputs Alt'!$C$17,0,(SUM(OFFSET($I$22,0,I$5-$I$5-$A41+1)))*$C94))</f>
        <v xml:space="preserve"> </v>
      </c>
      <c r="J94" s="169" t="str">
        <f ca="1">IF(J$5-$I$5&lt;$A41-1," ",IF(J$5-$I$5+1&gt;'Primary inputs Alt'!$C$17,0,(SUM(OFFSET($I$22,0,J$5-$I$5-$A41+1)))*$C94))</f>
        <v xml:space="preserve"> </v>
      </c>
      <c r="K94" s="169" t="str">
        <f ca="1">IF(K$5-$I$5&lt;$A41-1," ",IF(K$5-$I$5+1&gt;'Primary inputs Alt'!$C$17,0,(SUM(OFFSET($I$22,0,K$5-$I$5-$A41+1)))*$C94))</f>
        <v xml:space="preserve"> </v>
      </c>
      <c r="L94" s="169" t="str">
        <f ca="1">IF(L$5-$I$5&lt;$A41-1," ",IF(L$5-$I$5+1&gt;'Primary inputs Alt'!$C$17,0,(SUM(OFFSET($I$22,0,L$5-$I$5-$A41+1)))*$C94))</f>
        <v xml:space="preserve"> </v>
      </c>
      <c r="M94" s="169" t="str">
        <f ca="1">IF(M$5-$I$5&lt;$A41-1," ",IF(M$5-$I$5+1&gt;'Primary inputs Alt'!$C$17,0,(SUM(OFFSET($I$22,0,M$5-$I$5-$A41+1)))*$C94))</f>
        <v xml:space="preserve"> </v>
      </c>
      <c r="N94" s="169" t="str">
        <f ca="1">IF(N$5-$I$5&lt;$A41-1," ",IF(N$5-$I$5+1&gt;'Primary inputs Alt'!$C$17,0,(SUM(OFFSET($I$22,0,N$5-$I$5-$A41+1)))*$C94))</f>
        <v xml:space="preserve"> </v>
      </c>
      <c r="O94" s="169" t="str">
        <f ca="1">IF(O$5-$I$5&lt;$A41-1," ",IF(O$5-$I$5+1&gt;'Primary inputs Alt'!$C$17,0,(SUM(OFFSET($I$22,0,O$5-$I$5-$A41+1)))*$C94))</f>
        <v xml:space="preserve"> </v>
      </c>
      <c r="P94" s="169" t="str">
        <f ca="1">IF(P$5-$I$5&lt;$A41-1," ",IF(P$5-$I$5+1&gt;'Primary inputs Alt'!$C$17,0,(SUM(OFFSET($I$22,0,P$5-$I$5-$A41+1)))*$C94))</f>
        <v xml:space="preserve"> </v>
      </c>
      <c r="Q94" s="169" t="str">
        <f ca="1">IF(Q$5-$I$5&lt;$A41-1," ",IF(Q$5-$I$5+1&gt;'Primary inputs Alt'!$C$17,0,(SUM(OFFSET($I$22,0,Q$5-$I$5-$A41+1)))*$C94))</f>
        <v xml:space="preserve"> </v>
      </c>
      <c r="R94" s="169" t="str">
        <f ca="1">IF(R$5-$I$5&lt;$A41-1," ",IF(R$5-$I$5+1&gt;'Primary inputs Alt'!$C$17,0,(SUM(OFFSET($I$22,0,R$5-$I$5-$A41+1)))*$C94))</f>
        <v xml:space="preserve"> </v>
      </c>
      <c r="S94" s="169" t="str">
        <f ca="1">IF(S$5-$I$5&lt;$A41-1," ",IF(S$5-$I$5+1&gt;'Primary inputs Alt'!$C$17,0,(SUM(OFFSET($I$22,0,S$5-$I$5-$A41+1)))*$C94))</f>
        <v xml:space="preserve"> </v>
      </c>
      <c r="T94" s="169" t="str">
        <f ca="1">IF(T$5-$I$5&lt;$A41-1," ",IF(T$5-$I$5+1&gt;'Primary inputs Alt'!$C$17,0,(SUM(OFFSET($I$22,0,T$5-$I$5-$A41+1)))*$C94))</f>
        <v xml:space="preserve"> </v>
      </c>
      <c r="U94" s="169" t="str">
        <f ca="1">IF(U$5-$I$5&lt;$A41-1," ",IF(U$5-$I$5+1&gt;'Primary inputs Alt'!$C$17,0,(SUM(OFFSET($I$22,0,U$5-$I$5-$A41+1)))*$C94))</f>
        <v xml:space="preserve"> </v>
      </c>
      <c r="V94" s="169" t="str">
        <f ca="1">IF(V$5-$I$5&lt;$A41-1," ",IF(V$5-$I$5+1&gt;'Primary inputs Alt'!$C$17,0,(SUM(OFFSET($I$22,0,V$5-$I$5-$A41+1)))*$C94))</f>
        <v xml:space="preserve"> </v>
      </c>
      <c r="W94" s="169" t="str">
        <f ca="1">IF(W$5-$I$5&lt;$A41-1," ",IF(W$5-$I$5+1&gt;'Primary inputs Alt'!$C$17,0,(SUM(OFFSET($I$22,0,W$5-$I$5-$A41+1)))*$C94))</f>
        <v xml:space="preserve"> </v>
      </c>
      <c r="X94" s="169">
        <f ca="1">IF(X$5-$I$5&lt;$A41-1," ",IF(X$5-$I$5+1&gt;'Primary inputs Alt'!$C$17,0,(SUM(OFFSET($I$22,0,X$5-$I$5-$A41+1)))*$C94))</f>
        <v>0</v>
      </c>
      <c r="Y94" s="169">
        <f ca="1">IF(Y$5-$I$5&lt;$A41-1," ",IF(Y$5-$I$5+1&gt;'Primary inputs Alt'!$C$17,0,(SUM(OFFSET($I$22,0,Y$5-$I$5-$A41+1)))*$C94))</f>
        <v>0</v>
      </c>
      <c r="Z94" s="169">
        <f ca="1">IF(Z$5-$I$5&lt;$A41-1," ",IF(Z$5-$I$5+1&gt;'Primary inputs Alt'!$C$17,0,(SUM(OFFSET($I$22,0,Z$5-$I$5-$A41+1)))*$C94))</f>
        <v>0</v>
      </c>
      <c r="AA94" s="169">
        <f ca="1">IF(AA$5-$I$5&lt;$A41-1," ",IF(AA$5-$I$5+1&gt;'Primary inputs Alt'!$C$17,0,(SUM(OFFSET($I$22,0,AA$5-$I$5-$A41+1)))*$C94))</f>
        <v>0</v>
      </c>
      <c r="AB94" s="169">
        <f ca="1">IF(AB$5-$I$5&lt;$A41-1," ",IF(AB$5-$I$5+1&gt;'Primary inputs Alt'!$C$17,0,(SUM(OFFSET($I$22,0,AB$5-$I$5-$A41+1)))*$C94))</f>
        <v>0</v>
      </c>
      <c r="AC94" s="169">
        <f ca="1">IF(AC$5-$I$5&lt;$A41-1," ",IF(AC$5-$I$5+1&gt;'Primary inputs Alt'!$C$17,0,(SUM(OFFSET($I$22,0,AC$5-$I$5-$A41+1)))*$C94))</f>
        <v>0</v>
      </c>
      <c r="AD94" s="169">
        <f ca="1">IF(AD$5-$I$5&lt;$A41-1," ",IF(AD$5-$I$5+1&gt;'Primary inputs Alt'!$C$17,0,(SUM(OFFSET($I$22,0,AD$5-$I$5-$A41+1)))*$C94))</f>
        <v>0</v>
      </c>
      <c r="AE94" s="169">
        <f ca="1">IF(AE$5-$I$5&lt;$A41-1," ",IF(AE$5-$I$5+1&gt;'Primary inputs Alt'!$C$17,0,(SUM(OFFSET($I$22,0,AE$5-$I$5-$A41+1)))*$C94))</f>
        <v>0</v>
      </c>
      <c r="AF94" s="169">
        <f ca="1">IF(AF$5-$I$5&lt;$A41-1," ",IF(AF$5-$I$5+1&gt;'Primary inputs Alt'!$C$17,0,(SUM(OFFSET($I$22,0,AF$5-$I$5-$A41+1)))*$C94))</f>
        <v>0</v>
      </c>
      <c r="AG94" s="169">
        <f ca="1">IF(AG$5-$I$5&lt;$A41-1," ",IF(AG$5-$I$5+1&gt;'Primary inputs Alt'!$C$17,0,(SUM(OFFSET($I$22,0,AG$5-$I$5-$A41+1)))*$C94))</f>
        <v>0</v>
      </c>
      <c r="AH94" s="169">
        <f ca="1">IF(AH$5-$I$5&lt;$A41-1," ",IF(AH$5-$I$5+1&gt;'Primary inputs Alt'!$C$17,0,(SUM(OFFSET($I$22,0,AH$5-$I$5-$A41+1)))*$C94))</f>
        <v>0</v>
      </c>
      <c r="AI94" s="169">
        <f ca="1">IF(AI$5-$I$5&lt;$A41-1," ",IF(AI$5-$I$5+1&gt;'Primary inputs Alt'!$C$17,0,(SUM(OFFSET($I$22,0,AI$5-$I$5-$A41+1)))*$C94))</f>
        <v>0</v>
      </c>
      <c r="AJ94" s="169">
        <f ca="1">IF(AJ$5-$I$5&lt;$A41-1," ",IF(AJ$5-$I$5+1&gt;'Primary inputs Alt'!$C$17,0,(SUM(OFFSET($I$22,0,AJ$5-$I$5-$A41+1)))*$C94))</f>
        <v>0</v>
      </c>
      <c r="AK94" s="169">
        <f ca="1">IF(AK$5-$I$5&lt;$A41-1," ",IF(AK$5-$I$5+1&gt;'Primary inputs Alt'!$C$17,0,(SUM(OFFSET($I$22,0,AK$5-$I$5-$A41+1)))*$C94))</f>
        <v>0</v>
      </c>
      <c r="AL94" s="169">
        <f ca="1">IF(AL$5-$I$5&lt;$A41-1," ",IF(AL$5-$I$5+1&gt;'Primary inputs Alt'!$C$17,0,(SUM(OFFSET($I$22,0,AL$5-$I$5-$A41+1)))*$C94))</f>
        <v>0</v>
      </c>
      <c r="AM94" s="169">
        <f ca="1">IF(AM$5-$I$5&lt;$A41-1," ",IF(AM$5-$I$5+1&gt;'Primary inputs Alt'!$C$17,0,(SUM(OFFSET($I$22,0,AM$5-$I$5-$A41+1)))*$C94))</f>
        <v>0</v>
      </c>
      <c r="AN94" s="169">
        <f ca="1">IF(AN$5-$I$5&lt;$A41-1," ",IF(AN$5-$I$5+1&gt;'Primary inputs Alt'!$C$17,0,(SUM(OFFSET($I$22,0,AN$5-$I$5-$A41+1)))*$C94))</f>
        <v>0</v>
      </c>
      <c r="AO94" s="169">
        <f ca="1">IF(AO$5-$I$5&lt;$A41-1," ",IF(AO$5-$I$5+1&gt;'Primary inputs Alt'!$C$17,0,(SUM(OFFSET($I$22,0,AO$5-$I$5-$A41+1)))*$C94))</f>
        <v>0</v>
      </c>
      <c r="AP94" s="169">
        <f ca="1">IF(AP$5-$I$5&lt;$A41-1," ",IF(AP$5-$I$5+1&gt;'Primary inputs Alt'!$C$17,0,(SUM(OFFSET($I$22,0,AP$5-$I$5-$A41+1)))*$C94))</f>
        <v>0</v>
      </c>
      <c r="AQ94" s="169">
        <f ca="1">IF(AQ$5-$I$5&lt;$A41-1," ",IF(AQ$5-$I$5+1&gt;'Primary inputs Alt'!$C$17,0,(SUM(OFFSET($I$22,0,AQ$5-$I$5-$A41+1)))*$C94))</f>
        <v>0</v>
      </c>
      <c r="AR94" s="169">
        <f ca="1">IF(AR$5-$I$5&lt;$A41-1," ",IF(AR$5-$I$5+1&gt;'Primary inputs Alt'!$C$17,0,(SUM(OFFSET($I$22,0,AR$5-$I$5-$A41+1)))*$C94))</f>
        <v>0</v>
      </c>
      <c r="AS94" s="169">
        <f ca="1">IF(AS$5-$I$5&lt;$A41-1," ",IF(AS$5-$I$5+1&gt;'Primary inputs Alt'!$C$17,0,(SUM(OFFSET($I$22,0,AS$5-$I$5-$A41+1)))*$C94))</f>
        <v>0</v>
      </c>
      <c r="AT94" s="169">
        <f ca="1">IF(AT$5-$I$5&lt;$A41-1," ",IF(AT$5-$I$5+1&gt;'Primary inputs Alt'!$C$17,0,(SUM(OFFSET($I$22,0,AT$5-$I$5-$A41+1)))*$C94))</f>
        <v>0</v>
      </c>
      <c r="AU94" s="169">
        <f ca="1">IF(AU$5-$I$5&lt;$A41-1," ",IF(AU$5-$I$5+1&gt;'Primary inputs Alt'!$C$17,0,(SUM(OFFSET($I$22,0,AU$5-$I$5-$A41+1)))*$C94))</f>
        <v>0</v>
      </c>
      <c r="AV94" s="169">
        <f ca="1">IF(AV$5-$I$5&lt;$A41-1," ",IF(AV$5-$I$5+1&gt;'Primary inputs Alt'!$C$17,0,(SUM(OFFSET($I$22,0,AV$5-$I$5-$A41+1)))*$C94))</f>
        <v>0</v>
      </c>
      <c r="AW94" s="169">
        <f ca="1">IF(AW$5-$I$5&lt;$A41-1," ",IF(AW$5-$I$5+1&gt;'Primary inputs Alt'!$C$17,0,(SUM(OFFSET($I$22,0,AW$5-$I$5-$A41+1)))*$C94))</f>
        <v>0</v>
      </c>
      <c r="AX94" s="169">
        <f ca="1">IF(AX$5-$I$5&lt;$A41-1," ",IF(AX$5-$I$5+1&gt;'Primary inputs Alt'!$C$17,0,(SUM(OFFSET($I$22,0,AX$5-$I$5-$A41+1)))*$C94))</f>
        <v>0</v>
      </c>
      <c r="AY94" s="169">
        <f ca="1">IF(AY$5-$I$5&lt;$A41-1," ",IF(AY$5-$I$5+1&gt;'Primary inputs Alt'!$C$17,0,(SUM(OFFSET($I$22,0,AY$5-$I$5-$A41+1)))*$C94))</f>
        <v>0</v>
      </c>
      <c r="AZ94" s="169">
        <f ca="1">IF(AZ$5-$I$5&lt;$A41-1," ",IF(AZ$5-$I$5+1&gt;'Primary inputs Alt'!$C$17,0,(SUM(OFFSET($I$22,0,AZ$5-$I$5-$A41+1)))*$C94))</f>
        <v>0</v>
      </c>
      <c r="BA94" s="169">
        <f ca="1">IF(BA$5-$I$5&lt;$A41-1," ",IF(BA$5-$I$5+1&gt;'Primary inputs Alt'!$C$17,0,(SUM(OFFSET($I$22,0,BA$5-$I$5-$A41+1)))*$C94))</f>
        <v>0</v>
      </c>
      <c r="BB94" s="169">
        <f ca="1">IF(BB$5-$I$5&lt;$A41-1," ",IF(BB$5-$I$5+1&gt;'Primary inputs Alt'!$C$17,0,(SUM(OFFSET($I$22,0,BB$5-$I$5-$A41+1)))*$C94))</f>
        <v>0</v>
      </c>
      <c r="BC94" s="169">
        <f ca="1">IF(BC$5-$I$5&lt;$A41-1," ",IF(BC$5-$I$5+1&gt;'Primary inputs Alt'!$C$17,0,(SUM(OFFSET($I$22,0,BC$5-$I$5-$A41+1)))*$C94))</f>
        <v>0</v>
      </c>
      <c r="BD94" s="169">
        <f ca="1">IF(BD$5-$I$5&lt;$A41-1," ",IF(BD$5-$I$5+1&gt;'Primary inputs Alt'!$C$17,0,(SUM(OFFSET($I$22,0,BD$5-$I$5-$A41+1)))*$C94))</f>
        <v>0</v>
      </c>
      <c r="BE94" s="169">
        <f ca="1">IF(BE$5-$I$5&lt;$A41-1," ",IF(BE$5-$I$5+1&gt;'Primary inputs Alt'!$C$17,0,(SUM(OFFSET($I$22,0,BE$5-$I$5-$A41+1)))*$C94))</f>
        <v>0</v>
      </c>
      <c r="BF94" s="169">
        <f ca="1">IF(BF$5-$I$5&lt;$A41-1," ",IF(BF$5-$I$5+1&gt;'Primary inputs Alt'!$C$17,0,(SUM(OFFSET($I$22,0,BF$5-$I$5-$A41+1)))*$C94))</f>
        <v>0</v>
      </c>
    </row>
    <row r="95" spans="2:58">
      <c r="B95" s="119" t="s">
        <v>211</v>
      </c>
      <c r="C95" s="119">
        <f t="shared" ca="1" si="2"/>
        <v>0</v>
      </c>
      <c r="I95" s="169" t="str">
        <f ca="1">IF(I$5-$I$5&lt;$A42-1," ",IF(I$5-$I$5+1&gt;'Primary inputs Alt'!$C$17,0,(SUM(OFFSET($I$22,0,I$5-$I$5-$A42+1)))*$C95))</f>
        <v xml:space="preserve"> </v>
      </c>
      <c r="J95" s="169" t="str">
        <f ca="1">IF(J$5-$I$5&lt;$A42-1," ",IF(J$5-$I$5+1&gt;'Primary inputs Alt'!$C$17,0,(SUM(OFFSET($I$22,0,J$5-$I$5-$A42+1)))*$C95))</f>
        <v xml:space="preserve"> </v>
      </c>
      <c r="K95" s="169" t="str">
        <f ca="1">IF(K$5-$I$5&lt;$A42-1," ",IF(K$5-$I$5+1&gt;'Primary inputs Alt'!$C$17,0,(SUM(OFFSET($I$22,0,K$5-$I$5-$A42+1)))*$C95))</f>
        <v xml:space="preserve"> </v>
      </c>
      <c r="L95" s="169" t="str">
        <f ca="1">IF(L$5-$I$5&lt;$A42-1," ",IF(L$5-$I$5+1&gt;'Primary inputs Alt'!$C$17,0,(SUM(OFFSET($I$22,0,L$5-$I$5-$A42+1)))*$C95))</f>
        <v xml:space="preserve"> </v>
      </c>
      <c r="M95" s="169" t="str">
        <f ca="1">IF(M$5-$I$5&lt;$A42-1," ",IF(M$5-$I$5+1&gt;'Primary inputs Alt'!$C$17,0,(SUM(OFFSET($I$22,0,M$5-$I$5-$A42+1)))*$C95))</f>
        <v xml:space="preserve"> </v>
      </c>
      <c r="N95" s="169" t="str">
        <f ca="1">IF(N$5-$I$5&lt;$A42-1," ",IF(N$5-$I$5+1&gt;'Primary inputs Alt'!$C$17,0,(SUM(OFFSET($I$22,0,N$5-$I$5-$A42+1)))*$C95))</f>
        <v xml:space="preserve"> </v>
      </c>
      <c r="O95" s="169" t="str">
        <f ca="1">IF(O$5-$I$5&lt;$A42-1," ",IF(O$5-$I$5+1&gt;'Primary inputs Alt'!$C$17,0,(SUM(OFFSET($I$22,0,O$5-$I$5-$A42+1)))*$C95))</f>
        <v xml:space="preserve"> </v>
      </c>
      <c r="P95" s="169" t="str">
        <f ca="1">IF(P$5-$I$5&lt;$A42-1," ",IF(P$5-$I$5+1&gt;'Primary inputs Alt'!$C$17,0,(SUM(OFFSET($I$22,0,P$5-$I$5-$A42+1)))*$C95))</f>
        <v xml:space="preserve"> </v>
      </c>
      <c r="Q95" s="169" t="str">
        <f ca="1">IF(Q$5-$I$5&lt;$A42-1," ",IF(Q$5-$I$5+1&gt;'Primary inputs Alt'!$C$17,0,(SUM(OFFSET($I$22,0,Q$5-$I$5-$A42+1)))*$C95))</f>
        <v xml:space="preserve"> </v>
      </c>
      <c r="R95" s="169" t="str">
        <f ca="1">IF(R$5-$I$5&lt;$A42-1," ",IF(R$5-$I$5+1&gt;'Primary inputs Alt'!$C$17,0,(SUM(OFFSET($I$22,0,R$5-$I$5-$A42+1)))*$C95))</f>
        <v xml:space="preserve"> </v>
      </c>
      <c r="S95" s="169" t="str">
        <f ca="1">IF(S$5-$I$5&lt;$A42-1," ",IF(S$5-$I$5+1&gt;'Primary inputs Alt'!$C$17,0,(SUM(OFFSET($I$22,0,S$5-$I$5-$A42+1)))*$C95))</f>
        <v xml:space="preserve"> </v>
      </c>
      <c r="T95" s="169" t="str">
        <f ca="1">IF(T$5-$I$5&lt;$A42-1," ",IF(T$5-$I$5+1&gt;'Primary inputs Alt'!$C$17,0,(SUM(OFFSET($I$22,0,T$5-$I$5-$A42+1)))*$C95))</f>
        <v xml:space="preserve"> </v>
      </c>
      <c r="U95" s="169" t="str">
        <f ca="1">IF(U$5-$I$5&lt;$A42-1," ",IF(U$5-$I$5+1&gt;'Primary inputs Alt'!$C$17,0,(SUM(OFFSET($I$22,0,U$5-$I$5-$A42+1)))*$C95))</f>
        <v xml:space="preserve"> </v>
      </c>
      <c r="V95" s="169" t="str">
        <f ca="1">IF(V$5-$I$5&lt;$A42-1," ",IF(V$5-$I$5+1&gt;'Primary inputs Alt'!$C$17,0,(SUM(OFFSET($I$22,0,V$5-$I$5-$A42+1)))*$C95))</f>
        <v xml:space="preserve"> </v>
      </c>
      <c r="W95" s="169" t="str">
        <f ca="1">IF(W$5-$I$5&lt;$A42-1," ",IF(W$5-$I$5+1&gt;'Primary inputs Alt'!$C$17,0,(SUM(OFFSET($I$22,0,W$5-$I$5-$A42+1)))*$C95))</f>
        <v xml:space="preserve"> </v>
      </c>
      <c r="X95" s="169" t="str">
        <f ca="1">IF(X$5-$I$5&lt;$A42-1," ",IF(X$5-$I$5+1&gt;'Primary inputs Alt'!$C$17,0,(SUM(OFFSET($I$22,0,X$5-$I$5-$A42+1)))*$C95))</f>
        <v xml:space="preserve"> </v>
      </c>
      <c r="Y95" s="169">
        <f ca="1">IF(Y$5-$I$5&lt;$A42-1," ",IF(Y$5-$I$5+1&gt;'Primary inputs Alt'!$C$17,0,(SUM(OFFSET($I$22,0,Y$5-$I$5-$A42+1)))*$C95))</f>
        <v>0</v>
      </c>
      <c r="Z95" s="169">
        <f ca="1">IF(Z$5-$I$5&lt;$A42-1," ",IF(Z$5-$I$5+1&gt;'Primary inputs Alt'!$C$17,0,(SUM(OFFSET($I$22,0,Z$5-$I$5-$A42+1)))*$C95))</f>
        <v>0</v>
      </c>
      <c r="AA95" s="169">
        <f ca="1">IF(AA$5-$I$5&lt;$A42-1," ",IF(AA$5-$I$5+1&gt;'Primary inputs Alt'!$C$17,0,(SUM(OFFSET($I$22,0,AA$5-$I$5-$A42+1)))*$C95))</f>
        <v>0</v>
      </c>
      <c r="AB95" s="169">
        <f ca="1">IF(AB$5-$I$5&lt;$A42-1," ",IF(AB$5-$I$5+1&gt;'Primary inputs Alt'!$C$17,0,(SUM(OFFSET($I$22,0,AB$5-$I$5-$A42+1)))*$C95))</f>
        <v>0</v>
      </c>
      <c r="AC95" s="169">
        <f ca="1">IF(AC$5-$I$5&lt;$A42-1," ",IF(AC$5-$I$5+1&gt;'Primary inputs Alt'!$C$17,0,(SUM(OFFSET($I$22,0,AC$5-$I$5-$A42+1)))*$C95))</f>
        <v>0</v>
      </c>
      <c r="AD95" s="169">
        <f ca="1">IF(AD$5-$I$5&lt;$A42-1," ",IF(AD$5-$I$5+1&gt;'Primary inputs Alt'!$C$17,0,(SUM(OFFSET($I$22,0,AD$5-$I$5-$A42+1)))*$C95))</f>
        <v>0</v>
      </c>
      <c r="AE95" s="169">
        <f ca="1">IF(AE$5-$I$5&lt;$A42-1," ",IF(AE$5-$I$5+1&gt;'Primary inputs Alt'!$C$17,0,(SUM(OFFSET($I$22,0,AE$5-$I$5-$A42+1)))*$C95))</f>
        <v>0</v>
      </c>
      <c r="AF95" s="169">
        <f ca="1">IF(AF$5-$I$5&lt;$A42-1," ",IF(AF$5-$I$5+1&gt;'Primary inputs Alt'!$C$17,0,(SUM(OFFSET($I$22,0,AF$5-$I$5-$A42+1)))*$C95))</f>
        <v>0</v>
      </c>
      <c r="AG95" s="169">
        <f ca="1">IF(AG$5-$I$5&lt;$A42-1," ",IF(AG$5-$I$5+1&gt;'Primary inputs Alt'!$C$17,0,(SUM(OFFSET($I$22,0,AG$5-$I$5-$A42+1)))*$C95))</f>
        <v>0</v>
      </c>
      <c r="AH95" s="169">
        <f ca="1">IF(AH$5-$I$5&lt;$A42-1," ",IF(AH$5-$I$5+1&gt;'Primary inputs Alt'!$C$17,0,(SUM(OFFSET($I$22,0,AH$5-$I$5-$A42+1)))*$C95))</f>
        <v>0</v>
      </c>
      <c r="AI95" s="169">
        <f ca="1">IF(AI$5-$I$5&lt;$A42-1," ",IF(AI$5-$I$5+1&gt;'Primary inputs Alt'!$C$17,0,(SUM(OFFSET($I$22,0,AI$5-$I$5-$A42+1)))*$C95))</f>
        <v>0</v>
      </c>
      <c r="AJ95" s="169">
        <f ca="1">IF(AJ$5-$I$5&lt;$A42-1," ",IF(AJ$5-$I$5+1&gt;'Primary inputs Alt'!$C$17,0,(SUM(OFFSET($I$22,0,AJ$5-$I$5-$A42+1)))*$C95))</f>
        <v>0</v>
      </c>
      <c r="AK95" s="169">
        <f ca="1">IF(AK$5-$I$5&lt;$A42-1," ",IF(AK$5-$I$5+1&gt;'Primary inputs Alt'!$C$17,0,(SUM(OFFSET($I$22,0,AK$5-$I$5-$A42+1)))*$C95))</f>
        <v>0</v>
      </c>
      <c r="AL95" s="169">
        <f ca="1">IF(AL$5-$I$5&lt;$A42-1," ",IF(AL$5-$I$5+1&gt;'Primary inputs Alt'!$C$17,0,(SUM(OFFSET($I$22,0,AL$5-$I$5-$A42+1)))*$C95))</f>
        <v>0</v>
      </c>
      <c r="AM95" s="169">
        <f ca="1">IF(AM$5-$I$5&lt;$A42-1," ",IF(AM$5-$I$5+1&gt;'Primary inputs Alt'!$C$17,0,(SUM(OFFSET($I$22,0,AM$5-$I$5-$A42+1)))*$C95))</f>
        <v>0</v>
      </c>
      <c r="AN95" s="169">
        <f ca="1">IF(AN$5-$I$5&lt;$A42-1," ",IF(AN$5-$I$5+1&gt;'Primary inputs Alt'!$C$17,0,(SUM(OFFSET($I$22,0,AN$5-$I$5-$A42+1)))*$C95))</f>
        <v>0</v>
      </c>
      <c r="AO95" s="169">
        <f ca="1">IF(AO$5-$I$5&lt;$A42-1," ",IF(AO$5-$I$5+1&gt;'Primary inputs Alt'!$C$17,0,(SUM(OFFSET($I$22,0,AO$5-$I$5-$A42+1)))*$C95))</f>
        <v>0</v>
      </c>
      <c r="AP95" s="169">
        <f ca="1">IF(AP$5-$I$5&lt;$A42-1," ",IF(AP$5-$I$5+1&gt;'Primary inputs Alt'!$C$17,0,(SUM(OFFSET($I$22,0,AP$5-$I$5-$A42+1)))*$C95))</f>
        <v>0</v>
      </c>
      <c r="AQ95" s="169">
        <f ca="1">IF(AQ$5-$I$5&lt;$A42-1," ",IF(AQ$5-$I$5+1&gt;'Primary inputs Alt'!$C$17,0,(SUM(OFFSET($I$22,0,AQ$5-$I$5-$A42+1)))*$C95))</f>
        <v>0</v>
      </c>
      <c r="AR95" s="169">
        <f ca="1">IF(AR$5-$I$5&lt;$A42-1," ",IF(AR$5-$I$5+1&gt;'Primary inputs Alt'!$C$17,0,(SUM(OFFSET($I$22,0,AR$5-$I$5-$A42+1)))*$C95))</f>
        <v>0</v>
      </c>
      <c r="AS95" s="169">
        <f ca="1">IF(AS$5-$I$5&lt;$A42-1," ",IF(AS$5-$I$5+1&gt;'Primary inputs Alt'!$C$17,0,(SUM(OFFSET($I$22,0,AS$5-$I$5-$A42+1)))*$C95))</f>
        <v>0</v>
      </c>
      <c r="AT95" s="169">
        <f ca="1">IF(AT$5-$I$5&lt;$A42-1," ",IF(AT$5-$I$5+1&gt;'Primary inputs Alt'!$C$17,0,(SUM(OFFSET($I$22,0,AT$5-$I$5-$A42+1)))*$C95))</f>
        <v>0</v>
      </c>
      <c r="AU95" s="169">
        <f ca="1">IF(AU$5-$I$5&lt;$A42-1," ",IF(AU$5-$I$5+1&gt;'Primary inputs Alt'!$C$17,0,(SUM(OFFSET($I$22,0,AU$5-$I$5-$A42+1)))*$C95))</f>
        <v>0</v>
      </c>
      <c r="AV95" s="169">
        <f ca="1">IF(AV$5-$I$5&lt;$A42-1," ",IF(AV$5-$I$5+1&gt;'Primary inputs Alt'!$C$17,0,(SUM(OFFSET($I$22,0,AV$5-$I$5-$A42+1)))*$C95))</f>
        <v>0</v>
      </c>
      <c r="AW95" s="169">
        <f ca="1">IF(AW$5-$I$5&lt;$A42-1," ",IF(AW$5-$I$5+1&gt;'Primary inputs Alt'!$C$17,0,(SUM(OFFSET($I$22,0,AW$5-$I$5-$A42+1)))*$C95))</f>
        <v>0</v>
      </c>
      <c r="AX95" s="169">
        <f ca="1">IF(AX$5-$I$5&lt;$A42-1," ",IF(AX$5-$I$5+1&gt;'Primary inputs Alt'!$C$17,0,(SUM(OFFSET($I$22,0,AX$5-$I$5-$A42+1)))*$C95))</f>
        <v>0</v>
      </c>
      <c r="AY95" s="169">
        <f ca="1">IF(AY$5-$I$5&lt;$A42-1," ",IF(AY$5-$I$5+1&gt;'Primary inputs Alt'!$C$17,0,(SUM(OFFSET($I$22,0,AY$5-$I$5-$A42+1)))*$C95))</f>
        <v>0</v>
      </c>
      <c r="AZ95" s="169">
        <f ca="1">IF(AZ$5-$I$5&lt;$A42-1," ",IF(AZ$5-$I$5+1&gt;'Primary inputs Alt'!$C$17,0,(SUM(OFFSET($I$22,0,AZ$5-$I$5-$A42+1)))*$C95))</f>
        <v>0</v>
      </c>
      <c r="BA95" s="169">
        <f ca="1">IF(BA$5-$I$5&lt;$A42-1," ",IF(BA$5-$I$5+1&gt;'Primary inputs Alt'!$C$17,0,(SUM(OFFSET($I$22,0,BA$5-$I$5-$A42+1)))*$C95))</f>
        <v>0</v>
      </c>
      <c r="BB95" s="169">
        <f ca="1">IF(BB$5-$I$5&lt;$A42-1," ",IF(BB$5-$I$5+1&gt;'Primary inputs Alt'!$C$17,0,(SUM(OFFSET($I$22,0,BB$5-$I$5-$A42+1)))*$C95))</f>
        <v>0</v>
      </c>
      <c r="BC95" s="169">
        <f ca="1">IF(BC$5-$I$5&lt;$A42-1," ",IF(BC$5-$I$5+1&gt;'Primary inputs Alt'!$C$17,0,(SUM(OFFSET($I$22,0,BC$5-$I$5-$A42+1)))*$C95))</f>
        <v>0</v>
      </c>
      <c r="BD95" s="169">
        <f ca="1">IF(BD$5-$I$5&lt;$A42-1," ",IF(BD$5-$I$5+1&gt;'Primary inputs Alt'!$C$17,0,(SUM(OFFSET($I$22,0,BD$5-$I$5-$A42+1)))*$C95))</f>
        <v>0</v>
      </c>
      <c r="BE95" s="169">
        <f ca="1">IF(BE$5-$I$5&lt;$A42-1," ",IF(BE$5-$I$5+1&gt;'Primary inputs Alt'!$C$17,0,(SUM(OFFSET($I$22,0,BE$5-$I$5-$A42+1)))*$C95))</f>
        <v>0</v>
      </c>
      <c r="BF95" s="169">
        <f ca="1">IF(BF$5-$I$5&lt;$A42-1," ",IF(BF$5-$I$5+1&gt;'Primary inputs Alt'!$C$17,0,(SUM(OFFSET($I$22,0,BF$5-$I$5-$A42+1)))*$C95))</f>
        <v>0</v>
      </c>
    </row>
    <row r="96" spans="2:58">
      <c r="B96" s="119" t="s">
        <v>212</v>
      </c>
      <c r="C96" s="119">
        <f t="shared" ca="1" si="2"/>
        <v>0</v>
      </c>
      <c r="I96" s="169" t="str">
        <f ca="1">IF(I$5-$I$5&lt;$A43-1," ",IF(I$5-$I$5+1&gt;'Primary inputs Alt'!$C$17,0,(SUM(OFFSET($I$22,0,I$5-$I$5-$A43+1)))*$C96))</f>
        <v xml:space="preserve"> </v>
      </c>
      <c r="J96" s="169" t="str">
        <f ca="1">IF(J$5-$I$5&lt;$A43-1," ",IF(J$5-$I$5+1&gt;'Primary inputs Alt'!$C$17,0,(SUM(OFFSET($I$22,0,J$5-$I$5-$A43+1)))*$C96))</f>
        <v xml:space="preserve"> </v>
      </c>
      <c r="K96" s="169" t="str">
        <f ca="1">IF(K$5-$I$5&lt;$A43-1," ",IF(K$5-$I$5+1&gt;'Primary inputs Alt'!$C$17,0,(SUM(OFFSET($I$22,0,K$5-$I$5-$A43+1)))*$C96))</f>
        <v xml:space="preserve"> </v>
      </c>
      <c r="L96" s="169" t="str">
        <f ca="1">IF(L$5-$I$5&lt;$A43-1," ",IF(L$5-$I$5+1&gt;'Primary inputs Alt'!$C$17,0,(SUM(OFFSET($I$22,0,L$5-$I$5-$A43+1)))*$C96))</f>
        <v xml:space="preserve"> </v>
      </c>
      <c r="M96" s="169" t="str">
        <f ca="1">IF(M$5-$I$5&lt;$A43-1," ",IF(M$5-$I$5+1&gt;'Primary inputs Alt'!$C$17,0,(SUM(OFFSET($I$22,0,M$5-$I$5-$A43+1)))*$C96))</f>
        <v xml:space="preserve"> </v>
      </c>
      <c r="N96" s="169" t="str">
        <f ca="1">IF(N$5-$I$5&lt;$A43-1," ",IF(N$5-$I$5+1&gt;'Primary inputs Alt'!$C$17,0,(SUM(OFFSET($I$22,0,N$5-$I$5-$A43+1)))*$C96))</f>
        <v xml:space="preserve"> </v>
      </c>
      <c r="O96" s="169" t="str">
        <f ca="1">IF(O$5-$I$5&lt;$A43-1," ",IF(O$5-$I$5+1&gt;'Primary inputs Alt'!$C$17,0,(SUM(OFFSET($I$22,0,O$5-$I$5-$A43+1)))*$C96))</f>
        <v xml:space="preserve"> </v>
      </c>
      <c r="P96" s="169" t="str">
        <f ca="1">IF(P$5-$I$5&lt;$A43-1," ",IF(P$5-$I$5+1&gt;'Primary inputs Alt'!$C$17,0,(SUM(OFFSET($I$22,0,P$5-$I$5-$A43+1)))*$C96))</f>
        <v xml:space="preserve"> </v>
      </c>
      <c r="Q96" s="169" t="str">
        <f ca="1">IF(Q$5-$I$5&lt;$A43-1," ",IF(Q$5-$I$5+1&gt;'Primary inputs Alt'!$C$17,0,(SUM(OFFSET($I$22,0,Q$5-$I$5-$A43+1)))*$C96))</f>
        <v xml:space="preserve"> </v>
      </c>
      <c r="R96" s="169" t="str">
        <f ca="1">IF(R$5-$I$5&lt;$A43-1," ",IF(R$5-$I$5+1&gt;'Primary inputs Alt'!$C$17,0,(SUM(OFFSET($I$22,0,R$5-$I$5-$A43+1)))*$C96))</f>
        <v xml:space="preserve"> </v>
      </c>
      <c r="S96" s="169" t="str">
        <f ca="1">IF(S$5-$I$5&lt;$A43-1," ",IF(S$5-$I$5+1&gt;'Primary inputs Alt'!$C$17,0,(SUM(OFFSET($I$22,0,S$5-$I$5-$A43+1)))*$C96))</f>
        <v xml:space="preserve"> </v>
      </c>
      <c r="T96" s="169" t="str">
        <f ca="1">IF(T$5-$I$5&lt;$A43-1," ",IF(T$5-$I$5+1&gt;'Primary inputs Alt'!$C$17,0,(SUM(OFFSET($I$22,0,T$5-$I$5-$A43+1)))*$C96))</f>
        <v xml:space="preserve"> </v>
      </c>
      <c r="U96" s="169" t="str">
        <f ca="1">IF(U$5-$I$5&lt;$A43-1," ",IF(U$5-$I$5+1&gt;'Primary inputs Alt'!$C$17,0,(SUM(OFFSET($I$22,0,U$5-$I$5-$A43+1)))*$C96))</f>
        <v xml:space="preserve"> </v>
      </c>
      <c r="V96" s="169" t="str">
        <f ca="1">IF(V$5-$I$5&lt;$A43-1," ",IF(V$5-$I$5+1&gt;'Primary inputs Alt'!$C$17,0,(SUM(OFFSET($I$22,0,V$5-$I$5-$A43+1)))*$C96))</f>
        <v xml:space="preserve"> </v>
      </c>
      <c r="W96" s="169" t="str">
        <f ca="1">IF(W$5-$I$5&lt;$A43-1," ",IF(W$5-$I$5+1&gt;'Primary inputs Alt'!$C$17,0,(SUM(OFFSET($I$22,0,W$5-$I$5-$A43+1)))*$C96))</f>
        <v xml:space="preserve"> </v>
      </c>
      <c r="X96" s="169" t="str">
        <f ca="1">IF(X$5-$I$5&lt;$A43-1," ",IF(X$5-$I$5+1&gt;'Primary inputs Alt'!$C$17,0,(SUM(OFFSET($I$22,0,X$5-$I$5-$A43+1)))*$C96))</f>
        <v xml:space="preserve"> </v>
      </c>
      <c r="Y96" s="169" t="str">
        <f ca="1">IF(Y$5-$I$5&lt;$A43-1," ",IF(Y$5-$I$5+1&gt;'Primary inputs Alt'!$C$17,0,(SUM(OFFSET($I$22,0,Y$5-$I$5-$A43+1)))*$C96))</f>
        <v xml:space="preserve"> </v>
      </c>
      <c r="Z96" s="169">
        <f ca="1">IF(Z$5-$I$5&lt;$A43-1," ",IF(Z$5-$I$5+1&gt;'Primary inputs Alt'!$C$17,0,(SUM(OFFSET($I$22,0,Z$5-$I$5-$A43+1)))*$C96))</f>
        <v>0</v>
      </c>
      <c r="AA96" s="169">
        <f ca="1">IF(AA$5-$I$5&lt;$A43-1," ",IF(AA$5-$I$5+1&gt;'Primary inputs Alt'!$C$17,0,(SUM(OFFSET($I$22,0,AA$5-$I$5-$A43+1)))*$C96))</f>
        <v>0</v>
      </c>
      <c r="AB96" s="169">
        <f ca="1">IF(AB$5-$I$5&lt;$A43-1," ",IF(AB$5-$I$5+1&gt;'Primary inputs Alt'!$C$17,0,(SUM(OFFSET($I$22,0,AB$5-$I$5-$A43+1)))*$C96))</f>
        <v>0</v>
      </c>
      <c r="AC96" s="169">
        <f ca="1">IF(AC$5-$I$5&lt;$A43-1," ",IF(AC$5-$I$5+1&gt;'Primary inputs Alt'!$C$17,0,(SUM(OFFSET($I$22,0,AC$5-$I$5-$A43+1)))*$C96))</f>
        <v>0</v>
      </c>
      <c r="AD96" s="169">
        <f ca="1">IF(AD$5-$I$5&lt;$A43-1," ",IF(AD$5-$I$5+1&gt;'Primary inputs Alt'!$C$17,0,(SUM(OFFSET($I$22,0,AD$5-$I$5-$A43+1)))*$C96))</f>
        <v>0</v>
      </c>
      <c r="AE96" s="169">
        <f ca="1">IF(AE$5-$I$5&lt;$A43-1," ",IF(AE$5-$I$5+1&gt;'Primary inputs Alt'!$C$17,0,(SUM(OFFSET($I$22,0,AE$5-$I$5-$A43+1)))*$C96))</f>
        <v>0</v>
      </c>
      <c r="AF96" s="169">
        <f ca="1">IF(AF$5-$I$5&lt;$A43-1," ",IF(AF$5-$I$5+1&gt;'Primary inputs Alt'!$C$17,0,(SUM(OFFSET($I$22,0,AF$5-$I$5-$A43+1)))*$C96))</f>
        <v>0</v>
      </c>
      <c r="AG96" s="169">
        <f ca="1">IF(AG$5-$I$5&lt;$A43-1," ",IF(AG$5-$I$5+1&gt;'Primary inputs Alt'!$C$17,0,(SUM(OFFSET($I$22,0,AG$5-$I$5-$A43+1)))*$C96))</f>
        <v>0</v>
      </c>
      <c r="AH96" s="169">
        <f ca="1">IF(AH$5-$I$5&lt;$A43-1," ",IF(AH$5-$I$5+1&gt;'Primary inputs Alt'!$C$17,0,(SUM(OFFSET($I$22,0,AH$5-$I$5-$A43+1)))*$C96))</f>
        <v>0</v>
      </c>
      <c r="AI96" s="169">
        <f ca="1">IF(AI$5-$I$5&lt;$A43-1," ",IF(AI$5-$I$5+1&gt;'Primary inputs Alt'!$C$17,0,(SUM(OFFSET($I$22,0,AI$5-$I$5-$A43+1)))*$C96))</f>
        <v>0</v>
      </c>
      <c r="AJ96" s="169">
        <f ca="1">IF(AJ$5-$I$5&lt;$A43-1," ",IF(AJ$5-$I$5+1&gt;'Primary inputs Alt'!$C$17,0,(SUM(OFFSET($I$22,0,AJ$5-$I$5-$A43+1)))*$C96))</f>
        <v>0</v>
      </c>
      <c r="AK96" s="169">
        <f ca="1">IF(AK$5-$I$5&lt;$A43-1," ",IF(AK$5-$I$5+1&gt;'Primary inputs Alt'!$C$17,0,(SUM(OFFSET($I$22,0,AK$5-$I$5-$A43+1)))*$C96))</f>
        <v>0</v>
      </c>
      <c r="AL96" s="169">
        <f ca="1">IF(AL$5-$I$5&lt;$A43-1," ",IF(AL$5-$I$5+1&gt;'Primary inputs Alt'!$C$17,0,(SUM(OFFSET($I$22,0,AL$5-$I$5-$A43+1)))*$C96))</f>
        <v>0</v>
      </c>
      <c r="AM96" s="169">
        <f ca="1">IF(AM$5-$I$5&lt;$A43-1," ",IF(AM$5-$I$5+1&gt;'Primary inputs Alt'!$C$17,0,(SUM(OFFSET($I$22,0,AM$5-$I$5-$A43+1)))*$C96))</f>
        <v>0</v>
      </c>
      <c r="AN96" s="169">
        <f ca="1">IF(AN$5-$I$5&lt;$A43-1," ",IF(AN$5-$I$5+1&gt;'Primary inputs Alt'!$C$17,0,(SUM(OFFSET($I$22,0,AN$5-$I$5-$A43+1)))*$C96))</f>
        <v>0</v>
      </c>
      <c r="AO96" s="169">
        <f ca="1">IF(AO$5-$I$5&lt;$A43-1," ",IF(AO$5-$I$5+1&gt;'Primary inputs Alt'!$C$17,0,(SUM(OFFSET($I$22,0,AO$5-$I$5-$A43+1)))*$C96))</f>
        <v>0</v>
      </c>
      <c r="AP96" s="169">
        <f ca="1">IF(AP$5-$I$5&lt;$A43-1," ",IF(AP$5-$I$5+1&gt;'Primary inputs Alt'!$C$17,0,(SUM(OFFSET($I$22,0,AP$5-$I$5-$A43+1)))*$C96))</f>
        <v>0</v>
      </c>
      <c r="AQ96" s="169">
        <f ca="1">IF(AQ$5-$I$5&lt;$A43-1," ",IF(AQ$5-$I$5+1&gt;'Primary inputs Alt'!$C$17,0,(SUM(OFFSET($I$22,0,AQ$5-$I$5-$A43+1)))*$C96))</f>
        <v>0</v>
      </c>
      <c r="AR96" s="169">
        <f ca="1">IF(AR$5-$I$5&lt;$A43-1," ",IF(AR$5-$I$5+1&gt;'Primary inputs Alt'!$C$17,0,(SUM(OFFSET($I$22,0,AR$5-$I$5-$A43+1)))*$C96))</f>
        <v>0</v>
      </c>
      <c r="AS96" s="169">
        <f ca="1">IF(AS$5-$I$5&lt;$A43-1," ",IF(AS$5-$I$5+1&gt;'Primary inputs Alt'!$C$17,0,(SUM(OFFSET($I$22,0,AS$5-$I$5-$A43+1)))*$C96))</f>
        <v>0</v>
      </c>
      <c r="AT96" s="169">
        <f ca="1">IF(AT$5-$I$5&lt;$A43-1," ",IF(AT$5-$I$5+1&gt;'Primary inputs Alt'!$C$17,0,(SUM(OFFSET($I$22,0,AT$5-$I$5-$A43+1)))*$C96))</f>
        <v>0</v>
      </c>
      <c r="AU96" s="169">
        <f ca="1">IF(AU$5-$I$5&lt;$A43-1," ",IF(AU$5-$I$5+1&gt;'Primary inputs Alt'!$C$17,0,(SUM(OFFSET($I$22,0,AU$5-$I$5-$A43+1)))*$C96))</f>
        <v>0</v>
      </c>
      <c r="AV96" s="169">
        <f ca="1">IF(AV$5-$I$5&lt;$A43-1," ",IF(AV$5-$I$5+1&gt;'Primary inputs Alt'!$C$17,0,(SUM(OFFSET($I$22,0,AV$5-$I$5-$A43+1)))*$C96))</f>
        <v>0</v>
      </c>
      <c r="AW96" s="169">
        <f ca="1">IF(AW$5-$I$5&lt;$A43-1," ",IF(AW$5-$I$5+1&gt;'Primary inputs Alt'!$C$17,0,(SUM(OFFSET($I$22,0,AW$5-$I$5-$A43+1)))*$C96))</f>
        <v>0</v>
      </c>
      <c r="AX96" s="169">
        <f ca="1">IF(AX$5-$I$5&lt;$A43-1," ",IF(AX$5-$I$5+1&gt;'Primary inputs Alt'!$C$17,0,(SUM(OFFSET($I$22,0,AX$5-$I$5-$A43+1)))*$C96))</f>
        <v>0</v>
      </c>
      <c r="AY96" s="169">
        <f ca="1">IF(AY$5-$I$5&lt;$A43-1," ",IF(AY$5-$I$5+1&gt;'Primary inputs Alt'!$C$17,0,(SUM(OFFSET($I$22,0,AY$5-$I$5-$A43+1)))*$C96))</f>
        <v>0</v>
      </c>
      <c r="AZ96" s="169">
        <f ca="1">IF(AZ$5-$I$5&lt;$A43-1," ",IF(AZ$5-$I$5+1&gt;'Primary inputs Alt'!$C$17,0,(SUM(OFFSET($I$22,0,AZ$5-$I$5-$A43+1)))*$C96))</f>
        <v>0</v>
      </c>
      <c r="BA96" s="169">
        <f ca="1">IF(BA$5-$I$5&lt;$A43-1," ",IF(BA$5-$I$5+1&gt;'Primary inputs Alt'!$C$17,0,(SUM(OFFSET($I$22,0,BA$5-$I$5-$A43+1)))*$C96))</f>
        <v>0</v>
      </c>
      <c r="BB96" s="169">
        <f ca="1">IF(BB$5-$I$5&lt;$A43-1," ",IF(BB$5-$I$5+1&gt;'Primary inputs Alt'!$C$17,0,(SUM(OFFSET($I$22,0,BB$5-$I$5-$A43+1)))*$C96))</f>
        <v>0</v>
      </c>
      <c r="BC96" s="169">
        <f ca="1">IF(BC$5-$I$5&lt;$A43-1," ",IF(BC$5-$I$5+1&gt;'Primary inputs Alt'!$C$17,0,(SUM(OFFSET($I$22,0,BC$5-$I$5-$A43+1)))*$C96))</f>
        <v>0</v>
      </c>
      <c r="BD96" s="169">
        <f ca="1">IF(BD$5-$I$5&lt;$A43-1," ",IF(BD$5-$I$5+1&gt;'Primary inputs Alt'!$C$17,0,(SUM(OFFSET($I$22,0,BD$5-$I$5-$A43+1)))*$C96))</f>
        <v>0</v>
      </c>
      <c r="BE96" s="169">
        <f ca="1">IF(BE$5-$I$5&lt;$A43-1," ",IF(BE$5-$I$5+1&gt;'Primary inputs Alt'!$C$17,0,(SUM(OFFSET($I$22,0,BE$5-$I$5-$A43+1)))*$C96))</f>
        <v>0</v>
      </c>
      <c r="BF96" s="169">
        <f ca="1">IF(BF$5-$I$5&lt;$A43-1," ",IF(BF$5-$I$5+1&gt;'Primary inputs Alt'!$C$17,0,(SUM(OFFSET($I$22,0,BF$5-$I$5-$A43+1)))*$C96))</f>
        <v>0</v>
      </c>
    </row>
    <row r="97" spans="2:58">
      <c r="B97" s="119" t="s">
        <v>213</v>
      </c>
      <c r="C97" s="119">
        <f t="shared" ca="1" si="2"/>
        <v>0</v>
      </c>
      <c r="I97" s="169" t="str">
        <f ca="1">IF(I$5-$I$5&lt;$A44-1," ",IF(I$5-$I$5+1&gt;'Primary inputs Alt'!$C$17,0,(SUM(OFFSET($I$22,0,I$5-$I$5-$A44+1)))*$C97))</f>
        <v xml:space="preserve"> </v>
      </c>
      <c r="J97" s="169" t="str">
        <f ca="1">IF(J$5-$I$5&lt;$A44-1," ",IF(J$5-$I$5+1&gt;'Primary inputs Alt'!$C$17,0,(SUM(OFFSET($I$22,0,J$5-$I$5-$A44+1)))*$C97))</f>
        <v xml:space="preserve"> </v>
      </c>
      <c r="K97" s="169" t="str">
        <f ca="1">IF(K$5-$I$5&lt;$A44-1," ",IF(K$5-$I$5+1&gt;'Primary inputs Alt'!$C$17,0,(SUM(OFFSET($I$22,0,K$5-$I$5-$A44+1)))*$C97))</f>
        <v xml:space="preserve"> </v>
      </c>
      <c r="L97" s="169" t="str">
        <f ca="1">IF(L$5-$I$5&lt;$A44-1," ",IF(L$5-$I$5+1&gt;'Primary inputs Alt'!$C$17,0,(SUM(OFFSET($I$22,0,L$5-$I$5-$A44+1)))*$C97))</f>
        <v xml:space="preserve"> </v>
      </c>
      <c r="M97" s="169" t="str">
        <f ca="1">IF(M$5-$I$5&lt;$A44-1," ",IF(M$5-$I$5+1&gt;'Primary inputs Alt'!$C$17,0,(SUM(OFFSET($I$22,0,M$5-$I$5-$A44+1)))*$C97))</f>
        <v xml:space="preserve"> </v>
      </c>
      <c r="N97" s="169" t="str">
        <f ca="1">IF(N$5-$I$5&lt;$A44-1," ",IF(N$5-$I$5+1&gt;'Primary inputs Alt'!$C$17,0,(SUM(OFFSET($I$22,0,N$5-$I$5-$A44+1)))*$C97))</f>
        <v xml:space="preserve"> </v>
      </c>
      <c r="O97" s="169" t="str">
        <f ca="1">IF(O$5-$I$5&lt;$A44-1," ",IF(O$5-$I$5+1&gt;'Primary inputs Alt'!$C$17,0,(SUM(OFFSET($I$22,0,O$5-$I$5-$A44+1)))*$C97))</f>
        <v xml:space="preserve"> </v>
      </c>
      <c r="P97" s="169" t="str">
        <f ca="1">IF(P$5-$I$5&lt;$A44-1," ",IF(P$5-$I$5+1&gt;'Primary inputs Alt'!$C$17,0,(SUM(OFFSET($I$22,0,P$5-$I$5-$A44+1)))*$C97))</f>
        <v xml:space="preserve"> </v>
      </c>
      <c r="Q97" s="169" t="str">
        <f ca="1">IF(Q$5-$I$5&lt;$A44-1," ",IF(Q$5-$I$5+1&gt;'Primary inputs Alt'!$C$17,0,(SUM(OFFSET($I$22,0,Q$5-$I$5-$A44+1)))*$C97))</f>
        <v xml:space="preserve"> </v>
      </c>
      <c r="R97" s="169" t="str">
        <f ca="1">IF(R$5-$I$5&lt;$A44-1," ",IF(R$5-$I$5+1&gt;'Primary inputs Alt'!$C$17,0,(SUM(OFFSET($I$22,0,R$5-$I$5-$A44+1)))*$C97))</f>
        <v xml:space="preserve"> </v>
      </c>
      <c r="S97" s="169" t="str">
        <f ca="1">IF(S$5-$I$5&lt;$A44-1," ",IF(S$5-$I$5+1&gt;'Primary inputs Alt'!$C$17,0,(SUM(OFFSET($I$22,0,S$5-$I$5-$A44+1)))*$C97))</f>
        <v xml:space="preserve"> </v>
      </c>
      <c r="T97" s="169" t="str">
        <f ca="1">IF(T$5-$I$5&lt;$A44-1," ",IF(T$5-$I$5+1&gt;'Primary inputs Alt'!$C$17,0,(SUM(OFFSET($I$22,0,T$5-$I$5-$A44+1)))*$C97))</f>
        <v xml:space="preserve"> </v>
      </c>
      <c r="U97" s="169" t="str">
        <f ca="1">IF(U$5-$I$5&lt;$A44-1," ",IF(U$5-$I$5+1&gt;'Primary inputs Alt'!$C$17,0,(SUM(OFFSET($I$22,0,U$5-$I$5-$A44+1)))*$C97))</f>
        <v xml:space="preserve"> </v>
      </c>
      <c r="V97" s="169" t="str">
        <f ca="1">IF(V$5-$I$5&lt;$A44-1," ",IF(V$5-$I$5+1&gt;'Primary inputs Alt'!$C$17,0,(SUM(OFFSET($I$22,0,V$5-$I$5-$A44+1)))*$C97))</f>
        <v xml:space="preserve"> </v>
      </c>
      <c r="W97" s="169" t="str">
        <f ca="1">IF(W$5-$I$5&lt;$A44-1," ",IF(W$5-$I$5+1&gt;'Primary inputs Alt'!$C$17,0,(SUM(OFFSET($I$22,0,W$5-$I$5-$A44+1)))*$C97))</f>
        <v xml:space="preserve"> </v>
      </c>
      <c r="X97" s="169" t="str">
        <f ca="1">IF(X$5-$I$5&lt;$A44-1," ",IF(X$5-$I$5+1&gt;'Primary inputs Alt'!$C$17,0,(SUM(OFFSET($I$22,0,X$5-$I$5-$A44+1)))*$C97))</f>
        <v xml:space="preserve"> </v>
      </c>
      <c r="Y97" s="169" t="str">
        <f ca="1">IF(Y$5-$I$5&lt;$A44-1," ",IF(Y$5-$I$5+1&gt;'Primary inputs Alt'!$C$17,0,(SUM(OFFSET($I$22,0,Y$5-$I$5-$A44+1)))*$C97))</f>
        <v xml:space="preserve"> </v>
      </c>
      <c r="Z97" s="169" t="str">
        <f ca="1">IF(Z$5-$I$5&lt;$A44-1," ",IF(Z$5-$I$5+1&gt;'Primary inputs Alt'!$C$17,0,(SUM(OFFSET($I$22,0,Z$5-$I$5-$A44+1)))*$C97))</f>
        <v xml:space="preserve"> </v>
      </c>
      <c r="AA97" s="169">
        <f ca="1">IF(AA$5-$I$5&lt;$A44-1," ",IF(AA$5-$I$5+1&gt;'Primary inputs Alt'!$C$17,0,(SUM(OFFSET($I$22,0,AA$5-$I$5-$A44+1)))*$C97))</f>
        <v>0</v>
      </c>
      <c r="AB97" s="169">
        <f ca="1">IF(AB$5-$I$5&lt;$A44-1," ",IF(AB$5-$I$5+1&gt;'Primary inputs Alt'!$C$17,0,(SUM(OFFSET($I$22,0,AB$5-$I$5-$A44+1)))*$C97))</f>
        <v>0</v>
      </c>
      <c r="AC97" s="169">
        <f ca="1">IF(AC$5-$I$5&lt;$A44-1," ",IF(AC$5-$I$5+1&gt;'Primary inputs Alt'!$C$17,0,(SUM(OFFSET($I$22,0,AC$5-$I$5-$A44+1)))*$C97))</f>
        <v>0</v>
      </c>
      <c r="AD97" s="169">
        <f ca="1">IF(AD$5-$I$5&lt;$A44-1," ",IF(AD$5-$I$5+1&gt;'Primary inputs Alt'!$C$17,0,(SUM(OFFSET($I$22,0,AD$5-$I$5-$A44+1)))*$C97))</f>
        <v>0</v>
      </c>
      <c r="AE97" s="169">
        <f ca="1">IF(AE$5-$I$5&lt;$A44-1," ",IF(AE$5-$I$5+1&gt;'Primary inputs Alt'!$C$17,0,(SUM(OFFSET($I$22,0,AE$5-$I$5-$A44+1)))*$C97))</f>
        <v>0</v>
      </c>
      <c r="AF97" s="169">
        <f ca="1">IF(AF$5-$I$5&lt;$A44-1," ",IF(AF$5-$I$5+1&gt;'Primary inputs Alt'!$C$17,0,(SUM(OFFSET($I$22,0,AF$5-$I$5-$A44+1)))*$C97))</f>
        <v>0</v>
      </c>
      <c r="AG97" s="169">
        <f ca="1">IF(AG$5-$I$5&lt;$A44-1," ",IF(AG$5-$I$5+1&gt;'Primary inputs Alt'!$C$17,0,(SUM(OFFSET($I$22,0,AG$5-$I$5-$A44+1)))*$C97))</f>
        <v>0</v>
      </c>
      <c r="AH97" s="169">
        <f ca="1">IF(AH$5-$I$5&lt;$A44-1," ",IF(AH$5-$I$5+1&gt;'Primary inputs Alt'!$C$17,0,(SUM(OFFSET($I$22,0,AH$5-$I$5-$A44+1)))*$C97))</f>
        <v>0</v>
      </c>
      <c r="AI97" s="169">
        <f ca="1">IF(AI$5-$I$5&lt;$A44-1," ",IF(AI$5-$I$5+1&gt;'Primary inputs Alt'!$C$17,0,(SUM(OFFSET($I$22,0,AI$5-$I$5-$A44+1)))*$C97))</f>
        <v>0</v>
      </c>
      <c r="AJ97" s="169">
        <f ca="1">IF(AJ$5-$I$5&lt;$A44-1," ",IF(AJ$5-$I$5+1&gt;'Primary inputs Alt'!$C$17,0,(SUM(OFFSET($I$22,0,AJ$5-$I$5-$A44+1)))*$C97))</f>
        <v>0</v>
      </c>
      <c r="AK97" s="169">
        <f ca="1">IF(AK$5-$I$5&lt;$A44-1," ",IF(AK$5-$I$5+1&gt;'Primary inputs Alt'!$C$17,0,(SUM(OFFSET($I$22,0,AK$5-$I$5-$A44+1)))*$C97))</f>
        <v>0</v>
      </c>
      <c r="AL97" s="169">
        <f ca="1">IF(AL$5-$I$5&lt;$A44-1," ",IF(AL$5-$I$5+1&gt;'Primary inputs Alt'!$C$17,0,(SUM(OFFSET($I$22,0,AL$5-$I$5-$A44+1)))*$C97))</f>
        <v>0</v>
      </c>
      <c r="AM97" s="169">
        <f ca="1">IF(AM$5-$I$5&lt;$A44-1," ",IF(AM$5-$I$5+1&gt;'Primary inputs Alt'!$C$17,0,(SUM(OFFSET($I$22,0,AM$5-$I$5-$A44+1)))*$C97))</f>
        <v>0</v>
      </c>
      <c r="AN97" s="169">
        <f ca="1">IF(AN$5-$I$5&lt;$A44-1," ",IF(AN$5-$I$5+1&gt;'Primary inputs Alt'!$C$17,0,(SUM(OFFSET($I$22,0,AN$5-$I$5-$A44+1)))*$C97))</f>
        <v>0</v>
      </c>
      <c r="AO97" s="169">
        <f ca="1">IF(AO$5-$I$5&lt;$A44-1," ",IF(AO$5-$I$5+1&gt;'Primary inputs Alt'!$C$17,0,(SUM(OFFSET($I$22,0,AO$5-$I$5-$A44+1)))*$C97))</f>
        <v>0</v>
      </c>
      <c r="AP97" s="169">
        <f ca="1">IF(AP$5-$I$5&lt;$A44-1," ",IF(AP$5-$I$5+1&gt;'Primary inputs Alt'!$C$17,0,(SUM(OFFSET($I$22,0,AP$5-$I$5-$A44+1)))*$C97))</f>
        <v>0</v>
      </c>
      <c r="AQ97" s="169">
        <f ca="1">IF(AQ$5-$I$5&lt;$A44-1," ",IF(AQ$5-$I$5+1&gt;'Primary inputs Alt'!$C$17,0,(SUM(OFFSET($I$22,0,AQ$5-$I$5-$A44+1)))*$C97))</f>
        <v>0</v>
      </c>
      <c r="AR97" s="169">
        <f ca="1">IF(AR$5-$I$5&lt;$A44-1," ",IF(AR$5-$I$5+1&gt;'Primary inputs Alt'!$C$17,0,(SUM(OFFSET($I$22,0,AR$5-$I$5-$A44+1)))*$C97))</f>
        <v>0</v>
      </c>
      <c r="AS97" s="169">
        <f ca="1">IF(AS$5-$I$5&lt;$A44-1," ",IF(AS$5-$I$5+1&gt;'Primary inputs Alt'!$C$17,0,(SUM(OFFSET($I$22,0,AS$5-$I$5-$A44+1)))*$C97))</f>
        <v>0</v>
      </c>
      <c r="AT97" s="169">
        <f ca="1">IF(AT$5-$I$5&lt;$A44-1," ",IF(AT$5-$I$5+1&gt;'Primary inputs Alt'!$C$17,0,(SUM(OFFSET($I$22,0,AT$5-$I$5-$A44+1)))*$C97))</f>
        <v>0</v>
      </c>
      <c r="AU97" s="169">
        <f ca="1">IF(AU$5-$I$5&lt;$A44-1," ",IF(AU$5-$I$5+1&gt;'Primary inputs Alt'!$C$17,0,(SUM(OFFSET($I$22,0,AU$5-$I$5-$A44+1)))*$C97))</f>
        <v>0</v>
      </c>
      <c r="AV97" s="169">
        <f ca="1">IF(AV$5-$I$5&lt;$A44-1," ",IF(AV$5-$I$5+1&gt;'Primary inputs Alt'!$C$17,0,(SUM(OFFSET($I$22,0,AV$5-$I$5-$A44+1)))*$C97))</f>
        <v>0</v>
      </c>
      <c r="AW97" s="169">
        <f ca="1">IF(AW$5-$I$5&lt;$A44-1," ",IF(AW$5-$I$5+1&gt;'Primary inputs Alt'!$C$17,0,(SUM(OFFSET($I$22,0,AW$5-$I$5-$A44+1)))*$C97))</f>
        <v>0</v>
      </c>
      <c r="AX97" s="169">
        <f ca="1">IF(AX$5-$I$5&lt;$A44-1," ",IF(AX$5-$I$5+1&gt;'Primary inputs Alt'!$C$17,0,(SUM(OFFSET($I$22,0,AX$5-$I$5-$A44+1)))*$C97))</f>
        <v>0</v>
      </c>
      <c r="AY97" s="169">
        <f ca="1">IF(AY$5-$I$5&lt;$A44-1," ",IF(AY$5-$I$5+1&gt;'Primary inputs Alt'!$C$17,0,(SUM(OFFSET($I$22,0,AY$5-$I$5-$A44+1)))*$C97))</f>
        <v>0</v>
      </c>
      <c r="AZ97" s="169">
        <f ca="1">IF(AZ$5-$I$5&lt;$A44-1," ",IF(AZ$5-$I$5+1&gt;'Primary inputs Alt'!$C$17,0,(SUM(OFFSET($I$22,0,AZ$5-$I$5-$A44+1)))*$C97))</f>
        <v>0</v>
      </c>
      <c r="BA97" s="169">
        <f ca="1">IF(BA$5-$I$5&lt;$A44-1," ",IF(BA$5-$I$5+1&gt;'Primary inputs Alt'!$C$17,0,(SUM(OFFSET($I$22,0,BA$5-$I$5-$A44+1)))*$C97))</f>
        <v>0</v>
      </c>
      <c r="BB97" s="169">
        <f ca="1">IF(BB$5-$I$5&lt;$A44-1," ",IF(BB$5-$I$5+1&gt;'Primary inputs Alt'!$C$17,0,(SUM(OFFSET($I$22,0,BB$5-$I$5-$A44+1)))*$C97))</f>
        <v>0</v>
      </c>
      <c r="BC97" s="169">
        <f ca="1">IF(BC$5-$I$5&lt;$A44-1," ",IF(BC$5-$I$5+1&gt;'Primary inputs Alt'!$C$17,0,(SUM(OFFSET($I$22,0,BC$5-$I$5-$A44+1)))*$C97))</f>
        <v>0</v>
      </c>
      <c r="BD97" s="169">
        <f ca="1">IF(BD$5-$I$5&lt;$A44-1," ",IF(BD$5-$I$5+1&gt;'Primary inputs Alt'!$C$17,0,(SUM(OFFSET($I$22,0,BD$5-$I$5-$A44+1)))*$C97))</f>
        <v>0</v>
      </c>
      <c r="BE97" s="169">
        <f ca="1">IF(BE$5-$I$5&lt;$A44-1," ",IF(BE$5-$I$5+1&gt;'Primary inputs Alt'!$C$17,0,(SUM(OFFSET($I$22,0,BE$5-$I$5-$A44+1)))*$C97))</f>
        <v>0</v>
      </c>
      <c r="BF97" s="169">
        <f ca="1">IF(BF$5-$I$5&lt;$A44-1," ",IF(BF$5-$I$5+1&gt;'Primary inputs Alt'!$C$17,0,(SUM(OFFSET($I$22,0,BF$5-$I$5-$A44+1)))*$C97))</f>
        <v>0</v>
      </c>
    </row>
    <row r="98" spans="2:58">
      <c r="B98" s="119" t="s">
        <v>214</v>
      </c>
      <c r="C98" s="119">
        <f t="shared" ca="1" si="2"/>
        <v>0</v>
      </c>
      <c r="I98" s="169" t="str">
        <f ca="1">IF(I$5-$I$5&lt;$A45-1," ",IF(I$5-$I$5+1&gt;'Primary inputs Alt'!$C$17,0,(SUM(OFFSET($I$22,0,I$5-$I$5-$A45+1)))*$C98))</f>
        <v xml:space="preserve"> </v>
      </c>
      <c r="J98" s="169" t="str">
        <f ca="1">IF(J$5-$I$5&lt;$A45-1," ",IF(J$5-$I$5+1&gt;'Primary inputs Alt'!$C$17,0,(SUM(OFFSET($I$22,0,J$5-$I$5-$A45+1)))*$C98))</f>
        <v xml:space="preserve"> </v>
      </c>
      <c r="K98" s="169" t="str">
        <f ca="1">IF(K$5-$I$5&lt;$A45-1," ",IF(K$5-$I$5+1&gt;'Primary inputs Alt'!$C$17,0,(SUM(OFFSET($I$22,0,K$5-$I$5-$A45+1)))*$C98))</f>
        <v xml:space="preserve"> </v>
      </c>
      <c r="L98" s="169" t="str">
        <f ca="1">IF(L$5-$I$5&lt;$A45-1," ",IF(L$5-$I$5+1&gt;'Primary inputs Alt'!$C$17,0,(SUM(OFFSET($I$22,0,L$5-$I$5-$A45+1)))*$C98))</f>
        <v xml:space="preserve"> </v>
      </c>
      <c r="M98" s="169" t="str">
        <f ca="1">IF(M$5-$I$5&lt;$A45-1," ",IF(M$5-$I$5+1&gt;'Primary inputs Alt'!$C$17,0,(SUM(OFFSET($I$22,0,M$5-$I$5-$A45+1)))*$C98))</f>
        <v xml:space="preserve"> </v>
      </c>
      <c r="N98" s="169" t="str">
        <f ca="1">IF(N$5-$I$5&lt;$A45-1," ",IF(N$5-$I$5+1&gt;'Primary inputs Alt'!$C$17,0,(SUM(OFFSET($I$22,0,N$5-$I$5-$A45+1)))*$C98))</f>
        <v xml:space="preserve"> </v>
      </c>
      <c r="O98" s="169" t="str">
        <f ca="1">IF(O$5-$I$5&lt;$A45-1," ",IF(O$5-$I$5+1&gt;'Primary inputs Alt'!$C$17,0,(SUM(OFFSET($I$22,0,O$5-$I$5-$A45+1)))*$C98))</f>
        <v xml:space="preserve"> </v>
      </c>
      <c r="P98" s="169" t="str">
        <f ca="1">IF(P$5-$I$5&lt;$A45-1," ",IF(P$5-$I$5+1&gt;'Primary inputs Alt'!$C$17,0,(SUM(OFFSET($I$22,0,P$5-$I$5-$A45+1)))*$C98))</f>
        <v xml:space="preserve"> </v>
      </c>
      <c r="Q98" s="169" t="str">
        <f ca="1">IF(Q$5-$I$5&lt;$A45-1," ",IF(Q$5-$I$5+1&gt;'Primary inputs Alt'!$C$17,0,(SUM(OFFSET($I$22,0,Q$5-$I$5-$A45+1)))*$C98))</f>
        <v xml:space="preserve"> </v>
      </c>
      <c r="R98" s="169" t="str">
        <f ca="1">IF(R$5-$I$5&lt;$A45-1," ",IF(R$5-$I$5+1&gt;'Primary inputs Alt'!$C$17,0,(SUM(OFFSET($I$22,0,R$5-$I$5-$A45+1)))*$C98))</f>
        <v xml:space="preserve"> </v>
      </c>
      <c r="S98" s="169" t="str">
        <f ca="1">IF(S$5-$I$5&lt;$A45-1," ",IF(S$5-$I$5+1&gt;'Primary inputs Alt'!$C$17,0,(SUM(OFFSET($I$22,0,S$5-$I$5-$A45+1)))*$C98))</f>
        <v xml:space="preserve"> </v>
      </c>
      <c r="T98" s="169" t="str">
        <f ca="1">IF(T$5-$I$5&lt;$A45-1," ",IF(T$5-$I$5+1&gt;'Primary inputs Alt'!$C$17,0,(SUM(OFFSET($I$22,0,T$5-$I$5-$A45+1)))*$C98))</f>
        <v xml:space="preserve"> </v>
      </c>
      <c r="U98" s="169" t="str">
        <f ca="1">IF(U$5-$I$5&lt;$A45-1," ",IF(U$5-$I$5+1&gt;'Primary inputs Alt'!$C$17,0,(SUM(OFFSET($I$22,0,U$5-$I$5-$A45+1)))*$C98))</f>
        <v xml:space="preserve"> </v>
      </c>
      <c r="V98" s="169" t="str">
        <f ca="1">IF(V$5-$I$5&lt;$A45-1," ",IF(V$5-$I$5+1&gt;'Primary inputs Alt'!$C$17,0,(SUM(OFFSET($I$22,0,V$5-$I$5-$A45+1)))*$C98))</f>
        <v xml:space="preserve"> </v>
      </c>
      <c r="W98" s="169" t="str">
        <f ca="1">IF(W$5-$I$5&lt;$A45-1," ",IF(W$5-$I$5+1&gt;'Primary inputs Alt'!$C$17,0,(SUM(OFFSET($I$22,0,W$5-$I$5-$A45+1)))*$C98))</f>
        <v xml:space="preserve"> </v>
      </c>
      <c r="X98" s="169" t="str">
        <f ca="1">IF(X$5-$I$5&lt;$A45-1," ",IF(X$5-$I$5+1&gt;'Primary inputs Alt'!$C$17,0,(SUM(OFFSET($I$22,0,X$5-$I$5-$A45+1)))*$C98))</f>
        <v xml:space="preserve"> </v>
      </c>
      <c r="Y98" s="169" t="str">
        <f ca="1">IF(Y$5-$I$5&lt;$A45-1," ",IF(Y$5-$I$5+1&gt;'Primary inputs Alt'!$C$17,0,(SUM(OFFSET($I$22,0,Y$5-$I$5-$A45+1)))*$C98))</f>
        <v xml:space="preserve"> </v>
      </c>
      <c r="Z98" s="169" t="str">
        <f ca="1">IF(Z$5-$I$5&lt;$A45-1," ",IF(Z$5-$I$5+1&gt;'Primary inputs Alt'!$C$17,0,(SUM(OFFSET($I$22,0,Z$5-$I$5-$A45+1)))*$C98))</f>
        <v xml:space="preserve"> </v>
      </c>
      <c r="AA98" s="169" t="str">
        <f ca="1">IF(AA$5-$I$5&lt;$A45-1," ",IF(AA$5-$I$5+1&gt;'Primary inputs Alt'!$C$17,0,(SUM(OFFSET($I$22,0,AA$5-$I$5-$A45+1)))*$C98))</f>
        <v xml:space="preserve"> </v>
      </c>
      <c r="AB98" s="169">
        <f ca="1">IF(AB$5-$I$5&lt;$A45-1," ",IF(AB$5-$I$5+1&gt;'Primary inputs Alt'!$C$17,0,(SUM(OFFSET($I$22,0,AB$5-$I$5-$A45+1)))*$C98))</f>
        <v>0</v>
      </c>
      <c r="AC98" s="169">
        <f ca="1">IF(AC$5-$I$5&lt;$A45-1," ",IF(AC$5-$I$5+1&gt;'Primary inputs Alt'!$C$17,0,(SUM(OFFSET($I$22,0,AC$5-$I$5-$A45+1)))*$C98))</f>
        <v>0</v>
      </c>
      <c r="AD98" s="169">
        <f ca="1">IF(AD$5-$I$5&lt;$A45-1," ",IF(AD$5-$I$5+1&gt;'Primary inputs Alt'!$C$17,0,(SUM(OFFSET($I$22,0,AD$5-$I$5-$A45+1)))*$C98))</f>
        <v>0</v>
      </c>
      <c r="AE98" s="169">
        <f ca="1">IF(AE$5-$I$5&lt;$A45-1," ",IF(AE$5-$I$5+1&gt;'Primary inputs Alt'!$C$17,0,(SUM(OFFSET($I$22,0,AE$5-$I$5-$A45+1)))*$C98))</f>
        <v>0</v>
      </c>
      <c r="AF98" s="169">
        <f ca="1">IF(AF$5-$I$5&lt;$A45-1," ",IF(AF$5-$I$5+1&gt;'Primary inputs Alt'!$C$17,0,(SUM(OFFSET($I$22,0,AF$5-$I$5-$A45+1)))*$C98))</f>
        <v>0</v>
      </c>
      <c r="AG98" s="169">
        <f ca="1">IF(AG$5-$I$5&lt;$A45-1," ",IF(AG$5-$I$5+1&gt;'Primary inputs Alt'!$C$17,0,(SUM(OFFSET($I$22,0,AG$5-$I$5-$A45+1)))*$C98))</f>
        <v>0</v>
      </c>
      <c r="AH98" s="169">
        <f ca="1">IF(AH$5-$I$5&lt;$A45-1," ",IF(AH$5-$I$5+1&gt;'Primary inputs Alt'!$C$17,0,(SUM(OFFSET($I$22,0,AH$5-$I$5-$A45+1)))*$C98))</f>
        <v>0</v>
      </c>
      <c r="AI98" s="169">
        <f ca="1">IF(AI$5-$I$5&lt;$A45-1," ",IF(AI$5-$I$5+1&gt;'Primary inputs Alt'!$C$17,0,(SUM(OFFSET($I$22,0,AI$5-$I$5-$A45+1)))*$C98))</f>
        <v>0</v>
      </c>
      <c r="AJ98" s="169">
        <f ca="1">IF(AJ$5-$I$5&lt;$A45-1," ",IF(AJ$5-$I$5+1&gt;'Primary inputs Alt'!$C$17,0,(SUM(OFFSET($I$22,0,AJ$5-$I$5-$A45+1)))*$C98))</f>
        <v>0</v>
      </c>
      <c r="AK98" s="169">
        <f ca="1">IF(AK$5-$I$5&lt;$A45-1," ",IF(AK$5-$I$5+1&gt;'Primary inputs Alt'!$C$17,0,(SUM(OFFSET($I$22,0,AK$5-$I$5-$A45+1)))*$C98))</f>
        <v>0</v>
      </c>
      <c r="AL98" s="169">
        <f ca="1">IF(AL$5-$I$5&lt;$A45-1," ",IF(AL$5-$I$5+1&gt;'Primary inputs Alt'!$C$17,0,(SUM(OFFSET($I$22,0,AL$5-$I$5-$A45+1)))*$C98))</f>
        <v>0</v>
      </c>
      <c r="AM98" s="169">
        <f ca="1">IF(AM$5-$I$5&lt;$A45-1," ",IF(AM$5-$I$5+1&gt;'Primary inputs Alt'!$C$17,0,(SUM(OFFSET($I$22,0,AM$5-$I$5-$A45+1)))*$C98))</f>
        <v>0</v>
      </c>
      <c r="AN98" s="169">
        <f ca="1">IF(AN$5-$I$5&lt;$A45-1," ",IF(AN$5-$I$5+1&gt;'Primary inputs Alt'!$C$17,0,(SUM(OFFSET($I$22,0,AN$5-$I$5-$A45+1)))*$C98))</f>
        <v>0</v>
      </c>
      <c r="AO98" s="169">
        <f ca="1">IF(AO$5-$I$5&lt;$A45-1," ",IF(AO$5-$I$5+1&gt;'Primary inputs Alt'!$C$17,0,(SUM(OFFSET($I$22,0,AO$5-$I$5-$A45+1)))*$C98))</f>
        <v>0</v>
      </c>
      <c r="AP98" s="169">
        <f ca="1">IF(AP$5-$I$5&lt;$A45-1," ",IF(AP$5-$I$5+1&gt;'Primary inputs Alt'!$C$17,0,(SUM(OFFSET($I$22,0,AP$5-$I$5-$A45+1)))*$C98))</f>
        <v>0</v>
      </c>
      <c r="AQ98" s="169">
        <f ca="1">IF(AQ$5-$I$5&lt;$A45-1," ",IF(AQ$5-$I$5+1&gt;'Primary inputs Alt'!$C$17,0,(SUM(OFFSET($I$22,0,AQ$5-$I$5-$A45+1)))*$C98))</f>
        <v>0</v>
      </c>
      <c r="AR98" s="169">
        <f ca="1">IF(AR$5-$I$5&lt;$A45-1," ",IF(AR$5-$I$5+1&gt;'Primary inputs Alt'!$C$17,0,(SUM(OFFSET($I$22,0,AR$5-$I$5-$A45+1)))*$C98))</f>
        <v>0</v>
      </c>
      <c r="AS98" s="169">
        <f ca="1">IF(AS$5-$I$5&lt;$A45-1," ",IF(AS$5-$I$5+1&gt;'Primary inputs Alt'!$C$17,0,(SUM(OFFSET($I$22,0,AS$5-$I$5-$A45+1)))*$C98))</f>
        <v>0</v>
      </c>
      <c r="AT98" s="169">
        <f ca="1">IF(AT$5-$I$5&lt;$A45-1," ",IF(AT$5-$I$5+1&gt;'Primary inputs Alt'!$C$17,0,(SUM(OFFSET($I$22,0,AT$5-$I$5-$A45+1)))*$C98))</f>
        <v>0</v>
      </c>
      <c r="AU98" s="169">
        <f ca="1">IF(AU$5-$I$5&lt;$A45-1," ",IF(AU$5-$I$5+1&gt;'Primary inputs Alt'!$C$17,0,(SUM(OFFSET($I$22,0,AU$5-$I$5-$A45+1)))*$C98))</f>
        <v>0</v>
      </c>
      <c r="AV98" s="169">
        <f ca="1">IF(AV$5-$I$5&lt;$A45-1," ",IF(AV$5-$I$5+1&gt;'Primary inputs Alt'!$C$17,0,(SUM(OFFSET($I$22,0,AV$5-$I$5-$A45+1)))*$C98))</f>
        <v>0</v>
      </c>
      <c r="AW98" s="169">
        <f ca="1">IF(AW$5-$I$5&lt;$A45-1," ",IF(AW$5-$I$5+1&gt;'Primary inputs Alt'!$C$17,0,(SUM(OFFSET($I$22,0,AW$5-$I$5-$A45+1)))*$C98))</f>
        <v>0</v>
      </c>
      <c r="AX98" s="169">
        <f ca="1">IF(AX$5-$I$5&lt;$A45-1," ",IF(AX$5-$I$5+1&gt;'Primary inputs Alt'!$C$17,0,(SUM(OFFSET($I$22,0,AX$5-$I$5-$A45+1)))*$C98))</f>
        <v>0</v>
      </c>
      <c r="AY98" s="169">
        <f ca="1">IF(AY$5-$I$5&lt;$A45-1," ",IF(AY$5-$I$5+1&gt;'Primary inputs Alt'!$C$17,0,(SUM(OFFSET($I$22,0,AY$5-$I$5-$A45+1)))*$C98))</f>
        <v>0</v>
      </c>
      <c r="AZ98" s="169">
        <f ca="1">IF(AZ$5-$I$5&lt;$A45-1," ",IF(AZ$5-$I$5+1&gt;'Primary inputs Alt'!$C$17,0,(SUM(OFFSET($I$22,0,AZ$5-$I$5-$A45+1)))*$C98))</f>
        <v>0</v>
      </c>
      <c r="BA98" s="169">
        <f ca="1">IF(BA$5-$I$5&lt;$A45-1," ",IF(BA$5-$I$5+1&gt;'Primary inputs Alt'!$C$17,0,(SUM(OFFSET($I$22,0,BA$5-$I$5-$A45+1)))*$C98))</f>
        <v>0</v>
      </c>
      <c r="BB98" s="169">
        <f ca="1">IF(BB$5-$I$5&lt;$A45-1," ",IF(BB$5-$I$5+1&gt;'Primary inputs Alt'!$C$17,0,(SUM(OFFSET($I$22,0,BB$5-$I$5-$A45+1)))*$C98))</f>
        <v>0</v>
      </c>
      <c r="BC98" s="169">
        <f ca="1">IF(BC$5-$I$5&lt;$A45-1," ",IF(BC$5-$I$5+1&gt;'Primary inputs Alt'!$C$17,0,(SUM(OFFSET($I$22,0,BC$5-$I$5-$A45+1)))*$C98))</f>
        <v>0</v>
      </c>
      <c r="BD98" s="169">
        <f ca="1">IF(BD$5-$I$5&lt;$A45-1," ",IF(BD$5-$I$5+1&gt;'Primary inputs Alt'!$C$17,0,(SUM(OFFSET($I$22,0,BD$5-$I$5-$A45+1)))*$C98))</f>
        <v>0</v>
      </c>
      <c r="BE98" s="169">
        <f ca="1">IF(BE$5-$I$5&lt;$A45-1," ",IF(BE$5-$I$5+1&gt;'Primary inputs Alt'!$C$17,0,(SUM(OFFSET($I$22,0,BE$5-$I$5-$A45+1)))*$C98))</f>
        <v>0</v>
      </c>
      <c r="BF98" s="169">
        <f ca="1">IF(BF$5-$I$5&lt;$A45-1," ",IF(BF$5-$I$5+1&gt;'Primary inputs Alt'!$C$17,0,(SUM(OFFSET($I$22,0,BF$5-$I$5-$A45+1)))*$C98))</f>
        <v>0</v>
      </c>
    </row>
    <row r="99" spans="2:58">
      <c r="B99" s="119" t="s">
        <v>215</v>
      </c>
      <c r="C99" s="119">
        <f t="shared" ca="1" si="2"/>
        <v>0</v>
      </c>
      <c r="I99" s="169" t="str">
        <f ca="1">IF(I$5-$I$5&lt;$A46-1," ",IF(I$5-$I$5+1&gt;'Primary inputs Alt'!$C$17,0,(SUM(OFFSET($I$22,0,I$5-$I$5-$A46+1)))*$C99))</f>
        <v xml:space="preserve"> </v>
      </c>
      <c r="J99" s="169" t="str">
        <f ca="1">IF(J$5-$I$5&lt;$A46-1," ",IF(J$5-$I$5+1&gt;'Primary inputs Alt'!$C$17,0,(SUM(OFFSET($I$22,0,J$5-$I$5-$A46+1)))*$C99))</f>
        <v xml:space="preserve"> </v>
      </c>
      <c r="K99" s="169" t="str">
        <f ca="1">IF(K$5-$I$5&lt;$A46-1," ",IF(K$5-$I$5+1&gt;'Primary inputs Alt'!$C$17,0,(SUM(OFFSET($I$22,0,K$5-$I$5-$A46+1)))*$C99))</f>
        <v xml:space="preserve"> </v>
      </c>
      <c r="L99" s="169" t="str">
        <f ca="1">IF(L$5-$I$5&lt;$A46-1," ",IF(L$5-$I$5+1&gt;'Primary inputs Alt'!$C$17,0,(SUM(OFFSET($I$22,0,L$5-$I$5-$A46+1)))*$C99))</f>
        <v xml:space="preserve"> </v>
      </c>
      <c r="M99" s="169" t="str">
        <f ca="1">IF(M$5-$I$5&lt;$A46-1," ",IF(M$5-$I$5+1&gt;'Primary inputs Alt'!$C$17,0,(SUM(OFFSET($I$22,0,M$5-$I$5-$A46+1)))*$C99))</f>
        <v xml:space="preserve"> </v>
      </c>
      <c r="N99" s="169" t="str">
        <f ca="1">IF(N$5-$I$5&lt;$A46-1," ",IF(N$5-$I$5+1&gt;'Primary inputs Alt'!$C$17,0,(SUM(OFFSET($I$22,0,N$5-$I$5-$A46+1)))*$C99))</f>
        <v xml:space="preserve"> </v>
      </c>
      <c r="O99" s="169" t="str">
        <f ca="1">IF(O$5-$I$5&lt;$A46-1," ",IF(O$5-$I$5+1&gt;'Primary inputs Alt'!$C$17,0,(SUM(OFFSET($I$22,0,O$5-$I$5-$A46+1)))*$C99))</f>
        <v xml:space="preserve"> </v>
      </c>
      <c r="P99" s="169" t="str">
        <f ca="1">IF(P$5-$I$5&lt;$A46-1," ",IF(P$5-$I$5+1&gt;'Primary inputs Alt'!$C$17,0,(SUM(OFFSET($I$22,0,P$5-$I$5-$A46+1)))*$C99))</f>
        <v xml:space="preserve"> </v>
      </c>
      <c r="Q99" s="169" t="str">
        <f ca="1">IF(Q$5-$I$5&lt;$A46-1," ",IF(Q$5-$I$5+1&gt;'Primary inputs Alt'!$C$17,0,(SUM(OFFSET($I$22,0,Q$5-$I$5-$A46+1)))*$C99))</f>
        <v xml:space="preserve"> </v>
      </c>
      <c r="R99" s="169" t="str">
        <f ca="1">IF(R$5-$I$5&lt;$A46-1," ",IF(R$5-$I$5+1&gt;'Primary inputs Alt'!$C$17,0,(SUM(OFFSET($I$22,0,R$5-$I$5-$A46+1)))*$C99))</f>
        <v xml:space="preserve"> </v>
      </c>
      <c r="S99" s="169" t="str">
        <f ca="1">IF(S$5-$I$5&lt;$A46-1," ",IF(S$5-$I$5+1&gt;'Primary inputs Alt'!$C$17,0,(SUM(OFFSET($I$22,0,S$5-$I$5-$A46+1)))*$C99))</f>
        <v xml:space="preserve"> </v>
      </c>
      <c r="T99" s="169" t="str">
        <f ca="1">IF(T$5-$I$5&lt;$A46-1," ",IF(T$5-$I$5+1&gt;'Primary inputs Alt'!$C$17,0,(SUM(OFFSET($I$22,0,T$5-$I$5-$A46+1)))*$C99))</f>
        <v xml:space="preserve"> </v>
      </c>
      <c r="U99" s="169" t="str">
        <f ca="1">IF(U$5-$I$5&lt;$A46-1," ",IF(U$5-$I$5+1&gt;'Primary inputs Alt'!$C$17,0,(SUM(OFFSET($I$22,0,U$5-$I$5-$A46+1)))*$C99))</f>
        <v xml:space="preserve"> </v>
      </c>
      <c r="V99" s="169" t="str">
        <f ca="1">IF(V$5-$I$5&lt;$A46-1," ",IF(V$5-$I$5+1&gt;'Primary inputs Alt'!$C$17,0,(SUM(OFFSET($I$22,0,V$5-$I$5-$A46+1)))*$C99))</f>
        <v xml:space="preserve"> </v>
      </c>
      <c r="W99" s="169" t="str">
        <f ca="1">IF(W$5-$I$5&lt;$A46-1," ",IF(W$5-$I$5+1&gt;'Primary inputs Alt'!$C$17,0,(SUM(OFFSET($I$22,0,W$5-$I$5-$A46+1)))*$C99))</f>
        <v xml:space="preserve"> </v>
      </c>
      <c r="X99" s="169" t="str">
        <f ca="1">IF(X$5-$I$5&lt;$A46-1," ",IF(X$5-$I$5+1&gt;'Primary inputs Alt'!$C$17,0,(SUM(OFFSET($I$22,0,X$5-$I$5-$A46+1)))*$C99))</f>
        <v xml:space="preserve"> </v>
      </c>
      <c r="Y99" s="169" t="str">
        <f ca="1">IF(Y$5-$I$5&lt;$A46-1," ",IF(Y$5-$I$5+1&gt;'Primary inputs Alt'!$C$17,0,(SUM(OFFSET($I$22,0,Y$5-$I$5-$A46+1)))*$C99))</f>
        <v xml:space="preserve"> </v>
      </c>
      <c r="Z99" s="169" t="str">
        <f ca="1">IF(Z$5-$I$5&lt;$A46-1," ",IF(Z$5-$I$5+1&gt;'Primary inputs Alt'!$C$17,0,(SUM(OFFSET($I$22,0,Z$5-$I$5-$A46+1)))*$C99))</f>
        <v xml:space="preserve"> </v>
      </c>
      <c r="AA99" s="169" t="str">
        <f ca="1">IF(AA$5-$I$5&lt;$A46-1," ",IF(AA$5-$I$5+1&gt;'Primary inputs Alt'!$C$17,0,(SUM(OFFSET($I$22,0,AA$5-$I$5-$A46+1)))*$C99))</f>
        <v xml:space="preserve"> </v>
      </c>
      <c r="AB99" s="169" t="str">
        <f ca="1">IF(AB$5-$I$5&lt;$A46-1," ",IF(AB$5-$I$5+1&gt;'Primary inputs Alt'!$C$17,0,(SUM(OFFSET($I$22,0,AB$5-$I$5-$A46+1)))*$C99))</f>
        <v xml:space="preserve"> </v>
      </c>
      <c r="AC99" s="169">
        <f ca="1">IF(AC$5-$I$5&lt;$A46-1," ",IF(AC$5-$I$5+1&gt;'Primary inputs Alt'!$C$17,0,(SUM(OFFSET($I$22,0,AC$5-$I$5-$A46+1)))*$C99))</f>
        <v>0</v>
      </c>
      <c r="AD99" s="169">
        <f ca="1">IF(AD$5-$I$5&lt;$A46-1," ",IF(AD$5-$I$5+1&gt;'Primary inputs Alt'!$C$17,0,(SUM(OFFSET($I$22,0,AD$5-$I$5-$A46+1)))*$C99))</f>
        <v>0</v>
      </c>
      <c r="AE99" s="169">
        <f ca="1">IF(AE$5-$I$5&lt;$A46-1," ",IF(AE$5-$I$5+1&gt;'Primary inputs Alt'!$C$17,0,(SUM(OFFSET($I$22,0,AE$5-$I$5-$A46+1)))*$C99))</f>
        <v>0</v>
      </c>
      <c r="AF99" s="169">
        <f ca="1">IF(AF$5-$I$5&lt;$A46-1," ",IF(AF$5-$I$5+1&gt;'Primary inputs Alt'!$C$17,0,(SUM(OFFSET($I$22,0,AF$5-$I$5-$A46+1)))*$C99))</f>
        <v>0</v>
      </c>
      <c r="AG99" s="169">
        <f ca="1">IF(AG$5-$I$5&lt;$A46-1," ",IF(AG$5-$I$5+1&gt;'Primary inputs Alt'!$C$17,0,(SUM(OFFSET($I$22,0,AG$5-$I$5-$A46+1)))*$C99))</f>
        <v>0</v>
      </c>
      <c r="AH99" s="169">
        <f ca="1">IF(AH$5-$I$5&lt;$A46-1," ",IF(AH$5-$I$5+1&gt;'Primary inputs Alt'!$C$17,0,(SUM(OFFSET($I$22,0,AH$5-$I$5-$A46+1)))*$C99))</f>
        <v>0</v>
      </c>
      <c r="AI99" s="169">
        <f ca="1">IF(AI$5-$I$5&lt;$A46-1," ",IF(AI$5-$I$5+1&gt;'Primary inputs Alt'!$C$17,0,(SUM(OFFSET($I$22,0,AI$5-$I$5-$A46+1)))*$C99))</f>
        <v>0</v>
      </c>
      <c r="AJ99" s="169">
        <f ca="1">IF(AJ$5-$I$5&lt;$A46-1," ",IF(AJ$5-$I$5+1&gt;'Primary inputs Alt'!$C$17,0,(SUM(OFFSET($I$22,0,AJ$5-$I$5-$A46+1)))*$C99))</f>
        <v>0</v>
      </c>
      <c r="AK99" s="169">
        <f ca="1">IF(AK$5-$I$5&lt;$A46-1," ",IF(AK$5-$I$5+1&gt;'Primary inputs Alt'!$C$17,0,(SUM(OFFSET($I$22,0,AK$5-$I$5-$A46+1)))*$C99))</f>
        <v>0</v>
      </c>
      <c r="AL99" s="169">
        <f ca="1">IF(AL$5-$I$5&lt;$A46-1," ",IF(AL$5-$I$5+1&gt;'Primary inputs Alt'!$C$17,0,(SUM(OFFSET($I$22,0,AL$5-$I$5-$A46+1)))*$C99))</f>
        <v>0</v>
      </c>
      <c r="AM99" s="169">
        <f ca="1">IF(AM$5-$I$5&lt;$A46-1," ",IF(AM$5-$I$5+1&gt;'Primary inputs Alt'!$C$17,0,(SUM(OFFSET($I$22,0,AM$5-$I$5-$A46+1)))*$C99))</f>
        <v>0</v>
      </c>
      <c r="AN99" s="169">
        <f ca="1">IF(AN$5-$I$5&lt;$A46-1," ",IF(AN$5-$I$5+1&gt;'Primary inputs Alt'!$C$17,0,(SUM(OFFSET($I$22,0,AN$5-$I$5-$A46+1)))*$C99))</f>
        <v>0</v>
      </c>
      <c r="AO99" s="169">
        <f ca="1">IF(AO$5-$I$5&lt;$A46-1," ",IF(AO$5-$I$5+1&gt;'Primary inputs Alt'!$C$17,0,(SUM(OFFSET($I$22,0,AO$5-$I$5-$A46+1)))*$C99))</f>
        <v>0</v>
      </c>
      <c r="AP99" s="169">
        <f ca="1">IF(AP$5-$I$5&lt;$A46-1," ",IF(AP$5-$I$5+1&gt;'Primary inputs Alt'!$C$17,0,(SUM(OFFSET($I$22,0,AP$5-$I$5-$A46+1)))*$C99))</f>
        <v>0</v>
      </c>
      <c r="AQ99" s="169">
        <f ca="1">IF(AQ$5-$I$5&lt;$A46-1," ",IF(AQ$5-$I$5+1&gt;'Primary inputs Alt'!$C$17,0,(SUM(OFFSET($I$22,0,AQ$5-$I$5-$A46+1)))*$C99))</f>
        <v>0</v>
      </c>
      <c r="AR99" s="169">
        <f ca="1">IF(AR$5-$I$5&lt;$A46-1," ",IF(AR$5-$I$5+1&gt;'Primary inputs Alt'!$C$17,0,(SUM(OFFSET($I$22,0,AR$5-$I$5-$A46+1)))*$C99))</f>
        <v>0</v>
      </c>
      <c r="AS99" s="169">
        <f ca="1">IF(AS$5-$I$5&lt;$A46-1," ",IF(AS$5-$I$5+1&gt;'Primary inputs Alt'!$C$17,0,(SUM(OFFSET($I$22,0,AS$5-$I$5-$A46+1)))*$C99))</f>
        <v>0</v>
      </c>
      <c r="AT99" s="169">
        <f ca="1">IF(AT$5-$I$5&lt;$A46-1," ",IF(AT$5-$I$5+1&gt;'Primary inputs Alt'!$C$17,0,(SUM(OFFSET($I$22,0,AT$5-$I$5-$A46+1)))*$C99))</f>
        <v>0</v>
      </c>
      <c r="AU99" s="169">
        <f ca="1">IF(AU$5-$I$5&lt;$A46-1," ",IF(AU$5-$I$5+1&gt;'Primary inputs Alt'!$C$17,0,(SUM(OFFSET($I$22,0,AU$5-$I$5-$A46+1)))*$C99))</f>
        <v>0</v>
      </c>
      <c r="AV99" s="169">
        <f ca="1">IF(AV$5-$I$5&lt;$A46-1," ",IF(AV$5-$I$5+1&gt;'Primary inputs Alt'!$C$17,0,(SUM(OFFSET($I$22,0,AV$5-$I$5-$A46+1)))*$C99))</f>
        <v>0</v>
      </c>
      <c r="AW99" s="169">
        <f ca="1">IF(AW$5-$I$5&lt;$A46-1," ",IF(AW$5-$I$5+1&gt;'Primary inputs Alt'!$C$17,0,(SUM(OFFSET($I$22,0,AW$5-$I$5-$A46+1)))*$C99))</f>
        <v>0</v>
      </c>
      <c r="AX99" s="169">
        <f ca="1">IF(AX$5-$I$5&lt;$A46-1," ",IF(AX$5-$I$5+1&gt;'Primary inputs Alt'!$C$17,0,(SUM(OFFSET($I$22,0,AX$5-$I$5-$A46+1)))*$C99))</f>
        <v>0</v>
      </c>
      <c r="AY99" s="169">
        <f ca="1">IF(AY$5-$I$5&lt;$A46-1," ",IF(AY$5-$I$5+1&gt;'Primary inputs Alt'!$C$17,0,(SUM(OFFSET($I$22,0,AY$5-$I$5-$A46+1)))*$C99))</f>
        <v>0</v>
      </c>
      <c r="AZ99" s="169">
        <f ca="1">IF(AZ$5-$I$5&lt;$A46-1," ",IF(AZ$5-$I$5+1&gt;'Primary inputs Alt'!$C$17,0,(SUM(OFFSET($I$22,0,AZ$5-$I$5-$A46+1)))*$C99))</f>
        <v>0</v>
      </c>
      <c r="BA99" s="169">
        <f ca="1">IF(BA$5-$I$5&lt;$A46-1," ",IF(BA$5-$I$5+1&gt;'Primary inputs Alt'!$C$17,0,(SUM(OFFSET($I$22,0,BA$5-$I$5-$A46+1)))*$C99))</f>
        <v>0</v>
      </c>
      <c r="BB99" s="169">
        <f ca="1">IF(BB$5-$I$5&lt;$A46-1," ",IF(BB$5-$I$5+1&gt;'Primary inputs Alt'!$C$17,0,(SUM(OFFSET($I$22,0,BB$5-$I$5-$A46+1)))*$C99))</f>
        <v>0</v>
      </c>
      <c r="BC99" s="169">
        <f ca="1">IF(BC$5-$I$5&lt;$A46-1," ",IF(BC$5-$I$5+1&gt;'Primary inputs Alt'!$C$17,0,(SUM(OFFSET($I$22,0,BC$5-$I$5-$A46+1)))*$C99))</f>
        <v>0</v>
      </c>
      <c r="BD99" s="169">
        <f ca="1">IF(BD$5-$I$5&lt;$A46-1," ",IF(BD$5-$I$5+1&gt;'Primary inputs Alt'!$C$17,0,(SUM(OFFSET($I$22,0,BD$5-$I$5-$A46+1)))*$C99))</f>
        <v>0</v>
      </c>
      <c r="BE99" s="169">
        <f ca="1">IF(BE$5-$I$5&lt;$A46-1," ",IF(BE$5-$I$5+1&gt;'Primary inputs Alt'!$C$17,0,(SUM(OFFSET($I$22,0,BE$5-$I$5-$A46+1)))*$C99))</f>
        <v>0</v>
      </c>
      <c r="BF99" s="169">
        <f ca="1">IF(BF$5-$I$5&lt;$A46-1," ",IF(BF$5-$I$5+1&gt;'Primary inputs Alt'!$C$17,0,(SUM(OFFSET($I$22,0,BF$5-$I$5-$A46+1)))*$C99))</f>
        <v>0</v>
      </c>
    </row>
    <row r="100" spans="2:58">
      <c r="B100" s="119" t="s">
        <v>216</v>
      </c>
      <c r="C100" s="119">
        <f t="shared" ca="1" si="2"/>
        <v>0</v>
      </c>
      <c r="I100" s="169" t="str">
        <f ca="1">IF(I$5-$I$5&lt;$A47-1," ",IF(I$5-$I$5+1&gt;'Primary inputs Alt'!$C$17,0,(SUM(OFFSET($I$22,0,I$5-$I$5-$A47+1)))*$C100))</f>
        <v xml:space="preserve"> </v>
      </c>
      <c r="J100" s="169" t="str">
        <f ca="1">IF(J$5-$I$5&lt;$A47-1," ",IF(J$5-$I$5+1&gt;'Primary inputs Alt'!$C$17,0,(SUM(OFFSET($I$22,0,J$5-$I$5-$A47+1)))*$C100))</f>
        <v xml:space="preserve"> </v>
      </c>
      <c r="K100" s="169" t="str">
        <f ca="1">IF(K$5-$I$5&lt;$A47-1," ",IF(K$5-$I$5+1&gt;'Primary inputs Alt'!$C$17,0,(SUM(OFFSET($I$22,0,K$5-$I$5-$A47+1)))*$C100))</f>
        <v xml:space="preserve"> </v>
      </c>
      <c r="L100" s="169" t="str">
        <f ca="1">IF(L$5-$I$5&lt;$A47-1," ",IF(L$5-$I$5+1&gt;'Primary inputs Alt'!$C$17,0,(SUM(OFFSET($I$22,0,L$5-$I$5-$A47+1)))*$C100))</f>
        <v xml:space="preserve"> </v>
      </c>
      <c r="M100" s="169" t="str">
        <f ca="1">IF(M$5-$I$5&lt;$A47-1," ",IF(M$5-$I$5+1&gt;'Primary inputs Alt'!$C$17,0,(SUM(OFFSET($I$22,0,M$5-$I$5-$A47+1)))*$C100))</f>
        <v xml:space="preserve"> </v>
      </c>
      <c r="N100" s="169" t="str">
        <f ca="1">IF(N$5-$I$5&lt;$A47-1," ",IF(N$5-$I$5+1&gt;'Primary inputs Alt'!$C$17,0,(SUM(OFFSET($I$22,0,N$5-$I$5-$A47+1)))*$C100))</f>
        <v xml:space="preserve"> </v>
      </c>
      <c r="O100" s="169" t="str">
        <f ca="1">IF(O$5-$I$5&lt;$A47-1," ",IF(O$5-$I$5+1&gt;'Primary inputs Alt'!$C$17,0,(SUM(OFFSET($I$22,0,O$5-$I$5-$A47+1)))*$C100))</f>
        <v xml:space="preserve"> </v>
      </c>
      <c r="P100" s="169" t="str">
        <f ca="1">IF(P$5-$I$5&lt;$A47-1," ",IF(P$5-$I$5+1&gt;'Primary inputs Alt'!$C$17,0,(SUM(OFFSET($I$22,0,P$5-$I$5-$A47+1)))*$C100))</f>
        <v xml:space="preserve"> </v>
      </c>
      <c r="Q100" s="169" t="str">
        <f ca="1">IF(Q$5-$I$5&lt;$A47-1," ",IF(Q$5-$I$5+1&gt;'Primary inputs Alt'!$C$17,0,(SUM(OFFSET($I$22,0,Q$5-$I$5-$A47+1)))*$C100))</f>
        <v xml:space="preserve"> </v>
      </c>
      <c r="R100" s="169" t="str">
        <f ca="1">IF(R$5-$I$5&lt;$A47-1," ",IF(R$5-$I$5+1&gt;'Primary inputs Alt'!$C$17,0,(SUM(OFFSET($I$22,0,R$5-$I$5-$A47+1)))*$C100))</f>
        <v xml:space="preserve"> </v>
      </c>
      <c r="S100" s="169" t="str">
        <f ca="1">IF(S$5-$I$5&lt;$A47-1," ",IF(S$5-$I$5+1&gt;'Primary inputs Alt'!$C$17,0,(SUM(OFFSET($I$22,0,S$5-$I$5-$A47+1)))*$C100))</f>
        <v xml:space="preserve"> </v>
      </c>
      <c r="T100" s="169" t="str">
        <f ca="1">IF(T$5-$I$5&lt;$A47-1," ",IF(T$5-$I$5+1&gt;'Primary inputs Alt'!$C$17,0,(SUM(OFFSET($I$22,0,T$5-$I$5-$A47+1)))*$C100))</f>
        <v xml:space="preserve"> </v>
      </c>
      <c r="U100" s="169" t="str">
        <f ca="1">IF(U$5-$I$5&lt;$A47-1," ",IF(U$5-$I$5+1&gt;'Primary inputs Alt'!$C$17,0,(SUM(OFFSET($I$22,0,U$5-$I$5-$A47+1)))*$C100))</f>
        <v xml:space="preserve"> </v>
      </c>
      <c r="V100" s="169" t="str">
        <f ca="1">IF(V$5-$I$5&lt;$A47-1," ",IF(V$5-$I$5+1&gt;'Primary inputs Alt'!$C$17,0,(SUM(OFFSET($I$22,0,V$5-$I$5-$A47+1)))*$C100))</f>
        <v xml:space="preserve"> </v>
      </c>
      <c r="W100" s="169" t="str">
        <f ca="1">IF(W$5-$I$5&lt;$A47-1," ",IF(W$5-$I$5+1&gt;'Primary inputs Alt'!$C$17,0,(SUM(OFFSET($I$22,0,W$5-$I$5-$A47+1)))*$C100))</f>
        <v xml:space="preserve"> </v>
      </c>
      <c r="X100" s="169" t="str">
        <f ca="1">IF(X$5-$I$5&lt;$A47-1," ",IF(X$5-$I$5+1&gt;'Primary inputs Alt'!$C$17,0,(SUM(OFFSET($I$22,0,X$5-$I$5-$A47+1)))*$C100))</f>
        <v xml:space="preserve"> </v>
      </c>
      <c r="Y100" s="169" t="str">
        <f ca="1">IF(Y$5-$I$5&lt;$A47-1," ",IF(Y$5-$I$5+1&gt;'Primary inputs Alt'!$C$17,0,(SUM(OFFSET($I$22,0,Y$5-$I$5-$A47+1)))*$C100))</f>
        <v xml:space="preserve"> </v>
      </c>
      <c r="Z100" s="169" t="str">
        <f ca="1">IF(Z$5-$I$5&lt;$A47-1," ",IF(Z$5-$I$5+1&gt;'Primary inputs Alt'!$C$17,0,(SUM(OFFSET($I$22,0,Z$5-$I$5-$A47+1)))*$C100))</f>
        <v xml:space="preserve"> </v>
      </c>
      <c r="AA100" s="169" t="str">
        <f ca="1">IF(AA$5-$I$5&lt;$A47-1," ",IF(AA$5-$I$5+1&gt;'Primary inputs Alt'!$C$17,0,(SUM(OFFSET($I$22,0,AA$5-$I$5-$A47+1)))*$C100))</f>
        <v xml:space="preserve"> </v>
      </c>
      <c r="AB100" s="169" t="str">
        <f ca="1">IF(AB$5-$I$5&lt;$A47-1," ",IF(AB$5-$I$5+1&gt;'Primary inputs Alt'!$C$17,0,(SUM(OFFSET($I$22,0,AB$5-$I$5-$A47+1)))*$C100))</f>
        <v xml:space="preserve"> </v>
      </c>
      <c r="AC100" s="169" t="str">
        <f ca="1">IF(AC$5-$I$5&lt;$A47-1," ",IF(AC$5-$I$5+1&gt;'Primary inputs Alt'!$C$17,0,(SUM(OFFSET($I$22,0,AC$5-$I$5-$A47+1)))*$C100))</f>
        <v xml:space="preserve"> </v>
      </c>
      <c r="AD100" s="169">
        <f ca="1">IF(AD$5-$I$5&lt;$A47-1," ",IF(AD$5-$I$5+1&gt;'Primary inputs Alt'!$C$17,0,(SUM(OFFSET($I$22,0,AD$5-$I$5-$A47+1)))*$C100))</f>
        <v>0</v>
      </c>
      <c r="AE100" s="169">
        <f ca="1">IF(AE$5-$I$5&lt;$A47-1," ",IF(AE$5-$I$5+1&gt;'Primary inputs Alt'!$C$17,0,(SUM(OFFSET($I$22,0,AE$5-$I$5-$A47+1)))*$C100))</f>
        <v>0</v>
      </c>
      <c r="AF100" s="169">
        <f ca="1">IF(AF$5-$I$5&lt;$A47-1," ",IF(AF$5-$I$5+1&gt;'Primary inputs Alt'!$C$17,0,(SUM(OFFSET($I$22,0,AF$5-$I$5-$A47+1)))*$C100))</f>
        <v>0</v>
      </c>
      <c r="AG100" s="169">
        <f ca="1">IF(AG$5-$I$5&lt;$A47-1," ",IF(AG$5-$I$5+1&gt;'Primary inputs Alt'!$C$17,0,(SUM(OFFSET($I$22,0,AG$5-$I$5-$A47+1)))*$C100))</f>
        <v>0</v>
      </c>
      <c r="AH100" s="169">
        <f ca="1">IF(AH$5-$I$5&lt;$A47-1," ",IF(AH$5-$I$5+1&gt;'Primary inputs Alt'!$C$17,0,(SUM(OFFSET($I$22,0,AH$5-$I$5-$A47+1)))*$C100))</f>
        <v>0</v>
      </c>
      <c r="AI100" s="169">
        <f ca="1">IF(AI$5-$I$5&lt;$A47-1," ",IF(AI$5-$I$5+1&gt;'Primary inputs Alt'!$C$17,0,(SUM(OFFSET($I$22,0,AI$5-$I$5-$A47+1)))*$C100))</f>
        <v>0</v>
      </c>
      <c r="AJ100" s="169">
        <f ca="1">IF(AJ$5-$I$5&lt;$A47-1," ",IF(AJ$5-$I$5+1&gt;'Primary inputs Alt'!$C$17,0,(SUM(OFFSET($I$22,0,AJ$5-$I$5-$A47+1)))*$C100))</f>
        <v>0</v>
      </c>
      <c r="AK100" s="169">
        <f ca="1">IF(AK$5-$I$5&lt;$A47-1," ",IF(AK$5-$I$5+1&gt;'Primary inputs Alt'!$C$17,0,(SUM(OFFSET($I$22,0,AK$5-$I$5-$A47+1)))*$C100))</f>
        <v>0</v>
      </c>
      <c r="AL100" s="169">
        <f ca="1">IF(AL$5-$I$5&lt;$A47-1," ",IF(AL$5-$I$5+1&gt;'Primary inputs Alt'!$C$17,0,(SUM(OFFSET($I$22,0,AL$5-$I$5-$A47+1)))*$C100))</f>
        <v>0</v>
      </c>
      <c r="AM100" s="169">
        <f ca="1">IF(AM$5-$I$5&lt;$A47-1," ",IF(AM$5-$I$5+1&gt;'Primary inputs Alt'!$C$17,0,(SUM(OFFSET($I$22,0,AM$5-$I$5-$A47+1)))*$C100))</f>
        <v>0</v>
      </c>
      <c r="AN100" s="169">
        <f ca="1">IF(AN$5-$I$5&lt;$A47-1," ",IF(AN$5-$I$5+1&gt;'Primary inputs Alt'!$C$17,0,(SUM(OFFSET($I$22,0,AN$5-$I$5-$A47+1)))*$C100))</f>
        <v>0</v>
      </c>
      <c r="AO100" s="169">
        <f ca="1">IF(AO$5-$I$5&lt;$A47-1," ",IF(AO$5-$I$5+1&gt;'Primary inputs Alt'!$C$17,0,(SUM(OFFSET($I$22,0,AO$5-$I$5-$A47+1)))*$C100))</f>
        <v>0</v>
      </c>
      <c r="AP100" s="169">
        <f ca="1">IF(AP$5-$I$5&lt;$A47-1," ",IF(AP$5-$I$5+1&gt;'Primary inputs Alt'!$C$17,0,(SUM(OFFSET($I$22,0,AP$5-$I$5-$A47+1)))*$C100))</f>
        <v>0</v>
      </c>
      <c r="AQ100" s="169">
        <f ca="1">IF(AQ$5-$I$5&lt;$A47-1," ",IF(AQ$5-$I$5+1&gt;'Primary inputs Alt'!$C$17,0,(SUM(OFFSET($I$22,0,AQ$5-$I$5-$A47+1)))*$C100))</f>
        <v>0</v>
      </c>
      <c r="AR100" s="169">
        <f ca="1">IF(AR$5-$I$5&lt;$A47-1," ",IF(AR$5-$I$5+1&gt;'Primary inputs Alt'!$C$17,0,(SUM(OFFSET($I$22,0,AR$5-$I$5-$A47+1)))*$C100))</f>
        <v>0</v>
      </c>
      <c r="AS100" s="169">
        <f ca="1">IF(AS$5-$I$5&lt;$A47-1," ",IF(AS$5-$I$5+1&gt;'Primary inputs Alt'!$C$17,0,(SUM(OFFSET($I$22,0,AS$5-$I$5-$A47+1)))*$C100))</f>
        <v>0</v>
      </c>
      <c r="AT100" s="169">
        <f ca="1">IF(AT$5-$I$5&lt;$A47-1," ",IF(AT$5-$I$5+1&gt;'Primary inputs Alt'!$C$17,0,(SUM(OFFSET($I$22,0,AT$5-$I$5-$A47+1)))*$C100))</f>
        <v>0</v>
      </c>
      <c r="AU100" s="169">
        <f ca="1">IF(AU$5-$I$5&lt;$A47-1," ",IF(AU$5-$I$5+1&gt;'Primary inputs Alt'!$C$17,0,(SUM(OFFSET($I$22,0,AU$5-$I$5-$A47+1)))*$C100))</f>
        <v>0</v>
      </c>
      <c r="AV100" s="169">
        <f ca="1">IF(AV$5-$I$5&lt;$A47-1," ",IF(AV$5-$I$5+1&gt;'Primary inputs Alt'!$C$17,0,(SUM(OFFSET($I$22,0,AV$5-$I$5-$A47+1)))*$C100))</f>
        <v>0</v>
      </c>
      <c r="AW100" s="169">
        <f ca="1">IF(AW$5-$I$5&lt;$A47-1," ",IF(AW$5-$I$5+1&gt;'Primary inputs Alt'!$C$17,0,(SUM(OFFSET($I$22,0,AW$5-$I$5-$A47+1)))*$C100))</f>
        <v>0</v>
      </c>
      <c r="AX100" s="169">
        <f ca="1">IF(AX$5-$I$5&lt;$A47-1," ",IF(AX$5-$I$5+1&gt;'Primary inputs Alt'!$C$17,0,(SUM(OFFSET($I$22,0,AX$5-$I$5-$A47+1)))*$C100))</f>
        <v>0</v>
      </c>
      <c r="AY100" s="169">
        <f ca="1">IF(AY$5-$I$5&lt;$A47-1," ",IF(AY$5-$I$5+1&gt;'Primary inputs Alt'!$C$17,0,(SUM(OFFSET($I$22,0,AY$5-$I$5-$A47+1)))*$C100))</f>
        <v>0</v>
      </c>
      <c r="AZ100" s="169">
        <f ca="1">IF(AZ$5-$I$5&lt;$A47-1," ",IF(AZ$5-$I$5+1&gt;'Primary inputs Alt'!$C$17,0,(SUM(OFFSET($I$22,0,AZ$5-$I$5-$A47+1)))*$C100))</f>
        <v>0</v>
      </c>
      <c r="BA100" s="169">
        <f ca="1">IF(BA$5-$I$5&lt;$A47-1," ",IF(BA$5-$I$5+1&gt;'Primary inputs Alt'!$C$17,0,(SUM(OFFSET($I$22,0,BA$5-$I$5-$A47+1)))*$C100))</f>
        <v>0</v>
      </c>
      <c r="BB100" s="169">
        <f ca="1">IF(BB$5-$I$5&lt;$A47-1," ",IF(BB$5-$I$5+1&gt;'Primary inputs Alt'!$C$17,0,(SUM(OFFSET($I$22,0,BB$5-$I$5-$A47+1)))*$C100))</f>
        <v>0</v>
      </c>
      <c r="BC100" s="169">
        <f ca="1">IF(BC$5-$I$5&lt;$A47-1," ",IF(BC$5-$I$5+1&gt;'Primary inputs Alt'!$C$17,0,(SUM(OFFSET($I$22,0,BC$5-$I$5-$A47+1)))*$C100))</f>
        <v>0</v>
      </c>
      <c r="BD100" s="169">
        <f ca="1">IF(BD$5-$I$5&lt;$A47-1," ",IF(BD$5-$I$5+1&gt;'Primary inputs Alt'!$C$17,0,(SUM(OFFSET($I$22,0,BD$5-$I$5-$A47+1)))*$C100))</f>
        <v>0</v>
      </c>
      <c r="BE100" s="169">
        <f ca="1">IF(BE$5-$I$5&lt;$A47-1," ",IF(BE$5-$I$5+1&gt;'Primary inputs Alt'!$C$17,0,(SUM(OFFSET($I$22,0,BE$5-$I$5-$A47+1)))*$C100))</f>
        <v>0</v>
      </c>
      <c r="BF100" s="169">
        <f ca="1">IF(BF$5-$I$5&lt;$A47-1," ",IF(BF$5-$I$5+1&gt;'Primary inputs Alt'!$C$17,0,(SUM(OFFSET($I$22,0,BF$5-$I$5-$A47+1)))*$C100))</f>
        <v>0</v>
      </c>
    </row>
    <row r="101" spans="2:58">
      <c r="B101" s="119" t="s">
        <v>217</v>
      </c>
      <c r="C101" s="119">
        <f t="shared" ca="1" si="2"/>
        <v>0</v>
      </c>
      <c r="I101" s="169" t="str">
        <f ca="1">IF(I$5-$I$5&lt;$A48-1," ",IF(I$5-$I$5+1&gt;'Primary inputs Alt'!$C$17,0,(SUM(OFFSET($I$22,0,I$5-$I$5-$A48+1)))*$C101))</f>
        <v xml:space="preserve"> </v>
      </c>
      <c r="J101" s="169" t="str">
        <f ca="1">IF(J$5-$I$5&lt;$A48-1," ",IF(J$5-$I$5+1&gt;'Primary inputs Alt'!$C$17,0,(SUM(OFFSET($I$22,0,J$5-$I$5-$A48+1)))*$C101))</f>
        <v xml:space="preserve"> </v>
      </c>
      <c r="K101" s="169" t="str">
        <f ca="1">IF(K$5-$I$5&lt;$A48-1," ",IF(K$5-$I$5+1&gt;'Primary inputs Alt'!$C$17,0,(SUM(OFFSET($I$22,0,K$5-$I$5-$A48+1)))*$C101))</f>
        <v xml:space="preserve"> </v>
      </c>
      <c r="L101" s="169" t="str">
        <f ca="1">IF(L$5-$I$5&lt;$A48-1," ",IF(L$5-$I$5+1&gt;'Primary inputs Alt'!$C$17,0,(SUM(OFFSET($I$22,0,L$5-$I$5-$A48+1)))*$C101))</f>
        <v xml:space="preserve"> </v>
      </c>
      <c r="M101" s="169" t="str">
        <f ca="1">IF(M$5-$I$5&lt;$A48-1," ",IF(M$5-$I$5+1&gt;'Primary inputs Alt'!$C$17,0,(SUM(OFFSET($I$22,0,M$5-$I$5-$A48+1)))*$C101))</f>
        <v xml:space="preserve"> </v>
      </c>
      <c r="N101" s="169" t="str">
        <f ca="1">IF(N$5-$I$5&lt;$A48-1," ",IF(N$5-$I$5+1&gt;'Primary inputs Alt'!$C$17,0,(SUM(OFFSET($I$22,0,N$5-$I$5-$A48+1)))*$C101))</f>
        <v xml:space="preserve"> </v>
      </c>
      <c r="O101" s="169" t="str">
        <f ca="1">IF(O$5-$I$5&lt;$A48-1," ",IF(O$5-$I$5+1&gt;'Primary inputs Alt'!$C$17,0,(SUM(OFFSET($I$22,0,O$5-$I$5-$A48+1)))*$C101))</f>
        <v xml:space="preserve"> </v>
      </c>
      <c r="P101" s="169" t="str">
        <f ca="1">IF(P$5-$I$5&lt;$A48-1," ",IF(P$5-$I$5+1&gt;'Primary inputs Alt'!$C$17,0,(SUM(OFFSET($I$22,0,P$5-$I$5-$A48+1)))*$C101))</f>
        <v xml:space="preserve"> </v>
      </c>
      <c r="Q101" s="169" t="str">
        <f ca="1">IF(Q$5-$I$5&lt;$A48-1," ",IF(Q$5-$I$5+1&gt;'Primary inputs Alt'!$C$17,0,(SUM(OFFSET($I$22,0,Q$5-$I$5-$A48+1)))*$C101))</f>
        <v xml:space="preserve"> </v>
      </c>
      <c r="R101" s="169" t="str">
        <f ca="1">IF(R$5-$I$5&lt;$A48-1," ",IF(R$5-$I$5+1&gt;'Primary inputs Alt'!$C$17,0,(SUM(OFFSET($I$22,0,R$5-$I$5-$A48+1)))*$C101))</f>
        <v xml:space="preserve"> </v>
      </c>
      <c r="S101" s="169" t="str">
        <f ca="1">IF(S$5-$I$5&lt;$A48-1," ",IF(S$5-$I$5+1&gt;'Primary inputs Alt'!$C$17,0,(SUM(OFFSET($I$22,0,S$5-$I$5-$A48+1)))*$C101))</f>
        <v xml:space="preserve"> </v>
      </c>
      <c r="T101" s="169" t="str">
        <f ca="1">IF(T$5-$I$5&lt;$A48-1," ",IF(T$5-$I$5+1&gt;'Primary inputs Alt'!$C$17,0,(SUM(OFFSET($I$22,0,T$5-$I$5-$A48+1)))*$C101))</f>
        <v xml:space="preserve"> </v>
      </c>
      <c r="U101" s="169" t="str">
        <f ca="1">IF(U$5-$I$5&lt;$A48-1," ",IF(U$5-$I$5+1&gt;'Primary inputs Alt'!$C$17,0,(SUM(OFFSET($I$22,0,U$5-$I$5-$A48+1)))*$C101))</f>
        <v xml:space="preserve"> </v>
      </c>
      <c r="V101" s="169" t="str">
        <f ca="1">IF(V$5-$I$5&lt;$A48-1," ",IF(V$5-$I$5+1&gt;'Primary inputs Alt'!$C$17,0,(SUM(OFFSET($I$22,0,V$5-$I$5-$A48+1)))*$C101))</f>
        <v xml:space="preserve"> </v>
      </c>
      <c r="W101" s="169" t="str">
        <f ca="1">IF(W$5-$I$5&lt;$A48-1," ",IF(W$5-$I$5+1&gt;'Primary inputs Alt'!$C$17,0,(SUM(OFFSET($I$22,0,W$5-$I$5-$A48+1)))*$C101))</f>
        <v xml:space="preserve"> </v>
      </c>
      <c r="X101" s="169" t="str">
        <f ca="1">IF(X$5-$I$5&lt;$A48-1," ",IF(X$5-$I$5+1&gt;'Primary inputs Alt'!$C$17,0,(SUM(OFFSET($I$22,0,X$5-$I$5-$A48+1)))*$C101))</f>
        <v xml:space="preserve"> </v>
      </c>
      <c r="Y101" s="169" t="str">
        <f ca="1">IF(Y$5-$I$5&lt;$A48-1," ",IF(Y$5-$I$5+1&gt;'Primary inputs Alt'!$C$17,0,(SUM(OFFSET($I$22,0,Y$5-$I$5-$A48+1)))*$C101))</f>
        <v xml:space="preserve"> </v>
      </c>
      <c r="Z101" s="169" t="str">
        <f ca="1">IF(Z$5-$I$5&lt;$A48-1," ",IF(Z$5-$I$5+1&gt;'Primary inputs Alt'!$C$17,0,(SUM(OFFSET($I$22,0,Z$5-$I$5-$A48+1)))*$C101))</f>
        <v xml:space="preserve"> </v>
      </c>
      <c r="AA101" s="169" t="str">
        <f ca="1">IF(AA$5-$I$5&lt;$A48-1," ",IF(AA$5-$I$5+1&gt;'Primary inputs Alt'!$C$17,0,(SUM(OFFSET($I$22,0,AA$5-$I$5-$A48+1)))*$C101))</f>
        <v xml:space="preserve"> </v>
      </c>
      <c r="AB101" s="169" t="str">
        <f ca="1">IF(AB$5-$I$5&lt;$A48-1," ",IF(AB$5-$I$5+1&gt;'Primary inputs Alt'!$C$17,0,(SUM(OFFSET($I$22,0,AB$5-$I$5-$A48+1)))*$C101))</f>
        <v xml:space="preserve"> </v>
      </c>
      <c r="AC101" s="169" t="str">
        <f ca="1">IF(AC$5-$I$5&lt;$A48-1," ",IF(AC$5-$I$5+1&gt;'Primary inputs Alt'!$C$17,0,(SUM(OFFSET($I$22,0,AC$5-$I$5-$A48+1)))*$C101))</f>
        <v xml:space="preserve"> </v>
      </c>
      <c r="AD101" s="169" t="str">
        <f ca="1">IF(AD$5-$I$5&lt;$A48-1," ",IF(AD$5-$I$5+1&gt;'Primary inputs Alt'!$C$17,0,(SUM(OFFSET($I$22,0,AD$5-$I$5-$A48+1)))*$C101))</f>
        <v xml:space="preserve"> </v>
      </c>
      <c r="AE101" s="169">
        <f ca="1">IF(AE$5-$I$5&lt;$A48-1," ",IF(AE$5-$I$5+1&gt;'Primary inputs Alt'!$C$17,0,(SUM(OFFSET($I$22,0,AE$5-$I$5-$A48+1)))*$C101))</f>
        <v>0</v>
      </c>
      <c r="AF101" s="169">
        <f ca="1">IF(AF$5-$I$5&lt;$A48-1," ",IF(AF$5-$I$5+1&gt;'Primary inputs Alt'!$C$17,0,(SUM(OFFSET($I$22,0,AF$5-$I$5-$A48+1)))*$C101))</f>
        <v>0</v>
      </c>
      <c r="AG101" s="169">
        <f ca="1">IF(AG$5-$I$5&lt;$A48-1," ",IF(AG$5-$I$5+1&gt;'Primary inputs Alt'!$C$17,0,(SUM(OFFSET($I$22,0,AG$5-$I$5-$A48+1)))*$C101))</f>
        <v>0</v>
      </c>
      <c r="AH101" s="169">
        <f ca="1">IF(AH$5-$I$5&lt;$A48-1," ",IF(AH$5-$I$5+1&gt;'Primary inputs Alt'!$C$17,0,(SUM(OFFSET($I$22,0,AH$5-$I$5-$A48+1)))*$C101))</f>
        <v>0</v>
      </c>
      <c r="AI101" s="169">
        <f ca="1">IF(AI$5-$I$5&lt;$A48-1," ",IF(AI$5-$I$5+1&gt;'Primary inputs Alt'!$C$17,0,(SUM(OFFSET($I$22,0,AI$5-$I$5-$A48+1)))*$C101))</f>
        <v>0</v>
      </c>
      <c r="AJ101" s="169">
        <f ca="1">IF(AJ$5-$I$5&lt;$A48-1," ",IF(AJ$5-$I$5+1&gt;'Primary inputs Alt'!$C$17,0,(SUM(OFFSET($I$22,0,AJ$5-$I$5-$A48+1)))*$C101))</f>
        <v>0</v>
      </c>
      <c r="AK101" s="169">
        <f ca="1">IF(AK$5-$I$5&lt;$A48-1," ",IF(AK$5-$I$5+1&gt;'Primary inputs Alt'!$C$17,0,(SUM(OFFSET($I$22,0,AK$5-$I$5-$A48+1)))*$C101))</f>
        <v>0</v>
      </c>
      <c r="AL101" s="169">
        <f ca="1">IF(AL$5-$I$5&lt;$A48-1," ",IF(AL$5-$I$5+1&gt;'Primary inputs Alt'!$C$17,0,(SUM(OFFSET($I$22,0,AL$5-$I$5-$A48+1)))*$C101))</f>
        <v>0</v>
      </c>
      <c r="AM101" s="169">
        <f ca="1">IF(AM$5-$I$5&lt;$A48-1," ",IF(AM$5-$I$5+1&gt;'Primary inputs Alt'!$C$17,0,(SUM(OFFSET($I$22,0,AM$5-$I$5-$A48+1)))*$C101))</f>
        <v>0</v>
      </c>
      <c r="AN101" s="169">
        <f ca="1">IF(AN$5-$I$5&lt;$A48-1," ",IF(AN$5-$I$5+1&gt;'Primary inputs Alt'!$C$17,0,(SUM(OFFSET($I$22,0,AN$5-$I$5-$A48+1)))*$C101))</f>
        <v>0</v>
      </c>
      <c r="AO101" s="169">
        <f ca="1">IF(AO$5-$I$5&lt;$A48-1," ",IF(AO$5-$I$5+1&gt;'Primary inputs Alt'!$C$17,0,(SUM(OFFSET($I$22,0,AO$5-$I$5-$A48+1)))*$C101))</f>
        <v>0</v>
      </c>
      <c r="AP101" s="169">
        <f ca="1">IF(AP$5-$I$5&lt;$A48-1," ",IF(AP$5-$I$5+1&gt;'Primary inputs Alt'!$C$17,0,(SUM(OFFSET($I$22,0,AP$5-$I$5-$A48+1)))*$C101))</f>
        <v>0</v>
      </c>
      <c r="AQ101" s="169">
        <f ca="1">IF(AQ$5-$I$5&lt;$A48-1," ",IF(AQ$5-$I$5+1&gt;'Primary inputs Alt'!$C$17,0,(SUM(OFFSET($I$22,0,AQ$5-$I$5-$A48+1)))*$C101))</f>
        <v>0</v>
      </c>
      <c r="AR101" s="169">
        <f ca="1">IF(AR$5-$I$5&lt;$A48-1," ",IF(AR$5-$I$5+1&gt;'Primary inputs Alt'!$C$17,0,(SUM(OFFSET($I$22,0,AR$5-$I$5-$A48+1)))*$C101))</f>
        <v>0</v>
      </c>
      <c r="AS101" s="169">
        <f ca="1">IF(AS$5-$I$5&lt;$A48-1," ",IF(AS$5-$I$5+1&gt;'Primary inputs Alt'!$C$17,0,(SUM(OFFSET($I$22,0,AS$5-$I$5-$A48+1)))*$C101))</f>
        <v>0</v>
      </c>
      <c r="AT101" s="169">
        <f ca="1">IF(AT$5-$I$5&lt;$A48-1," ",IF(AT$5-$I$5+1&gt;'Primary inputs Alt'!$C$17,0,(SUM(OFFSET($I$22,0,AT$5-$I$5-$A48+1)))*$C101))</f>
        <v>0</v>
      </c>
      <c r="AU101" s="169">
        <f ca="1">IF(AU$5-$I$5&lt;$A48-1," ",IF(AU$5-$I$5+1&gt;'Primary inputs Alt'!$C$17,0,(SUM(OFFSET($I$22,0,AU$5-$I$5-$A48+1)))*$C101))</f>
        <v>0</v>
      </c>
      <c r="AV101" s="169">
        <f ca="1">IF(AV$5-$I$5&lt;$A48-1," ",IF(AV$5-$I$5+1&gt;'Primary inputs Alt'!$C$17,0,(SUM(OFFSET($I$22,0,AV$5-$I$5-$A48+1)))*$C101))</f>
        <v>0</v>
      </c>
      <c r="AW101" s="169">
        <f ca="1">IF(AW$5-$I$5&lt;$A48-1," ",IF(AW$5-$I$5+1&gt;'Primary inputs Alt'!$C$17,0,(SUM(OFFSET($I$22,0,AW$5-$I$5-$A48+1)))*$C101))</f>
        <v>0</v>
      </c>
      <c r="AX101" s="169">
        <f ca="1">IF(AX$5-$I$5&lt;$A48-1," ",IF(AX$5-$I$5+1&gt;'Primary inputs Alt'!$C$17,0,(SUM(OFFSET($I$22,0,AX$5-$I$5-$A48+1)))*$C101))</f>
        <v>0</v>
      </c>
      <c r="AY101" s="169">
        <f ca="1">IF(AY$5-$I$5&lt;$A48-1," ",IF(AY$5-$I$5+1&gt;'Primary inputs Alt'!$C$17,0,(SUM(OFFSET($I$22,0,AY$5-$I$5-$A48+1)))*$C101))</f>
        <v>0</v>
      </c>
      <c r="AZ101" s="169">
        <f ca="1">IF(AZ$5-$I$5&lt;$A48-1," ",IF(AZ$5-$I$5+1&gt;'Primary inputs Alt'!$C$17,0,(SUM(OFFSET($I$22,0,AZ$5-$I$5-$A48+1)))*$C101))</f>
        <v>0</v>
      </c>
      <c r="BA101" s="169">
        <f ca="1">IF(BA$5-$I$5&lt;$A48-1," ",IF(BA$5-$I$5+1&gt;'Primary inputs Alt'!$C$17,0,(SUM(OFFSET($I$22,0,BA$5-$I$5-$A48+1)))*$C101))</f>
        <v>0</v>
      </c>
      <c r="BB101" s="169">
        <f ca="1">IF(BB$5-$I$5&lt;$A48-1," ",IF(BB$5-$I$5+1&gt;'Primary inputs Alt'!$C$17,0,(SUM(OFFSET($I$22,0,BB$5-$I$5-$A48+1)))*$C101))</f>
        <v>0</v>
      </c>
      <c r="BC101" s="169">
        <f ca="1">IF(BC$5-$I$5&lt;$A48-1," ",IF(BC$5-$I$5+1&gt;'Primary inputs Alt'!$C$17,0,(SUM(OFFSET($I$22,0,BC$5-$I$5-$A48+1)))*$C101))</f>
        <v>0</v>
      </c>
      <c r="BD101" s="169">
        <f ca="1">IF(BD$5-$I$5&lt;$A48-1," ",IF(BD$5-$I$5+1&gt;'Primary inputs Alt'!$C$17,0,(SUM(OFFSET($I$22,0,BD$5-$I$5-$A48+1)))*$C101))</f>
        <v>0</v>
      </c>
      <c r="BE101" s="169">
        <f ca="1">IF(BE$5-$I$5&lt;$A48-1," ",IF(BE$5-$I$5+1&gt;'Primary inputs Alt'!$C$17,0,(SUM(OFFSET($I$22,0,BE$5-$I$5-$A48+1)))*$C101))</f>
        <v>0</v>
      </c>
      <c r="BF101" s="169">
        <f ca="1">IF(BF$5-$I$5&lt;$A48-1," ",IF(BF$5-$I$5+1&gt;'Primary inputs Alt'!$C$17,0,(SUM(OFFSET($I$22,0,BF$5-$I$5-$A48+1)))*$C101))</f>
        <v>0</v>
      </c>
    </row>
    <row r="102" spans="2:58">
      <c r="B102" s="119" t="s">
        <v>218</v>
      </c>
      <c r="C102" s="119">
        <f t="shared" ca="1" si="2"/>
        <v>0</v>
      </c>
      <c r="I102" s="169" t="str">
        <f ca="1">IF(I$5-$I$5&lt;$A49-1," ",IF(I$5-$I$5+1&gt;'Primary inputs Alt'!$C$17,0,(SUM(OFFSET($I$22,0,I$5-$I$5-$A49+1)))*$C102))</f>
        <v xml:space="preserve"> </v>
      </c>
      <c r="J102" s="169" t="str">
        <f ca="1">IF(J$5-$I$5&lt;$A49-1," ",IF(J$5-$I$5+1&gt;'Primary inputs Alt'!$C$17,0,(SUM(OFFSET($I$22,0,J$5-$I$5-$A49+1)))*$C102))</f>
        <v xml:space="preserve"> </v>
      </c>
      <c r="K102" s="169" t="str">
        <f ca="1">IF(K$5-$I$5&lt;$A49-1," ",IF(K$5-$I$5+1&gt;'Primary inputs Alt'!$C$17,0,(SUM(OFFSET($I$22,0,K$5-$I$5-$A49+1)))*$C102))</f>
        <v xml:space="preserve"> </v>
      </c>
      <c r="L102" s="169" t="str">
        <f ca="1">IF(L$5-$I$5&lt;$A49-1," ",IF(L$5-$I$5+1&gt;'Primary inputs Alt'!$C$17,0,(SUM(OFFSET($I$22,0,L$5-$I$5-$A49+1)))*$C102))</f>
        <v xml:space="preserve"> </v>
      </c>
      <c r="M102" s="169" t="str">
        <f ca="1">IF(M$5-$I$5&lt;$A49-1," ",IF(M$5-$I$5+1&gt;'Primary inputs Alt'!$C$17,0,(SUM(OFFSET($I$22,0,M$5-$I$5-$A49+1)))*$C102))</f>
        <v xml:space="preserve"> </v>
      </c>
      <c r="N102" s="169" t="str">
        <f ca="1">IF(N$5-$I$5&lt;$A49-1," ",IF(N$5-$I$5+1&gt;'Primary inputs Alt'!$C$17,0,(SUM(OFFSET($I$22,0,N$5-$I$5-$A49+1)))*$C102))</f>
        <v xml:space="preserve"> </v>
      </c>
      <c r="O102" s="169" t="str">
        <f ca="1">IF(O$5-$I$5&lt;$A49-1," ",IF(O$5-$I$5+1&gt;'Primary inputs Alt'!$C$17,0,(SUM(OFFSET($I$22,0,O$5-$I$5-$A49+1)))*$C102))</f>
        <v xml:space="preserve"> </v>
      </c>
      <c r="P102" s="169" t="str">
        <f ca="1">IF(P$5-$I$5&lt;$A49-1," ",IF(P$5-$I$5+1&gt;'Primary inputs Alt'!$C$17,0,(SUM(OFFSET($I$22,0,P$5-$I$5-$A49+1)))*$C102))</f>
        <v xml:space="preserve"> </v>
      </c>
      <c r="Q102" s="169" t="str">
        <f ca="1">IF(Q$5-$I$5&lt;$A49-1," ",IF(Q$5-$I$5+1&gt;'Primary inputs Alt'!$C$17,0,(SUM(OFFSET($I$22,0,Q$5-$I$5-$A49+1)))*$C102))</f>
        <v xml:space="preserve"> </v>
      </c>
      <c r="R102" s="169" t="str">
        <f ca="1">IF(R$5-$I$5&lt;$A49-1," ",IF(R$5-$I$5+1&gt;'Primary inputs Alt'!$C$17,0,(SUM(OFFSET($I$22,0,R$5-$I$5-$A49+1)))*$C102))</f>
        <v xml:space="preserve"> </v>
      </c>
      <c r="S102" s="169" t="str">
        <f ca="1">IF(S$5-$I$5&lt;$A49-1," ",IF(S$5-$I$5+1&gt;'Primary inputs Alt'!$C$17,0,(SUM(OFFSET($I$22,0,S$5-$I$5-$A49+1)))*$C102))</f>
        <v xml:space="preserve"> </v>
      </c>
      <c r="T102" s="169" t="str">
        <f ca="1">IF(T$5-$I$5&lt;$A49-1," ",IF(T$5-$I$5+1&gt;'Primary inputs Alt'!$C$17,0,(SUM(OFFSET($I$22,0,T$5-$I$5-$A49+1)))*$C102))</f>
        <v xml:space="preserve"> </v>
      </c>
      <c r="U102" s="169" t="str">
        <f ca="1">IF(U$5-$I$5&lt;$A49-1," ",IF(U$5-$I$5+1&gt;'Primary inputs Alt'!$C$17,0,(SUM(OFFSET($I$22,0,U$5-$I$5-$A49+1)))*$C102))</f>
        <v xml:space="preserve"> </v>
      </c>
      <c r="V102" s="169" t="str">
        <f ca="1">IF(V$5-$I$5&lt;$A49-1," ",IF(V$5-$I$5+1&gt;'Primary inputs Alt'!$C$17,0,(SUM(OFFSET($I$22,0,V$5-$I$5-$A49+1)))*$C102))</f>
        <v xml:space="preserve"> </v>
      </c>
      <c r="W102" s="169" t="str">
        <f ca="1">IF(W$5-$I$5&lt;$A49-1," ",IF(W$5-$I$5+1&gt;'Primary inputs Alt'!$C$17,0,(SUM(OFFSET($I$22,0,W$5-$I$5-$A49+1)))*$C102))</f>
        <v xml:space="preserve"> </v>
      </c>
      <c r="X102" s="169" t="str">
        <f ca="1">IF(X$5-$I$5&lt;$A49-1," ",IF(X$5-$I$5+1&gt;'Primary inputs Alt'!$C$17,0,(SUM(OFFSET($I$22,0,X$5-$I$5-$A49+1)))*$C102))</f>
        <v xml:space="preserve"> </v>
      </c>
      <c r="Y102" s="169" t="str">
        <f ca="1">IF(Y$5-$I$5&lt;$A49-1," ",IF(Y$5-$I$5+1&gt;'Primary inputs Alt'!$C$17,0,(SUM(OFFSET($I$22,0,Y$5-$I$5-$A49+1)))*$C102))</f>
        <v xml:space="preserve"> </v>
      </c>
      <c r="Z102" s="169" t="str">
        <f ca="1">IF(Z$5-$I$5&lt;$A49-1," ",IF(Z$5-$I$5+1&gt;'Primary inputs Alt'!$C$17,0,(SUM(OFFSET($I$22,0,Z$5-$I$5-$A49+1)))*$C102))</f>
        <v xml:space="preserve"> </v>
      </c>
      <c r="AA102" s="169" t="str">
        <f ca="1">IF(AA$5-$I$5&lt;$A49-1," ",IF(AA$5-$I$5+1&gt;'Primary inputs Alt'!$C$17,0,(SUM(OFFSET($I$22,0,AA$5-$I$5-$A49+1)))*$C102))</f>
        <v xml:space="preserve"> </v>
      </c>
      <c r="AB102" s="169" t="str">
        <f ca="1">IF(AB$5-$I$5&lt;$A49-1," ",IF(AB$5-$I$5+1&gt;'Primary inputs Alt'!$C$17,0,(SUM(OFFSET($I$22,0,AB$5-$I$5-$A49+1)))*$C102))</f>
        <v xml:space="preserve"> </v>
      </c>
      <c r="AC102" s="169" t="str">
        <f ca="1">IF(AC$5-$I$5&lt;$A49-1," ",IF(AC$5-$I$5+1&gt;'Primary inputs Alt'!$C$17,0,(SUM(OFFSET($I$22,0,AC$5-$I$5-$A49+1)))*$C102))</f>
        <v xml:space="preserve"> </v>
      </c>
      <c r="AD102" s="169" t="str">
        <f ca="1">IF(AD$5-$I$5&lt;$A49-1," ",IF(AD$5-$I$5+1&gt;'Primary inputs Alt'!$C$17,0,(SUM(OFFSET($I$22,0,AD$5-$I$5-$A49+1)))*$C102))</f>
        <v xml:space="preserve"> </v>
      </c>
      <c r="AE102" s="169" t="str">
        <f ca="1">IF(AE$5-$I$5&lt;$A49-1," ",IF(AE$5-$I$5+1&gt;'Primary inputs Alt'!$C$17,0,(SUM(OFFSET($I$22,0,AE$5-$I$5-$A49+1)))*$C102))</f>
        <v xml:space="preserve"> </v>
      </c>
      <c r="AF102" s="169">
        <f ca="1">IF(AF$5-$I$5&lt;$A49-1," ",IF(AF$5-$I$5+1&gt;'Primary inputs Alt'!$C$17,0,(SUM(OFFSET($I$22,0,AF$5-$I$5-$A49+1)))*$C102))</f>
        <v>0</v>
      </c>
      <c r="AG102" s="169">
        <f ca="1">IF(AG$5-$I$5&lt;$A49-1," ",IF(AG$5-$I$5+1&gt;'Primary inputs Alt'!$C$17,0,(SUM(OFFSET($I$22,0,AG$5-$I$5-$A49+1)))*$C102))</f>
        <v>0</v>
      </c>
      <c r="AH102" s="169">
        <f ca="1">IF(AH$5-$I$5&lt;$A49-1," ",IF(AH$5-$I$5+1&gt;'Primary inputs Alt'!$C$17,0,(SUM(OFFSET($I$22,0,AH$5-$I$5-$A49+1)))*$C102))</f>
        <v>0</v>
      </c>
      <c r="AI102" s="169">
        <f ca="1">IF(AI$5-$I$5&lt;$A49-1," ",IF(AI$5-$I$5+1&gt;'Primary inputs Alt'!$C$17,0,(SUM(OFFSET($I$22,0,AI$5-$I$5-$A49+1)))*$C102))</f>
        <v>0</v>
      </c>
      <c r="AJ102" s="169">
        <f ca="1">IF(AJ$5-$I$5&lt;$A49-1," ",IF(AJ$5-$I$5+1&gt;'Primary inputs Alt'!$C$17,0,(SUM(OFFSET($I$22,0,AJ$5-$I$5-$A49+1)))*$C102))</f>
        <v>0</v>
      </c>
      <c r="AK102" s="169">
        <f ca="1">IF(AK$5-$I$5&lt;$A49-1," ",IF(AK$5-$I$5+1&gt;'Primary inputs Alt'!$C$17,0,(SUM(OFFSET($I$22,0,AK$5-$I$5-$A49+1)))*$C102))</f>
        <v>0</v>
      </c>
      <c r="AL102" s="169">
        <f ca="1">IF(AL$5-$I$5&lt;$A49-1," ",IF(AL$5-$I$5+1&gt;'Primary inputs Alt'!$C$17,0,(SUM(OFFSET($I$22,0,AL$5-$I$5-$A49+1)))*$C102))</f>
        <v>0</v>
      </c>
      <c r="AM102" s="169">
        <f ca="1">IF(AM$5-$I$5&lt;$A49-1," ",IF(AM$5-$I$5+1&gt;'Primary inputs Alt'!$C$17,0,(SUM(OFFSET($I$22,0,AM$5-$I$5-$A49+1)))*$C102))</f>
        <v>0</v>
      </c>
      <c r="AN102" s="169">
        <f ca="1">IF(AN$5-$I$5&lt;$A49-1," ",IF(AN$5-$I$5+1&gt;'Primary inputs Alt'!$C$17,0,(SUM(OFFSET($I$22,0,AN$5-$I$5-$A49+1)))*$C102))</f>
        <v>0</v>
      </c>
      <c r="AO102" s="169">
        <f ca="1">IF(AO$5-$I$5&lt;$A49-1," ",IF(AO$5-$I$5+1&gt;'Primary inputs Alt'!$C$17,0,(SUM(OFFSET($I$22,0,AO$5-$I$5-$A49+1)))*$C102))</f>
        <v>0</v>
      </c>
      <c r="AP102" s="169">
        <f ca="1">IF(AP$5-$I$5&lt;$A49-1," ",IF(AP$5-$I$5+1&gt;'Primary inputs Alt'!$C$17,0,(SUM(OFFSET($I$22,0,AP$5-$I$5-$A49+1)))*$C102))</f>
        <v>0</v>
      </c>
      <c r="AQ102" s="169">
        <f ca="1">IF(AQ$5-$I$5&lt;$A49-1," ",IF(AQ$5-$I$5+1&gt;'Primary inputs Alt'!$C$17,0,(SUM(OFFSET($I$22,0,AQ$5-$I$5-$A49+1)))*$C102))</f>
        <v>0</v>
      </c>
      <c r="AR102" s="169">
        <f ca="1">IF(AR$5-$I$5&lt;$A49-1," ",IF(AR$5-$I$5+1&gt;'Primary inputs Alt'!$C$17,0,(SUM(OFFSET($I$22,0,AR$5-$I$5-$A49+1)))*$C102))</f>
        <v>0</v>
      </c>
      <c r="AS102" s="169">
        <f ca="1">IF(AS$5-$I$5&lt;$A49-1," ",IF(AS$5-$I$5+1&gt;'Primary inputs Alt'!$C$17,0,(SUM(OFFSET($I$22,0,AS$5-$I$5-$A49+1)))*$C102))</f>
        <v>0</v>
      </c>
      <c r="AT102" s="169">
        <f ca="1">IF(AT$5-$I$5&lt;$A49-1," ",IF(AT$5-$I$5+1&gt;'Primary inputs Alt'!$C$17,0,(SUM(OFFSET($I$22,0,AT$5-$I$5-$A49+1)))*$C102))</f>
        <v>0</v>
      </c>
      <c r="AU102" s="169">
        <f ca="1">IF(AU$5-$I$5&lt;$A49-1," ",IF(AU$5-$I$5+1&gt;'Primary inputs Alt'!$C$17,0,(SUM(OFFSET($I$22,0,AU$5-$I$5-$A49+1)))*$C102))</f>
        <v>0</v>
      </c>
      <c r="AV102" s="169">
        <f ca="1">IF(AV$5-$I$5&lt;$A49-1," ",IF(AV$5-$I$5+1&gt;'Primary inputs Alt'!$C$17,0,(SUM(OFFSET($I$22,0,AV$5-$I$5-$A49+1)))*$C102))</f>
        <v>0</v>
      </c>
      <c r="AW102" s="169">
        <f ca="1">IF(AW$5-$I$5&lt;$A49-1," ",IF(AW$5-$I$5+1&gt;'Primary inputs Alt'!$C$17,0,(SUM(OFFSET($I$22,0,AW$5-$I$5-$A49+1)))*$C102))</f>
        <v>0</v>
      </c>
      <c r="AX102" s="169">
        <f ca="1">IF(AX$5-$I$5&lt;$A49-1," ",IF(AX$5-$I$5+1&gt;'Primary inputs Alt'!$C$17,0,(SUM(OFFSET($I$22,0,AX$5-$I$5-$A49+1)))*$C102))</f>
        <v>0</v>
      </c>
      <c r="AY102" s="169">
        <f ca="1">IF(AY$5-$I$5&lt;$A49-1," ",IF(AY$5-$I$5+1&gt;'Primary inputs Alt'!$C$17,0,(SUM(OFFSET($I$22,0,AY$5-$I$5-$A49+1)))*$C102))</f>
        <v>0</v>
      </c>
      <c r="AZ102" s="169">
        <f ca="1">IF(AZ$5-$I$5&lt;$A49-1," ",IF(AZ$5-$I$5+1&gt;'Primary inputs Alt'!$C$17,0,(SUM(OFFSET($I$22,0,AZ$5-$I$5-$A49+1)))*$C102))</f>
        <v>0</v>
      </c>
      <c r="BA102" s="169">
        <f ca="1">IF(BA$5-$I$5&lt;$A49-1," ",IF(BA$5-$I$5+1&gt;'Primary inputs Alt'!$C$17,0,(SUM(OFFSET($I$22,0,BA$5-$I$5-$A49+1)))*$C102))</f>
        <v>0</v>
      </c>
      <c r="BB102" s="169">
        <f ca="1">IF(BB$5-$I$5&lt;$A49-1," ",IF(BB$5-$I$5+1&gt;'Primary inputs Alt'!$C$17,0,(SUM(OFFSET($I$22,0,BB$5-$I$5-$A49+1)))*$C102))</f>
        <v>0</v>
      </c>
      <c r="BC102" s="169">
        <f ca="1">IF(BC$5-$I$5&lt;$A49-1," ",IF(BC$5-$I$5+1&gt;'Primary inputs Alt'!$C$17,0,(SUM(OFFSET($I$22,0,BC$5-$I$5-$A49+1)))*$C102))</f>
        <v>0</v>
      </c>
      <c r="BD102" s="169">
        <f ca="1">IF(BD$5-$I$5&lt;$A49-1," ",IF(BD$5-$I$5+1&gt;'Primary inputs Alt'!$C$17,0,(SUM(OFFSET($I$22,0,BD$5-$I$5-$A49+1)))*$C102))</f>
        <v>0</v>
      </c>
      <c r="BE102" s="169">
        <f ca="1">IF(BE$5-$I$5&lt;$A49-1," ",IF(BE$5-$I$5+1&gt;'Primary inputs Alt'!$C$17,0,(SUM(OFFSET($I$22,0,BE$5-$I$5-$A49+1)))*$C102))</f>
        <v>0</v>
      </c>
      <c r="BF102" s="169">
        <f ca="1">IF(BF$5-$I$5&lt;$A49-1," ",IF(BF$5-$I$5+1&gt;'Primary inputs Alt'!$C$17,0,(SUM(OFFSET($I$22,0,BF$5-$I$5-$A49+1)))*$C102))</f>
        <v>0</v>
      </c>
    </row>
    <row r="103" spans="2:58">
      <c r="B103" s="119" t="s">
        <v>219</v>
      </c>
      <c r="C103" s="119">
        <f t="shared" ca="1" si="2"/>
        <v>0</v>
      </c>
      <c r="I103" s="169" t="str">
        <f ca="1">IF(I$5-$I$5&lt;$A50-1," ",IF(I$5-$I$5+1&gt;'Primary inputs Alt'!$C$17,0,(SUM(OFFSET($I$22,0,I$5-$I$5-$A50+1)))*$C103))</f>
        <v xml:space="preserve"> </v>
      </c>
      <c r="J103" s="169" t="str">
        <f ca="1">IF(J$5-$I$5&lt;$A50-1," ",IF(J$5-$I$5+1&gt;'Primary inputs Alt'!$C$17,0,(SUM(OFFSET($I$22,0,J$5-$I$5-$A50+1)))*$C103))</f>
        <v xml:space="preserve"> </v>
      </c>
      <c r="K103" s="169" t="str">
        <f ca="1">IF(K$5-$I$5&lt;$A50-1," ",IF(K$5-$I$5+1&gt;'Primary inputs Alt'!$C$17,0,(SUM(OFFSET($I$22,0,K$5-$I$5-$A50+1)))*$C103))</f>
        <v xml:space="preserve"> </v>
      </c>
      <c r="L103" s="169" t="str">
        <f ca="1">IF(L$5-$I$5&lt;$A50-1," ",IF(L$5-$I$5+1&gt;'Primary inputs Alt'!$C$17,0,(SUM(OFFSET($I$22,0,L$5-$I$5-$A50+1)))*$C103))</f>
        <v xml:space="preserve"> </v>
      </c>
      <c r="M103" s="169" t="str">
        <f ca="1">IF(M$5-$I$5&lt;$A50-1," ",IF(M$5-$I$5+1&gt;'Primary inputs Alt'!$C$17,0,(SUM(OFFSET($I$22,0,M$5-$I$5-$A50+1)))*$C103))</f>
        <v xml:space="preserve"> </v>
      </c>
      <c r="N103" s="169" t="str">
        <f ca="1">IF(N$5-$I$5&lt;$A50-1," ",IF(N$5-$I$5+1&gt;'Primary inputs Alt'!$C$17,0,(SUM(OFFSET($I$22,0,N$5-$I$5-$A50+1)))*$C103))</f>
        <v xml:space="preserve"> </v>
      </c>
      <c r="O103" s="169" t="str">
        <f ca="1">IF(O$5-$I$5&lt;$A50-1," ",IF(O$5-$I$5+1&gt;'Primary inputs Alt'!$C$17,0,(SUM(OFFSET($I$22,0,O$5-$I$5-$A50+1)))*$C103))</f>
        <v xml:space="preserve"> </v>
      </c>
      <c r="P103" s="169" t="str">
        <f ca="1">IF(P$5-$I$5&lt;$A50-1," ",IF(P$5-$I$5+1&gt;'Primary inputs Alt'!$C$17,0,(SUM(OFFSET($I$22,0,P$5-$I$5-$A50+1)))*$C103))</f>
        <v xml:space="preserve"> </v>
      </c>
      <c r="Q103" s="169" t="str">
        <f ca="1">IF(Q$5-$I$5&lt;$A50-1," ",IF(Q$5-$I$5+1&gt;'Primary inputs Alt'!$C$17,0,(SUM(OFFSET($I$22,0,Q$5-$I$5-$A50+1)))*$C103))</f>
        <v xml:space="preserve"> </v>
      </c>
      <c r="R103" s="169" t="str">
        <f ca="1">IF(R$5-$I$5&lt;$A50-1," ",IF(R$5-$I$5+1&gt;'Primary inputs Alt'!$C$17,0,(SUM(OFFSET($I$22,0,R$5-$I$5-$A50+1)))*$C103))</f>
        <v xml:space="preserve"> </v>
      </c>
      <c r="S103" s="169" t="str">
        <f ca="1">IF(S$5-$I$5&lt;$A50-1," ",IF(S$5-$I$5+1&gt;'Primary inputs Alt'!$C$17,0,(SUM(OFFSET($I$22,0,S$5-$I$5-$A50+1)))*$C103))</f>
        <v xml:space="preserve"> </v>
      </c>
      <c r="T103" s="169" t="str">
        <f ca="1">IF(T$5-$I$5&lt;$A50-1," ",IF(T$5-$I$5+1&gt;'Primary inputs Alt'!$C$17,0,(SUM(OFFSET($I$22,0,T$5-$I$5-$A50+1)))*$C103))</f>
        <v xml:space="preserve"> </v>
      </c>
      <c r="U103" s="169" t="str">
        <f ca="1">IF(U$5-$I$5&lt;$A50-1," ",IF(U$5-$I$5+1&gt;'Primary inputs Alt'!$C$17,0,(SUM(OFFSET($I$22,0,U$5-$I$5-$A50+1)))*$C103))</f>
        <v xml:space="preserve"> </v>
      </c>
      <c r="V103" s="169" t="str">
        <f ca="1">IF(V$5-$I$5&lt;$A50-1," ",IF(V$5-$I$5+1&gt;'Primary inputs Alt'!$C$17,0,(SUM(OFFSET($I$22,0,V$5-$I$5-$A50+1)))*$C103))</f>
        <v xml:space="preserve"> </v>
      </c>
      <c r="W103" s="169" t="str">
        <f ca="1">IF(W$5-$I$5&lt;$A50-1," ",IF(W$5-$I$5+1&gt;'Primary inputs Alt'!$C$17,0,(SUM(OFFSET($I$22,0,W$5-$I$5-$A50+1)))*$C103))</f>
        <v xml:space="preserve"> </v>
      </c>
      <c r="X103" s="169" t="str">
        <f ca="1">IF(X$5-$I$5&lt;$A50-1," ",IF(X$5-$I$5+1&gt;'Primary inputs Alt'!$C$17,0,(SUM(OFFSET($I$22,0,X$5-$I$5-$A50+1)))*$C103))</f>
        <v xml:space="preserve"> </v>
      </c>
      <c r="Y103" s="169" t="str">
        <f ca="1">IF(Y$5-$I$5&lt;$A50-1," ",IF(Y$5-$I$5+1&gt;'Primary inputs Alt'!$C$17,0,(SUM(OFFSET($I$22,0,Y$5-$I$5-$A50+1)))*$C103))</f>
        <v xml:space="preserve"> </v>
      </c>
      <c r="Z103" s="169" t="str">
        <f ca="1">IF(Z$5-$I$5&lt;$A50-1," ",IF(Z$5-$I$5+1&gt;'Primary inputs Alt'!$C$17,0,(SUM(OFFSET($I$22,0,Z$5-$I$5-$A50+1)))*$C103))</f>
        <v xml:space="preserve"> </v>
      </c>
      <c r="AA103" s="169" t="str">
        <f ca="1">IF(AA$5-$I$5&lt;$A50-1," ",IF(AA$5-$I$5+1&gt;'Primary inputs Alt'!$C$17,0,(SUM(OFFSET($I$22,0,AA$5-$I$5-$A50+1)))*$C103))</f>
        <v xml:space="preserve"> </v>
      </c>
      <c r="AB103" s="169" t="str">
        <f ca="1">IF(AB$5-$I$5&lt;$A50-1," ",IF(AB$5-$I$5+1&gt;'Primary inputs Alt'!$C$17,0,(SUM(OFFSET($I$22,0,AB$5-$I$5-$A50+1)))*$C103))</f>
        <v xml:space="preserve"> </v>
      </c>
      <c r="AC103" s="169" t="str">
        <f ca="1">IF(AC$5-$I$5&lt;$A50-1," ",IF(AC$5-$I$5+1&gt;'Primary inputs Alt'!$C$17,0,(SUM(OFFSET($I$22,0,AC$5-$I$5-$A50+1)))*$C103))</f>
        <v xml:space="preserve"> </v>
      </c>
      <c r="AD103" s="169" t="str">
        <f ca="1">IF(AD$5-$I$5&lt;$A50-1," ",IF(AD$5-$I$5+1&gt;'Primary inputs Alt'!$C$17,0,(SUM(OFFSET($I$22,0,AD$5-$I$5-$A50+1)))*$C103))</f>
        <v xml:space="preserve"> </v>
      </c>
      <c r="AE103" s="169" t="str">
        <f ca="1">IF(AE$5-$I$5&lt;$A50-1," ",IF(AE$5-$I$5+1&gt;'Primary inputs Alt'!$C$17,0,(SUM(OFFSET($I$22,0,AE$5-$I$5-$A50+1)))*$C103))</f>
        <v xml:space="preserve"> </v>
      </c>
      <c r="AF103" s="169" t="str">
        <f ca="1">IF(AF$5-$I$5&lt;$A50-1," ",IF(AF$5-$I$5+1&gt;'Primary inputs Alt'!$C$17,0,(SUM(OFFSET($I$22,0,AF$5-$I$5-$A50+1)))*$C103))</f>
        <v xml:space="preserve"> </v>
      </c>
      <c r="AG103" s="169">
        <f ca="1">IF(AG$5-$I$5&lt;$A50-1," ",IF(AG$5-$I$5+1&gt;'Primary inputs Alt'!$C$17,0,(SUM(OFFSET($I$22,0,AG$5-$I$5-$A50+1)))*$C103))</f>
        <v>0</v>
      </c>
      <c r="AH103" s="169">
        <f ca="1">IF(AH$5-$I$5&lt;$A50-1," ",IF(AH$5-$I$5+1&gt;'Primary inputs Alt'!$C$17,0,(SUM(OFFSET($I$22,0,AH$5-$I$5-$A50+1)))*$C103))</f>
        <v>0</v>
      </c>
      <c r="AI103" s="169">
        <f ca="1">IF(AI$5-$I$5&lt;$A50-1," ",IF(AI$5-$I$5+1&gt;'Primary inputs Alt'!$C$17,0,(SUM(OFFSET($I$22,0,AI$5-$I$5-$A50+1)))*$C103))</f>
        <v>0</v>
      </c>
      <c r="AJ103" s="169">
        <f ca="1">IF(AJ$5-$I$5&lt;$A50-1," ",IF(AJ$5-$I$5+1&gt;'Primary inputs Alt'!$C$17,0,(SUM(OFFSET($I$22,0,AJ$5-$I$5-$A50+1)))*$C103))</f>
        <v>0</v>
      </c>
      <c r="AK103" s="169">
        <f ca="1">IF(AK$5-$I$5&lt;$A50-1," ",IF(AK$5-$I$5+1&gt;'Primary inputs Alt'!$C$17,0,(SUM(OFFSET($I$22,0,AK$5-$I$5-$A50+1)))*$C103))</f>
        <v>0</v>
      </c>
      <c r="AL103" s="169">
        <f ca="1">IF(AL$5-$I$5&lt;$A50-1," ",IF(AL$5-$I$5+1&gt;'Primary inputs Alt'!$C$17,0,(SUM(OFFSET($I$22,0,AL$5-$I$5-$A50+1)))*$C103))</f>
        <v>0</v>
      </c>
      <c r="AM103" s="169">
        <f ca="1">IF(AM$5-$I$5&lt;$A50-1," ",IF(AM$5-$I$5+1&gt;'Primary inputs Alt'!$C$17,0,(SUM(OFFSET($I$22,0,AM$5-$I$5-$A50+1)))*$C103))</f>
        <v>0</v>
      </c>
      <c r="AN103" s="169">
        <f ca="1">IF(AN$5-$I$5&lt;$A50-1," ",IF(AN$5-$I$5+1&gt;'Primary inputs Alt'!$C$17,0,(SUM(OFFSET($I$22,0,AN$5-$I$5-$A50+1)))*$C103))</f>
        <v>0</v>
      </c>
      <c r="AO103" s="169">
        <f ca="1">IF(AO$5-$I$5&lt;$A50-1," ",IF(AO$5-$I$5+1&gt;'Primary inputs Alt'!$C$17,0,(SUM(OFFSET($I$22,0,AO$5-$I$5-$A50+1)))*$C103))</f>
        <v>0</v>
      </c>
      <c r="AP103" s="169">
        <f ca="1">IF(AP$5-$I$5&lt;$A50-1," ",IF(AP$5-$I$5+1&gt;'Primary inputs Alt'!$C$17,0,(SUM(OFFSET($I$22,0,AP$5-$I$5-$A50+1)))*$C103))</f>
        <v>0</v>
      </c>
      <c r="AQ103" s="169">
        <f ca="1">IF(AQ$5-$I$5&lt;$A50-1," ",IF(AQ$5-$I$5+1&gt;'Primary inputs Alt'!$C$17,0,(SUM(OFFSET($I$22,0,AQ$5-$I$5-$A50+1)))*$C103))</f>
        <v>0</v>
      </c>
      <c r="AR103" s="169">
        <f ca="1">IF(AR$5-$I$5&lt;$A50-1," ",IF(AR$5-$I$5+1&gt;'Primary inputs Alt'!$C$17,0,(SUM(OFFSET($I$22,0,AR$5-$I$5-$A50+1)))*$C103))</f>
        <v>0</v>
      </c>
      <c r="AS103" s="169">
        <f ca="1">IF(AS$5-$I$5&lt;$A50-1," ",IF(AS$5-$I$5+1&gt;'Primary inputs Alt'!$C$17,0,(SUM(OFFSET($I$22,0,AS$5-$I$5-$A50+1)))*$C103))</f>
        <v>0</v>
      </c>
      <c r="AT103" s="169">
        <f ca="1">IF(AT$5-$I$5&lt;$A50-1," ",IF(AT$5-$I$5+1&gt;'Primary inputs Alt'!$C$17,0,(SUM(OFFSET($I$22,0,AT$5-$I$5-$A50+1)))*$C103))</f>
        <v>0</v>
      </c>
      <c r="AU103" s="169">
        <f ca="1">IF(AU$5-$I$5&lt;$A50-1," ",IF(AU$5-$I$5+1&gt;'Primary inputs Alt'!$C$17,0,(SUM(OFFSET($I$22,0,AU$5-$I$5-$A50+1)))*$C103))</f>
        <v>0</v>
      </c>
      <c r="AV103" s="169">
        <f ca="1">IF(AV$5-$I$5&lt;$A50-1," ",IF(AV$5-$I$5+1&gt;'Primary inputs Alt'!$C$17,0,(SUM(OFFSET($I$22,0,AV$5-$I$5-$A50+1)))*$C103))</f>
        <v>0</v>
      </c>
      <c r="AW103" s="169">
        <f ca="1">IF(AW$5-$I$5&lt;$A50-1," ",IF(AW$5-$I$5+1&gt;'Primary inputs Alt'!$C$17,0,(SUM(OFFSET($I$22,0,AW$5-$I$5-$A50+1)))*$C103))</f>
        <v>0</v>
      </c>
      <c r="AX103" s="169">
        <f ca="1">IF(AX$5-$I$5&lt;$A50-1," ",IF(AX$5-$I$5+1&gt;'Primary inputs Alt'!$C$17,0,(SUM(OFFSET($I$22,0,AX$5-$I$5-$A50+1)))*$C103))</f>
        <v>0</v>
      </c>
      <c r="AY103" s="169">
        <f ca="1">IF(AY$5-$I$5&lt;$A50-1," ",IF(AY$5-$I$5+1&gt;'Primary inputs Alt'!$C$17,0,(SUM(OFFSET($I$22,0,AY$5-$I$5-$A50+1)))*$C103))</f>
        <v>0</v>
      </c>
      <c r="AZ103" s="169">
        <f ca="1">IF(AZ$5-$I$5&lt;$A50-1," ",IF(AZ$5-$I$5+1&gt;'Primary inputs Alt'!$C$17,0,(SUM(OFFSET($I$22,0,AZ$5-$I$5-$A50+1)))*$C103))</f>
        <v>0</v>
      </c>
      <c r="BA103" s="169">
        <f ca="1">IF(BA$5-$I$5&lt;$A50-1," ",IF(BA$5-$I$5+1&gt;'Primary inputs Alt'!$C$17,0,(SUM(OFFSET($I$22,0,BA$5-$I$5-$A50+1)))*$C103))</f>
        <v>0</v>
      </c>
      <c r="BB103" s="169">
        <f ca="1">IF(BB$5-$I$5&lt;$A50-1," ",IF(BB$5-$I$5+1&gt;'Primary inputs Alt'!$C$17,0,(SUM(OFFSET($I$22,0,BB$5-$I$5-$A50+1)))*$C103))</f>
        <v>0</v>
      </c>
      <c r="BC103" s="169">
        <f ca="1">IF(BC$5-$I$5&lt;$A50-1," ",IF(BC$5-$I$5+1&gt;'Primary inputs Alt'!$C$17,0,(SUM(OFFSET($I$22,0,BC$5-$I$5-$A50+1)))*$C103))</f>
        <v>0</v>
      </c>
      <c r="BD103" s="169">
        <f ca="1">IF(BD$5-$I$5&lt;$A50-1," ",IF(BD$5-$I$5+1&gt;'Primary inputs Alt'!$C$17,0,(SUM(OFFSET($I$22,0,BD$5-$I$5-$A50+1)))*$C103))</f>
        <v>0</v>
      </c>
      <c r="BE103" s="169">
        <f ca="1">IF(BE$5-$I$5&lt;$A50-1," ",IF(BE$5-$I$5+1&gt;'Primary inputs Alt'!$C$17,0,(SUM(OFFSET($I$22,0,BE$5-$I$5-$A50+1)))*$C103))</f>
        <v>0</v>
      </c>
      <c r="BF103" s="169">
        <f ca="1">IF(BF$5-$I$5&lt;$A50-1," ",IF(BF$5-$I$5+1&gt;'Primary inputs Alt'!$C$17,0,(SUM(OFFSET($I$22,0,BF$5-$I$5-$A50+1)))*$C103))</f>
        <v>0</v>
      </c>
    </row>
    <row r="104" spans="2:58">
      <c r="B104" s="119" t="s">
        <v>220</v>
      </c>
      <c r="C104" s="119">
        <f t="shared" ca="1" si="2"/>
        <v>0</v>
      </c>
      <c r="I104" s="169" t="str">
        <f ca="1">IF(I$5-$I$5&lt;$A51-1," ",IF(I$5-$I$5+1&gt;'Primary inputs Alt'!$C$17,0,(SUM(OFFSET($I$22,0,I$5-$I$5-$A51+1)))*$C104))</f>
        <v xml:space="preserve"> </v>
      </c>
      <c r="J104" s="169" t="str">
        <f ca="1">IF(J$5-$I$5&lt;$A51-1," ",IF(J$5-$I$5+1&gt;'Primary inputs Alt'!$C$17,0,(SUM(OFFSET($I$22,0,J$5-$I$5-$A51+1)))*$C104))</f>
        <v xml:space="preserve"> </v>
      </c>
      <c r="K104" s="169" t="str">
        <f ca="1">IF(K$5-$I$5&lt;$A51-1," ",IF(K$5-$I$5+1&gt;'Primary inputs Alt'!$C$17,0,(SUM(OFFSET($I$22,0,K$5-$I$5-$A51+1)))*$C104))</f>
        <v xml:space="preserve"> </v>
      </c>
      <c r="L104" s="169" t="str">
        <f ca="1">IF(L$5-$I$5&lt;$A51-1," ",IF(L$5-$I$5+1&gt;'Primary inputs Alt'!$C$17,0,(SUM(OFFSET($I$22,0,L$5-$I$5-$A51+1)))*$C104))</f>
        <v xml:space="preserve"> </v>
      </c>
      <c r="M104" s="169" t="str">
        <f ca="1">IF(M$5-$I$5&lt;$A51-1," ",IF(M$5-$I$5+1&gt;'Primary inputs Alt'!$C$17,0,(SUM(OFFSET($I$22,0,M$5-$I$5-$A51+1)))*$C104))</f>
        <v xml:space="preserve"> </v>
      </c>
      <c r="N104" s="169" t="str">
        <f ca="1">IF(N$5-$I$5&lt;$A51-1," ",IF(N$5-$I$5+1&gt;'Primary inputs Alt'!$C$17,0,(SUM(OFFSET($I$22,0,N$5-$I$5-$A51+1)))*$C104))</f>
        <v xml:space="preserve"> </v>
      </c>
      <c r="O104" s="169" t="str">
        <f ca="1">IF(O$5-$I$5&lt;$A51-1," ",IF(O$5-$I$5+1&gt;'Primary inputs Alt'!$C$17,0,(SUM(OFFSET($I$22,0,O$5-$I$5-$A51+1)))*$C104))</f>
        <v xml:space="preserve"> </v>
      </c>
      <c r="P104" s="169" t="str">
        <f ca="1">IF(P$5-$I$5&lt;$A51-1," ",IF(P$5-$I$5+1&gt;'Primary inputs Alt'!$C$17,0,(SUM(OFFSET($I$22,0,P$5-$I$5-$A51+1)))*$C104))</f>
        <v xml:space="preserve"> </v>
      </c>
      <c r="Q104" s="169" t="str">
        <f ca="1">IF(Q$5-$I$5&lt;$A51-1," ",IF(Q$5-$I$5+1&gt;'Primary inputs Alt'!$C$17,0,(SUM(OFFSET($I$22,0,Q$5-$I$5-$A51+1)))*$C104))</f>
        <v xml:space="preserve"> </v>
      </c>
      <c r="R104" s="169" t="str">
        <f ca="1">IF(R$5-$I$5&lt;$A51-1," ",IF(R$5-$I$5+1&gt;'Primary inputs Alt'!$C$17,0,(SUM(OFFSET($I$22,0,R$5-$I$5-$A51+1)))*$C104))</f>
        <v xml:space="preserve"> </v>
      </c>
      <c r="S104" s="169" t="str">
        <f ca="1">IF(S$5-$I$5&lt;$A51-1," ",IF(S$5-$I$5+1&gt;'Primary inputs Alt'!$C$17,0,(SUM(OFFSET($I$22,0,S$5-$I$5-$A51+1)))*$C104))</f>
        <v xml:space="preserve"> </v>
      </c>
      <c r="T104" s="169" t="str">
        <f ca="1">IF(T$5-$I$5&lt;$A51-1," ",IF(T$5-$I$5+1&gt;'Primary inputs Alt'!$C$17,0,(SUM(OFFSET($I$22,0,T$5-$I$5-$A51+1)))*$C104))</f>
        <v xml:space="preserve"> </v>
      </c>
      <c r="U104" s="169" t="str">
        <f ca="1">IF(U$5-$I$5&lt;$A51-1," ",IF(U$5-$I$5+1&gt;'Primary inputs Alt'!$C$17,0,(SUM(OFFSET($I$22,0,U$5-$I$5-$A51+1)))*$C104))</f>
        <v xml:space="preserve"> </v>
      </c>
      <c r="V104" s="169" t="str">
        <f ca="1">IF(V$5-$I$5&lt;$A51-1," ",IF(V$5-$I$5+1&gt;'Primary inputs Alt'!$C$17,0,(SUM(OFFSET($I$22,0,V$5-$I$5-$A51+1)))*$C104))</f>
        <v xml:space="preserve"> </v>
      </c>
      <c r="W104" s="169" t="str">
        <f ca="1">IF(W$5-$I$5&lt;$A51-1," ",IF(W$5-$I$5+1&gt;'Primary inputs Alt'!$C$17,0,(SUM(OFFSET($I$22,0,W$5-$I$5-$A51+1)))*$C104))</f>
        <v xml:space="preserve"> </v>
      </c>
      <c r="X104" s="169" t="str">
        <f ca="1">IF(X$5-$I$5&lt;$A51-1," ",IF(X$5-$I$5+1&gt;'Primary inputs Alt'!$C$17,0,(SUM(OFFSET($I$22,0,X$5-$I$5-$A51+1)))*$C104))</f>
        <v xml:space="preserve"> </v>
      </c>
      <c r="Y104" s="169" t="str">
        <f ca="1">IF(Y$5-$I$5&lt;$A51-1," ",IF(Y$5-$I$5+1&gt;'Primary inputs Alt'!$C$17,0,(SUM(OFFSET($I$22,0,Y$5-$I$5-$A51+1)))*$C104))</f>
        <v xml:space="preserve"> </v>
      </c>
      <c r="Z104" s="169" t="str">
        <f ca="1">IF(Z$5-$I$5&lt;$A51-1," ",IF(Z$5-$I$5+1&gt;'Primary inputs Alt'!$C$17,0,(SUM(OFFSET($I$22,0,Z$5-$I$5-$A51+1)))*$C104))</f>
        <v xml:space="preserve"> </v>
      </c>
      <c r="AA104" s="169" t="str">
        <f ca="1">IF(AA$5-$I$5&lt;$A51-1," ",IF(AA$5-$I$5+1&gt;'Primary inputs Alt'!$C$17,0,(SUM(OFFSET($I$22,0,AA$5-$I$5-$A51+1)))*$C104))</f>
        <v xml:space="preserve"> </v>
      </c>
      <c r="AB104" s="169" t="str">
        <f ca="1">IF(AB$5-$I$5&lt;$A51-1," ",IF(AB$5-$I$5+1&gt;'Primary inputs Alt'!$C$17,0,(SUM(OFFSET($I$22,0,AB$5-$I$5-$A51+1)))*$C104))</f>
        <v xml:space="preserve"> </v>
      </c>
      <c r="AC104" s="169" t="str">
        <f ca="1">IF(AC$5-$I$5&lt;$A51-1," ",IF(AC$5-$I$5+1&gt;'Primary inputs Alt'!$C$17,0,(SUM(OFFSET($I$22,0,AC$5-$I$5-$A51+1)))*$C104))</f>
        <v xml:space="preserve"> </v>
      </c>
      <c r="AD104" s="169" t="str">
        <f ca="1">IF(AD$5-$I$5&lt;$A51-1," ",IF(AD$5-$I$5+1&gt;'Primary inputs Alt'!$C$17,0,(SUM(OFFSET($I$22,0,AD$5-$I$5-$A51+1)))*$C104))</f>
        <v xml:space="preserve"> </v>
      </c>
      <c r="AE104" s="169" t="str">
        <f ca="1">IF(AE$5-$I$5&lt;$A51-1," ",IF(AE$5-$I$5+1&gt;'Primary inputs Alt'!$C$17,0,(SUM(OFFSET($I$22,0,AE$5-$I$5-$A51+1)))*$C104))</f>
        <v xml:space="preserve"> </v>
      </c>
      <c r="AF104" s="169" t="str">
        <f ca="1">IF(AF$5-$I$5&lt;$A51-1," ",IF(AF$5-$I$5+1&gt;'Primary inputs Alt'!$C$17,0,(SUM(OFFSET($I$22,0,AF$5-$I$5-$A51+1)))*$C104))</f>
        <v xml:space="preserve"> </v>
      </c>
      <c r="AG104" s="169" t="str">
        <f ca="1">IF(AG$5-$I$5&lt;$A51-1," ",IF(AG$5-$I$5+1&gt;'Primary inputs Alt'!$C$17,0,(SUM(OFFSET($I$22,0,AG$5-$I$5-$A51+1)))*$C104))</f>
        <v xml:space="preserve"> </v>
      </c>
      <c r="AH104" s="169">
        <f ca="1">IF(AH$5-$I$5&lt;$A51-1," ",IF(AH$5-$I$5+1&gt;'Primary inputs Alt'!$C$17,0,(SUM(OFFSET($I$22,0,AH$5-$I$5-$A51+1)))*$C104))</f>
        <v>0</v>
      </c>
      <c r="AI104" s="169">
        <f ca="1">IF(AI$5-$I$5&lt;$A51-1," ",IF(AI$5-$I$5+1&gt;'Primary inputs Alt'!$C$17,0,(SUM(OFFSET($I$22,0,AI$5-$I$5-$A51+1)))*$C104))</f>
        <v>0</v>
      </c>
      <c r="AJ104" s="169">
        <f ca="1">IF(AJ$5-$I$5&lt;$A51-1," ",IF(AJ$5-$I$5+1&gt;'Primary inputs Alt'!$C$17,0,(SUM(OFFSET($I$22,0,AJ$5-$I$5-$A51+1)))*$C104))</f>
        <v>0</v>
      </c>
      <c r="AK104" s="169">
        <f ca="1">IF(AK$5-$I$5&lt;$A51-1," ",IF(AK$5-$I$5+1&gt;'Primary inputs Alt'!$C$17,0,(SUM(OFFSET($I$22,0,AK$5-$I$5-$A51+1)))*$C104))</f>
        <v>0</v>
      </c>
      <c r="AL104" s="169">
        <f ca="1">IF(AL$5-$I$5&lt;$A51-1," ",IF(AL$5-$I$5+1&gt;'Primary inputs Alt'!$C$17,0,(SUM(OFFSET($I$22,0,AL$5-$I$5-$A51+1)))*$C104))</f>
        <v>0</v>
      </c>
      <c r="AM104" s="169">
        <f ca="1">IF(AM$5-$I$5&lt;$A51-1," ",IF(AM$5-$I$5+1&gt;'Primary inputs Alt'!$C$17,0,(SUM(OFFSET($I$22,0,AM$5-$I$5-$A51+1)))*$C104))</f>
        <v>0</v>
      </c>
      <c r="AN104" s="169">
        <f ca="1">IF(AN$5-$I$5&lt;$A51-1," ",IF(AN$5-$I$5+1&gt;'Primary inputs Alt'!$C$17,0,(SUM(OFFSET($I$22,0,AN$5-$I$5-$A51+1)))*$C104))</f>
        <v>0</v>
      </c>
      <c r="AO104" s="169">
        <f ca="1">IF(AO$5-$I$5&lt;$A51-1," ",IF(AO$5-$I$5+1&gt;'Primary inputs Alt'!$C$17,0,(SUM(OFFSET($I$22,0,AO$5-$I$5-$A51+1)))*$C104))</f>
        <v>0</v>
      </c>
      <c r="AP104" s="169">
        <f ca="1">IF(AP$5-$I$5&lt;$A51-1," ",IF(AP$5-$I$5+1&gt;'Primary inputs Alt'!$C$17,0,(SUM(OFFSET($I$22,0,AP$5-$I$5-$A51+1)))*$C104))</f>
        <v>0</v>
      </c>
      <c r="AQ104" s="169">
        <f ca="1">IF(AQ$5-$I$5&lt;$A51-1," ",IF(AQ$5-$I$5+1&gt;'Primary inputs Alt'!$C$17,0,(SUM(OFFSET($I$22,0,AQ$5-$I$5-$A51+1)))*$C104))</f>
        <v>0</v>
      </c>
      <c r="AR104" s="169">
        <f ca="1">IF(AR$5-$I$5&lt;$A51-1," ",IF(AR$5-$I$5+1&gt;'Primary inputs Alt'!$C$17,0,(SUM(OFFSET($I$22,0,AR$5-$I$5-$A51+1)))*$C104))</f>
        <v>0</v>
      </c>
      <c r="AS104" s="169">
        <f ca="1">IF(AS$5-$I$5&lt;$A51-1," ",IF(AS$5-$I$5+1&gt;'Primary inputs Alt'!$C$17,0,(SUM(OFFSET($I$22,0,AS$5-$I$5-$A51+1)))*$C104))</f>
        <v>0</v>
      </c>
      <c r="AT104" s="169">
        <f ca="1">IF(AT$5-$I$5&lt;$A51-1," ",IF(AT$5-$I$5+1&gt;'Primary inputs Alt'!$C$17,0,(SUM(OFFSET($I$22,0,AT$5-$I$5-$A51+1)))*$C104))</f>
        <v>0</v>
      </c>
      <c r="AU104" s="169">
        <f ca="1">IF(AU$5-$I$5&lt;$A51-1," ",IF(AU$5-$I$5+1&gt;'Primary inputs Alt'!$C$17,0,(SUM(OFFSET($I$22,0,AU$5-$I$5-$A51+1)))*$C104))</f>
        <v>0</v>
      </c>
      <c r="AV104" s="169">
        <f ca="1">IF(AV$5-$I$5&lt;$A51-1," ",IF(AV$5-$I$5+1&gt;'Primary inputs Alt'!$C$17,0,(SUM(OFFSET($I$22,0,AV$5-$I$5-$A51+1)))*$C104))</f>
        <v>0</v>
      </c>
      <c r="AW104" s="169">
        <f ca="1">IF(AW$5-$I$5&lt;$A51-1," ",IF(AW$5-$I$5+1&gt;'Primary inputs Alt'!$C$17,0,(SUM(OFFSET($I$22,0,AW$5-$I$5-$A51+1)))*$C104))</f>
        <v>0</v>
      </c>
      <c r="AX104" s="169">
        <f ca="1">IF(AX$5-$I$5&lt;$A51-1," ",IF(AX$5-$I$5+1&gt;'Primary inputs Alt'!$C$17,0,(SUM(OFFSET($I$22,0,AX$5-$I$5-$A51+1)))*$C104))</f>
        <v>0</v>
      </c>
      <c r="AY104" s="169">
        <f ca="1">IF(AY$5-$I$5&lt;$A51-1," ",IF(AY$5-$I$5+1&gt;'Primary inputs Alt'!$C$17,0,(SUM(OFFSET($I$22,0,AY$5-$I$5-$A51+1)))*$C104))</f>
        <v>0</v>
      </c>
      <c r="AZ104" s="169">
        <f ca="1">IF(AZ$5-$I$5&lt;$A51-1," ",IF(AZ$5-$I$5+1&gt;'Primary inputs Alt'!$C$17,0,(SUM(OFFSET($I$22,0,AZ$5-$I$5-$A51+1)))*$C104))</f>
        <v>0</v>
      </c>
      <c r="BA104" s="169">
        <f ca="1">IF(BA$5-$I$5&lt;$A51-1," ",IF(BA$5-$I$5+1&gt;'Primary inputs Alt'!$C$17,0,(SUM(OFFSET($I$22,0,BA$5-$I$5-$A51+1)))*$C104))</f>
        <v>0</v>
      </c>
      <c r="BB104" s="169">
        <f ca="1">IF(BB$5-$I$5&lt;$A51-1," ",IF(BB$5-$I$5+1&gt;'Primary inputs Alt'!$C$17,0,(SUM(OFFSET($I$22,0,BB$5-$I$5-$A51+1)))*$C104))</f>
        <v>0</v>
      </c>
      <c r="BC104" s="169">
        <f ca="1">IF(BC$5-$I$5&lt;$A51-1," ",IF(BC$5-$I$5+1&gt;'Primary inputs Alt'!$C$17,0,(SUM(OFFSET($I$22,0,BC$5-$I$5-$A51+1)))*$C104))</f>
        <v>0</v>
      </c>
      <c r="BD104" s="169">
        <f ca="1">IF(BD$5-$I$5&lt;$A51-1," ",IF(BD$5-$I$5+1&gt;'Primary inputs Alt'!$C$17,0,(SUM(OFFSET($I$22,0,BD$5-$I$5-$A51+1)))*$C104))</f>
        <v>0</v>
      </c>
      <c r="BE104" s="169">
        <f ca="1">IF(BE$5-$I$5&lt;$A51-1," ",IF(BE$5-$I$5+1&gt;'Primary inputs Alt'!$C$17,0,(SUM(OFFSET($I$22,0,BE$5-$I$5-$A51+1)))*$C104))</f>
        <v>0</v>
      </c>
      <c r="BF104" s="169">
        <f ca="1">IF(BF$5-$I$5&lt;$A51-1," ",IF(BF$5-$I$5+1&gt;'Primary inputs Alt'!$C$17,0,(SUM(OFFSET($I$22,0,BF$5-$I$5-$A51+1)))*$C104))</f>
        <v>0</v>
      </c>
    </row>
    <row r="105" spans="2:58">
      <c r="B105" s="119" t="s">
        <v>221</v>
      </c>
      <c r="C105" s="119">
        <f t="shared" ca="1" si="2"/>
        <v>0</v>
      </c>
      <c r="I105" s="169" t="str">
        <f ca="1">IF(I$5-$I$5&lt;$A52-1," ",IF(I$5-$I$5+1&gt;'Primary inputs Alt'!$C$17,0,(SUM(OFFSET($I$22,0,I$5-$I$5-$A52+1)))*$C105))</f>
        <v xml:space="preserve"> </v>
      </c>
      <c r="J105" s="169" t="str">
        <f ca="1">IF(J$5-$I$5&lt;$A52-1," ",IF(J$5-$I$5+1&gt;'Primary inputs Alt'!$C$17,0,(SUM(OFFSET($I$22,0,J$5-$I$5-$A52+1)))*$C105))</f>
        <v xml:space="preserve"> </v>
      </c>
      <c r="K105" s="169" t="str">
        <f ca="1">IF(K$5-$I$5&lt;$A52-1," ",IF(K$5-$I$5+1&gt;'Primary inputs Alt'!$C$17,0,(SUM(OFFSET($I$22,0,K$5-$I$5-$A52+1)))*$C105))</f>
        <v xml:space="preserve"> </v>
      </c>
      <c r="L105" s="169" t="str">
        <f ca="1">IF(L$5-$I$5&lt;$A52-1," ",IF(L$5-$I$5+1&gt;'Primary inputs Alt'!$C$17,0,(SUM(OFFSET($I$22,0,L$5-$I$5-$A52+1)))*$C105))</f>
        <v xml:space="preserve"> </v>
      </c>
      <c r="M105" s="169" t="str">
        <f ca="1">IF(M$5-$I$5&lt;$A52-1," ",IF(M$5-$I$5+1&gt;'Primary inputs Alt'!$C$17,0,(SUM(OFFSET($I$22,0,M$5-$I$5-$A52+1)))*$C105))</f>
        <v xml:space="preserve"> </v>
      </c>
      <c r="N105" s="169" t="str">
        <f ca="1">IF(N$5-$I$5&lt;$A52-1," ",IF(N$5-$I$5+1&gt;'Primary inputs Alt'!$C$17,0,(SUM(OFFSET($I$22,0,N$5-$I$5-$A52+1)))*$C105))</f>
        <v xml:space="preserve"> </v>
      </c>
      <c r="O105" s="169" t="str">
        <f ca="1">IF(O$5-$I$5&lt;$A52-1," ",IF(O$5-$I$5+1&gt;'Primary inputs Alt'!$C$17,0,(SUM(OFFSET($I$22,0,O$5-$I$5-$A52+1)))*$C105))</f>
        <v xml:space="preserve"> </v>
      </c>
      <c r="P105" s="169" t="str">
        <f ca="1">IF(P$5-$I$5&lt;$A52-1," ",IF(P$5-$I$5+1&gt;'Primary inputs Alt'!$C$17,0,(SUM(OFFSET($I$22,0,P$5-$I$5-$A52+1)))*$C105))</f>
        <v xml:space="preserve"> </v>
      </c>
      <c r="Q105" s="169" t="str">
        <f ca="1">IF(Q$5-$I$5&lt;$A52-1," ",IF(Q$5-$I$5+1&gt;'Primary inputs Alt'!$C$17,0,(SUM(OFFSET($I$22,0,Q$5-$I$5-$A52+1)))*$C105))</f>
        <v xml:space="preserve"> </v>
      </c>
      <c r="R105" s="169" t="str">
        <f ca="1">IF(R$5-$I$5&lt;$A52-1," ",IF(R$5-$I$5+1&gt;'Primary inputs Alt'!$C$17,0,(SUM(OFFSET($I$22,0,R$5-$I$5-$A52+1)))*$C105))</f>
        <v xml:space="preserve"> </v>
      </c>
      <c r="S105" s="169" t="str">
        <f ca="1">IF(S$5-$I$5&lt;$A52-1," ",IF(S$5-$I$5+1&gt;'Primary inputs Alt'!$C$17,0,(SUM(OFFSET($I$22,0,S$5-$I$5-$A52+1)))*$C105))</f>
        <v xml:space="preserve"> </v>
      </c>
      <c r="T105" s="169" t="str">
        <f ca="1">IF(T$5-$I$5&lt;$A52-1," ",IF(T$5-$I$5+1&gt;'Primary inputs Alt'!$C$17,0,(SUM(OFFSET($I$22,0,T$5-$I$5-$A52+1)))*$C105))</f>
        <v xml:space="preserve"> </v>
      </c>
      <c r="U105" s="169" t="str">
        <f ca="1">IF(U$5-$I$5&lt;$A52-1," ",IF(U$5-$I$5+1&gt;'Primary inputs Alt'!$C$17,0,(SUM(OFFSET($I$22,0,U$5-$I$5-$A52+1)))*$C105))</f>
        <v xml:space="preserve"> </v>
      </c>
      <c r="V105" s="169" t="str">
        <f ca="1">IF(V$5-$I$5&lt;$A52-1," ",IF(V$5-$I$5+1&gt;'Primary inputs Alt'!$C$17,0,(SUM(OFFSET($I$22,0,V$5-$I$5-$A52+1)))*$C105))</f>
        <v xml:space="preserve"> </v>
      </c>
      <c r="W105" s="169" t="str">
        <f ca="1">IF(W$5-$I$5&lt;$A52-1," ",IF(W$5-$I$5+1&gt;'Primary inputs Alt'!$C$17,0,(SUM(OFFSET($I$22,0,W$5-$I$5-$A52+1)))*$C105))</f>
        <v xml:space="preserve"> </v>
      </c>
      <c r="X105" s="169" t="str">
        <f ca="1">IF(X$5-$I$5&lt;$A52-1," ",IF(X$5-$I$5+1&gt;'Primary inputs Alt'!$C$17,0,(SUM(OFFSET($I$22,0,X$5-$I$5-$A52+1)))*$C105))</f>
        <v xml:space="preserve"> </v>
      </c>
      <c r="Y105" s="169" t="str">
        <f ca="1">IF(Y$5-$I$5&lt;$A52-1," ",IF(Y$5-$I$5+1&gt;'Primary inputs Alt'!$C$17,0,(SUM(OFFSET($I$22,0,Y$5-$I$5-$A52+1)))*$C105))</f>
        <v xml:space="preserve"> </v>
      </c>
      <c r="Z105" s="169" t="str">
        <f ca="1">IF(Z$5-$I$5&lt;$A52-1," ",IF(Z$5-$I$5+1&gt;'Primary inputs Alt'!$C$17,0,(SUM(OFFSET($I$22,0,Z$5-$I$5-$A52+1)))*$C105))</f>
        <v xml:space="preserve"> </v>
      </c>
      <c r="AA105" s="169" t="str">
        <f ca="1">IF(AA$5-$I$5&lt;$A52-1," ",IF(AA$5-$I$5+1&gt;'Primary inputs Alt'!$C$17,0,(SUM(OFFSET($I$22,0,AA$5-$I$5-$A52+1)))*$C105))</f>
        <v xml:space="preserve"> </v>
      </c>
      <c r="AB105" s="169" t="str">
        <f ca="1">IF(AB$5-$I$5&lt;$A52-1," ",IF(AB$5-$I$5+1&gt;'Primary inputs Alt'!$C$17,0,(SUM(OFFSET($I$22,0,AB$5-$I$5-$A52+1)))*$C105))</f>
        <v xml:space="preserve"> </v>
      </c>
      <c r="AC105" s="169" t="str">
        <f ca="1">IF(AC$5-$I$5&lt;$A52-1," ",IF(AC$5-$I$5+1&gt;'Primary inputs Alt'!$C$17,0,(SUM(OFFSET($I$22,0,AC$5-$I$5-$A52+1)))*$C105))</f>
        <v xml:space="preserve"> </v>
      </c>
      <c r="AD105" s="169" t="str">
        <f ca="1">IF(AD$5-$I$5&lt;$A52-1," ",IF(AD$5-$I$5+1&gt;'Primary inputs Alt'!$C$17,0,(SUM(OFFSET($I$22,0,AD$5-$I$5-$A52+1)))*$C105))</f>
        <v xml:space="preserve"> </v>
      </c>
      <c r="AE105" s="169" t="str">
        <f ca="1">IF(AE$5-$I$5&lt;$A52-1," ",IF(AE$5-$I$5+1&gt;'Primary inputs Alt'!$C$17,0,(SUM(OFFSET($I$22,0,AE$5-$I$5-$A52+1)))*$C105))</f>
        <v xml:space="preserve"> </v>
      </c>
      <c r="AF105" s="169" t="str">
        <f ca="1">IF(AF$5-$I$5&lt;$A52-1," ",IF(AF$5-$I$5+1&gt;'Primary inputs Alt'!$C$17,0,(SUM(OFFSET($I$22,0,AF$5-$I$5-$A52+1)))*$C105))</f>
        <v xml:space="preserve"> </v>
      </c>
      <c r="AG105" s="169" t="str">
        <f ca="1">IF(AG$5-$I$5&lt;$A52-1," ",IF(AG$5-$I$5+1&gt;'Primary inputs Alt'!$C$17,0,(SUM(OFFSET($I$22,0,AG$5-$I$5-$A52+1)))*$C105))</f>
        <v xml:space="preserve"> </v>
      </c>
      <c r="AH105" s="169" t="str">
        <f ca="1">IF(AH$5-$I$5&lt;$A52-1," ",IF(AH$5-$I$5+1&gt;'Primary inputs Alt'!$C$17,0,(SUM(OFFSET($I$22,0,AH$5-$I$5-$A52+1)))*$C105))</f>
        <v xml:space="preserve"> </v>
      </c>
      <c r="AI105" s="169">
        <f ca="1">IF(AI$5-$I$5&lt;$A52-1," ",IF(AI$5-$I$5+1&gt;'Primary inputs Alt'!$C$17,0,(SUM(OFFSET($I$22,0,AI$5-$I$5-$A52+1)))*$C105))</f>
        <v>0</v>
      </c>
      <c r="AJ105" s="169">
        <f ca="1">IF(AJ$5-$I$5&lt;$A52-1," ",IF(AJ$5-$I$5+1&gt;'Primary inputs Alt'!$C$17,0,(SUM(OFFSET($I$22,0,AJ$5-$I$5-$A52+1)))*$C105))</f>
        <v>0</v>
      </c>
      <c r="AK105" s="169">
        <f ca="1">IF(AK$5-$I$5&lt;$A52-1," ",IF(AK$5-$I$5+1&gt;'Primary inputs Alt'!$C$17,0,(SUM(OFFSET($I$22,0,AK$5-$I$5-$A52+1)))*$C105))</f>
        <v>0</v>
      </c>
      <c r="AL105" s="169">
        <f ca="1">IF(AL$5-$I$5&lt;$A52-1," ",IF(AL$5-$I$5+1&gt;'Primary inputs Alt'!$C$17,0,(SUM(OFFSET($I$22,0,AL$5-$I$5-$A52+1)))*$C105))</f>
        <v>0</v>
      </c>
      <c r="AM105" s="169">
        <f ca="1">IF(AM$5-$I$5&lt;$A52-1," ",IF(AM$5-$I$5+1&gt;'Primary inputs Alt'!$C$17,0,(SUM(OFFSET($I$22,0,AM$5-$I$5-$A52+1)))*$C105))</f>
        <v>0</v>
      </c>
      <c r="AN105" s="169">
        <f ca="1">IF(AN$5-$I$5&lt;$A52-1," ",IF(AN$5-$I$5+1&gt;'Primary inputs Alt'!$C$17,0,(SUM(OFFSET($I$22,0,AN$5-$I$5-$A52+1)))*$C105))</f>
        <v>0</v>
      </c>
      <c r="AO105" s="169">
        <f ca="1">IF(AO$5-$I$5&lt;$A52-1," ",IF(AO$5-$I$5+1&gt;'Primary inputs Alt'!$C$17,0,(SUM(OFFSET($I$22,0,AO$5-$I$5-$A52+1)))*$C105))</f>
        <v>0</v>
      </c>
      <c r="AP105" s="169">
        <f ca="1">IF(AP$5-$I$5&lt;$A52-1," ",IF(AP$5-$I$5+1&gt;'Primary inputs Alt'!$C$17,0,(SUM(OFFSET($I$22,0,AP$5-$I$5-$A52+1)))*$C105))</f>
        <v>0</v>
      </c>
      <c r="AQ105" s="169">
        <f ca="1">IF(AQ$5-$I$5&lt;$A52-1," ",IF(AQ$5-$I$5+1&gt;'Primary inputs Alt'!$C$17,0,(SUM(OFFSET($I$22,0,AQ$5-$I$5-$A52+1)))*$C105))</f>
        <v>0</v>
      </c>
      <c r="AR105" s="169">
        <f ca="1">IF(AR$5-$I$5&lt;$A52-1," ",IF(AR$5-$I$5+1&gt;'Primary inputs Alt'!$C$17,0,(SUM(OFFSET($I$22,0,AR$5-$I$5-$A52+1)))*$C105))</f>
        <v>0</v>
      </c>
      <c r="AS105" s="169">
        <f ca="1">IF(AS$5-$I$5&lt;$A52-1," ",IF(AS$5-$I$5+1&gt;'Primary inputs Alt'!$C$17,0,(SUM(OFFSET($I$22,0,AS$5-$I$5-$A52+1)))*$C105))</f>
        <v>0</v>
      </c>
      <c r="AT105" s="169">
        <f ca="1">IF(AT$5-$I$5&lt;$A52-1," ",IF(AT$5-$I$5+1&gt;'Primary inputs Alt'!$C$17,0,(SUM(OFFSET($I$22,0,AT$5-$I$5-$A52+1)))*$C105))</f>
        <v>0</v>
      </c>
      <c r="AU105" s="169">
        <f ca="1">IF(AU$5-$I$5&lt;$A52-1," ",IF(AU$5-$I$5+1&gt;'Primary inputs Alt'!$C$17,0,(SUM(OFFSET($I$22,0,AU$5-$I$5-$A52+1)))*$C105))</f>
        <v>0</v>
      </c>
      <c r="AV105" s="169">
        <f ca="1">IF(AV$5-$I$5&lt;$A52-1," ",IF(AV$5-$I$5+1&gt;'Primary inputs Alt'!$C$17,0,(SUM(OFFSET($I$22,0,AV$5-$I$5-$A52+1)))*$C105))</f>
        <v>0</v>
      </c>
      <c r="AW105" s="169">
        <f ca="1">IF(AW$5-$I$5&lt;$A52-1," ",IF(AW$5-$I$5+1&gt;'Primary inputs Alt'!$C$17,0,(SUM(OFFSET($I$22,0,AW$5-$I$5-$A52+1)))*$C105))</f>
        <v>0</v>
      </c>
      <c r="AX105" s="169">
        <f ca="1">IF(AX$5-$I$5&lt;$A52-1," ",IF(AX$5-$I$5+1&gt;'Primary inputs Alt'!$C$17,0,(SUM(OFFSET($I$22,0,AX$5-$I$5-$A52+1)))*$C105))</f>
        <v>0</v>
      </c>
      <c r="AY105" s="169">
        <f ca="1">IF(AY$5-$I$5&lt;$A52-1," ",IF(AY$5-$I$5+1&gt;'Primary inputs Alt'!$C$17,0,(SUM(OFFSET($I$22,0,AY$5-$I$5-$A52+1)))*$C105))</f>
        <v>0</v>
      </c>
      <c r="AZ105" s="169">
        <f ca="1">IF(AZ$5-$I$5&lt;$A52-1," ",IF(AZ$5-$I$5+1&gt;'Primary inputs Alt'!$C$17,0,(SUM(OFFSET($I$22,0,AZ$5-$I$5-$A52+1)))*$C105))</f>
        <v>0</v>
      </c>
      <c r="BA105" s="169">
        <f ca="1">IF(BA$5-$I$5&lt;$A52-1," ",IF(BA$5-$I$5+1&gt;'Primary inputs Alt'!$C$17,0,(SUM(OFFSET($I$22,0,BA$5-$I$5-$A52+1)))*$C105))</f>
        <v>0</v>
      </c>
      <c r="BB105" s="169">
        <f ca="1">IF(BB$5-$I$5&lt;$A52-1," ",IF(BB$5-$I$5+1&gt;'Primary inputs Alt'!$C$17,0,(SUM(OFFSET($I$22,0,BB$5-$I$5-$A52+1)))*$C105))</f>
        <v>0</v>
      </c>
      <c r="BC105" s="169">
        <f ca="1">IF(BC$5-$I$5&lt;$A52-1," ",IF(BC$5-$I$5+1&gt;'Primary inputs Alt'!$C$17,0,(SUM(OFFSET($I$22,0,BC$5-$I$5-$A52+1)))*$C105))</f>
        <v>0</v>
      </c>
      <c r="BD105" s="169">
        <f ca="1">IF(BD$5-$I$5&lt;$A52-1," ",IF(BD$5-$I$5+1&gt;'Primary inputs Alt'!$C$17,0,(SUM(OFFSET($I$22,0,BD$5-$I$5-$A52+1)))*$C105))</f>
        <v>0</v>
      </c>
      <c r="BE105" s="169">
        <f ca="1">IF(BE$5-$I$5&lt;$A52-1," ",IF(BE$5-$I$5+1&gt;'Primary inputs Alt'!$C$17,0,(SUM(OFFSET($I$22,0,BE$5-$I$5-$A52+1)))*$C105))</f>
        <v>0</v>
      </c>
      <c r="BF105" s="169">
        <f ca="1">IF(BF$5-$I$5&lt;$A52-1," ",IF(BF$5-$I$5+1&gt;'Primary inputs Alt'!$C$17,0,(SUM(OFFSET($I$22,0,BF$5-$I$5-$A52+1)))*$C105))</f>
        <v>0</v>
      </c>
    </row>
    <row r="106" spans="2:58">
      <c r="B106" s="119" t="s">
        <v>222</v>
      </c>
      <c r="C106" s="119">
        <f t="shared" ca="1" si="2"/>
        <v>0</v>
      </c>
      <c r="I106" s="169" t="str">
        <f ca="1">IF(I$5-$I$5&lt;$A53-1," ",IF(I$5-$I$5+1&gt;'Primary inputs Alt'!$C$17,0,(SUM(OFFSET($I$22,0,I$5-$I$5-$A53+1)))*$C106))</f>
        <v xml:space="preserve"> </v>
      </c>
      <c r="J106" s="169" t="str">
        <f ca="1">IF(J$5-$I$5&lt;$A53-1," ",IF(J$5-$I$5+1&gt;'Primary inputs Alt'!$C$17,0,(SUM(OFFSET($I$22,0,J$5-$I$5-$A53+1)))*$C106))</f>
        <v xml:space="preserve"> </v>
      </c>
      <c r="K106" s="169" t="str">
        <f ca="1">IF(K$5-$I$5&lt;$A53-1," ",IF(K$5-$I$5+1&gt;'Primary inputs Alt'!$C$17,0,(SUM(OFFSET($I$22,0,K$5-$I$5-$A53+1)))*$C106))</f>
        <v xml:space="preserve"> </v>
      </c>
      <c r="L106" s="169" t="str">
        <f ca="1">IF(L$5-$I$5&lt;$A53-1," ",IF(L$5-$I$5+1&gt;'Primary inputs Alt'!$C$17,0,(SUM(OFFSET($I$22,0,L$5-$I$5-$A53+1)))*$C106))</f>
        <v xml:space="preserve"> </v>
      </c>
      <c r="M106" s="169" t="str">
        <f ca="1">IF(M$5-$I$5&lt;$A53-1," ",IF(M$5-$I$5+1&gt;'Primary inputs Alt'!$C$17,0,(SUM(OFFSET($I$22,0,M$5-$I$5-$A53+1)))*$C106))</f>
        <v xml:space="preserve"> </v>
      </c>
      <c r="N106" s="169" t="str">
        <f ca="1">IF(N$5-$I$5&lt;$A53-1," ",IF(N$5-$I$5+1&gt;'Primary inputs Alt'!$C$17,0,(SUM(OFFSET($I$22,0,N$5-$I$5-$A53+1)))*$C106))</f>
        <v xml:space="preserve"> </v>
      </c>
      <c r="O106" s="169" t="str">
        <f ca="1">IF(O$5-$I$5&lt;$A53-1," ",IF(O$5-$I$5+1&gt;'Primary inputs Alt'!$C$17,0,(SUM(OFFSET($I$22,0,O$5-$I$5-$A53+1)))*$C106))</f>
        <v xml:space="preserve"> </v>
      </c>
      <c r="P106" s="169" t="str">
        <f ca="1">IF(P$5-$I$5&lt;$A53-1," ",IF(P$5-$I$5+1&gt;'Primary inputs Alt'!$C$17,0,(SUM(OFFSET($I$22,0,P$5-$I$5-$A53+1)))*$C106))</f>
        <v xml:space="preserve"> </v>
      </c>
      <c r="Q106" s="169" t="str">
        <f ca="1">IF(Q$5-$I$5&lt;$A53-1," ",IF(Q$5-$I$5+1&gt;'Primary inputs Alt'!$C$17,0,(SUM(OFFSET($I$22,0,Q$5-$I$5-$A53+1)))*$C106))</f>
        <v xml:space="preserve"> </v>
      </c>
      <c r="R106" s="169" t="str">
        <f ca="1">IF(R$5-$I$5&lt;$A53-1," ",IF(R$5-$I$5+1&gt;'Primary inputs Alt'!$C$17,0,(SUM(OFFSET($I$22,0,R$5-$I$5-$A53+1)))*$C106))</f>
        <v xml:space="preserve"> </v>
      </c>
      <c r="S106" s="169" t="str">
        <f ca="1">IF(S$5-$I$5&lt;$A53-1," ",IF(S$5-$I$5+1&gt;'Primary inputs Alt'!$C$17,0,(SUM(OFFSET($I$22,0,S$5-$I$5-$A53+1)))*$C106))</f>
        <v xml:space="preserve"> </v>
      </c>
      <c r="T106" s="169" t="str">
        <f ca="1">IF(T$5-$I$5&lt;$A53-1," ",IF(T$5-$I$5+1&gt;'Primary inputs Alt'!$C$17,0,(SUM(OFFSET($I$22,0,T$5-$I$5-$A53+1)))*$C106))</f>
        <v xml:space="preserve"> </v>
      </c>
      <c r="U106" s="169" t="str">
        <f ca="1">IF(U$5-$I$5&lt;$A53-1," ",IF(U$5-$I$5+1&gt;'Primary inputs Alt'!$C$17,0,(SUM(OFFSET($I$22,0,U$5-$I$5-$A53+1)))*$C106))</f>
        <v xml:space="preserve"> </v>
      </c>
      <c r="V106" s="169" t="str">
        <f ca="1">IF(V$5-$I$5&lt;$A53-1," ",IF(V$5-$I$5+1&gt;'Primary inputs Alt'!$C$17,0,(SUM(OFFSET($I$22,0,V$5-$I$5-$A53+1)))*$C106))</f>
        <v xml:space="preserve"> </v>
      </c>
      <c r="W106" s="169" t="str">
        <f ca="1">IF(W$5-$I$5&lt;$A53-1," ",IF(W$5-$I$5+1&gt;'Primary inputs Alt'!$C$17,0,(SUM(OFFSET($I$22,0,W$5-$I$5-$A53+1)))*$C106))</f>
        <v xml:space="preserve"> </v>
      </c>
      <c r="X106" s="169" t="str">
        <f ca="1">IF(X$5-$I$5&lt;$A53-1," ",IF(X$5-$I$5+1&gt;'Primary inputs Alt'!$C$17,0,(SUM(OFFSET($I$22,0,X$5-$I$5-$A53+1)))*$C106))</f>
        <v xml:space="preserve"> </v>
      </c>
      <c r="Y106" s="169" t="str">
        <f ca="1">IF(Y$5-$I$5&lt;$A53-1," ",IF(Y$5-$I$5+1&gt;'Primary inputs Alt'!$C$17,0,(SUM(OFFSET($I$22,0,Y$5-$I$5-$A53+1)))*$C106))</f>
        <v xml:space="preserve"> </v>
      </c>
      <c r="Z106" s="169" t="str">
        <f ca="1">IF(Z$5-$I$5&lt;$A53-1," ",IF(Z$5-$I$5+1&gt;'Primary inputs Alt'!$C$17,0,(SUM(OFFSET($I$22,0,Z$5-$I$5-$A53+1)))*$C106))</f>
        <v xml:space="preserve"> </v>
      </c>
      <c r="AA106" s="169" t="str">
        <f ca="1">IF(AA$5-$I$5&lt;$A53-1," ",IF(AA$5-$I$5+1&gt;'Primary inputs Alt'!$C$17,0,(SUM(OFFSET($I$22,0,AA$5-$I$5-$A53+1)))*$C106))</f>
        <v xml:space="preserve"> </v>
      </c>
      <c r="AB106" s="169" t="str">
        <f ca="1">IF(AB$5-$I$5&lt;$A53-1," ",IF(AB$5-$I$5+1&gt;'Primary inputs Alt'!$C$17,0,(SUM(OFFSET($I$22,0,AB$5-$I$5-$A53+1)))*$C106))</f>
        <v xml:space="preserve"> </v>
      </c>
      <c r="AC106" s="169" t="str">
        <f ca="1">IF(AC$5-$I$5&lt;$A53-1," ",IF(AC$5-$I$5+1&gt;'Primary inputs Alt'!$C$17,0,(SUM(OFFSET($I$22,0,AC$5-$I$5-$A53+1)))*$C106))</f>
        <v xml:space="preserve"> </v>
      </c>
      <c r="AD106" s="169" t="str">
        <f ca="1">IF(AD$5-$I$5&lt;$A53-1," ",IF(AD$5-$I$5+1&gt;'Primary inputs Alt'!$C$17,0,(SUM(OFFSET($I$22,0,AD$5-$I$5-$A53+1)))*$C106))</f>
        <v xml:space="preserve"> </v>
      </c>
      <c r="AE106" s="169" t="str">
        <f ca="1">IF(AE$5-$I$5&lt;$A53-1," ",IF(AE$5-$I$5+1&gt;'Primary inputs Alt'!$C$17,0,(SUM(OFFSET($I$22,0,AE$5-$I$5-$A53+1)))*$C106))</f>
        <v xml:space="preserve"> </v>
      </c>
      <c r="AF106" s="169" t="str">
        <f ca="1">IF(AF$5-$I$5&lt;$A53-1," ",IF(AF$5-$I$5+1&gt;'Primary inputs Alt'!$C$17,0,(SUM(OFFSET($I$22,0,AF$5-$I$5-$A53+1)))*$C106))</f>
        <v xml:space="preserve"> </v>
      </c>
      <c r="AG106" s="169" t="str">
        <f ca="1">IF(AG$5-$I$5&lt;$A53-1," ",IF(AG$5-$I$5+1&gt;'Primary inputs Alt'!$C$17,0,(SUM(OFFSET($I$22,0,AG$5-$I$5-$A53+1)))*$C106))</f>
        <v xml:space="preserve"> </v>
      </c>
      <c r="AH106" s="169" t="str">
        <f ca="1">IF(AH$5-$I$5&lt;$A53-1," ",IF(AH$5-$I$5+1&gt;'Primary inputs Alt'!$C$17,0,(SUM(OFFSET($I$22,0,AH$5-$I$5-$A53+1)))*$C106))</f>
        <v xml:space="preserve"> </v>
      </c>
      <c r="AI106" s="169" t="str">
        <f ca="1">IF(AI$5-$I$5&lt;$A53-1," ",IF(AI$5-$I$5+1&gt;'Primary inputs Alt'!$C$17,0,(SUM(OFFSET($I$22,0,AI$5-$I$5-$A53+1)))*$C106))</f>
        <v xml:space="preserve"> </v>
      </c>
      <c r="AJ106" s="169">
        <f ca="1">IF(AJ$5-$I$5&lt;$A53-1," ",IF(AJ$5-$I$5+1&gt;'Primary inputs Alt'!$C$17,0,(SUM(OFFSET($I$22,0,AJ$5-$I$5-$A53+1)))*$C106))</f>
        <v>0</v>
      </c>
      <c r="AK106" s="169">
        <f ca="1">IF(AK$5-$I$5&lt;$A53-1," ",IF(AK$5-$I$5+1&gt;'Primary inputs Alt'!$C$17,0,(SUM(OFFSET($I$22,0,AK$5-$I$5-$A53+1)))*$C106))</f>
        <v>0</v>
      </c>
      <c r="AL106" s="169">
        <f ca="1">IF(AL$5-$I$5&lt;$A53-1," ",IF(AL$5-$I$5+1&gt;'Primary inputs Alt'!$C$17,0,(SUM(OFFSET($I$22,0,AL$5-$I$5-$A53+1)))*$C106))</f>
        <v>0</v>
      </c>
      <c r="AM106" s="169">
        <f ca="1">IF(AM$5-$I$5&lt;$A53-1," ",IF(AM$5-$I$5+1&gt;'Primary inputs Alt'!$C$17,0,(SUM(OFFSET($I$22,0,AM$5-$I$5-$A53+1)))*$C106))</f>
        <v>0</v>
      </c>
      <c r="AN106" s="169">
        <f ca="1">IF(AN$5-$I$5&lt;$A53-1," ",IF(AN$5-$I$5+1&gt;'Primary inputs Alt'!$C$17,0,(SUM(OFFSET($I$22,0,AN$5-$I$5-$A53+1)))*$C106))</f>
        <v>0</v>
      </c>
      <c r="AO106" s="169">
        <f ca="1">IF(AO$5-$I$5&lt;$A53-1," ",IF(AO$5-$I$5+1&gt;'Primary inputs Alt'!$C$17,0,(SUM(OFFSET($I$22,0,AO$5-$I$5-$A53+1)))*$C106))</f>
        <v>0</v>
      </c>
      <c r="AP106" s="169">
        <f ca="1">IF(AP$5-$I$5&lt;$A53-1," ",IF(AP$5-$I$5+1&gt;'Primary inputs Alt'!$C$17,0,(SUM(OFFSET($I$22,0,AP$5-$I$5-$A53+1)))*$C106))</f>
        <v>0</v>
      </c>
      <c r="AQ106" s="169">
        <f ca="1">IF(AQ$5-$I$5&lt;$A53-1," ",IF(AQ$5-$I$5+1&gt;'Primary inputs Alt'!$C$17,0,(SUM(OFFSET($I$22,0,AQ$5-$I$5-$A53+1)))*$C106))</f>
        <v>0</v>
      </c>
      <c r="AR106" s="169">
        <f ca="1">IF(AR$5-$I$5&lt;$A53-1," ",IF(AR$5-$I$5+1&gt;'Primary inputs Alt'!$C$17,0,(SUM(OFFSET($I$22,0,AR$5-$I$5-$A53+1)))*$C106))</f>
        <v>0</v>
      </c>
      <c r="AS106" s="169">
        <f ca="1">IF(AS$5-$I$5&lt;$A53-1," ",IF(AS$5-$I$5+1&gt;'Primary inputs Alt'!$C$17,0,(SUM(OFFSET($I$22,0,AS$5-$I$5-$A53+1)))*$C106))</f>
        <v>0</v>
      </c>
      <c r="AT106" s="169">
        <f ca="1">IF(AT$5-$I$5&lt;$A53-1," ",IF(AT$5-$I$5+1&gt;'Primary inputs Alt'!$C$17,0,(SUM(OFFSET($I$22,0,AT$5-$I$5-$A53+1)))*$C106))</f>
        <v>0</v>
      </c>
      <c r="AU106" s="169">
        <f ca="1">IF(AU$5-$I$5&lt;$A53-1," ",IF(AU$5-$I$5+1&gt;'Primary inputs Alt'!$C$17,0,(SUM(OFFSET($I$22,0,AU$5-$I$5-$A53+1)))*$C106))</f>
        <v>0</v>
      </c>
      <c r="AV106" s="169">
        <f ca="1">IF(AV$5-$I$5&lt;$A53-1," ",IF(AV$5-$I$5+1&gt;'Primary inputs Alt'!$C$17,0,(SUM(OFFSET($I$22,0,AV$5-$I$5-$A53+1)))*$C106))</f>
        <v>0</v>
      </c>
      <c r="AW106" s="169">
        <f ca="1">IF(AW$5-$I$5&lt;$A53-1," ",IF(AW$5-$I$5+1&gt;'Primary inputs Alt'!$C$17,0,(SUM(OFFSET($I$22,0,AW$5-$I$5-$A53+1)))*$C106))</f>
        <v>0</v>
      </c>
      <c r="AX106" s="169">
        <f ca="1">IF(AX$5-$I$5&lt;$A53-1," ",IF(AX$5-$I$5+1&gt;'Primary inputs Alt'!$C$17,0,(SUM(OFFSET($I$22,0,AX$5-$I$5-$A53+1)))*$C106))</f>
        <v>0</v>
      </c>
      <c r="AY106" s="169">
        <f ca="1">IF(AY$5-$I$5&lt;$A53-1," ",IF(AY$5-$I$5+1&gt;'Primary inputs Alt'!$C$17,0,(SUM(OFFSET($I$22,0,AY$5-$I$5-$A53+1)))*$C106))</f>
        <v>0</v>
      </c>
      <c r="AZ106" s="169">
        <f ca="1">IF(AZ$5-$I$5&lt;$A53-1," ",IF(AZ$5-$I$5+1&gt;'Primary inputs Alt'!$C$17,0,(SUM(OFFSET($I$22,0,AZ$5-$I$5-$A53+1)))*$C106))</f>
        <v>0</v>
      </c>
      <c r="BA106" s="169">
        <f ca="1">IF(BA$5-$I$5&lt;$A53-1," ",IF(BA$5-$I$5+1&gt;'Primary inputs Alt'!$C$17,0,(SUM(OFFSET($I$22,0,BA$5-$I$5-$A53+1)))*$C106))</f>
        <v>0</v>
      </c>
      <c r="BB106" s="169">
        <f ca="1">IF(BB$5-$I$5&lt;$A53-1," ",IF(BB$5-$I$5+1&gt;'Primary inputs Alt'!$C$17,0,(SUM(OFFSET($I$22,0,BB$5-$I$5-$A53+1)))*$C106))</f>
        <v>0</v>
      </c>
      <c r="BC106" s="169">
        <f ca="1">IF(BC$5-$I$5&lt;$A53-1," ",IF(BC$5-$I$5+1&gt;'Primary inputs Alt'!$C$17,0,(SUM(OFFSET($I$22,0,BC$5-$I$5-$A53+1)))*$C106))</f>
        <v>0</v>
      </c>
      <c r="BD106" s="169">
        <f ca="1">IF(BD$5-$I$5&lt;$A53-1," ",IF(BD$5-$I$5+1&gt;'Primary inputs Alt'!$C$17,0,(SUM(OFFSET($I$22,0,BD$5-$I$5-$A53+1)))*$C106))</f>
        <v>0</v>
      </c>
      <c r="BE106" s="169">
        <f ca="1">IF(BE$5-$I$5&lt;$A53-1," ",IF(BE$5-$I$5+1&gt;'Primary inputs Alt'!$C$17,0,(SUM(OFFSET($I$22,0,BE$5-$I$5-$A53+1)))*$C106))</f>
        <v>0</v>
      </c>
      <c r="BF106" s="169">
        <f ca="1">IF(BF$5-$I$5&lt;$A53-1," ",IF(BF$5-$I$5+1&gt;'Primary inputs Alt'!$C$17,0,(SUM(OFFSET($I$22,0,BF$5-$I$5-$A53+1)))*$C106))</f>
        <v>0</v>
      </c>
    </row>
    <row r="107" spans="2:58">
      <c r="B107" s="119" t="s">
        <v>223</v>
      </c>
      <c r="C107" s="119">
        <f t="shared" ca="1" si="2"/>
        <v>0</v>
      </c>
      <c r="I107" s="169" t="str">
        <f ca="1">IF(I$5-$I$5&lt;$A54-1," ",IF(I$5-$I$5+1&gt;'Primary inputs Alt'!$C$17,0,(SUM(OFFSET($I$22,0,I$5-$I$5-$A54+1)))*$C107))</f>
        <v xml:space="preserve"> </v>
      </c>
      <c r="J107" s="169" t="str">
        <f ca="1">IF(J$5-$I$5&lt;$A54-1," ",IF(J$5-$I$5+1&gt;'Primary inputs Alt'!$C$17,0,(SUM(OFFSET($I$22,0,J$5-$I$5-$A54+1)))*$C107))</f>
        <v xml:space="preserve"> </v>
      </c>
      <c r="K107" s="169" t="str">
        <f ca="1">IF(K$5-$I$5&lt;$A54-1," ",IF(K$5-$I$5+1&gt;'Primary inputs Alt'!$C$17,0,(SUM(OFFSET($I$22,0,K$5-$I$5-$A54+1)))*$C107))</f>
        <v xml:space="preserve"> </v>
      </c>
      <c r="L107" s="169" t="str">
        <f ca="1">IF(L$5-$I$5&lt;$A54-1," ",IF(L$5-$I$5+1&gt;'Primary inputs Alt'!$C$17,0,(SUM(OFFSET($I$22,0,L$5-$I$5-$A54+1)))*$C107))</f>
        <v xml:space="preserve"> </v>
      </c>
      <c r="M107" s="169" t="str">
        <f ca="1">IF(M$5-$I$5&lt;$A54-1," ",IF(M$5-$I$5+1&gt;'Primary inputs Alt'!$C$17,0,(SUM(OFFSET($I$22,0,M$5-$I$5-$A54+1)))*$C107))</f>
        <v xml:space="preserve"> </v>
      </c>
      <c r="N107" s="169" t="str">
        <f ca="1">IF(N$5-$I$5&lt;$A54-1," ",IF(N$5-$I$5+1&gt;'Primary inputs Alt'!$C$17,0,(SUM(OFFSET($I$22,0,N$5-$I$5-$A54+1)))*$C107))</f>
        <v xml:space="preserve"> </v>
      </c>
      <c r="O107" s="169" t="str">
        <f ca="1">IF(O$5-$I$5&lt;$A54-1," ",IF(O$5-$I$5+1&gt;'Primary inputs Alt'!$C$17,0,(SUM(OFFSET($I$22,0,O$5-$I$5-$A54+1)))*$C107))</f>
        <v xml:space="preserve"> </v>
      </c>
      <c r="P107" s="169" t="str">
        <f ca="1">IF(P$5-$I$5&lt;$A54-1," ",IF(P$5-$I$5+1&gt;'Primary inputs Alt'!$C$17,0,(SUM(OFFSET($I$22,0,P$5-$I$5-$A54+1)))*$C107))</f>
        <v xml:space="preserve"> </v>
      </c>
      <c r="Q107" s="169" t="str">
        <f ca="1">IF(Q$5-$I$5&lt;$A54-1," ",IF(Q$5-$I$5+1&gt;'Primary inputs Alt'!$C$17,0,(SUM(OFFSET($I$22,0,Q$5-$I$5-$A54+1)))*$C107))</f>
        <v xml:space="preserve"> </v>
      </c>
      <c r="R107" s="169" t="str">
        <f ca="1">IF(R$5-$I$5&lt;$A54-1," ",IF(R$5-$I$5+1&gt;'Primary inputs Alt'!$C$17,0,(SUM(OFFSET($I$22,0,R$5-$I$5-$A54+1)))*$C107))</f>
        <v xml:space="preserve"> </v>
      </c>
      <c r="S107" s="169" t="str">
        <f ca="1">IF(S$5-$I$5&lt;$A54-1," ",IF(S$5-$I$5+1&gt;'Primary inputs Alt'!$C$17,0,(SUM(OFFSET($I$22,0,S$5-$I$5-$A54+1)))*$C107))</f>
        <v xml:space="preserve"> </v>
      </c>
      <c r="T107" s="169" t="str">
        <f ca="1">IF(T$5-$I$5&lt;$A54-1," ",IF(T$5-$I$5+1&gt;'Primary inputs Alt'!$C$17,0,(SUM(OFFSET($I$22,0,T$5-$I$5-$A54+1)))*$C107))</f>
        <v xml:space="preserve"> </v>
      </c>
      <c r="U107" s="169" t="str">
        <f ca="1">IF(U$5-$I$5&lt;$A54-1," ",IF(U$5-$I$5+1&gt;'Primary inputs Alt'!$C$17,0,(SUM(OFFSET($I$22,0,U$5-$I$5-$A54+1)))*$C107))</f>
        <v xml:space="preserve"> </v>
      </c>
      <c r="V107" s="169" t="str">
        <f ca="1">IF(V$5-$I$5&lt;$A54-1," ",IF(V$5-$I$5+1&gt;'Primary inputs Alt'!$C$17,0,(SUM(OFFSET($I$22,0,V$5-$I$5-$A54+1)))*$C107))</f>
        <v xml:space="preserve"> </v>
      </c>
      <c r="W107" s="169" t="str">
        <f ca="1">IF(W$5-$I$5&lt;$A54-1," ",IF(W$5-$I$5+1&gt;'Primary inputs Alt'!$C$17,0,(SUM(OFFSET($I$22,0,W$5-$I$5-$A54+1)))*$C107))</f>
        <v xml:space="preserve"> </v>
      </c>
      <c r="X107" s="169" t="str">
        <f ca="1">IF(X$5-$I$5&lt;$A54-1," ",IF(X$5-$I$5+1&gt;'Primary inputs Alt'!$C$17,0,(SUM(OFFSET($I$22,0,X$5-$I$5-$A54+1)))*$C107))</f>
        <v xml:space="preserve"> </v>
      </c>
      <c r="Y107" s="169" t="str">
        <f ca="1">IF(Y$5-$I$5&lt;$A54-1," ",IF(Y$5-$I$5+1&gt;'Primary inputs Alt'!$C$17,0,(SUM(OFFSET($I$22,0,Y$5-$I$5-$A54+1)))*$C107))</f>
        <v xml:space="preserve"> </v>
      </c>
      <c r="Z107" s="169" t="str">
        <f ca="1">IF(Z$5-$I$5&lt;$A54-1," ",IF(Z$5-$I$5+1&gt;'Primary inputs Alt'!$C$17,0,(SUM(OFFSET($I$22,0,Z$5-$I$5-$A54+1)))*$C107))</f>
        <v xml:space="preserve"> </v>
      </c>
      <c r="AA107" s="169" t="str">
        <f ca="1">IF(AA$5-$I$5&lt;$A54-1," ",IF(AA$5-$I$5+1&gt;'Primary inputs Alt'!$C$17,0,(SUM(OFFSET($I$22,0,AA$5-$I$5-$A54+1)))*$C107))</f>
        <v xml:space="preserve"> </v>
      </c>
      <c r="AB107" s="169" t="str">
        <f ca="1">IF(AB$5-$I$5&lt;$A54-1," ",IF(AB$5-$I$5+1&gt;'Primary inputs Alt'!$C$17,0,(SUM(OFFSET($I$22,0,AB$5-$I$5-$A54+1)))*$C107))</f>
        <v xml:space="preserve"> </v>
      </c>
      <c r="AC107" s="169" t="str">
        <f ca="1">IF(AC$5-$I$5&lt;$A54-1," ",IF(AC$5-$I$5+1&gt;'Primary inputs Alt'!$C$17,0,(SUM(OFFSET($I$22,0,AC$5-$I$5-$A54+1)))*$C107))</f>
        <v xml:space="preserve"> </v>
      </c>
      <c r="AD107" s="169" t="str">
        <f ca="1">IF(AD$5-$I$5&lt;$A54-1," ",IF(AD$5-$I$5+1&gt;'Primary inputs Alt'!$C$17,0,(SUM(OFFSET($I$22,0,AD$5-$I$5-$A54+1)))*$C107))</f>
        <v xml:space="preserve"> </v>
      </c>
      <c r="AE107" s="169" t="str">
        <f ca="1">IF(AE$5-$I$5&lt;$A54-1," ",IF(AE$5-$I$5+1&gt;'Primary inputs Alt'!$C$17,0,(SUM(OFFSET($I$22,0,AE$5-$I$5-$A54+1)))*$C107))</f>
        <v xml:space="preserve"> </v>
      </c>
      <c r="AF107" s="169" t="str">
        <f ca="1">IF(AF$5-$I$5&lt;$A54-1," ",IF(AF$5-$I$5+1&gt;'Primary inputs Alt'!$C$17,0,(SUM(OFFSET($I$22,0,AF$5-$I$5-$A54+1)))*$C107))</f>
        <v xml:space="preserve"> </v>
      </c>
      <c r="AG107" s="169" t="str">
        <f ca="1">IF(AG$5-$I$5&lt;$A54-1," ",IF(AG$5-$I$5+1&gt;'Primary inputs Alt'!$C$17,0,(SUM(OFFSET($I$22,0,AG$5-$I$5-$A54+1)))*$C107))</f>
        <v xml:space="preserve"> </v>
      </c>
      <c r="AH107" s="169" t="str">
        <f ca="1">IF(AH$5-$I$5&lt;$A54-1," ",IF(AH$5-$I$5+1&gt;'Primary inputs Alt'!$C$17,0,(SUM(OFFSET($I$22,0,AH$5-$I$5-$A54+1)))*$C107))</f>
        <v xml:space="preserve"> </v>
      </c>
      <c r="AI107" s="169" t="str">
        <f ca="1">IF(AI$5-$I$5&lt;$A54-1," ",IF(AI$5-$I$5+1&gt;'Primary inputs Alt'!$C$17,0,(SUM(OFFSET($I$22,0,AI$5-$I$5-$A54+1)))*$C107))</f>
        <v xml:space="preserve"> </v>
      </c>
      <c r="AJ107" s="169" t="str">
        <f ca="1">IF(AJ$5-$I$5&lt;$A54-1," ",IF(AJ$5-$I$5+1&gt;'Primary inputs Alt'!$C$17,0,(SUM(OFFSET($I$22,0,AJ$5-$I$5-$A54+1)))*$C107))</f>
        <v xml:space="preserve"> </v>
      </c>
      <c r="AK107" s="169">
        <f ca="1">IF(AK$5-$I$5&lt;$A54-1," ",IF(AK$5-$I$5+1&gt;'Primary inputs Alt'!$C$17,0,(SUM(OFFSET($I$22,0,AK$5-$I$5-$A54+1)))*$C107))</f>
        <v>0</v>
      </c>
      <c r="AL107" s="169">
        <f ca="1">IF(AL$5-$I$5&lt;$A54-1," ",IF(AL$5-$I$5+1&gt;'Primary inputs Alt'!$C$17,0,(SUM(OFFSET($I$22,0,AL$5-$I$5-$A54+1)))*$C107))</f>
        <v>0</v>
      </c>
      <c r="AM107" s="169">
        <f ca="1">IF(AM$5-$I$5&lt;$A54-1," ",IF(AM$5-$I$5+1&gt;'Primary inputs Alt'!$C$17,0,(SUM(OFFSET($I$22,0,AM$5-$I$5-$A54+1)))*$C107))</f>
        <v>0</v>
      </c>
      <c r="AN107" s="169">
        <f ca="1">IF(AN$5-$I$5&lt;$A54-1," ",IF(AN$5-$I$5+1&gt;'Primary inputs Alt'!$C$17,0,(SUM(OFFSET($I$22,0,AN$5-$I$5-$A54+1)))*$C107))</f>
        <v>0</v>
      </c>
      <c r="AO107" s="169">
        <f ca="1">IF(AO$5-$I$5&lt;$A54-1," ",IF(AO$5-$I$5+1&gt;'Primary inputs Alt'!$C$17,0,(SUM(OFFSET($I$22,0,AO$5-$I$5-$A54+1)))*$C107))</f>
        <v>0</v>
      </c>
      <c r="AP107" s="169">
        <f ca="1">IF(AP$5-$I$5&lt;$A54-1," ",IF(AP$5-$I$5+1&gt;'Primary inputs Alt'!$C$17,0,(SUM(OFFSET($I$22,0,AP$5-$I$5-$A54+1)))*$C107))</f>
        <v>0</v>
      </c>
      <c r="AQ107" s="169">
        <f ca="1">IF(AQ$5-$I$5&lt;$A54-1," ",IF(AQ$5-$I$5+1&gt;'Primary inputs Alt'!$C$17,0,(SUM(OFFSET($I$22,0,AQ$5-$I$5-$A54+1)))*$C107))</f>
        <v>0</v>
      </c>
      <c r="AR107" s="169">
        <f ca="1">IF(AR$5-$I$5&lt;$A54-1," ",IF(AR$5-$I$5+1&gt;'Primary inputs Alt'!$C$17,0,(SUM(OFFSET($I$22,0,AR$5-$I$5-$A54+1)))*$C107))</f>
        <v>0</v>
      </c>
      <c r="AS107" s="169">
        <f ca="1">IF(AS$5-$I$5&lt;$A54-1," ",IF(AS$5-$I$5+1&gt;'Primary inputs Alt'!$C$17,0,(SUM(OFFSET($I$22,0,AS$5-$I$5-$A54+1)))*$C107))</f>
        <v>0</v>
      </c>
      <c r="AT107" s="169">
        <f ca="1">IF(AT$5-$I$5&lt;$A54-1," ",IF(AT$5-$I$5+1&gt;'Primary inputs Alt'!$C$17,0,(SUM(OFFSET($I$22,0,AT$5-$I$5-$A54+1)))*$C107))</f>
        <v>0</v>
      </c>
      <c r="AU107" s="169">
        <f ca="1">IF(AU$5-$I$5&lt;$A54-1," ",IF(AU$5-$I$5+1&gt;'Primary inputs Alt'!$C$17,0,(SUM(OFFSET($I$22,0,AU$5-$I$5-$A54+1)))*$C107))</f>
        <v>0</v>
      </c>
      <c r="AV107" s="169">
        <f ca="1">IF(AV$5-$I$5&lt;$A54-1," ",IF(AV$5-$I$5+1&gt;'Primary inputs Alt'!$C$17,0,(SUM(OFFSET($I$22,0,AV$5-$I$5-$A54+1)))*$C107))</f>
        <v>0</v>
      </c>
      <c r="AW107" s="169">
        <f ca="1">IF(AW$5-$I$5&lt;$A54-1," ",IF(AW$5-$I$5+1&gt;'Primary inputs Alt'!$C$17,0,(SUM(OFFSET($I$22,0,AW$5-$I$5-$A54+1)))*$C107))</f>
        <v>0</v>
      </c>
      <c r="AX107" s="169">
        <f ca="1">IF(AX$5-$I$5&lt;$A54-1," ",IF(AX$5-$I$5+1&gt;'Primary inputs Alt'!$C$17,0,(SUM(OFFSET($I$22,0,AX$5-$I$5-$A54+1)))*$C107))</f>
        <v>0</v>
      </c>
      <c r="AY107" s="169">
        <f ca="1">IF(AY$5-$I$5&lt;$A54-1," ",IF(AY$5-$I$5+1&gt;'Primary inputs Alt'!$C$17,0,(SUM(OFFSET($I$22,0,AY$5-$I$5-$A54+1)))*$C107))</f>
        <v>0</v>
      </c>
      <c r="AZ107" s="169">
        <f ca="1">IF(AZ$5-$I$5&lt;$A54-1," ",IF(AZ$5-$I$5+1&gt;'Primary inputs Alt'!$C$17,0,(SUM(OFFSET($I$22,0,AZ$5-$I$5-$A54+1)))*$C107))</f>
        <v>0</v>
      </c>
      <c r="BA107" s="169">
        <f ca="1">IF(BA$5-$I$5&lt;$A54-1," ",IF(BA$5-$I$5+1&gt;'Primary inputs Alt'!$C$17,0,(SUM(OFFSET($I$22,0,BA$5-$I$5-$A54+1)))*$C107))</f>
        <v>0</v>
      </c>
      <c r="BB107" s="169">
        <f ca="1">IF(BB$5-$I$5&lt;$A54-1," ",IF(BB$5-$I$5+1&gt;'Primary inputs Alt'!$C$17,0,(SUM(OFFSET($I$22,0,BB$5-$I$5-$A54+1)))*$C107))</f>
        <v>0</v>
      </c>
      <c r="BC107" s="169">
        <f ca="1">IF(BC$5-$I$5&lt;$A54-1," ",IF(BC$5-$I$5+1&gt;'Primary inputs Alt'!$C$17,0,(SUM(OFFSET($I$22,0,BC$5-$I$5-$A54+1)))*$C107))</f>
        <v>0</v>
      </c>
      <c r="BD107" s="169">
        <f ca="1">IF(BD$5-$I$5&lt;$A54-1," ",IF(BD$5-$I$5+1&gt;'Primary inputs Alt'!$C$17,0,(SUM(OFFSET($I$22,0,BD$5-$I$5-$A54+1)))*$C107))</f>
        <v>0</v>
      </c>
      <c r="BE107" s="169">
        <f ca="1">IF(BE$5-$I$5&lt;$A54-1," ",IF(BE$5-$I$5+1&gt;'Primary inputs Alt'!$C$17,0,(SUM(OFFSET($I$22,0,BE$5-$I$5-$A54+1)))*$C107))</f>
        <v>0</v>
      </c>
      <c r="BF107" s="169">
        <f ca="1">IF(BF$5-$I$5&lt;$A54-1," ",IF(BF$5-$I$5+1&gt;'Primary inputs Alt'!$C$17,0,(SUM(OFFSET($I$22,0,BF$5-$I$5-$A54+1)))*$C107))</f>
        <v>0</v>
      </c>
    </row>
    <row r="108" spans="2:58">
      <c r="B108" s="119" t="s">
        <v>224</v>
      </c>
      <c r="C108" s="119">
        <f t="shared" ca="1" si="2"/>
        <v>0</v>
      </c>
      <c r="I108" s="169" t="str">
        <f ca="1">IF(I$5-$I$5&lt;$A55-1," ",IF(I$5-$I$5+1&gt;'Primary inputs Alt'!$C$17,0,(SUM(OFFSET($I$22,0,I$5-$I$5-$A55+1)))*$C108))</f>
        <v xml:space="preserve"> </v>
      </c>
      <c r="J108" s="169" t="str">
        <f ca="1">IF(J$5-$I$5&lt;$A55-1," ",IF(J$5-$I$5+1&gt;'Primary inputs Alt'!$C$17,0,(SUM(OFFSET($I$22,0,J$5-$I$5-$A55+1)))*$C108))</f>
        <v xml:space="preserve"> </v>
      </c>
      <c r="K108" s="169" t="str">
        <f ca="1">IF(K$5-$I$5&lt;$A55-1," ",IF(K$5-$I$5+1&gt;'Primary inputs Alt'!$C$17,0,(SUM(OFFSET($I$22,0,K$5-$I$5-$A55+1)))*$C108))</f>
        <v xml:space="preserve"> </v>
      </c>
      <c r="L108" s="169" t="str">
        <f ca="1">IF(L$5-$I$5&lt;$A55-1," ",IF(L$5-$I$5+1&gt;'Primary inputs Alt'!$C$17,0,(SUM(OFFSET($I$22,0,L$5-$I$5-$A55+1)))*$C108))</f>
        <v xml:space="preserve"> </v>
      </c>
      <c r="M108" s="169" t="str">
        <f ca="1">IF(M$5-$I$5&lt;$A55-1," ",IF(M$5-$I$5+1&gt;'Primary inputs Alt'!$C$17,0,(SUM(OFFSET($I$22,0,M$5-$I$5-$A55+1)))*$C108))</f>
        <v xml:space="preserve"> </v>
      </c>
      <c r="N108" s="169" t="str">
        <f ca="1">IF(N$5-$I$5&lt;$A55-1," ",IF(N$5-$I$5+1&gt;'Primary inputs Alt'!$C$17,0,(SUM(OFFSET($I$22,0,N$5-$I$5-$A55+1)))*$C108))</f>
        <v xml:space="preserve"> </v>
      </c>
      <c r="O108" s="169" t="str">
        <f ca="1">IF(O$5-$I$5&lt;$A55-1," ",IF(O$5-$I$5+1&gt;'Primary inputs Alt'!$C$17,0,(SUM(OFFSET($I$22,0,O$5-$I$5-$A55+1)))*$C108))</f>
        <v xml:space="preserve"> </v>
      </c>
      <c r="P108" s="169" t="str">
        <f ca="1">IF(P$5-$I$5&lt;$A55-1," ",IF(P$5-$I$5+1&gt;'Primary inputs Alt'!$C$17,0,(SUM(OFFSET($I$22,0,P$5-$I$5-$A55+1)))*$C108))</f>
        <v xml:space="preserve"> </v>
      </c>
      <c r="Q108" s="169" t="str">
        <f ca="1">IF(Q$5-$I$5&lt;$A55-1," ",IF(Q$5-$I$5+1&gt;'Primary inputs Alt'!$C$17,0,(SUM(OFFSET($I$22,0,Q$5-$I$5-$A55+1)))*$C108))</f>
        <v xml:space="preserve"> </v>
      </c>
      <c r="R108" s="169" t="str">
        <f ca="1">IF(R$5-$I$5&lt;$A55-1," ",IF(R$5-$I$5+1&gt;'Primary inputs Alt'!$C$17,0,(SUM(OFFSET($I$22,0,R$5-$I$5-$A55+1)))*$C108))</f>
        <v xml:space="preserve"> </v>
      </c>
      <c r="S108" s="169" t="str">
        <f ca="1">IF(S$5-$I$5&lt;$A55-1," ",IF(S$5-$I$5+1&gt;'Primary inputs Alt'!$C$17,0,(SUM(OFFSET($I$22,0,S$5-$I$5-$A55+1)))*$C108))</f>
        <v xml:space="preserve"> </v>
      </c>
      <c r="T108" s="169" t="str">
        <f ca="1">IF(T$5-$I$5&lt;$A55-1," ",IF(T$5-$I$5+1&gt;'Primary inputs Alt'!$C$17,0,(SUM(OFFSET($I$22,0,T$5-$I$5-$A55+1)))*$C108))</f>
        <v xml:space="preserve"> </v>
      </c>
      <c r="U108" s="169" t="str">
        <f ca="1">IF(U$5-$I$5&lt;$A55-1," ",IF(U$5-$I$5+1&gt;'Primary inputs Alt'!$C$17,0,(SUM(OFFSET($I$22,0,U$5-$I$5-$A55+1)))*$C108))</f>
        <v xml:space="preserve"> </v>
      </c>
      <c r="V108" s="169" t="str">
        <f ca="1">IF(V$5-$I$5&lt;$A55-1," ",IF(V$5-$I$5+1&gt;'Primary inputs Alt'!$C$17,0,(SUM(OFFSET($I$22,0,V$5-$I$5-$A55+1)))*$C108))</f>
        <v xml:space="preserve"> </v>
      </c>
      <c r="W108" s="169" t="str">
        <f ca="1">IF(W$5-$I$5&lt;$A55-1," ",IF(W$5-$I$5+1&gt;'Primary inputs Alt'!$C$17,0,(SUM(OFFSET($I$22,0,W$5-$I$5-$A55+1)))*$C108))</f>
        <v xml:space="preserve"> </v>
      </c>
      <c r="X108" s="169" t="str">
        <f ca="1">IF(X$5-$I$5&lt;$A55-1," ",IF(X$5-$I$5+1&gt;'Primary inputs Alt'!$C$17,0,(SUM(OFFSET($I$22,0,X$5-$I$5-$A55+1)))*$C108))</f>
        <v xml:space="preserve"> </v>
      </c>
      <c r="Y108" s="169" t="str">
        <f ca="1">IF(Y$5-$I$5&lt;$A55-1," ",IF(Y$5-$I$5+1&gt;'Primary inputs Alt'!$C$17,0,(SUM(OFFSET($I$22,0,Y$5-$I$5-$A55+1)))*$C108))</f>
        <v xml:space="preserve"> </v>
      </c>
      <c r="Z108" s="169" t="str">
        <f ca="1">IF(Z$5-$I$5&lt;$A55-1," ",IF(Z$5-$I$5+1&gt;'Primary inputs Alt'!$C$17,0,(SUM(OFFSET($I$22,0,Z$5-$I$5-$A55+1)))*$C108))</f>
        <v xml:space="preserve"> </v>
      </c>
      <c r="AA108" s="169" t="str">
        <f ca="1">IF(AA$5-$I$5&lt;$A55-1," ",IF(AA$5-$I$5+1&gt;'Primary inputs Alt'!$C$17,0,(SUM(OFFSET($I$22,0,AA$5-$I$5-$A55+1)))*$C108))</f>
        <v xml:space="preserve"> </v>
      </c>
      <c r="AB108" s="169" t="str">
        <f ca="1">IF(AB$5-$I$5&lt;$A55-1," ",IF(AB$5-$I$5+1&gt;'Primary inputs Alt'!$C$17,0,(SUM(OFFSET($I$22,0,AB$5-$I$5-$A55+1)))*$C108))</f>
        <v xml:space="preserve"> </v>
      </c>
      <c r="AC108" s="169" t="str">
        <f ca="1">IF(AC$5-$I$5&lt;$A55-1," ",IF(AC$5-$I$5+1&gt;'Primary inputs Alt'!$C$17,0,(SUM(OFFSET($I$22,0,AC$5-$I$5-$A55+1)))*$C108))</f>
        <v xml:space="preserve"> </v>
      </c>
      <c r="AD108" s="169" t="str">
        <f ca="1">IF(AD$5-$I$5&lt;$A55-1," ",IF(AD$5-$I$5+1&gt;'Primary inputs Alt'!$C$17,0,(SUM(OFFSET($I$22,0,AD$5-$I$5-$A55+1)))*$C108))</f>
        <v xml:space="preserve"> </v>
      </c>
      <c r="AE108" s="169" t="str">
        <f ca="1">IF(AE$5-$I$5&lt;$A55-1," ",IF(AE$5-$I$5+1&gt;'Primary inputs Alt'!$C$17,0,(SUM(OFFSET($I$22,0,AE$5-$I$5-$A55+1)))*$C108))</f>
        <v xml:space="preserve"> </v>
      </c>
      <c r="AF108" s="169" t="str">
        <f ca="1">IF(AF$5-$I$5&lt;$A55-1," ",IF(AF$5-$I$5+1&gt;'Primary inputs Alt'!$C$17,0,(SUM(OFFSET($I$22,0,AF$5-$I$5-$A55+1)))*$C108))</f>
        <v xml:space="preserve"> </v>
      </c>
      <c r="AG108" s="169" t="str">
        <f ca="1">IF(AG$5-$I$5&lt;$A55-1," ",IF(AG$5-$I$5+1&gt;'Primary inputs Alt'!$C$17,0,(SUM(OFFSET($I$22,0,AG$5-$I$5-$A55+1)))*$C108))</f>
        <v xml:space="preserve"> </v>
      </c>
      <c r="AH108" s="169" t="str">
        <f ca="1">IF(AH$5-$I$5&lt;$A55-1," ",IF(AH$5-$I$5+1&gt;'Primary inputs Alt'!$C$17,0,(SUM(OFFSET($I$22,0,AH$5-$I$5-$A55+1)))*$C108))</f>
        <v xml:space="preserve"> </v>
      </c>
      <c r="AI108" s="169" t="str">
        <f ca="1">IF(AI$5-$I$5&lt;$A55-1," ",IF(AI$5-$I$5+1&gt;'Primary inputs Alt'!$C$17,0,(SUM(OFFSET($I$22,0,AI$5-$I$5-$A55+1)))*$C108))</f>
        <v xml:space="preserve"> </v>
      </c>
      <c r="AJ108" s="169" t="str">
        <f ca="1">IF(AJ$5-$I$5&lt;$A55-1," ",IF(AJ$5-$I$5+1&gt;'Primary inputs Alt'!$C$17,0,(SUM(OFFSET($I$22,0,AJ$5-$I$5-$A55+1)))*$C108))</f>
        <v xml:space="preserve"> </v>
      </c>
      <c r="AK108" s="169" t="str">
        <f ca="1">IF(AK$5-$I$5&lt;$A55-1," ",IF(AK$5-$I$5+1&gt;'Primary inputs Alt'!$C$17,0,(SUM(OFFSET($I$22,0,AK$5-$I$5-$A55+1)))*$C108))</f>
        <v xml:space="preserve"> </v>
      </c>
      <c r="AL108" s="169">
        <f ca="1">IF(AL$5-$I$5&lt;$A55-1," ",IF(AL$5-$I$5+1&gt;'Primary inputs Alt'!$C$17,0,(SUM(OFFSET($I$22,0,AL$5-$I$5-$A55+1)))*$C108))</f>
        <v>0</v>
      </c>
      <c r="AM108" s="169">
        <f ca="1">IF(AM$5-$I$5&lt;$A55-1," ",IF(AM$5-$I$5+1&gt;'Primary inputs Alt'!$C$17,0,(SUM(OFFSET($I$22,0,AM$5-$I$5-$A55+1)))*$C108))</f>
        <v>0</v>
      </c>
      <c r="AN108" s="169">
        <f ca="1">IF(AN$5-$I$5&lt;$A55-1," ",IF(AN$5-$I$5+1&gt;'Primary inputs Alt'!$C$17,0,(SUM(OFFSET($I$22,0,AN$5-$I$5-$A55+1)))*$C108))</f>
        <v>0</v>
      </c>
      <c r="AO108" s="169">
        <f ca="1">IF(AO$5-$I$5&lt;$A55-1," ",IF(AO$5-$I$5+1&gt;'Primary inputs Alt'!$C$17,0,(SUM(OFFSET($I$22,0,AO$5-$I$5-$A55+1)))*$C108))</f>
        <v>0</v>
      </c>
      <c r="AP108" s="169">
        <f ca="1">IF(AP$5-$I$5&lt;$A55-1," ",IF(AP$5-$I$5+1&gt;'Primary inputs Alt'!$C$17,0,(SUM(OFFSET($I$22,0,AP$5-$I$5-$A55+1)))*$C108))</f>
        <v>0</v>
      </c>
      <c r="AQ108" s="169">
        <f ca="1">IF(AQ$5-$I$5&lt;$A55-1," ",IF(AQ$5-$I$5+1&gt;'Primary inputs Alt'!$C$17,0,(SUM(OFFSET($I$22,0,AQ$5-$I$5-$A55+1)))*$C108))</f>
        <v>0</v>
      </c>
      <c r="AR108" s="169">
        <f ca="1">IF(AR$5-$I$5&lt;$A55-1," ",IF(AR$5-$I$5+1&gt;'Primary inputs Alt'!$C$17,0,(SUM(OFFSET($I$22,0,AR$5-$I$5-$A55+1)))*$C108))</f>
        <v>0</v>
      </c>
      <c r="AS108" s="169">
        <f ca="1">IF(AS$5-$I$5&lt;$A55-1," ",IF(AS$5-$I$5+1&gt;'Primary inputs Alt'!$C$17,0,(SUM(OFFSET($I$22,0,AS$5-$I$5-$A55+1)))*$C108))</f>
        <v>0</v>
      </c>
      <c r="AT108" s="169">
        <f ca="1">IF(AT$5-$I$5&lt;$A55-1," ",IF(AT$5-$I$5+1&gt;'Primary inputs Alt'!$C$17,0,(SUM(OFFSET($I$22,0,AT$5-$I$5-$A55+1)))*$C108))</f>
        <v>0</v>
      </c>
      <c r="AU108" s="169">
        <f ca="1">IF(AU$5-$I$5&lt;$A55-1," ",IF(AU$5-$I$5+1&gt;'Primary inputs Alt'!$C$17,0,(SUM(OFFSET($I$22,0,AU$5-$I$5-$A55+1)))*$C108))</f>
        <v>0</v>
      </c>
      <c r="AV108" s="169">
        <f ca="1">IF(AV$5-$I$5&lt;$A55-1," ",IF(AV$5-$I$5+1&gt;'Primary inputs Alt'!$C$17,0,(SUM(OFFSET($I$22,0,AV$5-$I$5-$A55+1)))*$C108))</f>
        <v>0</v>
      </c>
      <c r="AW108" s="169">
        <f ca="1">IF(AW$5-$I$5&lt;$A55-1," ",IF(AW$5-$I$5+1&gt;'Primary inputs Alt'!$C$17,0,(SUM(OFFSET($I$22,0,AW$5-$I$5-$A55+1)))*$C108))</f>
        <v>0</v>
      </c>
      <c r="AX108" s="169">
        <f ca="1">IF(AX$5-$I$5&lt;$A55-1," ",IF(AX$5-$I$5+1&gt;'Primary inputs Alt'!$C$17,0,(SUM(OFFSET($I$22,0,AX$5-$I$5-$A55+1)))*$C108))</f>
        <v>0</v>
      </c>
      <c r="AY108" s="169">
        <f ca="1">IF(AY$5-$I$5&lt;$A55-1," ",IF(AY$5-$I$5+1&gt;'Primary inputs Alt'!$C$17,0,(SUM(OFFSET($I$22,0,AY$5-$I$5-$A55+1)))*$C108))</f>
        <v>0</v>
      </c>
      <c r="AZ108" s="169">
        <f ca="1">IF(AZ$5-$I$5&lt;$A55-1," ",IF(AZ$5-$I$5+1&gt;'Primary inputs Alt'!$C$17,0,(SUM(OFFSET($I$22,0,AZ$5-$I$5-$A55+1)))*$C108))</f>
        <v>0</v>
      </c>
      <c r="BA108" s="169">
        <f ca="1">IF(BA$5-$I$5&lt;$A55-1," ",IF(BA$5-$I$5+1&gt;'Primary inputs Alt'!$C$17,0,(SUM(OFFSET($I$22,0,BA$5-$I$5-$A55+1)))*$C108))</f>
        <v>0</v>
      </c>
      <c r="BB108" s="169">
        <f ca="1">IF(BB$5-$I$5&lt;$A55-1," ",IF(BB$5-$I$5+1&gt;'Primary inputs Alt'!$C$17,0,(SUM(OFFSET($I$22,0,BB$5-$I$5-$A55+1)))*$C108))</f>
        <v>0</v>
      </c>
      <c r="BC108" s="169">
        <f ca="1">IF(BC$5-$I$5&lt;$A55-1," ",IF(BC$5-$I$5+1&gt;'Primary inputs Alt'!$C$17,0,(SUM(OFFSET($I$22,0,BC$5-$I$5-$A55+1)))*$C108))</f>
        <v>0</v>
      </c>
      <c r="BD108" s="169">
        <f ca="1">IF(BD$5-$I$5&lt;$A55-1," ",IF(BD$5-$I$5+1&gt;'Primary inputs Alt'!$C$17,0,(SUM(OFFSET($I$22,0,BD$5-$I$5-$A55+1)))*$C108))</f>
        <v>0</v>
      </c>
      <c r="BE108" s="169">
        <f ca="1">IF(BE$5-$I$5&lt;$A55-1," ",IF(BE$5-$I$5+1&gt;'Primary inputs Alt'!$C$17,0,(SUM(OFFSET($I$22,0,BE$5-$I$5-$A55+1)))*$C108))</f>
        <v>0</v>
      </c>
      <c r="BF108" s="169">
        <f ca="1">IF(BF$5-$I$5&lt;$A55-1," ",IF(BF$5-$I$5+1&gt;'Primary inputs Alt'!$C$17,0,(SUM(OFFSET($I$22,0,BF$5-$I$5-$A55+1)))*$C108))</f>
        <v>0</v>
      </c>
    </row>
    <row r="109" spans="2:58">
      <c r="B109" s="119" t="s">
        <v>225</v>
      </c>
      <c r="C109" s="119">
        <f t="shared" ca="1" si="2"/>
        <v>0</v>
      </c>
      <c r="I109" s="169" t="str">
        <f ca="1">IF(I$5-$I$5&lt;$A56-1," ",IF(I$5-$I$5+1&gt;'Primary inputs Alt'!$C$17,0,(SUM(OFFSET($I$22,0,I$5-$I$5-$A56+1)))*$C109))</f>
        <v xml:space="preserve"> </v>
      </c>
      <c r="J109" s="169" t="str">
        <f ca="1">IF(J$5-$I$5&lt;$A56-1," ",IF(J$5-$I$5+1&gt;'Primary inputs Alt'!$C$17,0,(SUM(OFFSET($I$22,0,J$5-$I$5-$A56+1)))*$C109))</f>
        <v xml:space="preserve"> </v>
      </c>
      <c r="K109" s="169" t="str">
        <f ca="1">IF(K$5-$I$5&lt;$A56-1," ",IF(K$5-$I$5+1&gt;'Primary inputs Alt'!$C$17,0,(SUM(OFFSET($I$22,0,K$5-$I$5-$A56+1)))*$C109))</f>
        <v xml:space="preserve"> </v>
      </c>
      <c r="L109" s="169" t="str">
        <f ca="1">IF(L$5-$I$5&lt;$A56-1," ",IF(L$5-$I$5+1&gt;'Primary inputs Alt'!$C$17,0,(SUM(OFFSET($I$22,0,L$5-$I$5-$A56+1)))*$C109))</f>
        <v xml:space="preserve"> </v>
      </c>
      <c r="M109" s="169" t="str">
        <f ca="1">IF(M$5-$I$5&lt;$A56-1," ",IF(M$5-$I$5+1&gt;'Primary inputs Alt'!$C$17,0,(SUM(OFFSET($I$22,0,M$5-$I$5-$A56+1)))*$C109))</f>
        <v xml:space="preserve"> </v>
      </c>
      <c r="N109" s="169" t="str">
        <f ca="1">IF(N$5-$I$5&lt;$A56-1," ",IF(N$5-$I$5+1&gt;'Primary inputs Alt'!$C$17,0,(SUM(OFFSET($I$22,0,N$5-$I$5-$A56+1)))*$C109))</f>
        <v xml:space="preserve"> </v>
      </c>
      <c r="O109" s="169" t="str">
        <f ca="1">IF(O$5-$I$5&lt;$A56-1," ",IF(O$5-$I$5+1&gt;'Primary inputs Alt'!$C$17,0,(SUM(OFFSET($I$22,0,O$5-$I$5-$A56+1)))*$C109))</f>
        <v xml:space="preserve"> </v>
      </c>
      <c r="P109" s="169" t="str">
        <f ca="1">IF(P$5-$I$5&lt;$A56-1," ",IF(P$5-$I$5+1&gt;'Primary inputs Alt'!$C$17,0,(SUM(OFFSET($I$22,0,P$5-$I$5-$A56+1)))*$C109))</f>
        <v xml:space="preserve"> </v>
      </c>
      <c r="Q109" s="169" t="str">
        <f ca="1">IF(Q$5-$I$5&lt;$A56-1," ",IF(Q$5-$I$5+1&gt;'Primary inputs Alt'!$C$17,0,(SUM(OFFSET($I$22,0,Q$5-$I$5-$A56+1)))*$C109))</f>
        <v xml:space="preserve"> </v>
      </c>
      <c r="R109" s="169" t="str">
        <f ca="1">IF(R$5-$I$5&lt;$A56-1," ",IF(R$5-$I$5+1&gt;'Primary inputs Alt'!$C$17,0,(SUM(OFFSET($I$22,0,R$5-$I$5-$A56+1)))*$C109))</f>
        <v xml:space="preserve"> </v>
      </c>
      <c r="S109" s="169" t="str">
        <f ca="1">IF(S$5-$I$5&lt;$A56-1," ",IF(S$5-$I$5+1&gt;'Primary inputs Alt'!$C$17,0,(SUM(OFFSET($I$22,0,S$5-$I$5-$A56+1)))*$C109))</f>
        <v xml:space="preserve"> </v>
      </c>
      <c r="T109" s="169" t="str">
        <f ca="1">IF(T$5-$I$5&lt;$A56-1," ",IF(T$5-$I$5+1&gt;'Primary inputs Alt'!$C$17,0,(SUM(OFFSET($I$22,0,T$5-$I$5-$A56+1)))*$C109))</f>
        <v xml:space="preserve"> </v>
      </c>
      <c r="U109" s="169" t="str">
        <f ca="1">IF(U$5-$I$5&lt;$A56-1," ",IF(U$5-$I$5+1&gt;'Primary inputs Alt'!$C$17,0,(SUM(OFFSET($I$22,0,U$5-$I$5-$A56+1)))*$C109))</f>
        <v xml:space="preserve"> </v>
      </c>
      <c r="V109" s="169" t="str">
        <f ca="1">IF(V$5-$I$5&lt;$A56-1," ",IF(V$5-$I$5+1&gt;'Primary inputs Alt'!$C$17,0,(SUM(OFFSET($I$22,0,V$5-$I$5-$A56+1)))*$C109))</f>
        <v xml:space="preserve"> </v>
      </c>
      <c r="W109" s="169" t="str">
        <f ca="1">IF(W$5-$I$5&lt;$A56-1," ",IF(W$5-$I$5+1&gt;'Primary inputs Alt'!$C$17,0,(SUM(OFFSET($I$22,0,W$5-$I$5-$A56+1)))*$C109))</f>
        <v xml:space="preserve"> </v>
      </c>
      <c r="X109" s="169" t="str">
        <f ca="1">IF(X$5-$I$5&lt;$A56-1," ",IF(X$5-$I$5+1&gt;'Primary inputs Alt'!$C$17,0,(SUM(OFFSET($I$22,0,X$5-$I$5-$A56+1)))*$C109))</f>
        <v xml:space="preserve"> </v>
      </c>
      <c r="Y109" s="169" t="str">
        <f ca="1">IF(Y$5-$I$5&lt;$A56-1," ",IF(Y$5-$I$5+1&gt;'Primary inputs Alt'!$C$17,0,(SUM(OFFSET($I$22,0,Y$5-$I$5-$A56+1)))*$C109))</f>
        <v xml:space="preserve"> </v>
      </c>
      <c r="Z109" s="169" t="str">
        <f ca="1">IF(Z$5-$I$5&lt;$A56-1," ",IF(Z$5-$I$5+1&gt;'Primary inputs Alt'!$C$17,0,(SUM(OFFSET($I$22,0,Z$5-$I$5-$A56+1)))*$C109))</f>
        <v xml:space="preserve"> </v>
      </c>
      <c r="AA109" s="169" t="str">
        <f ca="1">IF(AA$5-$I$5&lt;$A56-1," ",IF(AA$5-$I$5+1&gt;'Primary inputs Alt'!$C$17,0,(SUM(OFFSET($I$22,0,AA$5-$I$5-$A56+1)))*$C109))</f>
        <v xml:space="preserve"> </v>
      </c>
      <c r="AB109" s="169" t="str">
        <f ca="1">IF(AB$5-$I$5&lt;$A56-1," ",IF(AB$5-$I$5+1&gt;'Primary inputs Alt'!$C$17,0,(SUM(OFFSET($I$22,0,AB$5-$I$5-$A56+1)))*$C109))</f>
        <v xml:space="preserve"> </v>
      </c>
      <c r="AC109" s="169" t="str">
        <f ca="1">IF(AC$5-$I$5&lt;$A56-1," ",IF(AC$5-$I$5+1&gt;'Primary inputs Alt'!$C$17,0,(SUM(OFFSET($I$22,0,AC$5-$I$5-$A56+1)))*$C109))</f>
        <v xml:space="preserve"> </v>
      </c>
      <c r="AD109" s="169" t="str">
        <f ca="1">IF(AD$5-$I$5&lt;$A56-1," ",IF(AD$5-$I$5+1&gt;'Primary inputs Alt'!$C$17,0,(SUM(OFFSET($I$22,0,AD$5-$I$5-$A56+1)))*$C109))</f>
        <v xml:space="preserve"> </v>
      </c>
      <c r="AE109" s="169" t="str">
        <f ca="1">IF(AE$5-$I$5&lt;$A56-1," ",IF(AE$5-$I$5+1&gt;'Primary inputs Alt'!$C$17,0,(SUM(OFFSET($I$22,0,AE$5-$I$5-$A56+1)))*$C109))</f>
        <v xml:space="preserve"> </v>
      </c>
      <c r="AF109" s="169" t="str">
        <f ca="1">IF(AF$5-$I$5&lt;$A56-1," ",IF(AF$5-$I$5+1&gt;'Primary inputs Alt'!$C$17,0,(SUM(OFFSET($I$22,0,AF$5-$I$5-$A56+1)))*$C109))</f>
        <v xml:space="preserve"> </v>
      </c>
      <c r="AG109" s="169" t="str">
        <f ca="1">IF(AG$5-$I$5&lt;$A56-1," ",IF(AG$5-$I$5+1&gt;'Primary inputs Alt'!$C$17,0,(SUM(OFFSET($I$22,0,AG$5-$I$5-$A56+1)))*$C109))</f>
        <v xml:space="preserve"> </v>
      </c>
      <c r="AH109" s="169" t="str">
        <f ca="1">IF(AH$5-$I$5&lt;$A56-1," ",IF(AH$5-$I$5+1&gt;'Primary inputs Alt'!$C$17,0,(SUM(OFFSET($I$22,0,AH$5-$I$5-$A56+1)))*$C109))</f>
        <v xml:space="preserve"> </v>
      </c>
      <c r="AI109" s="169" t="str">
        <f ca="1">IF(AI$5-$I$5&lt;$A56-1," ",IF(AI$5-$I$5+1&gt;'Primary inputs Alt'!$C$17,0,(SUM(OFFSET($I$22,0,AI$5-$I$5-$A56+1)))*$C109))</f>
        <v xml:space="preserve"> </v>
      </c>
      <c r="AJ109" s="169" t="str">
        <f ca="1">IF(AJ$5-$I$5&lt;$A56-1," ",IF(AJ$5-$I$5+1&gt;'Primary inputs Alt'!$C$17,0,(SUM(OFFSET($I$22,0,AJ$5-$I$5-$A56+1)))*$C109))</f>
        <v xml:space="preserve"> </v>
      </c>
      <c r="AK109" s="169" t="str">
        <f ca="1">IF(AK$5-$I$5&lt;$A56-1," ",IF(AK$5-$I$5+1&gt;'Primary inputs Alt'!$C$17,0,(SUM(OFFSET($I$22,0,AK$5-$I$5-$A56+1)))*$C109))</f>
        <v xml:space="preserve"> </v>
      </c>
      <c r="AL109" s="169" t="str">
        <f ca="1">IF(AL$5-$I$5&lt;$A56-1," ",IF(AL$5-$I$5+1&gt;'Primary inputs Alt'!$C$17,0,(SUM(OFFSET($I$22,0,AL$5-$I$5-$A56+1)))*$C109))</f>
        <v xml:space="preserve"> </v>
      </c>
      <c r="AM109" s="169">
        <f ca="1">IF(AM$5-$I$5&lt;$A56-1," ",IF(AM$5-$I$5+1&gt;'Primary inputs Alt'!$C$17,0,(SUM(OFFSET($I$22,0,AM$5-$I$5-$A56+1)))*$C109))</f>
        <v>0</v>
      </c>
      <c r="AN109" s="169">
        <f ca="1">IF(AN$5-$I$5&lt;$A56-1," ",IF(AN$5-$I$5+1&gt;'Primary inputs Alt'!$C$17,0,(SUM(OFFSET($I$22,0,AN$5-$I$5-$A56+1)))*$C109))</f>
        <v>0</v>
      </c>
      <c r="AO109" s="169">
        <f ca="1">IF(AO$5-$I$5&lt;$A56-1," ",IF(AO$5-$I$5+1&gt;'Primary inputs Alt'!$C$17,0,(SUM(OFFSET($I$22,0,AO$5-$I$5-$A56+1)))*$C109))</f>
        <v>0</v>
      </c>
      <c r="AP109" s="169">
        <f ca="1">IF(AP$5-$I$5&lt;$A56-1," ",IF(AP$5-$I$5+1&gt;'Primary inputs Alt'!$C$17,0,(SUM(OFFSET($I$22,0,AP$5-$I$5-$A56+1)))*$C109))</f>
        <v>0</v>
      </c>
      <c r="AQ109" s="169">
        <f ca="1">IF(AQ$5-$I$5&lt;$A56-1," ",IF(AQ$5-$I$5+1&gt;'Primary inputs Alt'!$C$17,0,(SUM(OFFSET($I$22,0,AQ$5-$I$5-$A56+1)))*$C109))</f>
        <v>0</v>
      </c>
      <c r="AR109" s="169">
        <f ca="1">IF(AR$5-$I$5&lt;$A56-1," ",IF(AR$5-$I$5+1&gt;'Primary inputs Alt'!$C$17,0,(SUM(OFFSET($I$22,0,AR$5-$I$5-$A56+1)))*$C109))</f>
        <v>0</v>
      </c>
      <c r="AS109" s="169">
        <f ca="1">IF(AS$5-$I$5&lt;$A56-1," ",IF(AS$5-$I$5+1&gt;'Primary inputs Alt'!$C$17,0,(SUM(OFFSET($I$22,0,AS$5-$I$5-$A56+1)))*$C109))</f>
        <v>0</v>
      </c>
      <c r="AT109" s="169">
        <f ca="1">IF(AT$5-$I$5&lt;$A56-1," ",IF(AT$5-$I$5+1&gt;'Primary inputs Alt'!$C$17,0,(SUM(OFFSET($I$22,0,AT$5-$I$5-$A56+1)))*$C109))</f>
        <v>0</v>
      </c>
      <c r="AU109" s="169">
        <f ca="1">IF(AU$5-$I$5&lt;$A56-1," ",IF(AU$5-$I$5+1&gt;'Primary inputs Alt'!$C$17,0,(SUM(OFFSET($I$22,0,AU$5-$I$5-$A56+1)))*$C109))</f>
        <v>0</v>
      </c>
      <c r="AV109" s="169">
        <f ca="1">IF(AV$5-$I$5&lt;$A56-1," ",IF(AV$5-$I$5+1&gt;'Primary inputs Alt'!$C$17,0,(SUM(OFFSET($I$22,0,AV$5-$I$5-$A56+1)))*$C109))</f>
        <v>0</v>
      </c>
      <c r="AW109" s="169">
        <f ca="1">IF(AW$5-$I$5&lt;$A56-1," ",IF(AW$5-$I$5+1&gt;'Primary inputs Alt'!$C$17,0,(SUM(OFFSET($I$22,0,AW$5-$I$5-$A56+1)))*$C109))</f>
        <v>0</v>
      </c>
      <c r="AX109" s="169">
        <f ca="1">IF(AX$5-$I$5&lt;$A56-1," ",IF(AX$5-$I$5+1&gt;'Primary inputs Alt'!$C$17,0,(SUM(OFFSET($I$22,0,AX$5-$I$5-$A56+1)))*$C109))</f>
        <v>0</v>
      </c>
      <c r="AY109" s="169">
        <f ca="1">IF(AY$5-$I$5&lt;$A56-1," ",IF(AY$5-$I$5+1&gt;'Primary inputs Alt'!$C$17,0,(SUM(OFFSET($I$22,0,AY$5-$I$5-$A56+1)))*$C109))</f>
        <v>0</v>
      </c>
      <c r="AZ109" s="169">
        <f ca="1">IF(AZ$5-$I$5&lt;$A56-1," ",IF(AZ$5-$I$5+1&gt;'Primary inputs Alt'!$C$17,0,(SUM(OFFSET($I$22,0,AZ$5-$I$5-$A56+1)))*$C109))</f>
        <v>0</v>
      </c>
      <c r="BA109" s="169">
        <f ca="1">IF(BA$5-$I$5&lt;$A56-1," ",IF(BA$5-$I$5+1&gt;'Primary inputs Alt'!$C$17,0,(SUM(OFFSET($I$22,0,BA$5-$I$5-$A56+1)))*$C109))</f>
        <v>0</v>
      </c>
      <c r="BB109" s="169">
        <f ca="1">IF(BB$5-$I$5&lt;$A56-1," ",IF(BB$5-$I$5+1&gt;'Primary inputs Alt'!$C$17,0,(SUM(OFFSET($I$22,0,BB$5-$I$5-$A56+1)))*$C109))</f>
        <v>0</v>
      </c>
      <c r="BC109" s="169">
        <f ca="1">IF(BC$5-$I$5&lt;$A56-1," ",IF(BC$5-$I$5+1&gt;'Primary inputs Alt'!$C$17,0,(SUM(OFFSET($I$22,0,BC$5-$I$5-$A56+1)))*$C109))</f>
        <v>0</v>
      </c>
      <c r="BD109" s="169">
        <f ca="1">IF(BD$5-$I$5&lt;$A56-1," ",IF(BD$5-$I$5+1&gt;'Primary inputs Alt'!$C$17,0,(SUM(OFFSET($I$22,0,BD$5-$I$5-$A56+1)))*$C109))</f>
        <v>0</v>
      </c>
      <c r="BE109" s="169">
        <f ca="1">IF(BE$5-$I$5&lt;$A56-1," ",IF(BE$5-$I$5+1&gt;'Primary inputs Alt'!$C$17,0,(SUM(OFFSET($I$22,0,BE$5-$I$5-$A56+1)))*$C109))</f>
        <v>0</v>
      </c>
      <c r="BF109" s="169">
        <f ca="1">IF(BF$5-$I$5&lt;$A56-1," ",IF(BF$5-$I$5+1&gt;'Primary inputs Alt'!$C$17,0,(SUM(OFFSET($I$22,0,BF$5-$I$5-$A56+1)))*$C109))</f>
        <v>0</v>
      </c>
    </row>
    <row r="110" spans="2:58">
      <c r="B110" s="119" t="s">
        <v>226</v>
      </c>
      <c r="C110" s="119">
        <f t="shared" ca="1" si="2"/>
        <v>0</v>
      </c>
      <c r="I110" s="169" t="str">
        <f ca="1">IF(I$5-$I$5&lt;$A57-1," ",IF(I$5-$I$5+1&gt;'Primary inputs Alt'!$C$17,0,(SUM(OFFSET($I$22,0,I$5-$I$5-$A57+1)))*$C110))</f>
        <v xml:space="preserve"> </v>
      </c>
      <c r="J110" s="169" t="str">
        <f ca="1">IF(J$5-$I$5&lt;$A57-1," ",IF(J$5-$I$5+1&gt;'Primary inputs Alt'!$C$17,0,(SUM(OFFSET($I$22,0,J$5-$I$5-$A57+1)))*$C110))</f>
        <v xml:space="preserve"> </v>
      </c>
      <c r="K110" s="169" t="str">
        <f ca="1">IF(K$5-$I$5&lt;$A57-1," ",IF(K$5-$I$5+1&gt;'Primary inputs Alt'!$C$17,0,(SUM(OFFSET($I$22,0,K$5-$I$5-$A57+1)))*$C110))</f>
        <v xml:space="preserve"> </v>
      </c>
      <c r="L110" s="169" t="str">
        <f ca="1">IF(L$5-$I$5&lt;$A57-1," ",IF(L$5-$I$5+1&gt;'Primary inputs Alt'!$C$17,0,(SUM(OFFSET($I$22,0,L$5-$I$5-$A57+1)))*$C110))</f>
        <v xml:space="preserve"> </v>
      </c>
      <c r="M110" s="169" t="str">
        <f ca="1">IF(M$5-$I$5&lt;$A57-1," ",IF(M$5-$I$5+1&gt;'Primary inputs Alt'!$C$17,0,(SUM(OFFSET($I$22,0,M$5-$I$5-$A57+1)))*$C110))</f>
        <v xml:space="preserve"> </v>
      </c>
      <c r="N110" s="169" t="str">
        <f ca="1">IF(N$5-$I$5&lt;$A57-1," ",IF(N$5-$I$5+1&gt;'Primary inputs Alt'!$C$17,0,(SUM(OFFSET($I$22,0,N$5-$I$5-$A57+1)))*$C110))</f>
        <v xml:space="preserve"> </v>
      </c>
      <c r="O110" s="169" t="str">
        <f ca="1">IF(O$5-$I$5&lt;$A57-1," ",IF(O$5-$I$5+1&gt;'Primary inputs Alt'!$C$17,0,(SUM(OFFSET($I$22,0,O$5-$I$5-$A57+1)))*$C110))</f>
        <v xml:space="preserve"> </v>
      </c>
      <c r="P110" s="169" t="str">
        <f ca="1">IF(P$5-$I$5&lt;$A57-1," ",IF(P$5-$I$5+1&gt;'Primary inputs Alt'!$C$17,0,(SUM(OFFSET($I$22,0,P$5-$I$5-$A57+1)))*$C110))</f>
        <v xml:space="preserve"> </v>
      </c>
      <c r="Q110" s="169" t="str">
        <f ca="1">IF(Q$5-$I$5&lt;$A57-1," ",IF(Q$5-$I$5+1&gt;'Primary inputs Alt'!$C$17,0,(SUM(OFFSET($I$22,0,Q$5-$I$5-$A57+1)))*$C110))</f>
        <v xml:space="preserve"> </v>
      </c>
      <c r="R110" s="169" t="str">
        <f ca="1">IF(R$5-$I$5&lt;$A57-1," ",IF(R$5-$I$5+1&gt;'Primary inputs Alt'!$C$17,0,(SUM(OFFSET($I$22,0,R$5-$I$5-$A57+1)))*$C110))</f>
        <v xml:space="preserve"> </v>
      </c>
      <c r="S110" s="169" t="str">
        <f ca="1">IF(S$5-$I$5&lt;$A57-1," ",IF(S$5-$I$5+1&gt;'Primary inputs Alt'!$C$17,0,(SUM(OFFSET($I$22,0,S$5-$I$5-$A57+1)))*$C110))</f>
        <v xml:space="preserve"> </v>
      </c>
      <c r="T110" s="169" t="str">
        <f ca="1">IF(T$5-$I$5&lt;$A57-1," ",IF(T$5-$I$5+1&gt;'Primary inputs Alt'!$C$17,0,(SUM(OFFSET($I$22,0,T$5-$I$5-$A57+1)))*$C110))</f>
        <v xml:space="preserve"> </v>
      </c>
      <c r="U110" s="169" t="str">
        <f ca="1">IF(U$5-$I$5&lt;$A57-1," ",IF(U$5-$I$5+1&gt;'Primary inputs Alt'!$C$17,0,(SUM(OFFSET($I$22,0,U$5-$I$5-$A57+1)))*$C110))</f>
        <v xml:space="preserve"> </v>
      </c>
      <c r="V110" s="169" t="str">
        <f ca="1">IF(V$5-$I$5&lt;$A57-1," ",IF(V$5-$I$5+1&gt;'Primary inputs Alt'!$C$17,0,(SUM(OFFSET($I$22,0,V$5-$I$5-$A57+1)))*$C110))</f>
        <v xml:space="preserve"> </v>
      </c>
      <c r="W110" s="169" t="str">
        <f ca="1">IF(W$5-$I$5&lt;$A57-1," ",IF(W$5-$I$5+1&gt;'Primary inputs Alt'!$C$17,0,(SUM(OFFSET($I$22,0,W$5-$I$5-$A57+1)))*$C110))</f>
        <v xml:space="preserve"> </v>
      </c>
      <c r="X110" s="169" t="str">
        <f ca="1">IF(X$5-$I$5&lt;$A57-1," ",IF(X$5-$I$5+1&gt;'Primary inputs Alt'!$C$17,0,(SUM(OFFSET($I$22,0,X$5-$I$5-$A57+1)))*$C110))</f>
        <v xml:space="preserve"> </v>
      </c>
      <c r="Y110" s="169" t="str">
        <f ca="1">IF(Y$5-$I$5&lt;$A57-1," ",IF(Y$5-$I$5+1&gt;'Primary inputs Alt'!$C$17,0,(SUM(OFFSET($I$22,0,Y$5-$I$5-$A57+1)))*$C110))</f>
        <v xml:space="preserve"> </v>
      </c>
      <c r="Z110" s="169" t="str">
        <f ca="1">IF(Z$5-$I$5&lt;$A57-1," ",IF(Z$5-$I$5+1&gt;'Primary inputs Alt'!$C$17,0,(SUM(OFFSET($I$22,0,Z$5-$I$5-$A57+1)))*$C110))</f>
        <v xml:space="preserve"> </v>
      </c>
      <c r="AA110" s="169" t="str">
        <f ca="1">IF(AA$5-$I$5&lt;$A57-1," ",IF(AA$5-$I$5+1&gt;'Primary inputs Alt'!$C$17,0,(SUM(OFFSET($I$22,0,AA$5-$I$5-$A57+1)))*$C110))</f>
        <v xml:space="preserve"> </v>
      </c>
      <c r="AB110" s="169" t="str">
        <f ca="1">IF(AB$5-$I$5&lt;$A57-1," ",IF(AB$5-$I$5+1&gt;'Primary inputs Alt'!$C$17,0,(SUM(OFFSET($I$22,0,AB$5-$I$5-$A57+1)))*$C110))</f>
        <v xml:space="preserve"> </v>
      </c>
      <c r="AC110" s="169" t="str">
        <f ca="1">IF(AC$5-$I$5&lt;$A57-1," ",IF(AC$5-$I$5+1&gt;'Primary inputs Alt'!$C$17,0,(SUM(OFFSET($I$22,0,AC$5-$I$5-$A57+1)))*$C110))</f>
        <v xml:space="preserve"> </v>
      </c>
      <c r="AD110" s="169" t="str">
        <f ca="1">IF(AD$5-$I$5&lt;$A57-1," ",IF(AD$5-$I$5+1&gt;'Primary inputs Alt'!$C$17,0,(SUM(OFFSET($I$22,0,AD$5-$I$5-$A57+1)))*$C110))</f>
        <v xml:space="preserve"> </v>
      </c>
      <c r="AE110" s="169" t="str">
        <f ca="1">IF(AE$5-$I$5&lt;$A57-1," ",IF(AE$5-$I$5+1&gt;'Primary inputs Alt'!$C$17,0,(SUM(OFFSET($I$22,0,AE$5-$I$5-$A57+1)))*$C110))</f>
        <v xml:space="preserve"> </v>
      </c>
      <c r="AF110" s="169" t="str">
        <f ca="1">IF(AF$5-$I$5&lt;$A57-1," ",IF(AF$5-$I$5+1&gt;'Primary inputs Alt'!$C$17,0,(SUM(OFFSET($I$22,0,AF$5-$I$5-$A57+1)))*$C110))</f>
        <v xml:space="preserve"> </v>
      </c>
      <c r="AG110" s="169" t="str">
        <f ca="1">IF(AG$5-$I$5&lt;$A57-1," ",IF(AG$5-$I$5+1&gt;'Primary inputs Alt'!$C$17,0,(SUM(OFFSET($I$22,0,AG$5-$I$5-$A57+1)))*$C110))</f>
        <v xml:space="preserve"> </v>
      </c>
      <c r="AH110" s="169" t="str">
        <f ca="1">IF(AH$5-$I$5&lt;$A57-1," ",IF(AH$5-$I$5+1&gt;'Primary inputs Alt'!$C$17,0,(SUM(OFFSET($I$22,0,AH$5-$I$5-$A57+1)))*$C110))</f>
        <v xml:space="preserve"> </v>
      </c>
      <c r="AI110" s="169" t="str">
        <f ca="1">IF(AI$5-$I$5&lt;$A57-1," ",IF(AI$5-$I$5+1&gt;'Primary inputs Alt'!$C$17,0,(SUM(OFFSET($I$22,0,AI$5-$I$5-$A57+1)))*$C110))</f>
        <v xml:space="preserve"> </v>
      </c>
      <c r="AJ110" s="169" t="str">
        <f ca="1">IF(AJ$5-$I$5&lt;$A57-1," ",IF(AJ$5-$I$5+1&gt;'Primary inputs Alt'!$C$17,0,(SUM(OFFSET($I$22,0,AJ$5-$I$5-$A57+1)))*$C110))</f>
        <v xml:space="preserve"> </v>
      </c>
      <c r="AK110" s="169" t="str">
        <f ca="1">IF(AK$5-$I$5&lt;$A57-1," ",IF(AK$5-$I$5+1&gt;'Primary inputs Alt'!$C$17,0,(SUM(OFFSET($I$22,0,AK$5-$I$5-$A57+1)))*$C110))</f>
        <v xml:space="preserve"> </v>
      </c>
      <c r="AL110" s="169" t="str">
        <f ca="1">IF(AL$5-$I$5&lt;$A57-1," ",IF(AL$5-$I$5+1&gt;'Primary inputs Alt'!$C$17,0,(SUM(OFFSET($I$22,0,AL$5-$I$5-$A57+1)))*$C110))</f>
        <v xml:space="preserve"> </v>
      </c>
      <c r="AM110" s="169" t="str">
        <f ca="1">IF(AM$5-$I$5&lt;$A57-1," ",IF(AM$5-$I$5+1&gt;'Primary inputs Alt'!$C$17,0,(SUM(OFFSET($I$22,0,AM$5-$I$5-$A57+1)))*$C110))</f>
        <v xml:space="preserve"> </v>
      </c>
      <c r="AN110" s="169">
        <f ca="1">IF(AN$5-$I$5&lt;$A57-1," ",IF(AN$5-$I$5+1&gt;'Primary inputs Alt'!$C$17,0,(SUM(OFFSET($I$22,0,AN$5-$I$5-$A57+1)))*$C110))</f>
        <v>0</v>
      </c>
      <c r="AO110" s="169">
        <f ca="1">IF(AO$5-$I$5&lt;$A57-1," ",IF(AO$5-$I$5+1&gt;'Primary inputs Alt'!$C$17,0,(SUM(OFFSET($I$22,0,AO$5-$I$5-$A57+1)))*$C110))</f>
        <v>0</v>
      </c>
      <c r="AP110" s="169">
        <f ca="1">IF(AP$5-$I$5&lt;$A57-1," ",IF(AP$5-$I$5+1&gt;'Primary inputs Alt'!$C$17,0,(SUM(OFFSET($I$22,0,AP$5-$I$5-$A57+1)))*$C110))</f>
        <v>0</v>
      </c>
      <c r="AQ110" s="169">
        <f ca="1">IF(AQ$5-$I$5&lt;$A57-1," ",IF(AQ$5-$I$5+1&gt;'Primary inputs Alt'!$C$17,0,(SUM(OFFSET($I$22,0,AQ$5-$I$5-$A57+1)))*$C110))</f>
        <v>0</v>
      </c>
      <c r="AR110" s="169">
        <f ca="1">IF(AR$5-$I$5&lt;$A57-1," ",IF(AR$5-$I$5+1&gt;'Primary inputs Alt'!$C$17,0,(SUM(OFFSET($I$22,0,AR$5-$I$5-$A57+1)))*$C110))</f>
        <v>0</v>
      </c>
      <c r="AS110" s="169">
        <f ca="1">IF(AS$5-$I$5&lt;$A57-1," ",IF(AS$5-$I$5+1&gt;'Primary inputs Alt'!$C$17,0,(SUM(OFFSET($I$22,0,AS$5-$I$5-$A57+1)))*$C110))</f>
        <v>0</v>
      </c>
      <c r="AT110" s="169">
        <f ca="1">IF(AT$5-$I$5&lt;$A57-1," ",IF(AT$5-$I$5+1&gt;'Primary inputs Alt'!$C$17,0,(SUM(OFFSET($I$22,0,AT$5-$I$5-$A57+1)))*$C110))</f>
        <v>0</v>
      </c>
      <c r="AU110" s="169">
        <f ca="1">IF(AU$5-$I$5&lt;$A57-1," ",IF(AU$5-$I$5+1&gt;'Primary inputs Alt'!$C$17,0,(SUM(OFFSET($I$22,0,AU$5-$I$5-$A57+1)))*$C110))</f>
        <v>0</v>
      </c>
      <c r="AV110" s="169">
        <f ca="1">IF(AV$5-$I$5&lt;$A57-1," ",IF(AV$5-$I$5+1&gt;'Primary inputs Alt'!$C$17,0,(SUM(OFFSET($I$22,0,AV$5-$I$5-$A57+1)))*$C110))</f>
        <v>0</v>
      </c>
      <c r="AW110" s="169">
        <f ca="1">IF(AW$5-$I$5&lt;$A57-1," ",IF(AW$5-$I$5+1&gt;'Primary inputs Alt'!$C$17,0,(SUM(OFFSET($I$22,0,AW$5-$I$5-$A57+1)))*$C110))</f>
        <v>0</v>
      </c>
      <c r="AX110" s="169">
        <f ca="1">IF(AX$5-$I$5&lt;$A57-1," ",IF(AX$5-$I$5+1&gt;'Primary inputs Alt'!$C$17,0,(SUM(OFFSET($I$22,0,AX$5-$I$5-$A57+1)))*$C110))</f>
        <v>0</v>
      </c>
      <c r="AY110" s="169">
        <f ca="1">IF(AY$5-$I$5&lt;$A57-1," ",IF(AY$5-$I$5+1&gt;'Primary inputs Alt'!$C$17,0,(SUM(OFFSET($I$22,0,AY$5-$I$5-$A57+1)))*$C110))</f>
        <v>0</v>
      </c>
      <c r="AZ110" s="169">
        <f ca="1">IF(AZ$5-$I$5&lt;$A57-1," ",IF(AZ$5-$I$5+1&gt;'Primary inputs Alt'!$C$17,0,(SUM(OFFSET($I$22,0,AZ$5-$I$5-$A57+1)))*$C110))</f>
        <v>0</v>
      </c>
      <c r="BA110" s="169">
        <f ca="1">IF(BA$5-$I$5&lt;$A57-1," ",IF(BA$5-$I$5+1&gt;'Primary inputs Alt'!$C$17,0,(SUM(OFFSET($I$22,0,BA$5-$I$5-$A57+1)))*$C110))</f>
        <v>0</v>
      </c>
      <c r="BB110" s="169">
        <f ca="1">IF(BB$5-$I$5&lt;$A57-1," ",IF(BB$5-$I$5+1&gt;'Primary inputs Alt'!$C$17,0,(SUM(OFFSET($I$22,0,BB$5-$I$5-$A57+1)))*$C110))</f>
        <v>0</v>
      </c>
      <c r="BC110" s="169">
        <f ca="1">IF(BC$5-$I$5&lt;$A57-1," ",IF(BC$5-$I$5+1&gt;'Primary inputs Alt'!$C$17,0,(SUM(OFFSET($I$22,0,BC$5-$I$5-$A57+1)))*$C110))</f>
        <v>0</v>
      </c>
      <c r="BD110" s="169">
        <f ca="1">IF(BD$5-$I$5&lt;$A57-1," ",IF(BD$5-$I$5+1&gt;'Primary inputs Alt'!$C$17,0,(SUM(OFFSET($I$22,0,BD$5-$I$5-$A57+1)))*$C110))</f>
        <v>0</v>
      </c>
      <c r="BE110" s="169">
        <f ca="1">IF(BE$5-$I$5&lt;$A57-1," ",IF(BE$5-$I$5+1&gt;'Primary inputs Alt'!$C$17,0,(SUM(OFFSET($I$22,0,BE$5-$I$5-$A57+1)))*$C110))</f>
        <v>0</v>
      </c>
      <c r="BF110" s="169">
        <f ca="1">IF(BF$5-$I$5&lt;$A57-1," ",IF(BF$5-$I$5+1&gt;'Primary inputs Alt'!$C$17,0,(SUM(OFFSET($I$22,0,BF$5-$I$5-$A57+1)))*$C110))</f>
        <v>0</v>
      </c>
    </row>
    <row r="111" spans="2:58">
      <c r="B111" s="119" t="s">
        <v>227</v>
      </c>
      <c r="C111" s="119">
        <f t="shared" ca="1" si="2"/>
        <v>0</v>
      </c>
      <c r="I111" s="169" t="str">
        <f ca="1">IF(I$5-$I$5&lt;$A58-1," ",IF(I$5-$I$5+1&gt;'Primary inputs Alt'!$C$17,0,(SUM(OFFSET($I$22,0,I$5-$I$5-$A58+1)))*$C111))</f>
        <v xml:space="preserve"> </v>
      </c>
      <c r="J111" s="169" t="str">
        <f ca="1">IF(J$5-$I$5&lt;$A58-1," ",IF(J$5-$I$5+1&gt;'Primary inputs Alt'!$C$17,0,(SUM(OFFSET($I$22,0,J$5-$I$5-$A58+1)))*$C111))</f>
        <v xml:space="preserve"> </v>
      </c>
      <c r="K111" s="169" t="str">
        <f ca="1">IF(K$5-$I$5&lt;$A58-1," ",IF(K$5-$I$5+1&gt;'Primary inputs Alt'!$C$17,0,(SUM(OFFSET($I$22,0,K$5-$I$5-$A58+1)))*$C111))</f>
        <v xml:space="preserve"> </v>
      </c>
      <c r="L111" s="169" t="str">
        <f ca="1">IF(L$5-$I$5&lt;$A58-1," ",IF(L$5-$I$5+1&gt;'Primary inputs Alt'!$C$17,0,(SUM(OFFSET($I$22,0,L$5-$I$5-$A58+1)))*$C111))</f>
        <v xml:space="preserve"> </v>
      </c>
      <c r="M111" s="169" t="str">
        <f ca="1">IF(M$5-$I$5&lt;$A58-1," ",IF(M$5-$I$5+1&gt;'Primary inputs Alt'!$C$17,0,(SUM(OFFSET($I$22,0,M$5-$I$5-$A58+1)))*$C111))</f>
        <v xml:space="preserve"> </v>
      </c>
      <c r="N111" s="169" t="str">
        <f ca="1">IF(N$5-$I$5&lt;$A58-1," ",IF(N$5-$I$5+1&gt;'Primary inputs Alt'!$C$17,0,(SUM(OFFSET($I$22,0,N$5-$I$5-$A58+1)))*$C111))</f>
        <v xml:space="preserve"> </v>
      </c>
      <c r="O111" s="169" t="str">
        <f ca="1">IF(O$5-$I$5&lt;$A58-1," ",IF(O$5-$I$5+1&gt;'Primary inputs Alt'!$C$17,0,(SUM(OFFSET($I$22,0,O$5-$I$5-$A58+1)))*$C111))</f>
        <v xml:space="preserve"> </v>
      </c>
      <c r="P111" s="169" t="str">
        <f ca="1">IF(P$5-$I$5&lt;$A58-1," ",IF(P$5-$I$5+1&gt;'Primary inputs Alt'!$C$17,0,(SUM(OFFSET($I$22,0,P$5-$I$5-$A58+1)))*$C111))</f>
        <v xml:space="preserve"> </v>
      </c>
      <c r="Q111" s="169" t="str">
        <f ca="1">IF(Q$5-$I$5&lt;$A58-1," ",IF(Q$5-$I$5+1&gt;'Primary inputs Alt'!$C$17,0,(SUM(OFFSET($I$22,0,Q$5-$I$5-$A58+1)))*$C111))</f>
        <v xml:space="preserve"> </v>
      </c>
      <c r="R111" s="169" t="str">
        <f ca="1">IF(R$5-$I$5&lt;$A58-1," ",IF(R$5-$I$5+1&gt;'Primary inputs Alt'!$C$17,0,(SUM(OFFSET($I$22,0,R$5-$I$5-$A58+1)))*$C111))</f>
        <v xml:space="preserve"> </v>
      </c>
      <c r="S111" s="169" t="str">
        <f ca="1">IF(S$5-$I$5&lt;$A58-1," ",IF(S$5-$I$5+1&gt;'Primary inputs Alt'!$C$17,0,(SUM(OFFSET($I$22,0,S$5-$I$5-$A58+1)))*$C111))</f>
        <v xml:space="preserve"> </v>
      </c>
      <c r="T111" s="169" t="str">
        <f ca="1">IF(T$5-$I$5&lt;$A58-1," ",IF(T$5-$I$5+1&gt;'Primary inputs Alt'!$C$17,0,(SUM(OFFSET($I$22,0,T$5-$I$5-$A58+1)))*$C111))</f>
        <v xml:space="preserve"> </v>
      </c>
      <c r="U111" s="169" t="str">
        <f ca="1">IF(U$5-$I$5&lt;$A58-1," ",IF(U$5-$I$5+1&gt;'Primary inputs Alt'!$C$17,0,(SUM(OFFSET($I$22,0,U$5-$I$5-$A58+1)))*$C111))</f>
        <v xml:space="preserve"> </v>
      </c>
      <c r="V111" s="169" t="str">
        <f ca="1">IF(V$5-$I$5&lt;$A58-1," ",IF(V$5-$I$5+1&gt;'Primary inputs Alt'!$C$17,0,(SUM(OFFSET($I$22,0,V$5-$I$5-$A58+1)))*$C111))</f>
        <v xml:space="preserve"> </v>
      </c>
      <c r="W111" s="169" t="str">
        <f ca="1">IF(W$5-$I$5&lt;$A58-1," ",IF(W$5-$I$5+1&gt;'Primary inputs Alt'!$C$17,0,(SUM(OFFSET($I$22,0,W$5-$I$5-$A58+1)))*$C111))</f>
        <v xml:space="preserve"> </v>
      </c>
      <c r="X111" s="169" t="str">
        <f ca="1">IF(X$5-$I$5&lt;$A58-1," ",IF(X$5-$I$5+1&gt;'Primary inputs Alt'!$C$17,0,(SUM(OFFSET($I$22,0,X$5-$I$5-$A58+1)))*$C111))</f>
        <v xml:space="preserve"> </v>
      </c>
      <c r="Y111" s="169" t="str">
        <f ca="1">IF(Y$5-$I$5&lt;$A58-1," ",IF(Y$5-$I$5+1&gt;'Primary inputs Alt'!$C$17,0,(SUM(OFFSET($I$22,0,Y$5-$I$5-$A58+1)))*$C111))</f>
        <v xml:space="preserve"> </v>
      </c>
      <c r="Z111" s="169" t="str">
        <f ca="1">IF(Z$5-$I$5&lt;$A58-1," ",IF(Z$5-$I$5+1&gt;'Primary inputs Alt'!$C$17,0,(SUM(OFFSET($I$22,0,Z$5-$I$5-$A58+1)))*$C111))</f>
        <v xml:space="preserve"> </v>
      </c>
      <c r="AA111" s="169" t="str">
        <f ca="1">IF(AA$5-$I$5&lt;$A58-1," ",IF(AA$5-$I$5+1&gt;'Primary inputs Alt'!$C$17,0,(SUM(OFFSET($I$22,0,AA$5-$I$5-$A58+1)))*$C111))</f>
        <v xml:space="preserve"> </v>
      </c>
      <c r="AB111" s="169" t="str">
        <f ca="1">IF(AB$5-$I$5&lt;$A58-1," ",IF(AB$5-$I$5+1&gt;'Primary inputs Alt'!$C$17,0,(SUM(OFFSET($I$22,0,AB$5-$I$5-$A58+1)))*$C111))</f>
        <v xml:space="preserve"> </v>
      </c>
      <c r="AC111" s="169" t="str">
        <f ca="1">IF(AC$5-$I$5&lt;$A58-1," ",IF(AC$5-$I$5+1&gt;'Primary inputs Alt'!$C$17,0,(SUM(OFFSET($I$22,0,AC$5-$I$5-$A58+1)))*$C111))</f>
        <v xml:space="preserve"> </v>
      </c>
      <c r="AD111" s="169" t="str">
        <f ca="1">IF(AD$5-$I$5&lt;$A58-1," ",IF(AD$5-$I$5+1&gt;'Primary inputs Alt'!$C$17,0,(SUM(OFFSET($I$22,0,AD$5-$I$5-$A58+1)))*$C111))</f>
        <v xml:space="preserve"> </v>
      </c>
      <c r="AE111" s="169" t="str">
        <f ca="1">IF(AE$5-$I$5&lt;$A58-1," ",IF(AE$5-$I$5+1&gt;'Primary inputs Alt'!$C$17,0,(SUM(OFFSET($I$22,0,AE$5-$I$5-$A58+1)))*$C111))</f>
        <v xml:space="preserve"> </v>
      </c>
      <c r="AF111" s="169" t="str">
        <f ca="1">IF(AF$5-$I$5&lt;$A58-1," ",IF(AF$5-$I$5+1&gt;'Primary inputs Alt'!$C$17,0,(SUM(OFFSET($I$22,0,AF$5-$I$5-$A58+1)))*$C111))</f>
        <v xml:space="preserve"> </v>
      </c>
      <c r="AG111" s="169" t="str">
        <f ca="1">IF(AG$5-$I$5&lt;$A58-1," ",IF(AG$5-$I$5+1&gt;'Primary inputs Alt'!$C$17,0,(SUM(OFFSET($I$22,0,AG$5-$I$5-$A58+1)))*$C111))</f>
        <v xml:space="preserve"> </v>
      </c>
      <c r="AH111" s="169" t="str">
        <f ca="1">IF(AH$5-$I$5&lt;$A58-1," ",IF(AH$5-$I$5+1&gt;'Primary inputs Alt'!$C$17,0,(SUM(OFFSET($I$22,0,AH$5-$I$5-$A58+1)))*$C111))</f>
        <v xml:space="preserve"> </v>
      </c>
      <c r="AI111" s="169" t="str">
        <f ca="1">IF(AI$5-$I$5&lt;$A58-1," ",IF(AI$5-$I$5+1&gt;'Primary inputs Alt'!$C$17,0,(SUM(OFFSET($I$22,0,AI$5-$I$5-$A58+1)))*$C111))</f>
        <v xml:space="preserve"> </v>
      </c>
      <c r="AJ111" s="169" t="str">
        <f ca="1">IF(AJ$5-$I$5&lt;$A58-1," ",IF(AJ$5-$I$5+1&gt;'Primary inputs Alt'!$C$17,0,(SUM(OFFSET($I$22,0,AJ$5-$I$5-$A58+1)))*$C111))</f>
        <v xml:space="preserve"> </v>
      </c>
      <c r="AK111" s="169" t="str">
        <f ca="1">IF(AK$5-$I$5&lt;$A58-1," ",IF(AK$5-$I$5+1&gt;'Primary inputs Alt'!$C$17,0,(SUM(OFFSET($I$22,0,AK$5-$I$5-$A58+1)))*$C111))</f>
        <v xml:space="preserve"> </v>
      </c>
      <c r="AL111" s="169" t="str">
        <f ca="1">IF(AL$5-$I$5&lt;$A58-1," ",IF(AL$5-$I$5+1&gt;'Primary inputs Alt'!$C$17,0,(SUM(OFFSET($I$22,0,AL$5-$I$5-$A58+1)))*$C111))</f>
        <v xml:space="preserve"> </v>
      </c>
      <c r="AM111" s="169" t="str">
        <f ca="1">IF(AM$5-$I$5&lt;$A58-1," ",IF(AM$5-$I$5+1&gt;'Primary inputs Alt'!$C$17,0,(SUM(OFFSET($I$22,0,AM$5-$I$5-$A58+1)))*$C111))</f>
        <v xml:space="preserve"> </v>
      </c>
      <c r="AN111" s="169" t="str">
        <f ca="1">IF(AN$5-$I$5&lt;$A58-1," ",IF(AN$5-$I$5+1&gt;'Primary inputs Alt'!$C$17,0,(SUM(OFFSET($I$22,0,AN$5-$I$5-$A58+1)))*$C111))</f>
        <v xml:space="preserve"> </v>
      </c>
      <c r="AO111" s="169">
        <f ca="1">IF(AO$5-$I$5&lt;$A58-1," ",IF(AO$5-$I$5+1&gt;'Primary inputs Alt'!$C$17,0,(SUM(OFFSET($I$22,0,AO$5-$I$5-$A58+1)))*$C111))</f>
        <v>0</v>
      </c>
      <c r="AP111" s="169">
        <f ca="1">IF(AP$5-$I$5&lt;$A58-1," ",IF(AP$5-$I$5+1&gt;'Primary inputs Alt'!$C$17,0,(SUM(OFFSET($I$22,0,AP$5-$I$5-$A58+1)))*$C111))</f>
        <v>0</v>
      </c>
      <c r="AQ111" s="169">
        <f ca="1">IF(AQ$5-$I$5&lt;$A58-1," ",IF(AQ$5-$I$5+1&gt;'Primary inputs Alt'!$C$17,0,(SUM(OFFSET($I$22,0,AQ$5-$I$5-$A58+1)))*$C111))</f>
        <v>0</v>
      </c>
      <c r="AR111" s="169">
        <f ca="1">IF(AR$5-$I$5&lt;$A58-1," ",IF(AR$5-$I$5+1&gt;'Primary inputs Alt'!$C$17,0,(SUM(OFFSET($I$22,0,AR$5-$I$5-$A58+1)))*$C111))</f>
        <v>0</v>
      </c>
      <c r="AS111" s="169">
        <f ca="1">IF(AS$5-$I$5&lt;$A58-1," ",IF(AS$5-$I$5+1&gt;'Primary inputs Alt'!$C$17,0,(SUM(OFFSET($I$22,0,AS$5-$I$5-$A58+1)))*$C111))</f>
        <v>0</v>
      </c>
      <c r="AT111" s="169">
        <f ca="1">IF(AT$5-$I$5&lt;$A58-1," ",IF(AT$5-$I$5+1&gt;'Primary inputs Alt'!$C$17,0,(SUM(OFFSET($I$22,0,AT$5-$I$5-$A58+1)))*$C111))</f>
        <v>0</v>
      </c>
      <c r="AU111" s="169">
        <f ca="1">IF(AU$5-$I$5&lt;$A58-1," ",IF(AU$5-$I$5+1&gt;'Primary inputs Alt'!$C$17,0,(SUM(OFFSET($I$22,0,AU$5-$I$5-$A58+1)))*$C111))</f>
        <v>0</v>
      </c>
      <c r="AV111" s="169">
        <f ca="1">IF(AV$5-$I$5&lt;$A58-1," ",IF(AV$5-$I$5+1&gt;'Primary inputs Alt'!$C$17,0,(SUM(OFFSET($I$22,0,AV$5-$I$5-$A58+1)))*$C111))</f>
        <v>0</v>
      </c>
      <c r="AW111" s="169">
        <f ca="1">IF(AW$5-$I$5&lt;$A58-1," ",IF(AW$5-$I$5+1&gt;'Primary inputs Alt'!$C$17,0,(SUM(OFFSET($I$22,0,AW$5-$I$5-$A58+1)))*$C111))</f>
        <v>0</v>
      </c>
      <c r="AX111" s="169">
        <f ca="1">IF(AX$5-$I$5&lt;$A58-1," ",IF(AX$5-$I$5+1&gt;'Primary inputs Alt'!$C$17,0,(SUM(OFFSET($I$22,0,AX$5-$I$5-$A58+1)))*$C111))</f>
        <v>0</v>
      </c>
      <c r="AY111" s="169">
        <f ca="1">IF(AY$5-$I$5&lt;$A58-1," ",IF(AY$5-$I$5+1&gt;'Primary inputs Alt'!$C$17,0,(SUM(OFFSET($I$22,0,AY$5-$I$5-$A58+1)))*$C111))</f>
        <v>0</v>
      </c>
      <c r="AZ111" s="169">
        <f ca="1">IF(AZ$5-$I$5&lt;$A58-1," ",IF(AZ$5-$I$5+1&gt;'Primary inputs Alt'!$C$17,0,(SUM(OFFSET($I$22,0,AZ$5-$I$5-$A58+1)))*$C111))</f>
        <v>0</v>
      </c>
      <c r="BA111" s="169">
        <f ca="1">IF(BA$5-$I$5&lt;$A58-1," ",IF(BA$5-$I$5+1&gt;'Primary inputs Alt'!$C$17,0,(SUM(OFFSET($I$22,0,BA$5-$I$5-$A58+1)))*$C111))</f>
        <v>0</v>
      </c>
      <c r="BB111" s="169">
        <f ca="1">IF(BB$5-$I$5&lt;$A58-1," ",IF(BB$5-$I$5+1&gt;'Primary inputs Alt'!$C$17,0,(SUM(OFFSET($I$22,0,BB$5-$I$5-$A58+1)))*$C111))</f>
        <v>0</v>
      </c>
      <c r="BC111" s="169">
        <f ca="1">IF(BC$5-$I$5&lt;$A58-1," ",IF(BC$5-$I$5+1&gt;'Primary inputs Alt'!$C$17,0,(SUM(OFFSET($I$22,0,BC$5-$I$5-$A58+1)))*$C111))</f>
        <v>0</v>
      </c>
      <c r="BD111" s="169">
        <f ca="1">IF(BD$5-$I$5&lt;$A58-1," ",IF(BD$5-$I$5+1&gt;'Primary inputs Alt'!$C$17,0,(SUM(OFFSET($I$22,0,BD$5-$I$5-$A58+1)))*$C111))</f>
        <v>0</v>
      </c>
      <c r="BE111" s="169">
        <f ca="1">IF(BE$5-$I$5&lt;$A58-1," ",IF(BE$5-$I$5+1&gt;'Primary inputs Alt'!$C$17,0,(SUM(OFFSET($I$22,0,BE$5-$I$5-$A58+1)))*$C111))</f>
        <v>0</v>
      </c>
      <c r="BF111" s="169">
        <f ca="1">IF(BF$5-$I$5&lt;$A58-1," ",IF(BF$5-$I$5+1&gt;'Primary inputs Alt'!$C$17,0,(SUM(OFFSET($I$22,0,BF$5-$I$5-$A58+1)))*$C111))</f>
        <v>0</v>
      </c>
    </row>
    <row r="112" spans="2:58">
      <c r="B112" s="119" t="s">
        <v>228</v>
      </c>
      <c r="C112" s="119">
        <f t="shared" ca="1" si="2"/>
        <v>0</v>
      </c>
      <c r="I112" s="169" t="str">
        <f ca="1">IF(I$5-$I$5&lt;$A59-1," ",IF(I$5-$I$5+1&gt;'Primary inputs Alt'!$C$17,0,(SUM(OFFSET($I$22,0,I$5-$I$5-$A59+1)))*$C112))</f>
        <v xml:space="preserve"> </v>
      </c>
      <c r="J112" s="169" t="str">
        <f ca="1">IF(J$5-$I$5&lt;$A59-1," ",IF(J$5-$I$5+1&gt;'Primary inputs Alt'!$C$17,0,(SUM(OFFSET($I$22,0,J$5-$I$5-$A59+1)))*$C112))</f>
        <v xml:space="preserve"> </v>
      </c>
      <c r="K112" s="169" t="str">
        <f ca="1">IF(K$5-$I$5&lt;$A59-1," ",IF(K$5-$I$5+1&gt;'Primary inputs Alt'!$C$17,0,(SUM(OFFSET($I$22,0,K$5-$I$5-$A59+1)))*$C112))</f>
        <v xml:space="preserve"> </v>
      </c>
      <c r="L112" s="169" t="str">
        <f ca="1">IF(L$5-$I$5&lt;$A59-1," ",IF(L$5-$I$5+1&gt;'Primary inputs Alt'!$C$17,0,(SUM(OFFSET($I$22,0,L$5-$I$5-$A59+1)))*$C112))</f>
        <v xml:space="preserve"> </v>
      </c>
      <c r="M112" s="169" t="str">
        <f ca="1">IF(M$5-$I$5&lt;$A59-1," ",IF(M$5-$I$5+1&gt;'Primary inputs Alt'!$C$17,0,(SUM(OFFSET($I$22,0,M$5-$I$5-$A59+1)))*$C112))</f>
        <v xml:space="preserve"> </v>
      </c>
      <c r="N112" s="169" t="str">
        <f ca="1">IF(N$5-$I$5&lt;$A59-1," ",IF(N$5-$I$5+1&gt;'Primary inputs Alt'!$C$17,0,(SUM(OFFSET($I$22,0,N$5-$I$5-$A59+1)))*$C112))</f>
        <v xml:space="preserve"> </v>
      </c>
      <c r="O112" s="169" t="str">
        <f ca="1">IF(O$5-$I$5&lt;$A59-1," ",IF(O$5-$I$5+1&gt;'Primary inputs Alt'!$C$17,0,(SUM(OFFSET($I$22,0,O$5-$I$5-$A59+1)))*$C112))</f>
        <v xml:space="preserve"> </v>
      </c>
      <c r="P112" s="169" t="str">
        <f ca="1">IF(P$5-$I$5&lt;$A59-1," ",IF(P$5-$I$5+1&gt;'Primary inputs Alt'!$C$17,0,(SUM(OFFSET($I$22,0,P$5-$I$5-$A59+1)))*$C112))</f>
        <v xml:space="preserve"> </v>
      </c>
      <c r="Q112" s="169" t="str">
        <f ca="1">IF(Q$5-$I$5&lt;$A59-1," ",IF(Q$5-$I$5+1&gt;'Primary inputs Alt'!$C$17,0,(SUM(OFFSET($I$22,0,Q$5-$I$5-$A59+1)))*$C112))</f>
        <v xml:space="preserve"> </v>
      </c>
      <c r="R112" s="169" t="str">
        <f ca="1">IF(R$5-$I$5&lt;$A59-1," ",IF(R$5-$I$5+1&gt;'Primary inputs Alt'!$C$17,0,(SUM(OFFSET($I$22,0,R$5-$I$5-$A59+1)))*$C112))</f>
        <v xml:space="preserve"> </v>
      </c>
      <c r="S112" s="169" t="str">
        <f ca="1">IF(S$5-$I$5&lt;$A59-1," ",IF(S$5-$I$5+1&gt;'Primary inputs Alt'!$C$17,0,(SUM(OFFSET($I$22,0,S$5-$I$5-$A59+1)))*$C112))</f>
        <v xml:space="preserve"> </v>
      </c>
      <c r="T112" s="169" t="str">
        <f ca="1">IF(T$5-$I$5&lt;$A59-1," ",IF(T$5-$I$5+1&gt;'Primary inputs Alt'!$C$17,0,(SUM(OFFSET($I$22,0,T$5-$I$5-$A59+1)))*$C112))</f>
        <v xml:space="preserve"> </v>
      </c>
      <c r="U112" s="169" t="str">
        <f ca="1">IF(U$5-$I$5&lt;$A59-1," ",IF(U$5-$I$5+1&gt;'Primary inputs Alt'!$C$17,0,(SUM(OFFSET($I$22,0,U$5-$I$5-$A59+1)))*$C112))</f>
        <v xml:space="preserve"> </v>
      </c>
      <c r="V112" s="169" t="str">
        <f ca="1">IF(V$5-$I$5&lt;$A59-1," ",IF(V$5-$I$5+1&gt;'Primary inputs Alt'!$C$17,0,(SUM(OFFSET($I$22,0,V$5-$I$5-$A59+1)))*$C112))</f>
        <v xml:space="preserve"> </v>
      </c>
      <c r="W112" s="169" t="str">
        <f ca="1">IF(W$5-$I$5&lt;$A59-1," ",IF(W$5-$I$5+1&gt;'Primary inputs Alt'!$C$17,0,(SUM(OFFSET($I$22,0,W$5-$I$5-$A59+1)))*$C112))</f>
        <v xml:space="preserve"> </v>
      </c>
      <c r="X112" s="169" t="str">
        <f ca="1">IF(X$5-$I$5&lt;$A59-1," ",IF(X$5-$I$5+1&gt;'Primary inputs Alt'!$C$17,0,(SUM(OFFSET($I$22,0,X$5-$I$5-$A59+1)))*$C112))</f>
        <v xml:space="preserve"> </v>
      </c>
      <c r="Y112" s="169" t="str">
        <f ca="1">IF(Y$5-$I$5&lt;$A59-1," ",IF(Y$5-$I$5+1&gt;'Primary inputs Alt'!$C$17,0,(SUM(OFFSET($I$22,0,Y$5-$I$5-$A59+1)))*$C112))</f>
        <v xml:space="preserve"> </v>
      </c>
      <c r="Z112" s="169" t="str">
        <f ca="1">IF(Z$5-$I$5&lt;$A59-1," ",IF(Z$5-$I$5+1&gt;'Primary inputs Alt'!$C$17,0,(SUM(OFFSET($I$22,0,Z$5-$I$5-$A59+1)))*$C112))</f>
        <v xml:space="preserve"> </v>
      </c>
      <c r="AA112" s="169" t="str">
        <f ca="1">IF(AA$5-$I$5&lt;$A59-1," ",IF(AA$5-$I$5+1&gt;'Primary inputs Alt'!$C$17,0,(SUM(OFFSET($I$22,0,AA$5-$I$5-$A59+1)))*$C112))</f>
        <v xml:space="preserve"> </v>
      </c>
      <c r="AB112" s="169" t="str">
        <f ca="1">IF(AB$5-$I$5&lt;$A59-1," ",IF(AB$5-$I$5+1&gt;'Primary inputs Alt'!$C$17,0,(SUM(OFFSET($I$22,0,AB$5-$I$5-$A59+1)))*$C112))</f>
        <v xml:space="preserve"> </v>
      </c>
      <c r="AC112" s="169" t="str">
        <f ca="1">IF(AC$5-$I$5&lt;$A59-1," ",IF(AC$5-$I$5+1&gt;'Primary inputs Alt'!$C$17,0,(SUM(OFFSET($I$22,0,AC$5-$I$5-$A59+1)))*$C112))</f>
        <v xml:space="preserve"> </v>
      </c>
      <c r="AD112" s="169" t="str">
        <f ca="1">IF(AD$5-$I$5&lt;$A59-1," ",IF(AD$5-$I$5+1&gt;'Primary inputs Alt'!$C$17,0,(SUM(OFFSET($I$22,0,AD$5-$I$5-$A59+1)))*$C112))</f>
        <v xml:space="preserve"> </v>
      </c>
      <c r="AE112" s="169" t="str">
        <f ca="1">IF(AE$5-$I$5&lt;$A59-1," ",IF(AE$5-$I$5+1&gt;'Primary inputs Alt'!$C$17,0,(SUM(OFFSET($I$22,0,AE$5-$I$5-$A59+1)))*$C112))</f>
        <v xml:space="preserve"> </v>
      </c>
      <c r="AF112" s="169" t="str">
        <f ca="1">IF(AF$5-$I$5&lt;$A59-1," ",IF(AF$5-$I$5+1&gt;'Primary inputs Alt'!$C$17,0,(SUM(OFFSET($I$22,0,AF$5-$I$5-$A59+1)))*$C112))</f>
        <v xml:space="preserve"> </v>
      </c>
      <c r="AG112" s="169" t="str">
        <f ca="1">IF(AG$5-$I$5&lt;$A59-1," ",IF(AG$5-$I$5+1&gt;'Primary inputs Alt'!$C$17,0,(SUM(OFFSET($I$22,0,AG$5-$I$5-$A59+1)))*$C112))</f>
        <v xml:space="preserve"> </v>
      </c>
      <c r="AH112" s="169" t="str">
        <f ca="1">IF(AH$5-$I$5&lt;$A59-1," ",IF(AH$5-$I$5+1&gt;'Primary inputs Alt'!$C$17,0,(SUM(OFFSET($I$22,0,AH$5-$I$5-$A59+1)))*$C112))</f>
        <v xml:space="preserve"> </v>
      </c>
      <c r="AI112" s="169" t="str">
        <f ca="1">IF(AI$5-$I$5&lt;$A59-1," ",IF(AI$5-$I$5+1&gt;'Primary inputs Alt'!$C$17,0,(SUM(OFFSET($I$22,0,AI$5-$I$5-$A59+1)))*$C112))</f>
        <v xml:space="preserve"> </v>
      </c>
      <c r="AJ112" s="169" t="str">
        <f ca="1">IF(AJ$5-$I$5&lt;$A59-1," ",IF(AJ$5-$I$5+1&gt;'Primary inputs Alt'!$C$17,0,(SUM(OFFSET($I$22,0,AJ$5-$I$5-$A59+1)))*$C112))</f>
        <v xml:space="preserve"> </v>
      </c>
      <c r="AK112" s="169" t="str">
        <f ca="1">IF(AK$5-$I$5&lt;$A59-1," ",IF(AK$5-$I$5+1&gt;'Primary inputs Alt'!$C$17,0,(SUM(OFFSET($I$22,0,AK$5-$I$5-$A59+1)))*$C112))</f>
        <v xml:space="preserve"> </v>
      </c>
      <c r="AL112" s="169" t="str">
        <f ca="1">IF(AL$5-$I$5&lt;$A59-1," ",IF(AL$5-$I$5+1&gt;'Primary inputs Alt'!$C$17,0,(SUM(OFFSET($I$22,0,AL$5-$I$5-$A59+1)))*$C112))</f>
        <v xml:space="preserve"> </v>
      </c>
      <c r="AM112" s="169" t="str">
        <f ca="1">IF(AM$5-$I$5&lt;$A59-1," ",IF(AM$5-$I$5+1&gt;'Primary inputs Alt'!$C$17,0,(SUM(OFFSET($I$22,0,AM$5-$I$5-$A59+1)))*$C112))</f>
        <v xml:space="preserve"> </v>
      </c>
      <c r="AN112" s="169" t="str">
        <f ca="1">IF(AN$5-$I$5&lt;$A59-1," ",IF(AN$5-$I$5+1&gt;'Primary inputs Alt'!$C$17,0,(SUM(OFFSET($I$22,0,AN$5-$I$5-$A59+1)))*$C112))</f>
        <v xml:space="preserve"> </v>
      </c>
      <c r="AO112" s="169" t="str">
        <f ca="1">IF(AO$5-$I$5&lt;$A59-1," ",IF(AO$5-$I$5+1&gt;'Primary inputs Alt'!$C$17,0,(SUM(OFFSET($I$22,0,AO$5-$I$5-$A59+1)))*$C112))</f>
        <v xml:space="preserve"> </v>
      </c>
      <c r="AP112" s="169">
        <f ca="1">IF(AP$5-$I$5&lt;$A59-1," ",IF(AP$5-$I$5+1&gt;'Primary inputs Alt'!$C$17,0,(SUM(OFFSET($I$22,0,AP$5-$I$5-$A59+1)))*$C112))</f>
        <v>0</v>
      </c>
      <c r="AQ112" s="169">
        <f ca="1">IF(AQ$5-$I$5&lt;$A59-1," ",IF(AQ$5-$I$5+1&gt;'Primary inputs Alt'!$C$17,0,(SUM(OFFSET($I$22,0,AQ$5-$I$5-$A59+1)))*$C112))</f>
        <v>0</v>
      </c>
      <c r="AR112" s="169">
        <f ca="1">IF(AR$5-$I$5&lt;$A59-1," ",IF(AR$5-$I$5+1&gt;'Primary inputs Alt'!$C$17,0,(SUM(OFFSET($I$22,0,AR$5-$I$5-$A59+1)))*$C112))</f>
        <v>0</v>
      </c>
      <c r="AS112" s="169">
        <f ca="1">IF(AS$5-$I$5&lt;$A59-1," ",IF(AS$5-$I$5+1&gt;'Primary inputs Alt'!$C$17,0,(SUM(OFFSET($I$22,0,AS$5-$I$5-$A59+1)))*$C112))</f>
        <v>0</v>
      </c>
      <c r="AT112" s="169">
        <f ca="1">IF(AT$5-$I$5&lt;$A59-1," ",IF(AT$5-$I$5+1&gt;'Primary inputs Alt'!$C$17,0,(SUM(OFFSET($I$22,0,AT$5-$I$5-$A59+1)))*$C112))</f>
        <v>0</v>
      </c>
      <c r="AU112" s="169">
        <f ca="1">IF(AU$5-$I$5&lt;$A59-1," ",IF(AU$5-$I$5+1&gt;'Primary inputs Alt'!$C$17,0,(SUM(OFFSET($I$22,0,AU$5-$I$5-$A59+1)))*$C112))</f>
        <v>0</v>
      </c>
      <c r="AV112" s="169">
        <f ca="1">IF(AV$5-$I$5&lt;$A59-1," ",IF(AV$5-$I$5+1&gt;'Primary inputs Alt'!$C$17,0,(SUM(OFFSET($I$22,0,AV$5-$I$5-$A59+1)))*$C112))</f>
        <v>0</v>
      </c>
      <c r="AW112" s="169">
        <f ca="1">IF(AW$5-$I$5&lt;$A59-1," ",IF(AW$5-$I$5+1&gt;'Primary inputs Alt'!$C$17,0,(SUM(OFFSET($I$22,0,AW$5-$I$5-$A59+1)))*$C112))</f>
        <v>0</v>
      </c>
      <c r="AX112" s="169">
        <f ca="1">IF(AX$5-$I$5&lt;$A59-1," ",IF(AX$5-$I$5+1&gt;'Primary inputs Alt'!$C$17,0,(SUM(OFFSET($I$22,0,AX$5-$I$5-$A59+1)))*$C112))</f>
        <v>0</v>
      </c>
      <c r="AY112" s="169">
        <f ca="1">IF(AY$5-$I$5&lt;$A59-1," ",IF(AY$5-$I$5+1&gt;'Primary inputs Alt'!$C$17,0,(SUM(OFFSET($I$22,0,AY$5-$I$5-$A59+1)))*$C112))</f>
        <v>0</v>
      </c>
      <c r="AZ112" s="169">
        <f ca="1">IF(AZ$5-$I$5&lt;$A59-1," ",IF(AZ$5-$I$5+1&gt;'Primary inputs Alt'!$C$17,0,(SUM(OFFSET($I$22,0,AZ$5-$I$5-$A59+1)))*$C112))</f>
        <v>0</v>
      </c>
      <c r="BA112" s="169">
        <f ca="1">IF(BA$5-$I$5&lt;$A59-1," ",IF(BA$5-$I$5+1&gt;'Primary inputs Alt'!$C$17,0,(SUM(OFFSET($I$22,0,BA$5-$I$5-$A59+1)))*$C112))</f>
        <v>0</v>
      </c>
      <c r="BB112" s="169">
        <f ca="1">IF(BB$5-$I$5&lt;$A59-1," ",IF(BB$5-$I$5+1&gt;'Primary inputs Alt'!$C$17,0,(SUM(OFFSET($I$22,0,BB$5-$I$5-$A59+1)))*$C112))</f>
        <v>0</v>
      </c>
      <c r="BC112" s="169">
        <f ca="1">IF(BC$5-$I$5&lt;$A59-1," ",IF(BC$5-$I$5+1&gt;'Primary inputs Alt'!$C$17,0,(SUM(OFFSET($I$22,0,BC$5-$I$5-$A59+1)))*$C112))</f>
        <v>0</v>
      </c>
      <c r="BD112" s="169">
        <f ca="1">IF(BD$5-$I$5&lt;$A59-1," ",IF(BD$5-$I$5+1&gt;'Primary inputs Alt'!$C$17,0,(SUM(OFFSET($I$22,0,BD$5-$I$5-$A59+1)))*$C112))</f>
        <v>0</v>
      </c>
      <c r="BE112" s="169">
        <f ca="1">IF(BE$5-$I$5&lt;$A59-1," ",IF(BE$5-$I$5+1&gt;'Primary inputs Alt'!$C$17,0,(SUM(OFFSET($I$22,0,BE$5-$I$5-$A59+1)))*$C112))</f>
        <v>0</v>
      </c>
      <c r="BF112" s="169">
        <f ca="1">IF(BF$5-$I$5&lt;$A59-1," ",IF(BF$5-$I$5+1&gt;'Primary inputs Alt'!$C$17,0,(SUM(OFFSET($I$22,0,BF$5-$I$5-$A59+1)))*$C112))</f>
        <v>0</v>
      </c>
    </row>
    <row r="113" spans="2:58">
      <c r="B113" s="119" t="s">
        <v>229</v>
      </c>
      <c r="C113" s="119">
        <f t="shared" ca="1" si="2"/>
        <v>0</v>
      </c>
      <c r="I113" s="169" t="str">
        <f ca="1">IF(I$5-$I$5&lt;$A60-1," ",IF(I$5-$I$5+1&gt;'Primary inputs Alt'!$C$17,0,(SUM(OFFSET($I$22,0,I$5-$I$5-$A60+1)))*$C113))</f>
        <v xml:space="preserve"> </v>
      </c>
      <c r="J113" s="169" t="str">
        <f ca="1">IF(J$5-$I$5&lt;$A60-1," ",IF(J$5-$I$5+1&gt;'Primary inputs Alt'!$C$17,0,(SUM(OFFSET($I$22,0,J$5-$I$5-$A60+1)))*$C113))</f>
        <v xml:space="preserve"> </v>
      </c>
      <c r="K113" s="169" t="str">
        <f ca="1">IF(K$5-$I$5&lt;$A60-1," ",IF(K$5-$I$5+1&gt;'Primary inputs Alt'!$C$17,0,(SUM(OFFSET($I$22,0,K$5-$I$5-$A60+1)))*$C113))</f>
        <v xml:space="preserve"> </v>
      </c>
      <c r="L113" s="169" t="str">
        <f ca="1">IF(L$5-$I$5&lt;$A60-1," ",IF(L$5-$I$5+1&gt;'Primary inputs Alt'!$C$17,0,(SUM(OFFSET($I$22,0,L$5-$I$5-$A60+1)))*$C113))</f>
        <v xml:space="preserve"> </v>
      </c>
      <c r="M113" s="169" t="str">
        <f ca="1">IF(M$5-$I$5&lt;$A60-1," ",IF(M$5-$I$5+1&gt;'Primary inputs Alt'!$C$17,0,(SUM(OFFSET($I$22,0,M$5-$I$5-$A60+1)))*$C113))</f>
        <v xml:space="preserve"> </v>
      </c>
      <c r="N113" s="169" t="str">
        <f ca="1">IF(N$5-$I$5&lt;$A60-1," ",IF(N$5-$I$5+1&gt;'Primary inputs Alt'!$C$17,0,(SUM(OFFSET($I$22,0,N$5-$I$5-$A60+1)))*$C113))</f>
        <v xml:space="preserve"> </v>
      </c>
      <c r="O113" s="169" t="str">
        <f ca="1">IF(O$5-$I$5&lt;$A60-1," ",IF(O$5-$I$5+1&gt;'Primary inputs Alt'!$C$17,0,(SUM(OFFSET($I$22,0,O$5-$I$5-$A60+1)))*$C113))</f>
        <v xml:space="preserve"> </v>
      </c>
      <c r="P113" s="169" t="str">
        <f ca="1">IF(P$5-$I$5&lt;$A60-1," ",IF(P$5-$I$5+1&gt;'Primary inputs Alt'!$C$17,0,(SUM(OFFSET($I$22,0,P$5-$I$5-$A60+1)))*$C113))</f>
        <v xml:space="preserve"> </v>
      </c>
      <c r="Q113" s="169" t="str">
        <f ca="1">IF(Q$5-$I$5&lt;$A60-1," ",IF(Q$5-$I$5+1&gt;'Primary inputs Alt'!$C$17,0,(SUM(OFFSET($I$22,0,Q$5-$I$5-$A60+1)))*$C113))</f>
        <v xml:space="preserve"> </v>
      </c>
      <c r="R113" s="169" t="str">
        <f ca="1">IF(R$5-$I$5&lt;$A60-1," ",IF(R$5-$I$5+1&gt;'Primary inputs Alt'!$C$17,0,(SUM(OFFSET($I$22,0,R$5-$I$5-$A60+1)))*$C113))</f>
        <v xml:space="preserve"> </v>
      </c>
      <c r="S113" s="169" t="str">
        <f ca="1">IF(S$5-$I$5&lt;$A60-1," ",IF(S$5-$I$5+1&gt;'Primary inputs Alt'!$C$17,0,(SUM(OFFSET($I$22,0,S$5-$I$5-$A60+1)))*$C113))</f>
        <v xml:space="preserve"> </v>
      </c>
      <c r="T113" s="169" t="str">
        <f ca="1">IF(T$5-$I$5&lt;$A60-1," ",IF(T$5-$I$5+1&gt;'Primary inputs Alt'!$C$17,0,(SUM(OFFSET($I$22,0,T$5-$I$5-$A60+1)))*$C113))</f>
        <v xml:space="preserve"> </v>
      </c>
      <c r="U113" s="169" t="str">
        <f ca="1">IF(U$5-$I$5&lt;$A60-1," ",IF(U$5-$I$5+1&gt;'Primary inputs Alt'!$C$17,0,(SUM(OFFSET($I$22,0,U$5-$I$5-$A60+1)))*$C113))</f>
        <v xml:space="preserve"> </v>
      </c>
      <c r="V113" s="169" t="str">
        <f ca="1">IF(V$5-$I$5&lt;$A60-1," ",IF(V$5-$I$5+1&gt;'Primary inputs Alt'!$C$17,0,(SUM(OFFSET($I$22,0,V$5-$I$5-$A60+1)))*$C113))</f>
        <v xml:space="preserve"> </v>
      </c>
      <c r="W113" s="169" t="str">
        <f ca="1">IF(W$5-$I$5&lt;$A60-1," ",IF(W$5-$I$5+1&gt;'Primary inputs Alt'!$C$17,0,(SUM(OFFSET($I$22,0,W$5-$I$5-$A60+1)))*$C113))</f>
        <v xml:space="preserve"> </v>
      </c>
      <c r="X113" s="169" t="str">
        <f ca="1">IF(X$5-$I$5&lt;$A60-1," ",IF(X$5-$I$5+1&gt;'Primary inputs Alt'!$C$17,0,(SUM(OFFSET($I$22,0,X$5-$I$5-$A60+1)))*$C113))</f>
        <v xml:space="preserve"> </v>
      </c>
      <c r="Y113" s="169" t="str">
        <f ca="1">IF(Y$5-$I$5&lt;$A60-1," ",IF(Y$5-$I$5+1&gt;'Primary inputs Alt'!$C$17,0,(SUM(OFFSET($I$22,0,Y$5-$I$5-$A60+1)))*$C113))</f>
        <v xml:space="preserve"> </v>
      </c>
      <c r="Z113" s="169" t="str">
        <f ca="1">IF(Z$5-$I$5&lt;$A60-1," ",IF(Z$5-$I$5+1&gt;'Primary inputs Alt'!$C$17,0,(SUM(OFFSET($I$22,0,Z$5-$I$5-$A60+1)))*$C113))</f>
        <v xml:space="preserve"> </v>
      </c>
      <c r="AA113" s="169" t="str">
        <f ca="1">IF(AA$5-$I$5&lt;$A60-1," ",IF(AA$5-$I$5+1&gt;'Primary inputs Alt'!$C$17,0,(SUM(OFFSET($I$22,0,AA$5-$I$5-$A60+1)))*$C113))</f>
        <v xml:space="preserve"> </v>
      </c>
      <c r="AB113" s="169" t="str">
        <f ca="1">IF(AB$5-$I$5&lt;$A60-1," ",IF(AB$5-$I$5+1&gt;'Primary inputs Alt'!$C$17,0,(SUM(OFFSET($I$22,0,AB$5-$I$5-$A60+1)))*$C113))</f>
        <v xml:space="preserve"> </v>
      </c>
      <c r="AC113" s="169" t="str">
        <f ca="1">IF(AC$5-$I$5&lt;$A60-1," ",IF(AC$5-$I$5+1&gt;'Primary inputs Alt'!$C$17,0,(SUM(OFFSET($I$22,0,AC$5-$I$5-$A60+1)))*$C113))</f>
        <v xml:space="preserve"> </v>
      </c>
      <c r="AD113" s="169" t="str">
        <f ca="1">IF(AD$5-$I$5&lt;$A60-1," ",IF(AD$5-$I$5+1&gt;'Primary inputs Alt'!$C$17,0,(SUM(OFFSET($I$22,0,AD$5-$I$5-$A60+1)))*$C113))</f>
        <v xml:space="preserve"> </v>
      </c>
      <c r="AE113" s="169" t="str">
        <f ca="1">IF(AE$5-$I$5&lt;$A60-1," ",IF(AE$5-$I$5+1&gt;'Primary inputs Alt'!$C$17,0,(SUM(OFFSET($I$22,0,AE$5-$I$5-$A60+1)))*$C113))</f>
        <v xml:space="preserve"> </v>
      </c>
      <c r="AF113" s="169" t="str">
        <f ca="1">IF(AF$5-$I$5&lt;$A60-1," ",IF(AF$5-$I$5+1&gt;'Primary inputs Alt'!$C$17,0,(SUM(OFFSET($I$22,0,AF$5-$I$5-$A60+1)))*$C113))</f>
        <v xml:space="preserve"> </v>
      </c>
      <c r="AG113" s="169" t="str">
        <f ca="1">IF(AG$5-$I$5&lt;$A60-1," ",IF(AG$5-$I$5+1&gt;'Primary inputs Alt'!$C$17,0,(SUM(OFFSET($I$22,0,AG$5-$I$5-$A60+1)))*$C113))</f>
        <v xml:space="preserve"> </v>
      </c>
      <c r="AH113" s="169" t="str">
        <f ca="1">IF(AH$5-$I$5&lt;$A60-1," ",IF(AH$5-$I$5+1&gt;'Primary inputs Alt'!$C$17,0,(SUM(OFFSET($I$22,0,AH$5-$I$5-$A60+1)))*$C113))</f>
        <v xml:space="preserve"> </v>
      </c>
      <c r="AI113" s="169" t="str">
        <f ca="1">IF(AI$5-$I$5&lt;$A60-1," ",IF(AI$5-$I$5+1&gt;'Primary inputs Alt'!$C$17,0,(SUM(OFFSET($I$22,0,AI$5-$I$5-$A60+1)))*$C113))</f>
        <v xml:space="preserve"> </v>
      </c>
      <c r="AJ113" s="169" t="str">
        <f ca="1">IF(AJ$5-$I$5&lt;$A60-1," ",IF(AJ$5-$I$5+1&gt;'Primary inputs Alt'!$C$17,0,(SUM(OFFSET($I$22,0,AJ$5-$I$5-$A60+1)))*$C113))</f>
        <v xml:space="preserve"> </v>
      </c>
      <c r="AK113" s="169" t="str">
        <f ca="1">IF(AK$5-$I$5&lt;$A60-1," ",IF(AK$5-$I$5+1&gt;'Primary inputs Alt'!$C$17,0,(SUM(OFFSET($I$22,0,AK$5-$I$5-$A60+1)))*$C113))</f>
        <v xml:space="preserve"> </v>
      </c>
      <c r="AL113" s="169" t="str">
        <f ca="1">IF(AL$5-$I$5&lt;$A60-1," ",IF(AL$5-$I$5+1&gt;'Primary inputs Alt'!$C$17,0,(SUM(OFFSET($I$22,0,AL$5-$I$5-$A60+1)))*$C113))</f>
        <v xml:space="preserve"> </v>
      </c>
      <c r="AM113" s="169" t="str">
        <f ca="1">IF(AM$5-$I$5&lt;$A60-1," ",IF(AM$5-$I$5+1&gt;'Primary inputs Alt'!$C$17,0,(SUM(OFFSET($I$22,0,AM$5-$I$5-$A60+1)))*$C113))</f>
        <v xml:space="preserve"> </v>
      </c>
      <c r="AN113" s="169" t="str">
        <f ca="1">IF(AN$5-$I$5&lt;$A60-1," ",IF(AN$5-$I$5+1&gt;'Primary inputs Alt'!$C$17,0,(SUM(OFFSET($I$22,0,AN$5-$I$5-$A60+1)))*$C113))</f>
        <v xml:space="preserve"> </v>
      </c>
      <c r="AO113" s="169" t="str">
        <f ca="1">IF(AO$5-$I$5&lt;$A60-1," ",IF(AO$5-$I$5+1&gt;'Primary inputs Alt'!$C$17,0,(SUM(OFFSET($I$22,0,AO$5-$I$5-$A60+1)))*$C113))</f>
        <v xml:space="preserve"> </v>
      </c>
      <c r="AP113" s="169" t="str">
        <f ca="1">IF(AP$5-$I$5&lt;$A60-1," ",IF(AP$5-$I$5+1&gt;'Primary inputs Alt'!$C$17,0,(SUM(OFFSET($I$22,0,AP$5-$I$5-$A60+1)))*$C113))</f>
        <v xml:space="preserve"> </v>
      </c>
      <c r="AQ113" s="169">
        <f ca="1">IF(AQ$5-$I$5&lt;$A60-1," ",IF(AQ$5-$I$5+1&gt;'Primary inputs Alt'!$C$17,0,(SUM(OFFSET($I$22,0,AQ$5-$I$5-$A60+1)))*$C113))</f>
        <v>0</v>
      </c>
      <c r="AR113" s="169">
        <f ca="1">IF(AR$5-$I$5&lt;$A60-1," ",IF(AR$5-$I$5+1&gt;'Primary inputs Alt'!$C$17,0,(SUM(OFFSET($I$22,0,AR$5-$I$5-$A60+1)))*$C113))</f>
        <v>0</v>
      </c>
      <c r="AS113" s="169">
        <f ca="1">IF(AS$5-$I$5&lt;$A60-1," ",IF(AS$5-$I$5+1&gt;'Primary inputs Alt'!$C$17,0,(SUM(OFFSET($I$22,0,AS$5-$I$5-$A60+1)))*$C113))</f>
        <v>0</v>
      </c>
      <c r="AT113" s="169">
        <f ca="1">IF(AT$5-$I$5&lt;$A60-1," ",IF(AT$5-$I$5+1&gt;'Primary inputs Alt'!$C$17,0,(SUM(OFFSET($I$22,0,AT$5-$I$5-$A60+1)))*$C113))</f>
        <v>0</v>
      </c>
      <c r="AU113" s="169">
        <f ca="1">IF(AU$5-$I$5&lt;$A60-1," ",IF(AU$5-$I$5+1&gt;'Primary inputs Alt'!$C$17,0,(SUM(OFFSET($I$22,0,AU$5-$I$5-$A60+1)))*$C113))</f>
        <v>0</v>
      </c>
      <c r="AV113" s="169">
        <f ca="1">IF(AV$5-$I$5&lt;$A60-1," ",IF(AV$5-$I$5+1&gt;'Primary inputs Alt'!$C$17,0,(SUM(OFFSET($I$22,0,AV$5-$I$5-$A60+1)))*$C113))</f>
        <v>0</v>
      </c>
      <c r="AW113" s="169">
        <f ca="1">IF(AW$5-$I$5&lt;$A60-1," ",IF(AW$5-$I$5+1&gt;'Primary inputs Alt'!$C$17,0,(SUM(OFFSET($I$22,0,AW$5-$I$5-$A60+1)))*$C113))</f>
        <v>0</v>
      </c>
      <c r="AX113" s="169">
        <f ca="1">IF(AX$5-$I$5&lt;$A60-1," ",IF(AX$5-$I$5+1&gt;'Primary inputs Alt'!$C$17,0,(SUM(OFFSET($I$22,0,AX$5-$I$5-$A60+1)))*$C113))</f>
        <v>0</v>
      </c>
      <c r="AY113" s="169">
        <f ca="1">IF(AY$5-$I$5&lt;$A60-1," ",IF(AY$5-$I$5+1&gt;'Primary inputs Alt'!$C$17,0,(SUM(OFFSET($I$22,0,AY$5-$I$5-$A60+1)))*$C113))</f>
        <v>0</v>
      </c>
      <c r="AZ113" s="169">
        <f ca="1">IF(AZ$5-$I$5&lt;$A60-1," ",IF(AZ$5-$I$5+1&gt;'Primary inputs Alt'!$C$17,0,(SUM(OFFSET($I$22,0,AZ$5-$I$5-$A60+1)))*$C113))</f>
        <v>0</v>
      </c>
      <c r="BA113" s="169">
        <f ca="1">IF(BA$5-$I$5&lt;$A60-1," ",IF(BA$5-$I$5+1&gt;'Primary inputs Alt'!$C$17,0,(SUM(OFFSET($I$22,0,BA$5-$I$5-$A60+1)))*$C113))</f>
        <v>0</v>
      </c>
      <c r="BB113" s="169">
        <f ca="1">IF(BB$5-$I$5&lt;$A60-1," ",IF(BB$5-$I$5+1&gt;'Primary inputs Alt'!$C$17,0,(SUM(OFFSET($I$22,0,BB$5-$I$5-$A60+1)))*$C113))</f>
        <v>0</v>
      </c>
      <c r="BC113" s="169">
        <f ca="1">IF(BC$5-$I$5&lt;$A60-1," ",IF(BC$5-$I$5+1&gt;'Primary inputs Alt'!$C$17,0,(SUM(OFFSET($I$22,0,BC$5-$I$5-$A60+1)))*$C113))</f>
        <v>0</v>
      </c>
      <c r="BD113" s="169">
        <f ca="1">IF(BD$5-$I$5&lt;$A60-1," ",IF(BD$5-$I$5+1&gt;'Primary inputs Alt'!$C$17,0,(SUM(OFFSET($I$22,0,BD$5-$I$5-$A60+1)))*$C113))</f>
        <v>0</v>
      </c>
      <c r="BE113" s="169">
        <f ca="1">IF(BE$5-$I$5&lt;$A60-1," ",IF(BE$5-$I$5+1&gt;'Primary inputs Alt'!$C$17,0,(SUM(OFFSET($I$22,0,BE$5-$I$5-$A60+1)))*$C113))</f>
        <v>0</v>
      </c>
      <c r="BF113" s="169">
        <f ca="1">IF(BF$5-$I$5&lt;$A60-1," ",IF(BF$5-$I$5+1&gt;'Primary inputs Alt'!$C$17,0,(SUM(OFFSET($I$22,0,BF$5-$I$5-$A60+1)))*$C113))</f>
        <v>0</v>
      </c>
    </row>
    <row r="114" spans="2:58">
      <c r="B114" s="119" t="s">
        <v>230</v>
      </c>
      <c r="C114" s="119">
        <f t="shared" ca="1" si="2"/>
        <v>0</v>
      </c>
      <c r="I114" s="169" t="str">
        <f ca="1">IF(I$5-$I$5&lt;$A61-1," ",IF(I$5-$I$5+1&gt;'Primary inputs Alt'!$C$17,0,(SUM(OFFSET($I$22,0,I$5-$I$5-$A61+1)))*$C114))</f>
        <v xml:space="preserve"> </v>
      </c>
      <c r="J114" s="169" t="str">
        <f ca="1">IF(J$5-$I$5&lt;$A61-1," ",IF(J$5-$I$5+1&gt;'Primary inputs Alt'!$C$17,0,(SUM(OFFSET($I$22,0,J$5-$I$5-$A61+1)))*$C114))</f>
        <v xml:space="preserve"> </v>
      </c>
      <c r="K114" s="169" t="str">
        <f ca="1">IF(K$5-$I$5&lt;$A61-1," ",IF(K$5-$I$5+1&gt;'Primary inputs Alt'!$C$17,0,(SUM(OFFSET($I$22,0,K$5-$I$5-$A61+1)))*$C114))</f>
        <v xml:space="preserve"> </v>
      </c>
      <c r="L114" s="169" t="str">
        <f ca="1">IF(L$5-$I$5&lt;$A61-1," ",IF(L$5-$I$5+1&gt;'Primary inputs Alt'!$C$17,0,(SUM(OFFSET($I$22,0,L$5-$I$5-$A61+1)))*$C114))</f>
        <v xml:space="preserve"> </v>
      </c>
      <c r="M114" s="169" t="str">
        <f ca="1">IF(M$5-$I$5&lt;$A61-1," ",IF(M$5-$I$5+1&gt;'Primary inputs Alt'!$C$17,0,(SUM(OFFSET($I$22,0,M$5-$I$5-$A61+1)))*$C114))</f>
        <v xml:space="preserve"> </v>
      </c>
      <c r="N114" s="169" t="str">
        <f ca="1">IF(N$5-$I$5&lt;$A61-1," ",IF(N$5-$I$5+1&gt;'Primary inputs Alt'!$C$17,0,(SUM(OFFSET($I$22,0,N$5-$I$5-$A61+1)))*$C114))</f>
        <v xml:space="preserve"> </v>
      </c>
      <c r="O114" s="169" t="str">
        <f ca="1">IF(O$5-$I$5&lt;$A61-1," ",IF(O$5-$I$5+1&gt;'Primary inputs Alt'!$C$17,0,(SUM(OFFSET($I$22,0,O$5-$I$5-$A61+1)))*$C114))</f>
        <v xml:space="preserve"> </v>
      </c>
      <c r="P114" s="169" t="str">
        <f ca="1">IF(P$5-$I$5&lt;$A61-1," ",IF(P$5-$I$5+1&gt;'Primary inputs Alt'!$C$17,0,(SUM(OFFSET($I$22,0,P$5-$I$5-$A61+1)))*$C114))</f>
        <v xml:space="preserve"> </v>
      </c>
      <c r="Q114" s="169" t="str">
        <f ca="1">IF(Q$5-$I$5&lt;$A61-1," ",IF(Q$5-$I$5+1&gt;'Primary inputs Alt'!$C$17,0,(SUM(OFFSET($I$22,0,Q$5-$I$5-$A61+1)))*$C114))</f>
        <v xml:space="preserve"> </v>
      </c>
      <c r="R114" s="169" t="str">
        <f ca="1">IF(R$5-$I$5&lt;$A61-1," ",IF(R$5-$I$5+1&gt;'Primary inputs Alt'!$C$17,0,(SUM(OFFSET($I$22,0,R$5-$I$5-$A61+1)))*$C114))</f>
        <v xml:space="preserve"> </v>
      </c>
      <c r="S114" s="169" t="str">
        <f ca="1">IF(S$5-$I$5&lt;$A61-1," ",IF(S$5-$I$5+1&gt;'Primary inputs Alt'!$C$17,0,(SUM(OFFSET($I$22,0,S$5-$I$5-$A61+1)))*$C114))</f>
        <v xml:space="preserve"> </v>
      </c>
      <c r="T114" s="169" t="str">
        <f ca="1">IF(T$5-$I$5&lt;$A61-1," ",IF(T$5-$I$5+1&gt;'Primary inputs Alt'!$C$17,0,(SUM(OFFSET($I$22,0,T$5-$I$5-$A61+1)))*$C114))</f>
        <v xml:space="preserve"> </v>
      </c>
      <c r="U114" s="169" t="str">
        <f ca="1">IF(U$5-$I$5&lt;$A61-1," ",IF(U$5-$I$5+1&gt;'Primary inputs Alt'!$C$17,0,(SUM(OFFSET($I$22,0,U$5-$I$5-$A61+1)))*$C114))</f>
        <v xml:space="preserve"> </v>
      </c>
      <c r="V114" s="169" t="str">
        <f ca="1">IF(V$5-$I$5&lt;$A61-1," ",IF(V$5-$I$5+1&gt;'Primary inputs Alt'!$C$17,0,(SUM(OFFSET($I$22,0,V$5-$I$5-$A61+1)))*$C114))</f>
        <v xml:space="preserve"> </v>
      </c>
      <c r="W114" s="169" t="str">
        <f ca="1">IF(W$5-$I$5&lt;$A61-1," ",IF(W$5-$I$5+1&gt;'Primary inputs Alt'!$C$17,0,(SUM(OFFSET($I$22,0,W$5-$I$5-$A61+1)))*$C114))</f>
        <v xml:space="preserve"> </v>
      </c>
      <c r="X114" s="169" t="str">
        <f ca="1">IF(X$5-$I$5&lt;$A61-1," ",IF(X$5-$I$5+1&gt;'Primary inputs Alt'!$C$17,0,(SUM(OFFSET($I$22,0,X$5-$I$5-$A61+1)))*$C114))</f>
        <v xml:space="preserve"> </v>
      </c>
      <c r="Y114" s="169" t="str">
        <f ca="1">IF(Y$5-$I$5&lt;$A61-1," ",IF(Y$5-$I$5+1&gt;'Primary inputs Alt'!$C$17,0,(SUM(OFFSET($I$22,0,Y$5-$I$5-$A61+1)))*$C114))</f>
        <v xml:space="preserve"> </v>
      </c>
      <c r="Z114" s="169" t="str">
        <f ca="1">IF(Z$5-$I$5&lt;$A61-1," ",IF(Z$5-$I$5+1&gt;'Primary inputs Alt'!$C$17,0,(SUM(OFFSET($I$22,0,Z$5-$I$5-$A61+1)))*$C114))</f>
        <v xml:space="preserve"> </v>
      </c>
      <c r="AA114" s="169" t="str">
        <f ca="1">IF(AA$5-$I$5&lt;$A61-1," ",IF(AA$5-$I$5+1&gt;'Primary inputs Alt'!$C$17,0,(SUM(OFFSET($I$22,0,AA$5-$I$5-$A61+1)))*$C114))</f>
        <v xml:space="preserve"> </v>
      </c>
      <c r="AB114" s="169" t="str">
        <f ca="1">IF(AB$5-$I$5&lt;$A61-1," ",IF(AB$5-$I$5+1&gt;'Primary inputs Alt'!$C$17,0,(SUM(OFFSET($I$22,0,AB$5-$I$5-$A61+1)))*$C114))</f>
        <v xml:space="preserve"> </v>
      </c>
      <c r="AC114" s="169" t="str">
        <f ca="1">IF(AC$5-$I$5&lt;$A61-1," ",IF(AC$5-$I$5+1&gt;'Primary inputs Alt'!$C$17,0,(SUM(OFFSET($I$22,0,AC$5-$I$5-$A61+1)))*$C114))</f>
        <v xml:space="preserve"> </v>
      </c>
      <c r="AD114" s="169" t="str">
        <f ca="1">IF(AD$5-$I$5&lt;$A61-1," ",IF(AD$5-$I$5+1&gt;'Primary inputs Alt'!$C$17,0,(SUM(OFFSET($I$22,0,AD$5-$I$5-$A61+1)))*$C114))</f>
        <v xml:space="preserve"> </v>
      </c>
      <c r="AE114" s="169" t="str">
        <f ca="1">IF(AE$5-$I$5&lt;$A61-1," ",IF(AE$5-$I$5+1&gt;'Primary inputs Alt'!$C$17,0,(SUM(OFFSET($I$22,0,AE$5-$I$5-$A61+1)))*$C114))</f>
        <v xml:space="preserve"> </v>
      </c>
      <c r="AF114" s="169" t="str">
        <f ca="1">IF(AF$5-$I$5&lt;$A61-1," ",IF(AF$5-$I$5+1&gt;'Primary inputs Alt'!$C$17,0,(SUM(OFFSET($I$22,0,AF$5-$I$5-$A61+1)))*$C114))</f>
        <v xml:space="preserve"> </v>
      </c>
      <c r="AG114" s="169" t="str">
        <f ca="1">IF(AG$5-$I$5&lt;$A61-1," ",IF(AG$5-$I$5+1&gt;'Primary inputs Alt'!$C$17,0,(SUM(OFFSET($I$22,0,AG$5-$I$5-$A61+1)))*$C114))</f>
        <v xml:space="preserve"> </v>
      </c>
      <c r="AH114" s="169" t="str">
        <f ca="1">IF(AH$5-$I$5&lt;$A61-1," ",IF(AH$5-$I$5+1&gt;'Primary inputs Alt'!$C$17,0,(SUM(OFFSET($I$22,0,AH$5-$I$5-$A61+1)))*$C114))</f>
        <v xml:space="preserve"> </v>
      </c>
      <c r="AI114" s="169" t="str">
        <f ca="1">IF(AI$5-$I$5&lt;$A61-1," ",IF(AI$5-$I$5+1&gt;'Primary inputs Alt'!$C$17,0,(SUM(OFFSET($I$22,0,AI$5-$I$5-$A61+1)))*$C114))</f>
        <v xml:space="preserve"> </v>
      </c>
      <c r="AJ114" s="169" t="str">
        <f ca="1">IF(AJ$5-$I$5&lt;$A61-1," ",IF(AJ$5-$I$5+1&gt;'Primary inputs Alt'!$C$17,0,(SUM(OFFSET($I$22,0,AJ$5-$I$5-$A61+1)))*$C114))</f>
        <v xml:space="preserve"> </v>
      </c>
      <c r="AK114" s="169" t="str">
        <f ca="1">IF(AK$5-$I$5&lt;$A61-1," ",IF(AK$5-$I$5+1&gt;'Primary inputs Alt'!$C$17,0,(SUM(OFFSET($I$22,0,AK$5-$I$5-$A61+1)))*$C114))</f>
        <v xml:space="preserve"> </v>
      </c>
      <c r="AL114" s="169" t="str">
        <f ca="1">IF(AL$5-$I$5&lt;$A61-1," ",IF(AL$5-$I$5+1&gt;'Primary inputs Alt'!$C$17,0,(SUM(OFFSET($I$22,0,AL$5-$I$5-$A61+1)))*$C114))</f>
        <v xml:space="preserve"> </v>
      </c>
      <c r="AM114" s="169" t="str">
        <f ca="1">IF(AM$5-$I$5&lt;$A61-1," ",IF(AM$5-$I$5+1&gt;'Primary inputs Alt'!$C$17,0,(SUM(OFFSET($I$22,0,AM$5-$I$5-$A61+1)))*$C114))</f>
        <v xml:space="preserve"> </v>
      </c>
      <c r="AN114" s="169" t="str">
        <f ca="1">IF(AN$5-$I$5&lt;$A61-1," ",IF(AN$5-$I$5+1&gt;'Primary inputs Alt'!$C$17,0,(SUM(OFFSET($I$22,0,AN$5-$I$5-$A61+1)))*$C114))</f>
        <v xml:space="preserve"> </v>
      </c>
      <c r="AO114" s="169" t="str">
        <f ca="1">IF(AO$5-$I$5&lt;$A61-1," ",IF(AO$5-$I$5+1&gt;'Primary inputs Alt'!$C$17,0,(SUM(OFFSET($I$22,0,AO$5-$I$5-$A61+1)))*$C114))</f>
        <v xml:space="preserve"> </v>
      </c>
      <c r="AP114" s="169" t="str">
        <f ca="1">IF(AP$5-$I$5&lt;$A61-1," ",IF(AP$5-$I$5+1&gt;'Primary inputs Alt'!$C$17,0,(SUM(OFFSET($I$22,0,AP$5-$I$5-$A61+1)))*$C114))</f>
        <v xml:space="preserve"> </v>
      </c>
      <c r="AQ114" s="169" t="str">
        <f ca="1">IF(AQ$5-$I$5&lt;$A61-1," ",IF(AQ$5-$I$5+1&gt;'Primary inputs Alt'!$C$17,0,(SUM(OFFSET($I$22,0,AQ$5-$I$5-$A61+1)))*$C114))</f>
        <v xml:space="preserve"> </v>
      </c>
      <c r="AR114" s="169">
        <f ca="1">IF(AR$5-$I$5&lt;$A61-1," ",IF(AR$5-$I$5+1&gt;'Primary inputs Alt'!$C$17,0,(SUM(OFFSET($I$22,0,AR$5-$I$5-$A61+1)))*$C114))</f>
        <v>0</v>
      </c>
      <c r="AS114" s="169">
        <f ca="1">IF(AS$5-$I$5&lt;$A61-1," ",IF(AS$5-$I$5+1&gt;'Primary inputs Alt'!$C$17,0,(SUM(OFFSET($I$22,0,AS$5-$I$5-$A61+1)))*$C114))</f>
        <v>0</v>
      </c>
      <c r="AT114" s="169">
        <f ca="1">IF(AT$5-$I$5&lt;$A61-1," ",IF(AT$5-$I$5+1&gt;'Primary inputs Alt'!$C$17,0,(SUM(OFFSET($I$22,0,AT$5-$I$5-$A61+1)))*$C114))</f>
        <v>0</v>
      </c>
      <c r="AU114" s="169">
        <f ca="1">IF(AU$5-$I$5&lt;$A61-1," ",IF(AU$5-$I$5+1&gt;'Primary inputs Alt'!$C$17,0,(SUM(OFFSET($I$22,0,AU$5-$I$5-$A61+1)))*$C114))</f>
        <v>0</v>
      </c>
      <c r="AV114" s="169">
        <f ca="1">IF(AV$5-$I$5&lt;$A61-1," ",IF(AV$5-$I$5+1&gt;'Primary inputs Alt'!$C$17,0,(SUM(OFFSET($I$22,0,AV$5-$I$5-$A61+1)))*$C114))</f>
        <v>0</v>
      </c>
      <c r="AW114" s="169">
        <f ca="1">IF(AW$5-$I$5&lt;$A61-1," ",IF(AW$5-$I$5+1&gt;'Primary inputs Alt'!$C$17,0,(SUM(OFFSET($I$22,0,AW$5-$I$5-$A61+1)))*$C114))</f>
        <v>0</v>
      </c>
      <c r="AX114" s="169">
        <f ca="1">IF(AX$5-$I$5&lt;$A61-1," ",IF(AX$5-$I$5+1&gt;'Primary inputs Alt'!$C$17,0,(SUM(OFFSET($I$22,0,AX$5-$I$5-$A61+1)))*$C114))</f>
        <v>0</v>
      </c>
      <c r="AY114" s="169">
        <f ca="1">IF(AY$5-$I$5&lt;$A61-1," ",IF(AY$5-$I$5+1&gt;'Primary inputs Alt'!$C$17,0,(SUM(OFFSET($I$22,0,AY$5-$I$5-$A61+1)))*$C114))</f>
        <v>0</v>
      </c>
      <c r="AZ114" s="169">
        <f ca="1">IF(AZ$5-$I$5&lt;$A61-1," ",IF(AZ$5-$I$5+1&gt;'Primary inputs Alt'!$C$17,0,(SUM(OFFSET($I$22,0,AZ$5-$I$5-$A61+1)))*$C114))</f>
        <v>0</v>
      </c>
      <c r="BA114" s="169">
        <f ca="1">IF(BA$5-$I$5&lt;$A61-1," ",IF(BA$5-$I$5+1&gt;'Primary inputs Alt'!$C$17,0,(SUM(OFFSET($I$22,0,BA$5-$I$5-$A61+1)))*$C114))</f>
        <v>0</v>
      </c>
      <c r="BB114" s="169">
        <f ca="1">IF(BB$5-$I$5&lt;$A61-1," ",IF(BB$5-$I$5+1&gt;'Primary inputs Alt'!$C$17,0,(SUM(OFFSET($I$22,0,BB$5-$I$5-$A61+1)))*$C114))</f>
        <v>0</v>
      </c>
      <c r="BC114" s="169">
        <f ca="1">IF(BC$5-$I$5&lt;$A61-1," ",IF(BC$5-$I$5+1&gt;'Primary inputs Alt'!$C$17,0,(SUM(OFFSET($I$22,0,BC$5-$I$5-$A61+1)))*$C114))</f>
        <v>0</v>
      </c>
      <c r="BD114" s="169">
        <f ca="1">IF(BD$5-$I$5&lt;$A61-1," ",IF(BD$5-$I$5+1&gt;'Primary inputs Alt'!$C$17,0,(SUM(OFFSET($I$22,0,BD$5-$I$5-$A61+1)))*$C114))</f>
        <v>0</v>
      </c>
      <c r="BE114" s="169">
        <f ca="1">IF(BE$5-$I$5&lt;$A61-1," ",IF(BE$5-$I$5+1&gt;'Primary inputs Alt'!$C$17,0,(SUM(OFFSET($I$22,0,BE$5-$I$5-$A61+1)))*$C114))</f>
        <v>0</v>
      </c>
      <c r="BF114" s="169">
        <f ca="1">IF(BF$5-$I$5&lt;$A61-1," ",IF(BF$5-$I$5+1&gt;'Primary inputs Alt'!$C$17,0,(SUM(OFFSET($I$22,0,BF$5-$I$5-$A61+1)))*$C114))</f>
        <v>0</v>
      </c>
    </row>
    <row r="115" spans="2:58">
      <c r="B115" s="119" t="s">
        <v>231</v>
      </c>
      <c r="C115" s="119">
        <f t="shared" ca="1" si="2"/>
        <v>0</v>
      </c>
      <c r="I115" s="169" t="str">
        <f ca="1">IF(I$5-$I$5&lt;$A62-1," ",IF(I$5-$I$5+1&gt;'Primary inputs Alt'!$C$17,0,(SUM(OFFSET($I$22,0,I$5-$I$5-$A62+1)))*$C115))</f>
        <v xml:space="preserve"> </v>
      </c>
      <c r="J115" s="169" t="str">
        <f ca="1">IF(J$5-$I$5&lt;$A62-1," ",IF(J$5-$I$5+1&gt;'Primary inputs Alt'!$C$17,0,(SUM(OFFSET($I$22,0,J$5-$I$5-$A62+1)))*$C115))</f>
        <v xml:space="preserve"> </v>
      </c>
      <c r="K115" s="169" t="str">
        <f ca="1">IF(K$5-$I$5&lt;$A62-1," ",IF(K$5-$I$5+1&gt;'Primary inputs Alt'!$C$17,0,(SUM(OFFSET($I$22,0,K$5-$I$5-$A62+1)))*$C115))</f>
        <v xml:space="preserve"> </v>
      </c>
      <c r="L115" s="169" t="str">
        <f ca="1">IF(L$5-$I$5&lt;$A62-1," ",IF(L$5-$I$5+1&gt;'Primary inputs Alt'!$C$17,0,(SUM(OFFSET($I$22,0,L$5-$I$5-$A62+1)))*$C115))</f>
        <v xml:space="preserve"> </v>
      </c>
      <c r="M115" s="169" t="str">
        <f ca="1">IF(M$5-$I$5&lt;$A62-1," ",IF(M$5-$I$5+1&gt;'Primary inputs Alt'!$C$17,0,(SUM(OFFSET($I$22,0,M$5-$I$5-$A62+1)))*$C115))</f>
        <v xml:space="preserve"> </v>
      </c>
      <c r="N115" s="169" t="str">
        <f ca="1">IF(N$5-$I$5&lt;$A62-1," ",IF(N$5-$I$5+1&gt;'Primary inputs Alt'!$C$17,0,(SUM(OFFSET($I$22,0,N$5-$I$5-$A62+1)))*$C115))</f>
        <v xml:space="preserve"> </v>
      </c>
      <c r="O115" s="169" t="str">
        <f ca="1">IF(O$5-$I$5&lt;$A62-1," ",IF(O$5-$I$5+1&gt;'Primary inputs Alt'!$C$17,0,(SUM(OFFSET($I$22,0,O$5-$I$5-$A62+1)))*$C115))</f>
        <v xml:space="preserve"> </v>
      </c>
      <c r="P115" s="169" t="str">
        <f ca="1">IF(P$5-$I$5&lt;$A62-1," ",IF(P$5-$I$5+1&gt;'Primary inputs Alt'!$C$17,0,(SUM(OFFSET($I$22,0,P$5-$I$5-$A62+1)))*$C115))</f>
        <v xml:space="preserve"> </v>
      </c>
      <c r="Q115" s="169" t="str">
        <f ca="1">IF(Q$5-$I$5&lt;$A62-1," ",IF(Q$5-$I$5+1&gt;'Primary inputs Alt'!$C$17,0,(SUM(OFFSET($I$22,0,Q$5-$I$5-$A62+1)))*$C115))</f>
        <v xml:space="preserve"> </v>
      </c>
      <c r="R115" s="169" t="str">
        <f ca="1">IF(R$5-$I$5&lt;$A62-1," ",IF(R$5-$I$5+1&gt;'Primary inputs Alt'!$C$17,0,(SUM(OFFSET($I$22,0,R$5-$I$5-$A62+1)))*$C115))</f>
        <v xml:space="preserve"> </v>
      </c>
      <c r="S115" s="169" t="str">
        <f ca="1">IF(S$5-$I$5&lt;$A62-1," ",IF(S$5-$I$5+1&gt;'Primary inputs Alt'!$C$17,0,(SUM(OFFSET($I$22,0,S$5-$I$5-$A62+1)))*$C115))</f>
        <v xml:space="preserve"> </v>
      </c>
      <c r="T115" s="169" t="str">
        <f ca="1">IF(T$5-$I$5&lt;$A62-1," ",IF(T$5-$I$5+1&gt;'Primary inputs Alt'!$C$17,0,(SUM(OFFSET($I$22,0,T$5-$I$5-$A62+1)))*$C115))</f>
        <v xml:space="preserve"> </v>
      </c>
      <c r="U115" s="169" t="str">
        <f ca="1">IF(U$5-$I$5&lt;$A62-1," ",IF(U$5-$I$5+1&gt;'Primary inputs Alt'!$C$17,0,(SUM(OFFSET($I$22,0,U$5-$I$5-$A62+1)))*$C115))</f>
        <v xml:space="preserve"> </v>
      </c>
      <c r="V115" s="169" t="str">
        <f ca="1">IF(V$5-$I$5&lt;$A62-1," ",IF(V$5-$I$5+1&gt;'Primary inputs Alt'!$C$17,0,(SUM(OFFSET($I$22,0,V$5-$I$5-$A62+1)))*$C115))</f>
        <v xml:space="preserve"> </v>
      </c>
      <c r="W115" s="169" t="str">
        <f ca="1">IF(W$5-$I$5&lt;$A62-1," ",IF(W$5-$I$5+1&gt;'Primary inputs Alt'!$C$17,0,(SUM(OFFSET($I$22,0,W$5-$I$5-$A62+1)))*$C115))</f>
        <v xml:space="preserve"> </v>
      </c>
      <c r="X115" s="169" t="str">
        <f ca="1">IF(X$5-$I$5&lt;$A62-1," ",IF(X$5-$I$5+1&gt;'Primary inputs Alt'!$C$17,0,(SUM(OFFSET($I$22,0,X$5-$I$5-$A62+1)))*$C115))</f>
        <v xml:space="preserve"> </v>
      </c>
      <c r="Y115" s="169" t="str">
        <f ca="1">IF(Y$5-$I$5&lt;$A62-1," ",IF(Y$5-$I$5+1&gt;'Primary inputs Alt'!$C$17,0,(SUM(OFFSET($I$22,0,Y$5-$I$5-$A62+1)))*$C115))</f>
        <v xml:space="preserve"> </v>
      </c>
      <c r="Z115" s="169" t="str">
        <f ca="1">IF(Z$5-$I$5&lt;$A62-1," ",IF(Z$5-$I$5+1&gt;'Primary inputs Alt'!$C$17,0,(SUM(OFFSET($I$22,0,Z$5-$I$5-$A62+1)))*$C115))</f>
        <v xml:space="preserve"> </v>
      </c>
      <c r="AA115" s="169" t="str">
        <f ca="1">IF(AA$5-$I$5&lt;$A62-1," ",IF(AA$5-$I$5+1&gt;'Primary inputs Alt'!$C$17,0,(SUM(OFFSET($I$22,0,AA$5-$I$5-$A62+1)))*$C115))</f>
        <v xml:space="preserve"> </v>
      </c>
      <c r="AB115" s="169" t="str">
        <f ca="1">IF(AB$5-$I$5&lt;$A62-1," ",IF(AB$5-$I$5+1&gt;'Primary inputs Alt'!$C$17,0,(SUM(OFFSET($I$22,0,AB$5-$I$5-$A62+1)))*$C115))</f>
        <v xml:space="preserve"> </v>
      </c>
      <c r="AC115" s="169" t="str">
        <f ca="1">IF(AC$5-$I$5&lt;$A62-1," ",IF(AC$5-$I$5+1&gt;'Primary inputs Alt'!$C$17,0,(SUM(OFFSET($I$22,0,AC$5-$I$5-$A62+1)))*$C115))</f>
        <v xml:space="preserve"> </v>
      </c>
      <c r="AD115" s="169" t="str">
        <f ca="1">IF(AD$5-$I$5&lt;$A62-1," ",IF(AD$5-$I$5+1&gt;'Primary inputs Alt'!$C$17,0,(SUM(OFFSET($I$22,0,AD$5-$I$5-$A62+1)))*$C115))</f>
        <v xml:space="preserve"> </v>
      </c>
      <c r="AE115" s="169" t="str">
        <f ca="1">IF(AE$5-$I$5&lt;$A62-1," ",IF(AE$5-$I$5+1&gt;'Primary inputs Alt'!$C$17,0,(SUM(OFFSET($I$22,0,AE$5-$I$5-$A62+1)))*$C115))</f>
        <v xml:space="preserve"> </v>
      </c>
      <c r="AF115" s="169" t="str">
        <f ca="1">IF(AF$5-$I$5&lt;$A62-1," ",IF(AF$5-$I$5+1&gt;'Primary inputs Alt'!$C$17,0,(SUM(OFFSET($I$22,0,AF$5-$I$5-$A62+1)))*$C115))</f>
        <v xml:space="preserve"> </v>
      </c>
      <c r="AG115" s="169" t="str">
        <f ca="1">IF(AG$5-$I$5&lt;$A62-1," ",IF(AG$5-$I$5+1&gt;'Primary inputs Alt'!$C$17,0,(SUM(OFFSET($I$22,0,AG$5-$I$5-$A62+1)))*$C115))</f>
        <v xml:space="preserve"> </v>
      </c>
      <c r="AH115" s="169" t="str">
        <f ca="1">IF(AH$5-$I$5&lt;$A62-1," ",IF(AH$5-$I$5+1&gt;'Primary inputs Alt'!$C$17,0,(SUM(OFFSET($I$22,0,AH$5-$I$5-$A62+1)))*$C115))</f>
        <v xml:space="preserve"> </v>
      </c>
      <c r="AI115" s="169" t="str">
        <f ca="1">IF(AI$5-$I$5&lt;$A62-1," ",IF(AI$5-$I$5+1&gt;'Primary inputs Alt'!$C$17,0,(SUM(OFFSET($I$22,0,AI$5-$I$5-$A62+1)))*$C115))</f>
        <v xml:space="preserve"> </v>
      </c>
      <c r="AJ115" s="169" t="str">
        <f ca="1">IF(AJ$5-$I$5&lt;$A62-1," ",IF(AJ$5-$I$5+1&gt;'Primary inputs Alt'!$C$17,0,(SUM(OFFSET($I$22,0,AJ$5-$I$5-$A62+1)))*$C115))</f>
        <v xml:space="preserve"> </v>
      </c>
      <c r="AK115" s="169" t="str">
        <f ca="1">IF(AK$5-$I$5&lt;$A62-1," ",IF(AK$5-$I$5+1&gt;'Primary inputs Alt'!$C$17,0,(SUM(OFFSET($I$22,0,AK$5-$I$5-$A62+1)))*$C115))</f>
        <v xml:space="preserve"> </v>
      </c>
      <c r="AL115" s="169" t="str">
        <f ca="1">IF(AL$5-$I$5&lt;$A62-1," ",IF(AL$5-$I$5+1&gt;'Primary inputs Alt'!$C$17,0,(SUM(OFFSET($I$22,0,AL$5-$I$5-$A62+1)))*$C115))</f>
        <v xml:space="preserve"> </v>
      </c>
      <c r="AM115" s="169" t="str">
        <f ca="1">IF(AM$5-$I$5&lt;$A62-1," ",IF(AM$5-$I$5+1&gt;'Primary inputs Alt'!$C$17,0,(SUM(OFFSET($I$22,0,AM$5-$I$5-$A62+1)))*$C115))</f>
        <v xml:space="preserve"> </v>
      </c>
      <c r="AN115" s="169" t="str">
        <f ca="1">IF(AN$5-$I$5&lt;$A62-1," ",IF(AN$5-$I$5+1&gt;'Primary inputs Alt'!$C$17,0,(SUM(OFFSET($I$22,0,AN$5-$I$5-$A62+1)))*$C115))</f>
        <v xml:space="preserve"> </v>
      </c>
      <c r="AO115" s="169" t="str">
        <f ca="1">IF(AO$5-$I$5&lt;$A62-1," ",IF(AO$5-$I$5+1&gt;'Primary inputs Alt'!$C$17,0,(SUM(OFFSET($I$22,0,AO$5-$I$5-$A62+1)))*$C115))</f>
        <v xml:space="preserve"> </v>
      </c>
      <c r="AP115" s="169" t="str">
        <f ca="1">IF(AP$5-$I$5&lt;$A62-1," ",IF(AP$5-$I$5+1&gt;'Primary inputs Alt'!$C$17,0,(SUM(OFFSET($I$22,0,AP$5-$I$5-$A62+1)))*$C115))</f>
        <v xml:space="preserve"> </v>
      </c>
      <c r="AQ115" s="169" t="str">
        <f ca="1">IF(AQ$5-$I$5&lt;$A62-1," ",IF(AQ$5-$I$5+1&gt;'Primary inputs Alt'!$C$17,0,(SUM(OFFSET($I$22,0,AQ$5-$I$5-$A62+1)))*$C115))</f>
        <v xml:space="preserve"> </v>
      </c>
      <c r="AR115" s="169" t="str">
        <f ca="1">IF(AR$5-$I$5&lt;$A62-1," ",IF(AR$5-$I$5+1&gt;'Primary inputs Alt'!$C$17,0,(SUM(OFFSET($I$22,0,AR$5-$I$5-$A62+1)))*$C115))</f>
        <v xml:space="preserve"> </v>
      </c>
      <c r="AS115" s="169">
        <f ca="1">IF(AS$5-$I$5&lt;$A62-1," ",IF(AS$5-$I$5+1&gt;'Primary inputs Alt'!$C$17,0,(SUM(OFFSET($I$22,0,AS$5-$I$5-$A62+1)))*$C115))</f>
        <v>0</v>
      </c>
      <c r="AT115" s="169">
        <f ca="1">IF(AT$5-$I$5&lt;$A62-1," ",IF(AT$5-$I$5+1&gt;'Primary inputs Alt'!$C$17,0,(SUM(OFFSET($I$22,0,AT$5-$I$5-$A62+1)))*$C115))</f>
        <v>0</v>
      </c>
      <c r="AU115" s="169">
        <f ca="1">IF(AU$5-$I$5&lt;$A62-1," ",IF(AU$5-$I$5+1&gt;'Primary inputs Alt'!$C$17,0,(SUM(OFFSET($I$22,0,AU$5-$I$5-$A62+1)))*$C115))</f>
        <v>0</v>
      </c>
      <c r="AV115" s="169">
        <f ca="1">IF(AV$5-$I$5&lt;$A62-1," ",IF(AV$5-$I$5+1&gt;'Primary inputs Alt'!$C$17,0,(SUM(OFFSET($I$22,0,AV$5-$I$5-$A62+1)))*$C115))</f>
        <v>0</v>
      </c>
      <c r="AW115" s="169">
        <f ca="1">IF(AW$5-$I$5&lt;$A62-1," ",IF(AW$5-$I$5+1&gt;'Primary inputs Alt'!$C$17,0,(SUM(OFFSET($I$22,0,AW$5-$I$5-$A62+1)))*$C115))</f>
        <v>0</v>
      </c>
      <c r="AX115" s="169">
        <f ca="1">IF(AX$5-$I$5&lt;$A62-1," ",IF(AX$5-$I$5+1&gt;'Primary inputs Alt'!$C$17,0,(SUM(OFFSET($I$22,0,AX$5-$I$5-$A62+1)))*$C115))</f>
        <v>0</v>
      </c>
      <c r="AY115" s="169">
        <f ca="1">IF(AY$5-$I$5&lt;$A62-1," ",IF(AY$5-$I$5+1&gt;'Primary inputs Alt'!$C$17,0,(SUM(OFFSET($I$22,0,AY$5-$I$5-$A62+1)))*$C115))</f>
        <v>0</v>
      </c>
      <c r="AZ115" s="169">
        <f ca="1">IF(AZ$5-$I$5&lt;$A62-1," ",IF(AZ$5-$I$5+1&gt;'Primary inputs Alt'!$C$17,0,(SUM(OFFSET($I$22,0,AZ$5-$I$5-$A62+1)))*$C115))</f>
        <v>0</v>
      </c>
      <c r="BA115" s="169">
        <f ca="1">IF(BA$5-$I$5&lt;$A62-1," ",IF(BA$5-$I$5+1&gt;'Primary inputs Alt'!$C$17,0,(SUM(OFFSET($I$22,0,BA$5-$I$5-$A62+1)))*$C115))</f>
        <v>0</v>
      </c>
      <c r="BB115" s="169">
        <f ca="1">IF(BB$5-$I$5&lt;$A62-1," ",IF(BB$5-$I$5+1&gt;'Primary inputs Alt'!$C$17,0,(SUM(OFFSET($I$22,0,BB$5-$I$5-$A62+1)))*$C115))</f>
        <v>0</v>
      </c>
      <c r="BC115" s="169">
        <f ca="1">IF(BC$5-$I$5&lt;$A62-1," ",IF(BC$5-$I$5+1&gt;'Primary inputs Alt'!$C$17,0,(SUM(OFFSET($I$22,0,BC$5-$I$5-$A62+1)))*$C115))</f>
        <v>0</v>
      </c>
      <c r="BD115" s="169">
        <f ca="1">IF(BD$5-$I$5&lt;$A62-1," ",IF(BD$5-$I$5+1&gt;'Primary inputs Alt'!$C$17,0,(SUM(OFFSET($I$22,0,BD$5-$I$5-$A62+1)))*$C115))</f>
        <v>0</v>
      </c>
      <c r="BE115" s="169">
        <f ca="1">IF(BE$5-$I$5&lt;$A62-1," ",IF(BE$5-$I$5+1&gt;'Primary inputs Alt'!$C$17,0,(SUM(OFFSET($I$22,0,BE$5-$I$5-$A62+1)))*$C115))</f>
        <v>0</v>
      </c>
      <c r="BF115" s="169">
        <f ca="1">IF(BF$5-$I$5&lt;$A62-1," ",IF(BF$5-$I$5+1&gt;'Primary inputs Alt'!$C$17,0,(SUM(OFFSET($I$22,0,BF$5-$I$5-$A62+1)))*$C115))</f>
        <v>0</v>
      </c>
    </row>
    <row r="116" spans="2:58">
      <c r="B116" s="119" t="s">
        <v>232</v>
      </c>
      <c r="C116" s="119">
        <f t="shared" ca="1" si="2"/>
        <v>0</v>
      </c>
      <c r="I116" s="169" t="str">
        <f ca="1">IF(I$5-$I$5&lt;$A63-1," ",IF(I$5-$I$5+1&gt;'Primary inputs Alt'!$C$17,0,(SUM(OFFSET($I$22,0,I$5-$I$5-$A63+1)))*$C116))</f>
        <v xml:space="preserve"> </v>
      </c>
      <c r="J116" s="169" t="str">
        <f ca="1">IF(J$5-$I$5&lt;$A63-1," ",IF(J$5-$I$5+1&gt;'Primary inputs Alt'!$C$17,0,(SUM(OFFSET($I$22,0,J$5-$I$5-$A63+1)))*$C116))</f>
        <v xml:space="preserve"> </v>
      </c>
      <c r="K116" s="169" t="str">
        <f ca="1">IF(K$5-$I$5&lt;$A63-1," ",IF(K$5-$I$5+1&gt;'Primary inputs Alt'!$C$17,0,(SUM(OFFSET($I$22,0,K$5-$I$5-$A63+1)))*$C116))</f>
        <v xml:space="preserve"> </v>
      </c>
      <c r="L116" s="169" t="str">
        <f ca="1">IF(L$5-$I$5&lt;$A63-1," ",IF(L$5-$I$5+1&gt;'Primary inputs Alt'!$C$17,0,(SUM(OFFSET($I$22,0,L$5-$I$5-$A63+1)))*$C116))</f>
        <v xml:space="preserve"> </v>
      </c>
      <c r="M116" s="169" t="str">
        <f ca="1">IF(M$5-$I$5&lt;$A63-1," ",IF(M$5-$I$5+1&gt;'Primary inputs Alt'!$C$17,0,(SUM(OFFSET($I$22,0,M$5-$I$5-$A63+1)))*$C116))</f>
        <v xml:space="preserve"> </v>
      </c>
      <c r="N116" s="169" t="str">
        <f ca="1">IF(N$5-$I$5&lt;$A63-1," ",IF(N$5-$I$5+1&gt;'Primary inputs Alt'!$C$17,0,(SUM(OFFSET($I$22,0,N$5-$I$5-$A63+1)))*$C116))</f>
        <v xml:space="preserve"> </v>
      </c>
      <c r="O116" s="169" t="str">
        <f ca="1">IF(O$5-$I$5&lt;$A63-1," ",IF(O$5-$I$5+1&gt;'Primary inputs Alt'!$C$17,0,(SUM(OFFSET($I$22,0,O$5-$I$5-$A63+1)))*$C116))</f>
        <v xml:space="preserve"> </v>
      </c>
      <c r="P116" s="169" t="str">
        <f ca="1">IF(P$5-$I$5&lt;$A63-1," ",IF(P$5-$I$5+1&gt;'Primary inputs Alt'!$C$17,0,(SUM(OFFSET($I$22,0,P$5-$I$5-$A63+1)))*$C116))</f>
        <v xml:space="preserve"> </v>
      </c>
      <c r="Q116" s="169" t="str">
        <f ca="1">IF(Q$5-$I$5&lt;$A63-1," ",IF(Q$5-$I$5+1&gt;'Primary inputs Alt'!$C$17,0,(SUM(OFFSET($I$22,0,Q$5-$I$5-$A63+1)))*$C116))</f>
        <v xml:space="preserve"> </v>
      </c>
      <c r="R116" s="169" t="str">
        <f ca="1">IF(R$5-$I$5&lt;$A63-1," ",IF(R$5-$I$5+1&gt;'Primary inputs Alt'!$C$17,0,(SUM(OFFSET($I$22,0,R$5-$I$5-$A63+1)))*$C116))</f>
        <v xml:space="preserve"> </v>
      </c>
      <c r="S116" s="169" t="str">
        <f ca="1">IF(S$5-$I$5&lt;$A63-1," ",IF(S$5-$I$5+1&gt;'Primary inputs Alt'!$C$17,0,(SUM(OFFSET($I$22,0,S$5-$I$5-$A63+1)))*$C116))</f>
        <v xml:space="preserve"> </v>
      </c>
      <c r="T116" s="169" t="str">
        <f ca="1">IF(T$5-$I$5&lt;$A63-1," ",IF(T$5-$I$5+1&gt;'Primary inputs Alt'!$C$17,0,(SUM(OFFSET($I$22,0,T$5-$I$5-$A63+1)))*$C116))</f>
        <v xml:space="preserve"> </v>
      </c>
      <c r="U116" s="169" t="str">
        <f ca="1">IF(U$5-$I$5&lt;$A63-1," ",IF(U$5-$I$5+1&gt;'Primary inputs Alt'!$C$17,0,(SUM(OFFSET($I$22,0,U$5-$I$5-$A63+1)))*$C116))</f>
        <v xml:space="preserve"> </v>
      </c>
      <c r="V116" s="169" t="str">
        <f ca="1">IF(V$5-$I$5&lt;$A63-1," ",IF(V$5-$I$5+1&gt;'Primary inputs Alt'!$C$17,0,(SUM(OFFSET($I$22,0,V$5-$I$5-$A63+1)))*$C116))</f>
        <v xml:space="preserve"> </v>
      </c>
      <c r="W116" s="169" t="str">
        <f ca="1">IF(W$5-$I$5&lt;$A63-1," ",IF(W$5-$I$5+1&gt;'Primary inputs Alt'!$C$17,0,(SUM(OFFSET($I$22,0,W$5-$I$5-$A63+1)))*$C116))</f>
        <v xml:space="preserve"> </v>
      </c>
      <c r="X116" s="169" t="str">
        <f ca="1">IF(X$5-$I$5&lt;$A63-1," ",IF(X$5-$I$5+1&gt;'Primary inputs Alt'!$C$17,0,(SUM(OFFSET($I$22,0,X$5-$I$5-$A63+1)))*$C116))</f>
        <v xml:space="preserve"> </v>
      </c>
      <c r="Y116" s="169" t="str">
        <f ca="1">IF(Y$5-$I$5&lt;$A63-1," ",IF(Y$5-$I$5+1&gt;'Primary inputs Alt'!$C$17,0,(SUM(OFFSET($I$22,0,Y$5-$I$5-$A63+1)))*$C116))</f>
        <v xml:space="preserve"> </v>
      </c>
      <c r="Z116" s="169" t="str">
        <f ca="1">IF(Z$5-$I$5&lt;$A63-1," ",IF(Z$5-$I$5+1&gt;'Primary inputs Alt'!$C$17,0,(SUM(OFFSET($I$22,0,Z$5-$I$5-$A63+1)))*$C116))</f>
        <v xml:space="preserve"> </v>
      </c>
      <c r="AA116" s="169" t="str">
        <f ca="1">IF(AA$5-$I$5&lt;$A63-1," ",IF(AA$5-$I$5+1&gt;'Primary inputs Alt'!$C$17,0,(SUM(OFFSET($I$22,0,AA$5-$I$5-$A63+1)))*$C116))</f>
        <v xml:space="preserve"> </v>
      </c>
      <c r="AB116" s="169" t="str">
        <f ca="1">IF(AB$5-$I$5&lt;$A63-1," ",IF(AB$5-$I$5+1&gt;'Primary inputs Alt'!$C$17,0,(SUM(OFFSET($I$22,0,AB$5-$I$5-$A63+1)))*$C116))</f>
        <v xml:space="preserve"> </v>
      </c>
      <c r="AC116" s="169" t="str">
        <f ca="1">IF(AC$5-$I$5&lt;$A63-1," ",IF(AC$5-$I$5+1&gt;'Primary inputs Alt'!$C$17,0,(SUM(OFFSET($I$22,0,AC$5-$I$5-$A63+1)))*$C116))</f>
        <v xml:space="preserve"> </v>
      </c>
      <c r="AD116" s="169" t="str">
        <f ca="1">IF(AD$5-$I$5&lt;$A63-1," ",IF(AD$5-$I$5+1&gt;'Primary inputs Alt'!$C$17,0,(SUM(OFFSET($I$22,0,AD$5-$I$5-$A63+1)))*$C116))</f>
        <v xml:space="preserve"> </v>
      </c>
      <c r="AE116" s="169" t="str">
        <f ca="1">IF(AE$5-$I$5&lt;$A63-1," ",IF(AE$5-$I$5+1&gt;'Primary inputs Alt'!$C$17,0,(SUM(OFFSET($I$22,0,AE$5-$I$5-$A63+1)))*$C116))</f>
        <v xml:space="preserve"> </v>
      </c>
      <c r="AF116" s="169" t="str">
        <f ca="1">IF(AF$5-$I$5&lt;$A63-1," ",IF(AF$5-$I$5+1&gt;'Primary inputs Alt'!$C$17,0,(SUM(OFFSET($I$22,0,AF$5-$I$5-$A63+1)))*$C116))</f>
        <v xml:space="preserve"> </v>
      </c>
      <c r="AG116" s="169" t="str">
        <f ca="1">IF(AG$5-$I$5&lt;$A63-1," ",IF(AG$5-$I$5+1&gt;'Primary inputs Alt'!$C$17,0,(SUM(OFFSET($I$22,0,AG$5-$I$5-$A63+1)))*$C116))</f>
        <v xml:space="preserve"> </v>
      </c>
      <c r="AH116" s="169" t="str">
        <f ca="1">IF(AH$5-$I$5&lt;$A63-1," ",IF(AH$5-$I$5+1&gt;'Primary inputs Alt'!$C$17,0,(SUM(OFFSET($I$22,0,AH$5-$I$5-$A63+1)))*$C116))</f>
        <v xml:space="preserve"> </v>
      </c>
      <c r="AI116" s="169" t="str">
        <f ca="1">IF(AI$5-$I$5&lt;$A63-1," ",IF(AI$5-$I$5+1&gt;'Primary inputs Alt'!$C$17,0,(SUM(OFFSET($I$22,0,AI$5-$I$5-$A63+1)))*$C116))</f>
        <v xml:space="preserve"> </v>
      </c>
      <c r="AJ116" s="169" t="str">
        <f ca="1">IF(AJ$5-$I$5&lt;$A63-1," ",IF(AJ$5-$I$5+1&gt;'Primary inputs Alt'!$C$17,0,(SUM(OFFSET($I$22,0,AJ$5-$I$5-$A63+1)))*$C116))</f>
        <v xml:space="preserve"> </v>
      </c>
      <c r="AK116" s="169" t="str">
        <f ca="1">IF(AK$5-$I$5&lt;$A63-1," ",IF(AK$5-$I$5+1&gt;'Primary inputs Alt'!$C$17,0,(SUM(OFFSET($I$22,0,AK$5-$I$5-$A63+1)))*$C116))</f>
        <v xml:space="preserve"> </v>
      </c>
      <c r="AL116" s="169" t="str">
        <f ca="1">IF(AL$5-$I$5&lt;$A63-1," ",IF(AL$5-$I$5+1&gt;'Primary inputs Alt'!$C$17,0,(SUM(OFFSET($I$22,0,AL$5-$I$5-$A63+1)))*$C116))</f>
        <v xml:space="preserve"> </v>
      </c>
      <c r="AM116" s="169" t="str">
        <f ca="1">IF(AM$5-$I$5&lt;$A63-1," ",IF(AM$5-$I$5+1&gt;'Primary inputs Alt'!$C$17,0,(SUM(OFFSET($I$22,0,AM$5-$I$5-$A63+1)))*$C116))</f>
        <v xml:space="preserve"> </v>
      </c>
      <c r="AN116" s="169" t="str">
        <f ca="1">IF(AN$5-$I$5&lt;$A63-1," ",IF(AN$5-$I$5+1&gt;'Primary inputs Alt'!$C$17,0,(SUM(OFFSET($I$22,0,AN$5-$I$5-$A63+1)))*$C116))</f>
        <v xml:space="preserve"> </v>
      </c>
      <c r="AO116" s="169" t="str">
        <f ca="1">IF(AO$5-$I$5&lt;$A63-1," ",IF(AO$5-$I$5+1&gt;'Primary inputs Alt'!$C$17,0,(SUM(OFFSET($I$22,0,AO$5-$I$5-$A63+1)))*$C116))</f>
        <v xml:space="preserve"> </v>
      </c>
      <c r="AP116" s="169" t="str">
        <f ca="1">IF(AP$5-$I$5&lt;$A63-1," ",IF(AP$5-$I$5+1&gt;'Primary inputs Alt'!$C$17,0,(SUM(OFFSET($I$22,0,AP$5-$I$5-$A63+1)))*$C116))</f>
        <v xml:space="preserve"> </v>
      </c>
      <c r="AQ116" s="169" t="str">
        <f ca="1">IF(AQ$5-$I$5&lt;$A63-1," ",IF(AQ$5-$I$5+1&gt;'Primary inputs Alt'!$C$17,0,(SUM(OFFSET($I$22,0,AQ$5-$I$5-$A63+1)))*$C116))</f>
        <v xml:space="preserve"> </v>
      </c>
      <c r="AR116" s="169" t="str">
        <f ca="1">IF(AR$5-$I$5&lt;$A63-1," ",IF(AR$5-$I$5+1&gt;'Primary inputs Alt'!$C$17,0,(SUM(OFFSET($I$22,0,AR$5-$I$5-$A63+1)))*$C116))</f>
        <v xml:space="preserve"> </v>
      </c>
      <c r="AS116" s="169" t="str">
        <f ca="1">IF(AS$5-$I$5&lt;$A63-1," ",IF(AS$5-$I$5+1&gt;'Primary inputs Alt'!$C$17,0,(SUM(OFFSET($I$22,0,AS$5-$I$5-$A63+1)))*$C116))</f>
        <v xml:space="preserve"> </v>
      </c>
      <c r="AT116" s="169">
        <f ca="1">IF(AT$5-$I$5&lt;$A63-1," ",IF(AT$5-$I$5+1&gt;'Primary inputs Alt'!$C$17,0,(SUM(OFFSET($I$22,0,AT$5-$I$5-$A63+1)))*$C116))</f>
        <v>0</v>
      </c>
      <c r="AU116" s="169">
        <f ca="1">IF(AU$5-$I$5&lt;$A63-1," ",IF(AU$5-$I$5+1&gt;'Primary inputs Alt'!$C$17,0,(SUM(OFFSET($I$22,0,AU$5-$I$5-$A63+1)))*$C116))</f>
        <v>0</v>
      </c>
      <c r="AV116" s="169">
        <f ca="1">IF(AV$5-$I$5&lt;$A63-1," ",IF(AV$5-$I$5+1&gt;'Primary inputs Alt'!$C$17,0,(SUM(OFFSET($I$22,0,AV$5-$I$5-$A63+1)))*$C116))</f>
        <v>0</v>
      </c>
      <c r="AW116" s="169">
        <f ca="1">IF(AW$5-$I$5&lt;$A63-1," ",IF(AW$5-$I$5+1&gt;'Primary inputs Alt'!$C$17,0,(SUM(OFFSET($I$22,0,AW$5-$I$5-$A63+1)))*$C116))</f>
        <v>0</v>
      </c>
      <c r="AX116" s="169">
        <f ca="1">IF(AX$5-$I$5&lt;$A63-1," ",IF(AX$5-$I$5+1&gt;'Primary inputs Alt'!$C$17,0,(SUM(OFFSET($I$22,0,AX$5-$I$5-$A63+1)))*$C116))</f>
        <v>0</v>
      </c>
      <c r="AY116" s="169">
        <f ca="1">IF(AY$5-$I$5&lt;$A63-1," ",IF(AY$5-$I$5+1&gt;'Primary inputs Alt'!$C$17,0,(SUM(OFFSET($I$22,0,AY$5-$I$5-$A63+1)))*$C116))</f>
        <v>0</v>
      </c>
      <c r="AZ116" s="169">
        <f ca="1">IF(AZ$5-$I$5&lt;$A63-1," ",IF(AZ$5-$I$5+1&gt;'Primary inputs Alt'!$C$17,0,(SUM(OFFSET($I$22,0,AZ$5-$I$5-$A63+1)))*$C116))</f>
        <v>0</v>
      </c>
      <c r="BA116" s="169">
        <f ca="1">IF(BA$5-$I$5&lt;$A63-1," ",IF(BA$5-$I$5+1&gt;'Primary inputs Alt'!$C$17,0,(SUM(OFFSET($I$22,0,BA$5-$I$5-$A63+1)))*$C116))</f>
        <v>0</v>
      </c>
      <c r="BB116" s="169">
        <f ca="1">IF(BB$5-$I$5&lt;$A63-1," ",IF(BB$5-$I$5+1&gt;'Primary inputs Alt'!$C$17,0,(SUM(OFFSET($I$22,0,BB$5-$I$5-$A63+1)))*$C116))</f>
        <v>0</v>
      </c>
      <c r="BC116" s="169">
        <f ca="1">IF(BC$5-$I$5&lt;$A63-1," ",IF(BC$5-$I$5+1&gt;'Primary inputs Alt'!$C$17,0,(SUM(OFFSET($I$22,0,BC$5-$I$5-$A63+1)))*$C116))</f>
        <v>0</v>
      </c>
      <c r="BD116" s="169">
        <f ca="1">IF(BD$5-$I$5&lt;$A63-1," ",IF(BD$5-$I$5+1&gt;'Primary inputs Alt'!$C$17,0,(SUM(OFFSET($I$22,0,BD$5-$I$5-$A63+1)))*$C116))</f>
        <v>0</v>
      </c>
      <c r="BE116" s="169">
        <f ca="1">IF(BE$5-$I$5&lt;$A63-1," ",IF(BE$5-$I$5+1&gt;'Primary inputs Alt'!$C$17,0,(SUM(OFFSET($I$22,0,BE$5-$I$5-$A63+1)))*$C116))</f>
        <v>0</v>
      </c>
      <c r="BF116" s="169">
        <f ca="1">IF(BF$5-$I$5&lt;$A63-1," ",IF(BF$5-$I$5+1&gt;'Primary inputs Alt'!$C$17,0,(SUM(OFFSET($I$22,0,BF$5-$I$5-$A63+1)))*$C116))</f>
        <v>0</v>
      </c>
    </row>
    <row r="117" spans="2:58">
      <c r="B117" s="119" t="s">
        <v>233</v>
      </c>
      <c r="C117" s="119">
        <f t="shared" ca="1" si="2"/>
        <v>0</v>
      </c>
      <c r="I117" s="169" t="str">
        <f ca="1">IF(I$5-$I$5&lt;$A64-1," ",IF(I$5-$I$5+1&gt;'Primary inputs Alt'!$C$17,0,(SUM(OFFSET($I$22,0,I$5-$I$5-$A64+1)))*$C117))</f>
        <v xml:space="preserve"> </v>
      </c>
      <c r="J117" s="169" t="str">
        <f ca="1">IF(J$5-$I$5&lt;$A64-1," ",IF(J$5-$I$5+1&gt;'Primary inputs Alt'!$C$17,0,(SUM(OFFSET($I$22,0,J$5-$I$5-$A64+1)))*$C117))</f>
        <v xml:space="preserve"> </v>
      </c>
      <c r="K117" s="169" t="str">
        <f ca="1">IF(K$5-$I$5&lt;$A64-1," ",IF(K$5-$I$5+1&gt;'Primary inputs Alt'!$C$17,0,(SUM(OFFSET($I$22,0,K$5-$I$5-$A64+1)))*$C117))</f>
        <v xml:space="preserve"> </v>
      </c>
      <c r="L117" s="169" t="str">
        <f ca="1">IF(L$5-$I$5&lt;$A64-1," ",IF(L$5-$I$5+1&gt;'Primary inputs Alt'!$C$17,0,(SUM(OFFSET($I$22,0,L$5-$I$5-$A64+1)))*$C117))</f>
        <v xml:space="preserve"> </v>
      </c>
      <c r="M117" s="169" t="str">
        <f ca="1">IF(M$5-$I$5&lt;$A64-1," ",IF(M$5-$I$5+1&gt;'Primary inputs Alt'!$C$17,0,(SUM(OFFSET($I$22,0,M$5-$I$5-$A64+1)))*$C117))</f>
        <v xml:space="preserve"> </v>
      </c>
      <c r="N117" s="169" t="str">
        <f ca="1">IF(N$5-$I$5&lt;$A64-1," ",IF(N$5-$I$5+1&gt;'Primary inputs Alt'!$C$17,0,(SUM(OFFSET($I$22,0,N$5-$I$5-$A64+1)))*$C117))</f>
        <v xml:space="preserve"> </v>
      </c>
      <c r="O117" s="169" t="str">
        <f ca="1">IF(O$5-$I$5&lt;$A64-1," ",IF(O$5-$I$5+1&gt;'Primary inputs Alt'!$C$17,0,(SUM(OFFSET($I$22,0,O$5-$I$5-$A64+1)))*$C117))</f>
        <v xml:space="preserve"> </v>
      </c>
      <c r="P117" s="169" t="str">
        <f ca="1">IF(P$5-$I$5&lt;$A64-1," ",IF(P$5-$I$5+1&gt;'Primary inputs Alt'!$C$17,0,(SUM(OFFSET($I$22,0,P$5-$I$5-$A64+1)))*$C117))</f>
        <v xml:space="preserve"> </v>
      </c>
      <c r="Q117" s="169" t="str">
        <f ca="1">IF(Q$5-$I$5&lt;$A64-1," ",IF(Q$5-$I$5+1&gt;'Primary inputs Alt'!$C$17,0,(SUM(OFFSET($I$22,0,Q$5-$I$5-$A64+1)))*$C117))</f>
        <v xml:space="preserve"> </v>
      </c>
      <c r="R117" s="169" t="str">
        <f ca="1">IF(R$5-$I$5&lt;$A64-1," ",IF(R$5-$I$5+1&gt;'Primary inputs Alt'!$C$17,0,(SUM(OFFSET($I$22,0,R$5-$I$5-$A64+1)))*$C117))</f>
        <v xml:space="preserve"> </v>
      </c>
      <c r="S117" s="169" t="str">
        <f ca="1">IF(S$5-$I$5&lt;$A64-1," ",IF(S$5-$I$5+1&gt;'Primary inputs Alt'!$C$17,0,(SUM(OFFSET($I$22,0,S$5-$I$5-$A64+1)))*$C117))</f>
        <v xml:space="preserve"> </v>
      </c>
      <c r="T117" s="169" t="str">
        <f ca="1">IF(T$5-$I$5&lt;$A64-1," ",IF(T$5-$I$5+1&gt;'Primary inputs Alt'!$C$17,0,(SUM(OFFSET($I$22,0,T$5-$I$5-$A64+1)))*$C117))</f>
        <v xml:space="preserve"> </v>
      </c>
      <c r="U117" s="169" t="str">
        <f ca="1">IF(U$5-$I$5&lt;$A64-1," ",IF(U$5-$I$5+1&gt;'Primary inputs Alt'!$C$17,0,(SUM(OFFSET($I$22,0,U$5-$I$5-$A64+1)))*$C117))</f>
        <v xml:space="preserve"> </v>
      </c>
      <c r="V117" s="169" t="str">
        <f ca="1">IF(V$5-$I$5&lt;$A64-1," ",IF(V$5-$I$5+1&gt;'Primary inputs Alt'!$C$17,0,(SUM(OFFSET($I$22,0,V$5-$I$5-$A64+1)))*$C117))</f>
        <v xml:space="preserve"> </v>
      </c>
      <c r="W117" s="169" t="str">
        <f ca="1">IF(W$5-$I$5&lt;$A64-1," ",IF(W$5-$I$5+1&gt;'Primary inputs Alt'!$C$17,0,(SUM(OFFSET($I$22,0,W$5-$I$5-$A64+1)))*$C117))</f>
        <v xml:space="preserve"> </v>
      </c>
      <c r="X117" s="169" t="str">
        <f ca="1">IF(X$5-$I$5&lt;$A64-1," ",IF(X$5-$I$5+1&gt;'Primary inputs Alt'!$C$17,0,(SUM(OFFSET($I$22,0,X$5-$I$5-$A64+1)))*$C117))</f>
        <v xml:space="preserve"> </v>
      </c>
      <c r="Y117" s="169" t="str">
        <f ca="1">IF(Y$5-$I$5&lt;$A64-1," ",IF(Y$5-$I$5+1&gt;'Primary inputs Alt'!$C$17,0,(SUM(OFFSET($I$22,0,Y$5-$I$5-$A64+1)))*$C117))</f>
        <v xml:space="preserve"> </v>
      </c>
      <c r="Z117" s="169" t="str">
        <f ca="1">IF(Z$5-$I$5&lt;$A64-1," ",IF(Z$5-$I$5+1&gt;'Primary inputs Alt'!$C$17,0,(SUM(OFFSET($I$22,0,Z$5-$I$5-$A64+1)))*$C117))</f>
        <v xml:space="preserve"> </v>
      </c>
      <c r="AA117" s="169" t="str">
        <f ca="1">IF(AA$5-$I$5&lt;$A64-1," ",IF(AA$5-$I$5+1&gt;'Primary inputs Alt'!$C$17,0,(SUM(OFFSET($I$22,0,AA$5-$I$5-$A64+1)))*$C117))</f>
        <v xml:space="preserve"> </v>
      </c>
      <c r="AB117" s="169" t="str">
        <f ca="1">IF(AB$5-$I$5&lt;$A64-1," ",IF(AB$5-$I$5+1&gt;'Primary inputs Alt'!$C$17,0,(SUM(OFFSET($I$22,0,AB$5-$I$5-$A64+1)))*$C117))</f>
        <v xml:space="preserve"> </v>
      </c>
      <c r="AC117" s="169" t="str">
        <f ca="1">IF(AC$5-$I$5&lt;$A64-1," ",IF(AC$5-$I$5+1&gt;'Primary inputs Alt'!$C$17,0,(SUM(OFFSET($I$22,0,AC$5-$I$5-$A64+1)))*$C117))</f>
        <v xml:space="preserve"> </v>
      </c>
      <c r="AD117" s="169" t="str">
        <f ca="1">IF(AD$5-$I$5&lt;$A64-1," ",IF(AD$5-$I$5+1&gt;'Primary inputs Alt'!$C$17,0,(SUM(OFFSET($I$22,0,AD$5-$I$5-$A64+1)))*$C117))</f>
        <v xml:space="preserve"> </v>
      </c>
      <c r="AE117" s="169" t="str">
        <f ca="1">IF(AE$5-$I$5&lt;$A64-1," ",IF(AE$5-$I$5+1&gt;'Primary inputs Alt'!$C$17,0,(SUM(OFFSET($I$22,0,AE$5-$I$5-$A64+1)))*$C117))</f>
        <v xml:space="preserve"> </v>
      </c>
      <c r="AF117" s="169" t="str">
        <f ca="1">IF(AF$5-$I$5&lt;$A64-1," ",IF(AF$5-$I$5+1&gt;'Primary inputs Alt'!$C$17,0,(SUM(OFFSET($I$22,0,AF$5-$I$5-$A64+1)))*$C117))</f>
        <v xml:space="preserve"> </v>
      </c>
      <c r="AG117" s="169" t="str">
        <f ca="1">IF(AG$5-$I$5&lt;$A64-1," ",IF(AG$5-$I$5+1&gt;'Primary inputs Alt'!$C$17,0,(SUM(OFFSET($I$22,0,AG$5-$I$5-$A64+1)))*$C117))</f>
        <v xml:space="preserve"> </v>
      </c>
      <c r="AH117" s="169" t="str">
        <f ca="1">IF(AH$5-$I$5&lt;$A64-1," ",IF(AH$5-$I$5+1&gt;'Primary inputs Alt'!$C$17,0,(SUM(OFFSET($I$22,0,AH$5-$I$5-$A64+1)))*$C117))</f>
        <v xml:space="preserve"> </v>
      </c>
      <c r="AI117" s="169" t="str">
        <f ca="1">IF(AI$5-$I$5&lt;$A64-1," ",IF(AI$5-$I$5+1&gt;'Primary inputs Alt'!$C$17,0,(SUM(OFFSET($I$22,0,AI$5-$I$5-$A64+1)))*$C117))</f>
        <v xml:space="preserve"> </v>
      </c>
      <c r="AJ117" s="169" t="str">
        <f ca="1">IF(AJ$5-$I$5&lt;$A64-1," ",IF(AJ$5-$I$5+1&gt;'Primary inputs Alt'!$C$17,0,(SUM(OFFSET($I$22,0,AJ$5-$I$5-$A64+1)))*$C117))</f>
        <v xml:space="preserve"> </v>
      </c>
      <c r="AK117" s="169" t="str">
        <f ca="1">IF(AK$5-$I$5&lt;$A64-1," ",IF(AK$5-$I$5+1&gt;'Primary inputs Alt'!$C$17,0,(SUM(OFFSET($I$22,0,AK$5-$I$5-$A64+1)))*$C117))</f>
        <v xml:space="preserve"> </v>
      </c>
      <c r="AL117" s="169" t="str">
        <f ca="1">IF(AL$5-$I$5&lt;$A64-1," ",IF(AL$5-$I$5+1&gt;'Primary inputs Alt'!$C$17,0,(SUM(OFFSET($I$22,0,AL$5-$I$5-$A64+1)))*$C117))</f>
        <v xml:space="preserve"> </v>
      </c>
      <c r="AM117" s="169" t="str">
        <f ca="1">IF(AM$5-$I$5&lt;$A64-1," ",IF(AM$5-$I$5+1&gt;'Primary inputs Alt'!$C$17,0,(SUM(OFFSET($I$22,0,AM$5-$I$5-$A64+1)))*$C117))</f>
        <v xml:space="preserve"> </v>
      </c>
      <c r="AN117" s="169" t="str">
        <f ca="1">IF(AN$5-$I$5&lt;$A64-1," ",IF(AN$5-$I$5+1&gt;'Primary inputs Alt'!$C$17,0,(SUM(OFFSET($I$22,0,AN$5-$I$5-$A64+1)))*$C117))</f>
        <v xml:space="preserve"> </v>
      </c>
      <c r="AO117" s="169" t="str">
        <f ca="1">IF(AO$5-$I$5&lt;$A64-1," ",IF(AO$5-$I$5+1&gt;'Primary inputs Alt'!$C$17,0,(SUM(OFFSET($I$22,0,AO$5-$I$5-$A64+1)))*$C117))</f>
        <v xml:space="preserve"> </v>
      </c>
      <c r="AP117" s="169" t="str">
        <f ca="1">IF(AP$5-$I$5&lt;$A64-1," ",IF(AP$5-$I$5+1&gt;'Primary inputs Alt'!$C$17,0,(SUM(OFFSET($I$22,0,AP$5-$I$5-$A64+1)))*$C117))</f>
        <v xml:space="preserve"> </v>
      </c>
      <c r="AQ117" s="169" t="str">
        <f ca="1">IF(AQ$5-$I$5&lt;$A64-1," ",IF(AQ$5-$I$5+1&gt;'Primary inputs Alt'!$C$17,0,(SUM(OFFSET($I$22,0,AQ$5-$I$5-$A64+1)))*$C117))</f>
        <v xml:space="preserve"> </v>
      </c>
      <c r="AR117" s="169" t="str">
        <f ca="1">IF(AR$5-$I$5&lt;$A64-1," ",IF(AR$5-$I$5+1&gt;'Primary inputs Alt'!$C$17,0,(SUM(OFFSET($I$22,0,AR$5-$I$5-$A64+1)))*$C117))</f>
        <v xml:space="preserve"> </v>
      </c>
      <c r="AS117" s="169" t="str">
        <f ca="1">IF(AS$5-$I$5&lt;$A64-1," ",IF(AS$5-$I$5+1&gt;'Primary inputs Alt'!$C$17,0,(SUM(OFFSET($I$22,0,AS$5-$I$5-$A64+1)))*$C117))</f>
        <v xml:space="preserve"> </v>
      </c>
      <c r="AT117" s="169" t="str">
        <f ca="1">IF(AT$5-$I$5&lt;$A64-1," ",IF(AT$5-$I$5+1&gt;'Primary inputs Alt'!$C$17,0,(SUM(OFFSET($I$22,0,AT$5-$I$5-$A64+1)))*$C117))</f>
        <v xml:space="preserve"> </v>
      </c>
      <c r="AU117" s="169">
        <f ca="1">IF(AU$5-$I$5&lt;$A64-1," ",IF(AU$5-$I$5+1&gt;'Primary inputs Alt'!$C$17,0,(SUM(OFFSET($I$22,0,AU$5-$I$5-$A64+1)))*$C117))</f>
        <v>0</v>
      </c>
      <c r="AV117" s="169">
        <f ca="1">IF(AV$5-$I$5&lt;$A64-1," ",IF(AV$5-$I$5+1&gt;'Primary inputs Alt'!$C$17,0,(SUM(OFFSET($I$22,0,AV$5-$I$5-$A64+1)))*$C117))</f>
        <v>0</v>
      </c>
      <c r="AW117" s="169">
        <f ca="1">IF(AW$5-$I$5&lt;$A64-1," ",IF(AW$5-$I$5+1&gt;'Primary inputs Alt'!$C$17,0,(SUM(OFFSET($I$22,0,AW$5-$I$5-$A64+1)))*$C117))</f>
        <v>0</v>
      </c>
      <c r="AX117" s="169">
        <f ca="1">IF(AX$5-$I$5&lt;$A64-1," ",IF(AX$5-$I$5+1&gt;'Primary inputs Alt'!$C$17,0,(SUM(OFFSET($I$22,0,AX$5-$I$5-$A64+1)))*$C117))</f>
        <v>0</v>
      </c>
      <c r="AY117" s="169">
        <f ca="1">IF(AY$5-$I$5&lt;$A64-1," ",IF(AY$5-$I$5+1&gt;'Primary inputs Alt'!$C$17,0,(SUM(OFFSET($I$22,0,AY$5-$I$5-$A64+1)))*$C117))</f>
        <v>0</v>
      </c>
      <c r="AZ117" s="169">
        <f ca="1">IF(AZ$5-$I$5&lt;$A64-1," ",IF(AZ$5-$I$5+1&gt;'Primary inputs Alt'!$C$17,0,(SUM(OFFSET($I$22,0,AZ$5-$I$5-$A64+1)))*$C117))</f>
        <v>0</v>
      </c>
      <c r="BA117" s="169">
        <f ca="1">IF(BA$5-$I$5&lt;$A64-1," ",IF(BA$5-$I$5+1&gt;'Primary inputs Alt'!$C$17,0,(SUM(OFFSET($I$22,0,BA$5-$I$5-$A64+1)))*$C117))</f>
        <v>0</v>
      </c>
      <c r="BB117" s="169">
        <f ca="1">IF(BB$5-$I$5&lt;$A64-1," ",IF(BB$5-$I$5+1&gt;'Primary inputs Alt'!$C$17,0,(SUM(OFFSET($I$22,0,BB$5-$I$5-$A64+1)))*$C117))</f>
        <v>0</v>
      </c>
      <c r="BC117" s="169">
        <f ca="1">IF(BC$5-$I$5&lt;$A64-1," ",IF(BC$5-$I$5+1&gt;'Primary inputs Alt'!$C$17,0,(SUM(OFFSET($I$22,0,BC$5-$I$5-$A64+1)))*$C117))</f>
        <v>0</v>
      </c>
      <c r="BD117" s="169">
        <f ca="1">IF(BD$5-$I$5&lt;$A64-1," ",IF(BD$5-$I$5+1&gt;'Primary inputs Alt'!$C$17,0,(SUM(OFFSET($I$22,0,BD$5-$I$5-$A64+1)))*$C117))</f>
        <v>0</v>
      </c>
      <c r="BE117" s="169">
        <f ca="1">IF(BE$5-$I$5&lt;$A64-1," ",IF(BE$5-$I$5+1&gt;'Primary inputs Alt'!$C$17,0,(SUM(OFFSET($I$22,0,BE$5-$I$5-$A64+1)))*$C117))</f>
        <v>0</v>
      </c>
      <c r="BF117" s="169">
        <f ca="1">IF(BF$5-$I$5&lt;$A64-1," ",IF(BF$5-$I$5+1&gt;'Primary inputs Alt'!$C$17,0,(SUM(OFFSET($I$22,0,BF$5-$I$5-$A64+1)))*$C117))</f>
        <v>0</v>
      </c>
    </row>
    <row r="118" spans="2:58">
      <c r="B118" s="119" t="s">
        <v>234</v>
      </c>
      <c r="C118" s="119">
        <f t="shared" ca="1" si="2"/>
        <v>0</v>
      </c>
      <c r="I118" s="169" t="str">
        <f ca="1">IF(I$5-$I$5&lt;$A65-1," ",IF(I$5-$I$5+1&gt;'Primary inputs Alt'!$C$17,0,(SUM(OFFSET($I$22,0,I$5-$I$5-$A65+1)))*$C118))</f>
        <v xml:space="preserve"> </v>
      </c>
      <c r="J118" s="169" t="str">
        <f ca="1">IF(J$5-$I$5&lt;$A65-1," ",IF(J$5-$I$5+1&gt;'Primary inputs Alt'!$C$17,0,(SUM(OFFSET($I$22,0,J$5-$I$5-$A65+1)))*$C118))</f>
        <v xml:space="preserve"> </v>
      </c>
      <c r="K118" s="169" t="str">
        <f ca="1">IF(K$5-$I$5&lt;$A65-1," ",IF(K$5-$I$5+1&gt;'Primary inputs Alt'!$C$17,0,(SUM(OFFSET($I$22,0,K$5-$I$5-$A65+1)))*$C118))</f>
        <v xml:space="preserve"> </v>
      </c>
      <c r="L118" s="169" t="str">
        <f ca="1">IF(L$5-$I$5&lt;$A65-1," ",IF(L$5-$I$5+1&gt;'Primary inputs Alt'!$C$17,0,(SUM(OFFSET($I$22,0,L$5-$I$5-$A65+1)))*$C118))</f>
        <v xml:space="preserve"> </v>
      </c>
      <c r="M118" s="169" t="str">
        <f ca="1">IF(M$5-$I$5&lt;$A65-1," ",IF(M$5-$I$5+1&gt;'Primary inputs Alt'!$C$17,0,(SUM(OFFSET($I$22,0,M$5-$I$5-$A65+1)))*$C118))</f>
        <v xml:space="preserve"> </v>
      </c>
      <c r="N118" s="169" t="str">
        <f ca="1">IF(N$5-$I$5&lt;$A65-1," ",IF(N$5-$I$5+1&gt;'Primary inputs Alt'!$C$17,0,(SUM(OFFSET($I$22,0,N$5-$I$5-$A65+1)))*$C118))</f>
        <v xml:space="preserve"> </v>
      </c>
      <c r="O118" s="169" t="str">
        <f ca="1">IF(O$5-$I$5&lt;$A65-1," ",IF(O$5-$I$5+1&gt;'Primary inputs Alt'!$C$17,0,(SUM(OFFSET($I$22,0,O$5-$I$5-$A65+1)))*$C118))</f>
        <v xml:space="preserve"> </v>
      </c>
      <c r="P118" s="169" t="str">
        <f ca="1">IF(P$5-$I$5&lt;$A65-1," ",IF(P$5-$I$5+1&gt;'Primary inputs Alt'!$C$17,0,(SUM(OFFSET($I$22,0,P$5-$I$5-$A65+1)))*$C118))</f>
        <v xml:space="preserve"> </v>
      </c>
      <c r="Q118" s="169" t="str">
        <f ca="1">IF(Q$5-$I$5&lt;$A65-1," ",IF(Q$5-$I$5+1&gt;'Primary inputs Alt'!$C$17,0,(SUM(OFFSET($I$22,0,Q$5-$I$5-$A65+1)))*$C118))</f>
        <v xml:space="preserve"> </v>
      </c>
      <c r="R118" s="169" t="str">
        <f ca="1">IF(R$5-$I$5&lt;$A65-1," ",IF(R$5-$I$5+1&gt;'Primary inputs Alt'!$C$17,0,(SUM(OFFSET($I$22,0,R$5-$I$5-$A65+1)))*$C118))</f>
        <v xml:space="preserve"> </v>
      </c>
      <c r="S118" s="169" t="str">
        <f ca="1">IF(S$5-$I$5&lt;$A65-1," ",IF(S$5-$I$5+1&gt;'Primary inputs Alt'!$C$17,0,(SUM(OFFSET($I$22,0,S$5-$I$5-$A65+1)))*$C118))</f>
        <v xml:space="preserve"> </v>
      </c>
      <c r="T118" s="169" t="str">
        <f ca="1">IF(T$5-$I$5&lt;$A65-1," ",IF(T$5-$I$5+1&gt;'Primary inputs Alt'!$C$17,0,(SUM(OFFSET($I$22,0,T$5-$I$5-$A65+1)))*$C118))</f>
        <v xml:space="preserve"> </v>
      </c>
      <c r="U118" s="169" t="str">
        <f ca="1">IF(U$5-$I$5&lt;$A65-1," ",IF(U$5-$I$5+1&gt;'Primary inputs Alt'!$C$17,0,(SUM(OFFSET($I$22,0,U$5-$I$5-$A65+1)))*$C118))</f>
        <v xml:space="preserve"> </v>
      </c>
      <c r="V118" s="169" t="str">
        <f ca="1">IF(V$5-$I$5&lt;$A65-1," ",IF(V$5-$I$5+1&gt;'Primary inputs Alt'!$C$17,0,(SUM(OFFSET($I$22,0,V$5-$I$5-$A65+1)))*$C118))</f>
        <v xml:space="preserve"> </v>
      </c>
      <c r="W118" s="169" t="str">
        <f ca="1">IF(W$5-$I$5&lt;$A65-1," ",IF(W$5-$I$5+1&gt;'Primary inputs Alt'!$C$17,0,(SUM(OFFSET($I$22,0,W$5-$I$5-$A65+1)))*$C118))</f>
        <v xml:space="preserve"> </v>
      </c>
      <c r="X118" s="169" t="str">
        <f ca="1">IF(X$5-$I$5&lt;$A65-1," ",IF(X$5-$I$5+1&gt;'Primary inputs Alt'!$C$17,0,(SUM(OFFSET($I$22,0,X$5-$I$5-$A65+1)))*$C118))</f>
        <v xml:space="preserve"> </v>
      </c>
      <c r="Y118" s="169" t="str">
        <f ca="1">IF(Y$5-$I$5&lt;$A65-1," ",IF(Y$5-$I$5+1&gt;'Primary inputs Alt'!$C$17,0,(SUM(OFFSET($I$22,0,Y$5-$I$5-$A65+1)))*$C118))</f>
        <v xml:space="preserve"> </v>
      </c>
      <c r="Z118" s="169" t="str">
        <f ca="1">IF(Z$5-$I$5&lt;$A65-1," ",IF(Z$5-$I$5+1&gt;'Primary inputs Alt'!$C$17,0,(SUM(OFFSET($I$22,0,Z$5-$I$5-$A65+1)))*$C118))</f>
        <v xml:space="preserve"> </v>
      </c>
      <c r="AA118" s="169" t="str">
        <f ca="1">IF(AA$5-$I$5&lt;$A65-1," ",IF(AA$5-$I$5+1&gt;'Primary inputs Alt'!$C$17,0,(SUM(OFFSET($I$22,0,AA$5-$I$5-$A65+1)))*$C118))</f>
        <v xml:space="preserve"> </v>
      </c>
      <c r="AB118" s="169" t="str">
        <f ca="1">IF(AB$5-$I$5&lt;$A65-1," ",IF(AB$5-$I$5+1&gt;'Primary inputs Alt'!$C$17,0,(SUM(OFFSET($I$22,0,AB$5-$I$5-$A65+1)))*$C118))</f>
        <v xml:space="preserve"> </v>
      </c>
      <c r="AC118" s="169" t="str">
        <f ca="1">IF(AC$5-$I$5&lt;$A65-1," ",IF(AC$5-$I$5+1&gt;'Primary inputs Alt'!$C$17,0,(SUM(OFFSET($I$22,0,AC$5-$I$5-$A65+1)))*$C118))</f>
        <v xml:space="preserve"> </v>
      </c>
      <c r="AD118" s="169" t="str">
        <f ca="1">IF(AD$5-$I$5&lt;$A65-1," ",IF(AD$5-$I$5+1&gt;'Primary inputs Alt'!$C$17,0,(SUM(OFFSET($I$22,0,AD$5-$I$5-$A65+1)))*$C118))</f>
        <v xml:space="preserve"> </v>
      </c>
      <c r="AE118" s="169" t="str">
        <f ca="1">IF(AE$5-$I$5&lt;$A65-1," ",IF(AE$5-$I$5+1&gt;'Primary inputs Alt'!$C$17,0,(SUM(OFFSET($I$22,0,AE$5-$I$5-$A65+1)))*$C118))</f>
        <v xml:space="preserve"> </v>
      </c>
      <c r="AF118" s="169" t="str">
        <f ca="1">IF(AF$5-$I$5&lt;$A65-1," ",IF(AF$5-$I$5+1&gt;'Primary inputs Alt'!$C$17,0,(SUM(OFFSET($I$22,0,AF$5-$I$5-$A65+1)))*$C118))</f>
        <v xml:space="preserve"> </v>
      </c>
      <c r="AG118" s="169" t="str">
        <f ca="1">IF(AG$5-$I$5&lt;$A65-1," ",IF(AG$5-$I$5+1&gt;'Primary inputs Alt'!$C$17,0,(SUM(OFFSET($I$22,0,AG$5-$I$5-$A65+1)))*$C118))</f>
        <v xml:space="preserve"> </v>
      </c>
      <c r="AH118" s="169" t="str">
        <f ca="1">IF(AH$5-$I$5&lt;$A65-1," ",IF(AH$5-$I$5+1&gt;'Primary inputs Alt'!$C$17,0,(SUM(OFFSET($I$22,0,AH$5-$I$5-$A65+1)))*$C118))</f>
        <v xml:space="preserve"> </v>
      </c>
      <c r="AI118" s="169" t="str">
        <f ca="1">IF(AI$5-$I$5&lt;$A65-1," ",IF(AI$5-$I$5+1&gt;'Primary inputs Alt'!$C$17,0,(SUM(OFFSET($I$22,0,AI$5-$I$5-$A65+1)))*$C118))</f>
        <v xml:space="preserve"> </v>
      </c>
      <c r="AJ118" s="169" t="str">
        <f ca="1">IF(AJ$5-$I$5&lt;$A65-1," ",IF(AJ$5-$I$5+1&gt;'Primary inputs Alt'!$C$17,0,(SUM(OFFSET($I$22,0,AJ$5-$I$5-$A65+1)))*$C118))</f>
        <v xml:space="preserve"> </v>
      </c>
      <c r="AK118" s="169" t="str">
        <f ca="1">IF(AK$5-$I$5&lt;$A65-1," ",IF(AK$5-$I$5+1&gt;'Primary inputs Alt'!$C$17,0,(SUM(OFFSET($I$22,0,AK$5-$I$5-$A65+1)))*$C118))</f>
        <v xml:space="preserve"> </v>
      </c>
      <c r="AL118" s="169" t="str">
        <f ca="1">IF(AL$5-$I$5&lt;$A65-1," ",IF(AL$5-$I$5+1&gt;'Primary inputs Alt'!$C$17,0,(SUM(OFFSET($I$22,0,AL$5-$I$5-$A65+1)))*$C118))</f>
        <v xml:space="preserve"> </v>
      </c>
      <c r="AM118" s="169" t="str">
        <f ca="1">IF(AM$5-$I$5&lt;$A65-1," ",IF(AM$5-$I$5+1&gt;'Primary inputs Alt'!$C$17,0,(SUM(OFFSET($I$22,0,AM$5-$I$5-$A65+1)))*$C118))</f>
        <v xml:space="preserve"> </v>
      </c>
      <c r="AN118" s="169" t="str">
        <f ca="1">IF(AN$5-$I$5&lt;$A65-1," ",IF(AN$5-$I$5+1&gt;'Primary inputs Alt'!$C$17,0,(SUM(OFFSET($I$22,0,AN$5-$I$5-$A65+1)))*$C118))</f>
        <v xml:space="preserve"> </v>
      </c>
      <c r="AO118" s="169" t="str">
        <f ca="1">IF(AO$5-$I$5&lt;$A65-1," ",IF(AO$5-$I$5+1&gt;'Primary inputs Alt'!$C$17,0,(SUM(OFFSET($I$22,0,AO$5-$I$5-$A65+1)))*$C118))</f>
        <v xml:space="preserve"> </v>
      </c>
      <c r="AP118" s="169" t="str">
        <f ca="1">IF(AP$5-$I$5&lt;$A65-1," ",IF(AP$5-$I$5+1&gt;'Primary inputs Alt'!$C$17,0,(SUM(OFFSET($I$22,0,AP$5-$I$5-$A65+1)))*$C118))</f>
        <v xml:space="preserve"> </v>
      </c>
      <c r="AQ118" s="169" t="str">
        <f ca="1">IF(AQ$5-$I$5&lt;$A65-1," ",IF(AQ$5-$I$5+1&gt;'Primary inputs Alt'!$C$17,0,(SUM(OFFSET($I$22,0,AQ$5-$I$5-$A65+1)))*$C118))</f>
        <v xml:space="preserve"> </v>
      </c>
      <c r="AR118" s="169" t="str">
        <f ca="1">IF(AR$5-$I$5&lt;$A65-1," ",IF(AR$5-$I$5+1&gt;'Primary inputs Alt'!$C$17,0,(SUM(OFFSET($I$22,0,AR$5-$I$5-$A65+1)))*$C118))</f>
        <v xml:space="preserve"> </v>
      </c>
      <c r="AS118" s="169" t="str">
        <f ca="1">IF(AS$5-$I$5&lt;$A65-1," ",IF(AS$5-$I$5+1&gt;'Primary inputs Alt'!$C$17,0,(SUM(OFFSET($I$22,0,AS$5-$I$5-$A65+1)))*$C118))</f>
        <v xml:space="preserve"> </v>
      </c>
      <c r="AT118" s="169" t="str">
        <f ca="1">IF(AT$5-$I$5&lt;$A65-1," ",IF(AT$5-$I$5+1&gt;'Primary inputs Alt'!$C$17,0,(SUM(OFFSET($I$22,0,AT$5-$I$5-$A65+1)))*$C118))</f>
        <v xml:space="preserve"> </v>
      </c>
      <c r="AU118" s="169" t="str">
        <f ca="1">IF(AU$5-$I$5&lt;$A65-1," ",IF(AU$5-$I$5+1&gt;'Primary inputs Alt'!$C$17,0,(SUM(OFFSET($I$22,0,AU$5-$I$5-$A65+1)))*$C118))</f>
        <v xml:space="preserve"> </v>
      </c>
      <c r="AV118" s="169">
        <f ca="1">IF(AV$5-$I$5&lt;$A65-1," ",IF(AV$5-$I$5+1&gt;'Primary inputs Alt'!$C$17,0,(SUM(OFFSET($I$22,0,AV$5-$I$5-$A65+1)))*$C118))</f>
        <v>0</v>
      </c>
      <c r="AW118" s="169">
        <f ca="1">IF(AW$5-$I$5&lt;$A65-1," ",IF(AW$5-$I$5+1&gt;'Primary inputs Alt'!$C$17,0,(SUM(OFFSET($I$22,0,AW$5-$I$5-$A65+1)))*$C118))</f>
        <v>0</v>
      </c>
      <c r="AX118" s="169">
        <f ca="1">IF(AX$5-$I$5&lt;$A65-1," ",IF(AX$5-$I$5+1&gt;'Primary inputs Alt'!$C$17,0,(SUM(OFFSET($I$22,0,AX$5-$I$5-$A65+1)))*$C118))</f>
        <v>0</v>
      </c>
      <c r="AY118" s="169">
        <f ca="1">IF(AY$5-$I$5&lt;$A65-1," ",IF(AY$5-$I$5+1&gt;'Primary inputs Alt'!$C$17,0,(SUM(OFFSET($I$22,0,AY$5-$I$5-$A65+1)))*$C118))</f>
        <v>0</v>
      </c>
      <c r="AZ118" s="169">
        <f ca="1">IF(AZ$5-$I$5&lt;$A65-1," ",IF(AZ$5-$I$5+1&gt;'Primary inputs Alt'!$C$17,0,(SUM(OFFSET($I$22,0,AZ$5-$I$5-$A65+1)))*$C118))</f>
        <v>0</v>
      </c>
      <c r="BA118" s="169">
        <f ca="1">IF(BA$5-$I$5&lt;$A65-1," ",IF(BA$5-$I$5+1&gt;'Primary inputs Alt'!$C$17,0,(SUM(OFFSET($I$22,0,BA$5-$I$5-$A65+1)))*$C118))</f>
        <v>0</v>
      </c>
      <c r="BB118" s="169">
        <f ca="1">IF(BB$5-$I$5&lt;$A65-1," ",IF(BB$5-$I$5+1&gt;'Primary inputs Alt'!$C$17,0,(SUM(OFFSET($I$22,0,BB$5-$I$5-$A65+1)))*$C118))</f>
        <v>0</v>
      </c>
      <c r="BC118" s="169">
        <f ca="1">IF(BC$5-$I$5&lt;$A65-1," ",IF(BC$5-$I$5+1&gt;'Primary inputs Alt'!$C$17,0,(SUM(OFFSET($I$22,0,BC$5-$I$5-$A65+1)))*$C118))</f>
        <v>0</v>
      </c>
      <c r="BD118" s="169">
        <f ca="1">IF(BD$5-$I$5&lt;$A65-1," ",IF(BD$5-$I$5+1&gt;'Primary inputs Alt'!$C$17,0,(SUM(OFFSET($I$22,0,BD$5-$I$5-$A65+1)))*$C118))</f>
        <v>0</v>
      </c>
      <c r="BE118" s="169">
        <f ca="1">IF(BE$5-$I$5&lt;$A65-1," ",IF(BE$5-$I$5+1&gt;'Primary inputs Alt'!$C$17,0,(SUM(OFFSET($I$22,0,BE$5-$I$5-$A65+1)))*$C118))</f>
        <v>0</v>
      </c>
      <c r="BF118" s="169">
        <f ca="1">IF(BF$5-$I$5&lt;$A65-1," ",IF(BF$5-$I$5+1&gt;'Primary inputs Alt'!$C$17,0,(SUM(OFFSET($I$22,0,BF$5-$I$5-$A65+1)))*$C118))</f>
        <v>0</v>
      </c>
    </row>
    <row r="119" spans="2:58">
      <c r="B119" s="119" t="s">
        <v>235</v>
      </c>
      <c r="C119" s="119">
        <f t="shared" ca="1" si="2"/>
        <v>0</v>
      </c>
      <c r="I119" s="169" t="str">
        <f ca="1">IF(I$5-$I$5&lt;$A66-1," ",IF(I$5-$I$5+1&gt;'Primary inputs Alt'!$C$17,0,(SUM(OFFSET($I$22,0,I$5-$I$5-$A66+1)))*$C119))</f>
        <v xml:space="preserve"> </v>
      </c>
      <c r="J119" s="169" t="str">
        <f ca="1">IF(J$5-$I$5&lt;$A66-1," ",IF(J$5-$I$5+1&gt;'Primary inputs Alt'!$C$17,0,(SUM(OFFSET($I$22,0,J$5-$I$5-$A66+1)))*$C119))</f>
        <v xml:space="preserve"> </v>
      </c>
      <c r="K119" s="169" t="str">
        <f ca="1">IF(K$5-$I$5&lt;$A66-1," ",IF(K$5-$I$5+1&gt;'Primary inputs Alt'!$C$17,0,(SUM(OFFSET($I$22,0,K$5-$I$5-$A66+1)))*$C119))</f>
        <v xml:space="preserve"> </v>
      </c>
      <c r="L119" s="169" t="str">
        <f ca="1">IF(L$5-$I$5&lt;$A66-1," ",IF(L$5-$I$5+1&gt;'Primary inputs Alt'!$C$17,0,(SUM(OFFSET($I$22,0,L$5-$I$5-$A66+1)))*$C119))</f>
        <v xml:space="preserve"> </v>
      </c>
      <c r="M119" s="169" t="str">
        <f ca="1">IF(M$5-$I$5&lt;$A66-1," ",IF(M$5-$I$5+1&gt;'Primary inputs Alt'!$C$17,0,(SUM(OFFSET($I$22,0,M$5-$I$5-$A66+1)))*$C119))</f>
        <v xml:space="preserve"> </v>
      </c>
      <c r="N119" s="169" t="str">
        <f ca="1">IF(N$5-$I$5&lt;$A66-1," ",IF(N$5-$I$5+1&gt;'Primary inputs Alt'!$C$17,0,(SUM(OFFSET($I$22,0,N$5-$I$5-$A66+1)))*$C119))</f>
        <v xml:space="preserve"> </v>
      </c>
      <c r="O119" s="169" t="str">
        <f ca="1">IF(O$5-$I$5&lt;$A66-1," ",IF(O$5-$I$5+1&gt;'Primary inputs Alt'!$C$17,0,(SUM(OFFSET($I$22,0,O$5-$I$5-$A66+1)))*$C119))</f>
        <v xml:space="preserve"> </v>
      </c>
      <c r="P119" s="169" t="str">
        <f ca="1">IF(P$5-$I$5&lt;$A66-1," ",IF(P$5-$I$5+1&gt;'Primary inputs Alt'!$C$17,0,(SUM(OFFSET($I$22,0,P$5-$I$5-$A66+1)))*$C119))</f>
        <v xml:space="preserve"> </v>
      </c>
      <c r="Q119" s="169" t="str">
        <f ca="1">IF(Q$5-$I$5&lt;$A66-1," ",IF(Q$5-$I$5+1&gt;'Primary inputs Alt'!$C$17,0,(SUM(OFFSET($I$22,0,Q$5-$I$5-$A66+1)))*$C119))</f>
        <v xml:space="preserve"> </v>
      </c>
      <c r="R119" s="169" t="str">
        <f ca="1">IF(R$5-$I$5&lt;$A66-1," ",IF(R$5-$I$5+1&gt;'Primary inputs Alt'!$C$17,0,(SUM(OFFSET($I$22,0,R$5-$I$5-$A66+1)))*$C119))</f>
        <v xml:space="preserve"> </v>
      </c>
      <c r="S119" s="169" t="str">
        <f ca="1">IF(S$5-$I$5&lt;$A66-1," ",IF(S$5-$I$5+1&gt;'Primary inputs Alt'!$C$17,0,(SUM(OFFSET($I$22,0,S$5-$I$5-$A66+1)))*$C119))</f>
        <v xml:space="preserve"> </v>
      </c>
      <c r="T119" s="169" t="str">
        <f ca="1">IF(T$5-$I$5&lt;$A66-1," ",IF(T$5-$I$5+1&gt;'Primary inputs Alt'!$C$17,0,(SUM(OFFSET($I$22,0,T$5-$I$5-$A66+1)))*$C119))</f>
        <v xml:space="preserve"> </v>
      </c>
      <c r="U119" s="169" t="str">
        <f ca="1">IF(U$5-$I$5&lt;$A66-1," ",IF(U$5-$I$5+1&gt;'Primary inputs Alt'!$C$17,0,(SUM(OFFSET($I$22,0,U$5-$I$5-$A66+1)))*$C119))</f>
        <v xml:space="preserve"> </v>
      </c>
      <c r="V119" s="169" t="str">
        <f ca="1">IF(V$5-$I$5&lt;$A66-1," ",IF(V$5-$I$5+1&gt;'Primary inputs Alt'!$C$17,0,(SUM(OFFSET($I$22,0,V$5-$I$5-$A66+1)))*$C119))</f>
        <v xml:space="preserve"> </v>
      </c>
      <c r="W119" s="169" t="str">
        <f ca="1">IF(W$5-$I$5&lt;$A66-1," ",IF(W$5-$I$5+1&gt;'Primary inputs Alt'!$C$17,0,(SUM(OFFSET($I$22,0,W$5-$I$5-$A66+1)))*$C119))</f>
        <v xml:space="preserve"> </v>
      </c>
      <c r="X119" s="169" t="str">
        <f ca="1">IF(X$5-$I$5&lt;$A66-1," ",IF(X$5-$I$5+1&gt;'Primary inputs Alt'!$C$17,0,(SUM(OFFSET($I$22,0,X$5-$I$5-$A66+1)))*$C119))</f>
        <v xml:space="preserve"> </v>
      </c>
      <c r="Y119" s="169" t="str">
        <f ca="1">IF(Y$5-$I$5&lt;$A66-1," ",IF(Y$5-$I$5+1&gt;'Primary inputs Alt'!$C$17,0,(SUM(OFFSET($I$22,0,Y$5-$I$5-$A66+1)))*$C119))</f>
        <v xml:space="preserve"> </v>
      </c>
      <c r="Z119" s="169" t="str">
        <f ca="1">IF(Z$5-$I$5&lt;$A66-1," ",IF(Z$5-$I$5+1&gt;'Primary inputs Alt'!$C$17,0,(SUM(OFFSET($I$22,0,Z$5-$I$5-$A66+1)))*$C119))</f>
        <v xml:space="preserve"> </v>
      </c>
      <c r="AA119" s="169" t="str">
        <f ca="1">IF(AA$5-$I$5&lt;$A66-1," ",IF(AA$5-$I$5+1&gt;'Primary inputs Alt'!$C$17,0,(SUM(OFFSET($I$22,0,AA$5-$I$5-$A66+1)))*$C119))</f>
        <v xml:space="preserve"> </v>
      </c>
      <c r="AB119" s="169" t="str">
        <f ca="1">IF(AB$5-$I$5&lt;$A66-1," ",IF(AB$5-$I$5+1&gt;'Primary inputs Alt'!$C$17,0,(SUM(OFFSET($I$22,0,AB$5-$I$5-$A66+1)))*$C119))</f>
        <v xml:space="preserve"> </v>
      </c>
      <c r="AC119" s="169" t="str">
        <f ca="1">IF(AC$5-$I$5&lt;$A66-1," ",IF(AC$5-$I$5+1&gt;'Primary inputs Alt'!$C$17,0,(SUM(OFFSET($I$22,0,AC$5-$I$5-$A66+1)))*$C119))</f>
        <v xml:space="preserve"> </v>
      </c>
      <c r="AD119" s="169" t="str">
        <f ca="1">IF(AD$5-$I$5&lt;$A66-1," ",IF(AD$5-$I$5+1&gt;'Primary inputs Alt'!$C$17,0,(SUM(OFFSET($I$22,0,AD$5-$I$5-$A66+1)))*$C119))</f>
        <v xml:space="preserve"> </v>
      </c>
      <c r="AE119" s="169" t="str">
        <f ca="1">IF(AE$5-$I$5&lt;$A66-1," ",IF(AE$5-$I$5+1&gt;'Primary inputs Alt'!$C$17,0,(SUM(OFFSET($I$22,0,AE$5-$I$5-$A66+1)))*$C119))</f>
        <v xml:space="preserve"> </v>
      </c>
      <c r="AF119" s="169" t="str">
        <f ca="1">IF(AF$5-$I$5&lt;$A66-1," ",IF(AF$5-$I$5+1&gt;'Primary inputs Alt'!$C$17,0,(SUM(OFFSET($I$22,0,AF$5-$I$5-$A66+1)))*$C119))</f>
        <v xml:space="preserve"> </v>
      </c>
      <c r="AG119" s="169" t="str">
        <f ca="1">IF(AG$5-$I$5&lt;$A66-1," ",IF(AG$5-$I$5+1&gt;'Primary inputs Alt'!$C$17,0,(SUM(OFFSET($I$22,0,AG$5-$I$5-$A66+1)))*$C119))</f>
        <v xml:space="preserve"> </v>
      </c>
      <c r="AH119" s="169" t="str">
        <f ca="1">IF(AH$5-$I$5&lt;$A66-1," ",IF(AH$5-$I$5+1&gt;'Primary inputs Alt'!$C$17,0,(SUM(OFFSET($I$22,0,AH$5-$I$5-$A66+1)))*$C119))</f>
        <v xml:space="preserve"> </v>
      </c>
      <c r="AI119" s="169" t="str">
        <f ca="1">IF(AI$5-$I$5&lt;$A66-1," ",IF(AI$5-$I$5+1&gt;'Primary inputs Alt'!$C$17,0,(SUM(OFFSET($I$22,0,AI$5-$I$5-$A66+1)))*$C119))</f>
        <v xml:space="preserve"> </v>
      </c>
      <c r="AJ119" s="169" t="str">
        <f ca="1">IF(AJ$5-$I$5&lt;$A66-1," ",IF(AJ$5-$I$5+1&gt;'Primary inputs Alt'!$C$17,0,(SUM(OFFSET($I$22,0,AJ$5-$I$5-$A66+1)))*$C119))</f>
        <v xml:space="preserve"> </v>
      </c>
      <c r="AK119" s="169" t="str">
        <f ca="1">IF(AK$5-$I$5&lt;$A66-1," ",IF(AK$5-$I$5+1&gt;'Primary inputs Alt'!$C$17,0,(SUM(OFFSET($I$22,0,AK$5-$I$5-$A66+1)))*$C119))</f>
        <v xml:space="preserve"> </v>
      </c>
      <c r="AL119" s="169" t="str">
        <f ca="1">IF(AL$5-$I$5&lt;$A66-1," ",IF(AL$5-$I$5+1&gt;'Primary inputs Alt'!$C$17,0,(SUM(OFFSET($I$22,0,AL$5-$I$5-$A66+1)))*$C119))</f>
        <v xml:space="preserve"> </v>
      </c>
      <c r="AM119" s="169" t="str">
        <f ca="1">IF(AM$5-$I$5&lt;$A66-1," ",IF(AM$5-$I$5+1&gt;'Primary inputs Alt'!$C$17,0,(SUM(OFFSET($I$22,0,AM$5-$I$5-$A66+1)))*$C119))</f>
        <v xml:space="preserve"> </v>
      </c>
      <c r="AN119" s="169" t="str">
        <f ca="1">IF(AN$5-$I$5&lt;$A66-1," ",IF(AN$5-$I$5+1&gt;'Primary inputs Alt'!$C$17,0,(SUM(OFFSET($I$22,0,AN$5-$I$5-$A66+1)))*$C119))</f>
        <v xml:space="preserve"> </v>
      </c>
      <c r="AO119" s="169" t="str">
        <f ca="1">IF(AO$5-$I$5&lt;$A66-1," ",IF(AO$5-$I$5+1&gt;'Primary inputs Alt'!$C$17,0,(SUM(OFFSET($I$22,0,AO$5-$I$5-$A66+1)))*$C119))</f>
        <v xml:space="preserve"> </v>
      </c>
      <c r="AP119" s="169" t="str">
        <f ca="1">IF(AP$5-$I$5&lt;$A66-1," ",IF(AP$5-$I$5+1&gt;'Primary inputs Alt'!$C$17,0,(SUM(OFFSET($I$22,0,AP$5-$I$5-$A66+1)))*$C119))</f>
        <v xml:space="preserve"> </v>
      </c>
      <c r="AQ119" s="169" t="str">
        <f ca="1">IF(AQ$5-$I$5&lt;$A66-1," ",IF(AQ$5-$I$5+1&gt;'Primary inputs Alt'!$C$17,0,(SUM(OFFSET($I$22,0,AQ$5-$I$5-$A66+1)))*$C119))</f>
        <v xml:space="preserve"> </v>
      </c>
      <c r="AR119" s="169" t="str">
        <f ca="1">IF(AR$5-$I$5&lt;$A66-1," ",IF(AR$5-$I$5+1&gt;'Primary inputs Alt'!$C$17,0,(SUM(OFFSET($I$22,0,AR$5-$I$5-$A66+1)))*$C119))</f>
        <v xml:space="preserve"> </v>
      </c>
      <c r="AS119" s="169" t="str">
        <f ca="1">IF(AS$5-$I$5&lt;$A66-1," ",IF(AS$5-$I$5+1&gt;'Primary inputs Alt'!$C$17,0,(SUM(OFFSET($I$22,0,AS$5-$I$5-$A66+1)))*$C119))</f>
        <v xml:space="preserve"> </v>
      </c>
      <c r="AT119" s="169" t="str">
        <f ca="1">IF(AT$5-$I$5&lt;$A66-1," ",IF(AT$5-$I$5+1&gt;'Primary inputs Alt'!$C$17,0,(SUM(OFFSET($I$22,0,AT$5-$I$5-$A66+1)))*$C119))</f>
        <v xml:space="preserve"> </v>
      </c>
      <c r="AU119" s="169" t="str">
        <f ca="1">IF(AU$5-$I$5&lt;$A66-1," ",IF(AU$5-$I$5+1&gt;'Primary inputs Alt'!$C$17,0,(SUM(OFFSET($I$22,0,AU$5-$I$5-$A66+1)))*$C119))</f>
        <v xml:space="preserve"> </v>
      </c>
      <c r="AV119" s="169" t="str">
        <f ca="1">IF(AV$5-$I$5&lt;$A66-1," ",IF(AV$5-$I$5+1&gt;'Primary inputs Alt'!$C$17,0,(SUM(OFFSET($I$22,0,AV$5-$I$5-$A66+1)))*$C119))</f>
        <v xml:space="preserve"> </v>
      </c>
      <c r="AW119" s="169">
        <f ca="1">IF(AW$5-$I$5&lt;$A66-1," ",IF(AW$5-$I$5+1&gt;'Primary inputs Alt'!$C$17,0,(SUM(OFFSET($I$22,0,AW$5-$I$5-$A66+1)))*$C119))</f>
        <v>0</v>
      </c>
      <c r="AX119" s="169">
        <f ca="1">IF(AX$5-$I$5&lt;$A66-1," ",IF(AX$5-$I$5+1&gt;'Primary inputs Alt'!$C$17,0,(SUM(OFFSET($I$22,0,AX$5-$I$5-$A66+1)))*$C119))</f>
        <v>0</v>
      </c>
      <c r="AY119" s="169">
        <f ca="1">IF(AY$5-$I$5&lt;$A66-1," ",IF(AY$5-$I$5+1&gt;'Primary inputs Alt'!$C$17,0,(SUM(OFFSET($I$22,0,AY$5-$I$5-$A66+1)))*$C119))</f>
        <v>0</v>
      </c>
      <c r="AZ119" s="169">
        <f ca="1">IF(AZ$5-$I$5&lt;$A66-1," ",IF(AZ$5-$I$5+1&gt;'Primary inputs Alt'!$C$17,0,(SUM(OFFSET($I$22,0,AZ$5-$I$5-$A66+1)))*$C119))</f>
        <v>0</v>
      </c>
      <c r="BA119" s="169">
        <f ca="1">IF(BA$5-$I$5&lt;$A66-1," ",IF(BA$5-$I$5+1&gt;'Primary inputs Alt'!$C$17,0,(SUM(OFFSET($I$22,0,BA$5-$I$5-$A66+1)))*$C119))</f>
        <v>0</v>
      </c>
      <c r="BB119" s="169">
        <f ca="1">IF(BB$5-$I$5&lt;$A66-1," ",IF(BB$5-$I$5+1&gt;'Primary inputs Alt'!$C$17,0,(SUM(OFFSET($I$22,0,BB$5-$I$5-$A66+1)))*$C119))</f>
        <v>0</v>
      </c>
      <c r="BC119" s="169">
        <f ca="1">IF(BC$5-$I$5&lt;$A66-1," ",IF(BC$5-$I$5+1&gt;'Primary inputs Alt'!$C$17,0,(SUM(OFFSET($I$22,0,BC$5-$I$5-$A66+1)))*$C119))</f>
        <v>0</v>
      </c>
      <c r="BD119" s="169">
        <f ca="1">IF(BD$5-$I$5&lt;$A66-1," ",IF(BD$5-$I$5+1&gt;'Primary inputs Alt'!$C$17,0,(SUM(OFFSET($I$22,0,BD$5-$I$5-$A66+1)))*$C119))</f>
        <v>0</v>
      </c>
      <c r="BE119" s="169">
        <f ca="1">IF(BE$5-$I$5&lt;$A66-1," ",IF(BE$5-$I$5+1&gt;'Primary inputs Alt'!$C$17,0,(SUM(OFFSET($I$22,0,BE$5-$I$5-$A66+1)))*$C119))</f>
        <v>0</v>
      </c>
      <c r="BF119" s="169">
        <f ca="1">IF(BF$5-$I$5&lt;$A66-1," ",IF(BF$5-$I$5+1&gt;'Primary inputs Alt'!$C$17,0,(SUM(OFFSET($I$22,0,BF$5-$I$5-$A66+1)))*$C119))</f>
        <v>0</v>
      </c>
    </row>
    <row r="120" spans="2:58">
      <c r="B120" s="119" t="s">
        <v>236</v>
      </c>
      <c r="C120" s="119">
        <f t="shared" ca="1" si="2"/>
        <v>0</v>
      </c>
      <c r="I120" s="169" t="str">
        <f ca="1">IF(I$5-$I$5&lt;$A67-1," ",IF(I$5-$I$5+1&gt;'Primary inputs Alt'!$C$17,0,(SUM(OFFSET($I$22,0,I$5-$I$5-$A67+1)))*$C120))</f>
        <v xml:space="preserve"> </v>
      </c>
      <c r="J120" s="169" t="str">
        <f ca="1">IF(J$5-$I$5&lt;$A67-1," ",IF(J$5-$I$5+1&gt;'Primary inputs Alt'!$C$17,0,(SUM(OFFSET($I$22,0,J$5-$I$5-$A67+1)))*$C120))</f>
        <v xml:space="preserve"> </v>
      </c>
      <c r="K120" s="169" t="str">
        <f ca="1">IF(K$5-$I$5&lt;$A67-1," ",IF(K$5-$I$5+1&gt;'Primary inputs Alt'!$C$17,0,(SUM(OFFSET($I$22,0,K$5-$I$5-$A67+1)))*$C120))</f>
        <v xml:space="preserve"> </v>
      </c>
      <c r="L120" s="169" t="str">
        <f ca="1">IF(L$5-$I$5&lt;$A67-1," ",IF(L$5-$I$5+1&gt;'Primary inputs Alt'!$C$17,0,(SUM(OFFSET($I$22,0,L$5-$I$5-$A67+1)))*$C120))</f>
        <v xml:space="preserve"> </v>
      </c>
      <c r="M120" s="169" t="str">
        <f ca="1">IF(M$5-$I$5&lt;$A67-1," ",IF(M$5-$I$5+1&gt;'Primary inputs Alt'!$C$17,0,(SUM(OFFSET($I$22,0,M$5-$I$5-$A67+1)))*$C120))</f>
        <v xml:space="preserve"> </v>
      </c>
      <c r="N120" s="169" t="str">
        <f ca="1">IF(N$5-$I$5&lt;$A67-1," ",IF(N$5-$I$5+1&gt;'Primary inputs Alt'!$C$17,0,(SUM(OFFSET($I$22,0,N$5-$I$5-$A67+1)))*$C120))</f>
        <v xml:space="preserve"> </v>
      </c>
      <c r="O120" s="169" t="str">
        <f ca="1">IF(O$5-$I$5&lt;$A67-1," ",IF(O$5-$I$5+1&gt;'Primary inputs Alt'!$C$17,0,(SUM(OFFSET($I$22,0,O$5-$I$5-$A67+1)))*$C120))</f>
        <v xml:space="preserve"> </v>
      </c>
      <c r="P120" s="169" t="str">
        <f ca="1">IF(P$5-$I$5&lt;$A67-1," ",IF(P$5-$I$5+1&gt;'Primary inputs Alt'!$C$17,0,(SUM(OFFSET($I$22,0,P$5-$I$5-$A67+1)))*$C120))</f>
        <v xml:space="preserve"> </v>
      </c>
      <c r="Q120" s="169" t="str">
        <f ca="1">IF(Q$5-$I$5&lt;$A67-1," ",IF(Q$5-$I$5+1&gt;'Primary inputs Alt'!$C$17,0,(SUM(OFFSET($I$22,0,Q$5-$I$5-$A67+1)))*$C120))</f>
        <v xml:space="preserve"> </v>
      </c>
      <c r="R120" s="169" t="str">
        <f ca="1">IF(R$5-$I$5&lt;$A67-1," ",IF(R$5-$I$5+1&gt;'Primary inputs Alt'!$C$17,0,(SUM(OFFSET($I$22,0,R$5-$I$5-$A67+1)))*$C120))</f>
        <v xml:space="preserve"> </v>
      </c>
      <c r="S120" s="169" t="str">
        <f ca="1">IF(S$5-$I$5&lt;$A67-1," ",IF(S$5-$I$5+1&gt;'Primary inputs Alt'!$C$17,0,(SUM(OFFSET($I$22,0,S$5-$I$5-$A67+1)))*$C120))</f>
        <v xml:space="preserve"> </v>
      </c>
      <c r="T120" s="169" t="str">
        <f ca="1">IF(T$5-$I$5&lt;$A67-1," ",IF(T$5-$I$5+1&gt;'Primary inputs Alt'!$C$17,0,(SUM(OFFSET($I$22,0,T$5-$I$5-$A67+1)))*$C120))</f>
        <v xml:space="preserve"> </v>
      </c>
      <c r="U120" s="169" t="str">
        <f ca="1">IF(U$5-$I$5&lt;$A67-1," ",IF(U$5-$I$5+1&gt;'Primary inputs Alt'!$C$17,0,(SUM(OFFSET($I$22,0,U$5-$I$5-$A67+1)))*$C120))</f>
        <v xml:space="preserve"> </v>
      </c>
      <c r="V120" s="169" t="str">
        <f ca="1">IF(V$5-$I$5&lt;$A67-1," ",IF(V$5-$I$5+1&gt;'Primary inputs Alt'!$C$17,0,(SUM(OFFSET($I$22,0,V$5-$I$5-$A67+1)))*$C120))</f>
        <v xml:space="preserve"> </v>
      </c>
      <c r="W120" s="169" t="str">
        <f ca="1">IF(W$5-$I$5&lt;$A67-1," ",IF(W$5-$I$5+1&gt;'Primary inputs Alt'!$C$17,0,(SUM(OFFSET($I$22,0,W$5-$I$5-$A67+1)))*$C120))</f>
        <v xml:space="preserve"> </v>
      </c>
      <c r="X120" s="169" t="str">
        <f ca="1">IF(X$5-$I$5&lt;$A67-1," ",IF(X$5-$I$5+1&gt;'Primary inputs Alt'!$C$17,0,(SUM(OFFSET($I$22,0,X$5-$I$5-$A67+1)))*$C120))</f>
        <v xml:space="preserve"> </v>
      </c>
      <c r="Y120" s="169" t="str">
        <f ca="1">IF(Y$5-$I$5&lt;$A67-1," ",IF(Y$5-$I$5+1&gt;'Primary inputs Alt'!$C$17,0,(SUM(OFFSET($I$22,0,Y$5-$I$5-$A67+1)))*$C120))</f>
        <v xml:space="preserve"> </v>
      </c>
      <c r="Z120" s="169" t="str">
        <f ca="1">IF(Z$5-$I$5&lt;$A67-1," ",IF(Z$5-$I$5+1&gt;'Primary inputs Alt'!$C$17,0,(SUM(OFFSET($I$22,0,Z$5-$I$5-$A67+1)))*$C120))</f>
        <v xml:space="preserve"> </v>
      </c>
      <c r="AA120" s="169" t="str">
        <f ca="1">IF(AA$5-$I$5&lt;$A67-1," ",IF(AA$5-$I$5+1&gt;'Primary inputs Alt'!$C$17,0,(SUM(OFFSET($I$22,0,AA$5-$I$5-$A67+1)))*$C120))</f>
        <v xml:space="preserve"> </v>
      </c>
      <c r="AB120" s="169" t="str">
        <f ca="1">IF(AB$5-$I$5&lt;$A67-1," ",IF(AB$5-$I$5+1&gt;'Primary inputs Alt'!$C$17,0,(SUM(OFFSET($I$22,0,AB$5-$I$5-$A67+1)))*$C120))</f>
        <v xml:space="preserve"> </v>
      </c>
      <c r="AC120" s="169" t="str">
        <f ca="1">IF(AC$5-$I$5&lt;$A67-1," ",IF(AC$5-$I$5+1&gt;'Primary inputs Alt'!$C$17,0,(SUM(OFFSET($I$22,0,AC$5-$I$5-$A67+1)))*$C120))</f>
        <v xml:space="preserve"> </v>
      </c>
      <c r="AD120" s="169" t="str">
        <f ca="1">IF(AD$5-$I$5&lt;$A67-1," ",IF(AD$5-$I$5+1&gt;'Primary inputs Alt'!$C$17,0,(SUM(OFFSET($I$22,0,AD$5-$I$5-$A67+1)))*$C120))</f>
        <v xml:space="preserve"> </v>
      </c>
      <c r="AE120" s="169" t="str">
        <f ca="1">IF(AE$5-$I$5&lt;$A67-1," ",IF(AE$5-$I$5+1&gt;'Primary inputs Alt'!$C$17,0,(SUM(OFFSET($I$22,0,AE$5-$I$5-$A67+1)))*$C120))</f>
        <v xml:space="preserve"> </v>
      </c>
      <c r="AF120" s="169" t="str">
        <f ca="1">IF(AF$5-$I$5&lt;$A67-1," ",IF(AF$5-$I$5+1&gt;'Primary inputs Alt'!$C$17,0,(SUM(OFFSET($I$22,0,AF$5-$I$5-$A67+1)))*$C120))</f>
        <v xml:space="preserve"> </v>
      </c>
      <c r="AG120" s="169" t="str">
        <f ca="1">IF(AG$5-$I$5&lt;$A67-1," ",IF(AG$5-$I$5+1&gt;'Primary inputs Alt'!$C$17,0,(SUM(OFFSET($I$22,0,AG$5-$I$5-$A67+1)))*$C120))</f>
        <v xml:space="preserve"> </v>
      </c>
      <c r="AH120" s="169" t="str">
        <f ca="1">IF(AH$5-$I$5&lt;$A67-1," ",IF(AH$5-$I$5+1&gt;'Primary inputs Alt'!$C$17,0,(SUM(OFFSET($I$22,0,AH$5-$I$5-$A67+1)))*$C120))</f>
        <v xml:space="preserve"> </v>
      </c>
      <c r="AI120" s="169" t="str">
        <f ca="1">IF(AI$5-$I$5&lt;$A67-1," ",IF(AI$5-$I$5+1&gt;'Primary inputs Alt'!$C$17,0,(SUM(OFFSET($I$22,0,AI$5-$I$5-$A67+1)))*$C120))</f>
        <v xml:space="preserve"> </v>
      </c>
      <c r="AJ120" s="169" t="str">
        <f ca="1">IF(AJ$5-$I$5&lt;$A67-1," ",IF(AJ$5-$I$5+1&gt;'Primary inputs Alt'!$C$17,0,(SUM(OFFSET($I$22,0,AJ$5-$I$5-$A67+1)))*$C120))</f>
        <v xml:space="preserve"> </v>
      </c>
      <c r="AK120" s="169" t="str">
        <f ca="1">IF(AK$5-$I$5&lt;$A67-1," ",IF(AK$5-$I$5+1&gt;'Primary inputs Alt'!$C$17,0,(SUM(OFFSET($I$22,0,AK$5-$I$5-$A67+1)))*$C120))</f>
        <v xml:space="preserve"> </v>
      </c>
      <c r="AL120" s="169" t="str">
        <f ca="1">IF(AL$5-$I$5&lt;$A67-1," ",IF(AL$5-$I$5+1&gt;'Primary inputs Alt'!$C$17,0,(SUM(OFFSET($I$22,0,AL$5-$I$5-$A67+1)))*$C120))</f>
        <v xml:space="preserve"> </v>
      </c>
      <c r="AM120" s="169" t="str">
        <f ca="1">IF(AM$5-$I$5&lt;$A67-1," ",IF(AM$5-$I$5+1&gt;'Primary inputs Alt'!$C$17,0,(SUM(OFFSET($I$22,0,AM$5-$I$5-$A67+1)))*$C120))</f>
        <v xml:space="preserve"> </v>
      </c>
      <c r="AN120" s="169" t="str">
        <f ca="1">IF(AN$5-$I$5&lt;$A67-1," ",IF(AN$5-$I$5+1&gt;'Primary inputs Alt'!$C$17,0,(SUM(OFFSET($I$22,0,AN$5-$I$5-$A67+1)))*$C120))</f>
        <v xml:space="preserve"> </v>
      </c>
      <c r="AO120" s="169" t="str">
        <f ca="1">IF(AO$5-$I$5&lt;$A67-1," ",IF(AO$5-$I$5+1&gt;'Primary inputs Alt'!$C$17,0,(SUM(OFFSET($I$22,0,AO$5-$I$5-$A67+1)))*$C120))</f>
        <v xml:space="preserve"> </v>
      </c>
      <c r="AP120" s="169" t="str">
        <f ca="1">IF(AP$5-$I$5&lt;$A67-1," ",IF(AP$5-$I$5+1&gt;'Primary inputs Alt'!$C$17,0,(SUM(OFFSET($I$22,0,AP$5-$I$5-$A67+1)))*$C120))</f>
        <v xml:space="preserve"> </v>
      </c>
      <c r="AQ120" s="169" t="str">
        <f ca="1">IF(AQ$5-$I$5&lt;$A67-1," ",IF(AQ$5-$I$5+1&gt;'Primary inputs Alt'!$C$17,0,(SUM(OFFSET($I$22,0,AQ$5-$I$5-$A67+1)))*$C120))</f>
        <v xml:space="preserve"> </v>
      </c>
      <c r="AR120" s="169" t="str">
        <f ca="1">IF(AR$5-$I$5&lt;$A67-1," ",IF(AR$5-$I$5+1&gt;'Primary inputs Alt'!$C$17,0,(SUM(OFFSET($I$22,0,AR$5-$I$5-$A67+1)))*$C120))</f>
        <v xml:space="preserve"> </v>
      </c>
      <c r="AS120" s="169" t="str">
        <f ca="1">IF(AS$5-$I$5&lt;$A67-1," ",IF(AS$5-$I$5+1&gt;'Primary inputs Alt'!$C$17,0,(SUM(OFFSET($I$22,0,AS$5-$I$5-$A67+1)))*$C120))</f>
        <v xml:space="preserve"> </v>
      </c>
      <c r="AT120" s="169" t="str">
        <f ca="1">IF(AT$5-$I$5&lt;$A67-1," ",IF(AT$5-$I$5+1&gt;'Primary inputs Alt'!$C$17,0,(SUM(OFFSET($I$22,0,AT$5-$I$5-$A67+1)))*$C120))</f>
        <v xml:space="preserve"> </v>
      </c>
      <c r="AU120" s="169" t="str">
        <f ca="1">IF(AU$5-$I$5&lt;$A67-1," ",IF(AU$5-$I$5+1&gt;'Primary inputs Alt'!$C$17,0,(SUM(OFFSET($I$22,0,AU$5-$I$5-$A67+1)))*$C120))</f>
        <v xml:space="preserve"> </v>
      </c>
      <c r="AV120" s="169" t="str">
        <f ca="1">IF(AV$5-$I$5&lt;$A67-1," ",IF(AV$5-$I$5+1&gt;'Primary inputs Alt'!$C$17,0,(SUM(OFFSET($I$22,0,AV$5-$I$5-$A67+1)))*$C120))</f>
        <v xml:space="preserve"> </v>
      </c>
      <c r="AW120" s="169" t="str">
        <f ca="1">IF(AW$5-$I$5&lt;$A67-1," ",IF(AW$5-$I$5+1&gt;'Primary inputs Alt'!$C$17,0,(SUM(OFFSET($I$22,0,AW$5-$I$5-$A67+1)))*$C120))</f>
        <v xml:space="preserve"> </v>
      </c>
      <c r="AX120" s="169">
        <f ca="1">IF(AX$5-$I$5&lt;$A67-1," ",IF(AX$5-$I$5+1&gt;'Primary inputs Alt'!$C$17,0,(SUM(OFFSET($I$22,0,AX$5-$I$5-$A67+1)))*$C120))</f>
        <v>0</v>
      </c>
      <c r="AY120" s="169">
        <f ca="1">IF(AY$5-$I$5&lt;$A67-1," ",IF(AY$5-$I$5+1&gt;'Primary inputs Alt'!$C$17,0,(SUM(OFFSET($I$22,0,AY$5-$I$5-$A67+1)))*$C120))</f>
        <v>0</v>
      </c>
      <c r="AZ120" s="169">
        <f ca="1">IF(AZ$5-$I$5&lt;$A67-1," ",IF(AZ$5-$I$5+1&gt;'Primary inputs Alt'!$C$17,0,(SUM(OFFSET($I$22,0,AZ$5-$I$5-$A67+1)))*$C120))</f>
        <v>0</v>
      </c>
      <c r="BA120" s="169">
        <f ca="1">IF(BA$5-$I$5&lt;$A67-1," ",IF(BA$5-$I$5+1&gt;'Primary inputs Alt'!$C$17,0,(SUM(OFFSET($I$22,0,BA$5-$I$5-$A67+1)))*$C120))</f>
        <v>0</v>
      </c>
      <c r="BB120" s="169">
        <f ca="1">IF(BB$5-$I$5&lt;$A67-1," ",IF(BB$5-$I$5+1&gt;'Primary inputs Alt'!$C$17,0,(SUM(OFFSET($I$22,0,BB$5-$I$5-$A67+1)))*$C120))</f>
        <v>0</v>
      </c>
      <c r="BC120" s="169">
        <f ca="1">IF(BC$5-$I$5&lt;$A67-1," ",IF(BC$5-$I$5+1&gt;'Primary inputs Alt'!$C$17,0,(SUM(OFFSET($I$22,0,BC$5-$I$5-$A67+1)))*$C120))</f>
        <v>0</v>
      </c>
      <c r="BD120" s="169">
        <f ca="1">IF(BD$5-$I$5&lt;$A67-1," ",IF(BD$5-$I$5+1&gt;'Primary inputs Alt'!$C$17,0,(SUM(OFFSET($I$22,0,BD$5-$I$5-$A67+1)))*$C120))</f>
        <v>0</v>
      </c>
      <c r="BE120" s="169">
        <f ca="1">IF(BE$5-$I$5&lt;$A67-1," ",IF(BE$5-$I$5+1&gt;'Primary inputs Alt'!$C$17,0,(SUM(OFFSET($I$22,0,BE$5-$I$5-$A67+1)))*$C120))</f>
        <v>0</v>
      </c>
      <c r="BF120" s="169">
        <f ca="1">IF(BF$5-$I$5&lt;$A67-1," ",IF(BF$5-$I$5+1&gt;'Primary inputs Alt'!$C$17,0,(SUM(OFFSET($I$22,0,BF$5-$I$5-$A67+1)))*$C120))</f>
        <v>0</v>
      </c>
    </row>
    <row r="121" spans="2:58">
      <c r="B121" s="119" t="s">
        <v>237</v>
      </c>
      <c r="C121" s="119">
        <f t="shared" ca="1" si="2"/>
        <v>0</v>
      </c>
      <c r="I121" s="169" t="str">
        <f ca="1">IF(I$5-$I$5&lt;$A68-1," ",IF(I$5-$I$5+1&gt;'Primary inputs Alt'!$C$17,0,(SUM(OFFSET($I$22,0,I$5-$I$5-$A68+1)))*$C121))</f>
        <v xml:space="preserve"> </v>
      </c>
      <c r="J121" s="169" t="str">
        <f ca="1">IF(J$5-$I$5&lt;$A68-1," ",IF(J$5-$I$5+1&gt;'Primary inputs Alt'!$C$17,0,(SUM(OFFSET($I$22,0,J$5-$I$5-$A68+1)))*$C121))</f>
        <v xml:space="preserve"> </v>
      </c>
      <c r="K121" s="169" t="str">
        <f ca="1">IF(K$5-$I$5&lt;$A68-1," ",IF(K$5-$I$5+1&gt;'Primary inputs Alt'!$C$17,0,(SUM(OFFSET($I$22,0,K$5-$I$5-$A68+1)))*$C121))</f>
        <v xml:space="preserve"> </v>
      </c>
      <c r="L121" s="169" t="str">
        <f ca="1">IF(L$5-$I$5&lt;$A68-1," ",IF(L$5-$I$5+1&gt;'Primary inputs Alt'!$C$17,0,(SUM(OFFSET($I$22,0,L$5-$I$5-$A68+1)))*$C121))</f>
        <v xml:space="preserve"> </v>
      </c>
      <c r="M121" s="169" t="str">
        <f ca="1">IF(M$5-$I$5&lt;$A68-1," ",IF(M$5-$I$5+1&gt;'Primary inputs Alt'!$C$17,0,(SUM(OFFSET($I$22,0,M$5-$I$5-$A68+1)))*$C121))</f>
        <v xml:space="preserve"> </v>
      </c>
      <c r="N121" s="169" t="str">
        <f ca="1">IF(N$5-$I$5&lt;$A68-1," ",IF(N$5-$I$5+1&gt;'Primary inputs Alt'!$C$17,0,(SUM(OFFSET($I$22,0,N$5-$I$5-$A68+1)))*$C121))</f>
        <v xml:space="preserve"> </v>
      </c>
      <c r="O121" s="169" t="str">
        <f ca="1">IF(O$5-$I$5&lt;$A68-1," ",IF(O$5-$I$5+1&gt;'Primary inputs Alt'!$C$17,0,(SUM(OFFSET($I$22,0,O$5-$I$5-$A68+1)))*$C121))</f>
        <v xml:space="preserve"> </v>
      </c>
      <c r="P121" s="169" t="str">
        <f ca="1">IF(P$5-$I$5&lt;$A68-1," ",IF(P$5-$I$5+1&gt;'Primary inputs Alt'!$C$17,0,(SUM(OFFSET($I$22,0,P$5-$I$5-$A68+1)))*$C121))</f>
        <v xml:space="preserve"> </v>
      </c>
      <c r="Q121" s="169" t="str">
        <f ca="1">IF(Q$5-$I$5&lt;$A68-1," ",IF(Q$5-$I$5+1&gt;'Primary inputs Alt'!$C$17,0,(SUM(OFFSET($I$22,0,Q$5-$I$5-$A68+1)))*$C121))</f>
        <v xml:space="preserve"> </v>
      </c>
      <c r="R121" s="169" t="str">
        <f ca="1">IF(R$5-$I$5&lt;$A68-1," ",IF(R$5-$I$5+1&gt;'Primary inputs Alt'!$C$17,0,(SUM(OFFSET($I$22,0,R$5-$I$5-$A68+1)))*$C121))</f>
        <v xml:space="preserve"> </v>
      </c>
      <c r="S121" s="169" t="str">
        <f ca="1">IF(S$5-$I$5&lt;$A68-1," ",IF(S$5-$I$5+1&gt;'Primary inputs Alt'!$C$17,0,(SUM(OFFSET($I$22,0,S$5-$I$5-$A68+1)))*$C121))</f>
        <v xml:space="preserve"> </v>
      </c>
      <c r="T121" s="169" t="str">
        <f ca="1">IF(T$5-$I$5&lt;$A68-1," ",IF(T$5-$I$5+1&gt;'Primary inputs Alt'!$C$17,0,(SUM(OFFSET($I$22,0,T$5-$I$5-$A68+1)))*$C121))</f>
        <v xml:space="preserve"> </v>
      </c>
      <c r="U121" s="169" t="str">
        <f ca="1">IF(U$5-$I$5&lt;$A68-1," ",IF(U$5-$I$5+1&gt;'Primary inputs Alt'!$C$17,0,(SUM(OFFSET($I$22,0,U$5-$I$5-$A68+1)))*$C121))</f>
        <v xml:space="preserve"> </v>
      </c>
      <c r="V121" s="169" t="str">
        <f ca="1">IF(V$5-$I$5&lt;$A68-1," ",IF(V$5-$I$5+1&gt;'Primary inputs Alt'!$C$17,0,(SUM(OFFSET($I$22,0,V$5-$I$5-$A68+1)))*$C121))</f>
        <v xml:space="preserve"> </v>
      </c>
      <c r="W121" s="169" t="str">
        <f ca="1">IF(W$5-$I$5&lt;$A68-1," ",IF(W$5-$I$5+1&gt;'Primary inputs Alt'!$C$17,0,(SUM(OFFSET($I$22,0,W$5-$I$5-$A68+1)))*$C121))</f>
        <v xml:space="preserve"> </v>
      </c>
      <c r="X121" s="169" t="str">
        <f ca="1">IF(X$5-$I$5&lt;$A68-1," ",IF(X$5-$I$5+1&gt;'Primary inputs Alt'!$C$17,0,(SUM(OFFSET($I$22,0,X$5-$I$5-$A68+1)))*$C121))</f>
        <v xml:space="preserve"> </v>
      </c>
      <c r="Y121" s="169" t="str">
        <f ca="1">IF(Y$5-$I$5&lt;$A68-1," ",IF(Y$5-$I$5+1&gt;'Primary inputs Alt'!$C$17,0,(SUM(OFFSET($I$22,0,Y$5-$I$5-$A68+1)))*$C121))</f>
        <v xml:space="preserve"> </v>
      </c>
      <c r="Z121" s="169" t="str">
        <f ca="1">IF(Z$5-$I$5&lt;$A68-1," ",IF(Z$5-$I$5+1&gt;'Primary inputs Alt'!$C$17,0,(SUM(OFFSET($I$22,0,Z$5-$I$5-$A68+1)))*$C121))</f>
        <v xml:space="preserve"> </v>
      </c>
      <c r="AA121" s="169" t="str">
        <f ca="1">IF(AA$5-$I$5&lt;$A68-1," ",IF(AA$5-$I$5+1&gt;'Primary inputs Alt'!$C$17,0,(SUM(OFFSET($I$22,0,AA$5-$I$5-$A68+1)))*$C121))</f>
        <v xml:space="preserve"> </v>
      </c>
      <c r="AB121" s="169" t="str">
        <f ca="1">IF(AB$5-$I$5&lt;$A68-1," ",IF(AB$5-$I$5+1&gt;'Primary inputs Alt'!$C$17,0,(SUM(OFFSET($I$22,0,AB$5-$I$5-$A68+1)))*$C121))</f>
        <v xml:space="preserve"> </v>
      </c>
      <c r="AC121" s="169" t="str">
        <f ca="1">IF(AC$5-$I$5&lt;$A68-1," ",IF(AC$5-$I$5+1&gt;'Primary inputs Alt'!$C$17,0,(SUM(OFFSET($I$22,0,AC$5-$I$5-$A68+1)))*$C121))</f>
        <v xml:space="preserve"> </v>
      </c>
      <c r="AD121" s="169" t="str">
        <f ca="1">IF(AD$5-$I$5&lt;$A68-1," ",IF(AD$5-$I$5+1&gt;'Primary inputs Alt'!$C$17,0,(SUM(OFFSET($I$22,0,AD$5-$I$5-$A68+1)))*$C121))</f>
        <v xml:space="preserve"> </v>
      </c>
      <c r="AE121" s="169" t="str">
        <f ca="1">IF(AE$5-$I$5&lt;$A68-1," ",IF(AE$5-$I$5+1&gt;'Primary inputs Alt'!$C$17,0,(SUM(OFFSET($I$22,0,AE$5-$I$5-$A68+1)))*$C121))</f>
        <v xml:space="preserve"> </v>
      </c>
      <c r="AF121" s="169" t="str">
        <f ca="1">IF(AF$5-$I$5&lt;$A68-1," ",IF(AF$5-$I$5+1&gt;'Primary inputs Alt'!$C$17,0,(SUM(OFFSET($I$22,0,AF$5-$I$5-$A68+1)))*$C121))</f>
        <v xml:space="preserve"> </v>
      </c>
      <c r="AG121" s="169" t="str">
        <f ca="1">IF(AG$5-$I$5&lt;$A68-1," ",IF(AG$5-$I$5+1&gt;'Primary inputs Alt'!$C$17,0,(SUM(OFFSET($I$22,0,AG$5-$I$5-$A68+1)))*$C121))</f>
        <v xml:space="preserve"> </v>
      </c>
      <c r="AH121" s="169" t="str">
        <f ca="1">IF(AH$5-$I$5&lt;$A68-1," ",IF(AH$5-$I$5+1&gt;'Primary inputs Alt'!$C$17,0,(SUM(OFFSET($I$22,0,AH$5-$I$5-$A68+1)))*$C121))</f>
        <v xml:space="preserve"> </v>
      </c>
      <c r="AI121" s="169" t="str">
        <f ca="1">IF(AI$5-$I$5&lt;$A68-1," ",IF(AI$5-$I$5+1&gt;'Primary inputs Alt'!$C$17,0,(SUM(OFFSET($I$22,0,AI$5-$I$5-$A68+1)))*$C121))</f>
        <v xml:space="preserve"> </v>
      </c>
      <c r="AJ121" s="169" t="str">
        <f ca="1">IF(AJ$5-$I$5&lt;$A68-1," ",IF(AJ$5-$I$5+1&gt;'Primary inputs Alt'!$C$17,0,(SUM(OFFSET($I$22,0,AJ$5-$I$5-$A68+1)))*$C121))</f>
        <v xml:space="preserve"> </v>
      </c>
      <c r="AK121" s="169" t="str">
        <f ca="1">IF(AK$5-$I$5&lt;$A68-1," ",IF(AK$5-$I$5+1&gt;'Primary inputs Alt'!$C$17,0,(SUM(OFFSET($I$22,0,AK$5-$I$5-$A68+1)))*$C121))</f>
        <v xml:space="preserve"> </v>
      </c>
      <c r="AL121" s="169" t="str">
        <f ca="1">IF(AL$5-$I$5&lt;$A68-1," ",IF(AL$5-$I$5+1&gt;'Primary inputs Alt'!$C$17,0,(SUM(OFFSET($I$22,0,AL$5-$I$5-$A68+1)))*$C121))</f>
        <v xml:space="preserve"> </v>
      </c>
      <c r="AM121" s="169" t="str">
        <f ca="1">IF(AM$5-$I$5&lt;$A68-1," ",IF(AM$5-$I$5+1&gt;'Primary inputs Alt'!$C$17,0,(SUM(OFFSET($I$22,0,AM$5-$I$5-$A68+1)))*$C121))</f>
        <v xml:space="preserve"> </v>
      </c>
      <c r="AN121" s="169" t="str">
        <f ca="1">IF(AN$5-$I$5&lt;$A68-1," ",IF(AN$5-$I$5+1&gt;'Primary inputs Alt'!$C$17,0,(SUM(OFFSET($I$22,0,AN$5-$I$5-$A68+1)))*$C121))</f>
        <v xml:space="preserve"> </v>
      </c>
      <c r="AO121" s="169" t="str">
        <f ca="1">IF(AO$5-$I$5&lt;$A68-1," ",IF(AO$5-$I$5+1&gt;'Primary inputs Alt'!$C$17,0,(SUM(OFFSET($I$22,0,AO$5-$I$5-$A68+1)))*$C121))</f>
        <v xml:space="preserve"> </v>
      </c>
      <c r="AP121" s="169" t="str">
        <f ca="1">IF(AP$5-$I$5&lt;$A68-1," ",IF(AP$5-$I$5+1&gt;'Primary inputs Alt'!$C$17,0,(SUM(OFFSET($I$22,0,AP$5-$I$5-$A68+1)))*$C121))</f>
        <v xml:space="preserve"> </v>
      </c>
      <c r="AQ121" s="169" t="str">
        <f ca="1">IF(AQ$5-$I$5&lt;$A68-1," ",IF(AQ$5-$I$5+1&gt;'Primary inputs Alt'!$C$17,0,(SUM(OFFSET($I$22,0,AQ$5-$I$5-$A68+1)))*$C121))</f>
        <v xml:space="preserve"> </v>
      </c>
      <c r="AR121" s="169" t="str">
        <f ca="1">IF(AR$5-$I$5&lt;$A68-1," ",IF(AR$5-$I$5+1&gt;'Primary inputs Alt'!$C$17,0,(SUM(OFFSET($I$22,0,AR$5-$I$5-$A68+1)))*$C121))</f>
        <v xml:space="preserve"> </v>
      </c>
      <c r="AS121" s="169" t="str">
        <f ca="1">IF(AS$5-$I$5&lt;$A68-1," ",IF(AS$5-$I$5+1&gt;'Primary inputs Alt'!$C$17,0,(SUM(OFFSET($I$22,0,AS$5-$I$5-$A68+1)))*$C121))</f>
        <v xml:space="preserve"> </v>
      </c>
      <c r="AT121" s="169" t="str">
        <f ca="1">IF(AT$5-$I$5&lt;$A68-1," ",IF(AT$5-$I$5+1&gt;'Primary inputs Alt'!$C$17,0,(SUM(OFFSET($I$22,0,AT$5-$I$5-$A68+1)))*$C121))</f>
        <v xml:space="preserve"> </v>
      </c>
      <c r="AU121" s="169" t="str">
        <f ca="1">IF(AU$5-$I$5&lt;$A68-1," ",IF(AU$5-$I$5+1&gt;'Primary inputs Alt'!$C$17,0,(SUM(OFFSET($I$22,0,AU$5-$I$5-$A68+1)))*$C121))</f>
        <v xml:space="preserve"> </v>
      </c>
      <c r="AV121" s="169" t="str">
        <f ca="1">IF(AV$5-$I$5&lt;$A68-1," ",IF(AV$5-$I$5+1&gt;'Primary inputs Alt'!$C$17,0,(SUM(OFFSET($I$22,0,AV$5-$I$5-$A68+1)))*$C121))</f>
        <v xml:space="preserve"> </v>
      </c>
      <c r="AW121" s="169" t="str">
        <f ca="1">IF(AW$5-$I$5&lt;$A68-1," ",IF(AW$5-$I$5+1&gt;'Primary inputs Alt'!$C$17,0,(SUM(OFFSET($I$22,0,AW$5-$I$5-$A68+1)))*$C121))</f>
        <v xml:space="preserve"> </v>
      </c>
      <c r="AX121" s="169" t="str">
        <f ca="1">IF(AX$5-$I$5&lt;$A68-1," ",IF(AX$5-$I$5+1&gt;'Primary inputs Alt'!$C$17,0,(SUM(OFFSET($I$22,0,AX$5-$I$5-$A68+1)))*$C121))</f>
        <v xml:space="preserve"> </v>
      </c>
      <c r="AY121" s="169">
        <f ca="1">IF(AY$5-$I$5&lt;$A68-1," ",IF(AY$5-$I$5+1&gt;'Primary inputs Alt'!$C$17,0,(SUM(OFFSET($I$22,0,AY$5-$I$5-$A68+1)))*$C121))</f>
        <v>0</v>
      </c>
      <c r="AZ121" s="169">
        <f ca="1">IF(AZ$5-$I$5&lt;$A68-1," ",IF(AZ$5-$I$5+1&gt;'Primary inputs Alt'!$C$17,0,(SUM(OFFSET($I$22,0,AZ$5-$I$5-$A68+1)))*$C121))</f>
        <v>0</v>
      </c>
      <c r="BA121" s="169">
        <f ca="1">IF(BA$5-$I$5&lt;$A68-1," ",IF(BA$5-$I$5+1&gt;'Primary inputs Alt'!$C$17,0,(SUM(OFFSET($I$22,0,BA$5-$I$5-$A68+1)))*$C121))</f>
        <v>0</v>
      </c>
      <c r="BB121" s="169">
        <f ca="1">IF(BB$5-$I$5&lt;$A68-1," ",IF(BB$5-$I$5+1&gt;'Primary inputs Alt'!$C$17,0,(SUM(OFFSET($I$22,0,BB$5-$I$5-$A68+1)))*$C121))</f>
        <v>0</v>
      </c>
      <c r="BC121" s="169">
        <f ca="1">IF(BC$5-$I$5&lt;$A68-1," ",IF(BC$5-$I$5+1&gt;'Primary inputs Alt'!$C$17,0,(SUM(OFFSET($I$22,0,BC$5-$I$5-$A68+1)))*$C121))</f>
        <v>0</v>
      </c>
      <c r="BD121" s="169">
        <f ca="1">IF(BD$5-$I$5&lt;$A68-1," ",IF(BD$5-$I$5+1&gt;'Primary inputs Alt'!$C$17,0,(SUM(OFFSET($I$22,0,BD$5-$I$5-$A68+1)))*$C121))</f>
        <v>0</v>
      </c>
      <c r="BE121" s="169">
        <f ca="1">IF(BE$5-$I$5&lt;$A68-1," ",IF(BE$5-$I$5+1&gt;'Primary inputs Alt'!$C$17,0,(SUM(OFFSET($I$22,0,BE$5-$I$5-$A68+1)))*$C121))</f>
        <v>0</v>
      </c>
      <c r="BF121" s="169">
        <f ca="1">IF(BF$5-$I$5&lt;$A68-1," ",IF(BF$5-$I$5+1&gt;'Primary inputs Alt'!$C$17,0,(SUM(OFFSET($I$22,0,BF$5-$I$5-$A68+1)))*$C121))</f>
        <v>0</v>
      </c>
    </row>
    <row r="122" spans="2:58">
      <c r="B122" s="119" t="s">
        <v>238</v>
      </c>
      <c r="C122" s="119">
        <f t="shared" ca="1" si="2"/>
        <v>0</v>
      </c>
      <c r="I122" s="169" t="str">
        <f ca="1">IF(I$5-$I$5&lt;$A69-1," ",IF(I$5-$I$5+1&gt;'Primary inputs Alt'!$C$17,0,(SUM(OFFSET($I$22,0,I$5-$I$5-$A69+1)))*$C122))</f>
        <v xml:space="preserve"> </v>
      </c>
      <c r="J122" s="169" t="str">
        <f ca="1">IF(J$5-$I$5&lt;$A69-1," ",IF(J$5-$I$5+1&gt;'Primary inputs Alt'!$C$17,0,(SUM(OFFSET($I$22,0,J$5-$I$5-$A69+1)))*$C122))</f>
        <v xml:space="preserve"> </v>
      </c>
      <c r="K122" s="169" t="str">
        <f ca="1">IF(K$5-$I$5&lt;$A69-1," ",IF(K$5-$I$5+1&gt;'Primary inputs Alt'!$C$17,0,(SUM(OFFSET($I$22,0,K$5-$I$5-$A69+1)))*$C122))</f>
        <v xml:space="preserve"> </v>
      </c>
      <c r="L122" s="169" t="str">
        <f ca="1">IF(L$5-$I$5&lt;$A69-1," ",IF(L$5-$I$5+1&gt;'Primary inputs Alt'!$C$17,0,(SUM(OFFSET($I$22,0,L$5-$I$5-$A69+1)))*$C122))</f>
        <v xml:space="preserve"> </v>
      </c>
      <c r="M122" s="169" t="str">
        <f ca="1">IF(M$5-$I$5&lt;$A69-1," ",IF(M$5-$I$5+1&gt;'Primary inputs Alt'!$C$17,0,(SUM(OFFSET($I$22,0,M$5-$I$5-$A69+1)))*$C122))</f>
        <v xml:space="preserve"> </v>
      </c>
      <c r="N122" s="169" t="str">
        <f ca="1">IF(N$5-$I$5&lt;$A69-1," ",IF(N$5-$I$5+1&gt;'Primary inputs Alt'!$C$17,0,(SUM(OFFSET($I$22,0,N$5-$I$5-$A69+1)))*$C122))</f>
        <v xml:space="preserve"> </v>
      </c>
      <c r="O122" s="169" t="str">
        <f ca="1">IF(O$5-$I$5&lt;$A69-1," ",IF(O$5-$I$5+1&gt;'Primary inputs Alt'!$C$17,0,(SUM(OFFSET($I$22,0,O$5-$I$5-$A69+1)))*$C122))</f>
        <v xml:space="preserve"> </v>
      </c>
      <c r="P122" s="169" t="str">
        <f ca="1">IF(P$5-$I$5&lt;$A69-1," ",IF(P$5-$I$5+1&gt;'Primary inputs Alt'!$C$17,0,(SUM(OFFSET($I$22,0,P$5-$I$5-$A69+1)))*$C122))</f>
        <v xml:space="preserve"> </v>
      </c>
      <c r="Q122" s="169" t="str">
        <f ca="1">IF(Q$5-$I$5&lt;$A69-1," ",IF(Q$5-$I$5+1&gt;'Primary inputs Alt'!$C$17,0,(SUM(OFFSET($I$22,0,Q$5-$I$5-$A69+1)))*$C122))</f>
        <v xml:space="preserve"> </v>
      </c>
      <c r="R122" s="169" t="str">
        <f ca="1">IF(R$5-$I$5&lt;$A69-1," ",IF(R$5-$I$5+1&gt;'Primary inputs Alt'!$C$17,0,(SUM(OFFSET($I$22,0,R$5-$I$5-$A69+1)))*$C122))</f>
        <v xml:space="preserve"> </v>
      </c>
      <c r="S122" s="169" t="str">
        <f ca="1">IF(S$5-$I$5&lt;$A69-1," ",IF(S$5-$I$5+1&gt;'Primary inputs Alt'!$C$17,0,(SUM(OFFSET($I$22,0,S$5-$I$5-$A69+1)))*$C122))</f>
        <v xml:space="preserve"> </v>
      </c>
      <c r="T122" s="169" t="str">
        <f ca="1">IF(T$5-$I$5&lt;$A69-1," ",IF(T$5-$I$5+1&gt;'Primary inputs Alt'!$C$17,0,(SUM(OFFSET($I$22,0,T$5-$I$5-$A69+1)))*$C122))</f>
        <v xml:space="preserve"> </v>
      </c>
      <c r="U122" s="169" t="str">
        <f ca="1">IF(U$5-$I$5&lt;$A69-1," ",IF(U$5-$I$5+1&gt;'Primary inputs Alt'!$C$17,0,(SUM(OFFSET($I$22,0,U$5-$I$5-$A69+1)))*$C122))</f>
        <v xml:space="preserve"> </v>
      </c>
      <c r="V122" s="169" t="str">
        <f ca="1">IF(V$5-$I$5&lt;$A69-1," ",IF(V$5-$I$5+1&gt;'Primary inputs Alt'!$C$17,0,(SUM(OFFSET($I$22,0,V$5-$I$5-$A69+1)))*$C122))</f>
        <v xml:space="preserve"> </v>
      </c>
      <c r="W122" s="169" t="str">
        <f ca="1">IF(W$5-$I$5&lt;$A69-1," ",IF(W$5-$I$5+1&gt;'Primary inputs Alt'!$C$17,0,(SUM(OFFSET($I$22,0,W$5-$I$5-$A69+1)))*$C122))</f>
        <v xml:space="preserve"> </v>
      </c>
      <c r="X122" s="169" t="str">
        <f ca="1">IF(X$5-$I$5&lt;$A69-1," ",IF(X$5-$I$5+1&gt;'Primary inputs Alt'!$C$17,0,(SUM(OFFSET($I$22,0,X$5-$I$5-$A69+1)))*$C122))</f>
        <v xml:space="preserve"> </v>
      </c>
      <c r="Y122" s="169" t="str">
        <f ca="1">IF(Y$5-$I$5&lt;$A69-1," ",IF(Y$5-$I$5+1&gt;'Primary inputs Alt'!$C$17,0,(SUM(OFFSET($I$22,0,Y$5-$I$5-$A69+1)))*$C122))</f>
        <v xml:space="preserve"> </v>
      </c>
      <c r="Z122" s="169" t="str">
        <f ca="1">IF(Z$5-$I$5&lt;$A69-1," ",IF(Z$5-$I$5+1&gt;'Primary inputs Alt'!$C$17,0,(SUM(OFFSET($I$22,0,Z$5-$I$5-$A69+1)))*$C122))</f>
        <v xml:space="preserve"> </v>
      </c>
      <c r="AA122" s="169" t="str">
        <f ca="1">IF(AA$5-$I$5&lt;$A69-1," ",IF(AA$5-$I$5+1&gt;'Primary inputs Alt'!$C$17,0,(SUM(OFFSET($I$22,0,AA$5-$I$5-$A69+1)))*$C122))</f>
        <v xml:space="preserve"> </v>
      </c>
      <c r="AB122" s="169" t="str">
        <f ca="1">IF(AB$5-$I$5&lt;$A69-1," ",IF(AB$5-$I$5+1&gt;'Primary inputs Alt'!$C$17,0,(SUM(OFFSET($I$22,0,AB$5-$I$5-$A69+1)))*$C122))</f>
        <v xml:space="preserve"> </v>
      </c>
      <c r="AC122" s="169" t="str">
        <f ca="1">IF(AC$5-$I$5&lt;$A69-1," ",IF(AC$5-$I$5+1&gt;'Primary inputs Alt'!$C$17,0,(SUM(OFFSET($I$22,0,AC$5-$I$5-$A69+1)))*$C122))</f>
        <v xml:space="preserve"> </v>
      </c>
      <c r="AD122" s="169" t="str">
        <f ca="1">IF(AD$5-$I$5&lt;$A69-1," ",IF(AD$5-$I$5+1&gt;'Primary inputs Alt'!$C$17,0,(SUM(OFFSET($I$22,0,AD$5-$I$5-$A69+1)))*$C122))</f>
        <v xml:space="preserve"> </v>
      </c>
      <c r="AE122" s="169" t="str">
        <f ca="1">IF(AE$5-$I$5&lt;$A69-1," ",IF(AE$5-$I$5+1&gt;'Primary inputs Alt'!$C$17,0,(SUM(OFFSET($I$22,0,AE$5-$I$5-$A69+1)))*$C122))</f>
        <v xml:space="preserve"> </v>
      </c>
      <c r="AF122" s="169" t="str">
        <f ca="1">IF(AF$5-$I$5&lt;$A69-1," ",IF(AF$5-$I$5+1&gt;'Primary inputs Alt'!$C$17,0,(SUM(OFFSET($I$22,0,AF$5-$I$5-$A69+1)))*$C122))</f>
        <v xml:space="preserve"> </v>
      </c>
      <c r="AG122" s="169" t="str">
        <f ca="1">IF(AG$5-$I$5&lt;$A69-1," ",IF(AG$5-$I$5+1&gt;'Primary inputs Alt'!$C$17,0,(SUM(OFFSET($I$22,0,AG$5-$I$5-$A69+1)))*$C122))</f>
        <v xml:space="preserve"> </v>
      </c>
      <c r="AH122" s="169" t="str">
        <f ca="1">IF(AH$5-$I$5&lt;$A69-1," ",IF(AH$5-$I$5+1&gt;'Primary inputs Alt'!$C$17,0,(SUM(OFFSET($I$22,0,AH$5-$I$5-$A69+1)))*$C122))</f>
        <v xml:space="preserve"> </v>
      </c>
      <c r="AI122" s="169" t="str">
        <f ca="1">IF(AI$5-$I$5&lt;$A69-1," ",IF(AI$5-$I$5+1&gt;'Primary inputs Alt'!$C$17,0,(SUM(OFFSET($I$22,0,AI$5-$I$5-$A69+1)))*$C122))</f>
        <v xml:space="preserve"> </v>
      </c>
      <c r="AJ122" s="169" t="str">
        <f ca="1">IF(AJ$5-$I$5&lt;$A69-1," ",IF(AJ$5-$I$5+1&gt;'Primary inputs Alt'!$C$17,0,(SUM(OFFSET($I$22,0,AJ$5-$I$5-$A69+1)))*$C122))</f>
        <v xml:space="preserve"> </v>
      </c>
      <c r="AK122" s="169" t="str">
        <f ca="1">IF(AK$5-$I$5&lt;$A69-1," ",IF(AK$5-$I$5+1&gt;'Primary inputs Alt'!$C$17,0,(SUM(OFFSET($I$22,0,AK$5-$I$5-$A69+1)))*$C122))</f>
        <v xml:space="preserve"> </v>
      </c>
      <c r="AL122" s="169" t="str">
        <f ca="1">IF(AL$5-$I$5&lt;$A69-1," ",IF(AL$5-$I$5+1&gt;'Primary inputs Alt'!$C$17,0,(SUM(OFFSET($I$22,0,AL$5-$I$5-$A69+1)))*$C122))</f>
        <v xml:space="preserve"> </v>
      </c>
      <c r="AM122" s="169" t="str">
        <f ca="1">IF(AM$5-$I$5&lt;$A69-1," ",IF(AM$5-$I$5+1&gt;'Primary inputs Alt'!$C$17,0,(SUM(OFFSET($I$22,0,AM$5-$I$5-$A69+1)))*$C122))</f>
        <v xml:space="preserve"> </v>
      </c>
      <c r="AN122" s="169" t="str">
        <f ca="1">IF(AN$5-$I$5&lt;$A69-1," ",IF(AN$5-$I$5+1&gt;'Primary inputs Alt'!$C$17,0,(SUM(OFFSET($I$22,0,AN$5-$I$5-$A69+1)))*$C122))</f>
        <v xml:space="preserve"> </v>
      </c>
      <c r="AO122" s="169" t="str">
        <f ca="1">IF(AO$5-$I$5&lt;$A69-1," ",IF(AO$5-$I$5+1&gt;'Primary inputs Alt'!$C$17,0,(SUM(OFFSET($I$22,0,AO$5-$I$5-$A69+1)))*$C122))</f>
        <v xml:space="preserve"> </v>
      </c>
      <c r="AP122" s="169" t="str">
        <f ca="1">IF(AP$5-$I$5&lt;$A69-1," ",IF(AP$5-$I$5+1&gt;'Primary inputs Alt'!$C$17,0,(SUM(OFFSET($I$22,0,AP$5-$I$5-$A69+1)))*$C122))</f>
        <v xml:space="preserve"> </v>
      </c>
      <c r="AQ122" s="169" t="str">
        <f ca="1">IF(AQ$5-$I$5&lt;$A69-1," ",IF(AQ$5-$I$5+1&gt;'Primary inputs Alt'!$C$17,0,(SUM(OFFSET($I$22,0,AQ$5-$I$5-$A69+1)))*$C122))</f>
        <v xml:space="preserve"> </v>
      </c>
      <c r="AR122" s="169" t="str">
        <f ca="1">IF(AR$5-$I$5&lt;$A69-1," ",IF(AR$5-$I$5+1&gt;'Primary inputs Alt'!$C$17,0,(SUM(OFFSET($I$22,0,AR$5-$I$5-$A69+1)))*$C122))</f>
        <v xml:space="preserve"> </v>
      </c>
      <c r="AS122" s="169" t="str">
        <f ca="1">IF(AS$5-$I$5&lt;$A69-1," ",IF(AS$5-$I$5+1&gt;'Primary inputs Alt'!$C$17,0,(SUM(OFFSET($I$22,0,AS$5-$I$5-$A69+1)))*$C122))</f>
        <v xml:space="preserve"> </v>
      </c>
      <c r="AT122" s="169" t="str">
        <f ca="1">IF(AT$5-$I$5&lt;$A69-1," ",IF(AT$5-$I$5+1&gt;'Primary inputs Alt'!$C$17,0,(SUM(OFFSET($I$22,0,AT$5-$I$5-$A69+1)))*$C122))</f>
        <v xml:space="preserve"> </v>
      </c>
      <c r="AU122" s="169" t="str">
        <f ca="1">IF(AU$5-$I$5&lt;$A69-1," ",IF(AU$5-$I$5+1&gt;'Primary inputs Alt'!$C$17,0,(SUM(OFFSET($I$22,0,AU$5-$I$5-$A69+1)))*$C122))</f>
        <v xml:space="preserve"> </v>
      </c>
      <c r="AV122" s="169" t="str">
        <f ca="1">IF(AV$5-$I$5&lt;$A69-1," ",IF(AV$5-$I$5+1&gt;'Primary inputs Alt'!$C$17,0,(SUM(OFFSET($I$22,0,AV$5-$I$5-$A69+1)))*$C122))</f>
        <v xml:space="preserve"> </v>
      </c>
      <c r="AW122" s="169" t="str">
        <f ca="1">IF(AW$5-$I$5&lt;$A69-1," ",IF(AW$5-$I$5+1&gt;'Primary inputs Alt'!$C$17,0,(SUM(OFFSET($I$22,0,AW$5-$I$5-$A69+1)))*$C122))</f>
        <v xml:space="preserve"> </v>
      </c>
      <c r="AX122" s="169" t="str">
        <f ca="1">IF(AX$5-$I$5&lt;$A69-1," ",IF(AX$5-$I$5+1&gt;'Primary inputs Alt'!$C$17,0,(SUM(OFFSET($I$22,0,AX$5-$I$5-$A69+1)))*$C122))</f>
        <v xml:space="preserve"> </v>
      </c>
      <c r="AY122" s="169" t="str">
        <f ca="1">IF(AY$5-$I$5&lt;$A69-1," ",IF(AY$5-$I$5+1&gt;'Primary inputs Alt'!$C$17,0,(SUM(OFFSET($I$22,0,AY$5-$I$5-$A69+1)))*$C122))</f>
        <v xml:space="preserve"> </v>
      </c>
      <c r="AZ122" s="169">
        <f ca="1">IF(AZ$5-$I$5&lt;$A69-1," ",IF(AZ$5-$I$5+1&gt;'Primary inputs Alt'!$C$17,0,(SUM(OFFSET($I$22,0,AZ$5-$I$5-$A69+1)))*$C122))</f>
        <v>0</v>
      </c>
      <c r="BA122" s="169">
        <f ca="1">IF(BA$5-$I$5&lt;$A69-1," ",IF(BA$5-$I$5+1&gt;'Primary inputs Alt'!$C$17,0,(SUM(OFFSET($I$22,0,BA$5-$I$5-$A69+1)))*$C122))</f>
        <v>0</v>
      </c>
      <c r="BB122" s="169">
        <f ca="1">IF(BB$5-$I$5&lt;$A69-1," ",IF(BB$5-$I$5+1&gt;'Primary inputs Alt'!$C$17,0,(SUM(OFFSET($I$22,0,BB$5-$I$5-$A69+1)))*$C122))</f>
        <v>0</v>
      </c>
      <c r="BC122" s="169">
        <f ca="1">IF(BC$5-$I$5&lt;$A69-1," ",IF(BC$5-$I$5+1&gt;'Primary inputs Alt'!$C$17,0,(SUM(OFFSET($I$22,0,BC$5-$I$5-$A69+1)))*$C122))</f>
        <v>0</v>
      </c>
      <c r="BD122" s="169">
        <f ca="1">IF(BD$5-$I$5&lt;$A69-1," ",IF(BD$5-$I$5+1&gt;'Primary inputs Alt'!$C$17,0,(SUM(OFFSET($I$22,0,BD$5-$I$5-$A69+1)))*$C122))</f>
        <v>0</v>
      </c>
      <c r="BE122" s="169">
        <f ca="1">IF(BE$5-$I$5&lt;$A69-1," ",IF(BE$5-$I$5+1&gt;'Primary inputs Alt'!$C$17,0,(SUM(OFFSET($I$22,0,BE$5-$I$5-$A69+1)))*$C122))</f>
        <v>0</v>
      </c>
      <c r="BF122" s="169">
        <f ca="1">IF(BF$5-$I$5&lt;$A69-1," ",IF(BF$5-$I$5+1&gt;'Primary inputs Alt'!$C$17,0,(SUM(OFFSET($I$22,0,BF$5-$I$5-$A69+1)))*$C122))</f>
        <v>0</v>
      </c>
    </row>
    <row r="123" spans="2:58">
      <c r="B123" s="119" t="s">
        <v>239</v>
      </c>
      <c r="C123" s="119">
        <f t="shared" ca="1" si="2"/>
        <v>0</v>
      </c>
      <c r="I123" s="169" t="str">
        <f ca="1">IF(I$5-$I$5&lt;$A70-1," ",IF(I$5-$I$5+1&gt;'Primary inputs Alt'!$C$17,0,(SUM(OFFSET($I$22,0,I$5-$I$5-$A70+1)))*$C123))</f>
        <v xml:space="preserve"> </v>
      </c>
      <c r="J123" s="169" t="str">
        <f ca="1">IF(J$5-$I$5&lt;$A70-1," ",IF(J$5-$I$5+1&gt;'Primary inputs Alt'!$C$17,0,(SUM(OFFSET($I$22,0,J$5-$I$5-$A70+1)))*$C123))</f>
        <v xml:space="preserve"> </v>
      </c>
      <c r="K123" s="169" t="str">
        <f ca="1">IF(K$5-$I$5&lt;$A70-1," ",IF(K$5-$I$5+1&gt;'Primary inputs Alt'!$C$17,0,(SUM(OFFSET($I$22,0,K$5-$I$5-$A70+1)))*$C123))</f>
        <v xml:space="preserve"> </v>
      </c>
      <c r="L123" s="169" t="str">
        <f ca="1">IF(L$5-$I$5&lt;$A70-1," ",IF(L$5-$I$5+1&gt;'Primary inputs Alt'!$C$17,0,(SUM(OFFSET($I$22,0,L$5-$I$5-$A70+1)))*$C123))</f>
        <v xml:space="preserve"> </v>
      </c>
      <c r="M123" s="169" t="str">
        <f ca="1">IF(M$5-$I$5&lt;$A70-1," ",IF(M$5-$I$5+1&gt;'Primary inputs Alt'!$C$17,0,(SUM(OFFSET($I$22,0,M$5-$I$5-$A70+1)))*$C123))</f>
        <v xml:space="preserve"> </v>
      </c>
      <c r="N123" s="169" t="str">
        <f ca="1">IF(N$5-$I$5&lt;$A70-1," ",IF(N$5-$I$5+1&gt;'Primary inputs Alt'!$C$17,0,(SUM(OFFSET($I$22,0,N$5-$I$5-$A70+1)))*$C123))</f>
        <v xml:space="preserve"> </v>
      </c>
      <c r="O123" s="169" t="str">
        <f ca="1">IF(O$5-$I$5&lt;$A70-1," ",IF(O$5-$I$5+1&gt;'Primary inputs Alt'!$C$17,0,(SUM(OFFSET($I$22,0,O$5-$I$5-$A70+1)))*$C123))</f>
        <v xml:space="preserve"> </v>
      </c>
      <c r="P123" s="169" t="str">
        <f ca="1">IF(P$5-$I$5&lt;$A70-1," ",IF(P$5-$I$5+1&gt;'Primary inputs Alt'!$C$17,0,(SUM(OFFSET($I$22,0,P$5-$I$5-$A70+1)))*$C123))</f>
        <v xml:space="preserve"> </v>
      </c>
      <c r="Q123" s="169" t="str">
        <f ca="1">IF(Q$5-$I$5&lt;$A70-1," ",IF(Q$5-$I$5+1&gt;'Primary inputs Alt'!$C$17,0,(SUM(OFFSET($I$22,0,Q$5-$I$5-$A70+1)))*$C123))</f>
        <v xml:space="preserve"> </v>
      </c>
      <c r="R123" s="169" t="str">
        <f ca="1">IF(R$5-$I$5&lt;$A70-1," ",IF(R$5-$I$5+1&gt;'Primary inputs Alt'!$C$17,0,(SUM(OFFSET($I$22,0,R$5-$I$5-$A70+1)))*$C123))</f>
        <v xml:space="preserve"> </v>
      </c>
      <c r="S123" s="169" t="str">
        <f ca="1">IF(S$5-$I$5&lt;$A70-1," ",IF(S$5-$I$5+1&gt;'Primary inputs Alt'!$C$17,0,(SUM(OFFSET($I$22,0,S$5-$I$5-$A70+1)))*$C123))</f>
        <v xml:space="preserve"> </v>
      </c>
      <c r="T123" s="169" t="str">
        <f ca="1">IF(T$5-$I$5&lt;$A70-1," ",IF(T$5-$I$5+1&gt;'Primary inputs Alt'!$C$17,0,(SUM(OFFSET($I$22,0,T$5-$I$5-$A70+1)))*$C123))</f>
        <v xml:space="preserve"> </v>
      </c>
      <c r="U123" s="169" t="str">
        <f ca="1">IF(U$5-$I$5&lt;$A70-1," ",IF(U$5-$I$5+1&gt;'Primary inputs Alt'!$C$17,0,(SUM(OFFSET($I$22,0,U$5-$I$5-$A70+1)))*$C123))</f>
        <v xml:space="preserve"> </v>
      </c>
      <c r="V123" s="169" t="str">
        <f ca="1">IF(V$5-$I$5&lt;$A70-1," ",IF(V$5-$I$5+1&gt;'Primary inputs Alt'!$C$17,0,(SUM(OFFSET($I$22,0,V$5-$I$5-$A70+1)))*$C123))</f>
        <v xml:space="preserve"> </v>
      </c>
      <c r="W123" s="169" t="str">
        <f ca="1">IF(W$5-$I$5&lt;$A70-1," ",IF(W$5-$I$5+1&gt;'Primary inputs Alt'!$C$17,0,(SUM(OFFSET($I$22,0,W$5-$I$5-$A70+1)))*$C123))</f>
        <v xml:space="preserve"> </v>
      </c>
      <c r="X123" s="169" t="str">
        <f ca="1">IF(X$5-$I$5&lt;$A70-1," ",IF(X$5-$I$5+1&gt;'Primary inputs Alt'!$C$17,0,(SUM(OFFSET($I$22,0,X$5-$I$5-$A70+1)))*$C123))</f>
        <v xml:space="preserve"> </v>
      </c>
      <c r="Y123" s="169" t="str">
        <f ca="1">IF(Y$5-$I$5&lt;$A70-1," ",IF(Y$5-$I$5+1&gt;'Primary inputs Alt'!$C$17,0,(SUM(OFFSET($I$22,0,Y$5-$I$5-$A70+1)))*$C123))</f>
        <v xml:space="preserve"> </v>
      </c>
      <c r="Z123" s="169" t="str">
        <f ca="1">IF(Z$5-$I$5&lt;$A70-1," ",IF(Z$5-$I$5+1&gt;'Primary inputs Alt'!$C$17,0,(SUM(OFFSET($I$22,0,Z$5-$I$5-$A70+1)))*$C123))</f>
        <v xml:space="preserve"> </v>
      </c>
      <c r="AA123" s="169" t="str">
        <f ca="1">IF(AA$5-$I$5&lt;$A70-1," ",IF(AA$5-$I$5+1&gt;'Primary inputs Alt'!$C$17,0,(SUM(OFFSET($I$22,0,AA$5-$I$5-$A70+1)))*$C123))</f>
        <v xml:space="preserve"> </v>
      </c>
      <c r="AB123" s="169" t="str">
        <f ca="1">IF(AB$5-$I$5&lt;$A70-1," ",IF(AB$5-$I$5+1&gt;'Primary inputs Alt'!$C$17,0,(SUM(OFFSET($I$22,0,AB$5-$I$5-$A70+1)))*$C123))</f>
        <v xml:space="preserve"> </v>
      </c>
      <c r="AC123" s="169" t="str">
        <f ca="1">IF(AC$5-$I$5&lt;$A70-1," ",IF(AC$5-$I$5+1&gt;'Primary inputs Alt'!$C$17,0,(SUM(OFFSET($I$22,0,AC$5-$I$5-$A70+1)))*$C123))</f>
        <v xml:space="preserve"> </v>
      </c>
      <c r="AD123" s="169" t="str">
        <f ca="1">IF(AD$5-$I$5&lt;$A70-1," ",IF(AD$5-$I$5+1&gt;'Primary inputs Alt'!$C$17,0,(SUM(OFFSET($I$22,0,AD$5-$I$5-$A70+1)))*$C123))</f>
        <v xml:space="preserve"> </v>
      </c>
      <c r="AE123" s="169" t="str">
        <f ca="1">IF(AE$5-$I$5&lt;$A70-1," ",IF(AE$5-$I$5+1&gt;'Primary inputs Alt'!$C$17,0,(SUM(OFFSET($I$22,0,AE$5-$I$5-$A70+1)))*$C123))</f>
        <v xml:space="preserve"> </v>
      </c>
      <c r="AF123" s="169" t="str">
        <f ca="1">IF(AF$5-$I$5&lt;$A70-1," ",IF(AF$5-$I$5+1&gt;'Primary inputs Alt'!$C$17,0,(SUM(OFFSET($I$22,0,AF$5-$I$5-$A70+1)))*$C123))</f>
        <v xml:space="preserve"> </v>
      </c>
      <c r="AG123" s="169" t="str">
        <f ca="1">IF(AG$5-$I$5&lt;$A70-1," ",IF(AG$5-$I$5+1&gt;'Primary inputs Alt'!$C$17,0,(SUM(OFFSET($I$22,0,AG$5-$I$5-$A70+1)))*$C123))</f>
        <v xml:space="preserve"> </v>
      </c>
      <c r="AH123" s="169" t="str">
        <f ca="1">IF(AH$5-$I$5&lt;$A70-1," ",IF(AH$5-$I$5+1&gt;'Primary inputs Alt'!$C$17,0,(SUM(OFFSET($I$22,0,AH$5-$I$5-$A70+1)))*$C123))</f>
        <v xml:space="preserve"> </v>
      </c>
      <c r="AI123" s="169" t="str">
        <f ca="1">IF(AI$5-$I$5&lt;$A70-1," ",IF(AI$5-$I$5+1&gt;'Primary inputs Alt'!$C$17,0,(SUM(OFFSET($I$22,0,AI$5-$I$5-$A70+1)))*$C123))</f>
        <v xml:space="preserve"> </v>
      </c>
      <c r="AJ123" s="169" t="str">
        <f ca="1">IF(AJ$5-$I$5&lt;$A70-1," ",IF(AJ$5-$I$5+1&gt;'Primary inputs Alt'!$C$17,0,(SUM(OFFSET($I$22,0,AJ$5-$I$5-$A70+1)))*$C123))</f>
        <v xml:space="preserve"> </v>
      </c>
      <c r="AK123" s="169" t="str">
        <f ca="1">IF(AK$5-$I$5&lt;$A70-1," ",IF(AK$5-$I$5+1&gt;'Primary inputs Alt'!$C$17,0,(SUM(OFFSET($I$22,0,AK$5-$I$5-$A70+1)))*$C123))</f>
        <v xml:space="preserve"> </v>
      </c>
      <c r="AL123" s="169" t="str">
        <f ca="1">IF(AL$5-$I$5&lt;$A70-1," ",IF(AL$5-$I$5+1&gt;'Primary inputs Alt'!$C$17,0,(SUM(OFFSET($I$22,0,AL$5-$I$5-$A70+1)))*$C123))</f>
        <v xml:space="preserve"> </v>
      </c>
      <c r="AM123" s="169" t="str">
        <f ca="1">IF(AM$5-$I$5&lt;$A70-1," ",IF(AM$5-$I$5+1&gt;'Primary inputs Alt'!$C$17,0,(SUM(OFFSET($I$22,0,AM$5-$I$5-$A70+1)))*$C123))</f>
        <v xml:space="preserve"> </v>
      </c>
      <c r="AN123" s="169" t="str">
        <f ca="1">IF(AN$5-$I$5&lt;$A70-1," ",IF(AN$5-$I$5+1&gt;'Primary inputs Alt'!$C$17,0,(SUM(OFFSET($I$22,0,AN$5-$I$5-$A70+1)))*$C123))</f>
        <v xml:space="preserve"> </v>
      </c>
      <c r="AO123" s="169" t="str">
        <f ca="1">IF(AO$5-$I$5&lt;$A70-1," ",IF(AO$5-$I$5+1&gt;'Primary inputs Alt'!$C$17,0,(SUM(OFFSET($I$22,0,AO$5-$I$5-$A70+1)))*$C123))</f>
        <v xml:space="preserve"> </v>
      </c>
      <c r="AP123" s="169" t="str">
        <f ca="1">IF(AP$5-$I$5&lt;$A70-1," ",IF(AP$5-$I$5+1&gt;'Primary inputs Alt'!$C$17,0,(SUM(OFFSET($I$22,0,AP$5-$I$5-$A70+1)))*$C123))</f>
        <v xml:space="preserve"> </v>
      </c>
      <c r="AQ123" s="169" t="str">
        <f ca="1">IF(AQ$5-$I$5&lt;$A70-1," ",IF(AQ$5-$I$5+1&gt;'Primary inputs Alt'!$C$17,0,(SUM(OFFSET($I$22,0,AQ$5-$I$5-$A70+1)))*$C123))</f>
        <v xml:space="preserve"> </v>
      </c>
      <c r="AR123" s="169" t="str">
        <f ca="1">IF(AR$5-$I$5&lt;$A70-1," ",IF(AR$5-$I$5+1&gt;'Primary inputs Alt'!$C$17,0,(SUM(OFFSET($I$22,0,AR$5-$I$5-$A70+1)))*$C123))</f>
        <v xml:space="preserve"> </v>
      </c>
      <c r="AS123" s="169" t="str">
        <f ca="1">IF(AS$5-$I$5&lt;$A70-1," ",IF(AS$5-$I$5+1&gt;'Primary inputs Alt'!$C$17,0,(SUM(OFFSET($I$22,0,AS$5-$I$5-$A70+1)))*$C123))</f>
        <v xml:space="preserve"> </v>
      </c>
      <c r="AT123" s="169" t="str">
        <f ca="1">IF(AT$5-$I$5&lt;$A70-1," ",IF(AT$5-$I$5+1&gt;'Primary inputs Alt'!$C$17,0,(SUM(OFFSET($I$22,0,AT$5-$I$5-$A70+1)))*$C123))</f>
        <v xml:space="preserve"> </v>
      </c>
      <c r="AU123" s="169" t="str">
        <f ca="1">IF(AU$5-$I$5&lt;$A70-1," ",IF(AU$5-$I$5+1&gt;'Primary inputs Alt'!$C$17,0,(SUM(OFFSET($I$22,0,AU$5-$I$5-$A70+1)))*$C123))</f>
        <v xml:space="preserve"> </v>
      </c>
      <c r="AV123" s="169" t="str">
        <f ca="1">IF(AV$5-$I$5&lt;$A70-1," ",IF(AV$5-$I$5+1&gt;'Primary inputs Alt'!$C$17,0,(SUM(OFFSET($I$22,0,AV$5-$I$5-$A70+1)))*$C123))</f>
        <v xml:space="preserve"> </v>
      </c>
      <c r="AW123" s="169" t="str">
        <f ca="1">IF(AW$5-$I$5&lt;$A70-1," ",IF(AW$5-$I$5+1&gt;'Primary inputs Alt'!$C$17,0,(SUM(OFFSET($I$22,0,AW$5-$I$5-$A70+1)))*$C123))</f>
        <v xml:space="preserve"> </v>
      </c>
      <c r="AX123" s="169" t="str">
        <f ca="1">IF(AX$5-$I$5&lt;$A70-1," ",IF(AX$5-$I$5+1&gt;'Primary inputs Alt'!$C$17,0,(SUM(OFFSET($I$22,0,AX$5-$I$5-$A70+1)))*$C123))</f>
        <v xml:space="preserve"> </v>
      </c>
      <c r="AY123" s="169" t="str">
        <f ca="1">IF(AY$5-$I$5&lt;$A70-1," ",IF(AY$5-$I$5+1&gt;'Primary inputs Alt'!$C$17,0,(SUM(OFFSET($I$22,0,AY$5-$I$5-$A70+1)))*$C123))</f>
        <v xml:space="preserve"> </v>
      </c>
      <c r="AZ123" s="169" t="str">
        <f ca="1">IF(AZ$5-$I$5&lt;$A70-1," ",IF(AZ$5-$I$5+1&gt;'Primary inputs Alt'!$C$17,0,(SUM(OFFSET($I$22,0,AZ$5-$I$5-$A70+1)))*$C123))</f>
        <v xml:space="preserve"> </v>
      </c>
      <c r="BA123" s="169">
        <f ca="1">IF(BA$5-$I$5&lt;$A70-1," ",IF(BA$5-$I$5+1&gt;'Primary inputs Alt'!$C$17,0,(SUM(OFFSET($I$22,0,BA$5-$I$5-$A70+1)))*$C123))</f>
        <v>0</v>
      </c>
      <c r="BB123" s="169">
        <f ca="1">IF(BB$5-$I$5&lt;$A70-1," ",IF(BB$5-$I$5+1&gt;'Primary inputs Alt'!$C$17,0,(SUM(OFFSET($I$22,0,BB$5-$I$5-$A70+1)))*$C123))</f>
        <v>0</v>
      </c>
      <c r="BC123" s="169">
        <f ca="1">IF(BC$5-$I$5&lt;$A70-1," ",IF(BC$5-$I$5+1&gt;'Primary inputs Alt'!$C$17,0,(SUM(OFFSET($I$22,0,BC$5-$I$5-$A70+1)))*$C123))</f>
        <v>0</v>
      </c>
      <c r="BD123" s="169">
        <f ca="1">IF(BD$5-$I$5&lt;$A70-1," ",IF(BD$5-$I$5+1&gt;'Primary inputs Alt'!$C$17,0,(SUM(OFFSET($I$22,0,BD$5-$I$5-$A70+1)))*$C123))</f>
        <v>0</v>
      </c>
      <c r="BE123" s="169">
        <f ca="1">IF(BE$5-$I$5&lt;$A70-1," ",IF(BE$5-$I$5+1&gt;'Primary inputs Alt'!$C$17,0,(SUM(OFFSET($I$22,0,BE$5-$I$5-$A70+1)))*$C123))</f>
        <v>0</v>
      </c>
      <c r="BF123" s="169">
        <f ca="1">IF(BF$5-$I$5&lt;$A70-1," ",IF(BF$5-$I$5+1&gt;'Primary inputs Alt'!$C$17,0,(SUM(OFFSET($I$22,0,BF$5-$I$5-$A70+1)))*$C123))</f>
        <v>0</v>
      </c>
    </row>
    <row r="124" spans="2:58">
      <c r="B124" s="119" t="s">
        <v>240</v>
      </c>
      <c r="C124" s="119">
        <f t="shared" ca="1" si="2"/>
        <v>0</v>
      </c>
      <c r="I124" s="169" t="str">
        <f ca="1">IF(I$5-$I$5&lt;$A71-1," ",IF(I$5-$I$5+1&gt;'Primary inputs Alt'!$C$17,0,(SUM(OFFSET($I$22,0,I$5-$I$5-$A71+1)))*$C124))</f>
        <v xml:space="preserve"> </v>
      </c>
      <c r="J124" s="169" t="str">
        <f ca="1">IF(J$5-$I$5&lt;$A71-1," ",IF(J$5-$I$5+1&gt;'Primary inputs Alt'!$C$17,0,(SUM(OFFSET($I$22,0,J$5-$I$5-$A71+1)))*$C124))</f>
        <v xml:space="preserve"> </v>
      </c>
      <c r="K124" s="169" t="str">
        <f ca="1">IF(K$5-$I$5&lt;$A71-1," ",IF(K$5-$I$5+1&gt;'Primary inputs Alt'!$C$17,0,(SUM(OFFSET($I$22,0,K$5-$I$5-$A71+1)))*$C124))</f>
        <v xml:space="preserve"> </v>
      </c>
      <c r="L124" s="169" t="str">
        <f ca="1">IF(L$5-$I$5&lt;$A71-1," ",IF(L$5-$I$5+1&gt;'Primary inputs Alt'!$C$17,0,(SUM(OFFSET($I$22,0,L$5-$I$5-$A71+1)))*$C124))</f>
        <v xml:space="preserve"> </v>
      </c>
      <c r="M124" s="169" t="str">
        <f ca="1">IF(M$5-$I$5&lt;$A71-1," ",IF(M$5-$I$5+1&gt;'Primary inputs Alt'!$C$17,0,(SUM(OFFSET($I$22,0,M$5-$I$5-$A71+1)))*$C124))</f>
        <v xml:space="preserve"> </v>
      </c>
      <c r="N124" s="169" t="str">
        <f ca="1">IF(N$5-$I$5&lt;$A71-1," ",IF(N$5-$I$5+1&gt;'Primary inputs Alt'!$C$17,0,(SUM(OFFSET($I$22,0,N$5-$I$5-$A71+1)))*$C124))</f>
        <v xml:space="preserve"> </v>
      </c>
      <c r="O124" s="169" t="str">
        <f ca="1">IF(O$5-$I$5&lt;$A71-1," ",IF(O$5-$I$5+1&gt;'Primary inputs Alt'!$C$17,0,(SUM(OFFSET($I$22,0,O$5-$I$5-$A71+1)))*$C124))</f>
        <v xml:space="preserve"> </v>
      </c>
      <c r="P124" s="169" t="str">
        <f ca="1">IF(P$5-$I$5&lt;$A71-1," ",IF(P$5-$I$5+1&gt;'Primary inputs Alt'!$C$17,0,(SUM(OFFSET($I$22,0,P$5-$I$5-$A71+1)))*$C124))</f>
        <v xml:space="preserve"> </v>
      </c>
      <c r="Q124" s="169" t="str">
        <f ca="1">IF(Q$5-$I$5&lt;$A71-1," ",IF(Q$5-$I$5+1&gt;'Primary inputs Alt'!$C$17,0,(SUM(OFFSET($I$22,0,Q$5-$I$5-$A71+1)))*$C124))</f>
        <v xml:space="preserve"> </v>
      </c>
      <c r="R124" s="169" t="str">
        <f ca="1">IF(R$5-$I$5&lt;$A71-1," ",IF(R$5-$I$5+1&gt;'Primary inputs Alt'!$C$17,0,(SUM(OFFSET($I$22,0,R$5-$I$5-$A71+1)))*$C124))</f>
        <v xml:space="preserve"> </v>
      </c>
      <c r="S124" s="169" t="str">
        <f ca="1">IF(S$5-$I$5&lt;$A71-1," ",IF(S$5-$I$5+1&gt;'Primary inputs Alt'!$C$17,0,(SUM(OFFSET($I$22,0,S$5-$I$5-$A71+1)))*$C124))</f>
        <v xml:space="preserve"> </v>
      </c>
      <c r="T124" s="169" t="str">
        <f ca="1">IF(T$5-$I$5&lt;$A71-1," ",IF(T$5-$I$5+1&gt;'Primary inputs Alt'!$C$17,0,(SUM(OFFSET($I$22,0,T$5-$I$5-$A71+1)))*$C124))</f>
        <v xml:space="preserve"> </v>
      </c>
      <c r="U124" s="169" t="str">
        <f ca="1">IF(U$5-$I$5&lt;$A71-1," ",IF(U$5-$I$5+1&gt;'Primary inputs Alt'!$C$17,0,(SUM(OFFSET($I$22,0,U$5-$I$5-$A71+1)))*$C124))</f>
        <v xml:space="preserve"> </v>
      </c>
      <c r="V124" s="169" t="str">
        <f ca="1">IF(V$5-$I$5&lt;$A71-1," ",IF(V$5-$I$5+1&gt;'Primary inputs Alt'!$C$17,0,(SUM(OFFSET($I$22,0,V$5-$I$5-$A71+1)))*$C124))</f>
        <v xml:space="preserve"> </v>
      </c>
      <c r="W124" s="169" t="str">
        <f ca="1">IF(W$5-$I$5&lt;$A71-1," ",IF(W$5-$I$5+1&gt;'Primary inputs Alt'!$C$17,0,(SUM(OFFSET($I$22,0,W$5-$I$5-$A71+1)))*$C124))</f>
        <v xml:space="preserve"> </v>
      </c>
      <c r="X124" s="169" t="str">
        <f ca="1">IF(X$5-$I$5&lt;$A71-1," ",IF(X$5-$I$5+1&gt;'Primary inputs Alt'!$C$17,0,(SUM(OFFSET($I$22,0,X$5-$I$5-$A71+1)))*$C124))</f>
        <v xml:space="preserve"> </v>
      </c>
      <c r="Y124" s="169" t="str">
        <f ca="1">IF(Y$5-$I$5&lt;$A71-1," ",IF(Y$5-$I$5+1&gt;'Primary inputs Alt'!$C$17,0,(SUM(OFFSET($I$22,0,Y$5-$I$5-$A71+1)))*$C124))</f>
        <v xml:space="preserve"> </v>
      </c>
      <c r="Z124" s="169" t="str">
        <f ca="1">IF(Z$5-$I$5&lt;$A71-1," ",IF(Z$5-$I$5+1&gt;'Primary inputs Alt'!$C$17,0,(SUM(OFFSET($I$22,0,Z$5-$I$5-$A71+1)))*$C124))</f>
        <v xml:space="preserve"> </v>
      </c>
      <c r="AA124" s="169" t="str">
        <f ca="1">IF(AA$5-$I$5&lt;$A71-1," ",IF(AA$5-$I$5+1&gt;'Primary inputs Alt'!$C$17,0,(SUM(OFFSET($I$22,0,AA$5-$I$5-$A71+1)))*$C124))</f>
        <v xml:space="preserve"> </v>
      </c>
      <c r="AB124" s="169" t="str">
        <f ca="1">IF(AB$5-$I$5&lt;$A71-1," ",IF(AB$5-$I$5+1&gt;'Primary inputs Alt'!$C$17,0,(SUM(OFFSET($I$22,0,AB$5-$I$5-$A71+1)))*$C124))</f>
        <v xml:space="preserve"> </v>
      </c>
      <c r="AC124" s="169" t="str">
        <f ca="1">IF(AC$5-$I$5&lt;$A71-1," ",IF(AC$5-$I$5+1&gt;'Primary inputs Alt'!$C$17,0,(SUM(OFFSET($I$22,0,AC$5-$I$5-$A71+1)))*$C124))</f>
        <v xml:space="preserve"> </v>
      </c>
      <c r="AD124" s="169" t="str">
        <f ca="1">IF(AD$5-$I$5&lt;$A71-1," ",IF(AD$5-$I$5+1&gt;'Primary inputs Alt'!$C$17,0,(SUM(OFFSET($I$22,0,AD$5-$I$5-$A71+1)))*$C124))</f>
        <v xml:space="preserve"> </v>
      </c>
      <c r="AE124" s="169" t="str">
        <f ca="1">IF(AE$5-$I$5&lt;$A71-1," ",IF(AE$5-$I$5+1&gt;'Primary inputs Alt'!$C$17,0,(SUM(OFFSET($I$22,0,AE$5-$I$5-$A71+1)))*$C124))</f>
        <v xml:space="preserve"> </v>
      </c>
      <c r="AF124" s="169" t="str">
        <f ca="1">IF(AF$5-$I$5&lt;$A71-1," ",IF(AF$5-$I$5+1&gt;'Primary inputs Alt'!$C$17,0,(SUM(OFFSET($I$22,0,AF$5-$I$5-$A71+1)))*$C124))</f>
        <v xml:space="preserve"> </v>
      </c>
      <c r="AG124" s="169" t="str">
        <f ca="1">IF(AG$5-$I$5&lt;$A71-1," ",IF(AG$5-$I$5+1&gt;'Primary inputs Alt'!$C$17,0,(SUM(OFFSET($I$22,0,AG$5-$I$5-$A71+1)))*$C124))</f>
        <v xml:space="preserve"> </v>
      </c>
      <c r="AH124" s="169" t="str">
        <f ca="1">IF(AH$5-$I$5&lt;$A71-1," ",IF(AH$5-$I$5+1&gt;'Primary inputs Alt'!$C$17,0,(SUM(OFFSET($I$22,0,AH$5-$I$5-$A71+1)))*$C124))</f>
        <v xml:space="preserve"> </v>
      </c>
      <c r="AI124" s="169" t="str">
        <f ca="1">IF(AI$5-$I$5&lt;$A71-1," ",IF(AI$5-$I$5+1&gt;'Primary inputs Alt'!$C$17,0,(SUM(OFFSET($I$22,0,AI$5-$I$5-$A71+1)))*$C124))</f>
        <v xml:space="preserve"> </v>
      </c>
      <c r="AJ124" s="169" t="str">
        <f ca="1">IF(AJ$5-$I$5&lt;$A71-1," ",IF(AJ$5-$I$5+1&gt;'Primary inputs Alt'!$C$17,0,(SUM(OFFSET($I$22,0,AJ$5-$I$5-$A71+1)))*$C124))</f>
        <v xml:space="preserve"> </v>
      </c>
      <c r="AK124" s="169" t="str">
        <f ca="1">IF(AK$5-$I$5&lt;$A71-1," ",IF(AK$5-$I$5+1&gt;'Primary inputs Alt'!$C$17,0,(SUM(OFFSET($I$22,0,AK$5-$I$5-$A71+1)))*$C124))</f>
        <v xml:space="preserve"> </v>
      </c>
      <c r="AL124" s="169" t="str">
        <f ca="1">IF(AL$5-$I$5&lt;$A71-1," ",IF(AL$5-$I$5+1&gt;'Primary inputs Alt'!$C$17,0,(SUM(OFFSET($I$22,0,AL$5-$I$5-$A71+1)))*$C124))</f>
        <v xml:space="preserve"> </v>
      </c>
      <c r="AM124" s="169" t="str">
        <f ca="1">IF(AM$5-$I$5&lt;$A71-1," ",IF(AM$5-$I$5+1&gt;'Primary inputs Alt'!$C$17,0,(SUM(OFFSET($I$22,0,AM$5-$I$5-$A71+1)))*$C124))</f>
        <v xml:space="preserve"> </v>
      </c>
      <c r="AN124" s="169" t="str">
        <f ca="1">IF(AN$5-$I$5&lt;$A71-1," ",IF(AN$5-$I$5+1&gt;'Primary inputs Alt'!$C$17,0,(SUM(OFFSET($I$22,0,AN$5-$I$5-$A71+1)))*$C124))</f>
        <v xml:space="preserve"> </v>
      </c>
      <c r="AO124" s="169" t="str">
        <f ca="1">IF(AO$5-$I$5&lt;$A71-1," ",IF(AO$5-$I$5+1&gt;'Primary inputs Alt'!$C$17,0,(SUM(OFFSET($I$22,0,AO$5-$I$5-$A71+1)))*$C124))</f>
        <v xml:space="preserve"> </v>
      </c>
      <c r="AP124" s="169" t="str">
        <f ca="1">IF(AP$5-$I$5&lt;$A71-1," ",IF(AP$5-$I$5+1&gt;'Primary inputs Alt'!$C$17,0,(SUM(OFFSET($I$22,0,AP$5-$I$5-$A71+1)))*$C124))</f>
        <v xml:space="preserve"> </v>
      </c>
      <c r="AQ124" s="169" t="str">
        <f ca="1">IF(AQ$5-$I$5&lt;$A71-1," ",IF(AQ$5-$I$5+1&gt;'Primary inputs Alt'!$C$17,0,(SUM(OFFSET($I$22,0,AQ$5-$I$5-$A71+1)))*$C124))</f>
        <v xml:space="preserve"> </v>
      </c>
      <c r="AR124" s="169" t="str">
        <f ca="1">IF(AR$5-$I$5&lt;$A71-1," ",IF(AR$5-$I$5+1&gt;'Primary inputs Alt'!$C$17,0,(SUM(OFFSET($I$22,0,AR$5-$I$5-$A71+1)))*$C124))</f>
        <v xml:space="preserve"> </v>
      </c>
      <c r="AS124" s="169" t="str">
        <f ca="1">IF(AS$5-$I$5&lt;$A71-1," ",IF(AS$5-$I$5+1&gt;'Primary inputs Alt'!$C$17,0,(SUM(OFFSET($I$22,0,AS$5-$I$5-$A71+1)))*$C124))</f>
        <v xml:space="preserve"> </v>
      </c>
      <c r="AT124" s="169" t="str">
        <f ca="1">IF(AT$5-$I$5&lt;$A71-1," ",IF(AT$5-$I$5+1&gt;'Primary inputs Alt'!$C$17,0,(SUM(OFFSET($I$22,0,AT$5-$I$5-$A71+1)))*$C124))</f>
        <v xml:space="preserve"> </v>
      </c>
      <c r="AU124" s="169" t="str">
        <f ca="1">IF(AU$5-$I$5&lt;$A71-1," ",IF(AU$5-$I$5+1&gt;'Primary inputs Alt'!$C$17,0,(SUM(OFFSET($I$22,0,AU$5-$I$5-$A71+1)))*$C124))</f>
        <v xml:space="preserve"> </v>
      </c>
      <c r="AV124" s="169" t="str">
        <f ca="1">IF(AV$5-$I$5&lt;$A71-1," ",IF(AV$5-$I$5+1&gt;'Primary inputs Alt'!$C$17,0,(SUM(OFFSET($I$22,0,AV$5-$I$5-$A71+1)))*$C124))</f>
        <v xml:space="preserve"> </v>
      </c>
      <c r="AW124" s="169" t="str">
        <f ca="1">IF(AW$5-$I$5&lt;$A71-1," ",IF(AW$5-$I$5+1&gt;'Primary inputs Alt'!$C$17,0,(SUM(OFFSET($I$22,0,AW$5-$I$5-$A71+1)))*$C124))</f>
        <v xml:space="preserve"> </v>
      </c>
      <c r="AX124" s="169" t="str">
        <f ca="1">IF(AX$5-$I$5&lt;$A71-1," ",IF(AX$5-$I$5+1&gt;'Primary inputs Alt'!$C$17,0,(SUM(OFFSET($I$22,0,AX$5-$I$5-$A71+1)))*$C124))</f>
        <v xml:space="preserve"> </v>
      </c>
      <c r="AY124" s="169" t="str">
        <f ca="1">IF(AY$5-$I$5&lt;$A71-1," ",IF(AY$5-$I$5+1&gt;'Primary inputs Alt'!$C$17,0,(SUM(OFFSET($I$22,0,AY$5-$I$5-$A71+1)))*$C124))</f>
        <v xml:space="preserve"> </v>
      </c>
      <c r="AZ124" s="169" t="str">
        <f ca="1">IF(AZ$5-$I$5&lt;$A71-1," ",IF(AZ$5-$I$5+1&gt;'Primary inputs Alt'!$C$17,0,(SUM(OFFSET($I$22,0,AZ$5-$I$5-$A71+1)))*$C124))</f>
        <v xml:space="preserve"> </v>
      </c>
      <c r="BA124" s="169" t="str">
        <f ca="1">IF(BA$5-$I$5&lt;$A71-1," ",IF(BA$5-$I$5+1&gt;'Primary inputs Alt'!$C$17,0,(SUM(OFFSET($I$22,0,BA$5-$I$5-$A71+1)))*$C124))</f>
        <v xml:space="preserve"> </v>
      </c>
      <c r="BB124" s="169">
        <f ca="1">IF(BB$5-$I$5&lt;$A71-1," ",IF(BB$5-$I$5+1&gt;'Primary inputs Alt'!$C$17,0,(SUM(OFFSET($I$22,0,BB$5-$I$5-$A71+1)))*$C124))</f>
        <v>0</v>
      </c>
      <c r="BC124" s="169">
        <f ca="1">IF(BC$5-$I$5&lt;$A71-1," ",IF(BC$5-$I$5+1&gt;'Primary inputs Alt'!$C$17,0,(SUM(OFFSET($I$22,0,BC$5-$I$5-$A71+1)))*$C124))</f>
        <v>0</v>
      </c>
      <c r="BD124" s="169">
        <f ca="1">IF(BD$5-$I$5&lt;$A71-1," ",IF(BD$5-$I$5+1&gt;'Primary inputs Alt'!$C$17,0,(SUM(OFFSET($I$22,0,BD$5-$I$5-$A71+1)))*$C124))</f>
        <v>0</v>
      </c>
      <c r="BE124" s="169">
        <f ca="1">IF(BE$5-$I$5&lt;$A71-1," ",IF(BE$5-$I$5+1&gt;'Primary inputs Alt'!$C$17,0,(SUM(OFFSET($I$22,0,BE$5-$I$5-$A71+1)))*$C124))</f>
        <v>0</v>
      </c>
      <c r="BF124" s="169">
        <f ca="1">IF(BF$5-$I$5&lt;$A71-1," ",IF(BF$5-$I$5+1&gt;'Primary inputs Alt'!$C$17,0,(SUM(OFFSET($I$22,0,BF$5-$I$5-$A71+1)))*$C124))</f>
        <v>0</v>
      </c>
    </row>
    <row r="125" spans="2:58">
      <c r="B125" s="119" t="s">
        <v>241</v>
      </c>
      <c r="C125" s="119">
        <f t="shared" ca="1" si="2"/>
        <v>0</v>
      </c>
      <c r="I125" s="169" t="str">
        <f ca="1">IF(I$5-$I$5&lt;$A72-1," ",IF(I$5-$I$5+1&gt;'Primary inputs Alt'!$C$17,0,(SUM(OFFSET($I$22,0,I$5-$I$5-$A72+1)))*$C125))</f>
        <v xml:space="preserve"> </v>
      </c>
      <c r="J125" s="169" t="str">
        <f ca="1">IF(J$5-$I$5&lt;$A72-1," ",IF(J$5-$I$5+1&gt;'Primary inputs Alt'!$C$17,0,(SUM(OFFSET($I$22,0,J$5-$I$5-$A72+1)))*$C125))</f>
        <v xml:space="preserve"> </v>
      </c>
      <c r="K125" s="169" t="str">
        <f ca="1">IF(K$5-$I$5&lt;$A72-1," ",IF(K$5-$I$5+1&gt;'Primary inputs Alt'!$C$17,0,(SUM(OFFSET($I$22,0,K$5-$I$5-$A72+1)))*$C125))</f>
        <v xml:space="preserve"> </v>
      </c>
      <c r="L125" s="169" t="str">
        <f ca="1">IF(L$5-$I$5&lt;$A72-1," ",IF(L$5-$I$5+1&gt;'Primary inputs Alt'!$C$17,0,(SUM(OFFSET($I$22,0,L$5-$I$5-$A72+1)))*$C125))</f>
        <v xml:space="preserve"> </v>
      </c>
      <c r="M125" s="169" t="str">
        <f ca="1">IF(M$5-$I$5&lt;$A72-1," ",IF(M$5-$I$5+1&gt;'Primary inputs Alt'!$C$17,0,(SUM(OFFSET($I$22,0,M$5-$I$5-$A72+1)))*$C125))</f>
        <v xml:space="preserve"> </v>
      </c>
      <c r="N125" s="169" t="str">
        <f ca="1">IF(N$5-$I$5&lt;$A72-1," ",IF(N$5-$I$5+1&gt;'Primary inputs Alt'!$C$17,0,(SUM(OFFSET($I$22,0,N$5-$I$5-$A72+1)))*$C125))</f>
        <v xml:space="preserve"> </v>
      </c>
      <c r="O125" s="169" t="str">
        <f ca="1">IF(O$5-$I$5&lt;$A72-1," ",IF(O$5-$I$5+1&gt;'Primary inputs Alt'!$C$17,0,(SUM(OFFSET($I$22,0,O$5-$I$5-$A72+1)))*$C125))</f>
        <v xml:space="preserve"> </v>
      </c>
      <c r="P125" s="169" t="str">
        <f ca="1">IF(P$5-$I$5&lt;$A72-1," ",IF(P$5-$I$5+1&gt;'Primary inputs Alt'!$C$17,0,(SUM(OFFSET($I$22,0,P$5-$I$5-$A72+1)))*$C125))</f>
        <v xml:space="preserve"> </v>
      </c>
      <c r="Q125" s="169" t="str">
        <f ca="1">IF(Q$5-$I$5&lt;$A72-1," ",IF(Q$5-$I$5+1&gt;'Primary inputs Alt'!$C$17,0,(SUM(OFFSET($I$22,0,Q$5-$I$5-$A72+1)))*$C125))</f>
        <v xml:space="preserve"> </v>
      </c>
      <c r="R125" s="169" t="str">
        <f ca="1">IF(R$5-$I$5&lt;$A72-1," ",IF(R$5-$I$5+1&gt;'Primary inputs Alt'!$C$17,0,(SUM(OFFSET($I$22,0,R$5-$I$5-$A72+1)))*$C125))</f>
        <v xml:space="preserve"> </v>
      </c>
      <c r="S125" s="169" t="str">
        <f ca="1">IF(S$5-$I$5&lt;$A72-1," ",IF(S$5-$I$5+1&gt;'Primary inputs Alt'!$C$17,0,(SUM(OFFSET($I$22,0,S$5-$I$5-$A72+1)))*$C125))</f>
        <v xml:space="preserve"> </v>
      </c>
      <c r="T125" s="169" t="str">
        <f ca="1">IF(T$5-$I$5&lt;$A72-1," ",IF(T$5-$I$5+1&gt;'Primary inputs Alt'!$C$17,0,(SUM(OFFSET($I$22,0,T$5-$I$5-$A72+1)))*$C125))</f>
        <v xml:space="preserve"> </v>
      </c>
      <c r="U125" s="169" t="str">
        <f ca="1">IF(U$5-$I$5&lt;$A72-1," ",IF(U$5-$I$5+1&gt;'Primary inputs Alt'!$C$17,0,(SUM(OFFSET($I$22,0,U$5-$I$5-$A72+1)))*$C125))</f>
        <v xml:space="preserve"> </v>
      </c>
      <c r="V125" s="169" t="str">
        <f ca="1">IF(V$5-$I$5&lt;$A72-1," ",IF(V$5-$I$5+1&gt;'Primary inputs Alt'!$C$17,0,(SUM(OFFSET($I$22,0,V$5-$I$5-$A72+1)))*$C125))</f>
        <v xml:space="preserve"> </v>
      </c>
      <c r="W125" s="169" t="str">
        <f ca="1">IF(W$5-$I$5&lt;$A72-1," ",IF(W$5-$I$5+1&gt;'Primary inputs Alt'!$C$17,0,(SUM(OFFSET($I$22,0,W$5-$I$5-$A72+1)))*$C125))</f>
        <v xml:space="preserve"> </v>
      </c>
      <c r="X125" s="169" t="str">
        <f ca="1">IF(X$5-$I$5&lt;$A72-1," ",IF(X$5-$I$5+1&gt;'Primary inputs Alt'!$C$17,0,(SUM(OFFSET($I$22,0,X$5-$I$5-$A72+1)))*$C125))</f>
        <v xml:space="preserve"> </v>
      </c>
      <c r="Y125" s="169" t="str">
        <f ca="1">IF(Y$5-$I$5&lt;$A72-1," ",IF(Y$5-$I$5+1&gt;'Primary inputs Alt'!$C$17,0,(SUM(OFFSET($I$22,0,Y$5-$I$5-$A72+1)))*$C125))</f>
        <v xml:space="preserve"> </v>
      </c>
      <c r="Z125" s="169" t="str">
        <f ca="1">IF(Z$5-$I$5&lt;$A72-1," ",IF(Z$5-$I$5+1&gt;'Primary inputs Alt'!$C$17,0,(SUM(OFFSET($I$22,0,Z$5-$I$5-$A72+1)))*$C125))</f>
        <v xml:space="preserve"> </v>
      </c>
      <c r="AA125" s="169" t="str">
        <f ca="1">IF(AA$5-$I$5&lt;$A72-1," ",IF(AA$5-$I$5+1&gt;'Primary inputs Alt'!$C$17,0,(SUM(OFFSET($I$22,0,AA$5-$I$5-$A72+1)))*$C125))</f>
        <v xml:space="preserve"> </v>
      </c>
      <c r="AB125" s="169" t="str">
        <f ca="1">IF(AB$5-$I$5&lt;$A72-1," ",IF(AB$5-$I$5+1&gt;'Primary inputs Alt'!$C$17,0,(SUM(OFFSET($I$22,0,AB$5-$I$5-$A72+1)))*$C125))</f>
        <v xml:space="preserve"> </v>
      </c>
      <c r="AC125" s="169" t="str">
        <f ca="1">IF(AC$5-$I$5&lt;$A72-1," ",IF(AC$5-$I$5+1&gt;'Primary inputs Alt'!$C$17,0,(SUM(OFFSET($I$22,0,AC$5-$I$5-$A72+1)))*$C125))</f>
        <v xml:space="preserve"> </v>
      </c>
      <c r="AD125" s="169" t="str">
        <f ca="1">IF(AD$5-$I$5&lt;$A72-1," ",IF(AD$5-$I$5+1&gt;'Primary inputs Alt'!$C$17,0,(SUM(OFFSET($I$22,0,AD$5-$I$5-$A72+1)))*$C125))</f>
        <v xml:space="preserve"> </v>
      </c>
      <c r="AE125" s="169" t="str">
        <f ca="1">IF(AE$5-$I$5&lt;$A72-1," ",IF(AE$5-$I$5+1&gt;'Primary inputs Alt'!$C$17,0,(SUM(OFFSET($I$22,0,AE$5-$I$5-$A72+1)))*$C125))</f>
        <v xml:space="preserve"> </v>
      </c>
      <c r="AF125" s="169" t="str">
        <f ca="1">IF(AF$5-$I$5&lt;$A72-1," ",IF(AF$5-$I$5+1&gt;'Primary inputs Alt'!$C$17,0,(SUM(OFFSET($I$22,0,AF$5-$I$5-$A72+1)))*$C125))</f>
        <v xml:space="preserve"> </v>
      </c>
      <c r="AG125" s="169" t="str">
        <f ca="1">IF(AG$5-$I$5&lt;$A72-1," ",IF(AG$5-$I$5+1&gt;'Primary inputs Alt'!$C$17,0,(SUM(OFFSET($I$22,0,AG$5-$I$5-$A72+1)))*$C125))</f>
        <v xml:space="preserve"> </v>
      </c>
      <c r="AH125" s="169" t="str">
        <f ca="1">IF(AH$5-$I$5&lt;$A72-1," ",IF(AH$5-$I$5+1&gt;'Primary inputs Alt'!$C$17,0,(SUM(OFFSET($I$22,0,AH$5-$I$5-$A72+1)))*$C125))</f>
        <v xml:space="preserve"> </v>
      </c>
      <c r="AI125" s="169" t="str">
        <f ca="1">IF(AI$5-$I$5&lt;$A72-1," ",IF(AI$5-$I$5+1&gt;'Primary inputs Alt'!$C$17,0,(SUM(OFFSET($I$22,0,AI$5-$I$5-$A72+1)))*$C125))</f>
        <v xml:space="preserve"> </v>
      </c>
      <c r="AJ125" s="169" t="str">
        <f ca="1">IF(AJ$5-$I$5&lt;$A72-1," ",IF(AJ$5-$I$5+1&gt;'Primary inputs Alt'!$C$17,0,(SUM(OFFSET($I$22,0,AJ$5-$I$5-$A72+1)))*$C125))</f>
        <v xml:space="preserve"> </v>
      </c>
      <c r="AK125" s="169" t="str">
        <f ca="1">IF(AK$5-$I$5&lt;$A72-1," ",IF(AK$5-$I$5+1&gt;'Primary inputs Alt'!$C$17,0,(SUM(OFFSET($I$22,0,AK$5-$I$5-$A72+1)))*$C125))</f>
        <v xml:space="preserve"> </v>
      </c>
      <c r="AL125" s="169" t="str">
        <f ca="1">IF(AL$5-$I$5&lt;$A72-1," ",IF(AL$5-$I$5+1&gt;'Primary inputs Alt'!$C$17,0,(SUM(OFFSET($I$22,0,AL$5-$I$5-$A72+1)))*$C125))</f>
        <v xml:space="preserve"> </v>
      </c>
      <c r="AM125" s="169" t="str">
        <f ca="1">IF(AM$5-$I$5&lt;$A72-1," ",IF(AM$5-$I$5+1&gt;'Primary inputs Alt'!$C$17,0,(SUM(OFFSET($I$22,0,AM$5-$I$5-$A72+1)))*$C125))</f>
        <v xml:space="preserve"> </v>
      </c>
      <c r="AN125" s="169" t="str">
        <f ca="1">IF(AN$5-$I$5&lt;$A72-1," ",IF(AN$5-$I$5+1&gt;'Primary inputs Alt'!$C$17,0,(SUM(OFFSET($I$22,0,AN$5-$I$5-$A72+1)))*$C125))</f>
        <v xml:space="preserve"> </v>
      </c>
      <c r="AO125" s="169" t="str">
        <f ca="1">IF(AO$5-$I$5&lt;$A72-1," ",IF(AO$5-$I$5+1&gt;'Primary inputs Alt'!$C$17,0,(SUM(OFFSET($I$22,0,AO$5-$I$5-$A72+1)))*$C125))</f>
        <v xml:space="preserve"> </v>
      </c>
      <c r="AP125" s="169" t="str">
        <f ca="1">IF(AP$5-$I$5&lt;$A72-1," ",IF(AP$5-$I$5+1&gt;'Primary inputs Alt'!$C$17,0,(SUM(OFFSET($I$22,0,AP$5-$I$5-$A72+1)))*$C125))</f>
        <v xml:space="preserve"> </v>
      </c>
      <c r="AQ125" s="169" t="str">
        <f ca="1">IF(AQ$5-$I$5&lt;$A72-1," ",IF(AQ$5-$I$5+1&gt;'Primary inputs Alt'!$C$17,0,(SUM(OFFSET($I$22,0,AQ$5-$I$5-$A72+1)))*$C125))</f>
        <v xml:space="preserve"> </v>
      </c>
      <c r="AR125" s="169" t="str">
        <f ca="1">IF(AR$5-$I$5&lt;$A72-1," ",IF(AR$5-$I$5+1&gt;'Primary inputs Alt'!$C$17,0,(SUM(OFFSET($I$22,0,AR$5-$I$5-$A72+1)))*$C125))</f>
        <v xml:space="preserve"> </v>
      </c>
      <c r="AS125" s="169" t="str">
        <f ca="1">IF(AS$5-$I$5&lt;$A72-1," ",IF(AS$5-$I$5+1&gt;'Primary inputs Alt'!$C$17,0,(SUM(OFFSET($I$22,0,AS$5-$I$5-$A72+1)))*$C125))</f>
        <v xml:space="preserve"> </v>
      </c>
      <c r="AT125" s="169" t="str">
        <f ca="1">IF(AT$5-$I$5&lt;$A72-1," ",IF(AT$5-$I$5+1&gt;'Primary inputs Alt'!$C$17,0,(SUM(OFFSET($I$22,0,AT$5-$I$5-$A72+1)))*$C125))</f>
        <v xml:space="preserve"> </v>
      </c>
      <c r="AU125" s="169" t="str">
        <f ca="1">IF(AU$5-$I$5&lt;$A72-1," ",IF(AU$5-$I$5+1&gt;'Primary inputs Alt'!$C$17,0,(SUM(OFFSET($I$22,0,AU$5-$I$5-$A72+1)))*$C125))</f>
        <v xml:space="preserve"> </v>
      </c>
      <c r="AV125" s="169" t="str">
        <f ca="1">IF(AV$5-$I$5&lt;$A72-1," ",IF(AV$5-$I$5+1&gt;'Primary inputs Alt'!$C$17,0,(SUM(OFFSET($I$22,0,AV$5-$I$5-$A72+1)))*$C125))</f>
        <v xml:space="preserve"> </v>
      </c>
      <c r="AW125" s="169" t="str">
        <f ca="1">IF(AW$5-$I$5&lt;$A72-1," ",IF(AW$5-$I$5+1&gt;'Primary inputs Alt'!$C$17,0,(SUM(OFFSET($I$22,0,AW$5-$I$5-$A72+1)))*$C125))</f>
        <v xml:space="preserve"> </v>
      </c>
      <c r="AX125" s="169" t="str">
        <f ca="1">IF(AX$5-$I$5&lt;$A72-1," ",IF(AX$5-$I$5+1&gt;'Primary inputs Alt'!$C$17,0,(SUM(OFFSET($I$22,0,AX$5-$I$5-$A72+1)))*$C125))</f>
        <v xml:space="preserve"> </v>
      </c>
      <c r="AY125" s="169" t="str">
        <f ca="1">IF(AY$5-$I$5&lt;$A72-1," ",IF(AY$5-$I$5+1&gt;'Primary inputs Alt'!$C$17,0,(SUM(OFFSET($I$22,0,AY$5-$I$5-$A72+1)))*$C125))</f>
        <v xml:space="preserve"> </v>
      </c>
      <c r="AZ125" s="169" t="str">
        <f ca="1">IF(AZ$5-$I$5&lt;$A72-1," ",IF(AZ$5-$I$5+1&gt;'Primary inputs Alt'!$C$17,0,(SUM(OFFSET($I$22,0,AZ$5-$I$5-$A72+1)))*$C125))</f>
        <v xml:space="preserve"> </v>
      </c>
      <c r="BA125" s="169" t="str">
        <f ca="1">IF(BA$5-$I$5&lt;$A72-1," ",IF(BA$5-$I$5+1&gt;'Primary inputs Alt'!$C$17,0,(SUM(OFFSET($I$22,0,BA$5-$I$5-$A72+1)))*$C125))</f>
        <v xml:space="preserve"> </v>
      </c>
      <c r="BB125" s="169" t="str">
        <f ca="1">IF(BB$5-$I$5&lt;$A72-1," ",IF(BB$5-$I$5+1&gt;'Primary inputs Alt'!$C$17,0,(SUM(OFFSET($I$22,0,BB$5-$I$5-$A72+1)))*$C125))</f>
        <v xml:space="preserve"> </v>
      </c>
      <c r="BC125" s="169">
        <f ca="1">IF(BC$5-$I$5&lt;$A72-1," ",IF(BC$5-$I$5+1&gt;'Primary inputs Alt'!$C$17,0,(SUM(OFFSET($I$22,0,BC$5-$I$5-$A72+1)))*$C125))</f>
        <v>0</v>
      </c>
      <c r="BD125" s="169">
        <f ca="1">IF(BD$5-$I$5&lt;$A72-1," ",IF(BD$5-$I$5+1&gt;'Primary inputs Alt'!$C$17,0,(SUM(OFFSET($I$22,0,BD$5-$I$5-$A72+1)))*$C125))</f>
        <v>0</v>
      </c>
      <c r="BE125" s="169">
        <f ca="1">IF(BE$5-$I$5&lt;$A72-1," ",IF(BE$5-$I$5+1&gt;'Primary inputs Alt'!$C$17,0,(SUM(OFFSET($I$22,0,BE$5-$I$5-$A72+1)))*$C125))</f>
        <v>0</v>
      </c>
      <c r="BF125" s="169">
        <f ca="1">IF(BF$5-$I$5&lt;$A72-1," ",IF(BF$5-$I$5+1&gt;'Primary inputs Alt'!$C$17,0,(SUM(OFFSET($I$22,0,BF$5-$I$5-$A72+1)))*$C125))</f>
        <v>0</v>
      </c>
    </row>
    <row r="126" spans="2:58">
      <c r="B126" s="119" t="s">
        <v>242</v>
      </c>
      <c r="C126" s="119">
        <f t="shared" ca="1" si="2"/>
        <v>0</v>
      </c>
      <c r="I126" s="169" t="str">
        <f ca="1">IF(I$5-$I$5&lt;$A73-1," ",IF(I$5-$I$5+1&gt;'Primary inputs Alt'!$C$17,0,(SUM(OFFSET($I$22,0,I$5-$I$5-$A73+1)))*$C126))</f>
        <v xml:space="preserve"> </v>
      </c>
      <c r="J126" s="169" t="str">
        <f ca="1">IF(J$5-$I$5&lt;$A73-1," ",IF(J$5-$I$5+1&gt;'Primary inputs Alt'!$C$17,0,(SUM(OFFSET($I$22,0,J$5-$I$5-$A73+1)))*$C126))</f>
        <v xml:space="preserve"> </v>
      </c>
      <c r="K126" s="169" t="str">
        <f ca="1">IF(K$5-$I$5&lt;$A73-1," ",IF(K$5-$I$5+1&gt;'Primary inputs Alt'!$C$17,0,(SUM(OFFSET($I$22,0,K$5-$I$5-$A73+1)))*$C126))</f>
        <v xml:space="preserve"> </v>
      </c>
      <c r="L126" s="169" t="str">
        <f ca="1">IF(L$5-$I$5&lt;$A73-1," ",IF(L$5-$I$5+1&gt;'Primary inputs Alt'!$C$17,0,(SUM(OFFSET($I$22,0,L$5-$I$5-$A73+1)))*$C126))</f>
        <v xml:space="preserve"> </v>
      </c>
      <c r="M126" s="169" t="str">
        <f ca="1">IF(M$5-$I$5&lt;$A73-1," ",IF(M$5-$I$5+1&gt;'Primary inputs Alt'!$C$17,0,(SUM(OFFSET($I$22,0,M$5-$I$5-$A73+1)))*$C126))</f>
        <v xml:space="preserve"> </v>
      </c>
      <c r="N126" s="169" t="str">
        <f ca="1">IF(N$5-$I$5&lt;$A73-1," ",IF(N$5-$I$5+1&gt;'Primary inputs Alt'!$C$17,0,(SUM(OFFSET($I$22,0,N$5-$I$5-$A73+1)))*$C126))</f>
        <v xml:space="preserve"> </v>
      </c>
      <c r="O126" s="169" t="str">
        <f ca="1">IF(O$5-$I$5&lt;$A73-1," ",IF(O$5-$I$5+1&gt;'Primary inputs Alt'!$C$17,0,(SUM(OFFSET($I$22,0,O$5-$I$5-$A73+1)))*$C126))</f>
        <v xml:space="preserve"> </v>
      </c>
      <c r="P126" s="169" t="str">
        <f ca="1">IF(P$5-$I$5&lt;$A73-1," ",IF(P$5-$I$5+1&gt;'Primary inputs Alt'!$C$17,0,(SUM(OFFSET($I$22,0,P$5-$I$5-$A73+1)))*$C126))</f>
        <v xml:space="preserve"> </v>
      </c>
      <c r="Q126" s="169" t="str">
        <f ca="1">IF(Q$5-$I$5&lt;$A73-1," ",IF(Q$5-$I$5+1&gt;'Primary inputs Alt'!$C$17,0,(SUM(OFFSET($I$22,0,Q$5-$I$5-$A73+1)))*$C126))</f>
        <v xml:space="preserve"> </v>
      </c>
      <c r="R126" s="169" t="str">
        <f ca="1">IF(R$5-$I$5&lt;$A73-1," ",IF(R$5-$I$5+1&gt;'Primary inputs Alt'!$C$17,0,(SUM(OFFSET($I$22,0,R$5-$I$5-$A73+1)))*$C126))</f>
        <v xml:space="preserve"> </v>
      </c>
      <c r="S126" s="169" t="str">
        <f ca="1">IF(S$5-$I$5&lt;$A73-1," ",IF(S$5-$I$5+1&gt;'Primary inputs Alt'!$C$17,0,(SUM(OFFSET($I$22,0,S$5-$I$5-$A73+1)))*$C126))</f>
        <v xml:space="preserve"> </v>
      </c>
      <c r="T126" s="169" t="str">
        <f ca="1">IF(T$5-$I$5&lt;$A73-1," ",IF(T$5-$I$5+1&gt;'Primary inputs Alt'!$C$17,0,(SUM(OFFSET($I$22,0,T$5-$I$5-$A73+1)))*$C126))</f>
        <v xml:space="preserve"> </v>
      </c>
      <c r="U126" s="169" t="str">
        <f ca="1">IF(U$5-$I$5&lt;$A73-1," ",IF(U$5-$I$5+1&gt;'Primary inputs Alt'!$C$17,0,(SUM(OFFSET($I$22,0,U$5-$I$5-$A73+1)))*$C126))</f>
        <v xml:space="preserve"> </v>
      </c>
      <c r="V126" s="169" t="str">
        <f ca="1">IF(V$5-$I$5&lt;$A73-1," ",IF(V$5-$I$5+1&gt;'Primary inputs Alt'!$C$17,0,(SUM(OFFSET($I$22,0,V$5-$I$5-$A73+1)))*$C126))</f>
        <v xml:space="preserve"> </v>
      </c>
      <c r="W126" s="169" t="str">
        <f ca="1">IF(W$5-$I$5&lt;$A73-1," ",IF(W$5-$I$5+1&gt;'Primary inputs Alt'!$C$17,0,(SUM(OFFSET($I$22,0,W$5-$I$5-$A73+1)))*$C126))</f>
        <v xml:space="preserve"> </v>
      </c>
      <c r="X126" s="169" t="str">
        <f ca="1">IF(X$5-$I$5&lt;$A73-1," ",IF(X$5-$I$5+1&gt;'Primary inputs Alt'!$C$17,0,(SUM(OFFSET($I$22,0,X$5-$I$5-$A73+1)))*$C126))</f>
        <v xml:space="preserve"> </v>
      </c>
      <c r="Y126" s="169" t="str">
        <f ca="1">IF(Y$5-$I$5&lt;$A73-1," ",IF(Y$5-$I$5+1&gt;'Primary inputs Alt'!$C$17,0,(SUM(OFFSET($I$22,0,Y$5-$I$5-$A73+1)))*$C126))</f>
        <v xml:space="preserve"> </v>
      </c>
      <c r="Z126" s="169" t="str">
        <f ca="1">IF(Z$5-$I$5&lt;$A73-1," ",IF(Z$5-$I$5+1&gt;'Primary inputs Alt'!$C$17,0,(SUM(OFFSET($I$22,0,Z$5-$I$5-$A73+1)))*$C126))</f>
        <v xml:space="preserve"> </v>
      </c>
      <c r="AA126" s="169" t="str">
        <f ca="1">IF(AA$5-$I$5&lt;$A73-1," ",IF(AA$5-$I$5+1&gt;'Primary inputs Alt'!$C$17,0,(SUM(OFFSET($I$22,0,AA$5-$I$5-$A73+1)))*$C126))</f>
        <v xml:space="preserve"> </v>
      </c>
      <c r="AB126" s="169" t="str">
        <f ca="1">IF(AB$5-$I$5&lt;$A73-1," ",IF(AB$5-$I$5+1&gt;'Primary inputs Alt'!$C$17,0,(SUM(OFFSET($I$22,0,AB$5-$I$5-$A73+1)))*$C126))</f>
        <v xml:space="preserve"> </v>
      </c>
      <c r="AC126" s="169" t="str">
        <f ca="1">IF(AC$5-$I$5&lt;$A73-1," ",IF(AC$5-$I$5+1&gt;'Primary inputs Alt'!$C$17,0,(SUM(OFFSET($I$22,0,AC$5-$I$5-$A73+1)))*$C126))</f>
        <v xml:space="preserve"> </v>
      </c>
      <c r="AD126" s="169" t="str">
        <f ca="1">IF(AD$5-$I$5&lt;$A73-1," ",IF(AD$5-$I$5+1&gt;'Primary inputs Alt'!$C$17,0,(SUM(OFFSET($I$22,0,AD$5-$I$5-$A73+1)))*$C126))</f>
        <v xml:space="preserve"> </v>
      </c>
      <c r="AE126" s="169" t="str">
        <f ca="1">IF(AE$5-$I$5&lt;$A73-1," ",IF(AE$5-$I$5+1&gt;'Primary inputs Alt'!$C$17,0,(SUM(OFFSET($I$22,0,AE$5-$I$5-$A73+1)))*$C126))</f>
        <v xml:space="preserve"> </v>
      </c>
      <c r="AF126" s="169" t="str">
        <f ca="1">IF(AF$5-$I$5&lt;$A73-1," ",IF(AF$5-$I$5+1&gt;'Primary inputs Alt'!$C$17,0,(SUM(OFFSET($I$22,0,AF$5-$I$5-$A73+1)))*$C126))</f>
        <v xml:space="preserve"> </v>
      </c>
      <c r="AG126" s="169" t="str">
        <f ca="1">IF(AG$5-$I$5&lt;$A73-1," ",IF(AG$5-$I$5+1&gt;'Primary inputs Alt'!$C$17,0,(SUM(OFFSET($I$22,0,AG$5-$I$5-$A73+1)))*$C126))</f>
        <v xml:space="preserve"> </v>
      </c>
      <c r="AH126" s="169" t="str">
        <f ca="1">IF(AH$5-$I$5&lt;$A73-1," ",IF(AH$5-$I$5+1&gt;'Primary inputs Alt'!$C$17,0,(SUM(OFFSET($I$22,0,AH$5-$I$5-$A73+1)))*$C126))</f>
        <v xml:space="preserve"> </v>
      </c>
      <c r="AI126" s="169" t="str">
        <f ca="1">IF(AI$5-$I$5&lt;$A73-1," ",IF(AI$5-$I$5+1&gt;'Primary inputs Alt'!$C$17,0,(SUM(OFFSET($I$22,0,AI$5-$I$5-$A73+1)))*$C126))</f>
        <v xml:space="preserve"> </v>
      </c>
      <c r="AJ126" s="169" t="str">
        <f ca="1">IF(AJ$5-$I$5&lt;$A73-1," ",IF(AJ$5-$I$5+1&gt;'Primary inputs Alt'!$C$17,0,(SUM(OFFSET($I$22,0,AJ$5-$I$5-$A73+1)))*$C126))</f>
        <v xml:space="preserve"> </v>
      </c>
      <c r="AK126" s="169" t="str">
        <f ca="1">IF(AK$5-$I$5&lt;$A73-1," ",IF(AK$5-$I$5+1&gt;'Primary inputs Alt'!$C$17,0,(SUM(OFFSET($I$22,0,AK$5-$I$5-$A73+1)))*$C126))</f>
        <v xml:space="preserve"> </v>
      </c>
      <c r="AL126" s="169" t="str">
        <f ca="1">IF(AL$5-$I$5&lt;$A73-1," ",IF(AL$5-$I$5+1&gt;'Primary inputs Alt'!$C$17,0,(SUM(OFFSET($I$22,0,AL$5-$I$5-$A73+1)))*$C126))</f>
        <v xml:space="preserve"> </v>
      </c>
      <c r="AM126" s="169" t="str">
        <f ca="1">IF(AM$5-$I$5&lt;$A73-1," ",IF(AM$5-$I$5+1&gt;'Primary inputs Alt'!$C$17,0,(SUM(OFFSET($I$22,0,AM$5-$I$5-$A73+1)))*$C126))</f>
        <v xml:space="preserve"> </v>
      </c>
      <c r="AN126" s="169" t="str">
        <f ca="1">IF(AN$5-$I$5&lt;$A73-1," ",IF(AN$5-$I$5+1&gt;'Primary inputs Alt'!$C$17,0,(SUM(OFFSET($I$22,0,AN$5-$I$5-$A73+1)))*$C126))</f>
        <v xml:space="preserve"> </v>
      </c>
      <c r="AO126" s="169" t="str">
        <f ca="1">IF(AO$5-$I$5&lt;$A73-1," ",IF(AO$5-$I$5+1&gt;'Primary inputs Alt'!$C$17,0,(SUM(OFFSET($I$22,0,AO$5-$I$5-$A73+1)))*$C126))</f>
        <v xml:space="preserve"> </v>
      </c>
      <c r="AP126" s="169" t="str">
        <f ca="1">IF(AP$5-$I$5&lt;$A73-1," ",IF(AP$5-$I$5+1&gt;'Primary inputs Alt'!$C$17,0,(SUM(OFFSET($I$22,0,AP$5-$I$5-$A73+1)))*$C126))</f>
        <v xml:space="preserve"> </v>
      </c>
      <c r="AQ126" s="169" t="str">
        <f ca="1">IF(AQ$5-$I$5&lt;$A73-1," ",IF(AQ$5-$I$5+1&gt;'Primary inputs Alt'!$C$17,0,(SUM(OFFSET($I$22,0,AQ$5-$I$5-$A73+1)))*$C126))</f>
        <v xml:space="preserve"> </v>
      </c>
      <c r="AR126" s="169" t="str">
        <f ca="1">IF(AR$5-$I$5&lt;$A73-1," ",IF(AR$5-$I$5+1&gt;'Primary inputs Alt'!$C$17,0,(SUM(OFFSET($I$22,0,AR$5-$I$5-$A73+1)))*$C126))</f>
        <v xml:space="preserve"> </v>
      </c>
      <c r="AS126" s="169" t="str">
        <f ca="1">IF(AS$5-$I$5&lt;$A73-1," ",IF(AS$5-$I$5+1&gt;'Primary inputs Alt'!$C$17,0,(SUM(OFFSET($I$22,0,AS$5-$I$5-$A73+1)))*$C126))</f>
        <v xml:space="preserve"> </v>
      </c>
      <c r="AT126" s="169" t="str">
        <f ca="1">IF(AT$5-$I$5&lt;$A73-1," ",IF(AT$5-$I$5+1&gt;'Primary inputs Alt'!$C$17,0,(SUM(OFFSET($I$22,0,AT$5-$I$5-$A73+1)))*$C126))</f>
        <v xml:space="preserve"> </v>
      </c>
      <c r="AU126" s="169" t="str">
        <f ca="1">IF(AU$5-$I$5&lt;$A73-1," ",IF(AU$5-$I$5+1&gt;'Primary inputs Alt'!$C$17,0,(SUM(OFFSET($I$22,0,AU$5-$I$5-$A73+1)))*$C126))</f>
        <v xml:space="preserve"> </v>
      </c>
      <c r="AV126" s="169" t="str">
        <f ca="1">IF(AV$5-$I$5&lt;$A73-1," ",IF(AV$5-$I$5+1&gt;'Primary inputs Alt'!$C$17,0,(SUM(OFFSET($I$22,0,AV$5-$I$5-$A73+1)))*$C126))</f>
        <v xml:space="preserve"> </v>
      </c>
      <c r="AW126" s="169" t="str">
        <f ca="1">IF(AW$5-$I$5&lt;$A73-1," ",IF(AW$5-$I$5+1&gt;'Primary inputs Alt'!$C$17,0,(SUM(OFFSET($I$22,0,AW$5-$I$5-$A73+1)))*$C126))</f>
        <v xml:space="preserve"> </v>
      </c>
      <c r="AX126" s="169" t="str">
        <f ca="1">IF(AX$5-$I$5&lt;$A73-1," ",IF(AX$5-$I$5+1&gt;'Primary inputs Alt'!$C$17,0,(SUM(OFFSET($I$22,0,AX$5-$I$5-$A73+1)))*$C126))</f>
        <v xml:space="preserve"> </v>
      </c>
      <c r="AY126" s="169" t="str">
        <f ca="1">IF(AY$5-$I$5&lt;$A73-1," ",IF(AY$5-$I$5+1&gt;'Primary inputs Alt'!$C$17,0,(SUM(OFFSET($I$22,0,AY$5-$I$5-$A73+1)))*$C126))</f>
        <v xml:space="preserve"> </v>
      </c>
      <c r="AZ126" s="169" t="str">
        <f ca="1">IF(AZ$5-$I$5&lt;$A73-1," ",IF(AZ$5-$I$5+1&gt;'Primary inputs Alt'!$C$17,0,(SUM(OFFSET($I$22,0,AZ$5-$I$5-$A73+1)))*$C126))</f>
        <v xml:space="preserve"> </v>
      </c>
      <c r="BA126" s="169" t="str">
        <f ca="1">IF(BA$5-$I$5&lt;$A73-1," ",IF(BA$5-$I$5+1&gt;'Primary inputs Alt'!$C$17,0,(SUM(OFFSET($I$22,0,BA$5-$I$5-$A73+1)))*$C126))</f>
        <v xml:space="preserve"> </v>
      </c>
      <c r="BB126" s="169" t="str">
        <f ca="1">IF(BB$5-$I$5&lt;$A73-1," ",IF(BB$5-$I$5+1&gt;'Primary inputs Alt'!$C$17,0,(SUM(OFFSET($I$22,0,BB$5-$I$5-$A73+1)))*$C126))</f>
        <v xml:space="preserve"> </v>
      </c>
      <c r="BC126" s="169" t="str">
        <f ca="1">IF(BC$5-$I$5&lt;$A73-1," ",IF(BC$5-$I$5+1&gt;'Primary inputs Alt'!$C$17,0,(SUM(OFFSET($I$22,0,BC$5-$I$5-$A73+1)))*$C126))</f>
        <v xml:space="preserve"> </v>
      </c>
      <c r="BD126" s="169">
        <f ca="1">IF(BD$5-$I$5&lt;$A73-1," ",IF(BD$5-$I$5+1&gt;'Primary inputs Alt'!$C$17,0,(SUM(OFFSET($I$22,0,BD$5-$I$5-$A73+1)))*$C126))</f>
        <v>0</v>
      </c>
      <c r="BE126" s="169">
        <f ca="1">IF(BE$5-$I$5&lt;$A73-1," ",IF(BE$5-$I$5+1&gt;'Primary inputs Alt'!$C$17,0,(SUM(OFFSET($I$22,0,BE$5-$I$5-$A73+1)))*$C126))</f>
        <v>0</v>
      </c>
      <c r="BF126" s="169">
        <f ca="1">IF(BF$5-$I$5&lt;$A73-1," ",IF(BF$5-$I$5+1&gt;'Primary inputs Alt'!$C$17,0,(SUM(OFFSET($I$22,0,BF$5-$I$5-$A73+1)))*$C126))</f>
        <v>0</v>
      </c>
    </row>
    <row r="127" spans="2:58">
      <c r="B127" s="119" t="s">
        <v>243</v>
      </c>
      <c r="C127" s="119">
        <f t="shared" ca="1" si="2"/>
        <v>0</v>
      </c>
      <c r="I127" s="169" t="str">
        <f ca="1">IF(I$5-$I$5&lt;$A74-1," ",IF(I$5-$I$5+1&gt;'Primary inputs Alt'!$C$17,0,(SUM(OFFSET($I$22,0,I$5-$I$5-$A74+1)))*$C127))</f>
        <v xml:space="preserve"> </v>
      </c>
      <c r="J127" s="169" t="str">
        <f ca="1">IF(J$5-$I$5&lt;$A74-1," ",IF(J$5-$I$5+1&gt;'Primary inputs Alt'!$C$17,0,(SUM(OFFSET($I$22,0,J$5-$I$5-$A74+1)))*$C127))</f>
        <v xml:space="preserve"> </v>
      </c>
      <c r="K127" s="169" t="str">
        <f ca="1">IF(K$5-$I$5&lt;$A74-1," ",IF(K$5-$I$5+1&gt;'Primary inputs Alt'!$C$17,0,(SUM(OFFSET($I$22,0,K$5-$I$5-$A74+1)))*$C127))</f>
        <v xml:space="preserve"> </v>
      </c>
      <c r="L127" s="169" t="str">
        <f ca="1">IF(L$5-$I$5&lt;$A74-1," ",IF(L$5-$I$5+1&gt;'Primary inputs Alt'!$C$17,0,(SUM(OFFSET($I$22,0,L$5-$I$5-$A74+1)))*$C127))</f>
        <v xml:space="preserve"> </v>
      </c>
      <c r="M127" s="169" t="str">
        <f ca="1">IF(M$5-$I$5&lt;$A74-1," ",IF(M$5-$I$5+1&gt;'Primary inputs Alt'!$C$17,0,(SUM(OFFSET($I$22,0,M$5-$I$5-$A74+1)))*$C127))</f>
        <v xml:space="preserve"> </v>
      </c>
      <c r="N127" s="169" t="str">
        <f ca="1">IF(N$5-$I$5&lt;$A74-1," ",IF(N$5-$I$5+1&gt;'Primary inputs Alt'!$C$17,0,(SUM(OFFSET($I$22,0,N$5-$I$5-$A74+1)))*$C127))</f>
        <v xml:space="preserve"> </v>
      </c>
      <c r="O127" s="169" t="str">
        <f ca="1">IF(O$5-$I$5&lt;$A74-1," ",IF(O$5-$I$5+1&gt;'Primary inputs Alt'!$C$17,0,(SUM(OFFSET($I$22,0,O$5-$I$5-$A74+1)))*$C127))</f>
        <v xml:space="preserve"> </v>
      </c>
      <c r="P127" s="169" t="str">
        <f ca="1">IF(P$5-$I$5&lt;$A74-1," ",IF(P$5-$I$5+1&gt;'Primary inputs Alt'!$C$17,0,(SUM(OFFSET($I$22,0,P$5-$I$5-$A74+1)))*$C127))</f>
        <v xml:space="preserve"> </v>
      </c>
      <c r="Q127" s="169" t="str">
        <f ca="1">IF(Q$5-$I$5&lt;$A74-1," ",IF(Q$5-$I$5+1&gt;'Primary inputs Alt'!$C$17,0,(SUM(OFFSET($I$22,0,Q$5-$I$5-$A74+1)))*$C127))</f>
        <v xml:space="preserve"> </v>
      </c>
      <c r="R127" s="169" t="str">
        <f ca="1">IF(R$5-$I$5&lt;$A74-1," ",IF(R$5-$I$5+1&gt;'Primary inputs Alt'!$C$17,0,(SUM(OFFSET($I$22,0,R$5-$I$5-$A74+1)))*$C127))</f>
        <v xml:space="preserve"> </v>
      </c>
      <c r="S127" s="169" t="str">
        <f ca="1">IF(S$5-$I$5&lt;$A74-1," ",IF(S$5-$I$5+1&gt;'Primary inputs Alt'!$C$17,0,(SUM(OFFSET($I$22,0,S$5-$I$5-$A74+1)))*$C127))</f>
        <v xml:space="preserve"> </v>
      </c>
      <c r="T127" s="169" t="str">
        <f ca="1">IF(T$5-$I$5&lt;$A74-1," ",IF(T$5-$I$5+1&gt;'Primary inputs Alt'!$C$17,0,(SUM(OFFSET($I$22,0,T$5-$I$5-$A74+1)))*$C127))</f>
        <v xml:space="preserve"> </v>
      </c>
      <c r="U127" s="169" t="str">
        <f ca="1">IF(U$5-$I$5&lt;$A74-1," ",IF(U$5-$I$5+1&gt;'Primary inputs Alt'!$C$17,0,(SUM(OFFSET($I$22,0,U$5-$I$5-$A74+1)))*$C127))</f>
        <v xml:space="preserve"> </v>
      </c>
      <c r="V127" s="169" t="str">
        <f ca="1">IF(V$5-$I$5&lt;$A74-1," ",IF(V$5-$I$5+1&gt;'Primary inputs Alt'!$C$17,0,(SUM(OFFSET($I$22,0,V$5-$I$5-$A74+1)))*$C127))</f>
        <v xml:space="preserve"> </v>
      </c>
      <c r="W127" s="169" t="str">
        <f ca="1">IF(W$5-$I$5&lt;$A74-1," ",IF(W$5-$I$5+1&gt;'Primary inputs Alt'!$C$17,0,(SUM(OFFSET($I$22,0,W$5-$I$5-$A74+1)))*$C127))</f>
        <v xml:space="preserve"> </v>
      </c>
      <c r="X127" s="169" t="str">
        <f ca="1">IF(X$5-$I$5&lt;$A74-1," ",IF(X$5-$I$5+1&gt;'Primary inputs Alt'!$C$17,0,(SUM(OFFSET($I$22,0,X$5-$I$5-$A74+1)))*$C127))</f>
        <v xml:space="preserve"> </v>
      </c>
      <c r="Y127" s="169" t="str">
        <f ca="1">IF(Y$5-$I$5&lt;$A74-1," ",IF(Y$5-$I$5+1&gt;'Primary inputs Alt'!$C$17,0,(SUM(OFFSET($I$22,0,Y$5-$I$5-$A74+1)))*$C127))</f>
        <v xml:space="preserve"> </v>
      </c>
      <c r="Z127" s="169" t="str">
        <f ca="1">IF(Z$5-$I$5&lt;$A74-1," ",IF(Z$5-$I$5+1&gt;'Primary inputs Alt'!$C$17,0,(SUM(OFFSET($I$22,0,Z$5-$I$5-$A74+1)))*$C127))</f>
        <v xml:space="preserve"> </v>
      </c>
      <c r="AA127" s="169" t="str">
        <f ca="1">IF(AA$5-$I$5&lt;$A74-1," ",IF(AA$5-$I$5+1&gt;'Primary inputs Alt'!$C$17,0,(SUM(OFFSET($I$22,0,AA$5-$I$5-$A74+1)))*$C127))</f>
        <v xml:space="preserve"> </v>
      </c>
      <c r="AB127" s="169" t="str">
        <f ca="1">IF(AB$5-$I$5&lt;$A74-1," ",IF(AB$5-$I$5+1&gt;'Primary inputs Alt'!$C$17,0,(SUM(OFFSET($I$22,0,AB$5-$I$5-$A74+1)))*$C127))</f>
        <v xml:space="preserve"> </v>
      </c>
      <c r="AC127" s="169" t="str">
        <f ca="1">IF(AC$5-$I$5&lt;$A74-1," ",IF(AC$5-$I$5+1&gt;'Primary inputs Alt'!$C$17,0,(SUM(OFFSET($I$22,0,AC$5-$I$5-$A74+1)))*$C127))</f>
        <v xml:space="preserve"> </v>
      </c>
      <c r="AD127" s="169" t="str">
        <f ca="1">IF(AD$5-$I$5&lt;$A74-1," ",IF(AD$5-$I$5+1&gt;'Primary inputs Alt'!$C$17,0,(SUM(OFFSET($I$22,0,AD$5-$I$5-$A74+1)))*$C127))</f>
        <v xml:space="preserve"> </v>
      </c>
      <c r="AE127" s="169" t="str">
        <f ca="1">IF(AE$5-$I$5&lt;$A74-1," ",IF(AE$5-$I$5+1&gt;'Primary inputs Alt'!$C$17,0,(SUM(OFFSET($I$22,0,AE$5-$I$5-$A74+1)))*$C127))</f>
        <v xml:space="preserve"> </v>
      </c>
      <c r="AF127" s="169" t="str">
        <f ca="1">IF(AF$5-$I$5&lt;$A74-1," ",IF(AF$5-$I$5+1&gt;'Primary inputs Alt'!$C$17,0,(SUM(OFFSET($I$22,0,AF$5-$I$5-$A74+1)))*$C127))</f>
        <v xml:space="preserve"> </v>
      </c>
      <c r="AG127" s="169" t="str">
        <f ca="1">IF(AG$5-$I$5&lt;$A74-1," ",IF(AG$5-$I$5+1&gt;'Primary inputs Alt'!$C$17,0,(SUM(OFFSET($I$22,0,AG$5-$I$5-$A74+1)))*$C127))</f>
        <v xml:space="preserve"> </v>
      </c>
      <c r="AH127" s="169" t="str">
        <f ca="1">IF(AH$5-$I$5&lt;$A74-1," ",IF(AH$5-$I$5+1&gt;'Primary inputs Alt'!$C$17,0,(SUM(OFFSET($I$22,0,AH$5-$I$5-$A74+1)))*$C127))</f>
        <v xml:space="preserve"> </v>
      </c>
      <c r="AI127" s="169" t="str">
        <f ca="1">IF(AI$5-$I$5&lt;$A74-1," ",IF(AI$5-$I$5+1&gt;'Primary inputs Alt'!$C$17,0,(SUM(OFFSET($I$22,0,AI$5-$I$5-$A74+1)))*$C127))</f>
        <v xml:space="preserve"> </v>
      </c>
      <c r="AJ127" s="169" t="str">
        <f ca="1">IF(AJ$5-$I$5&lt;$A74-1," ",IF(AJ$5-$I$5+1&gt;'Primary inputs Alt'!$C$17,0,(SUM(OFFSET($I$22,0,AJ$5-$I$5-$A74+1)))*$C127))</f>
        <v xml:space="preserve"> </v>
      </c>
      <c r="AK127" s="169" t="str">
        <f ca="1">IF(AK$5-$I$5&lt;$A74-1," ",IF(AK$5-$I$5+1&gt;'Primary inputs Alt'!$C$17,0,(SUM(OFFSET($I$22,0,AK$5-$I$5-$A74+1)))*$C127))</f>
        <v xml:space="preserve"> </v>
      </c>
      <c r="AL127" s="169" t="str">
        <f ca="1">IF(AL$5-$I$5&lt;$A74-1," ",IF(AL$5-$I$5+1&gt;'Primary inputs Alt'!$C$17,0,(SUM(OFFSET($I$22,0,AL$5-$I$5-$A74+1)))*$C127))</f>
        <v xml:space="preserve"> </v>
      </c>
      <c r="AM127" s="169" t="str">
        <f ca="1">IF(AM$5-$I$5&lt;$A74-1," ",IF(AM$5-$I$5+1&gt;'Primary inputs Alt'!$C$17,0,(SUM(OFFSET($I$22,0,AM$5-$I$5-$A74+1)))*$C127))</f>
        <v xml:space="preserve"> </v>
      </c>
      <c r="AN127" s="169" t="str">
        <f ca="1">IF(AN$5-$I$5&lt;$A74-1," ",IF(AN$5-$I$5+1&gt;'Primary inputs Alt'!$C$17,0,(SUM(OFFSET($I$22,0,AN$5-$I$5-$A74+1)))*$C127))</f>
        <v xml:space="preserve"> </v>
      </c>
      <c r="AO127" s="169" t="str">
        <f ca="1">IF(AO$5-$I$5&lt;$A74-1," ",IF(AO$5-$I$5+1&gt;'Primary inputs Alt'!$C$17,0,(SUM(OFFSET($I$22,0,AO$5-$I$5-$A74+1)))*$C127))</f>
        <v xml:space="preserve"> </v>
      </c>
      <c r="AP127" s="169" t="str">
        <f ca="1">IF(AP$5-$I$5&lt;$A74-1," ",IF(AP$5-$I$5+1&gt;'Primary inputs Alt'!$C$17,0,(SUM(OFFSET($I$22,0,AP$5-$I$5-$A74+1)))*$C127))</f>
        <v xml:space="preserve"> </v>
      </c>
      <c r="AQ127" s="169" t="str">
        <f ca="1">IF(AQ$5-$I$5&lt;$A74-1," ",IF(AQ$5-$I$5+1&gt;'Primary inputs Alt'!$C$17,0,(SUM(OFFSET($I$22,0,AQ$5-$I$5-$A74+1)))*$C127))</f>
        <v xml:space="preserve"> </v>
      </c>
      <c r="AR127" s="169" t="str">
        <f ca="1">IF(AR$5-$I$5&lt;$A74-1," ",IF(AR$5-$I$5+1&gt;'Primary inputs Alt'!$C$17,0,(SUM(OFFSET($I$22,0,AR$5-$I$5-$A74+1)))*$C127))</f>
        <v xml:space="preserve"> </v>
      </c>
      <c r="AS127" s="169" t="str">
        <f ca="1">IF(AS$5-$I$5&lt;$A74-1," ",IF(AS$5-$I$5+1&gt;'Primary inputs Alt'!$C$17,0,(SUM(OFFSET($I$22,0,AS$5-$I$5-$A74+1)))*$C127))</f>
        <v xml:space="preserve"> </v>
      </c>
      <c r="AT127" s="169" t="str">
        <f ca="1">IF(AT$5-$I$5&lt;$A74-1," ",IF(AT$5-$I$5+1&gt;'Primary inputs Alt'!$C$17,0,(SUM(OFFSET($I$22,0,AT$5-$I$5-$A74+1)))*$C127))</f>
        <v xml:space="preserve"> </v>
      </c>
      <c r="AU127" s="169" t="str">
        <f ca="1">IF(AU$5-$I$5&lt;$A74-1," ",IF(AU$5-$I$5+1&gt;'Primary inputs Alt'!$C$17,0,(SUM(OFFSET($I$22,0,AU$5-$I$5-$A74+1)))*$C127))</f>
        <v xml:space="preserve"> </v>
      </c>
      <c r="AV127" s="169" t="str">
        <f ca="1">IF(AV$5-$I$5&lt;$A74-1," ",IF(AV$5-$I$5+1&gt;'Primary inputs Alt'!$C$17,0,(SUM(OFFSET($I$22,0,AV$5-$I$5-$A74+1)))*$C127))</f>
        <v xml:space="preserve"> </v>
      </c>
      <c r="AW127" s="169" t="str">
        <f ca="1">IF(AW$5-$I$5&lt;$A74-1," ",IF(AW$5-$I$5+1&gt;'Primary inputs Alt'!$C$17,0,(SUM(OFFSET($I$22,0,AW$5-$I$5-$A74+1)))*$C127))</f>
        <v xml:space="preserve"> </v>
      </c>
      <c r="AX127" s="169" t="str">
        <f ca="1">IF(AX$5-$I$5&lt;$A74-1," ",IF(AX$5-$I$5+1&gt;'Primary inputs Alt'!$C$17,0,(SUM(OFFSET($I$22,0,AX$5-$I$5-$A74+1)))*$C127))</f>
        <v xml:space="preserve"> </v>
      </c>
      <c r="AY127" s="169" t="str">
        <f ca="1">IF(AY$5-$I$5&lt;$A74-1," ",IF(AY$5-$I$5+1&gt;'Primary inputs Alt'!$C$17,0,(SUM(OFFSET($I$22,0,AY$5-$I$5-$A74+1)))*$C127))</f>
        <v xml:space="preserve"> </v>
      </c>
      <c r="AZ127" s="169" t="str">
        <f ca="1">IF(AZ$5-$I$5&lt;$A74-1," ",IF(AZ$5-$I$5+1&gt;'Primary inputs Alt'!$C$17,0,(SUM(OFFSET($I$22,0,AZ$5-$I$5-$A74+1)))*$C127))</f>
        <v xml:space="preserve"> </v>
      </c>
      <c r="BA127" s="169" t="str">
        <f ca="1">IF(BA$5-$I$5&lt;$A74-1," ",IF(BA$5-$I$5+1&gt;'Primary inputs Alt'!$C$17,0,(SUM(OFFSET($I$22,0,BA$5-$I$5-$A74+1)))*$C127))</f>
        <v xml:space="preserve"> </v>
      </c>
      <c r="BB127" s="169" t="str">
        <f ca="1">IF(BB$5-$I$5&lt;$A74-1," ",IF(BB$5-$I$5+1&gt;'Primary inputs Alt'!$C$17,0,(SUM(OFFSET($I$22,0,BB$5-$I$5-$A74+1)))*$C127))</f>
        <v xml:space="preserve"> </v>
      </c>
      <c r="BC127" s="169" t="str">
        <f ca="1">IF(BC$5-$I$5&lt;$A74-1," ",IF(BC$5-$I$5+1&gt;'Primary inputs Alt'!$C$17,0,(SUM(OFFSET($I$22,0,BC$5-$I$5-$A74+1)))*$C127))</f>
        <v xml:space="preserve"> </v>
      </c>
      <c r="BD127" s="169" t="str">
        <f ca="1">IF(BD$5-$I$5&lt;$A74-1," ",IF(BD$5-$I$5+1&gt;'Primary inputs Alt'!$C$17,0,(SUM(OFFSET($I$22,0,BD$5-$I$5-$A74+1)))*$C127))</f>
        <v xml:space="preserve"> </v>
      </c>
      <c r="BE127" s="169">
        <f ca="1">IF(BE$5-$I$5&lt;$A74-1," ",IF(BE$5-$I$5+1&gt;'Primary inputs Alt'!$C$17,0,(SUM(OFFSET($I$22,0,BE$5-$I$5-$A74+1)))*$C127))</f>
        <v>0</v>
      </c>
      <c r="BF127" s="169">
        <f ca="1">IF(BF$5-$I$5&lt;$A74-1," ",IF(BF$5-$I$5+1&gt;'Primary inputs Alt'!$C$17,0,(SUM(OFFSET($I$22,0,BF$5-$I$5-$A74+1)))*$C127))</f>
        <v>0</v>
      </c>
    </row>
    <row r="128" spans="2:58">
      <c r="B128" s="119" t="s">
        <v>244</v>
      </c>
      <c r="C128" s="119">
        <f t="shared" ca="1" si="2"/>
        <v>0</v>
      </c>
      <c r="I128" s="169" t="str">
        <f ca="1">IF(I$5-$I$5&lt;$A75-1," ",IF(I$5-$I$5+1&gt;'Primary inputs Alt'!$C$17,0,(SUM(OFFSET($I$22,0,I$5-$I$5-$A75+1)))*$C128))</f>
        <v xml:space="preserve"> </v>
      </c>
      <c r="J128" s="169" t="str">
        <f ca="1">IF(J$5-$I$5&lt;$A75-1," ",IF(J$5-$I$5+1&gt;'Primary inputs Alt'!$C$17,0,(SUM(OFFSET($I$22,0,J$5-$I$5-$A75+1)))*$C128))</f>
        <v xml:space="preserve"> </v>
      </c>
      <c r="K128" s="169" t="str">
        <f ca="1">IF(K$5-$I$5&lt;$A75-1," ",IF(K$5-$I$5+1&gt;'Primary inputs Alt'!$C$17,0,(SUM(OFFSET($I$22,0,K$5-$I$5-$A75+1)))*$C128))</f>
        <v xml:space="preserve"> </v>
      </c>
      <c r="L128" s="169" t="str">
        <f ca="1">IF(L$5-$I$5&lt;$A75-1," ",IF(L$5-$I$5+1&gt;'Primary inputs Alt'!$C$17,0,(SUM(OFFSET($I$22,0,L$5-$I$5-$A75+1)))*$C128))</f>
        <v xml:space="preserve"> </v>
      </c>
      <c r="M128" s="169" t="str">
        <f ca="1">IF(M$5-$I$5&lt;$A75-1," ",IF(M$5-$I$5+1&gt;'Primary inputs Alt'!$C$17,0,(SUM(OFFSET($I$22,0,M$5-$I$5-$A75+1)))*$C128))</f>
        <v xml:space="preserve"> </v>
      </c>
      <c r="N128" s="169" t="str">
        <f ca="1">IF(N$5-$I$5&lt;$A75-1," ",IF(N$5-$I$5+1&gt;'Primary inputs Alt'!$C$17,0,(SUM(OFFSET($I$22,0,N$5-$I$5-$A75+1)))*$C128))</f>
        <v xml:space="preserve"> </v>
      </c>
      <c r="O128" s="169" t="str">
        <f ca="1">IF(O$5-$I$5&lt;$A75-1," ",IF(O$5-$I$5+1&gt;'Primary inputs Alt'!$C$17,0,(SUM(OFFSET($I$22,0,O$5-$I$5-$A75+1)))*$C128))</f>
        <v xml:space="preserve"> </v>
      </c>
      <c r="P128" s="169" t="str">
        <f ca="1">IF(P$5-$I$5&lt;$A75-1," ",IF(P$5-$I$5+1&gt;'Primary inputs Alt'!$C$17,0,(SUM(OFFSET($I$22,0,P$5-$I$5-$A75+1)))*$C128))</f>
        <v xml:space="preserve"> </v>
      </c>
      <c r="Q128" s="169" t="str">
        <f ca="1">IF(Q$5-$I$5&lt;$A75-1," ",IF(Q$5-$I$5+1&gt;'Primary inputs Alt'!$C$17,0,(SUM(OFFSET($I$22,0,Q$5-$I$5-$A75+1)))*$C128))</f>
        <v xml:space="preserve"> </v>
      </c>
      <c r="R128" s="169" t="str">
        <f ca="1">IF(R$5-$I$5&lt;$A75-1," ",IF(R$5-$I$5+1&gt;'Primary inputs Alt'!$C$17,0,(SUM(OFFSET($I$22,0,R$5-$I$5-$A75+1)))*$C128))</f>
        <v xml:space="preserve"> </v>
      </c>
      <c r="S128" s="169" t="str">
        <f ca="1">IF(S$5-$I$5&lt;$A75-1," ",IF(S$5-$I$5+1&gt;'Primary inputs Alt'!$C$17,0,(SUM(OFFSET($I$22,0,S$5-$I$5-$A75+1)))*$C128))</f>
        <v xml:space="preserve"> </v>
      </c>
      <c r="T128" s="169" t="str">
        <f ca="1">IF(T$5-$I$5&lt;$A75-1," ",IF(T$5-$I$5+1&gt;'Primary inputs Alt'!$C$17,0,(SUM(OFFSET($I$22,0,T$5-$I$5-$A75+1)))*$C128))</f>
        <v xml:space="preserve"> </v>
      </c>
      <c r="U128" s="169" t="str">
        <f ca="1">IF(U$5-$I$5&lt;$A75-1," ",IF(U$5-$I$5+1&gt;'Primary inputs Alt'!$C$17,0,(SUM(OFFSET($I$22,0,U$5-$I$5-$A75+1)))*$C128))</f>
        <v xml:space="preserve"> </v>
      </c>
      <c r="V128" s="169" t="str">
        <f ca="1">IF(V$5-$I$5&lt;$A75-1," ",IF(V$5-$I$5+1&gt;'Primary inputs Alt'!$C$17,0,(SUM(OFFSET($I$22,0,V$5-$I$5-$A75+1)))*$C128))</f>
        <v xml:space="preserve"> </v>
      </c>
      <c r="W128" s="169" t="str">
        <f ca="1">IF(W$5-$I$5&lt;$A75-1," ",IF(W$5-$I$5+1&gt;'Primary inputs Alt'!$C$17,0,(SUM(OFFSET($I$22,0,W$5-$I$5-$A75+1)))*$C128))</f>
        <v xml:space="preserve"> </v>
      </c>
      <c r="X128" s="169" t="str">
        <f ca="1">IF(X$5-$I$5&lt;$A75-1," ",IF(X$5-$I$5+1&gt;'Primary inputs Alt'!$C$17,0,(SUM(OFFSET($I$22,0,X$5-$I$5-$A75+1)))*$C128))</f>
        <v xml:space="preserve"> </v>
      </c>
      <c r="Y128" s="169" t="str">
        <f ca="1">IF(Y$5-$I$5&lt;$A75-1," ",IF(Y$5-$I$5+1&gt;'Primary inputs Alt'!$C$17,0,(SUM(OFFSET($I$22,0,Y$5-$I$5-$A75+1)))*$C128))</f>
        <v xml:space="preserve"> </v>
      </c>
      <c r="Z128" s="169" t="str">
        <f ca="1">IF(Z$5-$I$5&lt;$A75-1," ",IF(Z$5-$I$5+1&gt;'Primary inputs Alt'!$C$17,0,(SUM(OFFSET($I$22,0,Z$5-$I$5-$A75+1)))*$C128))</f>
        <v xml:space="preserve"> </v>
      </c>
      <c r="AA128" s="169" t="str">
        <f ca="1">IF(AA$5-$I$5&lt;$A75-1," ",IF(AA$5-$I$5+1&gt;'Primary inputs Alt'!$C$17,0,(SUM(OFFSET($I$22,0,AA$5-$I$5-$A75+1)))*$C128))</f>
        <v xml:space="preserve"> </v>
      </c>
      <c r="AB128" s="169" t="str">
        <f ca="1">IF(AB$5-$I$5&lt;$A75-1," ",IF(AB$5-$I$5+1&gt;'Primary inputs Alt'!$C$17,0,(SUM(OFFSET($I$22,0,AB$5-$I$5-$A75+1)))*$C128))</f>
        <v xml:space="preserve"> </v>
      </c>
      <c r="AC128" s="169" t="str">
        <f ca="1">IF(AC$5-$I$5&lt;$A75-1," ",IF(AC$5-$I$5+1&gt;'Primary inputs Alt'!$C$17,0,(SUM(OFFSET($I$22,0,AC$5-$I$5-$A75+1)))*$C128))</f>
        <v xml:space="preserve"> </v>
      </c>
      <c r="AD128" s="169" t="str">
        <f ca="1">IF(AD$5-$I$5&lt;$A75-1," ",IF(AD$5-$I$5+1&gt;'Primary inputs Alt'!$C$17,0,(SUM(OFFSET($I$22,0,AD$5-$I$5-$A75+1)))*$C128))</f>
        <v xml:space="preserve"> </v>
      </c>
      <c r="AE128" s="169" t="str">
        <f ca="1">IF(AE$5-$I$5&lt;$A75-1," ",IF(AE$5-$I$5+1&gt;'Primary inputs Alt'!$C$17,0,(SUM(OFFSET($I$22,0,AE$5-$I$5-$A75+1)))*$C128))</f>
        <v xml:space="preserve"> </v>
      </c>
      <c r="AF128" s="169" t="str">
        <f ca="1">IF(AF$5-$I$5&lt;$A75-1," ",IF(AF$5-$I$5+1&gt;'Primary inputs Alt'!$C$17,0,(SUM(OFFSET($I$22,0,AF$5-$I$5-$A75+1)))*$C128))</f>
        <v xml:space="preserve"> </v>
      </c>
      <c r="AG128" s="169" t="str">
        <f ca="1">IF(AG$5-$I$5&lt;$A75-1," ",IF(AG$5-$I$5+1&gt;'Primary inputs Alt'!$C$17,0,(SUM(OFFSET($I$22,0,AG$5-$I$5-$A75+1)))*$C128))</f>
        <v xml:space="preserve"> </v>
      </c>
      <c r="AH128" s="169" t="str">
        <f ca="1">IF(AH$5-$I$5&lt;$A75-1," ",IF(AH$5-$I$5+1&gt;'Primary inputs Alt'!$C$17,0,(SUM(OFFSET($I$22,0,AH$5-$I$5-$A75+1)))*$C128))</f>
        <v xml:space="preserve"> </v>
      </c>
      <c r="AI128" s="169" t="str">
        <f ca="1">IF(AI$5-$I$5&lt;$A75-1," ",IF(AI$5-$I$5+1&gt;'Primary inputs Alt'!$C$17,0,(SUM(OFFSET($I$22,0,AI$5-$I$5-$A75+1)))*$C128))</f>
        <v xml:space="preserve"> </v>
      </c>
      <c r="AJ128" s="169" t="str">
        <f ca="1">IF(AJ$5-$I$5&lt;$A75-1," ",IF(AJ$5-$I$5+1&gt;'Primary inputs Alt'!$C$17,0,(SUM(OFFSET($I$22,0,AJ$5-$I$5-$A75+1)))*$C128))</f>
        <v xml:space="preserve"> </v>
      </c>
      <c r="AK128" s="169" t="str">
        <f ca="1">IF(AK$5-$I$5&lt;$A75-1," ",IF(AK$5-$I$5+1&gt;'Primary inputs Alt'!$C$17,0,(SUM(OFFSET($I$22,0,AK$5-$I$5-$A75+1)))*$C128))</f>
        <v xml:space="preserve"> </v>
      </c>
      <c r="AL128" s="169" t="str">
        <f ca="1">IF(AL$5-$I$5&lt;$A75-1," ",IF(AL$5-$I$5+1&gt;'Primary inputs Alt'!$C$17,0,(SUM(OFFSET($I$22,0,AL$5-$I$5-$A75+1)))*$C128))</f>
        <v xml:space="preserve"> </v>
      </c>
      <c r="AM128" s="169" t="str">
        <f ca="1">IF(AM$5-$I$5&lt;$A75-1," ",IF(AM$5-$I$5+1&gt;'Primary inputs Alt'!$C$17,0,(SUM(OFFSET($I$22,0,AM$5-$I$5-$A75+1)))*$C128))</f>
        <v xml:space="preserve"> </v>
      </c>
      <c r="AN128" s="169" t="str">
        <f ca="1">IF(AN$5-$I$5&lt;$A75-1," ",IF(AN$5-$I$5+1&gt;'Primary inputs Alt'!$C$17,0,(SUM(OFFSET($I$22,0,AN$5-$I$5-$A75+1)))*$C128))</f>
        <v xml:space="preserve"> </v>
      </c>
      <c r="AO128" s="169" t="str">
        <f ca="1">IF(AO$5-$I$5&lt;$A75-1," ",IF(AO$5-$I$5+1&gt;'Primary inputs Alt'!$C$17,0,(SUM(OFFSET($I$22,0,AO$5-$I$5-$A75+1)))*$C128))</f>
        <v xml:space="preserve"> </v>
      </c>
      <c r="AP128" s="169" t="str">
        <f ca="1">IF(AP$5-$I$5&lt;$A75-1," ",IF(AP$5-$I$5+1&gt;'Primary inputs Alt'!$C$17,0,(SUM(OFFSET($I$22,0,AP$5-$I$5-$A75+1)))*$C128))</f>
        <v xml:space="preserve"> </v>
      </c>
      <c r="AQ128" s="169" t="str">
        <f ca="1">IF(AQ$5-$I$5&lt;$A75-1," ",IF(AQ$5-$I$5+1&gt;'Primary inputs Alt'!$C$17,0,(SUM(OFFSET($I$22,0,AQ$5-$I$5-$A75+1)))*$C128))</f>
        <v xml:space="preserve"> </v>
      </c>
      <c r="AR128" s="169" t="str">
        <f ca="1">IF(AR$5-$I$5&lt;$A75-1," ",IF(AR$5-$I$5+1&gt;'Primary inputs Alt'!$C$17,0,(SUM(OFFSET($I$22,0,AR$5-$I$5-$A75+1)))*$C128))</f>
        <v xml:space="preserve"> </v>
      </c>
      <c r="AS128" s="169" t="str">
        <f ca="1">IF(AS$5-$I$5&lt;$A75-1," ",IF(AS$5-$I$5+1&gt;'Primary inputs Alt'!$C$17,0,(SUM(OFFSET($I$22,0,AS$5-$I$5-$A75+1)))*$C128))</f>
        <v xml:space="preserve"> </v>
      </c>
      <c r="AT128" s="169" t="str">
        <f ca="1">IF(AT$5-$I$5&lt;$A75-1," ",IF(AT$5-$I$5+1&gt;'Primary inputs Alt'!$C$17,0,(SUM(OFFSET($I$22,0,AT$5-$I$5-$A75+1)))*$C128))</f>
        <v xml:space="preserve"> </v>
      </c>
      <c r="AU128" s="169" t="str">
        <f ca="1">IF(AU$5-$I$5&lt;$A75-1," ",IF(AU$5-$I$5+1&gt;'Primary inputs Alt'!$C$17,0,(SUM(OFFSET($I$22,0,AU$5-$I$5-$A75+1)))*$C128))</f>
        <v xml:space="preserve"> </v>
      </c>
      <c r="AV128" s="169" t="str">
        <f ca="1">IF(AV$5-$I$5&lt;$A75-1," ",IF(AV$5-$I$5+1&gt;'Primary inputs Alt'!$C$17,0,(SUM(OFFSET($I$22,0,AV$5-$I$5-$A75+1)))*$C128))</f>
        <v xml:space="preserve"> </v>
      </c>
      <c r="AW128" s="169" t="str">
        <f ca="1">IF(AW$5-$I$5&lt;$A75-1," ",IF(AW$5-$I$5+1&gt;'Primary inputs Alt'!$C$17,0,(SUM(OFFSET($I$22,0,AW$5-$I$5-$A75+1)))*$C128))</f>
        <v xml:space="preserve"> </v>
      </c>
      <c r="AX128" s="169" t="str">
        <f ca="1">IF(AX$5-$I$5&lt;$A75-1," ",IF(AX$5-$I$5+1&gt;'Primary inputs Alt'!$C$17,0,(SUM(OFFSET($I$22,0,AX$5-$I$5-$A75+1)))*$C128))</f>
        <v xml:space="preserve"> </v>
      </c>
      <c r="AY128" s="169" t="str">
        <f ca="1">IF(AY$5-$I$5&lt;$A75-1," ",IF(AY$5-$I$5+1&gt;'Primary inputs Alt'!$C$17,0,(SUM(OFFSET($I$22,0,AY$5-$I$5-$A75+1)))*$C128))</f>
        <v xml:space="preserve"> </v>
      </c>
      <c r="AZ128" s="169" t="str">
        <f ca="1">IF(AZ$5-$I$5&lt;$A75-1," ",IF(AZ$5-$I$5+1&gt;'Primary inputs Alt'!$C$17,0,(SUM(OFFSET($I$22,0,AZ$5-$I$5-$A75+1)))*$C128))</f>
        <v xml:space="preserve"> </v>
      </c>
      <c r="BA128" s="169" t="str">
        <f ca="1">IF(BA$5-$I$5&lt;$A75-1," ",IF(BA$5-$I$5+1&gt;'Primary inputs Alt'!$C$17,0,(SUM(OFFSET($I$22,0,BA$5-$I$5-$A75+1)))*$C128))</f>
        <v xml:space="preserve"> </v>
      </c>
      <c r="BB128" s="169" t="str">
        <f ca="1">IF(BB$5-$I$5&lt;$A75-1," ",IF(BB$5-$I$5+1&gt;'Primary inputs Alt'!$C$17,0,(SUM(OFFSET($I$22,0,BB$5-$I$5-$A75+1)))*$C128))</f>
        <v xml:space="preserve"> </v>
      </c>
      <c r="BC128" s="169" t="str">
        <f ca="1">IF(BC$5-$I$5&lt;$A75-1," ",IF(BC$5-$I$5+1&gt;'Primary inputs Alt'!$C$17,0,(SUM(OFFSET($I$22,0,BC$5-$I$5-$A75+1)))*$C128))</f>
        <v xml:space="preserve"> </v>
      </c>
      <c r="BD128" s="169" t="str">
        <f ca="1">IF(BD$5-$I$5&lt;$A75-1," ",IF(BD$5-$I$5+1&gt;'Primary inputs Alt'!$C$17,0,(SUM(OFFSET($I$22,0,BD$5-$I$5-$A75+1)))*$C128))</f>
        <v xml:space="preserve"> </v>
      </c>
      <c r="BE128" s="169" t="str">
        <f ca="1">IF(BE$5-$I$5&lt;$A75-1," ",IF(BE$5-$I$5+1&gt;'Primary inputs Alt'!$C$17,0,(SUM(OFFSET($I$22,0,BE$5-$I$5-$A75+1)))*$C128))</f>
        <v xml:space="preserve"> </v>
      </c>
      <c r="BF128" s="169">
        <f ca="1">IF(BF$5-$I$5&lt;$A75-1," ",IF(BF$5-$I$5+1&gt;'Primary inputs Alt'!$C$17,0,(SUM(OFFSET($I$22,0,BF$5-$I$5-$A75+1)))*$C128))</f>
        <v>0</v>
      </c>
    </row>
    <row r="129" spans="2:58">
      <c r="H129" s="143" t="s">
        <v>175</v>
      </c>
      <c r="I129" s="141">
        <f ca="1">SUM(I79:I128)</f>
        <v>0</v>
      </c>
      <c r="J129" s="141">
        <f t="shared" ref="J129:BE129" ca="1" si="3">SUM(J79:J128)</f>
        <v>33595286.36649771</v>
      </c>
      <c r="K129" s="141">
        <f t="shared" ca="1" si="3"/>
        <v>98985859.099493131</v>
      </c>
      <c r="L129" s="141">
        <f t="shared" ca="1" si="3"/>
        <v>196171718.19898626</v>
      </c>
      <c r="M129" s="141">
        <f t="shared" ca="1" si="3"/>
        <v>297119548.10818809</v>
      </c>
      <c r="N129" s="141">
        <f t="shared" ca="1" si="3"/>
        <v>233852916.99461007</v>
      </c>
      <c r="O129" s="141">
        <f t="shared" ca="1" si="3"/>
        <v>149752970.32424301</v>
      </c>
      <c r="P129" s="141">
        <f t="shared" ca="1" si="3"/>
        <v>37619708.097086959</v>
      </c>
      <c r="Q129" s="141">
        <f t="shared" ca="1" si="3"/>
        <v>37619708.097086959</v>
      </c>
      <c r="R129" s="141">
        <f t="shared" ca="1" si="3"/>
        <v>37619708.097086959</v>
      </c>
      <c r="S129" s="141">
        <f t="shared" ca="1" si="3"/>
        <v>37619708.097086959</v>
      </c>
      <c r="T129" s="141">
        <f t="shared" ca="1" si="3"/>
        <v>37318749.132074505</v>
      </c>
      <c r="U129" s="141">
        <f t="shared" ca="1" si="3"/>
        <v>36716831.202049613</v>
      </c>
      <c r="V129" s="141">
        <f t="shared" ca="1" si="3"/>
        <v>35813954.30701226</v>
      </c>
      <c r="W129" s="141">
        <f t="shared" ca="1" si="3"/>
        <v>34610118.446962468</v>
      </c>
      <c r="X129" s="141">
        <f t="shared" ca="1" si="3"/>
        <v>34610118.446962468</v>
      </c>
      <c r="Y129" s="141">
        <f t="shared" ca="1" si="3"/>
        <v>34610118.446962468</v>
      </c>
      <c r="Z129" s="141">
        <f t="shared" ca="1" si="3"/>
        <v>34610118.446962468</v>
      </c>
      <c r="AA129" s="141">
        <f t="shared" ca="1" si="3"/>
        <v>34610118.446962468</v>
      </c>
      <c r="AB129" s="141">
        <f t="shared" ca="1" si="3"/>
        <v>34610118.446962468</v>
      </c>
      <c r="AC129" s="141">
        <f t="shared" ca="1" si="3"/>
        <v>34610118.446962468</v>
      </c>
      <c r="AD129" s="141">
        <f t="shared" ca="1" si="3"/>
        <v>31149106.602266222</v>
      </c>
      <c r="AE129" s="141">
        <f t="shared" ca="1" si="3"/>
        <v>24227082.912873726</v>
      </c>
      <c r="AF129" s="141">
        <f t="shared" ca="1" si="3"/>
        <v>13844047.378784986</v>
      </c>
      <c r="AG129" s="141">
        <f t="shared" ca="1" si="3"/>
        <v>0</v>
      </c>
      <c r="AH129" s="141">
        <f t="shared" ca="1" si="3"/>
        <v>0</v>
      </c>
      <c r="AI129" s="141">
        <f t="shared" ca="1" si="3"/>
        <v>0</v>
      </c>
      <c r="AJ129" s="141">
        <f t="shared" ca="1" si="3"/>
        <v>0</v>
      </c>
      <c r="AK129" s="141">
        <f t="shared" ca="1" si="3"/>
        <v>0</v>
      </c>
      <c r="AL129" s="141">
        <f t="shared" ca="1" si="3"/>
        <v>0</v>
      </c>
      <c r="AM129" s="141">
        <f t="shared" ca="1" si="3"/>
        <v>0</v>
      </c>
      <c r="AN129" s="141">
        <f t="shared" ca="1" si="3"/>
        <v>0</v>
      </c>
      <c r="AO129" s="141">
        <f t="shared" ca="1" si="3"/>
        <v>0</v>
      </c>
      <c r="AP129" s="141">
        <f t="shared" ca="1" si="3"/>
        <v>0</v>
      </c>
      <c r="AQ129" s="141">
        <f t="shared" ca="1" si="3"/>
        <v>0</v>
      </c>
      <c r="AR129" s="141">
        <f t="shared" ca="1" si="3"/>
        <v>0</v>
      </c>
      <c r="AS129" s="141">
        <f t="shared" ca="1" si="3"/>
        <v>0</v>
      </c>
      <c r="AT129" s="141">
        <f t="shared" ca="1" si="3"/>
        <v>0</v>
      </c>
      <c r="AU129" s="141">
        <f t="shared" ca="1" si="3"/>
        <v>0</v>
      </c>
      <c r="AV129" s="141">
        <f t="shared" ca="1" si="3"/>
        <v>0</v>
      </c>
      <c r="AW129" s="141">
        <f t="shared" ca="1" si="3"/>
        <v>0</v>
      </c>
      <c r="AX129" s="141">
        <f t="shared" ca="1" si="3"/>
        <v>0</v>
      </c>
      <c r="AY129" s="141">
        <f t="shared" ca="1" si="3"/>
        <v>0</v>
      </c>
      <c r="AZ129" s="141">
        <f t="shared" ca="1" si="3"/>
        <v>0</v>
      </c>
      <c r="BA129" s="141">
        <f t="shared" ca="1" si="3"/>
        <v>0</v>
      </c>
      <c r="BB129" s="141">
        <f t="shared" ca="1" si="3"/>
        <v>0</v>
      </c>
      <c r="BC129" s="141">
        <f t="shared" ca="1" si="3"/>
        <v>0</v>
      </c>
      <c r="BD129" s="141">
        <f t="shared" ca="1" si="3"/>
        <v>0</v>
      </c>
      <c r="BE129" s="141">
        <f t="shared" ca="1" si="3"/>
        <v>0</v>
      </c>
      <c r="BF129" s="141">
        <f t="shared" ref="BF129" ca="1" si="4">SUM(BF79:BF128)</f>
        <v>0</v>
      </c>
    </row>
    <row r="130" spans="2:58">
      <c r="B130" s="91"/>
      <c r="C130" s="92"/>
      <c r="D130" s="92"/>
      <c r="E130" s="92"/>
      <c r="F130" s="92"/>
      <c r="G130" s="92"/>
      <c r="H130" s="92"/>
    </row>
    <row r="131" spans="2:58">
      <c r="I131" s="141"/>
      <c r="J131" s="141"/>
      <c r="K131" s="141"/>
      <c r="L131" s="141"/>
      <c r="M131" s="141"/>
      <c r="N131" s="141"/>
      <c r="O131" s="141"/>
      <c r="P131" s="141"/>
      <c r="Q131" s="141"/>
      <c r="R131" s="141"/>
      <c r="S131" s="141"/>
      <c r="T131" s="141"/>
      <c r="U131" s="141"/>
      <c r="V131" s="141"/>
      <c r="W131" s="141"/>
      <c r="X131" s="141"/>
      <c r="Y131" s="141"/>
      <c r="Z131" s="141"/>
      <c r="AA131" s="141"/>
      <c r="AB131" s="141"/>
      <c r="AC131" s="141"/>
      <c r="AD131" s="141"/>
      <c r="AE131" s="141"/>
      <c r="AF131" s="141"/>
      <c r="AG131" s="141"/>
      <c r="AH131" s="141"/>
      <c r="AI131" s="141"/>
      <c r="AJ131" s="141"/>
      <c r="AK131" s="141"/>
      <c r="AL131" s="141"/>
      <c r="AM131" s="141"/>
      <c r="AN131" s="141"/>
      <c r="AO131" s="141"/>
      <c r="AP131" s="141"/>
      <c r="AQ131" s="141"/>
      <c r="AR131" s="141"/>
      <c r="AS131" s="141"/>
      <c r="AT131" s="141"/>
      <c r="AU131" s="141"/>
      <c r="AV131" s="141"/>
      <c r="AW131" s="141"/>
      <c r="AX131" s="141"/>
      <c r="AY131" s="141"/>
      <c r="AZ131" s="141"/>
      <c r="BA131" s="141"/>
      <c r="BB131" s="141"/>
      <c r="BC131" s="141"/>
      <c r="BD131" s="141"/>
      <c r="BE131" s="141"/>
      <c r="BF131" s="141"/>
    </row>
    <row r="132" spans="2:58">
      <c r="B132" s="145" t="s">
        <v>184</v>
      </c>
      <c r="C132" s="145" t="s">
        <v>166</v>
      </c>
      <c r="I132" s="141"/>
      <c r="J132" s="141"/>
      <c r="K132" s="141"/>
      <c r="L132" s="141"/>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1"/>
      <c r="AJ132" s="141"/>
      <c r="AK132" s="141"/>
      <c r="AL132" s="141"/>
      <c r="AM132" s="141"/>
      <c r="AN132" s="141"/>
      <c r="AO132" s="141"/>
      <c r="AP132" s="141"/>
      <c r="AQ132" s="141"/>
      <c r="AR132" s="141"/>
      <c r="AS132" s="141"/>
      <c r="AT132" s="141"/>
      <c r="AU132" s="141"/>
      <c r="AV132" s="141"/>
      <c r="AW132" s="141"/>
      <c r="AX132" s="141"/>
      <c r="AY132" s="141"/>
      <c r="AZ132" s="141"/>
      <c r="BA132" s="141"/>
      <c r="BB132" s="141"/>
      <c r="BC132" s="141"/>
      <c r="BD132" s="141"/>
      <c r="BE132" s="141"/>
      <c r="BF132" s="141"/>
    </row>
    <row r="133" spans="2:58" s="139" customFormat="1">
      <c r="B133" s="139" t="s">
        <v>11</v>
      </c>
      <c r="C133" s="139">
        <f ca="1">C26</f>
        <v>0</v>
      </c>
      <c r="D133" s="146"/>
      <c r="E133" s="146"/>
      <c r="F133" s="146"/>
      <c r="G133" s="146"/>
      <c r="H133" s="146"/>
      <c r="I133" s="168">
        <f ca="1">IF(I$5-$I$5&lt;$A26-1," ",IF(I$5-$I$5+1&gt;'Primary inputs Alt'!$C$17,0,(SUM(OFFSET($I$23,0,I$5-$I$5-$A26+1)))*$C79))</f>
        <v>0</v>
      </c>
      <c r="J133" s="168">
        <f ca="1">IF(J$5-$I$5&lt;$A26-1," ",IF(J$5-$I$5+1&gt;'Primary inputs Alt'!$C$17,0,(SUM(OFFSET($I$23,0,J$5-$I$5-$A26+1)))*$C79))</f>
        <v>0</v>
      </c>
      <c r="K133" s="168">
        <f ca="1">IF(K$5-$I$5&lt;$A26-1," ",IF(K$5-$I$5+1&gt;'Primary inputs Alt'!$C$17,0,(SUM(OFFSET($I$23,0,K$5-$I$5-$A26+1)))*$C79))</f>
        <v>0</v>
      </c>
      <c r="L133" s="168">
        <f ca="1">IF(L$5-$I$5&lt;$A26-1," ",IF(L$5-$I$5+1&gt;'Primary inputs Alt'!$C$17,0,(SUM(OFFSET($I$23,0,L$5-$I$5-$A26+1)))*$C79))</f>
        <v>0</v>
      </c>
      <c r="M133" s="168">
        <f ca="1">IF(M$5-$I$5&lt;$A26-1," ",IF(M$5-$I$5+1&gt;'Primary inputs Alt'!$C$17,0,(SUM(OFFSET($I$23,0,M$5-$I$5-$A26+1)))*$C79))</f>
        <v>0</v>
      </c>
      <c r="N133" s="168">
        <f ca="1">IF(N$5-$I$5&lt;$A26-1," ",IF(N$5-$I$5+1&gt;'Primary inputs Alt'!$C$17,0,(SUM(OFFSET($I$23,0,N$5-$I$5-$A26+1)))*$C79))</f>
        <v>0</v>
      </c>
      <c r="O133" s="168">
        <f ca="1">IF(O$5-$I$5&lt;$A26-1," ",IF(O$5-$I$5+1&gt;'Primary inputs Alt'!$C$17,0,(SUM(OFFSET($I$23,0,O$5-$I$5-$A26+1)))*$C79))</f>
        <v>0</v>
      </c>
      <c r="P133" s="168">
        <f ca="1">IF(P$5-$I$5&lt;$A26-1," ",IF(P$5-$I$5+1&gt;'Primary inputs Alt'!$C$17,0,(SUM(OFFSET($I$23,0,P$5-$I$5-$A26+1)))*$C79))</f>
        <v>0</v>
      </c>
      <c r="Q133" s="168">
        <f ca="1">IF(Q$5-$I$5&lt;$A26-1," ",IF(Q$5-$I$5+1&gt;'Primary inputs Alt'!$C$17,0,(SUM(OFFSET($I$23,0,Q$5-$I$5-$A26+1)))*$C79))</f>
        <v>0</v>
      </c>
      <c r="R133" s="168">
        <f ca="1">IF(R$5-$I$5&lt;$A26-1," ",IF(R$5-$I$5+1&gt;'Primary inputs Alt'!$C$17,0,(SUM(OFFSET($I$23,0,R$5-$I$5-$A26+1)))*$C79))</f>
        <v>0</v>
      </c>
      <c r="S133" s="168">
        <f ca="1">IF(S$5-$I$5&lt;$A26-1," ",IF(S$5-$I$5+1&gt;'Primary inputs Alt'!$C$17,0,(SUM(OFFSET($I$23,0,S$5-$I$5-$A26+1)))*$C79))</f>
        <v>0</v>
      </c>
      <c r="T133" s="168">
        <f ca="1">IF(T$5-$I$5&lt;$A26-1," ",IF(T$5-$I$5+1&gt;'Primary inputs Alt'!$C$17,0,(SUM(OFFSET($I$23,0,T$5-$I$5-$A26+1)))*$C79))</f>
        <v>0</v>
      </c>
      <c r="U133" s="168">
        <f ca="1">IF(U$5-$I$5&lt;$A26-1," ",IF(U$5-$I$5+1&gt;'Primary inputs Alt'!$C$17,0,(SUM(OFFSET($I$23,0,U$5-$I$5-$A26+1)))*$C79))</f>
        <v>0</v>
      </c>
      <c r="V133" s="168">
        <f ca="1">IF(V$5-$I$5&lt;$A26-1," ",IF(V$5-$I$5+1&gt;'Primary inputs Alt'!$C$17,0,(SUM(OFFSET($I$23,0,V$5-$I$5-$A26+1)))*$C79))</f>
        <v>0</v>
      </c>
      <c r="W133" s="168">
        <f ca="1">IF(W$5-$I$5&lt;$A26-1," ",IF(W$5-$I$5+1&gt;'Primary inputs Alt'!$C$17,0,(SUM(OFFSET($I$23,0,W$5-$I$5-$A26+1)))*$C79))</f>
        <v>0</v>
      </c>
      <c r="X133" s="168">
        <f ca="1">IF(X$5-$I$5&lt;$A26-1," ",IF(X$5-$I$5+1&gt;'Primary inputs Alt'!$C$17,0,(SUM(OFFSET($I$23,0,X$5-$I$5-$A26+1)))*$C79))</f>
        <v>0</v>
      </c>
      <c r="Y133" s="168">
        <f ca="1">IF(Y$5-$I$5&lt;$A26-1," ",IF(Y$5-$I$5+1&gt;'Primary inputs Alt'!$C$17,0,(SUM(OFFSET($I$23,0,Y$5-$I$5-$A26+1)))*$C79))</f>
        <v>0</v>
      </c>
      <c r="Z133" s="168">
        <f ca="1">IF(Z$5-$I$5&lt;$A26-1," ",IF(Z$5-$I$5+1&gt;'Primary inputs Alt'!$C$17,0,(SUM(OFFSET($I$23,0,Z$5-$I$5-$A26+1)))*$C79))</f>
        <v>0</v>
      </c>
      <c r="AA133" s="168">
        <f ca="1">IF(AA$5-$I$5&lt;$A26-1," ",IF(AA$5-$I$5+1&gt;'Primary inputs Alt'!$C$17,0,(SUM(OFFSET($I$23,0,AA$5-$I$5-$A26+1)))*$C79))</f>
        <v>0</v>
      </c>
      <c r="AB133" s="168">
        <f ca="1">IF(AB$5-$I$5&lt;$A26-1," ",IF(AB$5-$I$5+1&gt;'Primary inputs Alt'!$C$17,0,(SUM(OFFSET($I$23,0,AB$5-$I$5-$A26+1)))*$C79))</f>
        <v>0</v>
      </c>
      <c r="AC133" s="168">
        <f ca="1">IF(AC$5-$I$5&lt;$A26-1," ",IF(AC$5-$I$5+1&gt;'Primary inputs Alt'!$C$17,0,(SUM(OFFSET($I$23,0,AC$5-$I$5-$A26+1)))*$C79))</f>
        <v>0</v>
      </c>
      <c r="AD133" s="168">
        <f ca="1">IF(AD$5-$I$5&lt;$A26-1," ",IF(AD$5-$I$5+1&gt;'Primary inputs Alt'!$C$17,0,(SUM(OFFSET($I$23,0,AD$5-$I$5-$A26+1)))*$C79))</f>
        <v>0</v>
      </c>
      <c r="AE133" s="168">
        <f ca="1">IF(AE$5-$I$5&lt;$A26-1," ",IF(AE$5-$I$5+1&gt;'Primary inputs Alt'!$C$17,0,(SUM(OFFSET($I$23,0,AE$5-$I$5-$A26+1)))*$C79))</f>
        <v>0</v>
      </c>
      <c r="AF133" s="168">
        <f ca="1">IF(AF$5-$I$5&lt;$A26-1," ",IF(AF$5-$I$5+1&gt;'Primary inputs Alt'!$C$17,0,(SUM(OFFSET($I$23,0,AF$5-$I$5-$A26+1)))*$C79))</f>
        <v>0</v>
      </c>
      <c r="AG133" s="168">
        <f ca="1">IF(AG$5-$I$5&lt;$A26-1," ",IF(AG$5-$I$5+1&gt;'Primary inputs Alt'!$C$17,0,(SUM(OFFSET($I$23,0,AG$5-$I$5-$A26+1)))*$C79))</f>
        <v>0</v>
      </c>
      <c r="AH133" s="168">
        <f ca="1">IF(AH$5-$I$5&lt;$A26-1," ",IF(AH$5-$I$5+1&gt;'Primary inputs Alt'!$C$17,0,(SUM(OFFSET($I$23,0,AH$5-$I$5-$A26+1)))*$C79))</f>
        <v>0</v>
      </c>
      <c r="AI133" s="168">
        <f ca="1">IF(AI$5-$I$5&lt;$A26-1," ",IF(AI$5-$I$5+1&gt;'Primary inputs Alt'!$C$17,0,(SUM(OFFSET($I$23,0,AI$5-$I$5-$A26+1)))*$C79))</f>
        <v>0</v>
      </c>
      <c r="AJ133" s="168">
        <f ca="1">IF(AJ$5-$I$5&lt;$A26-1," ",IF(AJ$5-$I$5+1&gt;'Primary inputs Alt'!$C$17,0,(SUM(OFFSET($I$23,0,AJ$5-$I$5-$A26+1)))*$C79))</f>
        <v>0</v>
      </c>
      <c r="AK133" s="168">
        <f ca="1">IF(AK$5-$I$5&lt;$A26-1," ",IF(AK$5-$I$5+1&gt;'Primary inputs Alt'!$C$17,0,(SUM(OFFSET($I$23,0,AK$5-$I$5-$A26+1)))*$C79))</f>
        <v>0</v>
      </c>
      <c r="AL133" s="168">
        <f ca="1">IF(AL$5-$I$5&lt;$A26-1," ",IF(AL$5-$I$5+1&gt;'Primary inputs Alt'!$C$17,0,(SUM(OFFSET($I$23,0,AL$5-$I$5-$A26+1)))*$C79))</f>
        <v>0</v>
      </c>
      <c r="AM133" s="168">
        <f ca="1">IF(AM$5-$I$5&lt;$A26-1," ",IF(AM$5-$I$5+1&gt;'Primary inputs Alt'!$C$17,0,(SUM(OFFSET($I$23,0,AM$5-$I$5-$A26+1)))*$C79))</f>
        <v>0</v>
      </c>
      <c r="AN133" s="168">
        <f ca="1">IF(AN$5-$I$5&lt;$A26-1," ",IF(AN$5-$I$5+1&gt;'Primary inputs Alt'!$C$17,0,(SUM(OFFSET($I$23,0,AN$5-$I$5-$A26+1)))*$C79))</f>
        <v>0</v>
      </c>
      <c r="AO133" s="168">
        <f ca="1">IF(AO$5-$I$5&lt;$A26-1," ",IF(AO$5-$I$5+1&gt;'Primary inputs Alt'!$C$17,0,(SUM(OFFSET($I$23,0,AO$5-$I$5-$A26+1)))*$C79))</f>
        <v>0</v>
      </c>
      <c r="AP133" s="168">
        <f ca="1">IF(AP$5-$I$5&lt;$A26-1," ",IF(AP$5-$I$5+1&gt;'Primary inputs Alt'!$C$17,0,(SUM(OFFSET($I$23,0,AP$5-$I$5-$A26+1)))*$C79))</f>
        <v>0</v>
      </c>
      <c r="AQ133" s="168">
        <f ca="1">IF(AQ$5-$I$5&lt;$A26-1," ",IF(AQ$5-$I$5+1&gt;'Primary inputs Alt'!$C$17,0,(SUM(OFFSET($I$23,0,AQ$5-$I$5-$A26+1)))*$C79))</f>
        <v>0</v>
      </c>
      <c r="AR133" s="168">
        <f ca="1">IF(AR$5-$I$5&lt;$A26-1," ",IF(AR$5-$I$5+1&gt;'Primary inputs Alt'!$C$17,0,(SUM(OFFSET($I$23,0,AR$5-$I$5-$A26+1)))*$C79))</f>
        <v>0</v>
      </c>
      <c r="AS133" s="168">
        <f ca="1">IF(AS$5-$I$5&lt;$A26-1," ",IF(AS$5-$I$5+1&gt;'Primary inputs Alt'!$C$17,0,(SUM(OFFSET($I$23,0,AS$5-$I$5-$A26+1)))*$C79))</f>
        <v>0</v>
      </c>
      <c r="AT133" s="168">
        <f ca="1">IF(AT$5-$I$5&lt;$A26-1," ",IF(AT$5-$I$5+1&gt;'Primary inputs Alt'!$C$17,0,(SUM(OFFSET($I$23,0,AT$5-$I$5-$A26+1)))*$C79))</f>
        <v>0</v>
      </c>
      <c r="AU133" s="168">
        <f ca="1">IF(AU$5-$I$5&lt;$A26-1," ",IF(AU$5-$I$5+1&gt;'Primary inputs Alt'!$C$17,0,(SUM(OFFSET($I$23,0,AU$5-$I$5-$A26+1)))*$C79))</f>
        <v>0</v>
      </c>
      <c r="AV133" s="168">
        <f ca="1">IF(AV$5-$I$5&lt;$A26-1," ",IF(AV$5-$I$5+1&gt;'Primary inputs Alt'!$C$17,0,(SUM(OFFSET($I$23,0,AV$5-$I$5-$A26+1)))*$C79))</f>
        <v>0</v>
      </c>
      <c r="AW133" s="168">
        <f ca="1">IF(AW$5-$I$5&lt;$A26-1," ",IF(AW$5-$I$5+1&gt;'Primary inputs Alt'!$C$17,0,(SUM(OFFSET($I$23,0,AW$5-$I$5-$A26+1)))*$C79))</f>
        <v>0</v>
      </c>
      <c r="AX133" s="168">
        <f ca="1">IF(AX$5-$I$5&lt;$A26-1," ",IF(AX$5-$I$5+1&gt;'Primary inputs Alt'!$C$17,0,(SUM(OFFSET($I$23,0,AX$5-$I$5-$A26+1)))*$C79))</f>
        <v>0</v>
      </c>
      <c r="AY133" s="168">
        <f ca="1">IF(AY$5-$I$5&lt;$A26-1," ",IF(AY$5-$I$5+1&gt;'Primary inputs Alt'!$C$17,0,(SUM(OFFSET($I$23,0,AY$5-$I$5-$A26+1)))*$C79))</f>
        <v>0</v>
      </c>
      <c r="AZ133" s="168">
        <f ca="1">IF(AZ$5-$I$5&lt;$A26-1," ",IF(AZ$5-$I$5+1&gt;'Primary inputs Alt'!$C$17,0,(SUM(OFFSET($I$23,0,AZ$5-$I$5-$A26+1)))*$C79))</f>
        <v>0</v>
      </c>
      <c r="BA133" s="168">
        <f ca="1">IF(BA$5-$I$5&lt;$A26-1," ",IF(BA$5-$I$5+1&gt;'Primary inputs Alt'!$C$17,0,(SUM(OFFSET($I$23,0,BA$5-$I$5-$A26+1)))*$C79))</f>
        <v>0</v>
      </c>
      <c r="BB133" s="168">
        <f ca="1">IF(BB$5-$I$5&lt;$A26-1," ",IF(BB$5-$I$5+1&gt;'Primary inputs Alt'!$C$17,0,(SUM(OFFSET($I$23,0,BB$5-$I$5-$A26+1)))*$C79))</f>
        <v>0</v>
      </c>
      <c r="BC133" s="168">
        <f ca="1">IF(BC$5-$I$5&lt;$A26-1," ",IF(BC$5-$I$5+1&gt;'Primary inputs Alt'!$C$17,0,(SUM(OFFSET($I$23,0,BC$5-$I$5-$A26+1)))*$C79))</f>
        <v>0</v>
      </c>
      <c r="BD133" s="168">
        <f ca="1">IF(BD$5-$I$5&lt;$A26-1," ",IF(BD$5-$I$5+1&gt;'Primary inputs Alt'!$C$17,0,(SUM(OFFSET($I$23,0,BD$5-$I$5-$A26+1)))*$C79))</f>
        <v>0</v>
      </c>
      <c r="BE133" s="168">
        <f ca="1">IF(BE$5-$I$5&lt;$A26-1," ",IF(BE$5-$I$5+1&gt;'Primary inputs Alt'!$C$17,0,(SUM(OFFSET($I$23,0,BE$5-$I$5-$A26+1)))*$C79))</f>
        <v>0</v>
      </c>
      <c r="BF133" s="168">
        <f ca="1">IF(BF$5-$I$5&lt;$A26-1," ",IF(BF$5-$I$5+1&gt;'Primary inputs Alt'!$C$17,0,(SUM(OFFSET($I$23,0,BF$5-$I$5-$A26+1)))*$C79))</f>
        <v>0</v>
      </c>
    </row>
    <row r="134" spans="2:58">
      <c r="B134" s="119" t="s">
        <v>12</v>
      </c>
      <c r="C134" s="119">
        <f ca="1">C27</f>
        <v>1200</v>
      </c>
      <c r="I134" s="169" t="str">
        <f ca="1">IF(I$5-$I$5&lt;$A27-1," ",IF(I$5-$I$5+1&gt;'Primary inputs Alt'!$C$17,0,(SUM(OFFSET($I$23,0,I$5-$I$5-$A27+1)))*$C80))</f>
        <v xml:space="preserve"> </v>
      </c>
      <c r="J134" s="169">
        <f ca="1">IF(J$5-$I$5&lt;$A27-1," ",IF(J$5-$I$5+1&gt;'Primary inputs Alt'!$C$17,0,(SUM(OFFSET($I$23,0,J$5-$I$5-$A27+1)))*$C80))</f>
        <v>-25615380.428249858</v>
      </c>
      <c r="K134" s="169">
        <f ca="1">IF(K$5-$I$5&lt;$A27-1," ",IF(K$5-$I$5+1&gt;'Primary inputs Alt'!$C$17,0,(SUM(OFFSET($I$23,0,K$5-$I$5-$A27+1)))*$C80))</f>
        <v>-23815380.428249858</v>
      </c>
      <c r="L134" s="169">
        <f ca="1">IF(L$5-$I$5&lt;$A27-1," ",IF(L$5-$I$5+1&gt;'Primary inputs Alt'!$C$17,0,(SUM(OFFSET($I$23,0,L$5-$I$5-$A27+1)))*$C80))</f>
        <v>-23815380.428249858</v>
      </c>
      <c r="M134" s="169">
        <f ca="1">IF(M$5-$I$5&lt;$A27-1," ",IF(M$5-$I$5+1&gt;'Primary inputs Alt'!$C$17,0,(SUM(OFFSET($I$23,0,M$5-$I$5-$A27+1)))*$C80))</f>
        <v>2807208.9215166275</v>
      </c>
      <c r="N134" s="169">
        <f ca="1">IF(N$5-$I$5&lt;$A27-1," ",IF(N$5-$I$5+1&gt;'Primary inputs Alt'!$C$17,0,(SUM(OFFSET($I$23,0,N$5-$I$5-$A27+1)))*$C80))</f>
        <v>2807208.9215166275</v>
      </c>
      <c r="O134" s="169">
        <f ca="1">IF(O$5-$I$5&lt;$A27-1," ",IF(O$5-$I$5+1&gt;'Primary inputs Alt'!$C$17,0,(SUM(OFFSET($I$23,0,O$5-$I$5-$A27+1)))*$C80))</f>
        <v>2807208.9215166275</v>
      </c>
      <c r="P134" s="169">
        <f ca="1">IF(P$5-$I$5&lt;$A27-1," ",IF(P$5-$I$5+1&gt;'Primary inputs Alt'!$C$17,0,(SUM(OFFSET($I$23,0,P$5-$I$5-$A27+1)))*$C80))</f>
        <v>2807208.9215166275</v>
      </c>
      <c r="Q134" s="169">
        <f ca="1">IF(Q$5-$I$5&lt;$A27-1," ",IF(Q$5-$I$5+1&gt;'Primary inputs Alt'!$C$17,0,(SUM(OFFSET($I$23,0,Q$5-$I$5-$A27+1)))*$C80))</f>
        <v>2807208.9215166275</v>
      </c>
      <c r="R134" s="169">
        <f ca="1">IF(R$5-$I$5&lt;$A27-1," ",IF(R$5-$I$5+1&gt;'Primary inputs Alt'!$C$17,0,(SUM(OFFSET($I$23,0,R$5-$I$5-$A27+1)))*$C80))</f>
        <v>2807208.9215166275</v>
      </c>
      <c r="S134" s="169">
        <f ca="1">IF(S$5-$I$5&lt;$A27-1," ",IF(S$5-$I$5+1&gt;'Primary inputs Alt'!$C$17,0,(SUM(OFFSET($I$23,0,S$5-$I$5-$A27+1)))*$C80))</f>
        <v>2807208.9215166275</v>
      </c>
      <c r="T134" s="169">
        <f ca="1">IF(T$5-$I$5&lt;$A27-1," ",IF(T$5-$I$5+1&gt;'Primary inputs Alt'!$C$17,0,(SUM(OFFSET($I$23,0,T$5-$I$5-$A27+1)))*$C80))</f>
        <v>2506249.9565041782</v>
      </c>
      <c r="U134" s="169">
        <f ca="1">IF(U$5-$I$5&lt;$A27-1," ",IF(U$5-$I$5+1&gt;'Primary inputs Alt'!$C$17,0,(SUM(OFFSET($I$23,0,U$5-$I$5-$A27+1)))*$C80))</f>
        <v>2506249.9565041782</v>
      </c>
      <c r="V134" s="169">
        <f ca="1">IF(V$5-$I$5&lt;$A27-1," ",IF(V$5-$I$5+1&gt;'Primary inputs Alt'!$C$17,0,(SUM(OFFSET($I$23,0,V$5-$I$5-$A27+1)))*$C80))</f>
        <v>2506249.9565041782</v>
      </c>
      <c r="W134" s="169">
        <f ca="1">IF(W$5-$I$5&lt;$A27-1," ",IF(W$5-$I$5+1&gt;'Primary inputs Alt'!$C$17,0,(SUM(OFFSET($I$23,0,W$5-$I$5-$A27+1)))*$C80))</f>
        <v>2506249.9565041782</v>
      </c>
      <c r="X134" s="169">
        <f ca="1">IF(X$5-$I$5&lt;$A27-1," ",IF(X$5-$I$5+1&gt;'Primary inputs Alt'!$C$17,0,(SUM(OFFSET($I$23,0,X$5-$I$5-$A27+1)))*$C80))</f>
        <v>2506249.9565041782</v>
      </c>
      <c r="Y134" s="169">
        <f ca="1">IF(Y$5-$I$5&lt;$A27-1," ",IF(Y$5-$I$5+1&gt;'Primary inputs Alt'!$C$17,0,(SUM(OFFSET($I$23,0,Y$5-$I$5-$A27+1)))*$C80))</f>
        <v>2506249.9565041782</v>
      </c>
      <c r="Z134" s="169">
        <f ca="1">IF(Z$5-$I$5&lt;$A27-1," ",IF(Z$5-$I$5+1&gt;'Primary inputs Alt'!$C$17,0,(SUM(OFFSET($I$23,0,Z$5-$I$5-$A27+1)))*$C80))</f>
        <v>2506249.9565041782</v>
      </c>
      <c r="AA134" s="169">
        <f ca="1">IF(AA$5-$I$5&lt;$A27-1," ",IF(AA$5-$I$5+1&gt;'Primary inputs Alt'!$C$17,0,(SUM(OFFSET($I$23,0,AA$5-$I$5-$A27+1)))*$C80))</f>
        <v>2506249.9565041782</v>
      </c>
      <c r="AB134" s="169">
        <f ca="1">IF(AB$5-$I$5&lt;$A27-1," ",IF(AB$5-$I$5+1&gt;'Primary inputs Alt'!$C$17,0,(SUM(OFFSET($I$23,0,AB$5-$I$5-$A27+1)))*$C80))</f>
        <v>2506249.9565041782</v>
      </c>
      <c r="AC134" s="169">
        <f ca="1">IF(AC$5-$I$5&lt;$A27-1," ",IF(AC$5-$I$5+1&gt;'Primary inputs Alt'!$C$17,0,(SUM(OFFSET($I$23,0,AC$5-$I$5-$A27+1)))*$C80))</f>
        <v>2506249.9565041782</v>
      </c>
      <c r="AD134" s="169">
        <f ca="1">IF(AD$5-$I$5&lt;$A27-1," ",IF(AD$5-$I$5+1&gt;'Primary inputs Alt'!$C$17,0,(SUM(OFFSET($I$23,0,AD$5-$I$5-$A27+1)))*$C80))</f>
        <v>0</v>
      </c>
      <c r="AE134" s="169">
        <f ca="1">IF(AE$5-$I$5&lt;$A27-1," ",IF(AE$5-$I$5+1&gt;'Primary inputs Alt'!$C$17,0,(SUM(OFFSET($I$23,0,AE$5-$I$5-$A27+1)))*$C80))</f>
        <v>0</v>
      </c>
      <c r="AF134" s="169">
        <f ca="1">IF(AF$5-$I$5&lt;$A27-1," ",IF(AF$5-$I$5+1&gt;'Primary inputs Alt'!$C$17,0,(SUM(OFFSET($I$23,0,AF$5-$I$5-$A27+1)))*$C80))</f>
        <v>0</v>
      </c>
      <c r="AG134" s="169">
        <f ca="1">IF(AG$5-$I$5&lt;$A27-1," ",IF(AG$5-$I$5+1&gt;'Primary inputs Alt'!$C$17,0,(SUM(OFFSET($I$23,0,AG$5-$I$5-$A27+1)))*$C80))</f>
        <v>0</v>
      </c>
      <c r="AH134" s="169">
        <f ca="1">IF(AH$5-$I$5&lt;$A27-1," ",IF(AH$5-$I$5+1&gt;'Primary inputs Alt'!$C$17,0,(SUM(OFFSET($I$23,0,AH$5-$I$5-$A27+1)))*$C80))</f>
        <v>0</v>
      </c>
      <c r="AI134" s="169">
        <f ca="1">IF(AI$5-$I$5&lt;$A27-1," ",IF(AI$5-$I$5+1&gt;'Primary inputs Alt'!$C$17,0,(SUM(OFFSET($I$23,0,AI$5-$I$5-$A27+1)))*$C80))</f>
        <v>0</v>
      </c>
      <c r="AJ134" s="169">
        <f ca="1">IF(AJ$5-$I$5&lt;$A27-1," ",IF(AJ$5-$I$5+1&gt;'Primary inputs Alt'!$C$17,0,(SUM(OFFSET($I$23,0,AJ$5-$I$5-$A27+1)))*$C80))</f>
        <v>0</v>
      </c>
      <c r="AK134" s="169">
        <f ca="1">IF(AK$5-$I$5&lt;$A27-1," ",IF(AK$5-$I$5+1&gt;'Primary inputs Alt'!$C$17,0,(SUM(OFFSET($I$23,0,AK$5-$I$5-$A27+1)))*$C80))</f>
        <v>0</v>
      </c>
      <c r="AL134" s="169">
        <f ca="1">IF(AL$5-$I$5&lt;$A27-1," ",IF(AL$5-$I$5+1&gt;'Primary inputs Alt'!$C$17,0,(SUM(OFFSET($I$23,0,AL$5-$I$5-$A27+1)))*$C80))</f>
        <v>0</v>
      </c>
      <c r="AM134" s="169">
        <f ca="1">IF(AM$5-$I$5&lt;$A27-1," ",IF(AM$5-$I$5+1&gt;'Primary inputs Alt'!$C$17,0,(SUM(OFFSET($I$23,0,AM$5-$I$5-$A27+1)))*$C80))</f>
        <v>0</v>
      </c>
      <c r="AN134" s="169">
        <f ca="1">IF(AN$5-$I$5&lt;$A27-1," ",IF(AN$5-$I$5+1&gt;'Primary inputs Alt'!$C$17,0,(SUM(OFFSET($I$23,0,AN$5-$I$5-$A27+1)))*$C80))</f>
        <v>0</v>
      </c>
      <c r="AO134" s="169">
        <f ca="1">IF(AO$5-$I$5&lt;$A27-1," ",IF(AO$5-$I$5+1&gt;'Primary inputs Alt'!$C$17,0,(SUM(OFFSET($I$23,0,AO$5-$I$5-$A27+1)))*$C80))</f>
        <v>0</v>
      </c>
      <c r="AP134" s="169">
        <f ca="1">IF(AP$5-$I$5&lt;$A27-1," ",IF(AP$5-$I$5+1&gt;'Primary inputs Alt'!$C$17,0,(SUM(OFFSET($I$23,0,AP$5-$I$5-$A27+1)))*$C80))</f>
        <v>0</v>
      </c>
      <c r="AQ134" s="169">
        <f ca="1">IF(AQ$5-$I$5&lt;$A27-1," ",IF(AQ$5-$I$5+1&gt;'Primary inputs Alt'!$C$17,0,(SUM(OFFSET($I$23,0,AQ$5-$I$5-$A27+1)))*$C80))</f>
        <v>0</v>
      </c>
      <c r="AR134" s="169">
        <f ca="1">IF(AR$5-$I$5&lt;$A27-1," ",IF(AR$5-$I$5+1&gt;'Primary inputs Alt'!$C$17,0,(SUM(OFFSET($I$23,0,AR$5-$I$5-$A27+1)))*$C80))</f>
        <v>0</v>
      </c>
      <c r="AS134" s="169">
        <f ca="1">IF(AS$5-$I$5&lt;$A27-1," ",IF(AS$5-$I$5+1&gt;'Primary inputs Alt'!$C$17,0,(SUM(OFFSET($I$23,0,AS$5-$I$5-$A27+1)))*$C80))</f>
        <v>0</v>
      </c>
      <c r="AT134" s="169">
        <f ca="1">IF(AT$5-$I$5&lt;$A27-1," ",IF(AT$5-$I$5+1&gt;'Primary inputs Alt'!$C$17,0,(SUM(OFFSET($I$23,0,AT$5-$I$5-$A27+1)))*$C80))</f>
        <v>0</v>
      </c>
      <c r="AU134" s="169">
        <f ca="1">IF(AU$5-$I$5&lt;$A27-1," ",IF(AU$5-$I$5+1&gt;'Primary inputs Alt'!$C$17,0,(SUM(OFFSET($I$23,0,AU$5-$I$5-$A27+1)))*$C80))</f>
        <v>0</v>
      </c>
      <c r="AV134" s="169">
        <f ca="1">IF(AV$5-$I$5&lt;$A27-1," ",IF(AV$5-$I$5+1&gt;'Primary inputs Alt'!$C$17,0,(SUM(OFFSET($I$23,0,AV$5-$I$5-$A27+1)))*$C80))</f>
        <v>0</v>
      </c>
      <c r="AW134" s="169">
        <f ca="1">IF(AW$5-$I$5&lt;$A27-1," ",IF(AW$5-$I$5+1&gt;'Primary inputs Alt'!$C$17,0,(SUM(OFFSET($I$23,0,AW$5-$I$5-$A27+1)))*$C80))</f>
        <v>0</v>
      </c>
      <c r="AX134" s="169">
        <f ca="1">IF(AX$5-$I$5&lt;$A27-1," ",IF(AX$5-$I$5+1&gt;'Primary inputs Alt'!$C$17,0,(SUM(OFFSET($I$23,0,AX$5-$I$5-$A27+1)))*$C80))</f>
        <v>0</v>
      </c>
      <c r="AY134" s="169">
        <f ca="1">IF(AY$5-$I$5&lt;$A27-1," ",IF(AY$5-$I$5+1&gt;'Primary inputs Alt'!$C$17,0,(SUM(OFFSET($I$23,0,AY$5-$I$5-$A27+1)))*$C80))</f>
        <v>0</v>
      </c>
      <c r="AZ134" s="169">
        <f ca="1">IF(AZ$5-$I$5&lt;$A27-1," ",IF(AZ$5-$I$5+1&gt;'Primary inputs Alt'!$C$17,0,(SUM(OFFSET($I$23,0,AZ$5-$I$5-$A27+1)))*$C80))</f>
        <v>0</v>
      </c>
      <c r="BA134" s="169">
        <f ca="1">IF(BA$5-$I$5&lt;$A27-1," ",IF(BA$5-$I$5+1&gt;'Primary inputs Alt'!$C$17,0,(SUM(OFFSET($I$23,0,BA$5-$I$5-$A27+1)))*$C80))</f>
        <v>0</v>
      </c>
      <c r="BB134" s="169">
        <f ca="1">IF(BB$5-$I$5&lt;$A27-1," ",IF(BB$5-$I$5+1&gt;'Primary inputs Alt'!$C$17,0,(SUM(OFFSET($I$23,0,BB$5-$I$5-$A27+1)))*$C80))</f>
        <v>0</v>
      </c>
      <c r="BC134" s="169">
        <f ca="1">IF(BC$5-$I$5&lt;$A27-1," ",IF(BC$5-$I$5+1&gt;'Primary inputs Alt'!$C$17,0,(SUM(OFFSET($I$23,0,BC$5-$I$5-$A27+1)))*$C80))</f>
        <v>0</v>
      </c>
      <c r="BD134" s="169">
        <f ca="1">IF(BD$5-$I$5&lt;$A27-1," ",IF(BD$5-$I$5+1&gt;'Primary inputs Alt'!$C$17,0,(SUM(OFFSET($I$23,0,BD$5-$I$5-$A27+1)))*$C80))</f>
        <v>0</v>
      </c>
      <c r="BE134" s="169">
        <f ca="1">IF(BE$5-$I$5&lt;$A27-1," ",IF(BE$5-$I$5+1&gt;'Primary inputs Alt'!$C$17,0,(SUM(OFFSET($I$23,0,BE$5-$I$5-$A27+1)))*$C80))</f>
        <v>0</v>
      </c>
      <c r="BF134" s="169">
        <f ca="1">IF(BF$5-$I$5&lt;$A27-1," ",IF(BF$5-$I$5+1&gt;'Primary inputs Alt'!$C$17,0,(SUM(OFFSET($I$23,0,BF$5-$I$5-$A27+1)))*$C80))</f>
        <v>0</v>
      </c>
    </row>
    <row r="135" spans="2:58">
      <c r="B135" s="119" t="s">
        <v>13</v>
      </c>
      <c r="C135" s="119">
        <f t="shared" ref="C135:C182" ca="1" si="5">C28</f>
        <v>2400</v>
      </c>
      <c r="I135" s="169" t="str">
        <f ca="1">IF(I$5-$I$5&lt;$A28-1," ",IF(I$5-$I$5+1&gt;'Primary inputs Alt'!$C$17,0,(SUM(OFFSET($I$23,0,I$5-$I$5-$A28+1)))*$C81))</f>
        <v xml:space="preserve"> </v>
      </c>
      <c r="J135" s="169" t="str">
        <f ca="1">IF(J$5-$I$5&lt;$A28-1," ",IF(J$5-$I$5+1&gt;'Primary inputs Alt'!$C$17,0,(SUM(OFFSET($I$23,0,J$5-$I$5-$A28+1)))*$C81))</f>
        <v xml:space="preserve"> </v>
      </c>
      <c r="K135" s="169">
        <f ca="1">IF(K$5-$I$5&lt;$A28-1," ",IF(K$5-$I$5+1&gt;'Primary inputs Alt'!$C$17,0,(SUM(OFFSET($I$23,0,K$5-$I$5-$A28+1)))*$C81))</f>
        <v>-51230760.856499717</v>
      </c>
      <c r="L135" s="169">
        <f ca="1">IF(L$5-$I$5&lt;$A28-1," ",IF(L$5-$I$5+1&gt;'Primary inputs Alt'!$C$17,0,(SUM(OFFSET($I$23,0,L$5-$I$5-$A28+1)))*$C81))</f>
        <v>-47630760.856499717</v>
      </c>
      <c r="M135" s="169">
        <f ca="1">IF(M$5-$I$5&lt;$A28-1," ",IF(M$5-$I$5+1&gt;'Primary inputs Alt'!$C$17,0,(SUM(OFFSET($I$23,0,M$5-$I$5-$A28+1)))*$C81))</f>
        <v>-47630760.856499717</v>
      </c>
      <c r="N135" s="169">
        <f ca="1">IF(N$5-$I$5&lt;$A28-1," ",IF(N$5-$I$5+1&gt;'Primary inputs Alt'!$C$17,0,(SUM(OFFSET($I$23,0,N$5-$I$5-$A28+1)))*$C81))</f>
        <v>5614417.8430332551</v>
      </c>
      <c r="O135" s="169">
        <f ca="1">IF(O$5-$I$5&lt;$A28-1," ",IF(O$5-$I$5+1&gt;'Primary inputs Alt'!$C$17,0,(SUM(OFFSET($I$23,0,O$5-$I$5-$A28+1)))*$C81))</f>
        <v>5614417.8430332551</v>
      </c>
      <c r="P135" s="169">
        <f ca="1">IF(P$5-$I$5&lt;$A28-1," ",IF(P$5-$I$5+1&gt;'Primary inputs Alt'!$C$17,0,(SUM(OFFSET($I$23,0,P$5-$I$5-$A28+1)))*$C81))</f>
        <v>5614417.8430332551</v>
      </c>
      <c r="Q135" s="169">
        <f ca="1">IF(Q$5-$I$5&lt;$A28-1," ",IF(Q$5-$I$5+1&gt;'Primary inputs Alt'!$C$17,0,(SUM(OFFSET($I$23,0,Q$5-$I$5-$A28+1)))*$C81))</f>
        <v>5614417.8430332551</v>
      </c>
      <c r="R135" s="169">
        <f ca="1">IF(R$5-$I$5&lt;$A28-1," ",IF(R$5-$I$5+1&gt;'Primary inputs Alt'!$C$17,0,(SUM(OFFSET($I$23,0,R$5-$I$5-$A28+1)))*$C81))</f>
        <v>5614417.8430332551</v>
      </c>
      <c r="S135" s="169">
        <f ca="1">IF(S$5-$I$5&lt;$A28-1," ",IF(S$5-$I$5+1&gt;'Primary inputs Alt'!$C$17,0,(SUM(OFFSET($I$23,0,S$5-$I$5-$A28+1)))*$C81))</f>
        <v>5614417.8430332551</v>
      </c>
      <c r="T135" s="169">
        <f ca="1">IF(T$5-$I$5&lt;$A28-1," ",IF(T$5-$I$5+1&gt;'Primary inputs Alt'!$C$17,0,(SUM(OFFSET($I$23,0,T$5-$I$5-$A28+1)))*$C81))</f>
        <v>5614417.8430332551</v>
      </c>
      <c r="U135" s="169">
        <f ca="1">IF(U$5-$I$5&lt;$A28-1," ",IF(U$5-$I$5+1&gt;'Primary inputs Alt'!$C$17,0,(SUM(OFFSET($I$23,0,U$5-$I$5-$A28+1)))*$C81))</f>
        <v>5012499.9130083565</v>
      </c>
      <c r="V135" s="169">
        <f ca="1">IF(V$5-$I$5&lt;$A28-1," ",IF(V$5-$I$5+1&gt;'Primary inputs Alt'!$C$17,0,(SUM(OFFSET($I$23,0,V$5-$I$5-$A28+1)))*$C81))</f>
        <v>5012499.9130083565</v>
      </c>
      <c r="W135" s="169">
        <f ca="1">IF(W$5-$I$5&lt;$A28-1," ",IF(W$5-$I$5+1&gt;'Primary inputs Alt'!$C$17,0,(SUM(OFFSET($I$23,0,W$5-$I$5-$A28+1)))*$C81))</f>
        <v>5012499.9130083565</v>
      </c>
      <c r="X135" s="169">
        <f ca="1">IF(X$5-$I$5&lt;$A28-1," ",IF(X$5-$I$5+1&gt;'Primary inputs Alt'!$C$17,0,(SUM(OFFSET($I$23,0,X$5-$I$5-$A28+1)))*$C81))</f>
        <v>5012499.9130083565</v>
      </c>
      <c r="Y135" s="169">
        <f ca="1">IF(Y$5-$I$5&lt;$A28-1," ",IF(Y$5-$I$5+1&gt;'Primary inputs Alt'!$C$17,0,(SUM(OFFSET($I$23,0,Y$5-$I$5-$A28+1)))*$C81))</f>
        <v>5012499.9130083565</v>
      </c>
      <c r="Z135" s="169">
        <f ca="1">IF(Z$5-$I$5&lt;$A28-1," ",IF(Z$5-$I$5+1&gt;'Primary inputs Alt'!$C$17,0,(SUM(OFFSET($I$23,0,Z$5-$I$5-$A28+1)))*$C81))</f>
        <v>5012499.9130083565</v>
      </c>
      <c r="AA135" s="169">
        <f ca="1">IF(AA$5-$I$5&lt;$A28-1," ",IF(AA$5-$I$5+1&gt;'Primary inputs Alt'!$C$17,0,(SUM(OFFSET($I$23,0,AA$5-$I$5-$A28+1)))*$C81))</f>
        <v>5012499.9130083565</v>
      </c>
      <c r="AB135" s="169">
        <f ca="1">IF(AB$5-$I$5&lt;$A28-1," ",IF(AB$5-$I$5+1&gt;'Primary inputs Alt'!$C$17,0,(SUM(OFFSET($I$23,0,AB$5-$I$5-$A28+1)))*$C81))</f>
        <v>5012499.9130083565</v>
      </c>
      <c r="AC135" s="169">
        <f ca="1">IF(AC$5-$I$5&lt;$A28-1," ",IF(AC$5-$I$5+1&gt;'Primary inputs Alt'!$C$17,0,(SUM(OFFSET($I$23,0,AC$5-$I$5-$A28+1)))*$C81))</f>
        <v>5012499.9130083565</v>
      </c>
      <c r="AD135" s="169">
        <f ca="1">IF(AD$5-$I$5&lt;$A28-1," ",IF(AD$5-$I$5+1&gt;'Primary inputs Alt'!$C$17,0,(SUM(OFFSET($I$23,0,AD$5-$I$5-$A28+1)))*$C81))</f>
        <v>5012499.9130083565</v>
      </c>
      <c r="AE135" s="169">
        <f ca="1">IF(AE$5-$I$5&lt;$A28-1," ",IF(AE$5-$I$5+1&gt;'Primary inputs Alt'!$C$17,0,(SUM(OFFSET($I$23,0,AE$5-$I$5-$A28+1)))*$C81))</f>
        <v>0</v>
      </c>
      <c r="AF135" s="169">
        <f ca="1">IF(AF$5-$I$5&lt;$A28-1," ",IF(AF$5-$I$5+1&gt;'Primary inputs Alt'!$C$17,0,(SUM(OFFSET($I$23,0,AF$5-$I$5-$A28+1)))*$C81))</f>
        <v>0</v>
      </c>
      <c r="AG135" s="169">
        <f ca="1">IF(AG$5-$I$5&lt;$A28-1," ",IF(AG$5-$I$5+1&gt;'Primary inputs Alt'!$C$17,0,(SUM(OFFSET($I$23,0,AG$5-$I$5-$A28+1)))*$C81))</f>
        <v>0</v>
      </c>
      <c r="AH135" s="169">
        <f ca="1">IF(AH$5-$I$5&lt;$A28-1," ",IF(AH$5-$I$5+1&gt;'Primary inputs Alt'!$C$17,0,(SUM(OFFSET($I$23,0,AH$5-$I$5-$A28+1)))*$C81))</f>
        <v>0</v>
      </c>
      <c r="AI135" s="169">
        <f ca="1">IF(AI$5-$I$5&lt;$A28-1," ",IF(AI$5-$I$5+1&gt;'Primary inputs Alt'!$C$17,0,(SUM(OFFSET($I$23,0,AI$5-$I$5-$A28+1)))*$C81))</f>
        <v>0</v>
      </c>
      <c r="AJ135" s="169">
        <f ca="1">IF(AJ$5-$I$5&lt;$A28-1," ",IF(AJ$5-$I$5+1&gt;'Primary inputs Alt'!$C$17,0,(SUM(OFFSET($I$23,0,AJ$5-$I$5-$A28+1)))*$C81))</f>
        <v>0</v>
      </c>
      <c r="AK135" s="169">
        <f ca="1">IF(AK$5-$I$5&lt;$A28-1," ",IF(AK$5-$I$5+1&gt;'Primary inputs Alt'!$C$17,0,(SUM(OFFSET($I$23,0,AK$5-$I$5-$A28+1)))*$C81))</f>
        <v>0</v>
      </c>
      <c r="AL135" s="169">
        <f ca="1">IF(AL$5-$I$5&lt;$A28-1," ",IF(AL$5-$I$5+1&gt;'Primary inputs Alt'!$C$17,0,(SUM(OFFSET($I$23,0,AL$5-$I$5-$A28+1)))*$C81))</f>
        <v>0</v>
      </c>
      <c r="AM135" s="169">
        <f ca="1">IF(AM$5-$I$5&lt;$A28-1," ",IF(AM$5-$I$5+1&gt;'Primary inputs Alt'!$C$17,0,(SUM(OFFSET($I$23,0,AM$5-$I$5-$A28+1)))*$C81))</f>
        <v>0</v>
      </c>
      <c r="AN135" s="169">
        <f ca="1">IF(AN$5-$I$5&lt;$A28-1," ",IF(AN$5-$I$5+1&gt;'Primary inputs Alt'!$C$17,0,(SUM(OFFSET($I$23,0,AN$5-$I$5-$A28+1)))*$C81))</f>
        <v>0</v>
      </c>
      <c r="AO135" s="169">
        <f ca="1">IF(AO$5-$I$5&lt;$A28-1," ",IF(AO$5-$I$5+1&gt;'Primary inputs Alt'!$C$17,0,(SUM(OFFSET($I$23,0,AO$5-$I$5-$A28+1)))*$C81))</f>
        <v>0</v>
      </c>
      <c r="AP135" s="169">
        <f ca="1">IF(AP$5-$I$5&lt;$A28-1," ",IF(AP$5-$I$5+1&gt;'Primary inputs Alt'!$C$17,0,(SUM(OFFSET($I$23,0,AP$5-$I$5-$A28+1)))*$C81))</f>
        <v>0</v>
      </c>
      <c r="AQ135" s="169">
        <f ca="1">IF(AQ$5-$I$5&lt;$A28-1," ",IF(AQ$5-$I$5+1&gt;'Primary inputs Alt'!$C$17,0,(SUM(OFFSET($I$23,0,AQ$5-$I$5-$A28+1)))*$C81))</f>
        <v>0</v>
      </c>
      <c r="AR135" s="169">
        <f ca="1">IF(AR$5-$I$5&lt;$A28-1," ",IF(AR$5-$I$5+1&gt;'Primary inputs Alt'!$C$17,0,(SUM(OFFSET($I$23,0,AR$5-$I$5-$A28+1)))*$C81))</f>
        <v>0</v>
      </c>
      <c r="AS135" s="169">
        <f ca="1">IF(AS$5-$I$5&lt;$A28-1," ",IF(AS$5-$I$5+1&gt;'Primary inputs Alt'!$C$17,0,(SUM(OFFSET($I$23,0,AS$5-$I$5-$A28+1)))*$C81))</f>
        <v>0</v>
      </c>
      <c r="AT135" s="169">
        <f ca="1">IF(AT$5-$I$5&lt;$A28-1," ",IF(AT$5-$I$5+1&gt;'Primary inputs Alt'!$C$17,0,(SUM(OFFSET($I$23,0,AT$5-$I$5-$A28+1)))*$C81))</f>
        <v>0</v>
      </c>
      <c r="AU135" s="169">
        <f ca="1">IF(AU$5-$I$5&lt;$A28-1," ",IF(AU$5-$I$5+1&gt;'Primary inputs Alt'!$C$17,0,(SUM(OFFSET($I$23,0,AU$5-$I$5-$A28+1)))*$C81))</f>
        <v>0</v>
      </c>
      <c r="AV135" s="169">
        <f ca="1">IF(AV$5-$I$5&lt;$A28-1," ",IF(AV$5-$I$5+1&gt;'Primary inputs Alt'!$C$17,0,(SUM(OFFSET($I$23,0,AV$5-$I$5-$A28+1)))*$C81))</f>
        <v>0</v>
      </c>
      <c r="AW135" s="169">
        <f ca="1">IF(AW$5-$I$5&lt;$A28-1," ",IF(AW$5-$I$5+1&gt;'Primary inputs Alt'!$C$17,0,(SUM(OFFSET($I$23,0,AW$5-$I$5-$A28+1)))*$C81))</f>
        <v>0</v>
      </c>
      <c r="AX135" s="169">
        <f ca="1">IF(AX$5-$I$5&lt;$A28-1," ",IF(AX$5-$I$5+1&gt;'Primary inputs Alt'!$C$17,0,(SUM(OFFSET($I$23,0,AX$5-$I$5-$A28+1)))*$C81))</f>
        <v>0</v>
      </c>
      <c r="AY135" s="169">
        <f ca="1">IF(AY$5-$I$5&lt;$A28-1," ",IF(AY$5-$I$5+1&gt;'Primary inputs Alt'!$C$17,0,(SUM(OFFSET($I$23,0,AY$5-$I$5-$A28+1)))*$C81))</f>
        <v>0</v>
      </c>
      <c r="AZ135" s="169">
        <f ca="1">IF(AZ$5-$I$5&lt;$A28-1," ",IF(AZ$5-$I$5+1&gt;'Primary inputs Alt'!$C$17,0,(SUM(OFFSET($I$23,0,AZ$5-$I$5-$A28+1)))*$C81))</f>
        <v>0</v>
      </c>
      <c r="BA135" s="169">
        <f ca="1">IF(BA$5-$I$5&lt;$A28-1," ",IF(BA$5-$I$5+1&gt;'Primary inputs Alt'!$C$17,0,(SUM(OFFSET($I$23,0,BA$5-$I$5-$A28+1)))*$C81))</f>
        <v>0</v>
      </c>
      <c r="BB135" s="169">
        <f ca="1">IF(BB$5-$I$5&lt;$A28-1," ",IF(BB$5-$I$5+1&gt;'Primary inputs Alt'!$C$17,0,(SUM(OFFSET($I$23,0,BB$5-$I$5-$A28+1)))*$C81))</f>
        <v>0</v>
      </c>
      <c r="BC135" s="169">
        <f ca="1">IF(BC$5-$I$5&lt;$A28-1," ",IF(BC$5-$I$5+1&gt;'Primary inputs Alt'!$C$17,0,(SUM(OFFSET($I$23,0,BC$5-$I$5-$A28+1)))*$C81))</f>
        <v>0</v>
      </c>
      <c r="BD135" s="169">
        <f ca="1">IF(BD$5-$I$5&lt;$A28-1," ",IF(BD$5-$I$5+1&gt;'Primary inputs Alt'!$C$17,0,(SUM(OFFSET($I$23,0,BD$5-$I$5-$A28+1)))*$C81))</f>
        <v>0</v>
      </c>
      <c r="BE135" s="169">
        <f ca="1">IF(BE$5-$I$5&lt;$A28-1," ",IF(BE$5-$I$5+1&gt;'Primary inputs Alt'!$C$17,0,(SUM(OFFSET($I$23,0,BE$5-$I$5-$A28+1)))*$C81))</f>
        <v>0</v>
      </c>
      <c r="BF135" s="169">
        <f ca="1">IF(BF$5-$I$5&lt;$A28-1," ",IF(BF$5-$I$5+1&gt;'Primary inputs Alt'!$C$17,0,(SUM(OFFSET($I$23,0,BF$5-$I$5-$A28+1)))*$C81))</f>
        <v>0</v>
      </c>
    </row>
    <row r="136" spans="2:58">
      <c r="B136" s="119" t="s">
        <v>14</v>
      </c>
      <c r="C136" s="119">
        <f t="shared" ca="1" si="5"/>
        <v>3600</v>
      </c>
      <c r="I136" s="169" t="str">
        <f ca="1">IF(I$5-$I$5&lt;$A29-1," ",IF(I$5-$I$5+1&gt;'Primary inputs Alt'!$C$17,0,(SUM(OFFSET($I$23,0,I$5-$I$5-$A29+1)))*$C82))</f>
        <v xml:space="preserve"> </v>
      </c>
      <c r="J136" s="169" t="str">
        <f ca="1">IF(J$5-$I$5&lt;$A29-1," ",IF(J$5-$I$5+1&gt;'Primary inputs Alt'!$C$17,0,(SUM(OFFSET($I$23,0,J$5-$I$5-$A29+1)))*$C82))</f>
        <v xml:space="preserve"> </v>
      </c>
      <c r="K136" s="169" t="str">
        <f ca="1">IF(K$5-$I$5&lt;$A29-1," ",IF(K$5-$I$5+1&gt;'Primary inputs Alt'!$C$17,0,(SUM(OFFSET($I$23,0,K$5-$I$5-$A29+1)))*$C82))</f>
        <v xml:space="preserve"> </v>
      </c>
      <c r="L136" s="169">
        <f ca="1">IF(L$5-$I$5&lt;$A29-1," ",IF(L$5-$I$5+1&gt;'Primary inputs Alt'!$C$17,0,(SUM(OFFSET($I$23,0,L$5-$I$5-$A29+1)))*$C82))</f>
        <v>-76846141.284749568</v>
      </c>
      <c r="M136" s="169">
        <f ca="1">IF(M$5-$I$5&lt;$A29-1," ",IF(M$5-$I$5+1&gt;'Primary inputs Alt'!$C$17,0,(SUM(OFFSET($I$23,0,M$5-$I$5-$A29+1)))*$C82))</f>
        <v>-71446141.284749568</v>
      </c>
      <c r="N136" s="169">
        <f ca="1">IF(N$5-$I$5&lt;$A29-1," ",IF(N$5-$I$5+1&gt;'Primary inputs Alt'!$C$17,0,(SUM(OFFSET($I$23,0,N$5-$I$5-$A29+1)))*$C82))</f>
        <v>-71446141.284749568</v>
      </c>
      <c r="O136" s="169">
        <f ca="1">IF(O$5-$I$5&lt;$A29-1," ",IF(O$5-$I$5+1&gt;'Primary inputs Alt'!$C$17,0,(SUM(OFFSET($I$23,0,O$5-$I$5-$A29+1)))*$C82))</f>
        <v>8421626.7645498812</v>
      </c>
      <c r="P136" s="169">
        <f ca="1">IF(P$5-$I$5&lt;$A29-1," ",IF(P$5-$I$5+1&gt;'Primary inputs Alt'!$C$17,0,(SUM(OFFSET($I$23,0,P$5-$I$5-$A29+1)))*$C82))</f>
        <v>8421626.7645498812</v>
      </c>
      <c r="Q136" s="169">
        <f ca="1">IF(Q$5-$I$5&lt;$A29-1," ",IF(Q$5-$I$5+1&gt;'Primary inputs Alt'!$C$17,0,(SUM(OFFSET($I$23,0,Q$5-$I$5-$A29+1)))*$C82))</f>
        <v>8421626.7645498812</v>
      </c>
      <c r="R136" s="169">
        <f ca="1">IF(R$5-$I$5&lt;$A29-1," ",IF(R$5-$I$5+1&gt;'Primary inputs Alt'!$C$17,0,(SUM(OFFSET($I$23,0,R$5-$I$5-$A29+1)))*$C82))</f>
        <v>8421626.7645498812</v>
      </c>
      <c r="S136" s="169">
        <f ca="1">IF(S$5-$I$5&lt;$A29-1," ",IF(S$5-$I$5+1&gt;'Primary inputs Alt'!$C$17,0,(SUM(OFFSET($I$23,0,S$5-$I$5-$A29+1)))*$C82))</f>
        <v>8421626.7645498812</v>
      </c>
      <c r="T136" s="169">
        <f ca="1">IF(T$5-$I$5&lt;$A29-1," ",IF(T$5-$I$5+1&gt;'Primary inputs Alt'!$C$17,0,(SUM(OFFSET($I$23,0,T$5-$I$5-$A29+1)))*$C82))</f>
        <v>8421626.7645498812</v>
      </c>
      <c r="U136" s="169">
        <f ca="1">IF(U$5-$I$5&lt;$A29-1," ",IF(U$5-$I$5+1&gt;'Primary inputs Alt'!$C$17,0,(SUM(OFFSET($I$23,0,U$5-$I$5-$A29+1)))*$C82))</f>
        <v>8421626.7645498812</v>
      </c>
      <c r="V136" s="169">
        <f ca="1">IF(V$5-$I$5&lt;$A29-1," ",IF(V$5-$I$5+1&gt;'Primary inputs Alt'!$C$17,0,(SUM(OFFSET($I$23,0,V$5-$I$5-$A29+1)))*$C82))</f>
        <v>7518749.8695125347</v>
      </c>
      <c r="W136" s="169">
        <f ca="1">IF(W$5-$I$5&lt;$A29-1," ",IF(W$5-$I$5+1&gt;'Primary inputs Alt'!$C$17,0,(SUM(OFFSET($I$23,0,W$5-$I$5-$A29+1)))*$C82))</f>
        <v>7518749.8695125347</v>
      </c>
      <c r="X136" s="169">
        <f ca="1">IF(X$5-$I$5&lt;$A29-1," ",IF(X$5-$I$5+1&gt;'Primary inputs Alt'!$C$17,0,(SUM(OFFSET($I$23,0,X$5-$I$5-$A29+1)))*$C82))</f>
        <v>7518749.8695125347</v>
      </c>
      <c r="Y136" s="169">
        <f ca="1">IF(Y$5-$I$5&lt;$A29-1," ",IF(Y$5-$I$5+1&gt;'Primary inputs Alt'!$C$17,0,(SUM(OFFSET($I$23,0,Y$5-$I$5-$A29+1)))*$C82))</f>
        <v>7518749.8695125347</v>
      </c>
      <c r="Z136" s="169">
        <f ca="1">IF(Z$5-$I$5&lt;$A29-1," ",IF(Z$5-$I$5+1&gt;'Primary inputs Alt'!$C$17,0,(SUM(OFFSET($I$23,0,Z$5-$I$5-$A29+1)))*$C82))</f>
        <v>7518749.8695125347</v>
      </c>
      <c r="AA136" s="169">
        <f ca="1">IF(AA$5-$I$5&lt;$A29-1," ",IF(AA$5-$I$5+1&gt;'Primary inputs Alt'!$C$17,0,(SUM(OFFSET($I$23,0,AA$5-$I$5-$A29+1)))*$C82))</f>
        <v>7518749.8695125347</v>
      </c>
      <c r="AB136" s="169">
        <f ca="1">IF(AB$5-$I$5&lt;$A29-1," ",IF(AB$5-$I$5+1&gt;'Primary inputs Alt'!$C$17,0,(SUM(OFFSET($I$23,0,AB$5-$I$5-$A29+1)))*$C82))</f>
        <v>7518749.8695125347</v>
      </c>
      <c r="AC136" s="169">
        <f ca="1">IF(AC$5-$I$5&lt;$A29-1," ",IF(AC$5-$I$5+1&gt;'Primary inputs Alt'!$C$17,0,(SUM(OFFSET($I$23,0,AC$5-$I$5-$A29+1)))*$C82))</f>
        <v>7518749.8695125347</v>
      </c>
      <c r="AD136" s="169">
        <f ca="1">IF(AD$5-$I$5&lt;$A29-1," ",IF(AD$5-$I$5+1&gt;'Primary inputs Alt'!$C$17,0,(SUM(OFFSET($I$23,0,AD$5-$I$5-$A29+1)))*$C82))</f>
        <v>7518749.8695125347</v>
      </c>
      <c r="AE136" s="169">
        <f ca="1">IF(AE$5-$I$5&lt;$A29-1," ",IF(AE$5-$I$5+1&gt;'Primary inputs Alt'!$C$17,0,(SUM(OFFSET($I$23,0,AE$5-$I$5-$A29+1)))*$C82))</f>
        <v>7518749.8695125347</v>
      </c>
      <c r="AF136" s="169">
        <f ca="1">IF(AF$5-$I$5&lt;$A29-1," ",IF(AF$5-$I$5+1&gt;'Primary inputs Alt'!$C$17,0,(SUM(OFFSET($I$23,0,AF$5-$I$5-$A29+1)))*$C82))</f>
        <v>0</v>
      </c>
      <c r="AG136" s="169">
        <f ca="1">IF(AG$5-$I$5&lt;$A29-1," ",IF(AG$5-$I$5+1&gt;'Primary inputs Alt'!$C$17,0,(SUM(OFFSET($I$23,0,AG$5-$I$5-$A29+1)))*$C82))</f>
        <v>0</v>
      </c>
      <c r="AH136" s="169">
        <f ca="1">IF(AH$5-$I$5&lt;$A29-1," ",IF(AH$5-$I$5+1&gt;'Primary inputs Alt'!$C$17,0,(SUM(OFFSET($I$23,0,AH$5-$I$5-$A29+1)))*$C82))</f>
        <v>0</v>
      </c>
      <c r="AI136" s="169">
        <f ca="1">IF(AI$5-$I$5&lt;$A29-1," ",IF(AI$5-$I$5+1&gt;'Primary inputs Alt'!$C$17,0,(SUM(OFFSET($I$23,0,AI$5-$I$5-$A29+1)))*$C82))</f>
        <v>0</v>
      </c>
      <c r="AJ136" s="169">
        <f ca="1">IF(AJ$5-$I$5&lt;$A29-1," ",IF(AJ$5-$I$5+1&gt;'Primary inputs Alt'!$C$17,0,(SUM(OFFSET($I$23,0,AJ$5-$I$5-$A29+1)))*$C82))</f>
        <v>0</v>
      </c>
      <c r="AK136" s="169">
        <f ca="1">IF(AK$5-$I$5&lt;$A29-1," ",IF(AK$5-$I$5+1&gt;'Primary inputs Alt'!$C$17,0,(SUM(OFFSET($I$23,0,AK$5-$I$5-$A29+1)))*$C82))</f>
        <v>0</v>
      </c>
      <c r="AL136" s="169">
        <f ca="1">IF(AL$5-$I$5&lt;$A29-1," ",IF(AL$5-$I$5+1&gt;'Primary inputs Alt'!$C$17,0,(SUM(OFFSET($I$23,0,AL$5-$I$5-$A29+1)))*$C82))</f>
        <v>0</v>
      </c>
      <c r="AM136" s="169">
        <f ca="1">IF(AM$5-$I$5&lt;$A29-1," ",IF(AM$5-$I$5+1&gt;'Primary inputs Alt'!$C$17,0,(SUM(OFFSET($I$23,0,AM$5-$I$5-$A29+1)))*$C82))</f>
        <v>0</v>
      </c>
      <c r="AN136" s="169">
        <f ca="1">IF(AN$5-$I$5&lt;$A29-1," ",IF(AN$5-$I$5+1&gt;'Primary inputs Alt'!$C$17,0,(SUM(OFFSET($I$23,0,AN$5-$I$5-$A29+1)))*$C82))</f>
        <v>0</v>
      </c>
      <c r="AO136" s="169">
        <f ca="1">IF(AO$5-$I$5&lt;$A29-1," ",IF(AO$5-$I$5+1&gt;'Primary inputs Alt'!$C$17,0,(SUM(OFFSET($I$23,0,AO$5-$I$5-$A29+1)))*$C82))</f>
        <v>0</v>
      </c>
      <c r="AP136" s="169">
        <f ca="1">IF(AP$5-$I$5&lt;$A29-1," ",IF(AP$5-$I$5+1&gt;'Primary inputs Alt'!$C$17,0,(SUM(OFFSET($I$23,0,AP$5-$I$5-$A29+1)))*$C82))</f>
        <v>0</v>
      </c>
      <c r="AQ136" s="169">
        <f ca="1">IF(AQ$5-$I$5&lt;$A29-1," ",IF(AQ$5-$I$5+1&gt;'Primary inputs Alt'!$C$17,0,(SUM(OFFSET($I$23,0,AQ$5-$I$5-$A29+1)))*$C82))</f>
        <v>0</v>
      </c>
      <c r="AR136" s="169">
        <f ca="1">IF(AR$5-$I$5&lt;$A29-1," ",IF(AR$5-$I$5+1&gt;'Primary inputs Alt'!$C$17,0,(SUM(OFFSET($I$23,0,AR$5-$I$5-$A29+1)))*$C82))</f>
        <v>0</v>
      </c>
      <c r="AS136" s="169">
        <f ca="1">IF(AS$5-$I$5&lt;$A29-1," ",IF(AS$5-$I$5+1&gt;'Primary inputs Alt'!$C$17,0,(SUM(OFFSET($I$23,0,AS$5-$I$5-$A29+1)))*$C82))</f>
        <v>0</v>
      </c>
      <c r="AT136" s="169">
        <f ca="1">IF(AT$5-$I$5&lt;$A29-1," ",IF(AT$5-$I$5+1&gt;'Primary inputs Alt'!$C$17,0,(SUM(OFFSET($I$23,0,AT$5-$I$5-$A29+1)))*$C82))</f>
        <v>0</v>
      </c>
      <c r="AU136" s="169">
        <f ca="1">IF(AU$5-$I$5&lt;$A29-1," ",IF(AU$5-$I$5+1&gt;'Primary inputs Alt'!$C$17,0,(SUM(OFFSET($I$23,0,AU$5-$I$5-$A29+1)))*$C82))</f>
        <v>0</v>
      </c>
      <c r="AV136" s="169">
        <f ca="1">IF(AV$5-$I$5&lt;$A29-1," ",IF(AV$5-$I$5+1&gt;'Primary inputs Alt'!$C$17,0,(SUM(OFFSET($I$23,0,AV$5-$I$5-$A29+1)))*$C82))</f>
        <v>0</v>
      </c>
      <c r="AW136" s="169">
        <f ca="1">IF(AW$5-$I$5&lt;$A29-1," ",IF(AW$5-$I$5+1&gt;'Primary inputs Alt'!$C$17,0,(SUM(OFFSET($I$23,0,AW$5-$I$5-$A29+1)))*$C82))</f>
        <v>0</v>
      </c>
      <c r="AX136" s="169">
        <f ca="1">IF(AX$5-$I$5&lt;$A29-1," ",IF(AX$5-$I$5+1&gt;'Primary inputs Alt'!$C$17,0,(SUM(OFFSET($I$23,0,AX$5-$I$5-$A29+1)))*$C82))</f>
        <v>0</v>
      </c>
      <c r="AY136" s="169">
        <f ca="1">IF(AY$5-$I$5&lt;$A29-1," ",IF(AY$5-$I$5+1&gt;'Primary inputs Alt'!$C$17,0,(SUM(OFFSET($I$23,0,AY$5-$I$5-$A29+1)))*$C82))</f>
        <v>0</v>
      </c>
      <c r="AZ136" s="169">
        <f ca="1">IF(AZ$5-$I$5&lt;$A29-1," ",IF(AZ$5-$I$5+1&gt;'Primary inputs Alt'!$C$17,0,(SUM(OFFSET($I$23,0,AZ$5-$I$5-$A29+1)))*$C82))</f>
        <v>0</v>
      </c>
      <c r="BA136" s="169">
        <f ca="1">IF(BA$5-$I$5&lt;$A29-1," ",IF(BA$5-$I$5+1&gt;'Primary inputs Alt'!$C$17,0,(SUM(OFFSET($I$23,0,BA$5-$I$5-$A29+1)))*$C82))</f>
        <v>0</v>
      </c>
      <c r="BB136" s="169">
        <f ca="1">IF(BB$5-$I$5&lt;$A29-1," ",IF(BB$5-$I$5+1&gt;'Primary inputs Alt'!$C$17,0,(SUM(OFFSET($I$23,0,BB$5-$I$5-$A29+1)))*$C82))</f>
        <v>0</v>
      </c>
      <c r="BC136" s="169">
        <f ca="1">IF(BC$5-$I$5&lt;$A29-1," ",IF(BC$5-$I$5+1&gt;'Primary inputs Alt'!$C$17,0,(SUM(OFFSET($I$23,0,BC$5-$I$5-$A29+1)))*$C82))</f>
        <v>0</v>
      </c>
      <c r="BD136" s="169">
        <f ca="1">IF(BD$5-$I$5&lt;$A29-1," ",IF(BD$5-$I$5+1&gt;'Primary inputs Alt'!$C$17,0,(SUM(OFFSET($I$23,0,BD$5-$I$5-$A29+1)))*$C82))</f>
        <v>0</v>
      </c>
      <c r="BE136" s="169">
        <f ca="1">IF(BE$5-$I$5&lt;$A29-1," ",IF(BE$5-$I$5+1&gt;'Primary inputs Alt'!$C$17,0,(SUM(OFFSET($I$23,0,BE$5-$I$5-$A29+1)))*$C82))</f>
        <v>0</v>
      </c>
      <c r="BF136" s="169">
        <f ca="1">IF(BF$5-$I$5&lt;$A29-1," ",IF(BF$5-$I$5+1&gt;'Primary inputs Alt'!$C$17,0,(SUM(OFFSET($I$23,0,BF$5-$I$5-$A29+1)))*$C82))</f>
        <v>0</v>
      </c>
    </row>
    <row r="137" spans="2:58">
      <c r="B137" s="119" t="s">
        <v>15</v>
      </c>
      <c r="C137" s="119">
        <f t="shared" ca="1" si="5"/>
        <v>4800</v>
      </c>
      <c r="I137" s="169" t="str">
        <f ca="1">IF(I$5-$I$5&lt;$A30-1," ",IF(I$5-$I$5+1&gt;'Primary inputs Alt'!$C$17,0,(SUM(OFFSET($I$23,0,I$5-$I$5-$A30+1)))*$C83))</f>
        <v xml:space="preserve"> </v>
      </c>
      <c r="J137" s="169" t="str">
        <f ca="1">IF(J$5-$I$5&lt;$A30-1," ",IF(J$5-$I$5+1&gt;'Primary inputs Alt'!$C$17,0,(SUM(OFFSET($I$23,0,J$5-$I$5-$A30+1)))*$C83))</f>
        <v xml:space="preserve"> </v>
      </c>
      <c r="K137" s="169" t="str">
        <f ca="1">IF(K$5-$I$5&lt;$A30-1," ",IF(K$5-$I$5+1&gt;'Primary inputs Alt'!$C$17,0,(SUM(OFFSET($I$23,0,K$5-$I$5-$A30+1)))*$C83))</f>
        <v xml:space="preserve"> </v>
      </c>
      <c r="L137" s="169" t="str">
        <f ca="1">IF(L$5-$I$5&lt;$A30-1," ",IF(L$5-$I$5+1&gt;'Primary inputs Alt'!$C$17,0,(SUM(OFFSET($I$23,0,L$5-$I$5-$A30+1)))*$C83))</f>
        <v xml:space="preserve"> </v>
      </c>
      <c r="M137" s="169">
        <f ca="1">IF(M$5-$I$5&lt;$A30-1," ",IF(M$5-$I$5+1&gt;'Primary inputs Alt'!$C$17,0,(SUM(OFFSET($I$23,0,M$5-$I$5-$A30+1)))*$C83))</f>
        <v>-102461521.71299943</v>
      </c>
      <c r="N137" s="169">
        <f ca="1">IF(N$5-$I$5&lt;$A30-1," ",IF(N$5-$I$5+1&gt;'Primary inputs Alt'!$C$17,0,(SUM(OFFSET($I$23,0,N$5-$I$5-$A30+1)))*$C83))</f>
        <v>-95261521.712999433</v>
      </c>
      <c r="O137" s="169">
        <f ca="1">IF(O$5-$I$5&lt;$A30-1," ",IF(O$5-$I$5+1&gt;'Primary inputs Alt'!$C$17,0,(SUM(OFFSET($I$23,0,O$5-$I$5-$A30+1)))*$C83))</f>
        <v>-95261521.712999433</v>
      </c>
      <c r="P137" s="169">
        <f ca="1">IF(P$5-$I$5&lt;$A30-1," ",IF(P$5-$I$5+1&gt;'Primary inputs Alt'!$C$17,0,(SUM(OFFSET($I$23,0,P$5-$I$5-$A30+1)))*$C83))</f>
        <v>11228835.68606651</v>
      </c>
      <c r="Q137" s="169">
        <f ca="1">IF(Q$5-$I$5&lt;$A30-1," ",IF(Q$5-$I$5+1&gt;'Primary inputs Alt'!$C$17,0,(SUM(OFFSET($I$23,0,Q$5-$I$5-$A30+1)))*$C83))</f>
        <v>11228835.68606651</v>
      </c>
      <c r="R137" s="169">
        <f ca="1">IF(R$5-$I$5&lt;$A30-1," ",IF(R$5-$I$5+1&gt;'Primary inputs Alt'!$C$17,0,(SUM(OFFSET($I$23,0,R$5-$I$5-$A30+1)))*$C83))</f>
        <v>11228835.68606651</v>
      </c>
      <c r="S137" s="169">
        <f ca="1">IF(S$5-$I$5&lt;$A30-1," ",IF(S$5-$I$5+1&gt;'Primary inputs Alt'!$C$17,0,(SUM(OFFSET($I$23,0,S$5-$I$5-$A30+1)))*$C83))</f>
        <v>11228835.68606651</v>
      </c>
      <c r="T137" s="169">
        <f ca="1">IF(T$5-$I$5&lt;$A30-1," ",IF(T$5-$I$5+1&gt;'Primary inputs Alt'!$C$17,0,(SUM(OFFSET($I$23,0,T$5-$I$5-$A30+1)))*$C83))</f>
        <v>11228835.68606651</v>
      </c>
      <c r="U137" s="169">
        <f ca="1">IF(U$5-$I$5&lt;$A30-1," ",IF(U$5-$I$5+1&gt;'Primary inputs Alt'!$C$17,0,(SUM(OFFSET($I$23,0,U$5-$I$5-$A30+1)))*$C83))</f>
        <v>11228835.68606651</v>
      </c>
      <c r="V137" s="169">
        <f ca="1">IF(V$5-$I$5&lt;$A30-1," ",IF(V$5-$I$5+1&gt;'Primary inputs Alt'!$C$17,0,(SUM(OFFSET($I$23,0,V$5-$I$5-$A30+1)))*$C83))</f>
        <v>11228835.68606651</v>
      </c>
      <c r="W137" s="169">
        <f ca="1">IF(W$5-$I$5&lt;$A30-1," ",IF(W$5-$I$5+1&gt;'Primary inputs Alt'!$C$17,0,(SUM(OFFSET($I$23,0,W$5-$I$5-$A30+1)))*$C83))</f>
        <v>10024999.826016713</v>
      </c>
      <c r="X137" s="169">
        <f ca="1">IF(X$5-$I$5&lt;$A30-1," ",IF(X$5-$I$5+1&gt;'Primary inputs Alt'!$C$17,0,(SUM(OFFSET($I$23,0,X$5-$I$5-$A30+1)))*$C83))</f>
        <v>10024999.826016713</v>
      </c>
      <c r="Y137" s="169">
        <f ca="1">IF(Y$5-$I$5&lt;$A30-1," ",IF(Y$5-$I$5+1&gt;'Primary inputs Alt'!$C$17,0,(SUM(OFFSET($I$23,0,Y$5-$I$5-$A30+1)))*$C83))</f>
        <v>10024999.826016713</v>
      </c>
      <c r="Z137" s="169">
        <f ca="1">IF(Z$5-$I$5&lt;$A30-1," ",IF(Z$5-$I$5+1&gt;'Primary inputs Alt'!$C$17,0,(SUM(OFFSET($I$23,0,Z$5-$I$5-$A30+1)))*$C83))</f>
        <v>10024999.826016713</v>
      </c>
      <c r="AA137" s="169">
        <f ca="1">IF(AA$5-$I$5&lt;$A30-1," ",IF(AA$5-$I$5+1&gt;'Primary inputs Alt'!$C$17,0,(SUM(OFFSET($I$23,0,AA$5-$I$5-$A30+1)))*$C83))</f>
        <v>10024999.826016713</v>
      </c>
      <c r="AB137" s="169">
        <f ca="1">IF(AB$5-$I$5&lt;$A30-1," ",IF(AB$5-$I$5+1&gt;'Primary inputs Alt'!$C$17,0,(SUM(OFFSET($I$23,0,AB$5-$I$5-$A30+1)))*$C83))</f>
        <v>10024999.826016713</v>
      </c>
      <c r="AC137" s="169">
        <f ca="1">IF(AC$5-$I$5&lt;$A30-1," ",IF(AC$5-$I$5+1&gt;'Primary inputs Alt'!$C$17,0,(SUM(OFFSET($I$23,0,AC$5-$I$5-$A30+1)))*$C83))</f>
        <v>10024999.826016713</v>
      </c>
      <c r="AD137" s="169">
        <f ca="1">IF(AD$5-$I$5&lt;$A30-1," ",IF(AD$5-$I$5+1&gt;'Primary inputs Alt'!$C$17,0,(SUM(OFFSET($I$23,0,AD$5-$I$5-$A30+1)))*$C83))</f>
        <v>10024999.826016713</v>
      </c>
      <c r="AE137" s="169">
        <f ca="1">IF(AE$5-$I$5&lt;$A30-1," ",IF(AE$5-$I$5+1&gt;'Primary inputs Alt'!$C$17,0,(SUM(OFFSET($I$23,0,AE$5-$I$5-$A30+1)))*$C83))</f>
        <v>10024999.826016713</v>
      </c>
      <c r="AF137" s="169">
        <f ca="1">IF(AF$5-$I$5&lt;$A30-1," ",IF(AF$5-$I$5+1&gt;'Primary inputs Alt'!$C$17,0,(SUM(OFFSET($I$23,0,AF$5-$I$5-$A30+1)))*$C83))</f>
        <v>10024999.826016713</v>
      </c>
      <c r="AG137" s="169">
        <f ca="1">IF(AG$5-$I$5&lt;$A30-1," ",IF(AG$5-$I$5+1&gt;'Primary inputs Alt'!$C$17,0,(SUM(OFFSET($I$23,0,AG$5-$I$5-$A30+1)))*$C83))</f>
        <v>0</v>
      </c>
      <c r="AH137" s="169">
        <f ca="1">IF(AH$5-$I$5&lt;$A30-1," ",IF(AH$5-$I$5+1&gt;'Primary inputs Alt'!$C$17,0,(SUM(OFFSET($I$23,0,AH$5-$I$5-$A30+1)))*$C83))</f>
        <v>0</v>
      </c>
      <c r="AI137" s="169">
        <f ca="1">IF(AI$5-$I$5&lt;$A30-1," ",IF(AI$5-$I$5+1&gt;'Primary inputs Alt'!$C$17,0,(SUM(OFFSET($I$23,0,AI$5-$I$5-$A30+1)))*$C83))</f>
        <v>0</v>
      </c>
      <c r="AJ137" s="169">
        <f ca="1">IF(AJ$5-$I$5&lt;$A30-1," ",IF(AJ$5-$I$5+1&gt;'Primary inputs Alt'!$C$17,0,(SUM(OFFSET($I$23,0,AJ$5-$I$5-$A30+1)))*$C83))</f>
        <v>0</v>
      </c>
      <c r="AK137" s="169">
        <f ca="1">IF(AK$5-$I$5&lt;$A30-1," ",IF(AK$5-$I$5+1&gt;'Primary inputs Alt'!$C$17,0,(SUM(OFFSET($I$23,0,AK$5-$I$5-$A30+1)))*$C83))</f>
        <v>0</v>
      </c>
      <c r="AL137" s="169">
        <f ca="1">IF(AL$5-$I$5&lt;$A30-1," ",IF(AL$5-$I$5+1&gt;'Primary inputs Alt'!$C$17,0,(SUM(OFFSET($I$23,0,AL$5-$I$5-$A30+1)))*$C83))</f>
        <v>0</v>
      </c>
      <c r="AM137" s="169">
        <f ca="1">IF(AM$5-$I$5&lt;$A30-1," ",IF(AM$5-$I$5+1&gt;'Primary inputs Alt'!$C$17,0,(SUM(OFFSET($I$23,0,AM$5-$I$5-$A30+1)))*$C83))</f>
        <v>0</v>
      </c>
      <c r="AN137" s="169">
        <f ca="1">IF(AN$5-$I$5&lt;$A30-1," ",IF(AN$5-$I$5+1&gt;'Primary inputs Alt'!$C$17,0,(SUM(OFFSET($I$23,0,AN$5-$I$5-$A30+1)))*$C83))</f>
        <v>0</v>
      </c>
      <c r="AO137" s="169">
        <f ca="1">IF(AO$5-$I$5&lt;$A30-1," ",IF(AO$5-$I$5+1&gt;'Primary inputs Alt'!$C$17,0,(SUM(OFFSET($I$23,0,AO$5-$I$5-$A30+1)))*$C83))</f>
        <v>0</v>
      </c>
      <c r="AP137" s="169">
        <f ca="1">IF(AP$5-$I$5&lt;$A30-1," ",IF(AP$5-$I$5+1&gt;'Primary inputs Alt'!$C$17,0,(SUM(OFFSET($I$23,0,AP$5-$I$5-$A30+1)))*$C83))</f>
        <v>0</v>
      </c>
      <c r="AQ137" s="169">
        <f ca="1">IF(AQ$5-$I$5&lt;$A30-1," ",IF(AQ$5-$I$5+1&gt;'Primary inputs Alt'!$C$17,0,(SUM(OFFSET($I$23,0,AQ$5-$I$5-$A30+1)))*$C83))</f>
        <v>0</v>
      </c>
      <c r="AR137" s="169">
        <f ca="1">IF(AR$5-$I$5&lt;$A30-1," ",IF(AR$5-$I$5+1&gt;'Primary inputs Alt'!$C$17,0,(SUM(OFFSET($I$23,0,AR$5-$I$5-$A30+1)))*$C83))</f>
        <v>0</v>
      </c>
      <c r="AS137" s="169">
        <f ca="1">IF(AS$5-$I$5&lt;$A30-1," ",IF(AS$5-$I$5+1&gt;'Primary inputs Alt'!$C$17,0,(SUM(OFFSET($I$23,0,AS$5-$I$5-$A30+1)))*$C83))</f>
        <v>0</v>
      </c>
      <c r="AT137" s="169">
        <f ca="1">IF(AT$5-$I$5&lt;$A30-1," ",IF(AT$5-$I$5+1&gt;'Primary inputs Alt'!$C$17,0,(SUM(OFFSET($I$23,0,AT$5-$I$5-$A30+1)))*$C83))</f>
        <v>0</v>
      </c>
      <c r="AU137" s="169">
        <f ca="1">IF(AU$5-$I$5&lt;$A30-1," ",IF(AU$5-$I$5+1&gt;'Primary inputs Alt'!$C$17,0,(SUM(OFFSET($I$23,0,AU$5-$I$5-$A30+1)))*$C83))</f>
        <v>0</v>
      </c>
      <c r="AV137" s="169">
        <f ca="1">IF(AV$5-$I$5&lt;$A30-1," ",IF(AV$5-$I$5+1&gt;'Primary inputs Alt'!$C$17,0,(SUM(OFFSET($I$23,0,AV$5-$I$5-$A30+1)))*$C83))</f>
        <v>0</v>
      </c>
      <c r="AW137" s="169">
        <f ca="1">IF(AW$5-$I$5&lt;$A30-1," ",IF(AW$5-$I$5+1&gt;'Primary inputs Alt'!$C$17,0,(SUM(OFFSET($I$23,0,AW$5-$I$5-$A30+1)))*$C83))</f>
        <v>0</v>
      </c>
      <c r="AX137" s="169">
        <f ca="1">IF(AX$5-$I$5&lt;$A30-1," ",IF(AX$5-$I$5+1&gt;'Primary inputs Alt'!$C$17,0,(SUM(OFFSET($I$23,0,AX$5-$I$5-$A30+1)))*$C83))</f>
        <v>0</v>
      </c>
      <c r="AY137" s="169">
        <f ca="1">IF(AY$5-$I$5&lt;$A30-1," ",IF(AY$5-$I$5+1&gt;'Primary inputs Alt'!$C$17,0,(SUM(OFFSET($I$23,0,AY$5-$I$5-$A30+1)))*$C83))</f>
        <v>0</v>
      </c>
      <c r="AZ137" s="169">
        <f ca="1">IF(AZ$5-$I$5&lt;$A30-1," ",IF(AZ$5-$I$5+1&gt;'Primary inputs Alt'!$C$17,0,(SUM(OFFSET($I$23,0,AZ$5-$I$5-$A30+1)))*$C83))</f>
        <v>0</v>
      </c>
      <c r="BA137" s="169">
        <f ca="1">IF(BA$5-$I$5&lt;$A30-1," ",IF(BA$5-$I$5+1&gt;'Primary inputs Alt'!$C$17,0,(SUM(OFFSET($I$23,0,BA$5-$I$5-$A30+1)))*$C83))</f>
        <v>0</v>
      </c>
      <c r="BB137" s="169">
        <f ca="1">IF(BB$5-$I$5&lt;$A30-1," ",IF(BB$5-$I$5+1&gt;'Primary inputs Alt'!$C$17,0,(SUM(OFFSET($I$23,0,BB$5-$I$5-$A30+1)))*$C83))</f>
        <v>0</v>
      </c>
      <c r="BC137" s="169">
        <f ca="1">IF(BC$5-$I$5&lt;$A30-1," ",IF(BC$5-$I$5+1&gt;'Primary inputs Alt'!$C$17,0,(SUM(OFFSET($I$23,0,BC$5-$I$5-$A30+1)))*$C83))</f>
        <v>0</v>
      </c>
      <c r="BD137" s="169">
        <f ca="1">IF(BD$5-$I$5&lt;$A30-1," ",IF(BD$5-$I$5+1&gt;'Primary inputs Alt'!$C$17,0,(SUM(OFFSET($I$23,0,BD$5-$I$5-$A30+1)))*$C83))</f>
        <v>0</v>
      </c>
      <c r="BE137" s="169">
        <f ca="1">IF(BE$5-$I$5&lt;$A30-1," ",IF(BE$5-$I$5+1&gt;'Primary inputs Alt'!$C$17,0,(SUM(OFFSET($I$23,0,BE$5-$I$5-$A30+1)))*$C83))</f>
        <v>0</v>
      </c>
      <c r="BF137" s="169">
        <f ca="1">IF(BF$5-$I$5&lt;$A30-1," ",IF(BF$5-$I$5+1&gt;'Primary inputs Alt'!$C$17,0,(SUM(OFFSET($I$23,0,BF$5-$I$5-$A30+1)))*$C83))</f>
        <v>0</v>
      </c>
    </row>
    <row r="138" spans="2:58">
      <c r="B138" s="119" t="s">
        <v>200</v>
      </c>
      <c r="C138" s="119">
        <f t="shared" ca="1" si="5"/>
        <v>0</v>
      </c>
      <c r="I138" s="169" t="str">
        <f ca="1">IF(I$5-$I$5&lt;$A31-1," ",IF(I$5-$I$5+1&gt;'Primary inputs Alt'!$C$17,0,(SUM(OFFSET($I$23,0,I$5-$I$5-$A31+1)))*$C84))</f>
        <v xml:space="preserve"> </v>
      </c>
      <c r="J138" s="169" t="str">
        <f ca="1">IF(J$5-$I$5&lt;$A31-1," ",IF(J$5-$I$5+1&gt;'Primary inputs Alt'!$C$17,0,(SUM(OFFSET($I$23,0,J$5-$I$5-$A31+1)))*$C84))</f>
        <v xml:space="preserve"> </v>
      </c>
      <c r="K138" s="169" t="str">
        <f ca="1">IF(K$5-$I$5&lt;$A31-1," ",IF(K$5-$I$5+1&gt;'Primary inputs Alt'!$C$17,0,(SUM(OFFSET($I$23,0,K$5-$I$5-$A31+1)))*$C84))</f>
        <v xml:space="preserve"> </v>
      </c>
      <c r="L138" s="169" t="str">
        <f ca="1">IF(L$5-$I$5&lt;$A31-1," ",IF(L$5-$I$5+1&gt;'Primary inputs Alt'!$C$17,0,(SUM(OFFSET($I$23,0,L$5-$I$5-$A31+1)))*$C84))</f>
        <v xml:space="preserve"> </v>
      </c>
      <c r="M138" s="169" t="str">
        <f ca="1">IF(M$5-$I$5&lt;$A31-1," ",IF(M$5-$I$5+1&gt;'Primary inputs Alt'!$C$17,0,(SUM(OFFSET($I$23,0,M$5-$I$5-$A31+1)))*$C84))</f>
        <v xml:space="preserve"> </v>
      </c>
      <c r="N138" s="169">
        <f ca="1">IF(N$5-$I$5&lt;$A31-1," ",IF(N$5-$I$5+1&gt;'Primary inputs Alt'!$C$17,0,(SUM(OFFSET($I$23,0,N$5-$I$5-$A31+1)))*$C84))</f>
        <v>0</v>
      </c>
      <c r="O138" s="169">
        <f ca="1">IF(O$5-$I$5&lt;$A31-1," ",IF(O$5-$I$5+1&gt;'Primary inputs Alt'!$C$17,0,(SUM(OFFSET($I$23,0,O$5-$I$5-$A31+1)))*$C84))</f>
        <v>0</v>
      </c>
      <c r="P138" s="169">
        <f ca="1">IF(P$5-$I$5&lt;$A31-1," ",IF(P$5-$I$5+1&gt;'Primary inputs Alt'!$C$17,0,(SUM(OFFSET($I$23,0,P$5-$I$5-$A31+1)))*$C84))</f>
        <v>0</v>
      </c>
      <c r="Q138" s="169">
        <f ca="1">IF(Q$5-$I$5&lt;$A31-1," ",IF(Q$5-$I$5+1&gt;'Primary inputs Alt'!$C$17,0,(SUM(OFFSET($I$23,0,Q$5-$I$5-$A31+1)))*$C84))</f>
        <v>0</v>
      </c>
      <c r="R138" s="169">
        <f ca="1">IF(R$5-$I$5&lt;$A31-1," ",IF(R$5-$I$5+1&gt;'Primary inputs Alt'!$C$17,0,(SUM(OFFSET($I$23,0,R$5-$I$5-$A31+1)))*$C84))</f>
        <v>0</v>
      </c>
      <c r="S138" s="169">
        <f ca="1">IF(S$5-$I$5&lt;$A31-1," ",IF(S$5-$I$5+1&gt;'Primary inputs Alt'!$C$17,0,(SUM(OFFSET($I$23,0,S$5-$I$5-$A31+1)))*$C84))</f>
        <v>0</v>
      </c>
      <c r="T138" s="169">
        <f ca="1">IF(T$5-$I$5&lt;$A31-1," ",IF(T$5-$I$5+1&gt;'Primary inputs Alt'!$C$17,0,(SUM(OFFSET($I$23,0,T$5-$I$5-$A31+1)))*$C84))</f>
        <v>0</v>
      </c>
      <c r="U138" s="169">
        <f ca="1">IF(U$5-$I$5&lt;$A31-1," ",IF(U$5-$I$5+1&gt;'Primary inputs Alt'!$C$17,0,(SUM(OFFSET($I$23,0,U$5-$I$5-$A31+1)))*$C84))</f>
        <v>0</v>
      </c>
      <c r="V138" s="169">
        <f ca="1">IF(V$5-$I$5&lt;$A31-1," ",IF(V$5-$I$5+1&gt;'Primary inputs Alt'!$C$17,0,(SUM(OFFSET($I$23,0,V$5-$I$5-$A31+1)))*$C84))</f>
        <v>0</v>
      </c>
      <c r="W138" s="169">
        <f ca="1">IF(W$5-$I$5&lt;$A31-1," ",IF(W$5-$I$5+1&gt;'Primary inputs Alt'!$C$17,0,(SUM(OFFSET($I$23,0,W$5-$I$5-$A31+1)))*$C84))</f>
        <v>0</v>
      </c>
      <c r="X138" s="169">
        <f ca="1">IF(X$5-$I$5&lt;$A31-1," ",IF(X$5-$I$5+1&gt;'Primary inputs Alt'!$C$17,0,(SUM(OFFSET($I$23,0,X$5-$I$5-$A31+1)))*$C84))</f>
        <v>0</v>
      </c>
      <c r="Y138" s="169">
        <f ca="1">IF(Y$5-$I$5&lt;$A31-1," ",IF(Y$5-$I$5+1&gt;'Primary inputs Alt'!$C$17,0,(SUM(OFFSET($I$23,0,Y$5-$I$5-$A31+1)))*$C84))</f>
        <v>0</v>
      </c>
      <c r="Z138" s="169">
        <f ca="1">IF(Z$5-$I$5&lt;$A31-1," ",IF(Z$5-$I$5+1&gt;'Primary inputs Alt'!$C$17,0,(SUM(OFFSET($I$23,0,Z$5-$I$5-$A31+1)))*$C84))</f>
        <v>0</v>
      </c>
      <c r="AA138" s="169">
        <f ca="1">IF(AA$5-$I$5&lt;$A31-1," ",IF(AA$5-$I$5+1&gt;'Primary inputs Alt'!$C$17,0,(SUM(OFFSET($I$23,0,AA$5-$I$5-$A31+1)))*$C84))</f>
        <v>0</v>
      </c>
      <c r="AB138" s="169">
        <f ca="1">IF(AB$5-$I$5&lt;$A31-1," ",IF(AB$5-$I$5+1&gt;'Primary inputs Alt'!$C$17,0,(SUM(OFFSET($I$23,0,AB$5-$I$5-$A31+1)))*$C84))</f>
        <v>0</v>
      </c>
      <c r="AC138" s="169">
        <f ca="1">IF(AC$5-$I$5&lt;$A31-1," ",IF(AC$5-$I$5+1&gt;'Primary inputs Alt'!$C$17,0,(SUM(OFFSET($I$23,0,AC$5-$I$5-$A31+1)))*$C84))</f>
        <v>0</v>
      </c>
      <c r="AD138" s="169">
        <f ca="1">IF(AD$5-$I$5&lt;$A31-1," ",IF(AD$5-$I$5+1&gt;'Primary inputs Alt'!$C$17,0,(SUM(OFFSET($I$23,0,AD$5-$I$5-$A31+1)))*$C84))</f>
        <v>0</v>
      </c>
      <c r="AE138" s="169">
        <f ca="1">IF(AE$5-$I$5&lt;$A31-1," ",IF(AE$5-$I$5+1&gt;'Primary inputs Alt'!$C$17,0,(SUM(OFFSET($I$23,0,AE$5-$I$5-$A31+1)))*$C84))</f>
        <v>0</v>
      </c>
      <c r="AF138" s="169">
        <f ca="1">IF(AF$5-$I$5&lt;$A31-1," ",IF(AF$5-$I$5+1&gt;'Primary inputs Alt'!$C$17,0,(SUM(OFFSET($I$23,0,AF$5-$I$5-$A31+1)))*$C84))</f>
        <v>0</v>
      </c>
      <c r="AG138" s="169">
        <f ca="1">IF(AG$5-$I$5&lt;$A31-1," ",IF(AG$5-$I$5+1&gt;'Primary inputs Alt'!$C$17,0,(SUM(OFFSET($I$23,0,AG$5-$I$5-$A31+1)))*$C84))</f>
        <v>0</v>
      </c>
      <c r="AH138" s="169">
        <f ca="1">IF(AH$5-$I$5&lt;$A31-1," ",IF(AH$5-$I$5+1&gt;'Primary inputs Alt'!$C$17,0,(SUM(OFFSET($I$23,0,AH$5-$I$5-$A31+1)))*$C84))</f>
        <v>0</v>
      </c>
      <c r="AI138" s="169">
        <f ca="1">IF(AI$5-$I$5&lt;$A31-1," ",IF(AI$5-$I$5+1&gt;'Primary inputs Alt'!$C$17,0,(SUM(OFFSET($I$23,0,AI$5-$I$5-$A31+1)))*$C84))</f>
        <v>0</v>
      </c>
      <c r="AJ138" s="169">
        <f ca="1">IF(AJ$5-$I$5&lt;$A31-1," ",IF(AJ$5-$I$5+1&gt;'Primary inputs Alt'!$C$17,0,(SUM(OFFSET($I$23,0,AJ$5-$I$5-$A31+1)))*$C84))</f>
        <v>0</v>
      </c>
      <c r="AK138" s="169">
        <f ca="1">IF(AK$5-$I$5&lt;$A31-1," ",IF(AK$5-$I$5+1&gt;'Primary inputs Alt'!$C$17,0,(SUM(OFFSET($I$23,0,AK$5-$I$5-$A31+1)))*$C84))</f>
        <v>0</v>
      </c>
      <c r="AL138" s="169">
        <f ca="1">IF(AL$5-$I$5&lt;$A31-1," ",IF(AL$5-$I$5+1&gt;'Primary inputs Alt'!$C$17,0,(SUM(OFFSET($I$23,0,AL$5-$I$5-$A31+1)))*$C84))</f>
        <v>0</v>
      </c>
      <c r="AM138" s="169">
        <f ca="1">IF(AM$5-$I$5&lt;$A31-1," ",IF(AM$5-$I$5+1&gt;'Primary inputs Alt'!$C$17,0,(SUM(OFFSET($I$23,0,AM$5-$I$5-$A31+1)))*$C84))</f>
        <v>0</v>
      </c>
      <c r="AN138" s="169">
        <f ca="1">IF(AN$5-$I$5&lt;$A31-1," ",IF(AN$5-$I$5+1&gt;'Primary inputs Alt'!$C$17,0,(SUM(OFFSET($I$23,0,AN$5-$I$5-$A31+1)))*$C84))</f>
        <v>0</v>
      </c>
      <c r="AO138" s="169">
        <f ca="1">IF(AO$5-$I$5&lt;$A31-1," ",IF(AO$5-$I$5+1&gt;'Primary inputs Alt'!$C$17,0,(SUM(OFFSET($I$23,0,AO$5-$I$5-$A31+1)))*$C84))</f>
        <v>0</v>
      </c>
      <c r="AP138" s="169">
        <f ca="1">IF(AP$5-$I$5&lt;$A31-1," ",IF(AP$5-$I$5+1&gt;'Primary inputs Alt'!$C$17,0,(SUM(OFFSET($I$23,0,AP$5-$I$5-$A31+1)))*$C84))</f>
        <v>0</v>
      </c>
      <c r="AQ138" s="169">
        <f ca="1">IF(AQ$5-$I$5&lt;$A31-1," ",IF(AQ$5-$I$5+1&gt;'Primary inputs Alt'!$C$17,0,(SUM(OFFSET($I$23,0,AQ$5-$I$5-$A31+1)))*$C84))</f>
        <v>0</v>
      </c>
      <c r="AR138" s="169">
        <f ca="1">IF(AR$5-$I$5&lt;$A31-1," ",IF(AR$5-$I$5+1&gt;'Primary inputs Alt'!$C$17,0,(SUM(OFFSET($I$23,0,AR$5-$I$5-$A31+1)))*$C84))</f>
        <v>0</v>
      </c>
      <c r="AS138" s="169">
        <f ca="1">IF(AS$5-$I$5&lt;$A31-1," ",IF(AS$5-$I$5+1&gt;'Primary inputs Alt'!$C$17,0,(SUM(OFFSET($I$23,0,AS$5-$I$5-$A31+1)))*$C84))</f>
        <v>0</v>
      </c>
      <c r="AT138" s="169">
        <f ca="1">IF(AT$5-$I$5&lt;$A31-1," ",IF(AT$5-$I$5+1&gt;'Primary inputs Alt'!$C$17,0,(SUM(OFFSET($I$23,0,AT$5-$I$5-$A31+1)))*$C84))</f>
        <v>0</v>
      </c>
      <c r="AU138" s="169">
        <f ca="1">IF(AU$5-$I$5&lt;$A31-1," ",IF(AU$5-$I$5+1&gt;'Primary inputs Alt'!$C$17,0,(SUM(OFFSET($I$23,0,AU$5-$I$5-$A31+1)))*$C84))</f>
        <v>0</v>
      </c>
      <c r="AV138" s="169">
        <f ca="1">IF(AV$5-$I$5&lt;$A31-1," ",IF(AV$5-$I$5+1&gt;'Primary inputs Alt'!$C$17,0,(SUM(OFFSET($I$23,0,AV$5-$I$5-$A31+1)))*$C84))</f>
        <v>0</v>
      </c>
      <c r="AW138" s="169">
        <f ca="1">IF(AW$5-$I$5&lt;$A31-1," ",IF(AW$5-$I$5+1&gt;'Primary inputs Alt'!$C$17,0,(SUM(OFFSET($I$23,0,AW$5-$I$5-$A31+1)))*$C84))</f>
        <v>0</v>
      </c>
      <c r="AX138" s="169">
        <f ca="1">IF(AX$5-$I$5&lt;$A31-1," ",IF(AX$5-$I$5+1&gt;'Primary inputs Alt'!$C$17,0,(SUM(OFFSET($I$23,0,AX$5-$I$5-$A31+1)))*$C84))</f>
        <v>0</v>
      </c>
      <c r="AY138" s="169">
        <f ca="1">IF(AY$5-$I$5&lt;$A31-1," ",IF(AY$5-$I$5+1&gt;'Primary inputs Alt'!$C$17,0,(SUM(OFFSET($I$23,0,AY$5-$I$5-$A31+1)))*$C84))</f>
        <v>0</v>
      </c>
      <c r="AZ138" s="169">
        <f ca="1">IF(AZ$5-$I$5&lt;$A31-1," ",IF(AZ$5-$I$5+1&gt;'Primary inputs Alt'!$C$17,0,(SUM(OFFSET($I$23,0,AZ$5-$I$5-$A31+1)))*$C84))</f>
        <v>0</v>
      </c>
      <c r="BA138" s="169">
        <f ca="1">IF(BA$5-$I$5&lt;$A31-1," ",IF(BA$5-$I$5+1&gt;'Primary inputs Alt'!$C$17,0,(SUM(OFFSET($I$23,0,BA$5-$I$5-$A31+1)))*$C84))</f>
        <v>0</v>
      </c>
      <c r="BB138" s="169">
        <f ca="1">IF(BB$5-$I$5&lt;$A31-1," ",IF(BB$5-$I$5+1&gt;'Primary inputs Alt'!$C$17,0,(SUM(OFFSET($I$23,0,BB$5-$I$5-$A31+1)))*$C84))</f>
        <v>0</v>
      </c>
      <c r="BC138" s="169">
        <f ca="1">IF(BC$5-$I$5&lt;$A31-1," ",IF(BC$5-$I$5+1&gt;'Primary inputs Alt'!$C$17,0,(SUM(OFFSET($I$23,0,BC$5-$I$5-$A31+1)))*$C84))</f>
        <v>0</v>
      </c>
      <c r="BD138" s="169">
        <f ca="1">IF(BD$5-$I$5&lt;$A31-1," ",IF(BD$5-$I$5+1&gt;'Primary inputs Alt'!$C$17,0,(SUM(OFFSET($I$23,0,BD$5-$I$5-$A31+1)))*$C84))</f>
        <v>0</v>
      </c>
      <c r="BE138" s="169">
        <f ca="1">IF(BE$5-$I$5&lt;$A31-1," ",IF(BE$5-$I$5+1&gt;'Primary inputs Alt'!$C$17,0,(SUM(OFFSET($I$23,0,BE$5-$I$5-$A31+1)))*$C84))</f>
        <v>0</v>
      </c>
      <c r="BF138" s="169">
        <f ca="1">IF(BF$5-$I$5&lt;$A31-1," ",IF(BF$5-$I$5+1&gt;'Primary inputs Alt'!$C$17,0,(SUM(OFFSET($I$23,0,BF$5-$I$5-$A31+1)))*$C84))</f>
        <v>0</v>
      </c>
    </row>
    <row r="139" spans="2:58">
      <c r="B139" s="119" t="s">
        <v>201</v>
      </c>
      <c r="C139" s="119">
        <f t="shared" ca="1" si="5"/>
        <v>0</v>
      </c>
      <c r="I139" s="169" t="str">
        <f ca="1">IF(I$5-$I$5&lt;$A32-1," ",IF(I$5-$I$5+1&gt;'Primary inputs Alt'!$C$17,0,(SUM(OFFSET($I$23,0,I$5-$I$5-$A32+1)))*$C85))</f>
        <v xml:space="preserve"> </v>
      </c>
      <c r="J139" s="169" t="str">
        <f ca="1">IF(J$5-$I$5&lt;$A32-1," ",IF(J$5-$I$5+1&gt;'Primary inputs Alt'!$C$17,0,(SUM(OFFSET($I$23,0,J$5-$I$5-$A32+1)))*$C85))</f>
        <v xml:space="preserve"> </v>
      </c>
      <c r="K139" s="169" t="str">
        <f ca="1">IF(K$5-$I$5&lt;$A32-1," ",IF(K$5-$I$5+1&gt;'Primary inputs Alt'!$C$17,0,(SUM(OFFSET($I$23,0,K$5-$I$5-$A32+1)))*$C85))</f>
        <v xml:space="preserve"> </v>
      </c>
      <c r="L139" s="169" t="str">
        <f ca="1">IF(L$5-$I$5&lt;$A32-1," ",IF(L$5-$I$5+1&gt;'Primary inputs Alt'!$C$17,0,(SUM(OFFSET($I$23,0,L$5-$I$5-$A32+1)))*$C85))</f>
        <v xml:space="preserve"> </v>
      </c>
      <c r="M139" s="169" t="str">
        <f ca="1">IF(M$5-$I$5&lt;$A32-1," ",IF(M$5-$I$5+1&gt;'Primary inputs Alt'!$C$17,0,(SUM(OFFSET($I$23,0,M$5-$I$5-$A32+1)))*$C85))</f>
        <v xml:space="preserve"> </v>
      </c>
      <c r="N139" s="169" t="str">
        <f ca="1">IF(N$5-$I$5&lt;$A32-1," ",IF(N$5-$I$5+1&gt;'Primary inputs Alt'!$C$17,0,(SUM(OFFSET($I$23,0,N$5-$I$5-$A32+1)))*$C85))</f>
        <v xml:space="preserve"> </v>
      </c>
      <c r="O139" s="169">
        <f ca="1">IF(O$5-$I$5&lt;$A32-1," ",IF(O$5-$I$5+1&gt;'Primary inputs Alt'!$C$17,0,(SUM(OFFSET($I$23,0,O$5-$I$5-$A32+1)))*$C85))</f>
        <v>0</v>
      </c>
      <c r="P139" s="169">
        <f ca="1">IF(P$5-$I$5&lt;$A32-1," ",IF(P$5-$I$5+1&gt;'Primary inputs Alt'!$C$17,0,(SUM(OFFSET($I$23,0,P$5-$I$5-$A32+1)))*$C85))</f>
        <v>0</v>
      </c>
      <c r="Q139" s="169">
        <f ca="1">IF(Q$5-$I$5&lt;$A32-1," ",IF(Q$5-$I$5+1&gt;'Primary inputs Alt'!$C$17,0,(SUM(OFFSET($I$23,0,Q$5-$I$5-$A32+1)))*$C85))</f>
        <v>0</v>
      </c>
      <c r="R139" s="169">
        <f ca="1">IF(R$5-$I$5&lt;$A32-1," ",IF(R$5-$I$5+1&gt;'Primary inputs Alt'!$C$17,0,(SUM(OFFSET($I$23,0,R$5-$I$5-$A32+1)))*$C85))</f>
        <v>0</v>
      </c>
      <c r="S139" s="169">
        <f ca="1">IF(S$5-$I$5&lt;$A32-1," ",IF(S$5-$I$5+1&gt;'Primary inputs Alt'!$C$17,0,(SUM(OFFSET($I$23,0,S$5-$I$5-$A32+1)))*$C85))</f>
        <v>0</v>
      </c>
      <c r="T139" s="169">
        <f ca="1">IF(T$5-$I$5&lt;$A32-1," ",IF(T$5-$I$5+1&gt;'Primary inputs Alt'!$C$17,0,(SUM(OFFSET($I$23,0,T$5-$I$5-$A32+1)))*$C85))</f>
        <v>0</v>
      </c>
      <c r="U139" s="169">
        <f ca="1">IF(U$5-$I$5&lt;$A32-1," ",IF(U$5-$I$5+1&gt;'Primary inputs Alt'!$C$17,0,(SUM(OFFSET($I$23,0,U$5-$I$5-$A32+1)))*$C85))</f>
        <v>0</v>
      </c>
      <c r="V139" s="169">
        <f ca="1">IF(V$5-$I$5&lt;$A32-1," ",IF(V$5-$I$5+1&gt;'Primary inputs Alt'!$C$17,0,(SUM(OFFSET($I$23,0,V$5-$I$5-$A32+1)))*$C85))</f>
        <v>0</v>
      </c>
      <c r="W139" s="169">
        <f ca="1">IF(W$5-$I$5&lt;$A32-1," ",IF(W$5-$I$5+1&gt;'Primary inputs Alt'!$C$17,0,(SUM(OFFSET($I$23,0,W$5-$I$5-$A32+1)))*$C85))</f>
        <v>0</v>
      </c>
      <c r="X139" s="169">
        <f ca="1">IF(X$5-$I$5&lt;$A32-1," ",IF(X$5-$I$5+1&gt;'Primary inputs Alt'!$C$17,0,(SUM(OFFSET($I$23,0,X$5-$I$5-$A32+1)))*$C85))</f>
        <v>0</v>
      </c>
      <c r="Y139" s="169">
        <f ca="1">IF(Y$5-$I$5&lt;$A32-1," ",IF(Y$5-$I$5+1&gt;'Primary inputs Alt'!$C$17,0,(SUM(OFFSET($I$23,0,Y$5-$I$5-$A32+1)))*$C85))</f>
        <v>0</v>
      </c>
      <c r="Z139" s="169">
        <f ca="1">IF(Z$5-$I$5&lt;$A32-1," ",IF(Z$5-$I$5+1&gt;'Primary inputs Alt'!$C$17,0,(SUM(OFFSET($I$23,0,Z$5-$I$5-$A32+1)))*$C85))</f>
        <v>0</v>
      </c>
      <c r="AA139" s="169">
        <f ca="1">IF(AA$5-$I$5&lt;$A32-1," ",IF(AA$5-$I$5+1&gt;'Primary inputs Alt'!$C$17,0,(SUM(OFFSET($I$23,0,AA$5-$I$5-$A32+1)))*$C85))</f>
        <v>0</v>
      </c>
      <c r="AB139" s="169">
        <f ca="1">IF(AB$5-$I$5&lt;$A32-1," ",IF(AB$5-$I$5+1&gt;'Primary inputs Alt'!$C$17,0,(SUM(OFFSET($I$23,0,AB$5-$I$5-$A32+1)))*$C85))</f>
        <v>0</v>
      </c>
      <c r="AC139" s="169">
        <f ca="1">IF(AC$5-$I$5&lt;$A32-1," ",IF(AC$5-$I$5+1&gt;'Primary inputs Alt'!$C$17,0,(SUM(OFFSET($I$23,0,AC$5-$I$5-$A32+1)))*$C85))</f>
        <v>0</v>
      </c>
      <c r="AD139" s="169">
        <f ca="1">IF(AD$5-$I$5&lt;$A32-1," ",IF(AD$5-$I$5+1&gt;'Primary inputs Alt'!$C$17,0,(SUM(OFFSET($I$23,0,AD$5-$I$5-$A32+1)))*$C85))</f>
        <v>0</v>
      </c>
      <c r="AE139" s="169">
        <f ca="1">IF(AE$5-$I$5&lt;$A32-1," ",IF(AE$5-$I$5+1&gt;'Primary inputs Alt'!$C$17,0,(SUM(OFFSET($I$23,0,AE$5-$I$5-$A32+1)))*$C85))</f>
        <v>0</v>
      </c>
      <c r="AF139" s="169">
        <f ca="1">IF(AF$5-$I$5&lt;$A32-1," ",IF(AF$5-$I$5+1&gt;'Primary inputs Alt'!$C$17,0,(SUM(OFFSET($I$23,0,AF$5-$I$5-$A32+1)))*$C85))</f>
        <v>0</v>
      </c>
      <c r="AG139" s="169">
        <f ca="1">IF(AG$5-$I$5&lt;$A32-1," ",IF(AG$5-$I$5+1&gt;'Primary inputs Alt'!$C$17,0,(SUM(OFFSET($I$23,0,AG$5-$I$5-$A32+1)))*$C85))</f>
        <v>0</v>
      </c>
      <c r="AH139" s="169">
        <f ca="1">IF(AH$5-$I$5&lt;$A32-1," ",IF(AH$5-$I$5+1&gt;'Primary inputs Alt'!$C$17,0,(SUM(OFFSET($I$23,0,AH$5-$I$5-$A32+1)))*$C85))</f>
        <v>0</v>
      </c>
      <c r="AI139" s="169">
        <f ca="1">IF(AI$5-$I$5&lt;$A32-1," ",IF(AI$5-$I$5+1&gt;'Primary inputs Alt'!$C$17,0,(SUM(OFFSET($I$23,0,AI$5-$I$5-$A32+1)))*$C85))</f>
        <v>0</v>
      </c>
      <c r="AJ139" s="169">
        <f ca="1">IF(AJ$5-$I$5&lt;$A32-1," ",IF(AJ$5-$I$5+1&gt;'Primary inputs Alt'!$C$17,0,(SUM(OFFSET($I$23,0,AJ$5-$I$5-$A32+1)))*$C85))</f>
        <v>0</v>
      </c>
      <c r="AK139" s="169">
        <f ca="1">IF(AK$5-$I$5&lt;$A32-1," ",IF(AK$5-$I$5+1&gt;'Primary inputs Alt'!$C$17,0,(SUM(OFFSET($I$23,0,AK$5-$I$5-$A32+1)))*$C85))</f>
        <v>0</v>
      </c>
      <c r="AL139" s="169">
        <f ca="1">IF(AL$5-$I$5&lt;$A32-1," ",IF(AL$5-$I$5+1&gt;'Primary inputs Alt'!$C$17,0,(SUM(OFFSET($I$23,0,AL$5-$I$5-$A32+1)))*$C85))</f>
        <v>0</v>
      </c>
      <c r="AM139" s="169">
        <f ca="1">IF(AM$5-$I$5&lt;$A32-1," ",IF(AM$5-$I$5+1&gt;'Primary inputs Alt'!$C$17,0,(SUM(OFFSET($I$23,0,AM$5-$I$5-$A32+1)))*$C85))</f>
        <v>0</v>
      </c>
      <c r="AN139" s="169">
        <f ca="1">IF(AN$5-$I$5&lt;$A32-1," ",IF(AN$5-$I$5+1&gt;'Primary inputs Alt'!$C$17,0,(SUM(OFFSET($I$23,0,AN$5-$I$5-$A32+1)))*$C85))</f>
        <v>0</v>
      </c>
      <c r="AO139" s="169">
        <f ca="1">IF(AO$5-$I$5&lt;$A32-1," ",IF(AO$5-$I$5+1&gt;'Primary inputs Alt'!$C$17,0,(SUM(OFFSET($I$23,0,AO$5-$I$5-$A32+1)))*$C85))</f>
        <v>0</v>
      </c>
      <c r="AP139" s="169">
        <f ca="1">IF(AP$5-$I$5&lt;$A32-1," ",IF(AP$5-$I$5+1&gt;'Primary inputs Alt'!$C$17,0,(SUM(OFFSET($I$23,0,AP$5-$I$5-$A32+1)))*$C85))</f>
        <v>0</v>
      </c>
      <c r="AQ139" s="169">
        <f ca="1">IF(AQ$5-$I$5&lt;$A32-1," ",IF(AQ$5-$I$5+1&gt;'Primary inputs Alt'!$C$17,0,(SUM(OFFSET($I$23,0,AQ$5-$I$5-$A32+1)))*$C85))</f>
        <v>0</v>
      </c>
      <c r="AR139" s="169">
        <f ca="1">IF(AR$5-$I$5&lt;$A32-1," ",IF(AR$5-$I$5+1&gt;'Primary inputs Alt'!$C$17,0,(SUM(OFFSET($I$23,0,AR$5-$I$5-$A32+1)))*$C85))</f>
        <v>0</v>
      </c>
      <c r="AS139" s="169">
        <f ca="1">IF(AS$5-$I$5&lt;$A32-1," ",IF(AS$5-$I$5+1&gt;'Primary inputs Alt'!$C$17,0,(SUM(OFFSET($I$23,0,AS$5-$I$5-$A32+1)))*$C85))</f>
        <v>0</v>
      </c>
      <c r="AT139" s="169">
        <f ca="1">IF(AT$5-$I$5&lt;$A32-1," ",IF(AT$5-$I$5+1&gt;'Primary inputs Alt'!$C$17,0,(SUM(OFFSET($I$23,0,AT$5-$I$5-$A32+1)))*$C85))</f>
        <v>0</v>
      </c>
      <c r="AU139" s="169">
        <f ca="1">IF(AU$5-$I$5&lt;$A32-1," ",IF(AU$5-$I$5+1&gt;'Primary inputs Alt'!$C$17,0,(SUM(OFFSET($I$23,0,AU$5-$I$5-$A32+1)))*$C85))</f>
        <v>0</v>
      </c>
      <c r="AV139" s="169">
        <f ca="1">IF(AV$5-$I$5&lt;$A32-1," ",IF(AV$5-$I$5+1&gt;'Primary inputs Alt'!$C$17,0,(SUM(OFFSET($I$23,0,AV$5-$I$5-$A32+1)))*$C85))</f>
        <v>0</v>
      </c>
      <c r="AW139" s="169">
        <f ca="1">IF(AW$5-$I$5&lt;$A32-1," ",IF(AW$5-$I$5+1&gt;'Primary inputs Alt'!$C$17,0,(SUM(OFFSET($I$23,0,AW$5-$I$5-$A32+1)))*$C85))</f>
        <v>0</v>
      </c>
      <c r="AX139" s="169">
        <f ca="1">IF(AX$5-$I$5&lt;$A32-1," ",IF(AX$5-$I$5+1&gt;'Primary inputs Alt'!$C$17,0,(SUM(OFFSET($I$23,0,AX$5-$I$5-$A32+1)))*$C85))</f>
        <v>0</v>
      </c>
      <c r="AY139" s="169">
        <f ca="1">IF(AY$5-$I$5&lt;$A32-1," ",IF(AY$5-$I$5+1&gt;'Primary inputs Alt'!$C$17,0,(SUM(OFFSET($I$23,0,AY$5-$I$5-$A32+1)))*$C85))</f>
        <v>0</v>
      </c>
      <c r="AZ139" s="169">
        <f ca="1">IF(AZ$5-$I$5&lt;$A32-1," ",IF(AZ$5-$I$5+1&gt;'Primary inputs Alt'!$C$17,0,(SUM(OFFSET($I$23,0,AZ$5-$I$5-$A32+1)))*$C85))</f>
        <v>0</v>
      </c>
      <c r="BA139" s="169">
        <f ca="1">IF(BA$5-$I$5&lt;$A32-1," ",IF(BA$5-$I$5+1&gt;'Primary inputs Alt'!$C$17,0,(SUM(OFFSET($I$23,0,BA$5-$I$5-$A32+1)))*$C85))</f>
        <v>0</v>
      </c>
      <c r="BB139" s="169">
        <f ca="1">IF(BB$5-$I$5&lt;$A32-1," ",IF(BB$5-$I$5+1&gt;'Primary inputs Alt'!$C$17,0,(SUM(OFFSET($I$23,0,BB$5-$I$5-$A32+1)))*$C85))</f>
        <v>0</v>
      </c>
      <c r="BC139" s="169">
        <f ca="1">IF(BC$5-$I$5&lt;$A32-1," ",IF(BC$5-$I$5+1&gt;'Primary inputs Alt'!$C$17,0,(SUM(OFFSET($I$23,0,BC$5-$I$5-$A32+1)))*$C85))</f>
        <v>0</v>
      </c>
      <c r="BD139" s="169">
        <f ca="1">IF(BD$5-$I$5&lt;$A32-1," ",IF(BD$5-$I$5+1&gt;'Primary inputs Alt'!$C$17,0,(SUM(OFFSET($I$23,0,BD$5-$I$5-$A32+1)))*$C85))</f>
        <v>0</v>
      </c>
      <c r="BE139" s="169">
        <f ca="1">IF(BE$5-$I$5&lt;$A32-1," ",IF(BE$5-$I$5+1&gt;'Primary inputs Alt'!$C$17,0,(SUM(OFFSET($I$23,0,BE$5-$I$5-$A32+1)))*$C85))</f>
        <v>0</v>
      </c>
      <c r="BF139" s="169">
        <f ca="1">IF(BF$5-$I$5&lt;$A32-1," ",IF(BF$5-$I$5+1&gt;'Primary inputs Alt'!$C$17,0,(SUM(OFFSET($I$23,0,BF$5-$I$5-$A32+1)))*$C85))</f>
        <v>0</v>
      </c>
    </row>
    <row r="140" spans="2:58">
      <c r="B140" s="119" t="s">
        <v>202</v>
      </c>
      <c r="C140" s="119">
        <f t="shared" ca="1" si="5"/>
        <v>0</v>
      </c>
      <c r="I140" s="169" t="str">
        <f ca="1">IF(I$5-$I$5&lt;$A33-1," ",IF(I$5-$I$5+1&gt;'Primary inputs Alt'!$C$17,0,(SUM(OFFSET($I$23,0,I$5-$I$5-$A33+1)))*$C86))</f>
        <v xml:space="preserve"> </v>
      </c>
      <c r="J140" s="169" t="str">
        <f ca="1">IF(J$5-$I$5&lt;$A33-1," ",IF(J$5-$I$5+1&gt;'Primary inputs Alt'!$C$17,0,(SUM(OFFSET($I$23,0,J$5-$I$5-$A33+1)))*$C86))</f>
        <v xml:space="preserve"> </v>
      </c>
      <c r="K140" s="169" t="str">
        <f ca="1">IF(K$5-$I$5&lt;$A33-1," ",IF(K$5-$I$5+1&gt;'Primary inputs Alt'!$C$17,0,(SUM(OFFSET($I$23,0,K$5-$I$5-$A33+1)))*$C86))</f>
        <v xml:space="preserve"> </v>
      </c>
      <c r="L140" s="169" t="str">
        <f ca="1">IF(L$5-$I$5&lt;$A33-1," ",IF(L$5-$I$5+1&gt;'Primary inputs Alt'!$C$17,0,(SUM(OFFSET($I$23,0,L$5-$I$5-$A33+1)))*$C86))</f>
        <v xml:space="preserve"> </v>
      </c>
      <c r="M140" s="169" t="str">
        <f ca="1">IF(M$5-$I$5&lt;$A33-1," ",IF(M$5-$I$5+1&gt;'Primary inputs Alt'!$C$17,0,(SUM(OFFSET($I$23,0,M$5-$I$5-$A33+1)))*$C86))</f>
        <v xml:space="preserve"> </v>
      </c>
      <c r="N140" s="169" t="str">
        <f ca="1">IF(N$5-$I$5&lt;$A33-1," ",IF(N$5-$I$5+1&gt;'Primary inputs Alt'!$C$17,0,(SUM(OFFSET($I$23,0,N$5-$I$5-$A33+1)))*$C86))</f>
        <v xml:space="preserve"> </v>
      </c>
      <c r="O140" s="169" t="str">
        <f ca="1">IF(O$5-$I$5&lt;$A33-1," ",IF(O$5-$I$5+1&gt;'Primary inputs Alt'!$C$17,0,(SUM(OFFSET($I$23,0,O$5-$I$5-$A33+1)))*$C86))</f>
        <v xml:space="preserve"> </v>
      </c>
      <c r="P140" s="169">
        <f ca="1">IF(P$5-$I$5&lt;$A33-1," ",IF(P$5-$I$5+1&gt;'Primary inputs Alt'!$C$17,0,(SUM(OFFSET($I$23,0,P$5-$I$5-$A33+1)))*$C86))</f>
        <v>0</v>
      </c>
      <c r="Q140" s="169">
        <f ca="1">IF(Q$5-$I$5&lt;$A33-1," ",IF(Q$5-$I$5+1&gt;'Primary inputs Alt'!$C$17,0,(SUM(OFFSET($I$23,0,Q$5-$I$5-$A33+1)))*$C86))</f>
        <v>0</v>
      </c>
      <c r="R140" s="169">
        <f ca="1">IF(R$5-$I$5&lt;$A33-1," ",IF(R$5-$I$5+1&gt;'Primary inputs Alt'!$C$17,0,(SUM(OFFSET($I$23,0,R$5-$I$5-$A33+1)))*$C86))</f>
        <v>0</v>
      </c>
      <c r="S140" s="169">
        <f ca="1">IF(S$5-$I$5&lt;$A33-1," ",IF(S$5-$I$5+1&gt;'Primary inputs Alt'!$C$17,0,(SUM(OFFSET($I$23,0,S$5-$I$5-$A33+1)))*$C86))</f>
        <v>0</v>
      </c>
      <c r="T140" s="169">
        <f ca="1">IF(T$5-$I$5&lt;$A33-1," ",IF(T$5-$I$5+1&gt;'Primary inputs Alt'!$C$17,0,(SUM(OFFSET($I$23,0,T$5-$I$5-$A33+1)))*$C86))</f>
        <v>0</v>
      </c>
      <c r="U140" s="169">
        <f ca="1">IF(U$5-$I$5&lt;$A33-1," ",IF(U$5-$I$5+1&gt;'Primary inputs Alt'!$C$17,0,(SUM(OFFSET($I$23,0,U$5-$I$5-$A33+1)))*$C86))</f>
        <v>0</v>
      </c>
      <c r="V140" s="169">
        <f ca="1">IF(V$5-$I$5&lt;$A33-1," ",IF(V$5-$I$5+1&gt;'Primary inputs Alt'!$C$17,0,(SUM(OFFSET($I$23,0,V$5-$I$5-$A33+1)))*$C86))</f>
        <v>0</v>
      </c>
      <c r="W140" s="169">
        <f ca="1">IF(W$5-$I$5&lt;$A33-1," ",IF(W$5-$I$5+1&gt;'Primary inputs Alt'!$C$17,0,(SUM(OFFSET($I$23,0,W$5-$I$5-$A33+1)))*$C86))</f>
        <v>0</v>
      </c>
      <c r="X140" s="169">
        <f ca="1">IF(X$5-$I$5&lt;$A33-1," ",IF(X$5-$I$5+1&gt;'Primary inputs Alt'!$C$17,0,(SUM(OFFSET($I$23,0,X$5-$I$5-$A33+1)))*$C86))</f>
        <v>0</v>
      </c>
      <c r="Y140" s="169">
        <f ca="1">IF(Y$5-$I$5&lt;$A33-1," ",IF(Y$5-$I$5+1&gt;'Primary inputs Alt'!$C$17,0,(SUM(OFFSET($I$23,0,Y$5-$I$5-$A33+1)))*$C86))</f>
        <v>0</v>
      </c>
      <c r="Z140" s="169">
        <f ca="1">IF(Z$5-$I$5&lt;$A33-1," ",IF(Z$5-$I$5+1&gt;'Primary inputs Alt'!$C$17,0,(SUM(OFFSET($I$23,0,Z$5-$I$5-$A33+1)))*$C86))</f>
        <v>0</v>
      </c>
      <c r="AA140" s="169">
        <f ca="1">IF(AA$5-$I$5&lt;$A33-1," ",IF(AA$5-$I$5+1&gt;'Primary inputs Alt'!$C$17,0,(SUM(OFFSET($I$23,0,AA$5-$I$5-$A33+1)))*$C86))</f>
        <v>0</v>
      </c>
      <c r="AB140" s="169">
        <f ca="1">IF(AB$5-$I$5&lt;$A33-1," ",IF(AB$5-$I$5+1&gt;'Primary inputs Alt'!$C$17,0,(SUM(OFFSET($I$23,0,AB$5-$I$5-$A33+1)))*$C86))</f>
        <v>0</v>
      </c>
      <c r="AC140" s="169">
        <f ca="1">IF(AC$5-$I$5&lt;$A33-1," ",IF(AC$5-$I$5+1&gt;'Primary inputs Alt'!$C$17,0,(SUM(OFFSET($I$23,0,AC$5-$I$5-$A33+1)))*$C86))</f>
        <v>0</v>
      </c>
      <c r="AD140" s="169">
        <f ca="1">IF(AD$5-$I$5&lt;$A33-1," ",IF(AD$5-$I$5+1&gt;'Primary inputs Alt'!$C$17,0,(SUM(OFFSET($I$23,0,AD$5-$I$5-$A33+1)))*$C86))</f>
        <v>0</v>
      </c>
      <c r="AE140" s="169">
        <f ca="1">IF(AE$5-$I$5&lt;$A33-1," ",IF(AE$5-$I$5+1&gt;'Primary inputs Alt'!$C$17,0,(SUM(OFFSET($I$23,0,AE$5-$I$5-$A33+1)))*$C86))</f>
        <v>0</v>
      </c>
      <c r="AF140" s="169">
        <f ca="1">IF(AF$5-$I$5&lt;$A33-1," ",IF(AF$5-$I$5+1&gt;'Primary inputs Alt'!$C$17,0,(SUM(OFFSET($I$23,0,AF$5-$I$5-$A33+1)))*$C86))</f>
        <v>0</v>
      </c>
      <c r="AG140" s="169">
        <f ca="1">IF(AG$5-$I$5&lt;$A33-1," ",IF(AG$5-$I$5+1&gt;'Primary inputs Alt'!$C$17,0,(SUM(OFFSET($I$23,0,AG$5-$I$5-$A33+1)))*$C86))</f>
        <v>0</v>
      </c>
      <c r="AH140" s="169">
        <f ca="1">IF(AH$5-$I$5&lt;$A33-1," ",IF(AH$5-$I$5+1&gt;'Primary inputs Alt'!$C$17,0,(SUM(OFFSET($I$23,0,AH$5-$I$5-$A33+1)))*$C86))</f>
        <v>0</v>
      </c>
      <c r="AI140" s="169">
        <f ca="1">IF(AI$5-$I$5&lt;$A33-1," ",IF(AI$5-$I$5+1&gt;'Primary inputs Alt'!$C$17,0,(SUM(OFFSET($I$23,0,AI$5-$I$5-$A33+1)))*$C86))</f>
        <v>0</v>
      </c>
      <c r="AJ140" s="169">
        <f ca="1">IF(AJ$5-$I$5&lt;$A33-1," ",IF(AJ$5-$I$5+1&gt;'Primary inputs Alt'!$C$17,0,(SUM(OFFSET($I$23,0,AJ$5-$I$5-$A33+1)))*$C86))</f>
        <v>0</v>
      </c>
      <c r="AK140" s="169">
        <f ca="1">IF(AK$5-$I$5&lt;$A33-1," ",IF(AK$5-$I$5+1&gt;'Primary inputs Alt'!$C$17,0,(SUM(OFFSET($I$23,0,AK$5-$I$5-$A33+1)))*$C86))</f>
        <v>0</v>
      </c>
      <c r="AL140" s="169">
        <f ca="1">IF(AL$5-$I$5&lt;$A33-1," ",IF(AL$5-$I$5+1&gt;'Primary inputs Alt'!$C$17,0,(SUM(OFFSET($I$23,0,AL$5-$I$5-$A33+1)))*$C86))</f>
        <v>0</v>
      </c>
      <c r="AM140" s="169">
        <f ca="1">IF(AM$5-$I$5&lt;$A33-1," ",IF(AM$5-$I$5+1&gt;'Primary inputs Alt'!$C$17,0,(SUM(OFFSET($I$23,0,AM$5-$I$5-$A33+1)))*$C86))</f>
        <v>0</v>
      </c>
      <c r="AN140" s="169">
        <f ca="1">IF(AN$5-$I$5&lt;$A33-1," ",IF(AN$5-$I$5+1&gt;'Primary inputs Alt'!$C$17,0,(SUM(OFFSET($I$23,0,AN$5-$I$5-$A33+1)))*$C86))</f>
        <v>0</v>
      </c>
      <c r="AO140" s="169">
        <f ca="1">IF(AO$5-$I$5&lt;$A33-1," ",IF(AO$5-$I$5+1&gt;'Primary inputs Alt'!$C$17,0,(SUM(OFFSET($I$23,0,AO$5-$I$5-$A33+1)))*$C86))</f>
        <v>0</v>
      </c>
      <c r="AP140" s="169">
        <f ca="1">IF(AP$5-$I$5&lt;$A33-1," ",IF(AP$5-$I$5+1&gt;'Primary inputs Alt'!$C$17,0,(SUM(OFFSET($I$23,0,AP$5-$I$5-$A33+1)))*$C86))</f>
        <v>0</v>
      </c>
      <c r="AQ140" s="169">
        <f ca="1">IF(AQ$5-$I$5&lt;$A33-1," ",IF(AQ$5-$I$5+1&gt;'Primary inputs Alt'!$C$17,0,(SUM(OFFSET($I$23,0,AQ$5-$I$5-$A33+1)))*$C86))</f>
        <v>0</v>
      </c>
      <c r="AR140" s="169">
        <f ca="1">IF(AR$5-$I$5&lt;$A33-1," ",IF(AR$5-$I$5+1&gt;'Primary inputs Alt'!$C$17,0,(SUM(OFFSET($I$23,0,AR$5-$I$5-$A33+1)))*$C86))</f>
        <v>0</v>
      </c>
      <c r="AS140" s="169">
        <f ca="1">IF(AS$5-$I$5&lt;$A33-1," ",IF(AS$5-$I$5+1&gt;'Primary inputs Alt'!$C$17,0,(SUM(OFFSET($I$23,0,AS$5-$I$5-$A33+1)))*$C86))</f>
        <v>0</v>
      </c>
      <c r="AT140" s="169">
        <f ca="1">IF(AT$5-$I$5&lt;$A33-1," ",IF(AT$5-$I$5+1&gt;'Primary inputs Alt'!$C$17,0,(SUM(OFFSET($I$23,0,AT$5-$I$5-$A33+1)))*$C86))</f>
        <v>0</v>
      </c>
      <c r="AU140" s="169">
        <f ca="1">IF(AU$5-$I$5&lt;$A33-1," ",IF(AU$5-$I$5+1&gt;'Primary inputs Alt'!$C$17,0,(SUM(OFFSET($I$23,0,AU$5-$I$5-$A33+1)))*$C86))</f>
        <v>0</v>
      </c>
      <c r="AV140" s="169">
        <f ca="1">IF(AV$5-$I$5&lt;$A33-1," ",IF(AV$5-$I$5+1&gt;'Primary inputs Alt'!$C$17,0,(SUM(OFFSET($I$23,0,AV$5-$I$5-$A33+1)))*$C86))</f>
        <v>0</v>
      </c>
      <c r="AW140" s="169">
        <f ca="1">IF(AW$5-$I$5&lt;$A33-1," ",IF(AW$5-$I$5+1&gt;'Primary inputs Alt'!$C$17,0,(SUM(OFFSET($I$23,0,AW$5-$I$5-$A33+1)))*$C86))</f>
        <v>0</v>
      </c>
      <c r="AX140" s="169">
        <f ca="1">IF(AX$5-$I$5&lt;$A33-1," ",IF(AX$5-$I$5+1&gt;'Primary inputs Alt'!$C$17,0,(SUM(OFFSET($I$23,0,AX$5-$I$5-$A33+1)))*$C86))</f>
        <v>0</v>
      </c>
      <c r="AY140" s="169">
        <f ca="1">IF(AY$5-$I$5&lt;$A33-1," ",IF(AY$5-$I$5+1&gt;'Primary inputs Alt'!$C$17,0,(SUM(OFFSET($I$23,0,AY$5-$I$5-$A33+1)))*$C86))</f>
        <v>0</v>
      </c>
      <c r="AZ140" s="169">
        <f ca="1">IF(AZ$5-$I$5&lt;$A33-1," ",IF(AZ$5-$I$5+1&gt;'Primary inputs Alt'!$C$17,0,(SUM(OFFSET($I$23,0,AZ$5-$I$5-$A33+1)))*$C86))</f>
        <v>0</v>
      </c>
      <c r="BA140" s="169">
        <f ca="1">IF(BA$5-$I$5&lt;$A33-1," ",IF(BA$5-$I$5+1&gt;'Primary inputs Alt'!$C$17,0,(SUM(OFFSET($I$23,0,BA$5-$I$5-$A33+1)))*$C86))</f>
        <v>0</v>
      </c>
      <c r="BB140" s="169">
        <f ca="1">IF(BB$5-$I$5&lt;$A33-1," ",IF(BB$5-$I$5+1&gt;'Primary inputs Alt'!$C$17,0,(SUM(OFFSET($I$23,0,BB$5-$I$5-$A33+1)))*$C86))</f>
        <v>0</v>
      </c>
      <c r="BC140" s="169">
        <f ca="1">IF(BC$5-$I$5&lt;$A33-1," ",IF(BC$5-$I$5+1&gt;'Primary inputs Alt'!$C$17,0,(SUM(OFFSET($I$23,0,BC$5-$I$5-$A33+1)))*$C86))</f>
        <v>0</v>
      </c>
      <c r="BD140" s="169">
        <f ca="1">IF(BD$5-$I$5&lt;$A33-1," ",IF(BD$5-$I$5+1&gt;'Primary inputs Alt'!$C$17,0,(SUM(OFFSET($I$23,0,BD$5-$I$5-$A33+1)))*$C86))</f>
        <v>0</v>
      </c>
      <c r="BE140" s="169">
        <f ca="1">IF(BE$5-$I$5&lt;$A33-1," ",IF(BE$5-$I$5+1&gt;'Primary inputs Alt'!$C$17,0,(SUM(OFFSET($I$23,0,BE$5-$I$5-$A33+1)))*$C86))</f>
        <v>0</v>
      </c>
      <c r="BF140" s="169">
        <f ca="1">IF(BF$5-$I$5&lt;$A33-1," ",IF(BF$5-$I$5+1&gt;'Primary inputs Alt'!$C$17,0,(SUM(OFFSET($I$23,0,BF$5-$I$5-$A33+1)))*$C86))</f>
        <v>0</v>
      </c>
    </row>
    <row r="141" spans="2:58">
      <c r="B141" s="119" t="s">
        <v>203</v>
      </c>
      <c r="C141" s="119">
        <f t="shared" ca="1" si="5"/>
        <v>0</v>
      </c>
      <c r="I141" s="169" t="str">
        <f ca="1">IF(I$5-$I$5&lt;$A34-1," ",IF(I$5-$I$5+1&gt;'Primary inputs Alt'!$C$17,0,(SUM(OFFSET($I$23,0,I$5-$I$5-$A34+1)))*$C87))</f>
        <v xml:space="preserve"> </v>
      </c>
      <c r="J141" s="169" t="str">
        <f ca="1">IF(J$5-$I$5&lt;$A34-1," ",IF(J$5-$I$5+1&gt;'Primary inputs Alt'!$C$17,0,(SUM(OFFSET($I$23,0,J$5-$I$5-$A34+1)))*$C87))</f>
        <v xml:space="preserve"> </v>
      </c>
      <c r="K141" s="169" t="str">
        <f ca="1">IF(K$5-$I$5&lt;$A34-1," ",IF(K$5-$I$5+1&gt;'Primary inputs Alt'!$C$17,0,(SUM(OFFSET($I$23,0,K$5-$I$5-$A34+1)))*$C87))</f>
        <v xml:space="preserve"> </v>
      </c>
      <c r="L141" s="169" t="str">
        <f ca="1">IF(L$5-$I$5&lt;$A34-1," ",IF(L$5-$I$5+1&gt;'Primary inputs Alt'!$C$17,0,(SUM(OFFSET($I$23,0,L$5-$I$5-$A34+1)))*$C87))</f>
        <v xml:space="preserve"> </v>
      </c>
      <c r="M141" s="169" t="str">
        <f ca="1">IF(M$5-$I$5&lt;$A34-1," ",IF(M$5-$I$5+1&gt;'Primary inputs Alt'!$C$17,0,(SUM(OFFSET($I$23,0,M$5-$I$5-$A34+1)))*$C87))</f>
        <v xml:space="preserve"> </v>
      </c>
      <c r="N141" s="169" t="str">
        <f ca="1">IF(N$5-$I$5&lt;$A34-1," ",IF(N$5-$I$5+1&gt;'Primary inputs Alt'!$C$17,0,(SUM(OFFSET($I$23,0,N$5-$I$5-$A34+1)))*$C87))</f>
        <v xml:space="preserve"> </v>
      </c>
      <c r="O141" s="169" t="str">
        <f ca="1">IF(O$5-$I$5&lt;$A34-1," ",IF(O$5-$I$5+1&gt;'Primary inputs Alt'!$C$17,0,(SUM(OFFSET($I$23,0,O$5-$I$5-$A34+1)))*$C87))</f>
        <v xml:space="preserve"> </v>
      </c>
      <c r="P141" s="169" t="str">
        <f ca="1">IF(P$5-$I$5&lt;$A34-1," ",IF(P$5-$I$5+1&gt;'Primary inputs Alt'!$C$17,0,(SUM(OFFSET($I$23,0,P$5-$I$5-$A34+1)))*$C87))</f>
        <v xml:space="preserve"> </v>
      </c>
      <c r="Q141" s="169">
        <f ca="1">IF(Q$5-$I$5&lt;$A34-1," ",IF(Q$5-$I$5+1&gt;'Primary inputs Alt'!$C$17,0,(SUM(OFFSET($I$23,0,Q$5-$I$5-$A34+1)))*$C87))</f>
        <v>0</v>
      </c>
      <c r="R141" s="169">
        <f ca="1">IF(R$5-$I$5&lt;$A34-1," ",IF(R$5-$I$5+1&gt;'Primary inputs Alt'!$C$17,0,(SUM(OFFSET($I$23,0,R$5-$I$5-$A34+1)))*$C87))</f>
        <v>0</v>
      </c>
      <c r="S141" s="169">
        <f ca="1">IF(S$5-$I$5&lt;$A34-1," ",IF(S$5-$I$5+1&gt;'Primary inputs Alt'!$C$17,0,(SUM(OFFSET($I$23,0,S$5-$I$5-$A34+1)))*$C87))</f>
        <v>0</v>
      </c>
      <c r="T141" s="169">
        <f ca="1">IF(T$5-$I$5&lt;$A34-1," ",IF(T$5-$I$5+1&gt;'Primary inputs Alt'!$C$17,0,(SUM(OFFSET($I$23,0,T$5-$I$5-$A34+1)))*$C87))</f>
        <v>0</v>
      </c>
      <c r="U141" s="169">
        <f ca="1">IF(U$5-$I$5&lt;$A34-1," ",IF(U$5-$I$5+1&gt;'Primary inputs Alt'!$C$17,0,(SUM(OFFSET($I$23,0,U$5-$I$5-$A34+1)))*$C87))</f>
        <v>0</v>
      </c>
      <c r="V141" s="169">
        <f ca="1">IF(V$5-$I$5&lt;$A34-1," ",IF(V$5-$I$5+1&gt;'Primary inputs Alt'!$C$17,0,(SUM(OFFSET($I$23,0,V$5-$I$5-$A34+1)))*$C87))</f>
        <v>0</v>
      </c>
      <c r="W141" s="169">
        <f ca="1">IF(W$5-$I$5&lt;$A34-1," ",IF(W$5-$I$5+1&gt;'Primary inputs Alt'!$C$17,0,(SUM(OFFSET($I$23,0,W$5-$I$5-$A34+1)))*$C87))</f>
        <v>0</v>
      </c>
      <c r="X141" s="169">
        <f ca="1">IF(X$5-$I$5&lt;$A34-1," ",IF(X$5-$I$5+1&gt;'Primary inputs Alt'!$C$17,0,(SUM(OFFSET($I$23,0,X$5-$I$5-$A34+1)))*$C87))</f>
        <v>0</v>
      </c>
      <c r="Y141" s="169">
        <f ca="1">IF(Y$5-$I$5&lt;$A34-1," ",IF(Y$5-$I$5+1&gt;'Primary inputs Alt'!$C$17,0,(SUM(OFFSET($I$23,0,Y$5-$I$5-$A34+1)))*$C87))</f>
        <v>0</v>
      </c>
      <c r="Z141" s="169">
        <f ca="1">IF(Z$5-$I$5&lt;$A34-1," ",IF(Z$5-$I$5+1&gt;'Primary inputs Alt'!$C$17,0,(SUM(OFFSET($I$23,0,Z$5-$I$5-$A34+1)))*$C87))</f>
        <v>0</v>
      </c>
      <c r="AA141" s="169">
        <f ca="1">IF(AA$5-$I$5&lt;$A34-1," ",IF(AA$5-$I$5+1&gt;'Primary inputs Alt'!$C$17,0,(SUM(OFFSET($I$23,0,AA$5-$I$5-$A34+1)))*$C87))</f>
        <v>0</v>
      </c>
      <c r="AB141" s="169">
        <f ca="1">IF(AB$5-$I$5&lt;$A34-1," ",IF(AB$5-$I$5+1&gt;'Primary inputs Alt'!$C$17,0,(SUM(OFFSET($I$23,0,AB$5-$I$5-$A34+1)))*$C87))</f>
        <v>0</v>
      </c>
      <c r="AC141" s="169">
        <f ca="1">IF(AC$5-$I$5&lt;$A34-1," ",IF(AC$5-$I$5+1&gt;'Primary inputs Alt'!$C$17,0,(SUM(OFFSET($I$23,0,AC$5-$I$5-$A34+1)))*$C87))</f>
        <v>0</v>
      </c>
      <c r="AD141" s="169">
        <f ca="1">IF(AD$5-$I$5&lt;$A34-1," ",IF(AD$5-$I$5+1&gt;'Primary inputs Alt'!$C$17,0,(SUM(OFFSET($I$23,0,AD$5-$I$5-$A34+1)))*$C87))</f>
        <v>0</v>
      </c>
      <c r="AE141" s="169">
        <f ca="1">IF(AE$5-$I$5&lt;$A34-1," ",IF(AE$5-$I$5+1&gt;'Primary inputs Alt'!$C$17,0,(SUM(OFFSET($I$23,0,AE$5-$I$5-$A34+1)))*$C87))</f>
        <v>0</v>
      </c>
      <c r="AF141" s="169">
        <f ca="1">IF(AF$5-$I$5&lt;$A34-1," ",IF(AF$5-$I$5+1&gt;'Primary inputs Alt'!$C$17,0,(SUM(OFFSET($I$23,0,AF$5-$I$5-$A34+1)))*$C87))</f>
        <v>0</v>
      </c>
      <c r="AG141" s="169">
        <f ca="1">IF(AG$5-$I$5&lt;$A34-1," ",IF(AG$5-$I$5+1&gt;'Primary inputs Alt'!$C$17,0,(SUM(OFFSET($I$23,0,AG$5-$I$5-$A34+1)))*$C87))</f>
        <v>0</v>
      </c>
      <c r="AH141" s="169">
        <f ca="1">IF(AH$5-$I$5&lt;$A34-1," ",IF(AH$5-$I$5+1&gt;'Primary inputs Alt'!$C$17,0,(SUM(OFFSET($I$23,0,AH$5-$I$5-$A34+1)))*$C87))</f>
        <v>0</v>
      </c>
      <c r="AI141" s="169">
        <f ca="1">IF(AI$5-$I$5&lt;$A34-1," ",IF(AI$5-$I$5+1&gt;'Primary inputs Alt'!$C$17,0,(SUM(OFFSET($I$23,0,AI$5-$I$5-$A34+1)))*$C87))</f>
        <v>0</v>
      </c>
      <c r="AJ141" s="169">
        <f ca="1">IF(AJ$5-$I$5&lt;$A34-1," ",IF(AJ$5-$I$5+1&gt;'Primary inputs Alt'!$C$17,0,(SUM(OFFSET($I$23,0,AJ$5-$I$5-$A34+1)))*$C87))</f>
        <v>0</v>
      </c>
      <c r="AK141" s="169">
        <f ca="1">IF(AK$5-$I$5&lt;$A34-1," ",IF(AK$5-$I$5+1&gt;'Primary inputs Alt'!$C$17,0,(SUM(OFFSET($I$23,0,AK$5-$I$5-$A34+1)))*$C87))</f>
        <v>0</v>
      </c>
      <c r="AL141" s="169">
        <f ca="1">IF(AL$5-$I$5&lt;$A34-1," ",IF(AL$5-$I$5+1&gt;'Primary inputs Alt'!$C$17,0,(SUM(OFFSET($I$23,0,AL$5-$I$5-$A34+1)))*$C87))</f>
        <v>0</v>
      </c>
      <c r="AM141" s="169">
        <f ca="1">IF(AM$5-$I$5&lt;$A34-1," ",IF(AM$5-$I$5+1&gt;'Primary inputs Alt'!$C$17,0,(SUM(OFFSET($I$23,0,AM$5-$I$5-$A34+1)))*$C87))</f>
        <v>0</v>
      </c>
      <c r="AN141" s="169">
        <f ca="1">IF(AN$5-$I$5&lt;$A34-1," ",IF(AN$5-$I$5+1&gt;'Primary inputs Alt'!$C$17,0,(SUM(OFFSET($I$23,0,AN$5-$I$5-$A34+1)))*$C87))</f>
        <v>0</v>
      </c>
      <c r="AO141" s="169">
        <f ca="1">IF(AO$5-$I$5&lt;$A34-1," ",IF(AO$5-$I$5+1&gt;'Primary inputs Alt'!$C$17,0,(SUM(OFFSET($I$23,0,AO$5-$I$5-$A34+1)))*$C87))</f>
        <v>0</v>
      </c>
      <c r="AP141" s="169">
        <f ca="1">IF(AP$5-$I$5&lt;$A34-1," ",IF(AP$5-$I$5+1&gt;'Primary inputs Alt'!$C$17,0,(SUM(OFFSET($I$23,0,AP$5-$I$5-$A34+1)))*$C87))</f>
        <v>0</v>
      </c>
      <c r="AQ141" s="169">
        <f ca="1">IF(AQ$5-$I$5&lt;$A34-1," ",IF(AQ$5-$I$5+1&gt;'Primary inputs Alt'!$C$17,0,(SUM(OFFSET($I$23,0,AQ$5-$I$5-$A34+1)))*$C87))</f>
        <v>0</v>
      </c>
      <c r="AR141" s="169">
        <f ca="1">IF(AR$5-$I$5&lt;$A34-1," ",IF(AR$5-$I$5+1&gt;'Primary inputs Alt'!$C$17,0,(SUM(OFFSET($I$23,0,AR$5-$I$5-$A34+1)))*$C87))</f>
        <v>0</v>
      </c>
      <c r="AS141" s="169">
        <f ca="1">IF(AS$5-$I$5&lt;$A34-1," ",IF(AS$5-$I$5+1&gt;'Primary inputs Alt'!$C$17,0,(SUM(OFFSET($I$23,0,AS$5-$I$5-$A34+1)))*$C87))</f>
        <v>0</v>
      </c>
      <c r="AT141" s="169">
        <f ca="1">IF(AT$5-$I$5&lt;$A34-1," ",IF(AT$5-$I$5+1&gt;'Primary inputs Alt'!$C$17,0,(SUM(OFFSET($I$23,0,AT$5-$I$5-$A34+1)))*$C87))</f>
        <v>0</v>
      </c>
      <c r="AU141" s="169">
        <f ca="1">IF(AU$5-$I$5&lt;$A34-1," ",IF(AU$5-$I$5+1&gt;'Primary inputs Alt'!$C$17,0,(SUM(OFFSET($I$23,0,AU$5-$I$5-$A34+1)))*$C87))</f>
        <v>0</v>
      </c>
      <c r="AV141" s="169">
        <f ca="1">IF(AV$5-$I$5&lt;$A34-1," ",IF(AV$5-$I$5+1&gt;'Primary inputs Alt'!$C$17,0,(SUM(OFFSET($I$23,0,AV$5-$I$5-$A34+1)))*$C87))</f>
        <v>0</v>
      </c>
      <c r="AW141" s="169">
        <f ca="1">IF(AW$5-$I$5&lt;$A34-1," ",IF(AW$5-$I$5+1&gt;'Primary inputs Alt'!$C$17,0,(SUM(OFFSET($I$23,0,AW$5-$I$5-$A34+1)))*$C87))</f>
        <v>0</v>
      </c>
      <c r="AX141" s="169">
        <f ca="1">IF(AX$5-$I$5&lt;$A34-1," ",IF(AX$5-$I$5+1&gt;'Primary inputs Alt'!$C$17,0,(SUM(OFFSET($I$23,0,AX$5-$I$5-$A34+1)))*$C87))</f>
        <v>0</v>
      </c>
      <c r="AY141" s="169">
        <f ca="1">IF(AY$5-$I$5&lt;$A34-1," ",IF(AY$5-$I$5+1&gt;'Primary inputs Alt'!$C$17,0,(SUM(OFFSET($I$23,0,AY$5-$I$5-$A34+1)))*$C87))</f>
        <v>0</v>
      </c>
      <c r="AZ141" s="169">
        <f ca="1">IF(AZ$5-$I$5&lt;$A34-1," ",IF(AZ$5-$I$5+1&gt;'Primary inputs Alt'!$C$17,0,(SUM(OFFSET($I$23,0,AZ$5-$I$5-$A34+1)))*$C87))</f>
        <v>0</v>
      </c>
      <c r="BA141" s="169">
        <f ca="1">IF(BA$5-$I$5&lt;$A34-1," ",IF(BA$5-$I$5+1&gt;'Primary inputs Alt'!$C$17,0,(SUM(OFFSET($I$23,0,BA$5-$I$5-$A34+1)))*$C87))</f>
        <v>0</v>
      </c>
      <c r="BB141" s="169">
        <f ca="1">IF(BB$5-$I$5&lt;$A34-1," ",IF(BB$5-$I$5+1&gt;'Primary inputs Alt'!$C$17,0,(SUM(OFFSET($I$23,0,BB$5-$I$5-$A34+1)))*$C87))</f>
        <v>0</v>
      </c>
      <c r="BC141" s="169">
        <f ca="1">IF(BC$5-$I$5&lt;$A34-1," ",IF(BC$5-$I$5+1&gt;'Primary inputs Alt'!$C$17,0,(SUM(OFFSET($I$23,0,BC$5-$I$5-$A34+1)))*$C87))</f>
        <v>0</v>
      </c>
      <c r="BD141" s="169">
        <f ca="1">IF(BD$5-$I$5&lt;$A34-1," ",IF(BD$5-$I$5+1&gt;'Primary inputs Alt'!$C$17,0,(SUM(OFFSET($I$23,0,BD$5-$I$5-$A34+1)))*$C87))</f>
        <v>0</v>
      </c>
      <c r="BE141" s="169">
        <f ca="1">IF(BE$5-$I$5&lt;$A34-1," ",IF(BE$5-$I$5+1&gt;'Primary inputs Alt'!$C$17,0,(SUM(OFFSET($I$23,0,BE$5-$I$5-$A34+1)))*$C87))</f>
        <v>0</v>
      </c>
      <c r="BF141" s="169">
        <f ca="1">IF(BF$5-$I$5&lt;$A34-1," ",IF(BF$5-$I$5+1&gt;'Primary inputs Alt'!$C$17,0,(SUM(OFFSET($I$23,0,BF$5-$I$5-$A34+1)))*$C87))</f>
        <v>0</v>
      </c>
    </row>
    <row r="142" spans="2:58">
      <c r="B142" s="119" t="s">
        <v>204</v>
      </c>
      <c r="C142" s="119">
        <f t="shared" ca="1" si="5"/>
        <v>0</v>
      </c>
      <c r="I142" s="169" t="str">
        <f ca="1">IF(I$5-$I$5&lt;$A35-1," ",IF(I$5-$I$5+1&gt;'Primary inputs Alt'!$C$17,0,(SUM(OFFSET($I$23,0,I$5-$I$5-$A35+1)))*$C88))</f>
        <v xml:space="preserve"> </v>
      </c>
      <c r="J142" s="169" t="str">
        <f ca="1">IF(J$5-$I$5&lt;$A35-1," ",IF(J$5-$I$5+1&gt;'Primary inputs Alt'!$C$17,0,(SUM(OFFSET($I$23,0,J$5-$I$5-$A35+1)))*$C88))</f>
        <v xml:space="preserve"> </v>
      </c>
      <c r="K142" s="169" t="str">
        <f ca="1">IF(K$5-$I$5&lt;$A35-1," ",IF(K$5-$I$5+1&gt;'Primary inputs Alt'!$C$17,0,(SUM(OFFSET($I$23,0,K$5-$I$5-$A35+1)))*$C88))</f>
        <v xml:space="preserve"> </v>
      </c>
      <c r="L142" s="169" t="str">
        <f ca="1">IF(L$5-$I$5&lt;$A35-1," ",IF(L$5-$I$5+1&gt;'Primary inputs Alt'!$C$17,0,(SUM(OFFSET($I$23,0,L$5-$I$5-$A35+1)))*$C88))</f>
        <v xml:space="preserve"> </v>
      </c>
      <c r="M142" s="169" t="str">
        <f ca="1">IF(M$5-$I$5&lt;$A35-1," ",IF(M$5-$I$5+1&gt;'Primary inputs Alt'!$C$17,0,(SUM(OFFSET($I$23,0,M$5-$I$5-$A35+1)))*$C88))</f>
        <v xml:space="preserve"> </v>
      </c>
      <c r="N142" s="169" t="str">
        <f ca="1">IF(N$5-$I$5&lt;$A35-1," ",IF(N$5-$I$5+1&gt;'Primary inputs Alt'!$C$17,0,(SUM(OFFSET($I$23,0,N$5-$I$5-$A35+1)))*$C88))</f>
        <v xml:space="preserve"> </v>
      </c>
      <c r="O142" s="169" t="str">
        <f ca="1">IF(O$5-$I$5&lt;$A35-1," ",IF(O$5-$I$5+1&gt;'Primary inputs Alt'!$C$17,0,(SUM(OFFSET($I$23,0,O$5-$I$5-$A35+1)))*$C88))</f>
        <v xml:space="preserve"> </v>
      </c>
      <c r="P142" s="169" t="str">
        <f ca="1">IF(P$5-$I$5&lt;$A35-1," ",IF(P$5-$I$5+1&gt;'Primary inputs Alt'!$C$17,0,(SUM(OFFSET($I$23,0,P$5-$I$5-$A35+1)))*$C88))</f>
        <v xml:space="preserve"> </v>
      </c>
      <c r="Q142" s="169" t="str">
        <f ca="1">IF(Q$5-$I$5&lt;$A35-1," ",IF(Q$5-$I$5+1&gt;'Primary inputs Alt'!$C$17,0,(SUM(OFFSET($I$23,0,Q$5-$I$5-$A35+1)))*$C88))</f>
        <v xml:space="preserve"> </v>
      </c>
      <c r="R142" s="169">
        <f ca="1">IF(R$5-$I$5&lt;$A35-1," ",IF(R$5-$I$5+1&gt;'Primary inputs Alt'!$C$17,0,(SUM(OFFSET($I$23,0,R$5-$I$5-$A35+1)))*$C88))</f>
        <v>0</v>
      </c>
      <c r="S142" s="169">
        <f ca="1">IF(S$5-$I$5&lt;$A35-1," ",IF(S$5-$I$5+1&gt;'Primary inputs Alt'!$C$17,0,(SUM(OFFSET($I$23,0,S$5-$I$5-$A35+1)))*$C88))</f>
        <v>0</v>
      </c>
      <c r="T142" s="169">
        <f ca="1">IF(T$5-$I$5&lt;$A35-1," ",IF(T$5-$I$5+1&gt;'Primary inputs Alt'!$C$17,0,(SUM(OFFSET($I$23,0,T$5-$I$5-$A35+1)))*$C88))</f>
        <v>0</v>
      </c>
      <c r="U142" s="169">
        <f ca="1">IF(U$5-$I$5&lt;$A35-1," ",IF(U$5-$I$5+1&gt;'Primary inputs Alt'!$C$17,0,(SUM(OFFSET($I$23,0,U$5-$I$5-$A35+1)))*$C88))</f>
        <v>0</v>
      </c>
      <c r="V142" s="169">
        <f ca="1">IF(V$5-$I$5&lt;$A35-1," ",IF(V$5-$I$5+1&gt;'Primary inputs Alt'!$C$17,0,(SUM(OFFSET($I$23,0,V$5-$I$5-$A35+1)))*$C88))</f>
        <v>0</v>
      </c>
      <c r="W142" s="169">
        <f ca="1">IF(W$5-$I$5&lt;$A35-1," ",IF(W$5-$I$5+1&gt;'Primary inputs Alt'!$C$17,0,(SUM(OFFSET($I$23,0,W$5-$I$5-$A35+1)))*$C88))</f>
        <v>0</v>
      </c>
      <c r="X142" s="169">
        <f ca="1">IF(X$5-$I$5&lt;$A35-1," ",IF(X$5-$I$5+1&gt;'Primary inputs Alt'!$C$17,0,(SUM(OFFSET($I$23,0,X$5-$I$5-$A35+1)))*$C88))</f>
        <v>0</v>
      </c>
      <c r="Y142" s="169">
        <f ca="1">IF(Y$5-$I$5&lt;$A35-1," ",IF(Y$5-$I$5+1&gt;'Primary inputs Alt'!$C$17,0,(SUM(OFFSET($I$23,0,Y$5-$I$5-$A35+1)))*$C88))</f>
        <v>0</v>
      </c>
      <c r="Z142" s="169">
        <f ca="1">IF(Z$5-$I$5&lt;$A35-1," ",IF(Z$5-$I$5+1&gt;'Primary inputs Alt'!$C$17,0,(SUM(OFFSET($I$23,0,Z$5-$I$5-$A35+1)))*$C88))</f>
        <v>0</v>
      </c>
      <c r="AA142" s="169">
        <f ca="1">IF(AA$5-$I$5&lt;$A35-1," ",IF(AA$5-$I$5+1&gt;'Primary inputs Alt'!$C$17,0,(SUM(OFFSET($I$23,0,AA$5-$I$5-$A35+1)))*$C88))</f>
        <v>0</v>
      </c>
      <c r="AB142" s="169">
        <f ca="1">IF(AB$5-$I$5&lt;$A35-1," ",IF(AB$5-$I$5+1&gt;'Primary inputs Alt'!$C$17,0,(SUM(OFFSET($I$23,0,AB$5-$I$5-$A35+1)))*$C88))</f>
        <v>0</v>
      </c>
      <c r="AC142" s="169">
        <f ca="1">IF(AC$5-$I$5&lt;$A35-1," ",IF(AC$5-$I$5+1&gt;'Primary inputs Alt'!$C$17,0,(SUM(OFFSET($I$23,0,AC$5-$I$5-$A35+1)))*$C88))</f>
        <v>0</v>
      </c>
      <c r="AD142" s="169">
        <f ca="1">IF(AD$5-$I$5&lt;$A35-1," ",IF(AD$5-$I$5+1&gt;'Primary inputs Alt'!$C$17,0,(SUM(OFFSET($I$23,0,AD$5-$I$5-$A35+1)))*$C88))</f>
        <v>0</v>
      </c>
      <c r="AE142" s="169">
        <f ca="1">IF(AE$5-$I$5&lt;$A35-1," ",IF(AE$5-$I$5+1&gt;'Primary inputs Alt'!$C$17,0,(SUM(OFFSET($I$23,0,AE$5-$I$5-$A35+1)))*$C88))</f>
        <v>0</v>
      </c>
      <c r="AF142" s="169">
        <f ca="1">IF(AF$5-$I$5&lt;$A35-1," ",IF(AF$5-$I$5+1&gt;'Primary inputs Alt'!$C$17,0,(SUM(OFFSET($I$23,0,AF$5-$I$5-$A35+1)))*$C88))</f>
        <v>0</v>
      </c>
      <c r="AG142" s="169">
        <f ca="1">IF(AG$5-$I$5&lt;$A35-1," ",IF(AG$5-$I$5+1&gt;'Primary inputs Alt'!$C$17,0,(SUM(OFFSET($I$23,0,AG$5-$I$5-$A35+1)))*$C88))</f>
        <v>0</v>
      </c>
      <c r="AH142" s="169">
        <f ca="1">IF(AH$5-$I$5&lt;$A35-1," ",IF(AH$5-$I$5+1&gt;'Primary inputs Alt'!$C$17,0,(SUM(OFFSET($I$23,0,AH$5-$I$5-$A35+1)))*$C88))</f>
        <v>0</v>
      </c>
      <c r="AI142" s="169">
        <f ca="1">IF(AI$5-$I$5&lt;$A35-1," ",IF(AI$5-$I$5+1&gt;'Primary inputs Alt'!$C$17,0,(SUM(OFFSET($I$23,0,AI$5-$I$5-$A35+1)))*$C88))</f>
        <v>0</v>
      </c>
      <c r="AJ142" s="169">
        <f ca="1">IF(AJ$5-$I$5&lt;$A35-1," ",IF(AJ$5-$I$5+1&gt;'Primary inputs Alt'!$C$17,0,(SUM(OFFSET($I$23,0,AJ$5-$I$5-$A35+1)))*$C88))</f>
        <v>0</v>
      </c>
      <c r="AK142" s="169">
        <f ca="1">IF(AK$5-$I$5&lt;$A35-1," ",IF(AK$5-$I$5+1&gt;'Primary inputs Alt'!$C$17,0,(SUM(OFFSET($I$23,0,AK$5-$I$5-$A35+1)))*$C88))</f>
        <v>0</v>
      </c>
      <c r="AL142" s="169">
        <f ca="1">IF(AL$5-$I$5&lt;$A35-1," ",IF(AL$5-$I$5+1&gt;'Primary inputs Alt'!$C$17,0,(SUM(OFFSET($I$23,0,AL$5-$I$5-$A35+1)))*$C88))</f>
        <v>0</v>
      </c>
      <c r="AM142" s="169">
        <f ca="1">IF(AM$5-$I$5&lt;$A35-1," ",IF(AM$5-$I$5+1&gt;'Primary inputs Alt'!$C$17,0,(SUM(OFFSET($I$23,0,AM$5-$I$5-$A35+1)))*$C88))</f>
        <v>0</v>
      </c>
      <c r="AN142" s="169">
        <f ca="1">IF(AN$5-$I$5&lt;$A35-1," ",IF(AN$5-$I$5+1&gt;'Primary inputs Alt'!$C$17,0,(SUM(OFFSET($I$23,0,AN$5-$I$5-$A35+1)))*$C88))</f>
        <v>0</v>
      </c>
      <c r="AO142" s="169">
        <f ca="1">IF(AO$5-$I$5&lt;$A35-1," ",IF(AO$5-$I$5+1&gt;'Primary inputs Alt'!$C$17,0,(SUM(OFFSET($I$23,0,AO$5-$I$5-$A35+1)))*$C88))</f>
        <v>0</v>
      </c>
      <c r="AP142" s="169">
        <f ca="1">IF(AP$5-$I$5&lt;$A35-1," ",IF(AP$5-$I$5+1&gt;'Primary inputs Alt'!$C$17,0,(SUM(OFFSET($I$23,0,AP$5-$I$5-$A35+1)))*$C88))</f>
        <v>0</v>
      </c>
      <c r="AQ142" s="169">
        <f ca="1">IF(AQ$5-$I$5&lt;$A35-1," ",IF(AQ$5-$I$5+1&gt;'Primary inputs Alt'!$C$17,0,(SUM(OFFSET($I$23,0,AQ$5-$I$5-$A35+1)))*$C88))</f>
        <v>0</v>
      </c>
      <c r="AR142" s="169">
        <f ca="1">IF(AR$5-$I$5&lt;$A35-1," ",IF(AR$5-$I$5+1&gt;'Primary inputs Alt'!$C$17,0,(SUM(OFFSET($I$23,0,AR$5-$I$5-$A35+1)))*$C88))</f>
        <v>0</v>
      </c>
      <c r="AS142" s="169">
        <f ca="1">IF(AS$5-$I$5&lt;$A35-1," ",IF(AS$5-$I$5+1&gt;'Primary inputs Alt'!$C$17,0,(SUM(OFFSET($I$23,0,AS$5-$I$5-$A35+1)))*$C88))</f>
        <v>0</v>
      </c>
      <c r="AT142" s="169">
        <f ca="1">IF(AT$5-$I$5&lt;$A35-1," ",IF(AT$5-$I$5+1&gt;'Primary inputs Alt'!$C$17,0,(SUM(OFFSET($I$23,0,AT$5-$I$5-$A35+1)))*$C88))</f>
        <v>0</v>
      </c>
      <c r="AU142" s="169">
        <f ca="1">IF(AU$5-$I$5&lt;$A35-1," ",IF(AU$5-$I$5+1&gt;'Primary inputs Alt'!$C$17,0,(SUM(OFFSET($I$23,0,AU$5-$I$5-$A35+1)))*$C88))</f>
        <v>0</v>
      </c>
      <c r="AV142" s="169">
        <f ca="1">IF(AV$5-$I$5&lt;$A35-1," ",IF(AV$5-$I$5+1&gt;'Primary inputs Alt'!$C$17,0,(SUM(OFFSET($I$23,0,AV$5-$I$5-$A35+1)))*$C88))</f>
        <v>0</v>
      </c>
      <c r="AW142" s="169">
        <f ca="1">IF(AW$5-$I$5&lt;$A35-1," ",IF(AW$5-$I$5+1&gt;'Primary inputs Alt'!$C$17,0,(SUM(OFFSET($I$23,0,AW$5-$I$5-$A35+1)))*$C88))</f>
        <v>0</v>
      </c>
      <c r="AX142" s="169">
        <f ca="1">IF(AX$5-$I$5&lt;$A35-1," ",IF(AX$5-$I$5+1&gt;'Primary inputs Alt'!$C$17,0,(SUM(OFFSET($I$23,0,AX$5-$I$5-$A35+1)))*$C88))</f>
        <v>0</v>
      </c>
      <c r="AY142" s="169">
        <f ca="1">IF(AY$5-$I$5&lt;$A35-1," ",IF(AY$5-$I$5+1&gt;'Primary inputs Alt'!$C$17,0,(SUM(OFFSET($I$23,0,AY$5-$I$5-$A35+1)))*$C88))</f>
        <v>0</v>
      </c>
      <c r="AZ142" s="169">
        <f ca="1">IF(AZ$5-$I$5&lt;$A35-1," ",IF(AZ$5-$I$5+1&gt;'Primary inputs Alt'!$C$17,0,(SUM(OFFSET($I$23,0,AZ$5-$I$5-$A35+1)))*$C88))</f>
        <v>0</v>
      </c>
      <c r="BA142" s="169">
        <f ca="1">IF(BA$5-$I$5&lt;$A35-1," ",IF(BA$5-$I$5+1&gt;'Primary inputs Alt'!$C$17,0,(SUM(OFFSET($I$23,0,BA$5-$I$5-$A35+1)))*$C88))</f>
        <v>0</v>
      </c>
      <c r="BB142" s="169">
        <f ca="1">IF(BB$5-$I$5&lt;$A35-1," ",IF(BB$5-$I$5+1&gt;'Primary inputs Alt'!$C$17,0,(SUM(OFFSET($I$23,0,BB$5-$I$5-$A35+1)))*$C88))</f>
        <v>0</v>
      </c>
      <c r="BC142" s="169">
        <f ca="1">IF(BC$5-$I$5&lt;$A35-1," ",IF(BC$5-$I$5+1&gt;'Primary inputs Alt'!$C$17,0,(SUM(OFFSET($I$23,0,BC$5-$I$5-$A35+1)))*$C88))</f>
        <v>0</v>
      </c>
      <c r="BD142" s="169">
        <f ca="1">IF(BD$5-$I$5&lt;$A35-1," ",IF(BD$5-$I$5+1&gt;'Primary inputs Alt'!$C$17,0,(SUM(OFFSET($I$23,0,BD$5-$I$5-$A35+1)))*$C88))</f>
        <v>0</v>
      </c>
      <c r="BE142" s="169">
        <f ca="1">IF(BE$5-$I$5&lt;$A35-1," ",IF(BE$5-$I$5+1&gt;'Primary inputs Alt'!$C$17,0,(SUM(OFFSET($I$23,0,BE$5-$I$5-$A35+1)))*$C88))</f>
        <v>0</v>
      </c>
      <c r="BF142" s="169">
        <f ca="1">IF(BF$5-$I$5&lt;$A35-1," ",IF(BF$5-$I$5+1&gt;'Primary inputs Alt'!$C$17,0,(SUM(OFFSET($I$23,0,BF$5-$I$5-$A35+1)))*$C88))</f>
        <v>0</v>
      </c>
    </row>
    <row r="143" spans="2:58">
      <c r="B143" s="119" t="s">
        <v>205</v>
      </c>
      <c r="C143" s="119">
        <f t="shared" ca="1" si="5"/>
        <v>0</v>
      </c>
      <c r="I143" s="169" t="str">
        <f ca="1">IF(I$5-$I$5&lt;$A36-1," ",IF(I$5-$I$5+1&gt;'Primary inputs Alt'!$C$17,0,(SUM(OFFSET($I$23,0,I$5-$I$5-$A36+1)))*$C89))</f>
        <v xml:space="preserve"> </v>
      </c>
      <c r="J143" s="169" t="str">
        <f ca="1">IF(J$5-$I$5&lt;$A36-1," ",IF(J$5-$I$5+1&gt;'Primary inputs Alt'!$C$17,0,(SUM(OFFSET($I$23,0,J$5-$I$5-$A36+1)))*$C89))</f>
        <v xml:space="preserve"> </v>
      </c>
      <c r="K143" s="169" t="str">
        <f ca="1">IF(K$5-$I$5&lt;$A36-1," ",IF(K$5-$I$5+1&gt;'Primary inputs Alt'!$C$17,0,(SUM(OFFSET($I$23,0,K$5-$I$5-$A36+1)))*$C89))</f>
        <v xml:space="preserve"> </v>
      </c>
      <c r="L143" s="169" t="str">
        <f ca="1">IF(L$5-$I$5&lt;$A36-1," ",IF(L$5-$I$5+1&gt;'Primary inputs Alt'!$C$17,0,(SUM(OFFSET($I$23,0,L$5-$I$5-$A36+1)))*$C89))</f>
        <v xml:space="preserve"> </v>
      </c>
      <c r="M143" s="169" t="str">
        <f ca="1">IF(M$5-$I$5&lt;$A36-1," ",IF(M$5-$I$5+1&gt;'Primary inputs Alt'!$C$17,0,(SUM(OFFSET($I$23,0,M$5-$I$5-$A36+1)))*$C89))</f>
        <v xml:space="preserve"> </v>
      </c>
      <c r="N143" s="169" t="str">
        <f ca="1">IF(N$5-$I$5&lt;$A36-1," ",IF(N$5-$I$5+1&gt;'Primary inputs Alt'!$C$17,0,(SUM(OFFSET($I$23,0,N$5-$I$5-$A36+1)))*$C89))</f>
        <v xml:space="preserve"> </v>
      </c>
      <c r="O143" s="169" t="str">
        <f ca="1">IF(O$5-$I$5&lt;$A36-1," ",IF(O$5-$I$5+1&gt;'Primary inputs Alt'!$C$17,0,(SUM(OFFSET($I$23,0,O$5-$I$5-$A36+1)))*$C89))</f>
        <v xml:space="preserve"> </v>
      </c>
      <c r="P143" s="169" t="str">
        <f ca="1">IF(P$5-$I$5&lt;$A36-1," ",IF(P$5-$I$5+1&gt;'Primary inputs Alt'!$C$17,0,(SUM(OFFSET($I$23,0,P$5-$I$5-$A36+1)))*$C89))</f>
        <v xml:space="preserve"> </v>
      </c>
      <c r="Q143" s="169" t="str">
        <f ca="1">IF(Q$5-$I$5&lt;$A36-1," ",IF(Q$5-$I$5+1&gt;'Primary inputs Alt'!$C$17,0,(SUM(OFFSET($I$23,0,Q$5-$I$5-$A36+1)))*$C89))</f>
        <v xml:space="preserve"> </v>
      </c>
      <c r="R143" s="169" t="str">
        <f ca="1">IF(R$5-$I$5&lt;$A36-1," ",IF(R$5-$I$5+1&gt;'Primary inputs Alt'!$C$17,0,(SUM(OFFSET($I$23,0,R$5-$I$5-$A36+1)))*$C89))</f>
        <v xml:space="preserve"> </v>
      </c>
      <c r="S143" s="169">
        <f ca="1">IF(S$5-$I$5&lt;$A36-1," ",IF(S$5-$I$5+1&gt;'Primary inputs Alt'!$C$17,0,(SUM(OFFSET($I$23,0,S$5-$I$5-$A36+1)))*$C89))</f>
        <v>0</v>
      </c>
      <c r="T143" s="169">
        <f ca="1">IF(T$5-$I$5&lt;$A36-1," ",IF(T$5-$I$5+1&gt;'Primary inputs Alt'!$C$17,0,(SUM(OFFSET($I$23,0,T$5-$I$5-$A36+1)))*$C89))</f>
        <v>0</v>
      </c>
      <c r="U143" s="169">
        <f ca="1">IF(U$5-$I$5&lt;$A36-1," ",IF(U$5-$I$5+1&gt;'Primary inputs Alt'!$C$17,0,(SUM(OFFSET($I$23,0,U$5-$I$5-$A36+1)))*$C89))</f>
        <v>0</v>
      </c>
      <c r="V143" s="169">
        <f ca="1">IF(V$5-$I$5&lt;$A36-1," ",IF(V$5-$I$5+1&gt;'Primary inputs Alt'!$C$17,0,(SUM(OFFSET($I$23,0,V$5-$I$5-$A36+1)))*$C89))</f>
        <v>0</v>
      </c>
      <c r="W143" s="169">
        <f ca="1">IF(W$5-$I$5&lt;$A36-1," ",IF(W$5-$I$5+1&gt;'Primary inputs Alt'!$C$17,0,(SUM(OFFSET($I$23,0,W$5-$I$5-$A36+1)))*$C89))</f>
        <v>0</v>
      </c>
      <c r="X143" s="169">
        <f ca="1">IF(X$5-$I$5&lt;$A36-1," ",IF(X$5-$I$5+1&gt;'Primary inputs Alt'!$C$17,0,(SUM(OFFSET($I$23,0,X$5-$I$5-$A36+1)))*$C89))</f>
        <v>0</v>
      </c>
      <c r="Y143" s="169">
        <f ca="1">IF(Y$5-$I$5&lt;$A36-1," ",IF(Y$5-$I$5+1&gt;'Primary inputs Alt'!$C$17,0,(SUM(OFFSET($I$23,0,Y$5-$I$5-$A36+1)))*$C89))</f>
        <v>0</v>
      </c>
      <c r="Z143" s="169">
        <f ca="1">IF(Z$5-$I$5&lt;$A36-1," ",IF(Z$5-$I$5+1&gt;'Primary inputs Alt'!$C$17,0,(SUM(OFFSET($I$23,0,Z$5-$I$5-$A36+1)))*$C89))</f>
        <v>0</v>
      </c>
      <c r="AA143" s="169">
        <f ca="1">IF(AA$5-$I$5&lt;$A36-1," ",IF(AA$5-$I$5+1&gt;'Primary inputs Alt'!$C$17,0,(SUM(OFFSET($I$23,0,AA$5-$I$5-$A36+1)))*$C89))</f>
        <v>0</v>
      </c>
      <c r="AB143" s="169">
        <f ca="1">IF(AB$5-$I$5&lt;$A36-1," ",IF(AB$5-$I$5+1&gt;'Primary inputs Alt'!$C$17,0,(SUM(OFFSET($I$23,0,AB$5-$I$5-$A36+1)))*$C89))</f>
        <v>0</v>
      </c>
      <c r="AC143" s="169">
        <f ca="1">IF(AC$5-$I$5&lt;$A36-1," ",IF(AC$5-$I$5+1&gt;'Primary inputs Alt'!$C$17,0,(SUM(OFFSET($I$23,0,AC$5-$I$5-$A36+1)))*$C89))</f>
        <v>0</v>
      </c>
      <c r="AD143" s="169">
        <f ca="1">IF(AD$5-$I$5&lt;$A36-1," ",IF(AD$5-$I$5+1&gt;'Primary inputs Alt'!$C$17,0,(SUM(OFFSET($I$23,0,AD$5-$I$5-$A36+1)))*$C89))</f>
        <v>0</v>
      </c>
      <c r="AE143" s="169">
        <f ca="1">IF(AE$5-$I$5&lt;$A36-1," ",IF(AE$5-$I$5+1&gt;'Primary inputs Alt'!$C$17,0,(SUM(OFFSET($I$23,0,AE$5-$I$5-$A36+1)))*$C89))</f>
        <v>0</v>
      </c>
      <c r="AF143" s="169">
        <f ca="1">IF(AF$5-$I$5&lt;$A36-1," ",IF(AF$5-$I$5+1&gt;'Primary inputs Alt'!$C$17,0,(SUM(OFFSET($I$23,0,AF$5-$I$5-$A36+1)))*$C89))</f>
        <v>0</v>
      </c>
      <c r="AG143" s="169">
        <f ca="1">IF(AG$5-$I$5&lt;$A36-1," ",IF(AG$5-$I$5+1&gt;'Primary inputs Alt'!$C$17,0,(SUM(OFFSET($I$23,0,AG$5-$I$5-$A36+1)))*$C89))</f>
        <v>0</v>
      </c>
      <c r="AH143" s="169">
        <f ca="1">IF(AH$5-$I$5&lt;$A36-1," ",IF(AH$5-$I$5+1&gt;'Primary inputs Alt'!$C$17,0,(SUM(OFFSET($I$23,0,AH$5-$I$5-$A36+1)))*$C89))</f>
        <v>0</v>
      </c>
      <c r="AI143" s="169">
        <f ca="1">IF(AI$5-$I$5&lt;$A36-1," ",IF(AI$5-$I$5+1&gt;'Primary inputs Alt'!$C$17,0,(SUM(OFFSET($I$23,0,AI$5-$I$5-$A36+1)))*$C89))</f>
        <v>0</v>
      </c>
      <c r="AJ143" s="169">
        <f ca="1">IF(AJ$5-$I$5&lt;$A36-1," ",IF(AJ$5-$I$5+1&gt;'Primary inputs Alt'!$C$17,0,(SUM(OFFSET($I$23,0,AJ$5-$I$5-$A36+1)))*$C89))</f>
        <v>0</v>
      </c>
      <c r="AK143" s="169">
        <f ca="1">IF(AK$5-$I$5&lt;$A36-1," ",IF(AK$5-$I$5+1&gt;'Primary inputs Alt'!$C$17,0,(SUM(OFFSET($I$23,0,AK$5-$I$5-$A36+1)))*$C89))</f>
        <v>0</v>
      </c>
      <c r="AL143" s="169">
        <f ca="1">IF(AL$5-$I$5&lt;$A36-1," ",IF(AL$5-$I$5+1&gt;'Primary inputs Alt'!$C$17,0,(SUM(OFFSET($I$23,0,AL$5-$I$5-$A36+1)))*$C89))</f>
        <v>0</v>
      </c>
      <c r="AM143" s="169">
        <f ca="1">IF(AM$5-$I$5&lt;$A36-1," ",IF(AM$5-$I$5+1&gt;'Primary inputs Alt'!$C$17,0,(SUM(OFFSET($I$23,0,AM$5-$I$5-$A36+1)))*$C89))</f>
        <v>0</v>
      </c>
      <c r="AN143" s="169">
        <f ca="1">IF(AN$5-$I$5&lt;$A36-1," ",IF(AN$5-$I$5+1&gt;'Primary inputs Alt'!$C$17,0,(SUM(OFFSET($I$23,0,AN$5-$I$5-$A36+1)))*$C89))</f>
        <v>0</v>
      </c>
      <c r="AO143" s="169">
        <f ca="1">IF(AO$5-$I$5&lt;$A36-1," ",IF(AO$5-$I$5+1&gt;'Primary inputs Alt'!$C$17,0,(SUM(OFFSET($I$23,0,AO$5-$I$5-$A36+1)))*$C89))</f>
        <v>0</v>
      </c>
      <c r="AP143" s="169">
        <f ca="1">IF(AP$5-$I$5&lt;$A36-1," ",IF(AP$5-$I$5+1&gt;'Primary inputs Alt'!$C$17,0,(SUM(OFFSET($I$23,0,AP$5-$I$5-$A36+1)))*$C89))</f>
        <v>0</v>
      </c>
      <c r="AQ143" s="169">
        <f ca="1">IF(AQ$5-$I$5&lt;$A36-1," ",IF(AQ$5-$I$5+1&gt;'Primary inputs Alt'!$C$17,0,(SUM(OFFSET($I$23,0,AQ$5-$I$5-$A36+1)))*$C89))</f>
        <v>0</v>
      </c>
      <c r="AR143" s="169">
        <f ca="1">IF(AR$5-$I$5&lt;$A36-1," ",IF(AR$5-$I$5+1&gt;'Primary inputs Alt'!$C$17,0,(SUM(OFFSET($I$23,0,AR$5-$I$5-$A36+1)))*$C89))</f>
        <v>0</v>
      </c>
      <c r="AS143" s="169">
        <f ca="1">IF(AS$5-$I$5&lt;$A36-1," ",IF(AS$5-$I$5+1&gt;'Primary inputs Alt'!$C$17,0,(SUM(OFFSET($I$23,0,AS$5-$I$5-$A36+1)))*$C89))</f>
        <v>0</v>
      </c>
      <c r="AT143" s="169">
        <f ca="1">IF(AT$5-$I$5&lt;$A36-1," ",IF(AT$5-$I$5+1&gt;'Primary inputs Alt'!$C$17,0,(SUM(OFFSET($I$23,0,AT$5-$I$5-$A36+1)))*$C89))</f>
        <v>0</v>
      </c>
      <c r="AU143" s="169">
        <f ca="1">IF(AU$5-$I$5&lt;$A36-1," ",IF(AU$5-$I$5+1&gt;'Primary inputs Alt'!$C$17,0,(SUM(OFFSET($I$23,0,AU$5-$I$5-$A36+1)))*$C89))</f>
        <v>0</v>
      </c>
      <c r="AV143" s="169">
        <f ca="1">IF(AV$5-$I$5&lt;$A36-1," ",IF(AV$5-$I$5+1&gt;'Primary inputs Alt'!$C$17,0,(SUM(OFFSET($I$23,0,AV$5-$I$5-$A36+1)))*$C89))</f>
        <v>0</v>
      </c>
      <c r="AW143" s="169">
        <f ca="1">IF(AW$5-$I$5&lt;$A36-1," ",IF(AW$5-$I$5+1&gt;'Primary inputs Alt'!$C$17,0,(SUM(OFFSET($I$23,0,AW$5-$I$5-$A36+1)))*$C89))</f>
        <v>0</v>
      </c>
      <c r="AX143" s="169">
        <f ca="1">IF(AX$5-$I$5&lt;$A36-1," ",IF(AX$5-$I$5+1&gt;'Primary inputs Alt'!$C$17,0,(SUM(OFFSET($I$23,0,AX$5-$I$5-$A36+1)))*$C89))</f>
        <v>0</v>
      </c>
      <c r="AY143" s="169">
        <f ca="1">IF(AY$5-$I$5&lt;$A36-1," ",IF(AY$5-$I$5+1&gt;'Primary inputs Alt'!$C$17,0,(SUM(OFFSET($I$23,0,AY$5-$I$5-$A36+1)))*$C89))</f>
        <v>0</v>
      </c>
      <c r="AZ143" s="169">
        <f ca="1">IF(AZ$5-$I$5&lt;$A36-1," ",IF(AZ$5-$I$5+1&gt;'Primary inputs Alt'!$C$17,0,(SUM(OFFSET($I$23,0,AZ$5-$I$5-$A36+1)))*$C89))</f>
        <v>0</v>
      </c>
      <c r="BA143" s="169">
        <f ca="1">IF(BA$5-$I$5&lt;$A36-1," ",IF(BA$5-$I$5+1&gt;'Primary inputs Alt'!$C$17,0,(SUM(OFFSET($I$23,0,BA$5-$I$5-$A36+1)))*$C89))</f>
        <v>0</v>
      </c>
      <c r="BB143" s="169">
        <f ca="1">IF(BB$5-$I$5&lt;$A36-1," ",IF(BB$5-$I$5+1&gt;'Primary inputs Alt'!$C$17,0,(SUM(OFFSET($I$23,0,BB$5-$I$5-$A36+1)))*$C89))</f>
        <v>0</v>
      </c>
      <c r="BC143" s="169">
        <f ca="1">IF(BC$5-$I$5&lt;$A36-1," ",IF(BC$5-$I$5+1&gt;'Primary inputs Alt'!$C$17,0,(SUM(OFFSET($I$23,0,BC$5-$I$5-$A36+1)))*$C89))</f>
        <v>0</v>
      </c>
      <c r="BD143" s="169">
        <f ca="1">IF(BD$5-$I$5&lt;$A36-1," ",IF(BD$5-$I$5+1&gt;'Primary inputs Alt'!$C$17,0,(SUM(OFFSET($I$23,0,BD$5-$I$5-$A36+1)))*$C89))</f>
        <v>0</v>
      </c>
      <c r="BE143" s="169">
        <f ca="1">IF(BE$5-$I$5&lt;$A36-1," ",IF(BE$5-$I$5+1&gt;'Primary inputs Alt'!$C$17,0,(SUM(OFFSET($I$23,0,BE$5-$I$5-$A36+1)))*$C89))</f>
        <v>0</v>
      </c>
      <c r="BF143" s="169">
        <f ca="1">IF(BF$5-$I$5&lt;$A36-1," ",IF(BF$5-$I$5+1&gt;'Primary inputs Alt'!$C$17,0,(SUM(OFFSET($I$23,0,BF$5-$I$5-$A36+1)))*$C89))</f>
        <v>0</v>
      </c>
    </row>
    <row r="144" spans="2:58">
      <c r="B144" s="119" t="s">
        <v>206</v>
      </c>
      <c r="C144" s="119">
        <f t="shared" ca="1" si="5"/>
        <v>0</v>
      </c>
      <c r="I144" s="169" t="str">
        <f ca="1">IF(I$5-$I$5&lt;$A37-1," ",IF(I$5-$I$5+1&gt;'Primary inputs Alt'!$C$17,0,(SUM(OFFSET($I$23,0,I$5-$I$5-$A37+1)))*$C90))</f>
        <v xml:space="preserve"> </v>
      </c>
      <c r="J144" s="169" t="str">
        <f ca="1">IF(J$5-$I$5&lt;$A37-1," ",IF(J$5-$I$5+1&gt;'Primary inputs Alt'!$C$17,0,(SUM(OFFSET($I$23,0,J$5-$I$5-$A37+1)))*$C90))</f>
        <v xml:space="preserve"> </v>
      </c>
      <c r="K144" s="169" t="str">
        <f ca="1">IF(K$5-$I$5&lt;$A37-1," ",IF(K$5-$I$5+1&gt;'Primary inputs Alt'!$C$17,0,(SUM(OFFSET($I$23,0,K$5-$I$5-$A37+1)))*$C90))</f>
        <v xml:space="preserve"> </v>
      </c>
      <c r="L144" s="169" t="str">
        <f ca="1">IF(L$5-$I$5&lt;$A37-1," ",IF(L$5-$I$5+1&gt;'Primary inputs Alt'!$C$17,0,(SUM(OFFSET($I$23,0,L$5-$I$5-$A37+1)))*$C90))</f>
        <v xml:space="preserve"> </v>
      </c>
      <c r="M144" s="169" t="str">
        <f ca="1">IF(M$5-$I$5&lt;$A37-1," ",IF(M$5-$I$5+1&gt;'Primary inputs Alt'!$C$17,0,(SUM(OFFSET($I$23,0,M$5-$I$5-$A37+1)))*$C90))</f>
        <v xml:space="preserve"> </v>
      </c>
      <c r="N144" s="169" t="str">
        <f ca="1">IF(N$5-$I$5&lt;$A37-1," ",IF(N$5-$I$5+1&gt;'Primary inputs Alt'!$C$17,0,(SUM(OFFSET($I$23,0,N$5-$I$5-$A37+1)))*$C90))</f>
        <v xml:space="preserve"> </v>
      </c>
      <c r="O144" s="169" t="str">
        <f ca="1">IF(O$5-$I$5&lt;$A37-1," ",IF(O$5-$I$5+1&gt;'Primary inputs Alt'!$C$17,0,(SUM(OFFSET($I$23,0,O$5-$I$5-$A37+1)))*$C90))</f>
        <v xml:space="preserve"> </v>
      </c>
      <c r="P144" s="169" t="str">
        <f ca="1">IF(P$5-$I$5&lt;$A37-1," ",IF(P$5-$I$5+1&gt;'Primary inputs Alt'!$C$17,0,(SUM(OFFSET($I$23,0,P$5-$I$5-$A37+1)))*$C90))</f>
        <v xml:space="preserve"> </v>
      </c>
      <c r="Q144" s="169" t="str">
        <f ca="1">IF(Q$5-$I$5&lt;$A37-1," ",IF(Q$5-$I$5+1&gt;'Primary inputs Alt'!$C$17,0,(SUM(OFFSET($I$23,0,Q$5-$I$5-$A37+1)))*$C90))</f>
        <v xml:space="preserve"> </v>
      </c>
      <c r="R144" s="169" t="str">
        <f ca="1">IF(R$5-$I$5&lt;$A37-1," ",IF(R$5-$I$5+1&gt;'Primary inputs Alt'!$C$17,0,(SUM(OFFSET($I$23,0,R$5-$I$5-$A37+1)))*$C90))</f>
        <v xml:space="preserve"> </v>
      </c>
      <c r="S144" s="169" t="str">
        <f ca="1">IF(S$5-$I$5&lt;$A37-1," ",IF(S$5-$I$5+1&gt;'Primary inputs Alt'!$C$17,0,(SUM(OFFSET($I$23,0,S$5-$I$5-$A37+1)))*$C90))</f>
        <v xml:space="preserve"> </v>
      </c>
      <c r="T144" s="169">
        <f ca="1">IF(T$5-$I$5&lt;$A37-1," ",IF(T$5-$I$5+1&gt;'Primary inputs Alt'!$C$17,0,(SUM(OFFSET($I$23,0,T$5-$I$5-$A37+1)))*$C90))</f>
        <v>0</v>
      </c>
      <c r="U144" s="169">
        <f ca="1">IF(U$5-$I$5&lt;$A37-1," ",IF(U$5-$I$5+1&gt;'Primary inputs Alt'!$C$17,0,(SUM(OFFSET($I$23,0,U$5-$I$5-$A37+1)))*$C90))</f>
        <v>0</v>
      </c>
      <c r="V144" s="169">
        <f ca="1">IF(V$5-$I$5&lt;$A37-1," ",IF(V$5-$I$5+1&gt;'Primary inputs Alt'!$C$17,0,(SUM(OFFSET($I$23,0,V$5-$I$5-$A37+1)))*$C90))</f>
        <v>0</v>
      </c>
      <c r="W144" s="169">
        <f ca="1">IF(W$5-$I$5&lt;$A37-1," ",IF(W$5-$I$5+1&gt;'Primary inputs Alt'!$C$17,0,(SUM(OFFSET($I$23,0,W$5-$I$5-$A37+1)))*$C90))</f>
        <v>0</v>
      </c>
      <c r="X144" s="169">
        <f ca="1">IF(X$5-$I$5&lt;$A37-1," ",IF(X$5-$I$5+1&gt;'Primary inputs Alt'!$C$17,0,(SUM(OFFSET($I$23,0,X$5-$I$5-$A37+1)))*$C90))</f>
        <v>0</v>
      </c>
      <c r="Y144" s="169">
        <f ca="1">IF(Y$5-$I$5&lt;$A37-1," ",IF(Y$5-$I$5+1&gt;'Primary inputs Alt'!$C$17,0,(SUM(OFFSET($I$23,0,Y$5-$I$5-$A37+1)))*$C90))</f>
        <v>0</v>
      </c>
      <c r="Z144" s="169">
        <f ca="1">IF(Z$5-$I$5&lt;$A37-1," ",IF(Z$5-$I$5+1&gt;'Primary inputs Alt'!$C$17,0,(SUM(OFFSET($I$23,0,Z$5-$I$5-$A37+1)))*$C90))</f>
        <v>0</v>
      </c>
      <c r="AA144" s="169">
        <f ca="1">IF(AA$5-$I$5&lt;$A37-1," ",IF(AA$5-$I$5+1&gt;'Primary inputs Alt'!$C$17,0,(SUM(OFFSET($I$23,0,AA$5-$I$5-$A37+1)))*$C90))</f>
        <v>0</v>
      </c>
      <c r="AB144" s="169">
        <f ca="1">IF(AB$5-$I$5&lt;$A37-1," ",IF(AB$5-$I$5+1&gt;'Primary inputs Alt'!$C$17,0,(SUM(OFFSET($I$23,0,AB$5-$I$5-$A37+1)))*$C90))</f>
        <v>0</v>
      </c>
      <c r="AC144" s="169">
        <f ca="1">IF(AC$5-$I$5&lt;$A37-1," ",IF(AC$5-$I$5+1&gt;'Primary inputs Alt'!$C$17,0,(SUM(OFFSET($I$23,0,AC$5-$I$5-$A37+1)))*$C90))</f>
        <v>0</v>
      </c>
      <c r="AD144" s="169">
        <f ca="1">IF(AD$5-$I$5&lt;$A37-1," ",IF(AD$5-$I$5+1&gt;'Primary inputs Alt'!$C$17,0,(SUM(OFFSET($I$23,0,AD$5-$I$5-$A37+1)))*$C90))</f>
        <v>0</v>
      </c>
      <c r="AE144" s="169">
        <f ca="1">IF(AE$5-$I$5&lt;$A37-1," ",IF(AE$5-$I$5+1&gt;'Primary inputs Alt'!$C$17,0,(SUM(OFFSET($I$23,0,AE$5-$I$5-$A37+1)))*$C90))</f>
        <v>0</v>
      </c>
      <c r="AF144" s="169">
        <f ca="1">IF(AF$5-$I$5&lt;$A37-1," ",IF(AF$5-$I$5+1&gt;'Primary inputs Alt'!$C$17,0,(SUM(OFFSET($I$23,0,AF$5-$I$5-$A37+1)))*$C90))</f>
        <v>0</v>
      </c>
      <c r="AG144" s="169">
        <f ca="1">IF(AG$5-$I$5&lt;$A37-1," ",IF(AG$5-$I$5+1&gt;'Primary inputs Alt'!$C$17,0,(SUM(OFFSET($I$23,0,AG$5-$I$5-$A37+1)))*$C90))</f>
        <v>0</v>
      </c>
      <c r="AH144" s="169">
        <f ca="1">IF(AH$5-$I$5&lt;$A37-1," ",IF(AH$5-$I$5+1&gt;'Primary inputs Alt'!$C$17,0,(SUM(OFFSET($I$23,0,AH$5-$I$5-$A37+1)))*$C90))</f>
        <v>0</v>
      </c>
      <c r="AI144" s="169">
        <f ca="1">IF(AI$5-$I$5&lt;$A37-1," ",IF(AI$5-$I$5+1&gt;'Primary inputs Alt'!$C$17,0,(SUM(OFFSET($I$23,0,AI$5-$I$5-$A37+1)))*$C90))</f>
        <v>0</v>
      </c>
      <c r="AJ144" s="169">
        <f ca="1">IF(AJ$5-$I$5&lt;$A37-1," ",IF(AJ$5-$I$5+1&gt;'Primary inputs Alt'!$C$17,0,(SUM(OFFSET($I$23,0,AJ$5-$I$5-$A37+1)))*$C90))</f>
        <v>0</v>
      </c>
      <c r="AK144" s="169">
        <f ca="1">IF(AK$5-$I$5&lt;$A37-1," ",IF(AK$5-$I$5+1&gt;'Primary inputs Alt'!$C$17,0,(SUM(OFFSET($I$23,0,AK$5-$I$5-$A37+1)))*$C90))</f>
        <v>0</v>
      </c>
      <c r="AL144" s="169">
        <f ca="1">IF(AL$5-$I$5&lt;$A37-1," ",IF(AL$5-$I$5+1&gt;'Primary inputs Alt'!$C$17,0,(SUM(OFFSET($I$23,0,AL$5-$I$5-$A37+1)))*$C90))</f>
        <v>0</v>
      </c>
      <c r="AM144" s="169">
        <f ca="1">IF(AM$5-$I$5&lt;$A37-1," ",IF(AM$5-$I$5+1&gt;'Primary inputs Alt'!$C$17,0,(SUM(OFFSET($I$23,0,AM$5-$I$5-$A37+1)))*$C90))</f>
        <v>0</v>
      </c>
      <c r="AN144" s="169">
        <f ca="1">IF(AN$5-$I$5&lt;$A37-1," ",IF(AN$5-$I$5+1&gt;'Primary inputs Alt'!$C$17,0,(SUM(OFFSET($I$23,0,AN$5-$I$5-$A37+1)))*$C90))</f>
        <v>0</v>
      </c>
      <c r="AO144" s="169">
        <f ca="1">IF(AO$5-$I$5&lt;$A37-1," ",IF(AO$5-$I$5+1&gt;'Primary inputs Alt'!$C$17,0,(SUM(OFFSET($I$23,0,AO$5-$I$5-$A37+1)))*$C90))</f>
        <v>0</v>
      </c>
      <c r="AP144" s="169">
        <f ca="1">IF(AP$5-$I$5&lt;$A37-1," ",IF(AP$5-$I$5+1&gt;'Primary inputs Alt'!$C$17,0,(SUM(OFFSET($I$23,0,AP$5-$I$5-$A37+1)))*$C90))</f>
        <v>0</v>
      </c>
      <c r="AQ144" s="169">
        <f ca="1">IF(AQ$5-$I$5&lt;$A37-1," ",IF(AQ$5-$I$5+1&gt;'Primary inputs Alt'!$C$17,0,(SUM(OFFSET($I$23,0,AQ$5-$I$5-$A37+1)))*$C90))</f>
        <v>0</v>
      </c>
      <c r="AR144" s="169">
        <f ca="1">IF(AR$5-$I$5&lt;$A37-1," ",IF(AR$5-$I$5+1&gt;'Primary inputs Alt'!$C$17,0,(SUM(OFFSET($I$23,0,AR$5-$I$5-$A37+1)))*$C90))</f>
        <v>0</v>
      </c>
      <c r="AS144" s="169">
        <f ca="1">IF(AS$5-$I$5&lt;$A37-1," ",IF(AS$5-$I$5+1&gt;'Primary inputs Alt'!$C$17,0,(SUM(OFFSET($I$23,0,AS$5-$I$5-$A37+1)))*$C90))</f>
        <v>0</v>
      </c>
      <c r="AT144" s="169">
        <f ca="1">IF(AT$5-$I$5&lt;$A37-1," ",IF(AT$5-$I$5+1&gt;'Primary inputs Alt'!$C$17,0,(SUM(OFFSET($I$23,0,AT$5-$I$5-$A37+1)))*$C90))</f>
        <v>0</v>
      </c>
      <c r="AU144" s="169">
        <f ca="1">IF(AU$5-$I$5&lt;$A37-1," ",IF(AU$5-$I$5+1&gt;'Primary inputs Alt'!$C$17,0,(SUM(OFFSET($I$23,0,AU$5-$I$5-$A37+1)))*$C90))</f>
        <v>0</v>
      </c>
      <c r="AV144" s="169">
        <f ca="1">IF(AV$5-$I$5&lt;$A37-1," ",IF(AV$5-$I$5+1&gt;'Primary inputs Alt'!$C$17,0,(SUM(OFFSET($I$23,0,AV$5-$I$5-$A37+1)))*$C90))</f>
        <v>0</v>
      </c>
      <c r="AW144" s="169">
        <f ca="1">IF(AW$5-$I$5&lt;$A37-1," ",IF(AW$5-$I$5+1&gt;'Primary inputs Alt'!$C$17,0,(SUM(OFFSET($I$23,0,AW$5-$I$5-$A37+1)))*$C90))</f>
        <v>0</v>
      </c>
      <c r="AX144" s="169">
        <f ca="1">IF(AX$5-$I$5&lt;$A37-1," ",IF(AX$5-$I$5+1&gt;'Primary inputs Alt'!$C$17,0,(SUM(OFFSET($I$23,0,AX$5-$I$5-$A37+1)))*$C90))</f>
        <v>0</v>
      </c>
      <c r="AY144" s="169">
        <f ca="1">IF(AY$5-$I$5&lt;$A37-1," ",IF(AY$5-$I$5+1&gt;'Primary inputs Alt'!$C$17,0,(SUM(OFFSET($I$23,0,AY$5-$I$5-$A37+1)))*$C90))</f>
        <v>0</v>
      </c>
      <c r="AZ144" s="169">
        <f ca="1">IF(AZ$5-$I$5&lt;$A37-1," ",IF(AZ$5-$I$5+1&gt;'Primary inputs Alt'!$C$17,0,(SUM(OFFSET($I$23,0,AZ$5-$I$5-$A37+1)))*$C90))</f>
        <v>0</v>
      </c>
      <c r="BA144" s="169">
        <f ca="1">IF(BA$5-$I$5&lt;$A37-1," ",IF(BA$5-$I$5+1&gt;'Primary inputs Alt'!$C$17,0,(SUM(OFFSET($I$23,0,BA$5-$I$5-$A37+1)))*$C90))</f>
        <v>0</v>
      </c>
      <c r="BB144" s="169">
        <f ca="1">IF(BB$5-$I$5&lt;$A37-1," ",IF(BB$5-$I$5+1&gt;'Primary inputs Alt'!$C$17,0,(SUM(OFFSET($I$23,0,BB$5-$I$5-$A37+1)))*$C90))</f>
        <v>0</v>
      </c>
      <c r="BC144" s="169">
        <f ca="1">IF(BC$5-$I$5&lt;$A37-1," ",IF(BC$5-$I$5+1&gt;'Primary inputs Alt'!$C$17,0,(SUM(OFFSET($I$23,0,BC$5-$I$5-$A37+1)))*$C90))</f>
        <v>0</v>
      </c>
      <c r="BD144" s="169">
        <f ca="1">IF(BD$5-$I$5&lt;$A37-1," ",IF(BD$5-$I$5+1&gt;'Primary inputs Alt'!$C$17,0,(SUM(OFFSET($I$23,0,BD$5-$I$5-$A37+1)))*$C90))</f>
        <v>0</v>
      </c>
      <c r="BE144" s="169">
        <f ca="1">IF(BE$5-$I$5&lt;$A37-1," ",IF(BE$5-$I$5+1&gt;'Primary inputs Alt'!$C$17,0,(SUM(OFFSET($I$23,0,BE$5-$I$5-$A37+1)))*$C90))</f>
        <v>0</v>
      </c>
      <c r="BF144" s="169">
        <f ca="1">IF(BF$5-$I$5&lt;$A37-1," ",IF(BF$5-$I$5+1&gt;'Primary inputs Alt'!$C$17,0,(SUM(OFFSET($I$23,0,BF$5-$I$5-$A37+1)))*$C90))</f>
        <v>0</v>
      </c>
    </row>
    <row r="145" spans="2:58">
      <c r="B145" s="119" t="s">
        <v>207</v>
      </c>
      <c r="C145" s="119">
        <f t="shared" ca="1" si="5"/>
        <v>0</v>
      </c>
      <c r="I145" s="169" t="str">
        <f ca="1">IF(I$5-$I$5&lt;$A38-1," ",IF(I$5-$I$5+1&gt;'Primary inputs Alt'!$C$17,0,(SUM(OFFSET($I$23,0,I$5-$I$5-$A38+1)))*$C91))</f>
        <v xml:space="preserve"> </v>
      </c>
      <c r="J145" s="169" t="str">
        <f ca="1">IF(J$5-$I$5&lt;$A38-1," ",IF(J$5-$I$5+1&gt;'Primary inputs Alt'!$C$17,0,(SUM(OFFSET($I$23,0,J$5-$I$5-$A38+1)))*$C91))</f>
        <v xml:space="preserve"> </v>
      </c>
      <c r="K145" s="169" t="str">
        <f ca="1">IF(K$5-$I$5&lt;$A38-1," ",IF(K$5-$I$5+1&gt;'Primary inputs Alt'!$C$17,0,(SUM(OFFSET($I$23,0,K$5-$I$5-$A38+1)))*$C91))</f>
        <v xml:space="preserve"> </v>
      </c>
      <c r="L145" s="169" t="str">
        <f ca="1">IF(L$5-$I$5&lt;$A38-1," ",IF(L$5-$I$5+1&gt;'Primary inputs Alt'!$C$17,0,(SUM(OFFSET($I$23,0,L$5-$I$5-$A38+1)))*$C91))</f>
        <v xml:space="preserve"> </v>
      </c>
      <c r="M145" s="169" t="str">
        <f ca="1">IF(M$5-$I$5&lt;$A38-1," ",IF(M$5-$I$5+1&gt;'Primary inputs Alt'!$C$17,0,(SUM(OFFSET($I$23,0,M$5-$I$5-$A38+1)))*$C91))</f>
        <v xml:space="preserve"> </v>
      </c>
      <c r="N145" s="169" t="str">
        <f ca="1">IF(N$5-$I$5&lt;$A38-1," ",IF(N$5-$I$5+1&gt;'Primary inputs Alt'!$C$17,0,(SUM(OFFSET($I$23,0,N$5-$I$5-$A38+1)))*$C91))</f>
        <v xml:space="preserve"> </v>
      </c>
      <c r="O145" s="169" t="str">
        <f ca="1">IF(O$5-$I$5&lt;$A38-1," ",IF(O$5-$I$5+1&gt;'Primary inputs Alt'!$C$17,0,(SUM(OFFSET($I$23,0,O$5-$I$5-$A38+1)))*$C91))</f>
        <v xml:space="preserve"> </v>
      </c>
      <c r="P145" s="169" t="str">
        <f ca="1">IF(P$5-$I$5&lt;$A38-1," ",IF(P$5-$I$5+1&gt;'Primary inputs Alt'!$C$17,0,(SUM(OFFSET($I$23,0,P$5-$I$5-$A38+1)))*$C91))</f>
        <v xml:space="preserve"> </v>
      </c>
      <c r="Q145" s="169" t="str">
        <f ca="1">IF(Q$5-$I$5&lt;$A38-1," ",IF(Q$5-$I$5+1&gt;'Primary inputs Alt'!$C$17,0,(SUM(OFFSET($I$23,0,Q$5-$I$5-$A38+1)))*$C91))</f>
        <v xml:space="preserve"> </v>
      </c>
      <c r="R145" s="169" t="str">
        <f ca="1">IF(R$5-$I$5&lt;$A38-1," ",IF(R$5-$I$5+1&gt;'Primary inputs Alt'!$C$17,0,(SUM(OFFSET($I$23,0,R$5-$I$5-$A38+1)))*$C91))</f>
        <v xml:space="preserve"> </v>
      </c>
      <c r="S145" s="169" t="str">
        <f ca="1">IF(S$5-$I$5&lt;$A38-1," ",IF(S$5-$I$5+1&gt;'Primary inputs Alt'!$C$17,0,(SUM(OFFSET($I$23,0,S$5-$I$5-$A38+1)))*$C91))</f>
        <v xml:space="preserve"> </v>
      </c>
      <c r="T145" s="169" t="str">
        <f ca="1">IF(T$5-$I$5&lt;$A38-1," ",IF(T$5-$I$5+1&gt;'Primary inputs Alt'!$C$17,0,(SUM(OFFSET($I$23,0,T$5-$I$5-$A38+1)))*$C91))</f>
        <v xml:space="preserve"> </v>
      </c>
      <c r="U145" s="169">
        <f ca="1">IF(U$5-$I$5&lt;$A38-1," ",IF(U$5-$I$5+1&gt;'Primary inputs Alt'!$C$17,0,(SUM(OFFSET($I$23,0,U$5-$I$5-$A38+1)))*$C91))</f>
        <v>0</v>
      </c>
      <c r="V145" s="169">
        <f ca="1">IF(V$5-$I$5&lt;$A38-1," ",IF(V$5-$I$5+1&gt;'Primary inputs Alt'!$C$17,0,(SUM(OFFSET($I$23,0,V$5-$I$5-$A38+1)))*$C91))</f>
        <v>0</v>
      </c>
      <c r="W145" s="169">
        <f ca="1">IF(W$5-$I$5&lt;$A38-1," ",IF(W$5-$I$5+1&gt;'Primary inputs Alt'!$C$17,0,(SUM(OFFSET($I$23,0,W$5-$I$5-$A38+1)))*$C91))</f>
        <v>0</v>
      </c>
      <c r="X145" s="169">
        <f ca="1">IF(X$5-$I$5&lt;$A38-1," ",IF(X$5-$I$5+1&gt;'Primary inputs Alt'!$C$17,0,(SUM(OFFSET($I$23,0,X$5-$I$5-$A38+1)))*$C91))</f>
        <v>0</v>
      </c>
      <c r="Y145" s="169">
        <f ca="1">IF(Y$5-$I$5&lt;$A38-1," ",IF(Y$5-$I$5+1&gt;'Primary inputs Alt'!$C$17,0,(SUM(OFFSET($I$23,0,Y$5-$I$5-$A38+1)))*$C91))</f>
        <v>0</v>
      </c>
      <c r="Z145" s="169">
        <f ca="1">IF(Z$5-$I$5&lt;$A38-1," ",IF(Z$5-$I$5+1&gt;'Primary inputs Alt'!$C$17,0,(SUM(OFFSET($I$23,0,Z$5-$I$5-$A38+1)))*$C91))</f>
        <v>0</v>
      </c>
      <c r="AA145" s="169">
        <f ca="1">IF(AA$5-$I$5&lt;$A38-1," ",IF(AA$5-$I$5+1&gt;'Primary inputs Alt'!$C$17,0,(SUM(OFFSET($I$23,0,AA$5-$I$5-$A38+1)))*$C91))</f>
        <v>0</v>
      </c>
      <c r="AB145" s="169">
        <f ca="1">IF(AB$5-$I$5&lt;$A38-1," ",IF(AB$5-$I$5+1&gt;'Primary inputs Alt'!$C$17,0,(SUM(OFFSET($I$23,0,AB$5-$I$5-$A38+1)))*$C91))</f>
        <v>0</v>
      </c>
      <c r="AC145" s="169">
        <f ca="1">IF(AC$5-$I$5&lt;$A38-1," ",IF(AC$5-$I$5+1&gt;'Primary inputs Alt'!$C$17,0,(SUM(OFFSET($I$23,0,AC$5-$I$5-$A38+1)))*$C91))</f>
        <v>0</v>
      </c>
      <c r="AD145" s="169">
        <f ca="1">IF(AD$5-$I$5&lt;$A38-1," ",IF(AD$5-$I$5+1&gt;'Primary inputs Alt'!$C$17,0,(SUM(OFFSET($I$23,0,AD$5-$I$5-$A38+1)))*$C91))</f>
        <v>0</v>
      </c>
      <c r="AE145" s="169">
        <f ca="1">IF(AE$5-$I$5&lt;$A38-1," ",IF(AE$5-$I$5+1&gt;'Primary inputs Alt'!$C$17,0,(SUM(OFFSET($I$23,0,AE$5-$I$5-$A38+1)))*$C91))</f>
        <v>0</v>
      </c>
      <c r="AF145" s="169">
        <f ca="1">IF(AF$5-$I$5&lt;$A38-1," ",IF(AF$5-$I$5+1&gt;'Primary inputs Alt'!$C$17,0,(SUM(OFFSET($I$23,0,AF$5-$I$5-$A38+1)))*$C91))</f>
        <v>0</v>
      </c>
      <c r="AG145" s="169">
        <f ca="1">IF(AG$5-$I$5&lt;$A38-1," ",IF(AG$5-$I$5+1&gt;'Primary inputs Alt'!$C$17,0,(SUM(OFFSET($I$23,0,AG$5-$I$5-$A38+1)))*$C91))</f>
        <v>0</v>
      </c>
      <c r="AH145" s="169">
        <f ca="1">IF(AH$5-$I$5&lt;$A38-1," ",IF(AH$5-$I$5+1&gt;'Primary inputs Alt'!$C$17,0,(SUM(OFFSET($I$23,0,AH$5-$I$5-$A38+1)))*$C91))</f>
        <v>0</v>
      </c>
      <c r="AI145" s="169">
        <f ca="1">IF(AI$5-$I$5&lt;$A38-1," ",IF(AI$5-$I$5+1&gt;'Primary inputs Alt'!$C$17,0,(SUM(OFFSET($I$23,0,AI$5-$I$5-$A38+1)))*$C91))</f>
        <v>0</v>
      </c>
      <c r="AJ145" s="169">
        <f ca="1">IF(AJ$5-$I$5&lt;$A38-1," ",IF(AJ$5-$I$5+1&gt;'Primary inputs Alt'!$C$17,0,(SUM(OFFSET($I$23,0,AJ$5-$I$5-$A38+1)))*$C91))</f>
        <v>0</v>
      </c>
      <c r="AK145" s="169">
        <f ca="1">IF(AK$5-$I$5&lt;$A38-1," ",IF(AK$5-$I$5+1&gt;'Primary inputs Alt'!$C$17,0,(SUM(OFFSET($I$23,0,AK$5-$I$5-$A38+1)))*$C91))</f>
        <v>0</v>
      </c>
      <c r="AL145" s="169">
        <f ca="1">IF(AL$5-$I$5&lt;$A38-1," ",IF(AL$5-$I$5+1&gt;'Primary inputs Alt'!$C$17,0,(SUM(OFFSET($I$23,0,AL$5-$I$5-$A38+1)))*$C91))</f>
        <v>0</v>
      </c>
      <c r="AM145" s="169">
        <f ca="1">IF(AM$5-$I$5&lt;$A38-1," ",IF(AM$5-$I$5+1&gt;'Primary inputs Alt'!$C$17,0,(SUM(OFFSET($I$23,0,AM$5-$I$5-$A38+1)))*$C91))</f>
        <v>0</v>
      </c>
      <c r="AN145" s="169">
        <f ca="1">IF(AN$5-$I$5&lt;$A38-1," ",IF(AN$5-$I$5+1&gt;'Primary inputs Alt'!$C$17,0,(SUM(OFFSET($I$23,0,AN$5-$I$5-$A38+1)))*$C91))</f>
        <v>0</v>
      </c>
      <c r="AO145" s="169">
        <f ca="1">IF(AO$5-$I$5&lt;$A38-1," ",IF(AO$5-$I$5+1&gt;'Primary inputs Alt'!$C$17,0,(SUM(OFFSET($I$23,0,AO$5-$I$5-$A38+1)))*$C91))</f>
        <v>0</v>
      </c>
      <c r="AP145" s="169">
        <f ca="1">IF(AP$5-$I$5&lt;$A38-1," ",IF(AP$5-$I$5+1&gt;'Primary inputs Alt'!$C$17,0,(SUM(OFFSET($I$23,0,AP$5-$I$5-$A38+1)))*$C91))</f>
        <v>0</v>
      </c>
      <c r="AQ145" s="169">
        <f ca="1">IF(AQ$5-$I$5&lt;$A38-1," ",IF(AQ$5-$I$5+1&gt;'Primary inputs Alt'!$C$17,0,(SUM(OFFSET($I$23,0,AQ$5-$I$5-$A38+1)))*$C91))</f>
        <v>0</v>
      </c>
      <c r="AR145" s="169">
        <f ca="1">IF(AR$5-$I$5&lt;$A38-1," ",IF(AR$5-$I$5+1&gt;'Primary inputs Alt'!$C$17,0,(SUM(OFFSET($I$23,0,AR$5-$I$5-$A38+1)))*$C91))</f>
        <v>0</v>
      </c>
      <c r="AS145" s="169">
        <f ca="1">IF(AS$5-$I$5&lt;$A38-1," ",IF(AS$5-$I$5+1&gt;'Primary inputs Alt'!$C$17,0,(SUM(OFFSET($I$23,0,AS$5-$I$5-$A38+1)))*$C91))</f>
        <v>0</v>
      </c>
      <c r="AT145" s="169">
        <f ca="1">IF(AT$5-$I$5&lt;$A38-1," ",IF(AT$5-$I$5+1&gt;'Primary inputs Alt'!$C$17,0,(SUM(OFFSET($I$23,0,AT$5-$I$5-$A38+1)))*$C91))</f>
        <v>0</v>
      </c>
      <c r="AU145" s="169">
        <f ca="1">IF(AU$5-$I$5&lt;$A38-1," ",IF(AU$5-$I$5+1&gt;'Primary inputs Alt'!$C$17,0,(SUM(OFFSET($I$23,0,AU$5-$I$5-$A38+1)))*$C91))</f>
        <v>0</v>
      </c>
      <c r="AV145" s="169">
        <f ca="1">IF(AV$5-$I$5&lt;$A38-1," ",IF(AV$5-$I$5+1&gt;'Primary inputs Alt'!$C$17,0,(SUM(OFFSET($I$23,0,AV$5-$I$5-$A38+1)))*$C91))</f>
        <v>0</v>
      </c>
      <c r="AW145" s="169">
        <f ca="1">IF(AW$5-$I$5&lt;$A38-1," ",IF(AW$5-$I$5+1&gt;'Primary inputs Alt'!$C$17,0,(SUM(OFFSET($I$23,0,AW$5-$I$5-$A38+1)))*$C91))</f>
        <v>0</v>
      </c>
      <c r="AX145" s="169">
        <f ca="1">IF(AX$5-$I$5&lt;$A38-1," ",IF(AX$5-$I$5+1&gt;'Primary inputs Alt'!$C$17,0,(SUM(OFFSET($I$23,0,AX$5-$I$5-$A38+1)))*$C91))</f>
        <v>0</v>
      </c>
      <c r="AY145" s="169">
        <f ca="1">IF(AY$5-$I$5&lt;$A38-1," ",IF(AY$5-$I$5+1&gt;'Primary inputs Alt'!$C$17,0,(SUM(OFFSET($I$23,0,AY$5-$I$5-$A38+1)))*$C91))</f>
        <v>0</v>
      </c>
      <c r="AZ145" s="169">
        <f ca="1">IF(AZ$5-$I$5&lt;$A38-1," ",IF(AZ$5-$I$5+1&gt;'Primary inputs Alt'!$C$17,0,(SUM(OFFSET($I$23,0,AZ$5-$I$5-$A38+1)))*$C91))</f>
        <v>0</v>
      </c>
      <c r="BA145" s="169">
        <f ca="1">IF(BA$5-$I$5&lt;$A38-1," ",IF(BA$5-$I$5+1&gt;'Primary inputs Alt'!$C$17,0,(SUM(OFFSET($I$23,0,BA$5-$I$5-$A38+1)))*$C91))</f>
        <v>0</v>
      </c>
      <c r="BB145" s="169">
        <f ca="1">IF(BB$5-$I$5&lt;$A38-1," ",IF(BB$5-$I$5+1&gt;'Primary inputs Alt'!$C$17,0,(SUM(OFFSET($I$23,0,BB$5-$I$5-$A38+1)))*$C91))</f>
        <v>0</v>
      </c>
      <c r="BC145" s="169">
        <f ca="1">IF(BC$5-$I$5&lt;$A38-1," ",IF(BC$5-$I$5+1&gt;'Primary inputs Alt'!$C$17,0,(SUM(OFFSET($I$23,0,BC$5-$I$5-$A38+1)))*$C91))</f>
        <v>0</v>
      </c>
      <c r="BD145" s="169">
        <f ca="1">IF(BD$5-$I$5&lt;$A38-1," ",IF(BD$5-$I$5+1&gt;'Primary inputs Alt'!$C$17,0,(SUM(OFFSET($I$23,0,BD$5-$I$5-$A38+1)))*$C91))</f>
        <v>0</v>
      </c>
      <c r="BE145" s="169">
        <f ca="1">IF(BE$5-$I$5&lt;$A38-1," ",IF(BE$5-$I$5+1&gt;'Primary inputs Alt'!$C$17,0,(SUM(OFFSET($I$23,0,BE$5-$I$5-$A38+1)))*$C91))</f>
        <v>0</v>
      </c>
      <c r="BF145" s="169">
        <f ca="1">IF(BF$5-$I$5&lt;$A38-1," ",IF(BF$5-$I$5+1&gt;'Primary inputs Alt'!$C$17,0,(SUM(OFFSET($I$23,0,BF$5-$I$5-$A38+1)))*$C91))</f>
        <v>0</v>
      </c>
    </row>
    <row r="146" spans="2:58">
      <c r="B146" s="119" t="s">
        <v>208</v>
      </c>
      <c r="C146" s="119">
        <f t="shared" ca="1" si="5"/>
        <v>0</v>
      </c>
      <c r="I146" s="169" t="str">
        <f ca="1">IF(I$5-$I$5&lt;$A39-1," ",IF(I$5-$I$5+1&gt;'Primary inputs Alt'!$C$17,0,(SUM(OFFSET($I$23,0,I$5-$I$5-$A39+1)))*$C92))</f>
        <v xml:space="preserve"> </v>
      </c>
      <c r="J146" s="169" t="str">
        <f ca="1">IF(J$5-$I$5&lt;$A39-1," ",IF(J$5-$I$5+1&gt;'Primary inputs Alt'!$C$17,0,(SUM(OFFSET($I$23,0,J$5-$I$5-$A39+1)))*$C92))</f>
        <v xml:space="preserve"> </v>
      </c>
      <c r="K146" s="169" t="str">
        <f ca="1">IF(K$5-$I$5&lt;$A39-1," ",IF(K$5-$I$5+1&gt;'Primary inputs Alt'!$C$17,0,(SUM(OFFSET($I$23,0,K$5-$I$5-$A39+1)))*$C92))</f>
        <v xml:space="preserve"> </v>
      </c>
      <c r="L146" s="169" t="str">
        <f ca="1">IF(L$5-$I$5&lt;$A39-1," ",IF(L$5-$I$5+1&gt;'Primary inputs Alt'!$C$17,0,(SUM(OFFSET($I$23,0,L$5-$I$5-$A39+1)))*$C92))</f>
        <v xml:space="preserve"> </v>
      </c>
      <c r="M146" s="169" t="str">
        <f ca="1">IF(M$5-$I$5&lt;$A39-1," ",IF(M$5-$I$5+1&gt;'Primary inputs Alt'!$C$17,0,(SUM(OFFSET($I$23,0,M$5-$I$5-$A39+1)))*$C92))</f>
        <v xml:space="preserve"> </v>
      </c>
      <c r="N146" s="169" t="str">
        <f ca="1">IF(N$5-$I$5&lt;$A39-1," ",IF(N$5-$I$5+1&gt;'Primary inputs Alt'!$C$17,0,(SUM(OFFSET($I$23,0,N$5-$I$5-$A39+1)))*$C92))</f>
        <v xml:space="preserve"> </v>
      </c>
      <c r="O146" s="169" t="str">
        <f ca="1">IF(O$5-$I$5&lt;$A39-1," ",IF(O$5-$I$5+1&gt;'Primary inputs Alt'!$C$17,0,(SUM(OFFSET($I$23,0,O$5-$I$5-$A39+1)))*$C92))</f>
        <v xml:space="preserve"> </v>
      </c>
      <c r="P146" s="169" t="str">
        <f ca="1">IF(P$5-$I$5&lt;$A39-1," ",IF(P$5-$I$5+1&gt;'Primary inputs Alt'!$C$17,0,(SUM(OFFSET($I$23,0,P$5-$I$5-$A39+1)))*$C92))</f>
        <v xml:space="preserve"> </v>
      </c>
      <c r="Q146" s="169" t="str">
        <f ca="1">IF(Q$5-$I$5&lt;$A39-1," ",IF(Q$5-$I$5+1&gt;'Primary inputs Alt'!$C$17,0,(SUM(OFFSET($I$23,0,Q$5-$I$5-$A39+1)))*$C92))</f>
        <v xml:space="preserve"> </v>
      </c>
      <c r="R146" s="169" t="str">
        <f ca="1">IF(R$5-$I$5&lt;$A39-1," ",IF(R$5-$I$5+1&gt;'Primary inputs Alt'!$C$17,0,(SUM(OFFSET($I$23,0,R$5-$I$5-$A39+1)))*$C92))</f>
        <v xml:space="preserve"> </v>
      </c>
      <c r="S146" s="169" t="str">
        <f ca="1">IF(S$5-$I$5&lt;$A39-1," ",IF(S$5-$I$5+1&gt;'Primary inputs Alt'!$C$17,0,(SUM(OFFSET($I$23,0,S$5-$I$5-$A39+1)))*$C92))</f>
        <v xml:space="preserve"> </v>
      </c>
      <c r="T146" s="169" t="str">
        <f ca="1">IF(T$5-$I$5&lt;$A39-1," ",IF(T$5-$I$5+1&gt;'Primary inputs Alt'!$C$17,0,(SUM(OFFSET($I$23,0,T$5-$I$5-$A39+1)))*$C92))</f>
        <v xml:space="preserve"> </v>
      </c>
      <c r="U146" s="169" t="str">
        <f ca="1">IF(U$5-$I$5&lt;$A39-1," ",IF(U$5-$I$5+1&gt;'Primary inputs Alt'!$C$17,0,(SUM(OFFSET($I$23,0,U$5-$I$5-$A39+1)))*$C92))</f>
        <v xml:space="preserve"> </v>
      </c>
      <c r="V146" s="169">
        <f ca="1">IF(V$5-$I$5&lt;$A39-1," ",IF(V$5-$I$5+1&gt;'Primary inputs Alt'!$C$17,0,(SUM(OFFSET($I$23,0,V$5-$I$5-$A39+1)))*$C92))</f>
        <v>0</v>
      </c>
      <c r="W146" s="169">
        <f ca="1">IF(W$5-$I$5&lt;$A39-1," ",IF(W$5-$I$5+1&gt;'Primary inputs Alt'!$C$17,0,(SUM(OFFSET($I$23,0,W$5-$I$5-$A39+1)))*$C92))</f>
        <v>0</v>
      </c>
      <c r="X146" s="169">
        <f ca="1">IF(X$5-$I$5&lt;$A39-1," ",IF(X$5-$I$5+1&gt;'Primary inputs Alt'!$C$17,0,(SUM(OFFSET($I$23,0,X$5-$I$5-$A39+1)))*$C92))</f>
        <v>0</v>
      </c>
      <c r="Y146" s="169">
        <f ca="1">IF(Y$5-$I$5&lt;$A39-1," ",IF(Y$5-$I$5+1&gt;'Primary inputs Alt'!$C$17,0,(SUM(OFFSET($I$23,0,Y$5-$I$5-$A39+1)))*$C92))</f>
        <v>0</v>
      </c>
      <c r="Z146" s="169">
        <f ca="1">IF(Z$5-$I$5&lt;$A39-1," ",IF(Z$5-$I$5+1&gt;'Primary inputs Alt'!$C$17,0,(SUM(OFFSET($I$23,0,Z$5-$I$5-$A39+1)))*$C92))</f>
        <v>0</v>
      </c>
      <c r="AA146" s="169">
        <f ca="1">IF(AA$5-$I$5&lt;$A39-1," ",IF(AA$5-$I$5+1&gt;'Primary inputs Alt'!$C$17,0,(SUM(OFFSET($I$23,0,AA$5-$I$5-$A39+1)))*$C92))</f>
        <v>0</v>
      </c>
      <c r="AB146" s="169">
        <f ca="1">IF(AB$5-$I$5&lt;$A39-1," ",IF(AB$5-$I$5+1&gt;'Primary inputs Alt'!$C$17,0,(SUM(OFFSET($I$23,0,AB$5-$I$5-$A39+1)))*$C92))</f>
        <v>0</v>
      </c>
      <c r="AC146" s="169">
        <f ca="1">IF(AC$5-$I$5&lt;$A39-1," ",IF(AC$5-$I$5+1&gt;'Primary inputs Alt'!$C$17,0,(SUM(OFFSET($I$23,0,AC$5-$I$5-$A39+1)))*$C92))</f>
        <v>0</v>
      </c>
      <c r="AD146" s="169">
        <f ca="1">IF(AD$5-$I$5&lt;$A39-1," ",IF(AD$5-$I$5+1&gt;'Primary inputs Alt'!$C$17,0,(SUM(OFFSET($I$23,0,AD$5-$I$5-$A39+1)))*$C92))</f>
        <v>0</v>
      </c>
      <c r="AE146" s="169">
        <f ca="1">IF(AE$5-$I$5&lt;$A39-1," ",IF(AE$5-$I$5+1&gt;'Primary inputs Alt'!$C$17,0,(SUM(OFFSET($I$23,0,AE$5-$I$5-$A39+1)))*$C92))</f>
        <v>0</v>
      </c>
      <c r="AF146" s="169">
        <f ca="1">IF(AF$5-$I$5&lt;$A39-1," ",IF(AF$5-$I$5+1&gt;'Primary inputs Alt'!$C$17,0,(SUM(OFFSET($I$23,0,AF$5-$I$5-$A39+1)))*$C92))</f>
        <v>0</v>
      </c>
      <c r="AG146" s="169">
        <f ca="1">IF(AG$5-$I$5&lt;$A39-1," ",IF(AG$5-$I$5+1&gt;'Primary inputs Alt'!$C$17,0,(SUM(OFFSET($I$23,0,AG$5-$I$5-$A39+1)))*$C92))</f>
        <v>0</v>
      </c>
      <c r="AH146" s="169">
        <f ca="1">IF(AH$5-$I$5&lt;$A39-1," ",IF(AH$5-$I$5+1&gt;'Primary inputs Alt'!$C$17,0,(SUM(OFFSET($I$23,0,AH$5-$I$5-$A39+1)))*$C92))</f>
        <v>0</v>
      </c>
      <c r="AI146" s="169">
        <f ca="1">IF(AI$5-$I$5&lt;$A39-1," ",IF(AI$5-$I$5+1&gt;'Primary inputs Alt'!$C$17,0,(SUM(OFFSET($I$23,0,AI$5-$I$5-$A39+1)))*$C92))</f>
        <v>0</v>
      </c>
      <c r="AJ146" s="169">
        <f ca="1">IF(AJ$5-$I$5&lt;$A39-1," ",IF(AJ$5-$I$5+1&gt;'Primary inputs Alt'!$C$17,0,(SUM(OFFSET($I$23,0,AJ$5-$I$5-$A39+1)))*$C92))</f>
        <v>0</v>
      </c>
      <c r="AK146" s="169">
        <f ca="1">IF(AK$5-$I$5&lt;$A39-1," ",IF(AK$5-$I$5+1&gt;'Primary inputs Alt'!$C$17,0,(SUM(OFFSET($I$23,0,AK$5-$I$5-$A39+1)))*$C92))</f>
        <v>0</v>
      </c>
      <c r="AL146" s="169">
        <f ca="1">IF(AL$5-$I$5&lt;$A39-1," ",IF(AL$5-$I$5+1&gt;'Primary inputs Alt'!$C$17,0,(SUM(OFFSET($I$23,0,AL$5-$I$5-$A39+1)))*$C92))</f>
        <v>0</v>
      </c>
      <c r="AM146" s="169">
        <f ca="1">IF(AM$5-$I$5&lt;$A39-1," ",IF(AM$5-$I$5+1&gt;'Primary inputs Alt'!$C$17,0,(SUM(OFFSET($I$23,0,AM$5-$I$5-$A39+1)))*$C92))</f>
        <v>0</v>
      </c>
      <c r="AN146" s="169">
        <f ca="1">IF(AN$5-$I$5&lt;$A39-1," ",IF(AN$5-$I$5+1&gt;'Primary inputs Alt'!$C$17,0,(SUM(OFFSET($I$23,0,AN$5-$I$5-$A39+1)))*$C92))</f>
        <v>0</v>
      </c>
      <c r="AO146" s="169">
        <f ca="1">IF(AO$5-$I$5&lt;$A39-1," ",IF(AO$5-$I$5+1&gt;'Primary inputs Alt'!$C$17,0,(SUM(OFFSET($I$23,0,AO$5-$I$5-$A39+1)))*$C92))</f>
        <v>0</v>
      </c>
      <c r="AP146" s="169">
        <f ca="1">IF(AP$5-$I$5&lt;$A39-1," ",IF(AP$5-$I$5+1&gt;'Primary inputs Alt'!$C$17,0,(SUM(OFFSET($I$23,0,AP$5-$I$5-$A39+1)))*$C92))</f>
        <v>0</v>
      </c>
      <c r="AQ146" s="169">
        <f ca="1">IF(AQ$5-$I$5&lt;$A39-1," ",IF(AQ$5-$I$5+1&gt;'Primary inputs Alt'!$C$17,0,(SUM(OFFSET($I$23,0,AQ$5-$I$5-$A39+1)))*$C92))</f>
        <v>0</v>
      </c>
      <c r="AR146" s="169">
        <f ca="1">IF(AR$5-$I$5&lt;$A39-1," ",IF(AR$5-$I$5+1&gt;'Primary inputs Alt'!$C$17,0,(SUM(OFFSET($I$23,0,AR$5-$I$5-$A39+1)))*$C92))</f>
        <v>0</v>
      </c>
      <c r="AS146" s="169">
        <f ca="1">IF(AS$5-$I$5&lt;$A39-1," ",IF(AS$5-$I$5+1&gt;'Primary inputs Alt'!$C$17,0,(SUM(OFFSET($I$23,0,AS$5-$I$5-$A39+1)))*$C92))</f>
        <v>0</v>
      </c>
      <c r="AT146" s="169">
        <f ca="1">IF(AT$5-$I$5&lt;$A39-1," ",IF(AT$5-$I$5+1&gt;'Primary inputs Alt'!$C$17,0,(SUM(OFFSET($I$23,0,AT$5-$I$5-$A39+1)))*$C92))</f>
        <v>0</v>
      </c>
      <c r="AU146" s="169">
        <f ca="1">IF(AU$5-$I$5&lt;$A39-1," ",IF(AU$5-$I$5+1&gt;'Primary inputs Alt'!$C$17,0,(SUM(OFFSET($I$23,0,AU$5-$I$5-$A39+1)))*$C92))</f>
        <v>0</v>
      </c>
      <c r="AV146" s="169">
        <f ca="1">IF(AV$5-$I$5&lt;$A39-1," ",IF(AV$5-$I$5+1&gt;'Primary inputs Alt'!$C$17,0,(SUM(OFFSET($I$23,0,AV$5-$I$5-$A39+1)))*$C92))</f>
        <v>0</v>
      </c>
      <c r="AW146" s="169">
        <f ca="1">IF(AW$5-$I$5&lt;$A39-1," ",IF(AW$5-$I$5+1&gt;'Primary inputs Alt'!$C$17,0,(SUM(OFFSET($I$23,0,AW$5-$I$5-$A39+1)))*$C92))</f>
        <v>0</v>
      </c>
      <c r="AX146" s="169">
        <f ca="1">IF(AX$5-$I$5&lt;$A39-1," ",IF(AX$5-$I$5+1&gt;'Primary inputs Alt'!$C$17,0,(SUM(OFFSET($I$23,0,AX$5-$I$5-$A39+1)))*$C92))</f>
        <v>0</v>
      </c>
      <c r="AY146" s="169">
        <f ca="1">IF(AY$5-$I$5&lt;$A39-1," ",IF(AY$5-$I$5+1&gt;'Primary inputs Alt'!$C$17,0,(SUM(OFFSET($I$23,0,AY$5-$I$5-$A39+1)))*$C92))</f>
        <v>0</v>
      </c>
      <c r="AZ146" s="169">
        <f ca="1">IF(AZ$5-$I$5&lt;$A39-1," ",IF(AZ$5-$I$5+1&gt;'Primary inputs Alt'!$C$17,0,(SUM(OFFSET($I$23,0,AZ$5-$I$5-$A39+1)))*$C92))</f>
        <v>0</v>
      </c>
      <c r="BA146" s="169">
        <f ca="1">IF(BA$5-$I$5&lt;$A39-1," ",IF(BA$5-$I$5+1&gt;'Primary inputs Alt'!$C$17,0,(SUM(OFFSET($I$23,0,BA$5-$I$5-$A39+1)))*$C92))</f>
        <v>0</v>
      </c>
      <c r="BB146" s="169">
        <f ca="1">IF(BB$5-$I$5&lt;$A39-1," ",IF(BB$5-$I$5+1&gt;'Primary inputs Alt'!$C$17,0,(SUM(OFFSET($I$23,0,BB$5-$I$5-$A39+1)))*$C92))</f>
        <v>0</v>
      </c>
      <c r="BC146" s="169">
        <f ca="1">IF(BC$5-$I$5&lt;$A39-1," ",IF(BC$5-$I$5+1&gt;'Primary inputs Alt'!$C$17,0,(SUM(OFFSET($I$23,0,BC$5-$I$5-$A39+1)))*$C92))</f>
        <v>0</v>
      </c>
      <c r="BD146" s="169">
        <f ca="1">IF(BD$5-$I$5&lt;$A39-1," ",IF(BD$5-$I$5+1&gt;'Primary inputs Alt'!$C$17,0,(SUM(OFFSET($I$23,0,BD$5-$I$5-$A39+1)))*$C92))</f>
        <v>0</v>
      </c>
      <c r="BE146" s="169">
        <f ca="1">IF(BE$5-$I$5&lt;$A39-1," ",IF(BE$5-$I$5+1&gt;'Primary inputs Alt'!$C$17,0,(SUM(OFFSET($I$23,0,BE$5-$I$5-$A39+1)))*$C92))</f>
        <v>0</v>
      </c>
      <c r="BF146" s="169">
        <f ca="1">IF(BF$5-$I$5&lt;$A39-1," ",IF(BF$5-$I$5+1&gt;'Primary inputs Alt'!$C$17,0,(SUM(OFFSET($I$23,0,BF$5-$I$5-$A39+1)))*$C92))</f>
        <v>0</v>
      </c>
    </row>
    <row r="147" spans="2:58">
      <c r="B147" s="119" t="s">
        <v>209</v>
      </c>
      <c r="C147" s="119">
        <f t="shared" ca="1" si="5"/>
        <v>0</v>
      </c>
      <c r="I147" s="169" t="str">
        <f ca="1">IF(I$5-$I$5&lt;$A40-1," ",IF(I$5-$I$5+1&gt;'Primary inputs Alt'!$C$17,0,(SUM(OFFSET($I$23,0,I$5-$I$5-$A40+1)))*$C93))</f>
        <v xml:space="preserve"> </v>
      </c>
      <c r="J147" s="169" t="str">
        <f ca="1">IF(J$5-$I$5&lt;$A40-1," ",IF(J$5-$I$5+1&gt;'Primary inputs Alt'!$C$17,0,(SUM(OFFSET($I$23,0,J$5-$I$5-$A40+1)))*$C93))</f>
        <v xml:space="preserve"> </v>
      </c>
      <c r="K147" s="169" t="str">
        <f ca="1">IF(K$5-$I$5&lt;$A40-1," ",IF(K$5-$I$5+1&gt;'Primary inputs Alt'!$C$17,0,(SUM(OFFSET($I$23,0,K$5-$I$5-$A40+1)))*$C93))</f>
        <v xml:space="preserve"> </v>
      </c>
      <c r="L147" s="169" t="str">
        <f ca="1">IF(L$5-$I$5&lt;$A40-1," ",IF(L$5-$I$5+1&gt;'Primary inputs Alt'!$C$17,0,(SUM(OFFSET($I$23,0,L$5-$I$5-$A40+1)))*$C93))</f>
        <v xml:space="preserve"> </v>
      </c>
      <c r="M147" s="169" t="str">
        <f ca="1">IF(M$5-$I$5&lt;$A40-1," ",IF(M$5-$I$5+1&gt;'Primary inputs Alt'!$C$17,0,(SUM(OFFSET($I$23,0,M$5-$I$5-$A40+1)))*$C93))</f>
        <v xml:space="preserve"> </v>
      </c>
      <c r="N147" s="169" t="str">
        <f ca="1">IF(N$5-$I$5&lt;$A40-1," ",IF(N$5-$I$5+1&gt;'Primary inputs Alt'!$C$17,0,(SUM(OFFSET($I$23,0,N$5-$I$5-$A40+1)))*$C93))</f>
        <v xml:space="preserve"> </v>
      </c>
      <c r="O147" s="169" t="str">
        <f ca="1">IF(O$5-$I$5&lt;$A40-1," ",IF(O$5-$I$5+1&gt;'Primary inputs Alt'!$C$17,0,(SUM(OFFSET($I$23,0,O$5-$I$5-$A40+1)))*$C93))</f>
        <v xml:space="preserve"> </v>
      </c>
      <c r="P147" s="169" t="str">
        <f ca="1">IF(P$5-$I$5&lt;$A40-1," ",IF(P$5-$I$5+1&gt;'Primary inputs Alt'!$C$17,0,(SUM(OFFSET($I$23,0,P$5-$I$5-$A40+1)))*$C93))</f>
        <v xml:space="preserve"> </v>
      </c>
      <c r="Q147" s="169" t="str">
        <f ca="1">IF(Q$5-$I$5&lt;$A40-1," ",IF(Q$5-$I$5+1&gt;'Primary inputs Alt'!$C$17,0,(SUM(OFFSET($I$23,0,Q$5-$I$5-$A40+1)))*$C93))</f>
        <v xml:space="preserve"> </v>
      </c>
      <c r="R147" s="169" t="str">
        <f ca="1">IF(R$5-$I$5&lt;$A40-1," ",IF(R$5-$I$5+1&gt;'Primary inputs Alt'!$C$17,0,(SUM(OFFSET($I$23,0,R$5-$I$5-$A40+1)))*$C93))</f>
        <v xml:space="preserve"> </v>
      </c>
      <c r="S147" s="169" t="str">
        <f ca="1">IF(S$5-$I$5&lt;$A40-1," ",IF(S$5-$I$5+1&gt;'Primary inputs Alt'!$C$17,0,(SUM(OFFSET($I$23,0,S$5-$I$5-$A40+1)))*$C93))</f>
        <v xml:space="preserve"> </v>
      </c>
      <c r="T147" s="169" t="str">
        <f ca="1">IF(T$5-$I$5&lt;$A40-1," ",IF(T$5-$I$5+1&gt;'Primary inputs Alt'!$C$17,0,(SUM(OFFSET($I$23,0,T$5-$I$5-$A40+1)))*$C93))</f>
        <v xml:space="preserve"> </v>
      </c>
      <c r="U147" s="169" t="str">
        <f ca="1">IF(U$5-$I$5&lt;$A40-1," ",IF(U$5-$I$5+1&gt;'Primary inputs Alt'!$C$17,0,(SUM(OFFSET($I$23,0,U$5-$I$5-$A40+1)))*$C93))</f>
        <v xml:space="preserve"> </v>
      </c>
      <c r="V147" s="169" t="str">
        <f ca="1">IF(V$5-$I$5&lt;$A40-1," ",IF(V$5-$I$5+1&gt;'Primary inputs Alt'!$C$17,0,(SUM(OFFSET($I$23,0,V$5-$I$5-$A40+1)))*$C93))</f>
        <v xml:space="preserve"> </v>
      </c>
      <c r="W147" s="169">
        <f ca="1">IF(W$5-$I$5&lt;$A40-1," ",IF(W$5-$I$5+1&gt;'Primary inputs Alt'!$C$17,0,(SUM(OFFSET($I$23,0,W$5-$I$5-$A40+1)))*$C93))</f>
        <v>0</v>
      </c>
      <c r="X147" s="169">
        <f ca="1">IF(X$5-$I$5&lt;$A40-1," ",IF(X$5-$I$5+1&gt;'Primary inputs Alt'!$C$17,0,(SUM(OFFSET($I$23,0,X$5-$I$5-$A40+1)))*$C93))</f>
        <v>0</v>
      </c>
      <c r="Y147" s="169">
        <f ca="1">IF(Y$5-$I$5&lt;$A40-1," ",IF(Y$5-$I$5+1&gt;'Primary inputs Alt'!$C$17,0,(SUM(OFFSET($I$23,0,Y$5-$I$5-$A40+1)))*$C93))</f>
        <v>0</v>
      </c>
      <c r="Z147" s="169">
        <f ca="1">IF(Z$5-$I$5&lt;$A40-1," ",IF(Z$5-$I$5+1&gt;'Primary inputs Alt'!$C$17,0,(SUM(OFFSET($I$23,0,Z$5-$I$5-$A40+1)))*$C93))</f>
        <v>0</v>
      </c>
      <c r="AA147" s="169">
        <f ca="1">IF(AA$5-$I$5&lt;$A40-1," ",IF(AA$5-$I$5+1&gt;'Primary inputs Alt'!$C$17,0,(SUM(OFFSET($I$23,0,AA$5-$I$5-$A40+1)))*$C93))</f>
        <v>0</v>
      </c>
      <c r="AB147" s="169">
        <f ca="1">IF(AB$5-$I$5&lt;$A40-1," ",IF(AB$5-$I$5+1&gt;'Primary inputs Alt'!$C$17,0,(SUM(OFFSET($I$23,0,AB$5-$I$5-$A40+1)))*$C93))</f>
        <v>0</v>
      </c>
      <c r="AC147" s="169">
        <f ca="1">IF(AC$5-$I$5&lt;$A40-1," ",IF(AC$5-$I$5+1&gt;'Primary inputs Alt'!$C$17,0,(SUM(OFFSET($I$23,0,AC$5-$I$5-$A40+1)))*$C93))</f>
        <v>0</v>
      </c>
      <c r="AD147" s="169">
        <f ca="1">IF(AD$5-$I$5&lt;$A40-1," ",IF(AD$5-$I$5+1&gt;'Primary inputs Alt'!$C$17,0,(SUM(OFFSET($I$23,0,AD$5-$I$5-$A40+1)))*$C93))</f>
        <v>0</v>
      </c>
      <c r="AE147" s="169">
        <f ca="1">IF(AE$5-$I$5&lt;$A40-1," ",IF(AE$5-$I$5+1&gt;'Primary inputs Alt'!$C$17,0,(SUM(OFFSET($I$23,0,AE$5-$I$5-$A40+1)))*$C93))</f>
        <v>0</v>
      </c>
      <c r="AF147" s="169">
        <f ca="1">IF(AF$5-$I$5&lt;$A40-1," ",IF(AF$5-$I$5+1&gt;'Primary inputs Alt'!$C$17,0,(SUM(OFFSET($I$23,0,AF$5-$I$5-$A40+1)))*$C93))</f>
        <v>0</v>
      </c>
      <c r="AG147" s="169">
        <f ca="1">IF(AG$5-$I$5&lt;$A40-1," ",IF(AG$5-$I$5+1&gt;'Primary inputs Alt'!$C$17,0,(SUM(OFFSET($I$23,0,AG$5-$I$5-$A40+1)))*$C93))</f>
        <v>0</v>
      </c>
      <c r="AH147" s="169">
        <f ca="1">IF(AH$5-$I$5&lt;$A40-1," ",IF(AH$5-$I$5+1&gt;'Primary inputs Alt'!$C$17,0,(SUM(OFFSET($I$23,0,AH$5-$I$5-$A40+1)))*$C93))</f>
        <v>0</v>
      </c>
      <c r="AI147" s="169">
        <f ca="1">IF(AI$5-$I$5&lt;$A40-1," ",IF(AI$5-$I$5+1&gt;'Primary inputs Alt'!$C$17,0,(SUM(OFFSET($I$23,0,AI$5-$I$5-$A40+1)))*$C93))</f>
        <v>0</v>
      </c>
      <c r="AJ147" s="169">
        <f ca="1">IF(AJ$5-$I$5&lt;$A40-1," ",IF(AJ$5-$I$5+1&gt;'Primary inputs Alt'!$C$17,0,(SUM(OFFSET($I$23,0,AJ$5-$I$5-$A40+1)))*$C93))</f>
        <v>0</v>
      </c>
      <c r="AK147" s="169">
        <f ca="1">IF(AK$5-$I$5&lt;$A40-1," ",IF(AK$5-$I$5+1&gt;'Primary inputs Alt'!$C$17,0,(SUM(OFFSET($I$23,0,AK$5-$I$5-$A40+1)))*$C93))</f>
        <v>0</v>
      </c>
      <c r="AL147" s="169">
        <f ca="1">IF(AL$5-$I$5&lt;$A40-1," ",IF(AL$5-$I$5+1&gt;'Primary inputs Alt'!$C$17,0,(SUM(OFFSET($I$23,0,AL$5-$I$5-$A40+1)))*$C93))</f>
        <v>0</v>
      </c>
      <c r="AM147" s="169">
        <f ca="1">IF(AM$5-$I$5&lt;$A40-1," ",IF(AM$5-$I$5+1&gt;'Primary inputs Alt'!$C$17,0,(SUM(OFFSET($I$23,0,AM$5-$I$5-$A40+1)))*$C93))</f>
        <v>0</v>
      </c>
      <c r="AN147" s="169">
        <f ca="1">IF(AN$5-$I$5&lt;$A40-1," ",IF(AN$5-$I$5+1&gt;'Primary inputs Alt'!$C$17,0,(SUM(OFFSET($I$23,0,AN$5-$I$5-$A40+1)))*$C93))</f>
        <v>0</v>
      </c>
      <c r="AO147" s="169">
        <f ca="1">IF(AO$5-$I$5&lt;$A40-1," ",IF(AO$5-$I$5+1&gt;'Primary inputs Alt'!$C$17,0,(SUM(OFFSET($I$23,0,AO$5-$I$5-$A40+1)))*$C93))</f>
        <v>0</v>
      </c>
      <c r="AP147" s="169">
        <f ca="1">IF(AP$5-$I$5&lt;$A40-1," ",IF(AP$5-$I$5+1&gt;'Primary inputs Alt'!$C$17,0,(SUM(OFFSET($I$23,0,AP$5-$I$5-$A40+1)))*$C93))</f>
        <v>0</v>
      </c>
      <c r="AQ147" s="169">
        <f ca="1">IF(AQ$5-$I$5&lt;$A40-1," ",IF(AQ$5-$I$5+1&gt;'Primary inputs Alt'!$C$17,0,(SUM(OFFSET($I$23,0,AQ$5-$I$5-$A40+1)))*$C93))</f>
        <v>0</v>
      </c>
      <c r="AR147" s="169">
        <f ca="1">IF(AR$5-$I$5&lt;$A40-1," ",IF(AR$5-$I$5+1&gt;'Primary inputs Alt'!$C$17,0,(SUM(OFFSET($I$23,0,AR$5-$I$5-$A40+1)))*$C93))</f>
        <v>0</v>
      </c>
      <c r="AS147" s="169">
        <f ca="1">IF(AS$5-$I$5&lt;$A40-1," ",IF(AS$5-$I$5+1&gt;'Primary inputs Alt'!$C$17,0,(SUM(OFFSET($I$23,0,AS$5-$I$5-$A40+1)))*$C93))</f>
        <v>0</v>
      </c>
      <c r="AT147" s="169">
        <f ca="1">IF(AT$5-$I$5&lt;$A40-1," ",IF(AT$5-$I$5+1&gt;'Primary inputs Alt'!$C$17,0,(SUM(OFFSET($I$23,0,AT$5-$I$5-$A40+1)))*$C93))</f>
        <v>0</v>
      </c>
      <c r="AU147" s="169">
        <f ca="1">IF(AU$5-$I$5&lt;$A40-1," ",IF(AU$5-$I$5+1&gt;'Primary inputs Alt'!$C$17,0,(SUM(OFFSET($I$23,0,AU$5-$I$5-$A40+1)))*$C93))</f>
        <v>0</v>
      </c>
      <c r="AV147" s="169">
        <f ca="1">IF(AV$5-$I$5&lt;$A40-1," ",IF(AV$5-$I$5+1&gt;'Primary inputs Alt'!$C$17,0,(SUM(OFFSET($I$23,0,AV$5-$I$5-$A40+1)))*$C93))</f>
        <v>0</v>
      </c>
      <c r="AW147" s="169">
        <f ca="1">IF(AW$5-$I$5&lt;$A40-1," ",IF(AW$5-$I$5+1&gt;'Primary inputs Alt'!$C$17,0,(SUM(OFFSET($I$23,0,AW$5-$I$5-$A40+1)))*$C93))</f>
        <v>0</v>
      </c>
      <c r="AX147" s="169">
        <f ca="1">IF(AX$5-$I$5&lt;$A40-1," ",IF(AX$5-$I$5+1&gt;'Primary inputs Alt'!$C$17,0,(SUM(OFFSET($I$23,0,AX$5-$I$5-$A40+1)))*$C93))</f>
        <v>0</v>
      </c>
      <c r="AY147" s="169">
        <f ca="1">IF(AY$5-$I$5&lt;$A40-1," ",IF(AY$5-$I$5+1&gt;'Primary inputs Alt'!$C$17,0,(SUM(OFFSET($I$23,0,AY$5-$I$5-$A40+1)))*$C93))</f>
        <v>0</v>
      </c>
      <c r="AZ147" s="169">
        <f ca="1">IF(AZ$5-$I$5&lt;$A40-1," ",IF(AZ$5-$I$5+1&gt;'Primary inputs Alt'!$C$17,0,(SUM(OFFSET($I$23,0,AZ$5-$I$5-$A40+1)))*$C93))</f>
        <v>0</v>
      </c>
      <c r="BA147" s="169">
        <f ca="1">IF(BA$5-$I$5&lt;$A40-1," ",IF(BA$5-$I$5+1&gt;'Primary inputs Alt'!$C$17,0,(SUM(OFFSET($I$23,0,BA$5-$I$5-$A40+1)))*$C93))</f>
        <v>0</v>
      </c>
      <c r="BB147" s="169">
        <f ca="1">IF(BB$5-$I$5&lt;$A40-1," ",IF(BB$5-$I$5+1&gt;'Primary inputs Alt'!$C$17,0,(SUM(OFFSET($I$23,0,BB$5-$I$5-$A40+1)))*$C93))</f>
        <v>0</v>
      </c>
      <c r="BC147" s="169">
        <f ca="1">IF(BC$5-$I$5&lt;$A40-1," ",IF(BC$5-$I$5+1&gt;'Primary inputs Alt'!$C$17,0,(SUM(OFFSET($I$23,0,BC$5-$I$5-$A40+1)))*$C93))</f>
        <v>0</v>
      </c>
      <c r="BD147" s="169">
        <f ca="1">IF(BD$5-$I$5&lt;$A40-1," ",IF(BD$5-$I$5+1&gt;'Primary inputs Alt'!$C$17,0,(SUM(OFFSET($I$23,0,BD$5-$I$5-$A40+1)))*$C93))</f>
        <v>0</v>
      </c>
      <c r="BE147" s="169">
        <f ca="1">IF(BE$5-$I$5&lt;$A40-1," ",IF(BE$5-$I$5+1&gt;'Primary inputs Alt'!$C$17,0,(SUM(OFFSET($I$23,0,BE$5-$I$5-$A40+1)))*$C93))</f>
        <v>0</v>
      </c>
      <c r="BF147" s="169">
        <f ca="1">IF(BF$5-$I$5&lt;$A40-1," ",IF(BF$5-$I$5+1&gt;'Primary inputs Alt'!$C$17,0,(SUM(OFFSET($I$23,0,BF$5-$I$5-$A40+1)))*$C93))</f>
        <v>0</v>
      </c>
    </row>
    <row r="148" spans="2:58">
      <c r="B148" s="119" t="s">
        <v>210</v>
      </c>
      <c r="C148" s="119">
        <f t="shared" ca="1" si="5"/>
        <v>0</v>
      </c>
      <c r="I148" s="169" t="str">
        <f ca="1">IF(I$5-$I$5&lt;$A41-1," ",IF(I$5-$I$5+1&gt;'Primary inputs Alt'!$C$17,0,(SUM(OFFSET($I$23,0,I$5-$I$5-$A41+1)))*$C94))</f>
        <v xml:space="preserve"> </v>
      </c>
      <c r="J148" s="169" t="str">
        <f ca="1">IF(J$5-$I$5&lt;$A41-1," ",IF(J$5-$I$5+1&gt;'Primary inputs Alt'!$C$17,0,(SUM(OFFSET($I$23,0,J$5-$I$5-$A41+1)))*$C94))</f>
        <v xml:space="preserve"> </v>
      </c>
      <c r="K148" s="169" t="str">
        <f ca="1">IF(K$5-$I$5&lt;$A41-1," ",IF(K$5-$I$5+1&gt;'Primary inputs Alt'!$C$17,0,(SUM(OFFSET($I$23,0,K$5-$I$5-$A41+1)))*$C94))</f>
        <v xml:space="preserve"> </v>
      </c>
      <c r="L148" s="169" t="str">
        <f ca="1">IF(L$5-$I$5&lt;$A41-1," ",IF(L$5-$I$5+1&gt;'Primary inputs Alt'!$C$17,0,(SUM(OFFSET($I$23,0,L$5-$I$5-$A41+1)))*$C94))</f>
        <v xml:space="preserve"> </v>
      </c>
      <c r="M148" s="169" t="str">
        <f ca="1">IF(M$5-$I$5&lt;$A41-1," ",IF(M$5-$I$5+1&gt;'Primary inputs Alt'!$C$17,0,(SUM(OFFSET($I$23,0,M$5-$I$5-$A41+1)))*$C94))</f>
        <v xml:space="preserve"> </v>
      </c>
      <c r="N148" s="169" t="str">
        <f ca="1">IF(N$5-$I$5&lt;$A41-1," ",IF(N$5-$I$5+1&gt;'Primary inputs Alt'!$C$17,0,(SUM(OFFSET($I$23,0,N$5-$I$5-$A41+1)))*$C94))</f>
        <v xml:space="preserve"> </v>
      </c>
      <c r="O148" s="169" t="str">
        <f ca="1">IF(O$5-$I$5&lt;$A41-1," ",IF(O$5-$I$5+1&gt;'Primary inputs Alt'!$C$17,0,(SUM(OFFSET($I$23,0,O$5-$I$5-$A41+1)))*$C94))</f>
        <v xml:space="preserve"> </v>
      </c>
      <c r="P148" s="169" t="str">
        <f ca="1">IF(P$5-$I$5&lt;$A41-1," ",IF(P$5-$I$5+1&gt;'Primary inputs Alt'!$C$17,0,(SUM(OFFSET($I$23,0,P$5-$I$5-$A41+1)))*$C94))</f>
        <v xml:space="preserve"> </v>
      </c>
      <c r="Q148" s="169" t="str">
        <f ca="1">IF(Q$5-$I$5&lt;$A41-1," ",IF(Q$5-$I$5+1&gt;'Primary inputs Alt'!$C$17,0,(SUM(OFFSET($I$23,0,Q$5-$I$5-$A41+1)))*$C94))</f>
        <v xml:space="preserve"> </v>
      </c>
      <c r="R148" s="169" t="str">
        <f ca="1">IF(R$5-$I$5&lt;$A41-1," ",IF(R$5-$I$5+1&gt;'Primary inputs Alt'!$C$17,0,(SUM(OFFSET($I$23,0,R$5-$I$5-$A41+1)))*$C94))</f>
        <v xml:space="preserve"> </v>
      </c>
      <c r="S148" s="169" t="str">
        <f ca="1">IF(S$5-$I$5&lt;$A41-1," ",IF(S$5-$I$5+1&gt;'Primary inputs Alt'!$C$17,0,(SUM(OFFSET($I$23,0,S$5-$I$5-$A41+1)))*$C94))</f>
        <v xml:space="preserve"> </v>
      </c>
      <c r="T148" s="169" t="str">
        <f ca="1">IF(T$5-$I$5&lt;$A41-1," ",IF(T$5-$I$5+1&gt;'Primary inputs Alt'!$C$17,0,(SUM(OFFSET($I$23,0,T$5-$I$5-$A41+1)))*$C94))</f>
        <v xml:space="preserve"> </v>
      </c>
      <c r="U148" s="169" t="str">
        <f ca="1">IF(U$5-$I$5&lt;$A41-1," ",IF(U$5-$I$5+1&gt;'Primary inputs Alt'!$C$17,0,(SUM(OFFSET($I$23,0,U$5-$I$5-$A41+1)))*$C94))</f>
        <v xml:space="preserve"> </v>
      </c>
      <c r="V148" s="169" t="str">
        <f ca="1">IF(V$5-$I$5&lt;$A41-1," ",IF(V$5-$I$5+1&gt;'Primary inputs Alt'!$C$17,0,(SUM(OFFSET($I$23,0,V$5-$I$5-$A41+1)))*$C94))</f>
        <v xml:space="preserve"> </v>
      </c>
      <c r="W148" s="169" t="str">
        <f ca="1">IF(W$5-$I$5&lt;$A41-1," ",IF(W$5-$I$5+1&gt;'Primary inputs Alt'!$C$17,0,(SUM(OFFSET($I$23,0,W$5-$I$5-$A41+1)))*$C94))</f>
        <v xml:space="preserve"> </v>
      </c>
      <c r="X148" s="169">
        <f ca="1">IF(X$5-$I$5&lt;$A41-1," ",IF(X$5-$I$5+1&gt;'Primary inputs Alt'!$C$17,0,(SUM(OFFSET($I$23,0,X$5-$I$5-$A41+1)))*$C94))</f>
        <v>0</v>
      </c>
      <c r="Y148" s="169">
        <f ca="1">IF(Y$5-$I$5&lt;$A41-1," ",IF(Y$5-$I$5+1&gt;'Primary inputs Alt'!$C$17,0,(SUM(OFFSET($I$23,0,Y$5-$I$5-$A41+1)))*$C94))</f>
        <v>0</v>
      </c>
      <c r="Z148" s="169">
        <f ca="1">IF(Z$5-$I$5&lt;$A41-1," ",IF(Z$5-$I$5+1&gt;'Primary inputs Alt'!$C$17,0,(SUM(OFFSET($I$23,0,Z$5-$I$5-$A41+1)))*$C94))</f>
        <v>0</v>
      </c>
      <c r="AA148" s="169">
        <f ca="1">IF(AA$5-$I$5&lt;$A41-1," ",IF(AA$5-$I$5+1&gt;'Primary inputs Alt'!$C$17,0,(SUM(OFFSET($I$23,0,AA$5-$I$5-$A41+1)))*$C94))</f>
        <v>0</v>
      </c>
      <c r="AB148" s="169">
        <f ca="1">IF(AB$5-$I$5&lt;$A41-1," ",IF(AB$5-$I$5+1&gt;'Primary inputs Alt'!$C$17,0,(SUM(OFFSET($I$23,0,AB$5-$I$5-$A41+1)))*$C94))</f>
        <v>0</v>
      </c>
      <c r="AC148" s="169">
        <f ca="1">IF(AC$5-$I$5&lt;$A41-1," ",IF(AC$5-$I$5+1&gt;'Primary inputs Alt'!$C$17,0,(SUM(OFFSET($I$23,0,AC$5-$I$5-$A41+1)))*$C94))</f>
        <v>0</v>
      </c>
      <c r="AD148" s="169">
        <f ca="1">IF(AD$5-$I$5&lt;$A41-1," ",IF(AD$5-$I$5+1&gt;'Primary inputs Alt'!$C$17,0,(SUM(OFFSET($I$23,0,AD$5-$I$5-$A41+1)))*$C94))</f>
        <v>0</v>
      </c>
      <c r="AE148" s="169">
        <f ca="1">IF(AE$5-$I$5&lt;$A41-1," ",IF(AE$5-$I$5+1&gt;'Primary inputs Alt'!$C$17,0,(SUM(OFFSET($I$23,0,AE$5-$I$5-$A41+1)))*$C94))</f>
        <v>0</v>
      </c>
      <c r="AF148" s="169">
        <f ca="1">IF(AF$5-$I$5&lt;$A41-1," ",IF(AF$5-$I$5+1&gt;'Primary inputs Alt'!$C$17,0,(SUM(OFFSET($I$23,0,AF$5-$I$5-$A41+1)))*$C94))</f>
        <v>0</v>
      </c>
      <c r="AG148" s="169">
        <f ca="1">IF(AG$5-$I$5&lt;$A41-1," ",IF(AG$5-$I$5+1&gt;'Primary inputs Alt'!$C$17,0,(SUM(OFFSET($I$23,0,AG$5-$I$5-$A41+1)))*$C94))</f>
        <v>0</v>
      </c>
      <c r="AH148" s="169">
        <f ca="1">IF(AH$5-$I$5&lt;$A41-1," ",IF(AH$5-$I$5+1&gt;'Primary inputs Alt'!$C$17,0,(SUM(OFFSET($I$23,0,AH$5-$I$5-$A41+1)))*$C94))</f>
        <v>0</v>
      </c>
      <c r="AI148" s="169">
        <f ca="1">IF(AI$5-$I$5&lt;$A41-1," ",IF(AI$5-$I$5+1&gt;'Primary inputs Alt'!$C$17,0,(SUM(OFFSET($I$23,0,AI$5-$I$5-$A41+1)))*$C94))</f>
        <v>0</v>
      </c>
      <c r="AJ148" s="169">
        <f ca="1">IF(AJ$5-$I$5&lt;$A41-1," ",IF(AJ$5-$I$5+1&gt;'Primary inputs Alt'!$C$17,0,(SUM(OFFSET($I$23,0,AJ$5-$I$5-$A41+1)))*$C94))</f>
        <v>0</v>
      </c>
      <c r="AK148" s="169">
        <f ca="1">IF(AK$5-$I$5&lt;$A41-1," ",IF(AK$5-$I$5+1&gt;'Primary inputs Alt'!$C$17,0,(SUM(OFFSET($I$23,0,AK$5-$I$5-$A41+1)))*$C94))</f>
        <v>0</v>
      </c>
      <c r="AL148" s="169">
        <f ca="1">IF(AL$5-$I$5&lt;$A41-1," ",IF(AL$5-$I$5+1&gt;'Primary inputs Alt'!$C$17,0,(SUM(OFFSET($I$23,0,AL$5-$I$5-$A41+1)))*$C94))</f>
        <v>0</v>
      </c>
      <c r="AM148" s="169">
        <f ca="1">IF(AM$5-$I$5&lt;$A41-1," ",IF(AM$5-$I$5+1&gt;'Primary inputs Alt'!$C$17,0,(SUM(OFFSET($I$23,0,AM$5-$I$5-$A41+1)))*$C94))</f>
        <v>0</v>
      </c>
      <c r="AN148" s="169">
        <f ca="1">IF(AN$5-$I$5&lt;$A41-1," ",IF(AN$5-$I$5+1&gt;'Primary inputs Alt'!$C$17,0,(SUM(OFFSET($I$23,0,AN$5-$I$5-$A41+1)))*$C94))</f>
        <v>0</v>
      </c>
      <c r="AO148" s="169">
        <f ca="1">IF(AO$5-$I$5&lt;$A41-1," ",IF(AO$5-$I$5+1&gt;'Primary inputs Alt'!$C$17,0,(SUM(OFFSET($I$23,0,AO$5-$I$5-$A41+1)))*$C94))</f>
        <v>0</v>
      </c>
      <c r="AP148" s="169">
        <f ca="1">IF(AP$5-$I$5&lt;$A41-1," ",IF(AP$5-$I$5+1&gt;'Primary inputs Alt'!$C$17,0,(SUM(OFFSET($I$23,0,AP$5-$I$5-$A41+1)))*$C94))</f>
        <v>0</v>
      </c>
      <c r="AQ148" s="169">
        <f ca="1">IF(AQ$5-$I$5&lt;$A41-1," ",IF(AQ$5-$I$5+1&gt;'Primary inputs Alt'!$C$17,0,(SUM(OFFSET($I$23,0,AQ$5-$I$5-$A41+1)))*$C94))</f>
        <v>0</v>
      </c>
      <c r="AR148" s="169">
        <f ca="1">IF(AR$5-$I$5&lt;$A41-1," ",IF(AR$5-$I$5+1&gt;'Primary inputs Alt'!$C$17,0,(SUM(OFFSET($I$23,0,AR$5-$I$5-$A41+1)))*$C94))</f>
        <v>0</v>
      </c>
      <c r="AS148" s="169">
        <f ca="1">IF(AS$5-$I$5&lt;$A41-1," ",IF(AS$5-$I$5+1&gt;'Primary inputs Alt'!$C$17,0,(SUM(OFFSET($I$23,0,AS$5-$I$5-$A41+1)))*$C94))</f>
        <v>0</v>
      </c>
      <c r="AT148" s="169">
        <f ca="1">IF(AT$5-$I$5&lt;$A41-1," ",IF(AT$5-$I$5+1&gt;'Primary inputs Alt'!$C$17,0,(SUM(OFFSET($I$23,0,AT$5-$I$5-$A41+1)))*$C94))</f>
        <v>0</v>
      </c>
      <c r="AU148" s="169">
        <f ca="1">IF(AU$5-$I$5&lt;$A41-1," ",IF(AU$5-$I$5+1&gt;'Primary inputs Alt'!$C$17,0,(SUM(OFFSET($I$23,0,AU$5-$I$5-$A41+1)))*$C94))</f>
        <v>0</v>
      </c>
      <c r="AV148" s="169">
        <f ca="1">IF(AV$5-$I$5&lt;$A41-1," ",IF(AV$5-$I$5+1&gt;'Primary inputs Alt'!$C$17,0,(SUM(OFFSET($I$23,0,AV$5-$I$5-$A41+1)))*$C94))</f>
        <v>0</v>
      </c>
      <c r="AW148" s="169">
        <f ca="1">IF(AW$5-$I$5&lt;$A41-1," ",IF(AW$5-$I$5+1&gt;'Primary inputs Alt'!$C$17,0,(SUM(OFFSET($I$23,0,AW$5-$I$5-$A41+1)))*$C94))</f>
        <v>0</v>
      </c>
      <c r="AX148" s="169">
        <f ca="1">IF(AX$5-$I$5&lt;$A41-1," ",IF(AX$5-$I$5+1&gt;'Primary inputs Alt'!$C$17,0,(SUM(OFFSET($I$23,0,AX$5-$I$5-$A41+1)))*$C94))</f>
        <v>0</v>
      </c>
      <c r="AY148" s="169">
        <f ca="1">IF(AY$5-$I$5&lt;$A41-1," ",IF(AY$5-$I$5+1&gt;'Primary inputs Alt'!$C$17,0,(SUM(OFFSET($I$23,0,AY$5-$I$5-$A41+1)))*$C94))</f>
        <v>0</v>
      </c>
      <c r="AZ148" s="169">
        <f ca="1">IF(AZ$5-$I$5&lt;$A41-1," ",IF(AZ$5-$I$5+1&gt;'Primary inputs Alt'!$C$17,0,(SUM(OFFSET($I$23,0,AZ$5-$I$5-$A41+1)))*$C94))</f>
        <v>0</v>
      </c>
      <c r="BA148" s="169">
        <f ca="1">IF(BA$5-$I$5&lt;$A41-1," ",IF(BA$5-$I$5+1&gt;'Primary inputs Alt'!$C$17,0,(SUM(OFFSET($I$23,0,BA$5-$I$5-$A41+1)))*$C94))</f>
        <v>0</v>
      </c>
      <c r="BB148" s="169">
        <f ca="1">IF(BB$5-$I$5&lt;$A41-1," ",IF(BB$5-$I$5+1&gt;'Primary inputs Alt'!$C$17,0,(SUM(OFFSET($I$23,0,BB$5-$I$5-$A41+1)))*$C94))</f>
        <v>0</v>
      </c>
      <c r="BC148" s="169">
        <f ca="1">IF(BC$5-$I$5&lt;$A41-1," ",IF(BC$5-$I$5+1&gt;'Primary inputs Alt'!$C$17,0,(SUM(OFFSET($I$23,0,BC$5-$I$5-$A41+1)))*$C94))</f>
        <v>0</v>
      </c>
      <c r="BD148" s="169">
        <f ca="1">IF(BD$5-$I$5&lt;$A41-1," ",IF(BD$5-$I$5+1&gt;'Primary inputs Alt'!$C$17,0,(SUM(OFFSET($I$23,0,BD$5-$I$5-$A41+1)))*$C94))</f>
        <v>0</v>
      </c>
      <c r="BE148" s="169">
        <f ca="1">IF(BE$5-$I$5&lt;$A41-1," ",IF(BE$5-$I$5+1&gt;'Primary inputs Alt'!$C$17,0,(SUM(OFFSET($I$23,0,BE$5-$I$5-$A41+1)))*$C94))</f>
        <v>0</v>
      </c>
      <c r="BF148" s="169">
        <f ca="1">IF(BF$5-$I$5&lt;$A41-1," ",IF(BF$5-$I$5+1&gt;'Primary inputs Alt'!$C$17,0,(SUM(OFFSET($I$23,0,BF$5-$I$5-$A41+1)))*$C94))</f>
        <v>0</v>
      </c>
    </row>
    <row r="149" spans="2:58">
      <c r="B149" s="119" t="s">
        <v>211</v>
      </c>
      <c r="C149" s="119">
        <f t="shared" ca="1" si="5"/>
        <v>0</v>
      </c>
      <c r="I149" s="169" t="str">
        <f ca="1">IF(I$5-$I$5&lt;$A42-1," ",IF(I$5-$I$5+1&gt;'Primary inputs Alt'!$C$17,0,(SUM(OFFSET($I$23,0,I$5-$I$5-$A42+1)))*$C95))</f>
        <v xml:space="preserve"> </v>
      </c>
      <c r="J149" s="169" t="str">
        <f ca="1">IF(J$5-$I$5&lt;$A42-1," ",IF(J$5-$I$5+1&gt;'Primary inputs Alt'!$C$17,0,(SUM(OFFSET($I$23,0,J$5-$I$5-$A42+1)))*$C95))</f>
        <v xml:space="preserve"> </v>
      </c>
      <c r="K149" s="169" t="str">
        <f ca="1">IF(K$5-$I$5&lt;$A42-1," ",IF(K$5-$I$5+1&gt;'Primary inputs Alt'!$C$17,0,(SUM(OFFSET($I$23,0,K$5-$I$5-$A42+1)))*$C95))</f>
        <v xml:space="preserve"> </v>
      </c>
      <c r="L149" s="169" t="str">
        <f ca="1">IF(L$5-$I$5&lt;$A42-1," ",IF(L$5-$I$5+1&gt;'Primary inputs Alt'!$C$17,0,(SUM(OFFSET($I$23,0,L$5-$I$5-$A42+1)))*$C95))</f>
        <v xml:space="preserve"> </v>
      </c>
      <c r="M149" s="169" t="str">
        <f ca="1">IF(M$5-$I$5&lt;$A42-1," ",IF(M$5-$I$5+1&gt;'Primary inputs Alt'!$C$17,0,(SUM(OFFSET($I$23,0,M$5-$I$5-$A42+1)))*$C95))</f>
        <v xml:space="preserve"> </v>
      </c>
      <c r="N149" s="169" t="str">
        <f ca="1">IF(N$5-$I$5&lt;$A42-1," ",IF(N$5-$I$5+1&gt;'Primary inputs Alt'!$C$17,0,(SUM(OFFSET($I$23,0,N$5-$I$5-$A42+1)))*$C95))</f>
        <v xml:space="preserve"> </v>
      </c>
      <c r="O149" s="169" t="str">
        <f ca="1">IF(O$5-$I$5&lt;$A42-1," ",IF(O$5-$I$5+1&gt;'Primary inputs Alt'!$C$17,0,(SUM(OFFSET($I$23,0,O$5-$I$5-$A42+1)))*$C95))</f>
        <v xml:space="preserve"> </v>
      </c>
      <c r="P149" s="169" t="str">
        <f ca="1">IF(P$5-$I$5&lt;$A42-1," ",IF(P$5-$I$5+1&gt;'Primary inputs Alt'!$C$17,0,(SUM(OFFSET($I$23,0,P$5-$I$5-$A42+1)))*$C95))</f>
        <v xml:space="preserve"> </v>
      </c>
      <c r="Q149" s="169" t="str">
        <f ca="1">IF(Q$5-$I$5&lt;$A42-1," ",IF(Q$5-$I$5+1&gt;'Primary inputs Alt'!$C$17,0,(SUM(OFFSET($I$23,0,Q$5-$I$5-$A42+1)))*$C95))</f>
        <v xml:space="preserve"> </v>
      </c>
      <c r="R149" s="169" t="str">
        <f ca="1">IF(R$5-$I$5&lt;$A42-1," ",IF(R$5-$I$5+1&gt;'Primary inputs Alt'!$C$17,0,(SUM(OFFSET($I$23,0,R$5-$I$5-$A42+1)))*$C95))</f>
        <v xml:space="preserve"> </v>
      </c>
      <c r="S149" s="169" t="str">
        <f ca="1">IF(S$5-$I$5&lt;$A42-1," ",IF(S$5-$I$5+1&gt;'Primary inputs Alt'!$C$17,0,(SUM(OFFSET($I$23,0,S$5-$I$5-$A42+1)))*$C95))</f>
        <v xml:space="preserve"> </v>
      </c>
      <c r="T149" s="169" t="str">
        <f ca="1">IF(T$5-$I$5&lt;$A42-1," ",IF(T$5-$I$5+1&gt;'Primary inputs Alt'!$C$17,0,(SUM(OFFSET($I$23,0,T$5-$I$5-$A42+1)))*$C95))</f>
        <v xml:space="preserve"> </v>
      </c>
      <c r="U149" s="169" t="str">
        <f ca="1">IF(U$5-$I$5&lt;$A42-1," ",IF(U$5-$I$5+1&gt;'Primary inputs Alt'!$C$17,0,(SUM(OFFSET($I$23,0,U$5-$I$5-$A42+1)))*$C95))</f>
        <v xml:space="preserve"> </v>
      </c>
      <c r="V149" s="169" t="str">
        <f ca="1">IF(V$5-$I$5&lt;$A42-1," ",IF(V$5-$I$5+1&gt;'Primary inputs Alt'!$C$17,0,(SUM(OFFSET($I$23,0,V$5-$I$5-$A42+1)))*$C95))</f>
        <v xml:space="preserve"> </v>
      </c>
      <c r="W149" s="169" t="str">
        <f ca="1">IF(W$5-$I$5&lt;$A42-1," ",IF(W$5-$I$5+1&gt;'Primary inputs Alt'!$C$17,0,(SUM(OFFSET($I$23,0,W$5-$I$5-$A42+1)))*$C95))</f>
        <v xml:space="preserve"> </v>
      </c>
      <c r="X149" s="169" t="str">
        <f ca="1">IF(X$5-$I$5&lt;$A42-1," ",IF(X$5-$I$5+1&gt;'Primary inputs Alt'!$C$17,0,(SUM(OFFSET($I$23,0,X$5-$I$5-$A42+1)))*$C95))</f>
        <v xml:space="preserve"> </v>
      </c>
      <c r="Y149" s="169">
        <f ca="1">IF(Y$5-$I$5&lt;$A42-1," ",IF(Y$5-$I$5+1&gt;'Primary inputs Alt'!$C$17,0,(SUM(OFFSET($I$23,0,Y$5-$I$5-$A42+1)))*$C95))</f>
        <v>0</v>
      </c>
      <c r="Z149" s="169">
        <f ca="1">IF(Z$5-$I$5&lt;$A42-1," ",IF(Z$5-$I$5+1&gt;'Primary inputs Alt'!$C$17,0,(SUM(OFFSET($I$23,0,Z$5-$I$5-$A42+1)))*$C95))</f>
        <v>0</v>
      </c>
      <c r="AA149" s="169">
        <f ca="1">IF(AA$5-$I$5&lt;$A42-1," ",IF(AA$5-$I$5+1&gt;'Primary inputs Alt'!$C$17,0,(SUM(OFFSET($I$23,0,AA$5-$I$5-$A42+1)))*$C95))</f>
        <v>0</v>
      </c>
      <c r="AB149" s="169">
        <f ca="1">IF(AB$5-$I$5&lt;$A42-1," ",IF(AB$5-$I$5+1&gt;'Primary inputs Alt'!$C$17,0,(SUM(OFFSET($I$23,0,AB$5-$I$5-$A42+1)))*$C95))</f>
        <v>0</v>
      </c>
      <c r="AC149" s="169">
        <f ca="1">IF(AC$5-$I$5&lt;$A42-1," ",IF(AC$5-$I$5+1&gt;'Primary inputs Alt'!$C$17,0,(SUM(OFFSET($I$23,0,AC$5-$I$5-$A42+1)))*$C95))</f>
        <v>0</v>
      </c>
      <c r="AD149" s="169">
        <f ca="1">IF(AD$5-$I$5&lt;$A42-1," ",IF(AD$5-$I$5+1&gt;'Primary inputs Alt'!$C$17,0,(SUM(OFFSET($I$23,0,AD$5-$I$5-$A42+1)))*$C95))</f>
        <v>0</v>
      </c>
      <c r="AE149" s="169">
        <f ca="1">IF(AE$5-$I$5&lt;$A42-1," ",IF(AE$5-$I$5+1&gt;'Primary inputs Alt'!$C$17,0,(SUM(OFFSET($I$23,0,AE$5-$I$5-$A42+1)))*$C95))</f>
        <v>0</v>
      </c>
      <c r="AF149" s="169">
        <f ca="1">IF(AF$5-$I$5&lt;$A42-1," ",IF(AF$5-$I$5+1&gt;'Primary inputs Alt'!$C$17,0,(SUM(OFFSET($I$23,0,AF$5-$I$5-$A42+1)))*$C95))</f>
        <v>0</v>
      </c>
      <c r="AG149" s="169">
        <f ca="1">IF(AG$5-$I$5&lt;$A42-1," ",IF(AG$5-$I$5+1&gt;'Primary inputs Alt'!$C$17,0,(SUM(OFFSET($I$23,0,AG$5-$I$5-$A42+1)))*$C95))</f>
        <v>0</v>
      </c>
      <c r="AH149" s="169">
        <f ca="1">IF(AH$5-$I$5&lt;$A42-1," ",IF(AH$5-$I$5+1&gt;'Primary inputs Alt'!$C$17,0,(SUM(OFFSET($I$23,0,AH$5-$I$5-$A42+1)))*$C95))</f>
        <v>0</v>
      </c>
      <c r="AI149" s="169">
        <f ca="1">IF(AI$5-$I$5&lt;$A42-1," ",IF(AI$5-$I$5+1&gt;'Primary inputs Alt'!$C$17,0,(SUM(OFFSET($I$23,0,AI$5-$I$5-$A42+1)))*$C95))</f>
        <v>0</v>
      </c>
      <c r="AJ149" s="169">
        <f ca="1">IF(AJ$5-$I$5&lt;$A42-1," ",IF(AJ$5-$I$5+1&gt;'Primary inputs Alt'!$C$17,0,(SUM(OFFSET($I$23,0,AJ$5-$I$5-$A42+1)))*$C95))</f>
        <v>0</v>
      </c>
      <c r="AK149" s="169">
        <f ca="1">IF(AK$5-$I$5&lt;$A42-1," ",IF(AK$5-$I$5+1&gt;'Primary inputs Alt'!$C$17,0,(SUM(OFFSET($I$23,0,AK$5-$I$5-$A42+1)))*$C95))</f>
        <v>0</v>
      </c>
      <c r="AL149" s="169">
        <f ca="1">IF(AL$5-$I$5&lt;$A42-1," ",IF(AL$5-$I$5+1&gt;'Primary inputs Alt'!$C$17,0,(SUM(OFFSET($I$23,0,AL$5-$I$5-$A42+1)))*$C95))</f>
        <v>0</v>
      </c>
      <c r="AM149" s="169">
        <f ca="1">IF(AM$5-$I$5&lt;$A42-1," ",IF(AM$5-$I$5+1&gt;'Primary inputs Alt'!$C$17,0,(SUM(OFFSET($I$23,0,AM$5-$I$5-$A42+1)))*$C95))</f>
        <v>0</v>
      </c>
      <c r="AN149" s="169">
        <f ca="1">IF(AN$5-$I$5&lt;$A42-1," ",IF(AN$5-$I$5+1&gt;'Primary inputs Alt'!$C$17,0,(SUM(OFFSET($I$23,0,AN$5-$I$5-$A42+1)))*$C95))</f>
        <v>0</v>
      </c>
      <c r="AO149" s="169">
        <f ca="1">IF(AO$5-$I$5&lt;$A42-1," ",IF(AO$5-$I$5+1&gt;'Primary inputs Alt'!$C$17,0,(SUM(OFFSET($I$23,0,AO$5-$I$5-$A42+1)))*$C95))</f>
        <v>0</v>
      </c>
      <c r="AP149" s="169">
        <f ca="1">IF(AP$5-$I$5&lt;$A42-1," ",IF(AP$5-$I$5+1&gt;'Primary inputs Alt'!$C$17,0,(SUM(OFFSET($I$23,0,AP$5-$I$5-$A42+1)))*$C95))</f>
        <v>0</v>
      </c>
      <c r="AQ149" s="169">
        <f ca="1">IF(AQ$5-$I$5&lt;$A42-1," ",IF(AQ$5-$I$5+1&gt;'Primary inputs Alt'!$C$17,0,(SUM(OFFSET($I$23,0,AQ$5-$I$5-$A42+1)))*$C95))</f>
        <v>0</v>
      </c>
      <c r="AR149" s="169">
        <f ca="1">IF(AR$5-$I$5&lt;$A42-1," ",IF(AR$5-$I$5+1&gt;'Primary inputs Alt'!$C$17,0,(SUM(OFFSET($I$23,0,AR$5-$I$5-$A42+1)))*$C95))</f>
        <v>0</v>
      </c>
      <c r="AS149" s="169">
        <f ca="1">IF(AS$5-$I$5&lt;$A42-1," ",IF(AS$5-$I$5+1&gt;'Primary inputs Alt'!$C$17,0,(SUM(OFFSET($I$23,0,AS$5-$I$5-$A42+1)))*$C95))</f>
        <v>0</v>
      </c>
      <c r="AT149" s="169">
        <f ca="1">IF(AT$5-$I$5&lt;$A42-1," ",IF(AT$5-$I$5+1&gt;'Primary inputs Alt'!$C$17,0,(SUM(OFFSET($I$23,0,AT$5-$I$5-$A42+1)))*$C95))</f>
        <v>0</v>
      </c>
      <c r="AU149" s="169">
        <f ca="1">IF(AU$5-$I$5&lt;$A42-1," ",IF(AU$5-$I$5+1&gt;'Primary inputs Alt'!$C$17,0,(SUM(OFFSET($I$23,0,AU$5-$I$5-$A42+1)))*$C95))</f>
        <v>0</v>
      </c>
      <c r="AV149" s="169">
        <f ca="1">IF(AV$5-$I$5&lt;$A42-1," ",IF(AV$5-$I$5+1&gt;'Primary inputs Alt'!$C$17,0,(SUM(OFFSET($I$23,0,AV$5-$I$5-$A42+1)))*$C95))</f>
        <v>0</v>
      </c>
      <c r="AW149" s="169">
        <f ca="1">IF(AW$5-$I$5&lt;$A42-1," ",IF(AW$5-$I$5+1&gt;'Primary inputs Alt'!$C$17,0,(SUM(OFFSET($I$23,0,AW$5-$I$5-$A42+1)))*$C95))</f>
        <v>0</v>
      </c>
      <c r="AX149" s="169">
        <f ca="1">IF(AX$5-$I$5&lt;$A42-1," ",IF(AX$5-$I$5+1&gt;'Primary inputs Alt'!$C$17,0,(SUM(OFFSET($I$23,0,AX$5-$I$5-$A42+1)))*$C95))</f>
        <v>0</v>
      </c>
      <c r="AY149" s="169">
        <f ca="1">IF(AY$5-$I$5&lt;$A42-1," ",IF(AY$5-$I$5+1&gt;'Primary inputs Alt'!$C$17,0,(SUM(OFFSET($I$23,0,AY$5-$I$5-$A42+1)))*$C95))</f>
        <v>0</v>
      </c>
      <c r="AZ149" s="169">
        <f ca="1">IF(AZ$5-$I$5&lt;$A42-1," ",IF(AZ$5-$I$5+1&gt;'Primary inputs Alt'!$C$17,0,(SUM(OFFSET($I$23,0,AZ$5-$I$5-$A42+1)))*$C95))</f>
        <v>0</v>
      </c>
      <c r="BA149" s="169">
        <f ca="1">IF(BA$5-$I$5&lt;$A42-1," ",IF(BA$5-$I$5+1&gt;'Primary inputs Alt'!$C$17,0,(SUM(OFFSET($I$23,0,BA$5-$I$5-$A42+1)))*$C95))</f>
        <v>0</v>
      </c>
      <c r="BB149" s="169">
        <f ca="1">IF(BB$5-$I$5&lt;$A42-1," ",IF(BB$5-$I$5+1&gt;'Primary inputs Alt'!$C$17,0,(SUM(OFFSET($I$23,0,BB$5-$I$5-$A42+1)))*$C95))</f>
        <v>0</v>
      </c>
      <c r="BC149" s="169">
        <f ca="1">IF(BC$5-$I$5&lt;$A42-1," ",IF(BC$5-$I$5+1&gt;'Primary inputs Alt'!$C$17,0,(SUM(OFFSET($I$23,0,BC$5-$I$5-$A42+1)))*$C95))</f>
        <v>0</v>
      </c>
      <c r="BD149" s="169">
        <f ca="1">IF(BD$5-$I$5&lt;$A42-1," ",IF(BD$5-$I$5+1&gt;'Primary inputs Alt'!$C$17,0,(SUM(OFFSET($I$23,0,BD$5-$I$5-$A42+1)))*$C95))</f>
        <v>0</v>
      </c>
      <c r="BE149" s="169">
        <f ca="1">IF(BE$5-$I$5&lt;$A42-1," ",IF(BE$5-$I$5+1&gt;'Primary inputs Alt'!$C$17,0,(SUM(OFFSET($I$23,0,BE$5-$I$5-$A42+1)))*$C95))</f>
        <v>0</v>
      </c>
      <c r="BF149" s="169">
        <f ca="1">IF(BF$5-$I$5&lt;$A42-1," ",IF(BF$5-$I$5+1&gt;'Primary inputs Alt'!$C$17,0,(SUM(OFFSET($I$23,0,BF$5-$I$5-$A42+1)))*$C95))</f>
        <v>0</v>
      </c>
    </row>
    <row r="150" spans="2:58">
      <c r="B150" s="119" t="s">
        <v>212</v>
      </c>
      <c r="C150" s="119">
        <f t="shared" ca="1" si="5"/>
        <v>0</v>
      </c>
      <c r="I150" s="169" t="str">
        <f ca="1">IF(I$5-$I$5&lt;$A43-1," ",IF(I$5-$I$5+1&gt;'Primary inputs Alt'!$C$17,0,(SUM(OFFSET($I$23,0,I$5-$I$5-$A43+1)))*$C96))</f>
        <v xml:space="preserve"> </v>
      </c>
      <c r="J150" s="169" t="str">
        <f ca="1">IF(J$5-$I$5&lt;$A43-1," ",IF(J$5-$I$5+1&gt;'Primary inputs Alt'!$C$17,0,(SUM(OFFSET($I$23,0,J$5-$I$5-$A43+1)))*$C96))</f>
        <v xml:space="preserve"> </v>
      </c>
      <c r="K150" s="169" t="str">
        <f ca="1">IF(K$5-$I$5&lt;$A43-1," ",IF(K$5-$I$5+1&gt;'Primary inputs Alt'!$C$17,0,(SUM(OFFSET($I$23,0,K$5-$I$5-$A43+1)))*$C96))</f>
        <v xml:space="preserve"> </v>
      </c>
      <c r="L150" s="169" t="str">
        <f ca="1">IF(L$5-$I$5&lt;$A43-1," ",IF(L$5-$I$5+1&gt;'Primary inputs Alt'!$C$17,0,(SUM(OFFSET($I$23,0,L$5-$I$5-$A43+1)))*$C96))</f>
        <v xml:space="preserve"> </v>
      </c>
      <c r="M150" s="169" t="str">
        <f ca="1">IF(M$5-$I$5&lt;$A43-1," ",IF(M$5-$I$5+1&gt;'Primary inputs Alt'!$C$17,0,(SUM(OFFSET($I$23,0,M$5-$I$5-$A43+1)))*$C96))</f>
        <v xml:space="preserve"> </v>
      </c>
      <c r="N150" s="169" t="str">
        <f ca="1">IF(N$5-$I$5&lt;$A43-1," ",IF(N$5-$I$5+1&gt;'Primary inputs Alt'!$C$17,0,(SUM(OFFSET($I$23,0,N$5-$I$5-$A43+1)))*$C96))</f>
        <v xml:space="preserve"> </v>
      </c>
      <c r="O150" s="169" t="str">
        <f ca="1">IF(O$5-$I$5&lt;$A43-1," ",IF(O$5-$I$5+1&gt;'Primary inputs Alt'!$C$17,0,(SUM(OFFSET($I$23,0,O$5-$I$5-$A43+1)))*$C96))</f>
        <v xml:space="preserve"> </v>
      </c>
      <c r="P150" s="169" t="str">
        <f ca="1">IF(P$5-$I$5&lt;$A43-1," ",IF(P$5-$I$5+1&gt;'Primary inputs Alt'!$C$17,0,(SUM(OFFSET($I$23,0,P$5-$I$5-$A43+1)))*$C96))</f>
        <v xml:space="preserve"> </v>
      </c>
      <c r="Q150" s="169" t="str">
        <f ca="1">IF(Q$5-$I$5&lt;$A43-1," ",IF(Q$5-$I$5+1&gt;'Primary inputs Alt'!$C$17,0,(SUM(OFFSET($I$23,0,Q$5-$I$5-$A43+1)))*$C96))</f>
        <v xml:space="preserve"> </v>
      </c>
      <c r="R150" s="169" t="str">
        <f ca="1">IF(R$5-$I$5&lt;$A43-1," ",IF(R$5-$I$5+1&gt;'Primary inputs Alt'!$C$17,0,(SUM(OFFSET($I$23,0,R$5-$I$5-$A43+1)))*$C96))</f>
        <v xml:space="preserve"> </v>
      </c>
      <c r="S150" s="169" t="str">
        <f ca="1">IF(S$5-$I$5&lt;$A43-1," ",IF(S$5-$I$5+1&gt;'Primary inputs Alt'!$C$17,0,(SUM(OFFSET($I$23,0,S$5-$I$5-$A43+1)))*$C96))</f>
        <v xml:space="preserve"> </v>
      </c>
      <c r="T150" s="169" t="str">
        <f ca="1">IF(T$5-$I$5&lt;$A43-1," ",IF(T$5-$I$5+1&gt;'Primary inputs Alt'!$C$17,0,(SUM(OFFSET($I$23,0,T$5-$I$5-$A43+1)))*$C96))</f>
        <v xml:space="preserve"> </v>
      </c>
      <c r="U150" s="169" t="str">
        <f ca="1">IF(U$5-$I$5&lt;$A43-1," ",IF(U$5-$I$5+1&gt;'Primary inputs Alt'!$C$17,0,(SUM(OFFSET($I$23,0,U$5-$I$5-$A43+1)))*$C96))</f>
        <v xml:space="preserve"> </v>
      </c>
      <c r="V150" s="169" t="str">
        <f ca="1">IF(V$5-$I$5&lt;$A43-1," ",IF(V$5-$I$5+1&gt;'Primary inputs Alt'!$C$17,0,(SUM(OFFSET($I$23,0,V$5-$I$5-$A43+1)))*$C96))</f>
        <v xml:space="preserve"> </v>
      </c>
      <c r="W150" s="169" t="str">
        <f ca="1">IF(W$5-$I$5&lt;$A43-1," ",IF(W$5-$I$5+1&gt;'Primary inputs Alt'!$C$17,0,(SUM(OFFSET($I$23,0,W$5-$I$5-$A43+1)))*$C96))</f>
        <v xml:space="preserve"> </v>
      </c>
      <c r="X150" s="169" t="str">
        <f ca="1">IF(X$5-$I$5&lt;$A43-1," ",IF(X$5-$I$5+1&gt;'Primary inputs Alt'!$C$17,0,(SUM(OFFSET($I$23,0,X$5-$I$5-$A43+1)))*$C96))</f>
        <v xml:space="preserve"> </v>
      </c>
      <c r="Y150" s="169" t="str">
        <f ca="1">IF(Y$5-$I$5&lt;$A43-1," ",IF(Y$5-$I$5+1&gt;'Primary inputs Alt'!$C$17,0,(SUM(OFFSET($I$23,0,Y$5-$I$5-$A43+1)))*$C96))</f>
        <v xml:space="preserve"> </v>
      </c>
      <c r="Z150" s="169">
        <f ca="1">IF(Z$5-$I$5&lt;$A43-1," ",IF(Z$5-$I$5+1&gt;'Primary inputs Alt'!$C$17,0,(SUM(OFFSET($I$23,0,Z$5-$I$5-$A43+1)))*$C96))</f>
        <v>0</v>
      </c>
      <c r="AA150" s="169">
        <f ca="1">IF(AA$5-$I$5&lt;$A43-1," ",IF(AA$5-$I$5+1&gt;'Primary inputs Alt'!$C$17,0,(SUM(OFFSET($I$23,0,AA$5-$I$5-$A43+1)))*$C96))</f>
        <v>0</v>
      </c>
      <c r="AB150" s="169">
        <f ca="1">IF(AB$5-$I$5&lt;$A43-1," ",IF(AB$5-$I$5+1&gt;'Primary inputs Alt'!$C$17,0,(SUM(OFFSET($I$23,0,AB$5-$I$5-$A43+1)))*$C96))</f>
        <v>0</v>
      </c>
      <c r="AC150" s="169">
        <f ca="1">IF(AC$5-$I$5&lt;$A43-1," ",IF(AC$5-$I$5+1&gt;'Primary inputs Alt'!$C$17,0,(SUM(OFFSET($I$23,0,AC$5-$I$5-$A43+1)))*$C96))</f>
        <v>0</v>
      </c>
      <c r="AD150" s="169">
        <f ca="1">IF(AD$5-$I$5&lt;$A43-1," ",IF(AD$5-$I$5+1&gt;'Primary inputs Alt'!$C$17,0,(SUM(OFFSET($I$23,0,AD$5-$I$5-$A43+1)))*$C96))</f>
        <v>0</v>
      </c>
      <c r="AE150" s="169">
        <f ca="1">IF(AE$5-$I$5&lt;$A43-1," ",IF(AE$5-$I$5+1&gt;'Primary inputs Alt'!$C$17,0,(SUM(OFFSET($I$23,0,AE$5-$I$5-$A43+1)))*$C96))</f>
        <v>0</v>
      </c>
      <c r="AF150" s="169">
        <f ca="1">IF(AF$5-$I$5&lt;$A43-1," ",IF(AF$5-$I$5+1&gt;'Primary inputs Alt'!$C$17,0,(SUM(OFFSET($I$23,0,AF$5-$I$5-$A43+1)))*$C96))</f>
        <v>0</v>
      </c>
      <c r="AG150" s="169">
        <f ca="1">IF(AG$5-$I$5&lt;$A43-1," ",IF(AG$5-$I$5+1&gt;'Primary inputs Alt'!$C$17,0,(SUM(OFFSET($I$23,0,AG$5-$I$5-$A43+1)))*$C96))</f>
        <v>0</v>
      </c>
      <c r="AH150" s="169">
        <f ca="1">IF(AH$5-$I$5&lt;$A43-1," ",IF(AH$5-$I$5+1&gt;'Primary inputs Alt'!$C$17,0,(SUM(OFFSET($I$23,0,AH$5-$I$5-$A43+1)))*$C96))</f>
        <v>0</v>
      </c>
      <c r="AI150" s="169">
        <f ca="1">IF(AI$5-$I$5&lt;$A43-1," ",IF(AI$5-$I$5+1&gt;'Primary inputs Alt'!$C$17,0,(SUM(OFFSET($I$23,0,AI$5-$I$5-$A43+1)))*$C96))</f>
        <v>0</v>
      </c>
      <c r="AJ150" s="169">
        <f ca="1">IF(AJ$5-$I$5&lt;$A43-1," ",IF(AJ$5-$I$5+1&gt;'Primary inputs Alt'!$C$17,0,(SUM(OFFSET($I$23,0,AJ$5-$I$5-$A43+1)))*$C96))</f>
        <v>0</v>
      </c>
      <c r="AK150" s="169">
        <f ca="1">IF(AK$5-$I$5&lt;$A43-1," ",IF(AK$5-$I$5+1&gt;'Primary inputs Alt'!$C$17,0,(SUM(OFFSET($I$23,0,AK$5-$I$5-$A43+1)))*$C96))</f>
        <v>0</v>
      </c>
      <c r="AL150" s="169">
        <f ca="1">IF(AL$5-$I$5&lt;$A43-1," ",IF(AL$5-$I$5+1&gt;'Primary inputs Alt'!$C$17,0,(SUM(OFFSET($I$23,0,AL$5-$I$5-$A43+1)))*$C96))</f>
        <v>0</v>
      </c>
      <c r="AM150" s="169">
        <f ca="1">IF(AM$5-$I$5&lt;$A43-1," ",IF(AM$5-$I$5+1&gt;'Primary inputs Alt'!$C$17,0,(SUM(OFFSET($I$23,0,AM$5-$I$5-$A43+1)))*$C96))</f>
        <v>0</v>
      </c>
      <c r="AN150" s="169">
        <f ca="1">IF(AN$5-$I$5&lt;$A43-1," ",IF(AN$5-$I$5+1&gt;'Primary inputs Alt'!$C$17,0,(SUM(OFFSET($I$23,0,AN$5-$I$5-$A43+1)))*$C96))</f>
        <v>0</v>
      </c>
      <c r="AO150" s="169">
        <f ca="1">IF(AO$5-$I$5&lt;$A43-1," ",IF(AO$5-$I$5+1&gt;'Primary inputs Alt'!$C$17,0,(SUM(OFFSET($I$23,0,AO$5-$I$5-$A43+1)))*$C96))</f>
        <v>0</v>
      </c>
      <c r="AP150" s="169">
        <f ca="1">IF(AP$5-$I$5&lt;$A43-1," ",IF(AP$5-$I$5+1&gt;'Primary inputs Alt'!$C$17,0,(SUM(OFFSET($I$23,0,AP$5-$I$5-$A43+1)))*$C96))</f>
        <v>0</v>
      </c>
      <c r="AQ150" s="169">
        <f ca="1">IF(AQ$5-$I$5&lt;$A43-1," ",IF(AQ$5-$I$5+1&gt;'Primary inputs Alt'!$C$17,0,(SUM(OFFSET($I$23,0,AQ$5-$I$5-$A43+1)))*$C96))</f>
        <v>0</v>
      </c>
      <c r="AR150" s="169">
        <f ca="1">IF(AR$5-$I$5&lt;$A43-1," ",IF(AR$5-$I$5+1&gt;'Primary inputs Alt'!$C$17,0,(SUM(OFFSET($I$23,0,AR$5-$I$5-$A43+1)))*$C96))</f>
        <v>0</v>
      </c>
      <c r="AS150" s="169">
        <f ca="1">IF(AS$5-$I$5&lt;$A43-1," ",IF(AS$5-$I$5+1&gt;'Primary inputs Alt'!$C$17,0,(SUM(OFFSET($I$23,0,AS$5-$I$5-$A43+1)))*$C96))</f>
        <v>0</v>
      </c>
      <c r="AT150" s="169">
        <f ca="1">IF(AT$5-$I$5&lt;$A43-1," ",IF(AT$5-$I$5+1&gt;'Primary inputs Alt'!$C$17,0,(SUM(OFFSET($I$23,0,AT$5-$I$5-$A43+1)))*$C96))</f>
        <v>0</v>
      </c>
      <c r="AU150" s="169">
        <f ca="1">IF(AU$5-$I$5&lt;$A43-1," ",IF(AU$5-$I$5+1&gt;'Primary inputs Alt'!$C$17,0,(SUM(OFFSET($I$23,0,AU$5-$I$5-$A43+1)))*$C96))</f>
        <v>0</v>
      </c>
      <c r="AV150" s="169">
        <f ca="1">IF(AV$5-$I$5&lt;$A43-1," ",IF(AV$5-$I$5+1&gt;'Primary inputs Alt'!$C$17,0,(SUM(OFFSET($I$23,0,AV$5-$I$5-$A43+1)))*$C96))</f>
        <v>0</v>
      </c>
      <c r="AW150" s="169">
        <f ca="1">IF(AW$5-$I$5&lt;$A43-1," ",IF(AW$5-$I$5+1&gt;'Primary inputs Alt'!$C$17,0,(SUM(OFFSET($I$23,0,AW$5-$I$5-$A43+1)))*$C96))</f>
        <v>0</v>
      </c>
      <c r="AX150" s="169">
        <f ca="1">IF(AX$5-$I$5&lt;$A43-1," ",IF(AX$5-$I$5+1&gt;'Primary inputs Alt'!$C$17,0,(SUM(OFFSET($I$23,0,AX$5-$I$5-$A43+1)))*$C96))</f>
        <v>0</v>
      </c>
      <c r="AY150" s="169">
        <f ca="1">IF(AY$5-$I$5&lt;$A43-1," ",IF(AY$5-$I$5+1&gt;'Primary inputs Alt'!$C$17,0,(SUM(OFFSET($I$23,0,AY$5-$I$5-$A43+1)))*$C96))</f>
        <v>0</v>
      </c>
      <c r="AZ150" s="169">
        <f ca="1">IF(AZ$5-$I$5&lt;$A43-1," ",IF(AZ$5-$I$5+1&gt;'Primary inputs Alt'!$C$17,0,(SUM(OFFSET($I$23,0,AZ$5-$I$5-$A43+1)))*$C96))</f>
        <v>0</v>
      </c>
      <c r="BA150" s="169">
        <f ca="1">IF(BA$5-$I$5&lt;$A43-1," ",IF(BA$5-$I$5+1&gt;'Primary inputs Alt'!$C$17,0,(SUM(OFFSET($I$23,0,BA$5-$I$5-$A43+1)))*$C96))</f>
        <v>0</v>
      </c>
      <c r="BB150" s="169">
        <f ca="1">IF(BB$5-$I$5&lt;$A43-1," ",IF(BB$5-$I$5+1&gt;'Primary inputs Alt'!$C$17,0,(SUM(OFFSET($I$23,0,BB$5-$I$5-$A43+1)))*$C96))</f>
        <v>0</v>
      </c>
      <c r="BC150" s="169">
        <f ca="1">IF(BC$5-$I$5&lt;$A43-1," ",IF(BC$5-$I$5+1&gt;'Primary inputs Alt'!$C$17,0,(SUM(OFFSET($I$23,0,BC$5-$I$5-$A43+1)))*$C96))</f>
        <v>0</v>
      </c>
      <c r="BD150" s="169">
        <f ca="1">IF(BD$5-$I$5&lt;$A43-1," ",IF(BD$5-$I$5+1&gt;'Primary inputs Alt'!$C$17,0,(SUM(OFFSET($I$23,0,BD$5-$I$5-$A43+1)))*$C96))</f>
        <v>0</v>
      </c>
      <c r="BE150" s="169">
        <f ca="1">IF(BE$5-$I$5&lt;$A43-1," ",IF(BE$5-$I$5+1&gt;'Primary inputs Alt'!$C$17,0,(SUM(OFFSET($I$23,0,BE$5-$I$5-$A43+1)))*$C96))</f>
        <v>0</v>
      </c>
      <c r="BF150" s="169">
        <f ca="1">IF(BF$5-$I$5&lt;$A43-1," ",IF(BF$5-$I$5+1&gt;'Primary inputs Alt'!$C$17,0,(SUM(OFFSET($I$23,0,BF$5-$I$5-$A43+1)))*$C96))</f>
        <v>0</v>
      </c>
    </row>
    <row r="151" spans="2:58">
      <c r="B151" s="119" t="s">
        <v>213</v>
      </c>
      <c r="C151" s="119">
        <f t="shared" ca="1" si="5"/>
        <v>0</v>
      </c>
      <c r="I151" s="169" t="str">
        <f ca="1">IF(I$5-$I$5&lt;$A44-1," ",IF(I$5-$I$5+1&gt;'Primary inputs Alt'!$C$17,0,(SUM(OFFSET($I$23,0,I$5-$I$5-$A44+1)))*$C97))</f>
        <v xml:space="preserve"> </v>
      </c>
      <c r="J151" s="169" t="str">
        <f ca="1">IF(J$5-$I$5&lt;$A44-1," ",IF(J$5-$I$5+1&gt;'Primary inputs Alt'!$C$17,0,(SUM(OFFSET($I$23,0,J$5-$I$5-$A44+1)))*$C97))</f>
        <v xml:space="preserve"> </v>
      </c>
      <c r="K151" s="169" t="str">
        <f ca="1">IF(K$5-$I$5&lt;$A44-1," ",IF(K$5-$I$5+1&gt;'Primary inputs Alt'!$C$17,0,(SUM(OFFSET($I$23,0,K$5-$I$5-$A44+1)))*$C97))</f>
        <v xml:space="preserve"> </v>
      </c>
      <c r="L151" s="169" t="str">
        <f ca="1">IF(L$5-$I$5&lt;$A44-1," ",IF(L$5-$I$5+1&gt;'Primary inputs Alt'!$C$17,0,(SUM(OFFSET($I$23,0,L$5-$I$5-$A44+1)))*$C97))</f>
        <v xml:space="preserve"> </v>
      </c>
      <c r="M151" s="169" t="str">
        <f ca="1">IF(M$5-$I$5&lt;$A44-1," ",IF(M$5-$I$5+1&gt;'Primary inputs Alt'!$C$17,0,(SUM(OFFSET($I$23,0,M$5-$I$5-$A44+1)))*$C97))</f>
        <v xml:space="preserve"> </v>
      </c>
      <c r="N151" s="169" t="str">
        <f ca="1">IF(N$5-$I$5&lt;$A44-1," ",IF(N$5-$I$5+1&gt;'Primary inputs Alt'!$C$17,0,(SUM(OFFSET($I$23,0,N$5-$I$5-$A44+1)))*$C97))</f>
        <v xml:space="preserve"> </v>
      </c>
      <c r="O151" s="169" t="str">
        <f ca="1">IF(O$5-$I$5&lt;$A44-1," ",IF(O$5-$I$5+1&gt;'Primary inputs Alt'!$C$17,0,(SUM(OFFSET($I$23,0,O$5-$I$5-$A44+1)))*$C97))</f>
        <v xml:space="preserve"> </v>
      </c>
      <c r="P151" s="169" t="str">
        <f ca="1">IF(P$5-$I$5&lt;$A44-1," ",IF(P$5-$I$5+1&gt;'Primary inputs Alt'!$C$17,0,(SUM(OFFSET($I$23,0,P$5-$I$5-$A44+1)))*$C97))</f>
        <v xml:space="preserve"> </v>
      </c>
      <c r="Q151" s="169" t="str">
        <f ca="1">IF(Q$5-$I$5&lt;$A44-1," ",IF(Q$5-$I$5+1&gt;'Primary inputs Alt'!$C$17,0,(SUM(OFFSET($I$23,0,Q$5-$I$5-$A44+1)))*$C97))</f>
        <v xml:space="preserve"> </v>
      </c>
      <c r="R151" s="169" t="str">
        <f ca="1">IF(R$5-$I$5&lt;$A44-1," ",IF(R$5-$I$5+1&gt;'Primary inputs Alt'!$C$17,0,(SUM(OFFSET($I$23,0,R$5-$I$5-$A44+1)))*$C97))</f>
        <v xml:space="preserve"> </v>
      </c>
      <c r="S151" s="169" t="str">
        <f ca="1">IF(S$5-$I$5&lt;$A44-1," ",IF(S$5-$I$5+1&gt;'Primary inputs Alt'!$C$17,0,(SUM(OFFSET($I$23,0,S$5-$I$5-$A44+1)))*$C97))</f>
        <v xml:space="preserve"> </v>
      </c>
      <c r="T151" s="169" t="str">
        <f ca="1">IF(T$5-$I$5&lt;$A44-1," ",IF(T$5-$I$5+1&gt;'Primary inputs Alt'!$C$17,0,(SUM(OFFSET($I$23,0,T$5-$I$5-$A44+1)))*$C97))</f>
        <v xml:space="preserve"> </v>
      </c>
      <c r="U151" s="169" t="str">
        <f ca="1">IF(U$5-$I$5&lt;$A44-1," ",IF(U$5-$I$5+1&gt;'Primary inputs Alt'!$C$17,0,(SUM(OFFSET($I$23,0,U$5-$I$5-$A44+1)))*$C97))</f>
        <v xml:space="preserve"> </v>
      </c>
      <c r="V151" s="169" t="str">
        <f ca="1">IF(V$5-$I$5&lt;$A44-1," ",IF(V$5-$I$5+1&gt;'Primary inputs Alt'!$C$17,0,(SUM(OFFSET($I$23,0,V$5-$I$5-$A44+1)))*$C97))</f>
        <v xml:space="preserve"> </v>
      </c>
      <c r="W151" s="169" t="str">
        <f ca="1">IF(W$5-$I$5&lt;$A44-1," ",IF(W$5-$I$5+1&gt;'Primary inputs Alt'!$C$17,0,(SUM(OFFSET($I$23,0,W$5-$I$5-$A44+1)))*$C97))</f>
        <v xml:space="preserve"> </v>
      </c>
      <c r="X151" s="169" t="str">
        <f ca="1">IF(X$5-$I$5&lt;$A44-1," ",IF(X$5-$I$5+1&gt;'Primary inputs Alt'!$C$17,0,(SUM(OFFSET($I$23,0,X$5-$I$5-$A44+1)))*$C97))</f>
        <v xml:space="preserve"> </v>
      </c>
      <c r="Y151" s="169" t="str">
        <f ca="1">IF(Y$5-$I$5&lt;$A44-1," ",IF(Y$5-$I$5+1&gt;'Primary inputs Alt'!$C$17,0,(SUM(OFFSET($I$23,0,Y$5-$I$5-$A44+1)))*$C97))</f>
        <v xml:space="preserve"> </v>
      </c>
      <c r="Z151" s="169" t="str">
        <f ca="1">IF(Z$5-$I$5&lt;$A44-1," ",IF(Z$5-$I$5+1&gt;'Primary inputs Alt'!$C$17,0,(SUM(OFFSET($I$23,0,Z$5-$I$5-$A44+1)))*$C97))</f>
        <v xml:space="preserve"> </v>
      </c>
      <c r="AA151" s="169">
        <f ca="1">IF(AA$5-$I$5&lt;$A44-1," ",IF(AA$5-$I$5+1&gt;'Primary inputs Alt'!$C$17,0,(SUM(OFFSET($I$23,0,AA$5-$I$5-$A44+1)))*$C97))</f>
        <v>0</v>
      </c>
      <c r="AB151" s="169">
        <f ca="1">IF(AB$5-$I$5&lt;$A44-1," ",IF(AB$5-$I$5+1&gt;'Primary inputs Alt'!$C$17,0,(SUM(OFFSET($I$23,0,AB$5-$I$5-$A44+1)))*$C97))</f>
        <v>0</v>
      </c>
      <c r="AC151" s="169">
        <f ca="1">IF(AC$5-$I$5&lt;$A44-1," ",IF(AC$5-$I$5+1&gt;'Primary inputs Alt'!$C$17,0,(SUM(OFFSET($I$23,0,AC$5-$I$5-$A44+1)))*$C97))</f>
        <v>0</v>
      </c>
      <c r="AD151" s="169">
        <f ca="1">IF(AD$5-$I$5&lt;$A44-1," ",IF(AD$5-$I$5+1&gt;'Primary inputs Alt'!$C$17,0,(SUM(OFFSET($I$23,0,AD$5-$I$5-$A44+1)))*$C97))</f>
        <v>0</v>
      </c>
      <c r="AE151" s="169">
        <f ca="1">IF(AE$5-$I$5&lt;$A44-1," ",IF(AE$5-$I$5+1&gt;'Primary inputs Alt'!$C$17,0,(SUM(OFFSET($I$23,0,AE$5-$I$5-$A44+1)))*$C97))</f>
        <v>0</v>
      </c>
      <c r="AF151" s="169">
        <f ca="1">IF(AF$5-$I$5&lt;$A44-1," ",IF(AF$5-$I$5+1&gt;'Primary inputs Alt'!$C$17,0,(SUM(OFFSET($I$23,0,AF$5-$I$5-$A44+1)))*$C97))</f>
        <v>0</v>
      </c>
      <c r="AG151" s="169">
        <f ca="1">IF(AG$5-$I$5&lt;$A44-1," ",IF(AG$5-$I$5+1&gt;'Primary inputs Alt'!$C$17,0,(SUM(OFFSET($I$23,0,AG$5-$I$5-$A44+1)))*$C97))</f>
        <v>0</v>
      </c>
      <c r="AH151" s="169">
        <f ca="1">IF(AH$5-$I$5&lt;$A44-1," ",IF(AH$5-$I$5+1&gt;'Primary inputs Alt'!$C$17,0,(SUM(OFFSET($I$23,0,AH$5-$I$5-$A44+1)))*$C97))</f>
        <v>0</v>
      </c>
      <c r="AI151" s="169">
        <f ca="1">IF(AI$5-$I$5&lt;$A44-1," ",IF(AI$5-$I$5+1&gt;'Primary inputs Alt'!$C$17,0,(SUM(OFFSET($I$23,0,AI$5-$I$5-$A44+1)))*$C97))</f>
        <v>0</v>
      </c>
      <c r="AJ151" s="169">
        <f ca="1">IF(AJ$5-$I$5&lt;$A44-1," ",IF(AJ$5-$I$5+1&gt;'Primary inputs Alt'!$C$17,0,(SUM(OFFSET($I$23,0,AJ$5-$I$5-$A44+1)))*$C97))</f>
        <v>0</v>
      </c>
      <c r="AK151" s="169">
        <f ca="1">IF(AK$5-$I$5&lt;$A44-1," ",IF(AK$5-$I$5+1&gt;'Primary inputs Alt'!$C$17,0,(SUM(OFFSET($I$23,0,AK$5-$I$5-$A44+1)))*$C97))</f>
        <v>0</v>
      </c>
      <c r="AL151" s="169">
        <f ca="1">IF(AL$5-$I$5&lt;$A44-1," ",IF(AL$5-$I$5+1&gt;'Primary inputs Alt'!$C$17,0,(SUM(OFFSET($I$23,0,AL$5-$I$5-$A44+1)))*$C97))</f>
        <v>0</v>
      </c>
      <c r="AM151" s="169">
        <f ca="1">IF(AM$5-$I$5&lt;$A44-1," ",IF(AM$5-$I$5+1&gt;'Primary inputs Alt'!$C$17,0,(SUM(OFFSET($I$23,0,AM$5-$I$5-$A44+1)))*$C97))</f>
        <v>0</v>
      </c>
      <c r="AN151" s="169">
        <f ca="1">IF(AN$5-$I$5&lt;$A44-1," ",IF(AN$5-$I$5+1&gt;'Primary inputs Alt'!$C$17,0,(SUM(OFFSET($I$23,0,AN$5-$I$5-$A44+1)))*$C97))</f>
        <v>0</v>
      </c>
      <c r="AO151" s="169">
        <f ca="1">IF(AO$5-$I$5&lt;$A44-1," ",IF(AO$5-$I$5+1&gt;'Primary inputs Alt'!$C$17,0,(SUM(OFFSET($I$23,0,AO$5-$I$5-$A44+1)))*$C97))</f>
        <v>0</v>
      </c>
      <c r="AP151" s="169">
        <f ca="1">IF(AP$5-$I$5&lt;$A44-1," ",IF(AP$5-$I$5+1&gt;'Primary inputs Alt'!$C$17,0,(SUM(OFFSET($I$23,0,AP$5-$I$5-$A44+1)))*$C97))</f>
        <v>0</v>
      </c>
      <c r="AQ151" s="169">
        <f ca="1">IF(AQ$5-$I$5&lt;$A44-1," ",IF(AQ$5-$I$5+1&gt;'Primary inputs Alt'!$C$17,0,(SUM(OFFSET($I$23,0,AQ$5-$I$5-$A44+1)))*$C97))</f>
        <v>0</v>
      </c>
      <c r="AR151" s="169">
        <f ca="1">IF(AR$5-$I$5&lt;$A44-1," ",IF(AR$5-$I$5+1&gt;'Primary inputs Alt'!$C$17,0,(SUM(OFFSET($I$23,0,AR$5-$I$5-$A44+1)))*$C97))</f>
        <v>0</v>
      </c>
      <c r="AS151" s="169">
        <f ca="1">IF(AS$5-$I$5&lt;$A44-1," ",IF(AS$5-$I$5+1&gt;'Primary inputs Alt'!$C$17,0,(SUM(OFFSET($I$23,0,AS$5-$I$5-$A44+1)))*$C97))</f>
        <v>0</v>
      </c>
      <c r="AT151" s="169">
        <f ca="1">IF(AT$5-$I$5&lt;$A44-1," ",IF(AT$5-$I$5+1&gt;'Primary inputs Alt'!$C$17,0,(SUM(OFFSET($I$23,0,AT$5-$I$5-$A44+1)))*$C97))</f>
        <v>0</v>
      </c>
      <c r="AU151" s="169">
        <f ca="1">IF(AU$5-$I$5&lt;$A44-1," ",IF(AU$5-$I$5+1&gt;'Primary inputs Alt'!$C$17,0,(SUM(OFFSET($I$23,0,AU$5-$I$5-$A44+1)))*$C97))</f>
        <v>0</v>
      </c>
      <c r="AV151" s="169">
        <f ca="1">IF(AV$5-$I$5&lt;$A44-1," ",IF(AV$5-$I$5+1&gt;'Primary inputs Alt'!$C$17,0,(SUM(OFFSET($I$23,0,AV$5-$I$5-$A44+1)))*$C97))</f>
        <v>0</v>
      </c>
      <c r="AW151" s="169">
        <f ca="1">IF(AW$5-$I$5&lt;$A44-1," ",IF(AW$5-$I$5+1&gt;'Primary inputs Alt'!$C$17,0,(SUM(OFFSET($I$23,0,AW$5-$I$5-$A44+1)))*$C97))</f>
        <v>0</v>
      </c>
      <c r="AX151" s="169">
        <f ca="1">IF(AX$5-$I$5&lt;$A44-1," ",IF(AX$5-$I$5+1&gt;'Primary inputs Alt'!$C$17,0,(SUM(OFFSET($I$23,0,AX$5-$I$5-$A44+1)))*$C97))</f>
        <v>0</v>
      </c>
      <c r="AY151" s="169">
        <f ca="1">IF(AY$5-$I$5&lt;$A44-1," ",IF(AY$5-$I$5+1&gt;'Primary inputs Alt'!$C$17,0,(SUM(OFFSET($I$23,0,AY$5-$I$5-$A44+1)))*$C97))</f>
        <v>0</v>
      </c>
      <c r="AZ151" s="169">
        <f ca="1">IF(AZ$5-$I$5&lt;$A44-1," ",IF(AZ$5-$I$5+1&gt;'Primary inputs Alt'!$C$17,0,(SUM(OFFSET($I$23,0,AZ$5-$I$5-$A44+1)))*$C97))</f>
        <v>0</v>
      </c>
      <c r="BA151" s="169">
        <f ca="1">IF(BA$5-$I$5&lt;$A44-1," ",IF(BA$5-$I$5+1&gt;'Primary inputs Alt'!$C$17,0,(SUM(OFFSET($I$23,0,BA$5-$I$5-$A44+1)))*$C97))</f>
        <v>0</v>
      </c>
      <c r="BB151" s="169">
        <f ca="1">IF(BB$5-$I$5&lt;$A44-1," ",IF(BB$5-$I$5+1&gt;'Primary inputs Alt'!$C$17,0,(SUM(OFFSET($I$23,0,BB$5-$I$5-$A44+1)))*$C97))</f>
        <v>0</v>
      </c>
      <c r="BC151" s="169">
        <f ca="1">IF(BC$5-$I$5&lt;$A44-1," ",IF(BC$5-$I$5+1&gt;'Primary inputs Alt'!$C$17,0,(SUM(OFFSET($I$23,0,BC$5-$I$5-$A44+1)))*$C97))</f>
        <v>0</v>
      </c>
      <c r="BD151" s="169">
        <f ca="1">IF(BD$5-$I$5&lt;$A44-1," ",IF(BD$5-$I$5+1&gt;'Primary inputs Alt'!$C$17,0,(SUM(OFFSET($I$23,0,BD$5-$I$5-$A44+1)))*$C97))</f>
        <v>0</v>
      </c>
      <c r="BE151" s="169">
        <f ca="1">IF(BE$5-$I$5&lt;$A44-1," ",IF(BE$5-$I$5+1&gt;'Primary inputs Alt'!$C$17,0,(SUM(OFFSET($I$23,0,BE$5-$I$5-$A44+1)))*$C97))</f>
        <v>0</v>
      </c>
      <c r="BF151" s="169">
        <f ca="1">IF(BF$5-$I$5&lt;$A44-1," ",IF(BF$5-$I$5+1&gt;'Primary inputs Alt'!$C$17,0,(SUM(OFFSET($I$23,0,BF$5-$I$5-$A44+1)))*$C97))</f>
        <v>0</v>
      </c>
    </row>
    <row r="152" spans="2:58">
      <c r="B152" s="119" t="s">
        <v>214</v>
      </c>
      <c r="C152" s="119">
        <f t="shared" ca="1" si="5"/>
        <v>0</v>
      </c>
      <c r="I152" s="169" t="str">
        <f ca="1">IF(I$5-$I$5&lt;$A45-1," ",IF(I$5-$I$5+1&gt;'Primary inputs Alt'!$C$17,0,(SUM(OFFSET($I$23,0,I$5-$I$5-$A45+1)))*$C98))</f>
        <v xml:space="preserve"> </v>
      </c>
      <c r="J152" s="169" t="str">
        <f ca="1">IF(J$5-$I$5&lt;$A45-1," ",IF(J$5-$I$5+1&gt;'Primary inputs Alt'!$C$17,0,(SUM(OFFSET($I$23,0,J$5-$I$5-$A45+1)))*$C98))</f>
        <v xml:space="preserve"> </v>
      </c>
      <c r="K152" s="169" t="str">
        <f ca="1">IF(K$5-$I$5&lt;$A45-1," ",IF(K$5-$I$5+1&gt;'Primary inputs Alt'!$C$17,0,(SUM(OFFSET($I$23,0,K$5-$I$5-$A45+1)))*$C98))</f>
        <v xml:space="preserve"> </v>
      </c>
      <c r="L152" s="169" t="str">
        <f ca="1">IF(L$5-$I$5&lt;$A45-1," ",IF(L$5-$I$5+1&gt;'Primary inputs Alt'!$C$17,0,(SUM(OFFSET($I$23,0,L$5-$I$5-$A45+1)))*$C98))</f>
        <v xml:space="preserve"> </v>
      </c>
      <c r="M152" s="169" t="str">
        <f ca="1">IF(M$5-$I$5&lt;$A45-1," ",IF(M$5-$I$5+1&gt;'Primary inputs Alt'!$C$17,0,(SUM(OFFSET($I$23,0,M$5-$I$5-$A45+1)))*$C98))</f>
        <v xml:space="preserve"> </v>
      </c>
      <c r="N152" s="169" t="str">
        <f ca="1">IF(N$5-$I$5&lt;$A45-1," ",IF(N$5-$I$5+1&gt;'Primary inputs Alt'!$C$17,0,(SUM(OFFSET($I$23,0,N$5-$I$5-$A45+1)))*$C98))</f>
        <v xml:space="preserve"> </v>
      </c>
      <c r="O152" s="169" t="str">
        <f ca="1">IF(O$5-$I$5&lt;$A45-1," ",IF(O$5-$I$5+1&gt;'Primary inputs Alt'!$C$17,0,(SUM(OFFSET($I$23,0,O$5-$I$5-$A45+1)))*$C98))</f>
        <v xml:space="preserve"> </v>
      </c>
      <c r="P152" s="169" t="str">
        <f ca="1">IF(P$5-$I$5&lt;$A45-1," ",IF(P$5-$I$5+1&gt;'Primary inputs Alt'!$C$17,0,(SUM(OFFSET($I$23,0,P$5-$I$5-$A45+1)))*$C98))</f>
        <v xml:space="preserve"> </v>
      </c>
      <c r="Q152" s="169" t="str">
        <f ca="1">IF(Q$5-$I$5&lt;$A45-1," ",IF(Q$5-$I$5+1&gt;'Primary inputs Alt'!$C$17,0,(SUM(OFFSET($I$23,0,Q$5-$I$5-$A45+1)))*$C98))</f>
        <v xml:space="preserve"> </v>
      </c>
      <c r="R152" s="169" t="str">
        <f ca="1">IF(R$5-$I$5&lt;$A45-1," ",IF(R$5-$I$5+1&gt;'Primary inputs Alt'!$C$17,0,(SUM(OFFSET($I$23,0,R$5-$I$5-$A45+1)))*$C98))</f>
        <v xml:space="preserve"> </v>
      </c>
      <c r="S152" s="169" t="str">
        <f ca="1">IF(S$5-$I$5&lt;$A45-1," ",IF(S$5-$I$5+1&gt;'Primary inputs Alt'!$C$17,0,(SUM(OFFSET($I$23,0,S$5-$I$5-$A45+1)))*$C98))</f>
        <v xml:space="preserve"> </v>
      </c>
      <c r="T152" s="169" t="str">
        <f ca="1">IF(T$5-$I$5&lt;$A45-1," ",IF(T$5-$I$5+1&gt;'Primary inputs Alt'!$C$17,0,(SUM(OFFSET($I$23,0,T$5-$I$5-$A45+1)))*$C98))</f>
        <v xml:space="preserve"> </v>
      </c>
      <c r="U152" s="169" t="str">
        <f ca="1">IF(U$5-$I$5&lt;$A45-1," ",IF(U$5-$I$5+1&gt;'Primary inputs Alt'!$C$17,0,(SUM(OFFSET($I$23,0,U$5-$I$5-$A45+1)))*$C98))</f>
        <v xml:space="preserve"> </v>
      </c>
      <c r="V152" s="169" t="str">
        <f ca="1">IF(V$5-$I$5&lt;$A45-1," ",IF(V$5-$I$5+1&gt;'Primary inputs Alt'!$C$17,0,(SUM(OFFSET($I$23,0,V$5-$I$5-$A45+1)))*$C98))</f>
        <v xml:space="preserve"> </v>
      </c>
      <c r="W152" s="169" t="str">
        <f ca="1">IF(W$5-$I$5&lt;$A45-1," ",IF(W$5-$I$5+1&gt;'Primary inputs Alt'!$C$17,0,(SUM(OFFSET($I$23,0,W$5-$I$5-$A45+1)))*$C98))</f>
        <v xml:space="preserve"> </v>
      </c>
      <c r="X152" s="169" t="str">
        <f ca="1">IF(X$5-$I$5&lt;$A45-1," ",IF(X$5-$I$5+1&gt;'Primary inputs Alt'!$C$17,0,(SUM(OFFSET($I$23,0,X$5-$I$5-$A45+1)))*$C98))</f>
        <v xml:space="preserve"> </v>
      </c>
      <c r="Y152" s="169" t="str">
        <f ca="1">IF(Y$5-$I$5&lt;$A45-1," ",IF(Y$5-$I$5+1&gt;'Primary inputs Alt'!$C$17,0,(SUM(OFFSET($I$23,0,Y$5-$I$5-$A45+1)))*$C98))</f>
        <v xml:space="preserve"> </v>
      </c>
      <c r="Z152" s="169" t="str">
        <f ca="1">IF(Z$5-$I$5&lt;$A45-1," ",IF(Z$5-$I$5+1&gt;'Primary inputs Alt'!$C$17,0,(SUM(OFFSET($I$23,0,Z$5-$I$5-$A45+1)))*$C98))</f>
        <v xml:space="preserve"> </v>
      </c>
      <c r="AA152" s="169" t="str">
        <f ca="1">IF(AA$5-$I$5&lt;$A45-1," ",IF(AA$5-$I$5+1&gt;'Primary inputs Alt'!$C$17,0,(SUM(OFFSET($I$23,0,AA$5-$I$5-$A45+1)))*$C98))</f>
        <v xml:space="preserve"> </v>
      </c>
      <c r="AB152" s="169">
        <f ca="1">IF(AB$5-$I$5&lt;$A45-1," ",IF(AB$5-$I$5+1&gt;'Primary inputs Alt'!$C$17,0,(SUM(OFFSET($I$23,0,AB$5-$I$5-$A45+1)))*$C98))</f>
        <v>0</v>
      </c>
      <c r="AC152" s="169">
        <f ca="1">IF(AC$5-$I$5&lt;$A45-1," ",IF(AC$5-$I$5+1&gt;'Primary inputs Alt'!$C$17,0,(SUM(OFFSET($I$23,0,AC$5-$I$5-$A45+1)))*$C98))</f>
        <v>0</v>
      </c>
      <c r="AD152" s="169">
        <f ca="1">IF(AD$5-$I$5&lt;$A45-1," ",IF(AD$5-$I$5+1&gt;'Primary inputs Alt'!$C$17,0,(SUM(OFFSET($I$23,0,AD$5-$I$5-$A45+1)))*$C98))</f>
        <v>0</v>
      </c>
      <c r="AE152" s="169">
        <f ca="1">IF(AE$5-$I$5&lt;$A45-1," ",IF(AE$5-$I$5+1&gt;'Primary inputs Alt'!$C$17,0,(SUM(OFFSET($I$23,0,AE$5-$I$5-$A45+1)))*$C98))</f>
        <v>0</v>
      </c>
      <c r="AF152" s="169">
        <f ca="1">IF(AF$5-$I$5&lt;$A45-1," ",IF(AF$5-$I$5+1&gt;'Primary inputs Alt'!$C$17,0,(SUM(OFFSET($I$23,0,AF$5-$I$5-$A45+1)))*$C98))</f>
        <v>0</v>
      </c>
      <c r="AG152" s="169">
        <f ca="1">IF(AG$5-$I$5&lt;$A45-1," ",IF(AG$5-$I$5+1&gt;'Primary inputs Alt'!$C$17,0,(SUM(OFFSET($I$23,0,AG$5-$I$5-$A45+1)))*$C98))</f>
        <v>0</v>
      </c>
      <c r="AH152" s="169">
        <f ca="1">IF(AH$5-$I$5&lt;$A45-1," ",IF(AH$5-$I$5+1&gt;'Primary inputs Alt'!$C$17,0,(SUM(OFFSET($I$23,0,AH$5-$I$5-$A45+1)))*$C98))</f>
        <v>0</v>
      </c>
      <c r="AI152" s="169">
        <f ca="1">IF(AI$5-$I$5&lt;$A45-1," ",IF(AI$5-$I$5+1&gt;'Primary inputs Alt'!$C$17,0,(SUM(OFFSET($I$23,0,AI$5-$I$5-$A45+1)))*$C98))</f>
        <v>0</v>
      </c>
      <c r="AJ152" s="169">
        <f ca="1">IF(AJ$5-$I$5&lt;$A45-1," ",IF(AJ$5-$I$5+1&gt;'Primary inputs Alt'!$C$17,0,(SUM(OFFSET($I$23,0,AJ$5-$I$5-$A45+1)))*$C98))</f>
        <v>0</v>
      </c>
      <c r="AK152" s="169">
        <f ca="1">IF(AK$5-$I$5&lt;$A45-1," ",IF(AK$5-$I$5+1&gt;'Primary inputs Alt'!$C$17,0,(SUM(OFFSET($I$23,0,AK$5-$I$5-$A45+1)))*$C98))</f>
        <v>0</v>
      </c>
      <c r="AL152" s="169">
        <f ca="1">IF(AL$5-$I$5&lt;$A45-1," ",IF(AL$5-$I$5+1&gt;'Primary inputs Alt'!$C$17,0,(SUM(OFFSET($I$23,0,AL$5-$I$5-$A45+1)))*$C98))</f>
        <v>0</v>
      </c>
      <c r="AM152" s="169">
        <f ca="1">IF(AM$5-$I$5&lt;$A45-1," ",IF(AM$5-$I$5+1&gt;'Primary inputs Alt'!$C$17,0,(SUM(OFFSET($I$23,0,AM$5-$I$5-$A45+1)))*$C98))</f>
        <v>0</v>
      </c>
      <c r="AN152" s="169">
        <f ca="1">IF(AN$5-$I$5&lt;$A45-1," ",IF(AN$5-$I$5+1&gt;'Primary inputs Alt'!$C$17,0,(SUM(OFFSET($I$23,0,AN$5-$I$5-$A45+1)))*$C98))</f>
        <v>0</v>
      </c>
      <c r="AO152" s="169">
        <f ca="1">IF(AO$5-$I$5&lt;$A45-1," ",IF(AO$5-$I$5+1&gt;'Primary inputs Alt'!$C$17,0,(SUM(OFFSET($I$23,0,AO$5-$I$5-$A45+1)))*$C98))</f>
        <v>0</v>
      </c>
      <c r="AP152" s="169">
        <f ca="1">IF(AP$5-$I$5&lt;$A45-1," ",IF(AP$5-$I$5+1&gt;'Primary inputs Alt'!$C$17,0,(SUM(OFFSET($I$23,0,AP$5-$I$5-$A45+1)))*$C98))</f>
        <v>0</v>
      </c>
      <c r="AQ152" s="169">
        <f ca="1">IF(AQ$5-$I$5&lt;$A45-1," ",IF(AQ$5-$I$5+1&gt;'Primary inputs Alt'!$C$17,0,(SUM(OFFSET($I$23,0,AQ$5-$I$5-$A45+1)))*$C98))</f>
        <v>0</v>
      </c>
      <c r="AR152" s="169">
        <f ca="1">IF(AR$5-$I$5&lt;$A45-1," ",IF(AR$5-$I$5+1&gt;'Primary inputs Alt'!$C$17,0,(SUM(OFFSET($I$23,0,AR$5-$I$5-$A45+1)))*$C98))</f>
        <v>0</v>
      </c>
      <c r="AS152" s="169">
        <f ca="1">IF(AS$5-$I$5&lt;$A45-1," ",IF(AS$5-$I$5+1&gt;'Primary inputs Alt'!$C$17,0,(SUM(OFFSET($I$23,0,AS$5-$I$5-$A45+1)))*$C98))</f>
        <v>0</v>
      </c>
      <c r="AT152" s="169">
        <f ca="1">IF(AT$5-$I$5&lt;$A45-1," ",IF(AT$5-$I$5+1&gt;'Primary inputs Alt'!$C$17,0,(SUM(OFFSET($I$23,0,AT$5-$I$5-$A45+1)))*$C98))</f>
        <v>0</v>
      </c>
      <c r="AU152" s="169">
        <f ca="1">IF(AU$5-$I$5&lt;$A45-1," ",IF(AU$5-$I$5+1&gt;'Primary inputs Alt'!$C$17,0,(SUM(OFFSET($I$23,0,AU$5-$I$5-$A45+1)))*$C98))</f>
        <v>0</v>
      </c>
      <c r="AV152" s="169">
        <f ca="1">IF(AV$5-$I$5&lt;$A45-1," ",IF(AV$5-$I$5+1&gt;'Primary inputs Alt'!$C$17,0,(SUM(OFFSET($I$23,0,AV$5-$I$5-$A45+1)))*$C98))</f>
        <v>0</v>
      </c>
      <c r="AW152" s="169">
        <f ca="1">IF(AW$5-$I$5&lt;$A45-1," ",IF(AW$5-$I$5+1&gt;'Primary inputs Alt'!$C$17,0,(SUM(OFFSET($I$23,0,AW$5-$I$5-$A45+1)))*$C98))</f>
        <v>0</v>
      </c>
      <c r="AX152" s="169">
        <f ca="1">IF(AX$5-$I$5&lt;$A45-1," ",IF(AX$5-$I$5+1&gt;'Primary inputs Alt'!$C$17,0,(SUM(OFFSET($I$23,0,AX$5-$I$5-$A45+1)))*$C98))</f>
        <v>0</v>
      </c>
      <c r="AY152" s="169">
        <f ca="1">IF(AY$5-$I$5&lt;$A45-1," ",IF(AY$5-$I$5+1&gt;'Primary inputs Alt'!$C$17,0,(SUM(OFFSET($I$23,0,AY$5-$I$5-$A45+1)))*$C98))</f>
        <v>0</v>
      </c>
      <c r="AZ152" s="169">
        <f ca="1">IF(AZ$5-$I$5&lt;$A45-1," ",IF(AZ$5-$I$5+1&gt;'Primary inputs Alt'!$C$17,0,(SUM(OFFSET($I$23,0,AZ$5-$I$5-$A45+1)))*$C98))</f>
        <v>0</v>
      </c>
      <c r="BA152" s="169">
        <f ca="1">IF(BA$5-$I$5&lt;$A45-1," ",IF(BA$5-$I$5+1&gt;'Primary inputs Alt'!$C$17,0,(SUM(OFFSET($I$23,0,BA$5-$I$5-$A45+1)))*$C98))</f>
        <v>0</v>
      </c>
      <c r="BB152" s="169">
        <f ca="1">IF(BB$5-$I$5&lt;$A45-1," ",IF(BB$5-$I$5+1&gt;'Primary inputs Alt'!$C$17,0,(SUM(OFFSET($I$23,0,BB$5-$I$5-$A45+1)))*$C98))</f>
        <v>0</v>
      </c>
      <c r="BC152" s="169">
        <f ca="1">IF(BC$5-$I$5&lt;$A45-1," ",IF(BC$5-$I$5+1&gt;'Primary inputs Alt'!$C$17,0,(SUM(OFFSET($I$23,0,BC$5-$I$5-$A45+1)))*$C98))</f>
        <v>0</v>
      </c>
      <c r="BD152" s="169">
        <f ca="1">IF(BD$5-$I$5&lt;$A45-1," ",IF(BD$5-$I$5+1&gt;'Primary inputs Alt'!$C$17,0,(SUM(OFFSET($I$23,0,BD$5-$I$5-$A45+1)))*$C98))</f>
        <v>0</v>
      </c>
      <c r="BE152" s="169">
        <f ca="1">IF(BE$5-$I$5&lt;$A45-1," ",IF(BE$5-$I$5+1&gt;'Primary inputs Alt'!$C$17,0,(SUM(OFFSET($I$23,0,BE$5-$I$5-$A45+1)))*$C98))</f>
        <v>0</v>
      </c>
      <c r="BF152" s="169">
        <f ca="1">IF(BF$5-$I$5&lt;$A45-1," ",IF(BF$5-$I$5+1&gt;'Primary inputs Alt'!$C$17,0,(SUM(OFFSET($I$23,0,BF$5-$I$5-$A45+1)))*$C98))</f>
        <v>0</v>
      </c>
    </row>
    <row r="153" spans="2:58">
      <c r="B153" s="119" t="s">
        <v>215</v>
      </c>
      <c r="C153" s="119">
        <f t="shared" ca="1" si="5"/>
        <v>0</v>
      </c>
      <c r="I153" s="169" t="str">
        <f ca="1">IF(I$5-$I$5&lt;$A46-1," ",IF(I$5-$I$5+1&gt;'Primary inputs Alt'!$C$17,0,(SUM(OFFSET($I$23,0,I$5-$I$5-$A46+1)))*$C99))</f>
        <v xml:space="preserve"> </v>
      </c>
      <c r="J153" s="169" t="str">
        <f ca="1">IF(J$5-$I$5&lt;$A46-1," ",IF(J$5-$I$5+1&gt;'Primary inputs Alt'!$C$17,0,(SUM(OFFSET($I$23,0,J$5-$I$5-$A46+1)))*$C99))</f>
        <v xml:space="preserve"> </v>
      </c>
      <c r="K153" s="169" t="str">
        <f ca="1">IF(K$5-$I$5&lt;$A46-1," ",IF(K$5-$I$5+1&gt;'Primary inputs Alt'!$C$17,0,(SUM(OFFSET($I$23,0,K$5-$I$5-$A46+1)))*$C99))</f>
        <v xml:space="preserve"> </v>
      </c>
      <c r="L153" s="169" t="str">
        <f ca="1">IF(L$5-$I$5&lt;$A46-1," ",IF(L$5-$I$5+1&gt;'Primary inputs Alt'!$C$17,0,(SUM(OFFSET($I$23,0,L$5-$I$5-$A46+1)))*$C99))</f>
        <v xml:space="preserve"> </v>
      </c>
      <c r="M153" s="169" t="str">
        <f ca="1">IF(M$5-$I$5&lt;$A46-1," ",IF(M$5-$I$5+1&gt;'Primary inputs Alt'!$C$17,0,(SUM(OFFSET($I$23,0,M$5-$I$5-$A46+1)))*$C99))</f>
        <v xml:space="preserve"> </v>
      </c>
      <c r="N153" s="169" t="str">
        <f ca="1">IF(N$5-$I$5&lt;$A46-1," ",IF(N$5-$I$5+1&gt;'Primary inputs Alt'!$C$17,0,(SUM(OFFSET($I$23,0,N$5-$I$5-$A46+1)))*$C99))</f>
        <v xml:space="preserve"> </v>
      </c>
      <c r="O153" s="169" t="str">
        <f ca="1">IF(O$5-$I$5&lt;$A46-1," ",IF(O$5-$I$5+1&gt;'Primary inputs Alt'!$C$17,0,(SUM(OFFSET($I$23,0,O$5-$I$5-$A46+1)))*$C99))</f>
        <v xml:space="preserve"> </v>
      </c>
      <c r="P153" s="169" t="str">
        <f ca="1">IF(P$5-$I$5&lt;$A46-1," ",IF(P$5-$I$5+1&gt;'Primary inputs Alt'!$C$17,0,(SUM(OFFSET($I$23,0,P$5-$I$5-$A46+1)))*$C99))</f>
        <v xml:space="preserve"> </v>
      </c>
      <c r="Q153" s="169" t="str">
        <f ca="1">IF(Q$5-$I$5&lt;$A46-1," ",IF(Q$5-$I$5+1&gt;'Primary inputs Alt'!$C$17,0,(SUM(OFFSET($I$23,0,Q$5-$I$5-$A46+1)))*$C99))</f>
        <v xml:space="preserve"> </v>
      </c>
      <c r="R153" s="169" t="str">
        <f ca="1">IF(R$5-$I$5&lt;$A46-1," ",IF(R$5-$I$5+1&gt;'Primary inputs Alt'!$C$17,0,(SUM(OFFSET($I$23,0,R$5-$I$5-$A46+1)))*$C99))</f>
        <v xml:space="preserve"> </v>
      </c>
      <c r="S153" s="169" t="str">
        <f ca="1">IF(S$5-$I$5&lt;$A46-1," ",IF(S$5-$I$5+1&gt;'Primary inputs Alt'!$C$17,0,(SUM(OFFSET($I$23,0,S$5-$I$5-$A46+1)))*$C99))</f>
        <v xml:space="preserve"> </v>
      </c>
      <c r="T153" s="169" t="str">
        <f ca="1">IF(T$5-$I$5&lt;$A46-1," ",IF(T$5-$I$5+1&gt;'Primary inputs Alt'!$C$17,0,(SUM(OFFSET($I$23,0,T$5-$I$5-$A46+1)))*$C99))</f>
        <v xml:space="preserve"> </v>
      </c>
      <c r="U153" s="169" t="str">
        <f ca="1">IF(U$5-$I$5&lt;$A46-1," ",IF(U$5-$I$5+1&gt;'Primary inputs Alt'!$C$17,0,(SUM(OFFSET($I$23,0,U$5-$I$5-$A46+1)))*$C99))</f>
        <v xml:space="preserve"> </v>
      </c>
      <c r="V153" s="169" t="str">
        <f ca="1">IF(V$5-$I$5&lt;$A46-1," ",IF(V$5-$I$5+1&gt;'Primary inputs Alt'!$C$17,0,(SUM(OFFSET($I$23,0,V$5-$I$5-$A46+1)))*$C99))</f>
        <v xml:space="preserve"> </v>
      </c>
      <c r="W153" s="169" t="str">
        <f ca="1">IF(W$5-$I$5&lt;$A46-1," ",IF(W$5-$I$5+1&gt;'Primary inputs Alt'!$C$17,0,(SUM(OFFSET($I$23,0,W$5-$I$5-$A46+1)))*$C99))</f>
        <v xml:space="preserve"> </v>
      </c>
      <c r="X153" s="169" t="str">
        <f ca="1">IF(X$5-$I$5&lt;$A46-1," ",IF(X$5-$I$5+1&gt;'Primary inputs Alt'!$C$17,0,(SUM(OFFSET($I$23,0,X$5-$I$5-$A46+1)))*$C99))</f>
        <v xml:space="preserve"> </v>
      </c>
      <c r="Y153" s="169" t="str">
        <f ca="1">IF(Y$5-$I$5&lt;$A46-1," ",IF(Y$5-$I$5+1&gt;'Primary inputs Alt'!$C$17,0,(SUM(OFFSET($I$23,0,Y$5-$I$5-$A46+1)))*$C99))</f>
        <v xml:space="preserve"> </v>
      </c>
      <c r="Z153" s="169" t="str">
        <f ca="1">IF(Z$5-$I$5&lt;$A46-1," ",IF(Z$5-$I$5+1&gt;'Primary inputs Alt'!$C$17,0,(SUM(OFFSET($I$23,0,Z$5-$I$5-$A46+1)))*$C99))</f>
        <v xml:space="preserve"> </v>
      </c>
      <c r="AA153" s="169" t="str">
        <f ca="1">IF(AA$5-$I$5&lt;$A46-1," ",IF(AA$5-$I$5+1&gt;'Primary inputs Alt'!$C$17,0,(SUM(OFFSET($I$23,0,AA$5-$I$5-$A46+1)))*$C99))</f>
        <v xml:space="preserve"> </v>
      </c>
      <c r="AB153" s="169" t="str">
        <f ca="1">IF(AB$5-$I$5&lt;$A46-1," ",IF(AB$5-$I$5+1&gt;'Primary inputs Alt'!$C$17,0,(SUM(OFFSET($I$23,0,AB$5-$I$5-$A46+1)))*$C99))</f>
        <v xml:space="preserve"> </v>
      </c>
      <c r="AC153" s="169">
        <f ca="1">IF(AC$5-$I$5&lt;$A46-1," ",IF(AC$5-$I$5+1&gt;'Primary inputs Alt'!$C$17,0,(SUM(OFFSET($I$23,0,AC$5-$I$5-$A46+1)))*$C99))</f>
        <v>0</v>
      </c>
      <c r="AD153" s="169">
        <f ca="1">IF(AD$5-$I$5&lt;$A46-1," ",IF(AD$5-$I$5+1&gt;'Primary inputs Alt'!$C$17,0,(SUM(OFFSET($I$23,0,AD$5-$I$5-$A46+1)))*$C99))</f>
        <v>0</v>
      </c>
      <c r="AE153" s="169">
        <f ca="1">IF(AE$5-$I$5&lt;$A46-1," ",IF(AE$5-$I$5+1&gt;'Primary inputs Alt'!$C$17,0,(SUM(OFFSET($I$23,0,AE$5-$I$5-$A46+1)))*$C99))</f>
        <v>0</v>
      </c>
      <c r="AF153" s="169">
        <f ca="1">IF(AF$5-$I$5&lt;$A46-1," ",IF(AF$5-$I$5+1&gt;'Primary inputs Alt'!$C$17,0,(SUM(OFFSET($I$23,0,AF$5-$I$5-$A46+1)))*$C99))</f>
        <v>0</v>
      </c>
      <c r="AG153" s="169">
        <f ca="1">IF(AG$5-$I$5&lt;$A46-1," ",IF(AG$5-$I$5+1&gt;'Primary inputs Alt'!$C$17,0,(SUM(OFFSET($I$23,0,AG$5-$I$5-$A46+1)))*$C99))</f>
        <v>0</v>
      </c>
      <c r="AH153" s="169">
        <f ca="1">IF(AH$5-$I$5&lt;$A46-1," ",IF(AH$5-$I$5+1&gt;'Primary inputs Alt'!$C$17,0,(SUM(OFFSET($I$23,0,AH$5-$I$5-$A46+1)))*$C99))</f>
        <v>0</v>
      </c>
      <c r="AI153" s="169">
        <f ca="1">IF(AI$5-$I$5&lt;$A46-1," ",IF(AI$5-$I$5+1&gt;'Primary inputs Alt'!$C$17,0,(SUM(OFFSET($I$23,0,AI$5-$I$5-$A46+1)))*$C99))</f>
        <v>0</v>
      </c>
      <c r="AJ153" s="169">
        <f ca="1">IF(AJ$5-$I$5&lt;$A46-1," ",IF(AJ$5-$I$5+1&gt;'Primary inputs Alt'!$C$17,0,(SUM(OFFSET($I$23,0,AJ$5-$I$5-$A46+1)))*$C99))</f>
        <v>0</v>
      </c>
      <c r="AK153" s="169">
        <f ca="1">IF(AK$5-$I$5&lt;$A46-1," ",IF(AK$5-$I$5+1&gt;'Primary inputs Alt'!$C$17,0,(SUM(OFFSET($I$23,0,AK$5-$I$5-$A46+1)))*$C99))</f>
        <v>0</v>
      </c>
      <c r="AL153" s="169">
        <f ca="1">IF(AL$5-$I$5&lt;$A46-1," ",IF(AL$5-$I$5+1&gt;'Primary inputs Alt'!$C$17,0,(SUM(OFFSET($I$23,0,AL$5-$I$5-$A46+1)))*$C99))</f>
        <v>0</v>
      </c>
      <c r="AM153" s="169">
        <f ca="1">IF(AM$5-$I$5&lt;$A46-1," ",IF(AM$5-$I$5+1&gt;'Primary inputs Alt'!$C$17,0,(SUM(OFFSET($I$23,0,AM$5-$I$5-$A46+1)))*$C99))</f>
        <v>0</v>
      </c>
      <c r="AN153" s="169">
        <f ca="1">IF(AN$5-$I$5&lt;$A46-1," ",IF(AN$5-$I$5+1&gt;'Primary inputs Alt'!$C$17,0,(SUM(OFFSET($I$23,0,AN$5-$I$5-$A46+1)))*$C99))</f>
        <v>0</v>
      </c>
      <c r="AO153" s="169">
        <f ca="1">IF(AO$5-$I$5&lt;$A46-1," ",IF(AO$5-$I$5+1&gt;'Primary inputs Alt'!$C$17,0,(SUM(OFFSET($I$23,0,AO$5-$I$5-$A46+1)))*$C99))</f>
        <v>0</v>
      </c>
      <c r="AP153" s="169">
        <f ca="1">IF(AP$5-$I$5&lt;$A46-1," ",IF(AP$5-$I$5+1&gt;'Primary inputs Alt'!$C$17,0,(SUM(OFFSET($I$23,0,AP$5-$I$5-$A46+1)))*$C99))</f>
        <v>0</v>
      </c>
      <c r="AQ153" s="169">
        <f ca="1">IF(AQ$5-$I$5&lt;$A46-1," ",IF(AQ$5-$I$5+1&gt;'Primary inputs Alt'!$C$17,0,(SUM(OFFSET($I$23,0,AQ$5-$I$5-$A46+1)))*$C99))</f>
        <v>0</v>
      </c>
      <c r="AR153" s="169">
        <f ca="1">IF(AR$5-$I$5&lt;$A46-1," ",IF(AR$5-$I$5+1&gt;'Primary inputs Alt'!$C$17,0,(SUM(OFFSET($I$23,0,AR$5-$I$5-$A46+1)))*$C99))</f>
        <v>0</v>
      </c>
      <c r="AS153" s="169">
        <f ca="1">IF(AS$5-$I$5&lt;$A46-1," ",IF(AS$5-$I$5+1&gt;'Primary inputs Alt'!$C$17,0,(SUM(OFFSET($I$23,0,AS$5-$I$5-$A46+1)))*$C99))</f>
        <v>0</v>
      </c>
      <c r="AT153" s="169">
        <f ca="1">IF(AT$5-$I$5&lt;$A46-1," ",IF(AT$5-$I$5+1&gt;'Primary inputs Alt'!$C$17,0,(SUM(OFFSET($I$23,0,AT$5-$I$5-$A46+1)))*$C99))</f>
        <v>0</v>
      </c>
      <c r="AU153" s="169">
        <f ca="1">IF(AU$5-$I$5&lt;$A46-1," ",IF(AU$5-$I$5+1&gt;'Primary inputs Alt'!$C$17,0,(SUM(OFFSET($I$23,0,AU$5-$I$5-$A46+1)))*$C99))</f>
        <v>0</v>
      </c>
      <c r="AV153" s="169">
        <f ca="1">IF(AV$5-$I$5&lt;$A46-1," ",IF(AV$5-$I$5+1&gt;'Primary inputs Alt'!$C$17,0,(SUM(OFFSET($I$23,0,AV$5-$I$5-$A46+1)))*$C99))</f>
        <v>0</v>
      </c>
      <c r="AW153" s="169">
        <f ca="1">IF(AW$5-$I$5&lt;$A46-1," ",IF(AW$5-$I$5+1&gt;'Primary inputs Alt'!$C$17,0,(SUM(OFFSET($I$23,0,AW$5-$I$5-$A46+1)))*$C99))</f>
        <v>0</v>
      </c>
      <c r="AX153" s="169">
        <f ca="1">IF(AX$5-$I$5&lt;$A46-1," ",IF(AX$5-$I$5+1&gt;'Primary inputs Alt'!$C$17,0,(SUM(OFFSET($I$23,0,AX$5-$I$5-$A46+1)))*$C99))</f>
        <v>0</v>
      </c>
      <c r="AY153" s="169">
        <f ca="1">IF(AY$5-$I$5&lt;$A46-1," ",IF(AY$5-$I$5+1&gt;'Primary inputs Alt'!$C$17,0,(SUM(OFFSET($I$23,0,AY$5-$I$5-$A46+1)))*$C99))</f>
        <v>0</v>
      </c>
      <c r="AZ153" s="169">
        <f ca="1">IF(AZ$5-$I$5&lt;$A46-1," ",IF(AZ$5-$I$5+1&gt;'Primary inputs Alt'!$C$17,0,(SUM(OFFSET($I$23,0,AZ$5-$I$5-$A46+1)))*$C99))</f>
        <v>0</v>
      </c>
      <c r="BA153" s="169">
        <f ca="1">IF(BA$5-$I$5&lt;$A46-1," ",IF(BA$5-$I$5+1&gt;'Primary inputs Alt'!$C$17,0,(SUM(OFFSET($I$23,0,BA$5-$I$5-$A46+1)))*$C99))</f>
        <v>0</v>
      </c>
      <c r="BB153" s="169">
        <f ca="1">IF(BB$5-$I$5&lt;$A46-1," ",IF(BB$5-$I$5+1&gt;'Primary inputs Alt'!$C$17,0,(SUM(OFFSET($I$23,0,BB$5-$I$5-$A46+1)))*$C99))</f>
        <v>0</v>
      </c>
      <c r="BC153" s="169">
        <f ca="1">IF(BC$5-$I$5&lt;$A46-1," ",IF(BC$5-$I$5+1&gt;'Primary inputs Alt'!$C$17,0,(SUM(OFFSET($I$23,0,BC$5-$I$5-$A46+1)))*$C99))</f>
        <v>0</v>
      </c>
      <c r="BD153" s="169">
        <f ca="1">IF(BD$5-$I$5&lt;$A46-1," ",IF(BD$5-$I$5+1&gt;'Primary inputs Alt'!$C$17,0,(SUM(OFFSET($I$23,0,BD$5-$I$5-$A46+1)))*$C99))</f>
        <v>0</v>
      </c>
      <c r="BE153" s="169">
        <f ca="1">IF(BE$5-$I$5&lt;$A46-1," ",IF(BE$5-$I$5+1&gt;'Primary inputs Alt'!$C$17,0,(SUM(OFFSET($I$23,0,BE$5-$I$5-$A46+1)))*$C99))</f>
        <v>0</v>
      </c>
      <c r="BF153" s="169">
        <f ca="1">IF(BF$5-$I$5&lt;$A46-1," ",IF(BF$5-$I$5+1&gt;'Primary inputs Alt'!$C$17,0,(SUM(OFFSET($I$23,0,BF$5-$I$5-$A46+1)))*$C99))</f>
        <v>0</v>
      </c>
    </row>
    <row r="154" spans="2:58">
      <c r="B154" s="119" t="s">
        <v>216</v>
      </c>
      <c r="C154" s="119">
        <f t="shared" ca="1" si="5"/>
        <v>0</v>
      </c>
      <c r="I154" s="169" t="str">
        <f ca="1">IF(I$5-$I$5&lt;$A47-1," ",IF(I$5-$I$5+1&gt;'Primary inputs Alt'!$C$17,0,(SUM(OFFSET($I$23,0,I$5-$I$5-$A47+1)))*$C100))</f>
        <v xml:space="preserve"> </v>
      </c>
      <c r="J154" s="169" t="str">
        <f ca="1">IF(J$5-$I$5&lt;$A47-1," ",IF(J$5-$I$5+1&gt;'Primary inputs Alt'!$C$17,0,(SUM(OFFSET($I$23,0,J$5-$I$5-$A47+1)))*$C100))</f>
        <v xml:space="preserve"> </v>
      </c>
      <c r="K154" s="169" t="str">
        <f ca="1">IF(K$5-$I$5&lt;$A47-1," ",IF(K$5-$I$5+1&gt;'Primary inputs Alt'!$C$17,0,(SUM(OFFSET($I$23,0,K$5-$I$5-$A47+1)))*$C100))</f>
        <v xml:space="preserve"> </v>
      </c>
      <c r="L154" s="169" t="str">
        <f ca="1">IF(L$5-$I$5&lt;$A47-1," ",IF(L$5-$I$5+1&gt;'Primary inputs Alt'!$C$17,0,(SUM(OFFSET($I$23,0,L$5-$I$5-$A47+1)))*$C100))</f>
        <v xml:space="preserve"> </v>
      </c>
      <c r="M154" s="169" t="str">
        <f ca="1">IF(M$5-$I$5&lt;$A47-1," ",IF(M$5-$I$5+1&gt;'Primary inputs Alt'!$C$17,0,(SUM(OFFSET($I$23,0,M$5-$I$5-$A47+1)))*$C100))</f>
        <v xml:space="preserve"> </v>
      </c>
      <c r="N154" s="169" t="str">
        <f ca="1">IF(N$5-$I$5&lt;$A47-1," ",IF(N$5-$I$5+1&gt;'Primary inputs Alt'!$C$17,0,(SUM(OFFSET($I$23,0,N$5-$I$5-$A47+1)))*$C100))</f>
        <v xml:space="preserve"> </v>
      </c>
      <c r="O154" s="169" t="str">
        <f ca="1">IF(O$5-$I$5&lt;$A47-1," ",IF(O$5-$I$5+1&gt;'Primary inputs Alt'!$C$17,0,(SUM(OFFSET($I$23,0,O$5-$I$5-$A47+1)))*$C100))</f>
        <v xml:space="preserve"> </v>
      </c>
      <c r="P154" s="169" t="str">
        <f ca="1">IF(P$5-$I$5&lt;$A47-1," ",IF(P$5-$I$5+1&gt;'Primary inputs Alt'!$C$17,0,(SUM(OFFSET($I$23,0,P$5-$I$5-$A47+1)))*$C100))</f>
        <v xml:space="preserve"> </v>
      </c>
      <c r="Q154" s="169" t="str">
        <f ca="1">IF(Q$5-$I$5&lt;$A47-1," ",IF(Q$5-$I$5+1&gt;'Primary inputs Alt'!$C$17,0,(SUM(OFFSET($I$23,0,Q$5-$I$5-$A47+1)))*$C100))</f>
        <v xml:space="preserve"> </v>
      </c>
      <c r="R154" s="169" t="str">
        <f ca="1">IF(R$5-$I$5&lt;$A47-1," ",IF(R$5-$I$5+1&gt;'Primary inputs Alt'!$C$17,0,(SUM(OFFSET($I$23,0,R$5-$I$5-$A47+1)))*$C100))</f>
        <v xml:space="preserve"> </v>
      </c>
      <c r="S154" s="169" t="str">
        <f ca="1">IF(S$5-$I$5&lt;$A47-1," ",IF(S$5-$I$5+1&gt;'Primary inputs Alt'!$C$17,0,(SUM(OFFSET($I$23,0,S$5-$I$5-$A47+1)))*$C100))</f>
        <v xml:space="preserve"> </v>
      </c>
      <c r="T154" s="169" t="str">
        <f ca="1">IF(T$5-$I$5&lt;$A47-1," ",IF(T$5-$I$5+1&gt;'Primary inputs Alt'!$C$17,0,(SUM(OFFSET($I$23,0,T$5-$I$5-$A47+1)))*$C100))</f>
        <v xml:space="preserve"> </v>
      </c>
      <c r="U154" s="169" t="str">
        <f ca="1">IF(U$5-$I$5&lt;$A47-1," ",IF(U$5-$I$5+1&gt;'Primary inputs Alt'!$C$17,0,(SUM(OFFSET($I$23,0,U$5-$I$5-$A47+1)))*$C100))</f>
        <v xml:space="preserve"> </v>
      </c>
      <c r="V154" s="169" t="str">
        <f ca="1">IF(V$5-$I$5&lt;$A47-1," ",IF(V$5-$I$5+1&gt;'Primary inputs Alt'!$C$17,0,(SUM(OFFSET($I$23,0,V$5-$I$5-$A47+1)))*$C100))</f>
        <v xml:space="preserve"> </v>
      </c>
      <c r="W154" s="169" t="str">
        <f ca="1">IF(W$5-$I$5&lt;$A47-1," ",IF(W$5-$I$5+1&gt;'Primary inputs Alt'!$C$17,0,(SUM(OFFSET($I$23,0,W$5-$I$5-$A47+1)))*$C100))</f>
        <v xml:space="preserve"> </v>
      </c>
      <c r="X154" s="169" t="str">
        <f ca="1">IF(X$5-$I$5&lt;$A47-1," ",IF(X$5-$I$5+1&gt;'Primary inputs Alt'!$C$17,0,(SUM(OFFSET($I$23,0,X$5-$I$5-$A47+1)))*$C100))</f>
        <v xml:space="preserve"> </v>
      </c>
      <c r="Y154" s="169" t="str">
        <f ca="1">IF(Y$5-$I$5&lt;$A47-1," ",IF(Y$5-$I$5+1&gt;'Primary inputs Alt'!$C$17,0,(SUM(OFFSET($I$23,0,Y$5-$I$5-$A47+1)))*$C100))</f>
        <v xml:space="preserve"> </v>
      </c>
      <c r="Z154" s="169" t="str">
        <f ca="1">IF(Z$5-$I$5&lt;$A47-1," ",IF(Z$5-$I$5+1&gt;'Primary inputs Alt'!$C$17,0,(SUM(OFFSET($I$23,0,Z$5-$I$5-$A47+1)))*$C100))</f>
        <v xml:space="preserve"> </v>
      </c>
      <c r="AA154" s="169" t="str">
        <f ca="1">IF(AA$5-$I$5&lt;$A47-1," ",IF(AA$5-$I$5+1&gt;'Primary inputs Alt'!$C$17,0,(SUM(OFFSET($I$23,0,AA$5-$I$5-$A47+1)))*$C100))</f>
        <v xml:space="preserve"> </v>
      </c>
      <c r="AB154" s="169" t="str">
        <f ca="1">IF(AB$5-$I$5&lt;$A47-1," ",IF(AB$5-$I$5+1&gt;'Primary inputs Alt'!$C$17,0,(SUM(OFFSET($I$23,0,AB$5-$I$5-$A47+1)))*$C100))</f>
        <v xml:space="preserve"> </v>
      </c>
      <c r="AC154" s="169" t="str">
        <f ca="1">IF(AC$5-$I$5&lt;$A47-1," ",IF(AC$5-$I$5+1&gt;'Primary inputs Alt'!$C$17,0,(SUM(OFFSET($I$23,0,AC$5-$I$5-$A47+1)))*$C100))</f>
        <v xml:space="preserve"> </v>
      </c>
      <c r="AD154" s="169">
        <f ca="1">IF(AD$5-$I$5&lt;$A47-1," ",IF(AD$5-$I$5+1&gt;'Primary inputs Alt'!$C$17,0,(SUM(OFFSET($I$23,0,AD$5-$I$5-$A47+1)))*$C100))</f>
        <v>0</v>
      </c>
      <c r="AE154" s="169">
        <f ca="1">IF(AE$5-$I$5&lt;$A47-1," ",IF(AE$5-$I$5+1&gt;'Primary inputs Alt'!$C$17,0,(SUM(OFFSET($I$23,0,AE$5-$I$5-$A47+1)))*$C100))</f>
        <v>0</v>
      </c>
      <c r="AF154" s="169">
        <f ca="1">IF(AF$5-$I$5&lt;$A47-1," ",IF(AF$5-$I$5+1&gt;'Primary inputs Alt'!$C$17,0,(SUM(OFFSET($I$23,0,AF$5-$I$5-$A47+1)))*$C100))</f>
        <v>0</v>
      </c>
      <c r="AG154" s="169">
        <f ca="1">IF(AG$5-$I$5&lt;$A47-1," ",IF(AG$5-$I$5+1&gt;'Primary inputs Alt'!$C$17,0,(SUM(OFFSET($I$23,0,AG$5-$I$5-$A47+1)))*$C100))</f>
        <v>0</v>
      </c>
      <c r="AH154" s="169">
        <f ca="1">IF(AH$5-$I$5&lt;$A47-1," ",IF(AH$5-$I$5+1&gt;'Primary inputs Alt'!$C$17,0,(SUM(OFFSET($I$23,0,AH$5-$I$5-$A47+1)))*$C100))</f>
        <v>0</v>
      </c>
      <c r="AI154" s="169">
        <f ca="1">IF(AI$5-$I$5&lt;$A47-1," ",IF(AI$5-$I$5+1&gt;'Primary inputs Alt'!$C$17,0,(SUM(OFFSET($I$23,0,AI$5-$I$5-$A47+1)))*$C100))</f>
        <v>0</v>
      </c>
      <c r="AJ154" s="169">
        <f ca="1">IF(AJ$5-$I$5&lt;$A47-1," ",IF(AJ$5-$I$5+1&gt;'Primary inputs Alt'!$C$17,0,(SUM(OFFSET($I$23,0,AJ$5-$I$5-$A47+1)))*$C100))</f>
        <v>0</v>
      </c>
      <c r="AK154" s="169">
        <f ca="1">IF(AK$5-$I$5&lt;$A47-1," ",IF(AK$5-$I$5+1&gt;'Primary inputs Alt'!$C$17,0,(SUM(OFFSET($I$23,0,AK$5-$I$5-$A47+1)))*$C100))</f>
        <v>0</v>
      </c>
      <c r="AL154" s="169">
        <f ca="1">IF(AL$5-$I$5&lt;$A47-1," ",IF(AL$5-$I$5+1&gt;'Primary inputs Alt'!$C$17,0,(SUM(OFFSET($I$23,0,AL$5-$I$5-$A47+1)))*$C100))</f>
        <v>0</v>
      </c>
      <c r="AM154" s="169">
        <f ca="1">IF(AM$5-$I$5&lt;$A47-1," ",IF(AM$5-$I$5+1&gt;'Primary inputs Alt'!$C$17,0,(SUM(OFFSET($I$23,0,AM$5-$I$5-$A47+1)))*$C100))</f>
        <v>0</v>
      </c>
      <c r="AN154" s="169">
        <f ca="1">IF(AN$5-$I$5&lt;$A47-1," ",IF(AN$5-$I$5+1&gt;'Primary inputs Alt'!$C$17,0,(SUM(OFFSET($I$23,0,AN$5-$I$5-$A47+1)))*$C100))</f>
        <v>0</v>
      </c>
      <c r="AO154" s="169">
        <f ca="1">IF(AO$5-$I$5&lt;$A47-1," ",IF(AO$5-$I$5+1&gt;'Primary inputs Alt'!$C$17,0,(SUM(OFFSET($I$23,0,AO$5-$I$5-$A47+1)))*$C100))</f>
        <v>0</v>
      </c>
      <c r="AP154" s="169">
        <f ca="1">IF(AP$5-$I$5&lt;$A47-1," ",IF(AP$5-$I$5+1&gt;'Primary inputs Alt'!$C$17,0,(SUM(OFFSET($I$23,0,AP$5-$I$5-$A47+1)))*$C100))</f>
        <v>0</v>
      </c>
      <c r="AQ154" s="169">
        <f ca="1">IF(AQ$5-$I$5&lt;$A47-1," ",IF(AQ$5-$I$5+1&gt;'Primary inputs Alt'!$C$17,0,(SUM(OFFSET($I$23,0,AQ$5-$I$5-$A47+1)))*$C100))</f>
        <v>0</v>
      </c>
      <c r="AR154" s="169">
        <f ca="1">IF(AR$5-$I$5&lt;$A47-1," ",IF(AR$5-$I$5+1&gt;'Primary inputs Alt'!$C$17,0,(SUM(OFFSET($I$23,0,AR$5-$I$5-$A47+1)))*$C100))</f>
        <v>0</v>
      </c>
      <c r="AS154" s="169">
        <f ca="1">IF(AS$5-$I$5&lt;$A47-1," ",IF(AS$5-$I$5+1&gt;'Primary inputs Alt'!$C$17,0,(SUM(OFFSET($I$23,0,AS$5-$I$5-$A47+1)))*$C100))</f>
        <v>0</v>
      </c>
      <c r="AT154" s="169">
        <f ca="1">IF(AT$5-$I$5&lt;$A47-1," ",IF(AT$5-$I$5+1&gt;'Primary inputs Alt'!$C$17,0,(SUM(OFFSET($I$23,0,AT$5-$I$5-$A47+1)))*$C100))</f>
        <v>0</v>
      </c>
      <c r="AU154" s="169">
        <f ca="1">IF(AU$5-$I$5&lt;$A47-1," ",IF(AU$5-$I$5+1&gt;'Primary inputs Alt'!$C$17,0,(SUM(OFFSET($I$23,0,AU$5-$I$5-$A47+1)))*$C100))</f>
        <v>0</v>
      </c>
      <c r="AV154" s="169">
        <f ca="1">IF(AV$5-$I$5&lt;$A47-1," ",IF(AV$5-$I$5+1&gt;'Primary inputs Alt'!$C$17,0,(SUM(OFFSET($I$23,0,AV$5-$I$5-$A47+1)))*$C100))</f>
        <v>0</v>
      </c>
      <c r="AW154" s="169">
        <f ca="1">IF(AW$5-$I$5&lt;$A47-1," ",IF(AW$5-$I$5+1&gt;'Primary inputs Alt'!$C$17,0,(SUM(OFFSET($I$23,0,AW$5-$I$5-$A47+1)))*$C100))</f>
        <v>0</v>
      </c>
      <c r="AX154" s="169">
        <f ca="1">IF(AX$5-$I$5&lt;$A47-1," ",IF(AX$5-$I$5+1&gt;'Primary inputs Alt'!$C$17,0,(SUM(OFFSET($I$23,0,AX$5-$I$5-$A47+1)))*$C100))</f>
        <v>0</v>
      </c>
      <c r="AY154" s="169">
        <f ca="1">IF(AY$5-$I$5&lt;$A47-1," ",IF(AY$5-$I$5+1&gt;'Primary inputs Alt'!$C$17,0,(SUM(OFFSET($I$23,0,AY$5-$I$5-$A47+1)))*$C100))</f>
        <v>0</v>
      </c>
      <c r="AZ154" s="169">
        <f ca="1">IF(AZ$5-$I$5&lt;$A47-1," ",IF(AZ$5-$I$5+1&gt;'Primary inputs Alt'!$C$17,0,(SUM(OFFSET($I$23,0,AZ$5-$I$5-$A47+1)))*$C100))</f>
        <v>0</v>
      </c>
      <c r="BA154" s="169">
        <f ca="1">IF(BA$5-$I$5&lt;$A47-1," ",IF(BA$5-$I$5+1&gt;'Primary inputs Alt'!$C$17,0,(SUM(OFFSET($I$23,0,BA$5-$I$5-$A47+1)))*$C100))</f>
        <v>0</v>
      </c>
      <c r="BB154" s="169">
        <f ca="1">IF(BB$5-$I$5&lt;$A47-1," ",IF(BB$5-$I$5+1&gt;'Primary inputs Alt'!$C$17,0,(SUM(OFFSET($I$23,0,BB$5-$I$5-$A47+1)))*$C100))</f>
        <v>0</v>
      </c>
      <c r="BC154" s="169">
        <f ca="1">IF(BC$5-$I$5&lt;$A47-1," ",IF(BC$5-$I$5+1&gt;'Primary inputs Alt'!$C$17,0,(SUM(OFFSET($I$23,0,BC$5-$I$5-$A47+1)))*$C100))</f>
        <v>0</v>
      </c>
      <c r="BD154" s="169">
        <f ca="1">IF(BD$5-$I$5&lt;$A47-1," ",IF(BD$5-$I$5+1&gt;'Primary inputs Alt'!$C$17,0,(SUM(OFFSET($I$23,0,BD$5-$I$5-$A47+1)))*$C100))</f>
        <v>0</v>
      </c>
      <c r="BE154" s="169">
        <f ca="1">IF(BE$5-$I$5&lt;$A47-1," ",IF(BE$5-$I$5+1&gt;'Primary inputs Alt'!$C$17,0,(SUM(OFFSET($I$23,0,BE$5-$I$5-$A47+1)))*$C100))</f>
        <v>0</v>
      </c>
      <c r="BF154" s="169">
        <f ca="1">IF(BF$5-$I$5&lt;$A47-1," ",IF(BF$5-$I$5+1&gt;'Primary inputs Alt'!$C$17,0,(SUM(OFFSET($I$23,0,BF$5-$I$5-$A47+1)))*$C100))</f>
        <v>0</v>
      </c>
    </row>
    <row r="155" spans="2:58">
      <c r="B155" s="119" t="s">
        <v>217</v>
      </c>
      <c r="C155" s="119">
        <f t="shared" ca="1" si="5"/>
        <v>0</v>
      </c>
      <c r="I155" s="169" t="str">
        <f ca="1">IF(I$5-$I$5&lt;$A48-1," ",IF(I$5-$I$5+1&gt;'Primary inputs Alt'!$C$17,0,(SUM(OFFSET($I$23,0,I$5-$I$5-$A48+1)))*$C101))</f>
        <v xml:space="preserve"> </v>
      </c>
      <c r="J155" s="169" t="str">
        <f ca="1">IF(J$5-$I$5&lt;$A48-1," ",IF(J$5-$I$5+1&gt;'Primary inputs Alt'!$C$17,0,(SUM(OFFSET($I$23,0,J$5-$I$5-$A48+1)))*$C101))</f>
        <v xml:space="preserve"> </v>
      </c>
      <c r="K155" s="169" t="str">
        <f ca="1">IF(K$5-$I$5&lt;$A48-1," ",IF(K$5-$I$5+1&gt;'Primary inputs Alt'!$C$17,0,(SUM(OFFSET($I$23,0,K$5-$I$5-$A48+1)))*$C101))</f>
        <v xml:space="preserve"> </v>
      </c>
      <c r="L155" s="169" t="str">
        <f ca="1">IF(L$5-$I$5&lt;$A48-1," ",IF(L$5-$I$5+1&gt;'Primary inputs Alt'!$C$17,0,(SUM(OFFSET($I$23,0,L$5-$I$5-$A48+1)))*$C101))</f>
        <v xml:space="preserve"> </v>
      </c>
      <c r="M155" s="169" t="str">
        <f ca="1">IF(M$5-$I$5&lt;$A48-1," ",IF(M$5-$I$5+1&gt;'Primary inputs Alt'!$C$17,0,(SUM(OFFSET($I$23,0,M$5-$I$5-$A48+1)))*$C101))</f>
        <v xml:space="preserve"> </v>
      </c>
      <c r="N155" s="169" t="str">
        <f ca="1">IF(N$5-$I$5&lt;$A48-1," ",IF(N$5-$I$5+1&gt;'Primary inputs Alt'!$C$17,0,(SUM(OFFSET($I$23,0,N$5-$I$5-$A48+1)))*$C101))</f>
        <v xml:space="preserve"> </v>
      </c>
      <c r="O155" s="169" t="str">
        <f ca="1">IF(O$5-$I$5&lt;$A48-1," ",IF(O$5-$I$5+1&gt;'Primary inputs Alt'!$C$17,0,(SUM(OFFSET($I$23,0,O$5-$I$5-$A48+1)))*$C101))</f>
        <v xml:space="preserve"> </v>
      </c>
      <c r="P155" s="169" t="str">
        <f ca="1">IF(P$5-$I$5&lt;$A48-1," ",IF(P$5-$I$5+1&gt;'Primary inputs Alt'!$C$17,0,(SUM(OFFSET($I$23,0,P$5-$I$5-$A48+1)))*$C101))</f>
        <v xml:space="preserve"> </v>
      </c>
      <c r="Q155" s="169" t="str">
        <f ca="1">IF(Q$5-$I$5&lt;$A48-1," ",IF(Q$5-$I$5+1&gt;'Primary inputs Alt'!$C$17,0,(SUM(OFFSET($I$23,0,Q$5-$I$5-$A48+1)))*$C101))</f>
        <v xml:space="preserve"> </v>
      </c>
      <c r="R155" s="169" t="str">
        <f ca="1">IF(R$5-$I$5&lt;$A48-1," ",IF(R$5-$I$5+1&gt;'Primary inputs Alt'!$C$17,0,(SUM(OFFSET($I$23,0,R$5-$I$5-$A48+1)))*$C101))</f>
        <v xml:space="preserve"> </v>
      </c>
      <c r="S155" s="169" t="str">
        <f ca="1">IF(S$5-$I$5&lt;$A48-1," ",IF(S$5-$I$5+1&gt;'Primary inputs Alt'!$C$17,0,(SUM(OFFSET($I$23,0,S$5-$I$5-$A48+1)))*$C101))</f>
        <v xml:space="preserve"> </v>
      </c>
      <c r="T155" s="169" t="str">
        <f ca="1">IF(T$5-$I$5&lt;$A48-1," ",IF(T$5-$I$5+1&gt;'Primary inputs Alt'!$C$17,0,(SUM(OFFSET($I$23,0,T$5-$I$5-$A48+1)))*$C101))</f>
        <v xml:space="preserve"> </v>
      </c>
      <c r="U155" s="169" t="str">
        <f ca="1">IF(U$5-$I$5&lt;$A48-1," ",IF(U$5-$I$5+1&gt;'Primary inputs Alt'!$C$17,0,(SUM(OFFSET($I$23,0,U$5-$I$5-$A48+1)))*$C101))</f>
        <v xml:space="preserve"> </v>
      </c>
      <c r="V155" s="169" t="str">
        <f ca="1">IF(V$5-$I$5&lt;$A48-1," ",IF(V$5-$I$5+1&gt;'Primary inputs Alt'!$C$17,0,(SUM(OFFSET($I$23,0,V$5-$I$5-$A48+1)))*$C101))</f>
        <v xml:space="preserve"> </v>
      </c>
      <c r="W155" s="169" t="str">
        <f ca="1">IF(W$5-$I$5&lt;$A48-1," ",IF(W$5-$I$5+1&gt;'Primary inputs Alt'!$C$17,0,(SUM(OFFSET($I$23,0,W$5-$I$5-$A48+1)))*$C101))</f>
        <v xml:space="preserve"> </v>
      </c>
      <c r="X155" s="169" t="str">
        <f ca="1">IF(X$5-$I$5&lt;$A48-1," ",IF(X$5-$I$5+1&gt;'Primary inputs Alt'!$C$17,0,(SUM(OFFSET($I$23,0,X$5-$I$5-$A48+1)))*$C101))</f>
        <v xml:space="preserve"> </v>
      </c>
      <c r="Y155" s="169" t="str">
        <f ca="1">IF(Y$5-$I$5&lt;$A48-1," ",IF(Y$5-$I$5+1&gt;'Primary inputs Alt'!$C$17,0,(SUM(OFFSET($I$23,0,Y$5-$I$5-$A48+1)))*$C101))</f>
        <v xml:space="preserve"> </v>
      </c>
      <c r="Z155" s="169" t="str">
        <f ca="1">IF(Z$5-$I$5&lt;$A48-1," ",IF(Z$5-$I$5+1&gt;'Primary inputs Alt'!$C$17,0,(SUM(OFFSET($I$23,0,Z$5-$I$5-$A48+1)))*$C101))</f>
        <v xml:space="preserve"> </v>
      </c>
      <c r="AA155" s="169" t="str">
        <f ca="1">IF(AA$5-$I$5&lt;$A48-1," ",IF(AA$5-$I$5+1&gt;'Primary inputs Alt'!$C$17,0,(SUM(OFFSET($I$23,0,AA$5-$I$5-$A48+1)))*$C101))</f>
        <v xml:space="preserve"> </v>
      </c>
      <c r="AB155" s="169" t="str">
        <f ca="1">IF(AB$5-$I$5&lt;$A48-1," ",IF(AB$5-$I$5+1&gt;'Primary inputs Alt'!$C$17,0,(SUM(OFFSET($I$23,0,AB$5-$I$5-$A48+1)))*$C101))</f>
        <v xml:space="preserve"> </v>
      </c>
      <c r="AC155" s="169" t="str">
        <f ca="1">IF(AC$5-$I$5&lt;$A48-1," ",IF(AC$5-$I$5+1&gt;'Primary inputs Alt'!$C$17,0,(SUM(OFFSET($I$23,0,AC$5-$I$5-$A48+1)))*$C101))</f>
        <v xml:space="preserve"> </v>
      </c>
      <c r="AD155" s="169" t="str">
        <f ca="1">IF(AD$5-$I$5&lt;$A48-1," ",IF(AD$5-$I$5+1&gt;'Primary inputs Alt'!$C$17,0,(SUM(OFFSET($I$23,0,AD$5-$I$5-$A48+1)))*$C101))</f>
        <v xml:space="preserve"> </v>
      </c>
      <c r="AE155" s="169">
        <f ca="1">IF(AE$5-$I$5&lt;$A48-1," ",IF(AE$5-$I$5+1&gt;'Primary inputs Alt'!$C$17,0,(SUM(OFFSET($I$23,0,AE$5-$I$5-$A48+1)))*$C101))</f>
        <v>0</v>
      </c>
      <c r="AF155" s="169">
        <f ca="1">IF(AF$5-$I$5&lt;$A48-1," ",IF(AF$5-$I$5+1&gt;'Primary inputs Alt'!$C$17,0,(SUM(OFFSET($I$23,0,AF$5-$I$5-$A48+1)))*$C101))</f>
        <v>0</v>
      </c>
      <c r="AG155" s="169">
        <f ca="1">IF(AG$5-$I$5&lt;$A48-1," ",IF(AG$5-$I$5+1&gt;'Primary inputs Alt'!$C$17,0,(SUM(OFFSET($I$23,0,AG$5-$I$5-$A48+1)))*$C101))</f>
        <v>0</v>
      </c>
      <c r="AH155" s="169">
        <f ca="1">IF(AH$5-$I$5&lt;$A48-1," ",IF(AH$5-$I$5+1&gt;'Primary inputs Alt'!$C$17,0,(SUM(OFFSET($I$23,0,AH$5-$I$5-$A48+1)))*$C101))</f>
        <v>0</v>
      </c>
      <c r="AI155" s="169">
        <f ca="1">IF(AI$5-$I$5&lt;$A48-1," ",IF(AI$5-$I$5+1&gt;'Primary inputs Alt'!$C$17,0,(SUM(OFFSET($I$23,0,AI$5-$I$5-$A48+1)))*$C101))</f>
        <v>0</v>
      </c>
      <c r="AJ155" s="169">
        <f ca="1">IF(AJ$5-$I$5&lt;$A48-1," ",IF(AJ$5-$I$5+1&gt;'Primary inputs Alt'!$C$17,0,(SUM(OFFSET($I$23,0,AJ$5-$I$5-$A48+1)))*$C101))</f>
        <v>0</v>
      </c>
      <c r="AK155" s="169">
        <f ca="1">IF(AK$5-$I$5&lt;$A48-1," ",IF(AK$5-$I$5+1&gt;'Primary inputs Alt'!$C$17,0,(SUM(OFFSET($I$23,0,AK$5-$I$5-$A48+1)))*$C101))</f>
        <v>0</v>
      </c>
      <c r="AL155" s="169">
        <f ca="1">IF(AL$5-$I$5&lt;$A48-1," ",IF(AL$5-$I$5+1&gt;'Primary inputs Alt'!$C$17,0,(SUM(OFFSET($I$23,0,AL$5-$I$5-$A48+1)))*$C101))</f>
        <v>0</v>
      </c>
      <c r="AM155" s="169">
        <f ca="1">IF(AM$5-$I$5&lt;$A48-1," ",IF(AM$5-$I$5+1&gt;'Primary inputs Alt'!$C$17,0,(SUM(OFFSET($I$23,0,AM$5-$I$5-$A48+1)))*$C101))</f>
        <v>0</v>
      </c>
      <c r="AN155" s="169">
        <f ca="1">IF(AN$5-$I$5&lt;$A48-1," ",IF(AN$5-$I$5+1&gt;'Primary inputs Alt'!$C$17,0,(SUM(OFFSET($I$23,0,AN$5-$I$5-$A48+1)))*$C101))</f>
        <v>0</v>
      </c>
      <c r="AO155" s="169">
        <f ca="1">IF(AO$5-$I$5&lt;$A48-1," ",IF(AO$5-$I$5+1&gt;'Primary inputs Alt'!$C$17,0,(SUM(OFFSET($I$23,0,AO$5-$I$5-$A48+1)))*$C101))</f>
        <v>0</v>
      </c>
      <c r="AP155" s="169">
        <f ca="1">IF(AP$5-$I$5&lt;$A48-1," ",IF(AP$5-$I$5+1&gt;'Primary inputs Alt'!$C$17,0,(SUM(OFFSET($I$23,0,AP$5-$I$5-$A48+1)))*$C101))</f>
        <v>0</v>
      </c>
      <c r="AQ155" s="169">
        <f ca="1">IF(AQ$5-$I$5&lt;$A48-1," ",IF(AQ$5-$I$5+1&gt;'Primary inputs Alt'!$C$17,0,(SUM(OFFSET($I$23,0,AQ$5-$I$5-$A48+1)))*$C101))</f>
        <v>0</v>
      </c>
      <c r="AR155" s="169">
        <f ca="1">IF(AR$5-$I$5&lt;$A48-1," ",IF(AR$5-$I$5+1&gt;'Primary inputs Alt'!$C$17,0,(SUM(OFFSET($I$23,0,AR$5-$I$5-$A48+1)))*$C101))</f>
        <v>0</v>
      </c>
      <c r="AS155" s="169">
        <f ca="1">IF(AS$5-$I$5&lt;$A48-1," ",IF(AS$5-$I$5+1&gt;'Primary inputs Alt'!$C$17,0,(SUM(OFFSET($I$23,0,AS$5-$I$5-$A48+1)))*$C101))</f>
        <v>0</v>
      </c>
      <c r="AT155" s="169">
        <f ca="1">IF(AT$5-$I$5&lt;$A48-1," ",IF(AT$5-$I$5+1&gt;'Primary inputs Alt'!$C$17,0,(SUM(OFFSET($I$23,0,AT$5-$I$5-$A48+1)))*$C101))</f>
        <v>0</v>
      </c>
      <c r="AU155" s="169">
        <f ca="1">IF(AU$5-$I$5&lt;$A48-1," ",IF(AU$5-$I$5+1&gt;'Primary inputs Alt'!$C$17,0,(SUM(OFFSET($I$23,0,AU$5-$I$5-$A48+1)))*$C101))</f>
        <v>0</v>
      </c>
      <c r="AV155" s="169">
        <f ca="1">IF(AV$5-$I$5&lt;$A48-1," ",IF(AV$5-$I$5+1&gt;'Primary inputs Alt'!$C$17,0,(SUM(OFFSET($I$23,0,AV$5-$I$5-$A48+1)))*$C101))</f>
        <v>0</v>
      </c>
      <c r="AW155" s="169">
        <f ca="1">IF(AW$5-$I$5&lt;$A48-1," ",IF(AW$5-$I$5+1&gt;'Primary inputs Alt'!$C$17,0,(SUM(OFFSET($I$23,0,AW$5-$I$5-$A48+1)))*$C101))</f>
        <v>0</v>
      </c>
      <c r="AX155" s="169">
        <f ca="1">IF(AX$5-$I$5&lt;$A48-1," ",IF(AX$5-$I$5+1&gt;'Primary inputs Alt'!$C$17,0,(SUM(OFFSET($I$23,0,AX$5-$I$5-$A48+1)))*$C101))</f>
        <v>0</v>
      </c>
      <c r="AY155" s="169">
        <f ca="1">IF(AY$5-$I$5&lt;$A48-1," ",IF(AY$5-$I$5+1&gt;'Primary inputs Alt'!$C$17,0,(SUM(OFFSET($I$23,0,AY$5-$I$5-$A48+1)))*$C101))</f>
        <v>0</v>
      </c>
      <c r="AZ155" s="169">
        <f ca="1">IF(AZ$5-$I$5&lt;$A48-1," ",IF(AZ$5-$I$5+1&gt;'Primary inputs Alt'!$C$17,0,(SUM(OFFSET($I$23,0,AZ$5-$I$5-$A48+1)))*$C101))</f>
        <v>0</v>
      </c>
      <c r="BA155" s="169">
        <f ca="1">IF(BA$5-$I$5&lt;$A48-1," ",IF(BA$5-$I$5+1&gt;'Primary inputs Alt'!$C$17,0,(SUM(OFFSET($I$23,0,BA$5-$I$5-$A48+1)))*$C101))</f>
        <v>0</v>
      </c>
      <c r="BB155" s="169">
        <f ca="1">IF(BB$5-$I$5&lt;$A48-1," ",IF(BB$5-$I$5+1&gt;'Primary inputs Alt'!$C$17,0,(SUM(OFFSET($I$23,0,BB$5-$I$5-$A48+1)))*$C101))</f>
        <v>0</v>
      </c>
      <c r="BC155" s="169">
        <f ca="1">IF(BC$5-$I$5&lt;$A48-1," ",IF(BC$5-$I$5+1&gt;'Primary inputs Alt'!$C$17,0,(SUM(OFFSET($I$23,0,BC$5-$I$5-$A48+1)))*$C101))</f>
        <v>0</v>
      </c>
      <c r="BD155" s="169">
        <f ca="1">IF(BD$5-$I$5&lt;$A48-1," ",IF(BD$5-$I$5+1&gt;'Primary inputs Alt'!$C$17,0,(SUM(OFFSET($I$23,0,BD$5-$I$5-$A48+1)))*$C101))</f>
        <v>0</v>
      </c>
      <c r="BE155" s="169">
        <f ca="1">IF(BE$5-$I$5&lt;$A48-1," ",IF(BE$5-$I$5+1&gt;'Primary inputs Alt'!$C$17,0,(SUM(OFFSET($I$23,0,BE$5-$I$5-$A48+1)))*$C101))</f>
        <v>0</v>
      </c>
      <c r="BF155" s="169">
        <f ca="1">IF(BF$5-$I$5&lt;$A48-1," ",IF(BF$5-$I$5+1&gt;'Primary inputs Alt'!$C$17,0,(SUM(OFFSET($I$23,0,BF$5-$I$5-$A48+1)))*$C101))</f>
        <v>0</v>
      </c>
    </row>
    <row r="156" spans="2:58">
      <c r="B156" s="119" t="s">
        <v>218</v>
      </c>
      <c r="C156" s="119">
        <f t="shared" ca="1" si="5"/>
        <v>0</v>
      </c>
      <c r="I156" s="169" t="str">
        <f ca="1">IF(I$5-$I$5&lt;$A49-1," ",IF(I$5-$I$5+1&gt;'Primary inputs Alt'!$C$17,0,(SUM(OFFSET($I$23,0,I$5-$I$5-$A49+1)))*$C102))</f>
        <v xml:space="preserve"> </v>
      </c>
      <c r="J156" s="169" t="str">
        <f ca="1">IF(J$5-$I$5&lt;$A49-1," ",IF(J$5-$I$5+1&gt;'Primary inputs Alt'!$C$17,0,(SUM(OFFSET($I$23,0,J$5-$I$5-$A49+1)))*$C102))</f>
        <v xml:space="preserve"> </v>
      </c>
      <c r="K156" s="169" t="str">
        <f ca="1">IF(K$5-$I$5&lt;$A49-1," ",IF(K$5-$I$5+1&gt;'Primary inputs Alt'!$C$17,0,(SUM(OFFSET($I$23,0,K$5-$I$5-$A49+1)))*$C102))</f>
        <v xml:space="preserve"> </v>
      </c>
      <c r="L156" s="169" t="str">
        <f ca="1">IF(L$5-$I$5&lt;$A49-1," ",IF(L$5-$I$5+1&gt;'Primary inputs Alt'!$C$17,0,(SUM(OFFSET($I$23,0,L$5-$I$5-$A49+1)))*$C102))</f>
        <v xml:space="preserve"> </v>
      </c>
      <c r="M156" s="169" t="str">
        <f ca="1">IF(M$5-$I$5&lt;$A49-1," ",IF(M$5-$I$5+1&gt;'Primary inputs Alt'!$C$17,0,(SUM(OFFSET($I$23,0,M$5-$I$5-$A49+1)))*$C102))</f>
        <v xml:space="preserve"> </v>
      </c>
      <c r="N156" s="169" t="str">
        <f ca="1">IF(N$5-$I$5&lt;$A49-1," ",IF(N$5-$I$5+1&gt;'Primary inputs Alt'!$C$17,0,(SUM(OFFSET($I$23,0,N$5-$I$5-$A49+1)))*$C102))</f>
        <v xml:space="preserve"> </v>
      </c>
      <c r="O156" s="169" t="str">
        <f ca="1">IF(O$5-$I$5&lt;$A49-1," ",IF(O$5-$I$5+1&gt;'Primary inputs Alt'!$C$17,0,(SUM(OFFSET($I$23,0,O$5-$I$5-$A49+1)))*$C102))</f>
        <v xml:space="preserve"> </v>
      </c>
      <c r="P156" s="169" t="str">
        <f ca="1">IF(P$5-$I$5&lt;$A49-1," ",IF(P$5-$I$5+1&gt;'Primary inputs Alt'!$C$17,0,(SUM(OFFSET($I$23,0,P$5-$I$5-$A49+1)))*$C102))</f>
        <v xml:space="preserve"> </v>
      </c>
      <c r="Q156" s="169" t="str">
        <f ca="1">IF(Q$5-$I$5&lt;$A49-1," ",IF(Q$5-$I$5+1&gt;'Primary inputs Alt'!$C$17,0,(SUM(OFFSET($I$23,0,Q$5-$I$5-$A49+1)))*$C102))</f>
        <v xml:space="preserve"> </v>
      </c>
      <c r="R156" s="169" t="str">
        <f ca="1">IF(R$5-$I$5&lt;$A49-1," ",IF(R$5-$I$5+1&gt;'Primary inputs Alt'!$C$17,0,(SUM(OFFSET($I$23,0,R$5-$I$5-$A49+1)))*$C102))</f>
        <v xml:space="preserve"> </v>
      </c>
      <c r="S156" s="169" t="str">
        <f ca="1">IF(S$5-$I$5&lt;$A49-1," ",IF(S$5-$I$5+1&gt;'Primary inputs Alt'!$C$17,0,(SUM(OFFSET($I$23,0,S$5-$I$5-$A49+1)))*$C102))</f>
        <v xml:space="preserve"> </v>
      </c>
      <c r="T156" s="169" t="str">
        <f ca="1">IF(T$5-$I$5&lt;$A49-1," ",IF(T$5-$I$5+1&gt;'Primary inputs Alt'!$C$17,0,(SUM(OFFSET($I$23,0,T$5-$I$5-$A49+1)))*$C102))</f>
        <v xml:space="preserve"> </v>
      </c>
      <c r="U156" s="169" t="str">
        <f ca="1">IF(U$5-$I$5&lt;$A49-1," ",IF(U$5-$I$5+1&gt;'Primary inputs Alt'!$C$17,0,(SUM(OFFSET($I$23,0,U$5-$I$5-$A49+1)))*$C102))</f>
        <v xml:space="preserve"> </v>
      </c>
      <c r="V156" s="169" t="str">
        <f ca="1">IF(V$5-$I$5&lt;$A49-1," ",IF(V$5-$I$5+1&gt;'Primary inputs Alt'!$C$17,0,(SUM(OFFSET($I$23,0,V$5-$I$5-$A49+1)))*$C102))</f>
        <v xml:space="preserve"> </v>
      </c>
      <c r="W156" s="169" t="str">
        <f ca="1">IF(W$5-$I$5&lt;$A49-1," ",IF(W$5-$I$5+1&gt;'Primary inputs Alt'!$C$17,0,(SUM(OFFSET($I$23,0,W$5-$I$5-$A49+1)))*$C102))</f>
        <v xml:space="preserve"> </v>
      </c>
      <c r="X156" s="169" t="str">
        <f ca="1">IF(X$5-$I$5&lt;$A49-1," ",IF(X$5-$I$5+1&gt;'Primary inputs Alt'!$C$17,0,(SUM(OFFSET($I$23,0,X$5-$I$5-$A49+1)))*$C102))</f>
        <v xml:space="preserve"> </v>
      </c>
      <c r="Y156" s="169" t="str">
        <f ca="1">IF(Y$5-$I$5&lt;$A49-1," ",IF(Y$5-$I$5+1&gt;'Primary inputs Alt'!$C$17,0,(SUM(OFFSET($I$23,0,Y$5-$I$5-$A49+1)))*$C102))</f>
        <v xml:space="preserve"> </v>
      </c>
      <c r="Z156" s="169" t="str">
        <f ca="1">IF(Z$5-$I$5&lt;$A49-1," ",IF(Z$5-$I$5+1&gt;'Primary inputs Alt'!$C$17,0,(SUM(OFFSET($I$23,0,Z$5-$I$5-$A49+1)))*$C102))</f>
        <v xml:space="preserve"> </v>
      </c>
      <c r="AA156" s="169" t="str">
        <f ca="1">IF(AA$5-$I$5&lt;$A49-1," ",IF(AA$5-$I$5+1&gt;'Primary inputs Alt'!$C$17,0,(SUM(OFFSET($I$23,0,AA$5-$I$5-$A49+1)))*$C102))</f>
        <v xml:space="preserve"> </v>
      </c>
      <c r="AB156" s="169" t="str">
        <f ca="1">IF(AB$5-$I$5&lt;$A49-1," ",IF(AB$5-$I$5+1&gt;'Primary inputs Alt'!$C$17,0,(SUM(OFFSET($I$23,0,AB$5-$I$5-$A49+1)))*$C102))</f>
        <v xml:space="preserve"> </v>
      </c>
      <c r="AC156" s="169" t="str">
        <f ca="1">IF(AC$5-$I$5&lt;$A49-1," ",IF(AC$5-$I$5+1&gt;'Primary inputs Alt'!$C$17,0,(SUM(OFFSET($I$23,0,AC$5-$I$5-$A49+1)))*$C102))</f>
        <v xml:space="preserve"> </v>
      </c>
      <c r="AD156" s="169" t="str">
        <f ca="1">IF(AD$5-$I$5&lt;$A49-1," ",IF(AD$5-$I$5+1&gt;'Primary inputs Alt'!$C$17,0,(SUM(OFFSET($I$23,0,AD$5-$I$5-$A49+1)))*$C102))</f>
        <v xml:space="preserve"> </v>
      </c>
      <c r="AE156" s="169" t="str">
        <f ca="1">IF(AE$5-$I$5&lt;$A49-1," ",IF(AE$5-$I$5+1&gt;'Primary inputs Alt'!$C$17,0,(SUM(OFFSET($I$23,0,AE$5-$I$5-$A49+1)))*$C102))</f>
        <v xml:space="preserve"> </v>
      </c>
      <c r="AF156" s="169">
        <f ca="1">IF(AF$5-$I$5&lt;$A49-1," ",IF(AF$5-$I$5+1&gt;'Primary inputs Alt'!$C$17,0,(SUM(OFFSET($I$23,0,AF$5-$I$5-$A49+1)))*$C102))</f>
        <v>0</v>
      </c>
      <c r="AG156" s="169">
        <f ca="1">IF(AG$5-$I$5&lt;$A49-1," ",IF(AG$5-$I$5+1&gt;'Primary inputs Alt'!$C$17,0,(SUM(OFFSET($I$23,0,AG$5-$I$5-$A49+1)))*$C102))</f>
        <v>0</v>
      </c>
      <c r="AH156" s="169">
        <f ca="1">IF(AH$5-$I$5&lt;$A49-1," ",IF(AH$5-$I$5+1&gt;'Primary inputs Alt'!$C$17,0,(SUM(OFFSET($I$23,0,AH$5-$I$5-$A49+1)))*$C102))</f>
        <v>0</v>
      </c>
      <c r="AI156" s="169">
        <f ca="1">IF(AI$5-$I$5&lt;$A49-1," ",IF(AI$5-$I$5+1&gt;'Primary inputs Alt'!$C$17,0,(SUM(OFFSET($I$23,0,AI$5-$I$5-$A49+1)))*$C102))</f>
        <v>0</v>
      </c>
      <c r="AJ156" s="169">
        <f ca="1">IF(AJ$5-$I$5&lt;$A49-1," ",IF(AJ$5-$I$5+1&gt;'Primary inputs Alt'!$C$17,0,(SUM(OFFSET($I$23,0,AJ$5-$I$5-$A49+1)))*$C102))</f>
        <v>0</v>
      </c>
      <c r="AK156" s="169">
        <f ca="1">IF(AK$5-$I$5&lt;$A49-1," ",IF(AK$5-$I$5+1&gt;'Primary inputs Alt'!$C$17,0,(SUM(OFFSET($I$23,0,AK$5-$I$5-$A49+1)))*$C102))</f>
        <v>0</v>
      </c>
      <c r="AL156" s="169">
        <f ca="1">IF(AL$5-$I$5&lt;$A49-1," ",IF(AL$5-$I$5+1&gt;'Primary inputs Alt'!$C$17,0,(SUM(OFFSET($I$23,0,AL$5-$I$5-$A49+1)))*$C102))</f>
        <v>0</v>
      </c>
      <c r="AM156" s="169">
        <f ca="1">IF(AM$5-$I$5&lt;$A49-1," ",IF(AM$5-$I$5+1&gt;'Primary inputs Alt'!$C$17,0,(SUM(OFFSET($I$23,0,AM$5-$I$5-$A49+1)))*$C102))</f>
        <v>0</v>
      </c>
      <c r="AN156" s="169">
        <f ca="1">IF(AN$5-$I$5&lt;$A49-1," ",IF(AN$5-$I$5+1&gt;'Primary inputs Alt'!$C$17,0,(SUM(OFFSET($I$23,0,AN$5-$I$5-$A49+1)))*$C102))</f>
        <v>0</v>
      </c>
      <c r="AO156" s="169">
        <f ca="1">IF(AO$5-$I$5&lt;$A49-1," ",IF(AO$5-$I$5+1&gt;'Primary inputs Alt'!$C$17,0,(SUM(OFFSET($I$23,0,AO$5-$I$5-$A49+1)))*$C102))</f>
        <v>0</v>
      </c>
      <c r="AP156" s="169">
        <f ca="1">IF(AP$5-$I$5&lt;$A49-1," ",IF(AP$5-$I$5+1&gt;'Primary inputs Alt'!$C$17,0,(SUM(OFFSET($I$23,0,AP$5-$I$5-$A49+1)))*$C102))</f>
        <v>0</v>
      </c>
      <c r="AQ156" s="169">
        <f ca="1">IF(AQ$5-$I$5&lt;$A49-1," ",IF(AQ$5-$I$5+1&gt;'Primary inputs Alt'!$C$17,0,(SUM(OFFSET($I$23,0,AQ$5-$I$5-$A49+1)))*$C102))</f>
        <v>0</v>
      </c>
      <c r="AR156" s="169">
        <f ca="1">IF(AR$5-$I$5&lt;$A49-1," ",IF(AR$5-$I$5+1&gt;'Primary inputs Alt'!$C$17,0,(SUM(OFFSET($I$23,0,AR$5-$I$5-$A49+1)))*$C102))</f>
        <v>0</v>
      </c>
      <c r="AS156" s="169">
        <f ca="1">IF(AS$5-$I$5&lt;$A49-1," ",IF(AS$5-$I$5+1&gt;'Primary inputs Alt'!$C$17,0,(SUM(OFFSET($I$23,0,AS$5-$I$5-$A49+1)))*$C102))</f>
        <v>0</v>
      </c>
      <c r="AT156" s="169">
        <f ca="1">IF(AT$5-$I$5&lt;$A49-1," ",IF(AT$5-$I$5+1&gt;'Primary inputs Alt'!$C$17,0,(SUM(OFFSET($I$23,0,AT$5-$I$5-$A49+1)))*$C102))</f>
        <v>0</v>
      </c>
      <c r="AU156" s="169">
        <f ca="1">IF(AU$5-$I$5&lt;$A49-1," ",IF(AU$5-$I$5+1&gt;'Primary inputs Alt'!$C$17,0,(SUM(OFFSET($I$23,0,AU$5-$I$5-$A49+1)))*$C102))</f>
        <v>0</v>
      </c>
      <c r="AV156" s="169">
        <f ca="1">IF(AV$5-$I$5&lt;$A49-1," ",IF(AV$5-$I$5+1&gt;'Primary inputs Alt'!$C$17,0,(SUM(OFFSET($I$23,0,AV$5-$I$5-$A49+1)))*$C102))</f>
        <v>0</v>
      </c>
      <c r="AW156" s="169">
        <f ca="1">IF(AW$5-$I$5&lt;$A49-1," ",IF(AW$5-$I$5+1&gt;'Primary inputs Alt'!$C$17,0,(SUM(OFFSET($I$23,0,AW$5-$I$5-$A49+1)))*$C102))</f>
        <v>0</v>
      </c>
      <c r="AX156" s="169">
        <f ca="1">IF(AX$5-$I$5&lt;$A49-1," ",IF(AX$5-$I$5+1&gt;'Primary inputs Alt'!$C$17,0,(SUM(OFFSET($I$23,0,AX$5-$I$5-$A49+1)))*$C102))</f>
        <v>0</v>
      </c>
      <c r="AY156" s="169">
        <f ca="1">IF(AY$5-$I$5&lt;$A49-1," ",IF(AY$5-$I$5+1&gt;'Primary inputs Alt'!$C$17,0,(SUM(OFFSET($I$23,0,AY$5-$I$5-$A49+1)))*$C102))</f>
        <v>0</v>
      </c>
      <c r="AZ156" s="169">
        <f ca="1">IF(AZ$5-$I$5&lt;$A49-1," ",IF(AZ$5-$I$5+1&gt;'Primary inputs Alt'!$C$17,0,(SUM(OFFSET($I$23,0,AZ$5-$I$5-$A49+1)))*$C102))</f>
        <v>0</v>
      </c>
      <c r="BA156" s="169">
        <f ca="1">IF(BA$5-$I$5&lt;$A49-1," ",IF(BA$5-$I$5+1&gt;'Primary inputs Alt'!$C$17,0,(SUM(OFFSET($I$23,0,BA$5-$I$5-$A49+1)))*$C102))</f>
        <v>0</v>
      </c>
      <c r="BB156" s="169">
        <f ca="1">IF(BB$5-$I$5&lt;$A49-1," ",IF(BB$5-$I$5+1&gt;'Primary inputs Alt'!$C$17,0,(SUM(OFFSET($I$23,0,BB$5-$I$5-$A49+1)))*$C102))</f>
        <v>0</v>
      </c>
      <c r="BC156" s="169">
        <f ca="1">IF(BC$5-$I$5&lt;$A49-1," ",IF(BC$5-$I$5+1&gt;'Primary inputs Alt'!$C$17,0,(SUM(OFFSET($I$23,0,BC$5-$I$5-$A49+1)))*$C102))</f>
        <v>0</v>
      </c>
      <c r="BD156" s="169">
        <f ca="1">IF(BD$5-$I$5&lt;$A49-1," ",IF(BD$5-$I$5+1&gt;'Primary inputs Alt'!$C$17,0,(SUM(OFFSET($I$23,0,BD$5-$I$5-$A49+1)))*$C102))</f>
        <v>0</v>
      </c>
      <c r="BE156" s="169">
        <f ca="1">IF(BE$5-$I$5&lt;$A49-1," ",IF(BE$5-$I$5+1&gt;'Primary inputs Alt'!$C$17,0,(SUM(OFFSET($I$23,0,BE$5-$I$5-$A49+1)))*$C102))</f>
        <v>0</v>
      </c>
      <c r="BF156" s="169">
        <f ca="1">IF(BF$5-$I$5&lt;$A49-1," ",IF(BF$5-$I$5+1&gt;'Primary inputs Alt'!$C$17,0,(SUM(OFFSET($I$23,0,BF$5-$I$5-$A49+1)))*$C102))</f>
        <v>0</v>
      </c>
    </row>
    <row r="157" spans="2:58">
      <c r="B157" s="119" t="s">
        <v>219</v>
      </c>
      <c r="C157" s="119">
        <f t="shared" ca="1" si="5"/>
        <v>0</v>
      </c>
      <c r="I157" s="169" t="str">
        <f ca="1">IF(I$5-$I$5&lt;$A50-1," ",IF(I$5-$I$5+1&gt;'Primary inputs Alt'!$C$17,0,(SUM(OFFSET($I$23,0,I$5-$I$5-$A50+1)))*$C103))</f>
        <v xml:space="preserve"> </v>
      </c>
      <c r="J157" s="169" t="str">
        <f ca="1">IF(J$5-$I$5&lt;$A50-1," ",IF(J$5-$I$5+1&gt;'Primary inputs Alt'!$C$17,0,(SUM(OFFSET($I$23,0,J$5-$I$5-$A50+1)))*$C103))</f>
        <v xml:space="preserve"> </v>
      </c>
      <c r="K157" s="169" t="str">
        <f ca="1">IF(K$5-$I$5&lt;$A50-1," ",IF(K$5-$I$5+1&gt;'Primary inputs Alt'!$C$17,0,(SUM(OFFSET($I$23,0,K$5-$I$5-$A50+1)))*$C103))</f>
        <v xml:space="preserve"> </v>
      </c>
      <c r="L157" s="169" t="str">
        <f ca="1">IF(L$5-$I$5&lt;$A50-1," ",IF(L$5-$I$5+1&gt;'Primary inputs Alt'!$C$17,0,(SUM(OFFSET($I$23,0,L$5-$I$5-$A50+1)))*$C103))</f>
        <v xml:space="preserve"> </v>
      </c>
      <c r="M157" s="169" t="str">
        <f ca="1">IF(M$5-$I$5&lt;$A50-1," ",IF(M$5-$I$5+1&gt;'Primary inputs Alt'!$C$17,0,(SUM(OFFSET($I$23,0,M$5-$I$5-$A50+1)))*$C103))</f>
        <v xml:space="preserve"> </v>
      </c>
      <c r="N157" s="169" t="str">
        <f ca="1">IF(N$5-$I$5&lt;$A50-1," ",IF(N$5-$I$5+1&gt;'Primary inputs Alt'!$C$17,0,(SUM(OFFSET($I$23,0,N$5-$I$5-$A50+1)))*$C103))</f>
        <v xml:space="preserve"> </v>
      </c>
      <c r="O157" s="169" t="str">
        <f ca="1">IF(O$5-$I$5&lt;$A50-1," ",IF(O$5-$I$5+1&gt;'Primary inputs Alt'!$C$17,0,(SUM(OFFSET($I$23,0,O$5-$I$5-$A50+1)))*$C103))</f>
        <v xml:space="preserve"> </v>
      </c>
      <c r="P157" s="169" t="str">
        <f ca="1">IF(P$5-$I$5&lt;$A50-1," ",IF(P$5-$I$5+1&gt;'Primary inputs Alt'!$C$17,0,(SUM(OFFSET($I$23,0,P$5-$I$5-$A50+1)))*$C103))</f>
        <v xml:space="preserve"> </v>
      </c>
      <c r="Q157" s="169" t="str">
        <f ca="1">IF(Q$5-$I$5&lt;$A50-1," ",IF(Q$5-$I$5+1&gt;'Primary inputs Alt'!$C$17,0,(SUM(OFFSET($I$23,0,Q$5-$I$5-$A50+1)))*$C103))</f>
        <v xml:space="preserve"> </v>
      </c>
      <c r="R157" s="169" t="str">
        <f ca="1">IF(R$5-$I$5&lt;$A50-1," ",IF(R$5-$I$5+1&gt;'Primary inputs Alt'!$C$17,0,(SUM(OFFSET($I$23,0,R$5-$I$5-$A50+1)))*$C103))</f>
        <v xml:space="preserve"> </v>
      </c>
      <c r="S157" s="169" t="str">
        <f ca="1">IF(S$5-$I$5&lt;$A50-1," ",IF(S$5-$I$5+1&gt;'Primary inputs Alt'!$C$17,0,(SUM(OFFSET($I$23,0,S$5-$I$5-$A50+1)))*$C103))</f>
        <v xml:space="preserve"> </v>
      </c>
      <c r="T157" s="169" t="str">
        <f ca="1">IF(T$5-$I$5&lt;$A50-1," ",IF(T$5-$I$5+1&gt;'Primary inputs Alt'!$C$17,0,(SUM(OFFSET($I$23,0,T$5-$I$5-$A50+1)))*$C103))</f>
        <v xml:space="preserve"> </v>
      </c>
      <c r="U157" s="169" t="str">
        <f ca="1">IF(U$5-$I$5&lt;$A50-1," ",IF(U$5-$I$5+1&gt;'Primary inputs Alt'!$C$17,0,(SUM(OFFSET($I$23,0,U$5-$I$5-$A50+1)))*$C103))</f>
        <v xml:space="preserve"> </v>
      </c>
      <c r="V157" s="169" t="str">
        <f ca="1">IF(V$5-$I$5&lt;$A50-1," ",IF(V$5-$I$5+1&gt;'Primary inputs Alt'!$C$17,0,(SUM(OFFSET($I$23,0,V$5-$I$5-$A50+1)))*$C103))</f>
        <v xml:space="preserve"> </v>
      </c>
      <c r="W157" s="169" t="str">
        <f ca="1">IF(W$5-$I$5&lt;$A50-1," ",IF(W$5-$I$5+1&gt;'Primary inputs Alt'!$C$17,0,(SUM(OFFSET($I$23,0,W$5-$I$5-$A50+1)))*$C103))</f>
        <v xml:space="preserve"> </v>
      </c>
      <c r="X157" s="169" t="str">
        <f ca="1">IF(X$5-$I$5&lt;$A50-1," ",IF(X$5-$I$5+1&gt;'Primary inputs Alt'!$C$17,0,(SUM(OFFSET($I$23,0,X$5-$I$5-$A50+1)))*$C103))</f>
        <v xml:space="preserve"> </v>
      </c>
      <c r="Y157" s="169" t="str">
        <f ca="1">IF(Y$5-$I$5&lt;$A50-1," ",IF(Y$5-$I$5+1&gt;'Primary inputs Alt'!$C$17,0,(SUM(OFFSET($I$23,0,Y$5-$I$5-$A50+1)))*$C103))</f>
        <v xml:space="preserve"> </v>
      </c>
      <c r="Z157" s="169" t="str">
        <f ca="1">IF(Z$5-$I$5&lt;$A50-1," ",IF(Z$5-$I$5+1&gt;'Primary inputs Alt'!$C$17,0,(SUM(OFFSET($I$23,0,Z$5-$I$5-$A50+1)))*$C103))</f>
        <v xml:space="preserve"> </v>
      </c>
      <c r="AA157" s="169" t="str">
        <f ca="1">IF(AA$5-$I$5&lt;$A50-1," ",IF(AA$5-$I$5+1&gt;'Primary inputs Alt'!$C$17,0,(SUM(OFFSET($I$23,0,AA$5-$I$5-$A50+1)))*$C103))</f>
        <v xml:space="preserve"> </v>
      </c>
      <c r="AB157" s="169" t="str">
        <f ca="1">IF(AB$5-$I$5&lt;$A50-1," ",IF(AB$5-$I$5+1&gt;'Primary inputs Alt'!$C$17,0,(SUM(OFFSET($I$23,0,AB$5-$I$5-$A50+1)))*$C103))</f>
        <v xml:space="preserve"> </v>
      </c>
      <c r="AC157" s="169" t="str">
        <f ca="1">IF(AC$5-$I$5&lt;$A50-1," ",IF(AC$5-$I$5+1&gt;'Primary inputs Alt'!$C$17,0,(SUM(OFFSET($I$23,0,AC$5-$I$5-$A50+1)))*$C103))</f>
        <v xml:space="preserve"> </v>
      </c>
      <c r="AD157" s="169" t="str">
        <f ca="1">IF(AD$5-$I$5&lt;$A50-1," ",IF(AD$5-$I$5+1&gt;'Primary inputs Alt'!$C$17,0,(SUM(OFFSET($I$23,0,AD$5-$I$5-$A50+1)))*$C103))</f>
        <v xml:space="preserve"> </v>
      </c>
      <c r="AE157" s="169" t="str">
        <f ca="1">IF(AE$5-$I$5&lt;$A50-1," ",IF(AE$5-$I$5+1&gt;'Primary inputs Alt'!$C$17,0,(SUM(OFFSET($I$23,0,AE$5-$I$5-$A50+1)))*$C103))</f>
        <v xml:space="preserve"> </v>
      </c>
      <c r="AF157" s="169" t="str">
        <f ca="1">IF(AF$5-$I$5&lt;$A50-1," ",IF(AF$5-$I$5+1&gt;'Primary inputs Alt'!$C$17,0,(SUM(OFFSET($I$23,0,AF$5-$I$5-$A50+1)))*$C103))</f>
        <v xml:space="preserve"> </v>
      </c>
      <c r="AG157" s="169">
        <f ca="1">IF(AG$5-$I$5&lt;$A50-1," ",IF(AG$5-$I$5+1&gt;'Primary inputs Alt'!$C$17,0,(SUM(OFFSET($I$23,0,AG$5-$I$5-$A50+1)))*$C103))</f>
        <v>0</v>
      </c>
      <c r="AH157" s="169">
        <f ca="1">IF(AH$5-$I$5&lt;$A50-1," ",IF(AH$5-$I$5+1&gt;'Primary inputs Alt'!$C$17,0,(SUM(OFFSET($I$23,0,AH$5-$I$5-$A50+1)))*$C103))</f>
        <v>0</v>
      </c>
      <c r="AI157" s="169">
        <f ca="1">IF(AI$5-$I$5&lt;$A50-1," ",IF(AI$5-$I$5+1&gt;'Primary inputs Alt'!$C$17,0,(SUM(OFFSET($I$23,0,AI$5-$I$5-$A50+1)))*$C103))</f>
        <v>0</v>
      </c>
      <c r="AJ157" s="169">
        <f ca="1">IF(AJ$5-$I$5&lt;$A50-1," ",IF(AJ$5-$I$5+1&gt;'Primary inputs Alt'!$C$17,0,(SUM(OFFSET($I$23,0,AJ$5-$I$5-$A50+1)))*$C103))</f>
        <v>0</v>
      </c>
      <c r="AK157" s="169">
        <f ca="1">IF(AK$5-$I$5&lt;$A50-1," ",IF(AK$5-$I$5+1&gt;'Primary inputs Alt'!$C$17,0,(SUM(OFFSET($I$23,0,AK$5-$I$5-$A50+1)))*$C103))</f>
        <v>0</v>
      </c>
      <c r="AL157" s="169">
        <f ca="1">IF(AL$5-$I$5&lt;$A50-1," ",IF(AL$5-$I$5+1&gt;'Primary inputs Alt'!$C$17,0,(SUM(OFFSET($I$23,0,AL$5-$I$5-$A50+1)))*$C103))</f>
        <v>0</v>
      </c>
      <c r="AM157" s="169">
        <f ca="1">IF(AM$5-$I$5&lt;$A50-1," ",IF(AM$5-$I$5+1&gt;'Primary inputs Alt'!$C$17,0,(SUM(OFFSET($I$23,0,AM$5-$I$5-$A50+1)))*$C103))</f>
        <v>0</v>
      </c>
      <c r="AN157" s="169">
        <f ca="1">IF(AN$5-$I$5&lt;$A50-1," ",IF(AN$5-$I$5+1&gt;'Primary inputs Alt'!$C$17,0,(SUM(OFFSET($I$23,0,AN$5-$I$5-$A50+1)))*$C103))</f>
        <v>0</v>
      </c>
      <c r="AO157" s="169">
        <f ca="1">IF(AO$5-$I$5&lt;$A50-1," ",IF(AO$5-$I$5+1&gt;'Primary inputs Alt'!$C$17,0,(SUM(OFFSET($I$23,0,AO$5-$I$5-$A50+1)))*$C103))</f>
        <v>0</v>
      </c>
      <c r="AP157" s="169">
        <f ca="1">IF(AP$5-$I$5&lt;$A50-1," ",IF(AP$5-$I$5+1&gt;'Primary inputs Alt'!$C$17,0,(SUM(OFFSET($I$23,0,AP$5-$I$5-$A50+1)))*$C103))</f>
        <v>0</v>
      </c>
      <c r="AQ157" s="169">
        <f ca="1">IF(AQ$5-$I$5&lt;$A50-1," ",IF(AQ$5-$I$5+1&gt;'Primary inputs Alt'!$C$17,0,(SUM(OFFSET($I$23,0,AQ$5-$I$5-$A50+1)))*$C103))</f>
        <v>0</v>
      </c>
      <c r="AR157" s="169">
        <f ca="1">IF(AR$5-$I$5&lt;$A50-1," ",IF(AR$5-$I$5+1&gt;'Primary inputs Alt'!$C$17,0,(SUM(OFFSET($I$23,0,AR$5-$I$5-$A50+1)))*$C103))</f>
        <v>0</v>
      </c>
      <c r="AS157" s="169">
        <f ca="1">IF(AS$5-$I$5&lt;$A50-1," ",IF(AS$5-$I$5+1&gt;'Primary inputs Alt'!$C$17,0,(SUM(OFFSET($I$23,0,AS$5-$I$5-$A50+1)))*$C103))</f>
        <v>0</v>
      </c>
      <c r="AT157" s="169">
        <f ca="1">IF(AT$5-$I$5&lt;$A50-1," ",IF(AT$5-$I$5+1&gt;'Primary inputs Alt'!$C$17,0,(SUM(OFFSET($I$23,0,AT$5-$I$5-$A50+1)))*$C103))</f>
        <v>0</v>
      </c>
      <c r="AU157" s="169">
        <f ca="1">IF(AU$5-$I$5&lt;$A50-1," ",IF(AU$5-$I$5+1&gt;'Primary inputs Alt'!$C$17,0,(SUM(OFFSET($I$23,0,AU$5-$I$5-$A50+1)))*$C103))</f>
        <v>0</v>
      </c>
      <c r="AV157" s="169">
        <f ca="1">IF(AV$5-$I$5&lt;$A50-1," ",IF(AV$5-$I$5+1&gt;'Primary inputs Alt'!$C$17,0,(SUM(OFFSET($I$23,0,AV$5-$I$5-$A50+1)))*$C103))</f>
        <v>0</v>
      </c>
      <c r="AW157" s="169">
        <f ca="1">IF(AW$5-$I$5&lt;$A50-1," ",IF(AW$5-$I$5+1&gt;'Primary inputs Alt'!$C$17,0,(SUM(OFFSET($I$23,0,AW$5-$I$5-$A50+1)))*$C103))</f>
        <v>0</v>
      </c>
      <c r="AX157" s="169">
        <f ca="1">IF(AX$5-$I$5&lt;$A50-1," ",IF(AX$5-$I$5+1&gt;'Primary inputs Alt'!$C$17,0,(SUM(OFFSET($I$23,0,AX$5-$I$5-$A50+1)))*$C103))</f>
        <v>0</v>
      </c>
      <c r="AY157" s="169">
        <f ca="1">IF(AY$5-$I$5&lt;$A50-1," ",IF(AY$5-$I$5+1&gt;'Primary inputs Alt'!$C$17,0,(SUM(OFFSET($I$23,0,AY$5-$I$5-$A50+1)))*$C103))</f>
        <v>0</v>
      </c>
      <c r="AZ157" s="169">
        <f ca="1">IF(AZ$5-$I$5&lt;$A50-1," ",IF(AZ$5-$I$5+1&gt;'Primary inputs Alt'!$C$17,0,(SUM(OFFSET($I$23,0,AZ$5-$I$5-$A50+1)))*$C103))</f>
        <v>0</v>
      </c>
      <c r="BA157" s="169">
        <f ca="1">IF(BA$5-$I$5&lt;$A50-1," ",IF(BA$5-$I$5+1&gt;'Primary inputs Alt'!$C$17,0,(SUM(OFFSET($I$23,0,BA$5-$I$5-$A50+1)))*$C103))</f>
        <v>0</v>
      </c>
      <c r="BB157" s="169">
        <f ca="1">IF(BB$5-$I$5&lt;$A50-1," ",IF(BB$5-$I$5+1&gt;'Primary inputs Alt'!$C$17,0,(SUM(OFFSET($I$23,0,BB$5-$I$5-$A50+1)))*$C103))</f>
        <v>0</v>
      </c>
      <c r="BC157" s="169">
        <f ca="1">IF(BC$5-$I$5&lt;$A50-1," ",IF(BC$5-$I$5+1&gt;'Primary inputs Alt'!$C$17,0,(SUM(OFFSET($I$23,0,BC$5-$I$5-$A50+1)))*$C103))</f>
        <v>0</v>
      </c>
      <c r="BD157" s="169">
        <f ca="1">IF(BD$5-$I$5&lt;$A50-1," ",IF(BD$5-$I$5+1&gt;'Primary inputs Alt'!$C$17,0,(SUM(OFFSET($I$23,0,BD$5-$I$5-$A50+1)))*$C103))</f>
        <v>0</v>
      </c>
      <c r="BE157" s="169">
        <f ca="1">IF(BE$5-$I$5&lt;$A50-1," ",IF(BE$5-$I$5+1&gt;'Primary inputs Alt'!$C$17,0,(SUM(OFFSET($I$23,0,BE$5-$I$5-$A50+1)))*$C103))</f>
        <v>0</v>
      </c>
      <c r="BF157" s="169">
        <f ca="1">IF(BF$5-$I$5&lt;$A50-1," ",IF(BF$5-$I$5+1&gt;'Primary inputs Alt'!$C$17,0,(SUM(OFFSET($I$23,0,BF$5-$I$5-$A50+1)))*$C103))</f>
        <v>0</v>
      </c>
    </row>
    <row r="158" spans="2:58">
      <c r="B158" s="119" t="s">
        <v>220</v>
      </c>
      <c r="C158" s="119">
        <f t="shared" ca="1" si="5"/>
        <v>0</v>
      </c>
      <c r="I158" s="169" t="str">
        <f ca="1">IF(I$5-$I$5&lt;$A51-1," ",IF(I$5-$I$5+1&gt;'Primary inputs Alt'!$C$17,0,(SUM(OFFSET($I$23,0,I$5-$I$5-$A51+1)))*$C104))</f>
        <v xml:space="preserve"> </v>
      </c>
      <c r="J158" s="169" t="str">
        <f ca="1">IF(J$5-$I$5&lt;$A51-1," ",IF(J$5-$I$5+1&gt;'Primary inputs Alt'!$C$17,0,(SUM(OFFSET($I$23,0,J$5-$I$5-$A51+1)))*$C104))</f>
        <v xml:space="preserve"> </v>
      </c>
      <c r="K158" s="169" t="str">
        <f ca="1">IF(K$5-$I$5&lt;$A51-1," ",IF(K$5-$I$5+1&gt;'Primary inputs Alt'!$C$17,0,(SUM(OFFSET($I$23,0,K$5-$I$5-$A51+1)))*$C104))</f>
        <v xml:space="preserve"> </v>
      </c>
      <c r="L158" s="169" t="str">
        <f ca="1">IF(L$5-$I$5&lt;$A51-1," ",IF(L$5-$I$5+1&gt;'Primary inputs Alt'!$C$17,0,(SUM(OFFSET($I$23,0,L$5-$I$5-$A51+1)))*$C104))</f>
        <v xml:space="preserve"> </v>
      </c>
      <c r="M158" s="169" t="str">
        <f ca="1">IF(M$5-$I$5&lt;$A51-1," ",IF(M$5-$I$5+1&gt;'Primary inputs Alt'!$C$17,0,(SUM(OFFSET($I$23,0,M$5-$I$5-$A51+1)))*$C104))</f>
        <v xml:space="preserve"> </v>
      </c>
      <c r="N158" s="169" t="str">
        <f ca="1">IF(N$5-$I$5&lt;$A51-1," ",IF(N$5-$I$5+1&gt;'Primary inputs Alt'!$C$17,0,(SUM(OFFSET($I$23,0,N$5-$I$5-$A51+1)))*$C104))</f>
        <v xml:space="preserve"> </v>
      </c>
      <c r="O158" s="169" t="str">
        <f ca="1">IF(O$5-$I$5&lt;$A51-1," ",IF(O$5-$I$5+1&gt;'Primary inputs Alt'!$C$17,0,(SUM(OFFSET($I$23,0,O$5-$I$5-$A51+1)))*$C104))</f>
        <v xml:space="preserve"> </v>
      </c>
      <c r="P158" s="169" t="str">
        <f ca="1">IF(P$5-$I$5&lt;$A51-1," ",IF(P$5-$I$5+1&gt;'Primary inputs Alt'!$C$17,0,(SUM(OFFSET($I$23,0,P$5-$I$5-$A51+1)))*$C104))</f>
        <v xml:space="preserve"> </v>
      </c>
      <c r="Q158" s="169" t="str">
        <f ca="1">IF(Q$5-$I$5&lt;$A51-1," ",IF(Q$5-$I$5+1&gt;'Primary inputs Alt'!$C$17,0,(SUM(OFFSET($I$23,0,Q$5-$I$5-$A51+1)))*$C104))</f>
        <v xml:space="preserve"> </v>
      </c>
      <c r="R158" s="169" t="str">
        <f ca="1">IF(R$5-$I$5&lt;$A51-1," ",IF(R$5-$I$5+1&gt;'Primary inputs Alt'!$C$17,0,(SUM(OFFSET($I$23,0,R$5-$I$5-$A51+1)))*$C104))</f>
        <v xml:space="preserve"> </v>
      </c>
      <c r="S158" s="169" t="str">
        <f ca="1">IF(S$5-$I$5&lt;$A51-1," ",IF(S$5-$I$5+1&gt;'Primary inputs Alt'!$C$17,0,(SUM(OFFSET($I$23,0,S$5-$I$5-$A51+1)))*$C104))</f>
        <v xml:space="preserve"> </v>
      </c>
      <c r="T158" s="169" t="str">
        <f ca="1">IF(T$5-$I$5&lt;$A51-1," ",IF(T$5-$I$5+1&gt;'Primary inputs Alt'!$C$17,0,(SUM(OFFSET($I$23,0,T$5-$I$5-$A51+1)))*$C104))</f>
        <v xml:space="preserve"> </v>
      </c>
      <c r="U158" s="169" t="str">
        <f ca="1">IF(U$5-$I$5&lt;$A51-1," ",IF(U$5-$I$5+1&gt;'Primary inputs Alt'!$C$17,0,(SUM(OFFSET($I$23,0,U$5-$I$5-$A51+1)))*$C104))</f>
        <v xml:space="preserve"> </v>
      </c>
      <c r="V158" s="169" t="str">
        <f ca="1">IF(V$5-$I$5&lt;$A51-1," ",IF(V$5-$I$5+1&gt;'Primary inputs Alt'!$C$17,0,(SUM(OFFSET($I$23,0,V$5-$I$5-$A51+1)))*$C104))</f>
        <v xml:space="preserve"> </v>
      </c>
      <c r="W158" s="169" t="str">
        <f ca="1">IF(W$5-$I$5&lt;$A51-1," ",IF(W$5-$I$5+1&gt;'Primary inputs Alt'!$C$17,0,(SUM(OFFSET($I$23,0,W$5-$I$5-$A51+1)))*$C104))</f>
        <v xml:space="preserve"> </v>
      </c>
      <c r="X158" s="169" t="str">
        <f ca="1">IF(X$5-$I$5&lt;$A51-1," ",IF(X$5-$I$5+1&gt;'Primary inputs Alt'!$C$17,0,(SUM(OFFSET($I$23,0,X$5-$I$5-$A51+1)))*$C104))</f>
        <v xml:space="preserve"> </v>
      </c>
      <c r="Y158" s="169" t="str">
        <f ca="1">IF(Y$5-$I$5&lt;$A51-1," ",IF(Y$5-$I$5+1&gt;'Primary inputs Alt'!$C$17,0,(SUM(OFFSET($I$23,0,Y$5-$I$5-$A51+1)))*$C104))</f>
        <v xml:space="preserve"> </v>
      </c>
      <c r="Z158" s="169" t="str">
        <f ca="1">IF(Z$5-$I$5&lt;$A51-1," ",IF(Z$5-$I$5+1&gt;'Primary inputs Alt'!$C$17,0,(SUM(OFFSET($I$23,0,Z$5-$I$5-$A51+1)))*$C104))</f>
        <v xml:space="preserve"> </v>
      </c>
      <c r="AA158" s="169" t="str">
        <f ca="1">IF(AA$5-$I$5&lt;$A51-1," ",IF(AA$5-$I$5+1&gt;'Primary inputs Alt'!$C$17,0,(SUM(OFFSET($I$23,0,AA$5-$I$5-$A51+1)))*$C104))</f>
        <v xml:space="preserve"> </v>
      </c>
      <c r="AB158" s="169" t="str">
        <f ca="1">IF(AB$5-$I$5&lt;$A51-1," ",IF(AB$5-$I$5+1&gt;'Primary inputs Alt'!$C$17,0,(SUM(OFFSET($I$23,0,AB$5-$I$5-$A51+1)))*$C104))</f>
        <v xml:space="preserve"> </v>
      </c>
      <c r="AC158" s="169" t="str">
        <f ca="1">IF(AC$5-$I$5&lt;$A51-1," ",IF(AC$5-$I$5+1&gt;'Primary inputs Alt'!$C$17,0,(SUM(OFFSET($I$23,0,AC$5-$I$5-$A51+1)))*$C104))</f>
        <v xml:space="preserve"> </v>
      </c>
      <c r="AD158" s="169" t="str">
        <f ca="1">IF(AD$5-$I$5&lt;$A51-1," ",IF(AD$5-$I$5+1&gt;'Primary inputs Alt'!$C$17,0,(SUM(OFFSET($I$23,0,AD$5-$I$5-$A51+1)))*$C104))</f>
        <v xml:space="preserve"> </v>
      </c>
      <c r="AE158" s="169" t="str">
        <f ca="1">IF(AE$5-$I$5&lt;$A51-1," ",IF(AE$5-$I$5+1&gt;'Primary inputs Alt'!$C$17,0,(SUM(OFFSET($I$23,0,AE$5-$I$5-$A51+1)))*$C104))</f>
        <v xml:space="preserve"> </v>
      </c>
      <c r="AF158" s="169" t="str">
        <f ca="1">IF(AF$5-$I$5&lt;$A51-1," ",IF(AF$5-$I$5+1&gt;'Primary inputs Alt'!$C$17,0,(SUM(OFFSET($I$23,0,AF$5-$I$5-$A51+1)))*$C104))</f>
        <v xml:space="preserve"> </v>
      </c>
      <c r="AG158" s="169" t="str">
        <f ca="1">IF(AG$5-$I$5&lt;$A51-1," ",IF(AG$5-$I$5+1&gt;'Primary inputs Alt'!$C$17,0,(SUM(OFFSET($I$23,0,AG$5-$I$5-$A51+1)))*$C104))</f>
        <v xml:space="preserve"> </v>
      </c>
      <c r="AH158" s="169">
        <f ca="1">IF(AH$5-$I$5&lt;$A51-1," ",IF(AH$5-$I$5+1&gt;'Primary inputs Alt'!$C$17,0,(SUM(OFFSET($I$23,0,AH$5-$I$5-$A51+1)))*$C104))</f>
        <v>0</v>
      </c>
      <c r="AI158" s="169">
        <f ca="1">IF(AI$5-$I$5&lt;$A51-1," ",IF(AI$5-$I$5+1&gt;'Primary inputs Alt'!$C$17,0,(SUM(OFFSET($I$23,0,AI$5-$I$5-$A51+1)))*$C104))</f>
        <v>0</v>
      </c>
      <c r="AJ158" s="169">
        <f ca="1">IF(AJ$5-$I$5&lt;$A51-1," ",IF(AJ$5-$I$5+1&gt;'Primary inputs Alt'!$C$17,0,(SUM(OFFSET($I$23,0,AJ$5-$I$5-$A51+1)))*$C104))</f>
        <v>0</v>
      </c>
      <c r="AK158" s="169">
        <f ca="1">IF(AK$5-$I$5&lt;$A51-1," ",IF(AK$5-$I$5+1&gt;'Primary inputs Alt'!$C$17,0,(SUM(OFFSET($I$23,0,AK$5-$I$5-$A51+1)))*$C104))</f>
        <v>0</v>
      </c>
      <c r="AL158" s="169">
        <f ca="1">IF(AL$5-$I$5&lt;$A51-1," ",IF(AL$5-$I$5+1&gt;'Primary inputs Alt'!$C$17,0,(SUM(OFFSET($I$23,0,AL$5-$I$5-$A51+1)))*$C104))</f>
        <v>0</v>
      </c>
      <c r="AM158" s="169">
        <f ca="1">IF(AM$5-$I$5&lt;$A51-1," ",IF(AM$5-$I$5+1&gt;'Primary inputs Alt'!$C$17,0,(SUM(OFFSET($I$23,0,AM$5-$I$5-$A51+1)))*$C104))</f>
        <v>0</v>
      </c>
      <c r="AN158" s="169">
        <f ca="1">IF(AN$5-$I$5&lt;$A51-1," ",IF(AN$5-$I$5+1&gt;'Primary inputs Alt'!$C$17,0,(SUM(OFFSET($I$23,0,AN$5-$I$5-$A51+1)))*$C104))</f>
        <v>0</v>
      </c>
      <c r="AO158" s="169">
        <f ca="1">IF(AO$5-$I$5&lt;$A51-1," ",IF(AO$5-$I$5+1&gt;'Primary inputs Alt'!$C$17,0,(SUM(OFFSET($I$23,0,AO$5-$I$5-$A51+1)))*$C104))</f>
        <v>0</v>
      </c>
      <c r="AP158" s="169">
        <f ca="1">IF(AP$5-$I$5&lt;$A51-1," ",IF(AP$5-$I$5+1&gt;'Primary inputs Alt'!$C$17,0,(SUM(OFFSET($I$23,0,AP$5-$I$5-$A51+1)))*$C104))</f>
        <v>0</v>
      </c>
      <c r="AQ158" s="169">
        <f ca="1">IF(AQ$5-$I$5&lt;$A51-1," ",IF(AQ$5-$I$5+1&gt;'Primary inputs Alt'!$C$17,0,(SUM(OFFSET($I$23,0,AQ$5-$I$5-$A51+1)))*$C104))</f>
        <v>0</v>
      </c>
      <c r="AR158" s="169">
        <f ca="1">IF(AR$5-$I$5&lt;$A51-1," ",IF(AR$5-$I$5+1&gt;'Primary inputs Alt'!$C$17,0,(SUM(OFFSET($I$23,0,AR$5-$I$5-$A51+1)))*$C104))</f>
        <v>0</v>
      </c>
      <c r="AS158" s="169">
        <f ca="1">IF(AS$5-$I$5&lt;$A51-1," ",IF(AS$5-$I$5+1&gt;'Primary inputs Alt'!$C$17,0,(SUM(OFFSET($I$23,0,AS$5-$I$5-$A51+1)))*$C104))</f>
        <v>0</v>
      </c>
      <c r="AT158" s="169">
        <f ca="1">IF(AT$5-$I$5&lt;$A51-1," ",IF(AT$5-$I$5+1&gt;'Primary inputs Alt'!$C$17,0,(SUM(OFFSET($I$23,0,AT$5-$I$5-$A51+1)))*$C104))</f>
        <v>0</v>
      </c>
      <c r="AU158" s="169">
        <f ca="1">IF(AU$5-$I$5&lt;$A51-1," ",IF(AU$5-$I$5+1&gt;'Primary inputs Alt'!$C$17,0,(SUM(OFFSET($I$23,0,AU$5-$I$5-$A51+1)))*$C104))</f>
        <v>0</v>
      </c>
      <c r="AV158" s="169">
        <f ca="1">IF(AV$5-$I$5&lt;$A51-1," ",IF(AV$5-$I$5+1&gt;'Primary inputs Alt'!$C$17,0,(SUM(OFFSET($I$23,0,AV$5-$I$5-$A51+1)))*$C104))</f>
        <v>0</v>
      </c>
      <c r="AW158" s="169">
        <f ca="1">IF(AW$5-$I$5&lt;$A51-1," ",IF(AW$5-$I$5+1&gt;'Primary inputs Alt'!$C$17,0,(SUM(OFFSET($I$23,0,AW$5-$I$5-$A51+1)))*$C104))</f>
        <v>0</v>
      </c>
      <c r="AX158" s="169">
        <f ca="1">IF(AX$5-$I$5&lt;$A51-1," ",IF(AX$5-$I$5+1&gt;'Primary inputs Alt'!$C$17,0,(SUM(OFFSET($I$23,0,AX$5-$I$5-$A51+1)))*$C104))</f>
        <v>0</v>
      </c>
      <c r="AY158" s="169">
        <f ca="1">IF(AY$5-$I$5&lt;$A51-1," ",IF(AY$5-$I$5+1&gt;'Primary inputs Alt'!$C$17,0,(SUM(OFFSET($I$23,0,AY$5-$I$5-$A51+1)))*$C104))</f>
        <v>0</v>
      </c>
      <c r="AZ158" s="169">
        <f ca="1">IF(AZ$5-$I$5&lt;$A51-1," ",IF(AZ$5-$I$5+1&gt;'Primary inputs Alt'!$C$17,0,(SUM(OFFSET($I$23,0,AZ$5-$I$5-$A51+1)))*$C104))</f>
        <v>0</v>
      </c>
      <c r="BA158" s="169">
        <f ca="1">IF(BA$5-$I$5&lt;$A51-1," ",IF(BA$5-$I$5+1&gt;'Primary inputs Alt'!$C$17,0,(SUM(OFFSET($I$23,0,BA$5-$I$5-$A51+1)))*$C104))</f>
        <v>0</v>
      </c>
      <c r="BB158" s="169">
        <f ca="1">IF(BB$5-$I$5&lt;$A51-1," ",IF(BB$5-$I$5+1&gt;'Primary inputs Alt'!$C$17,0,(SUM(OFFSET($I$23,0,BB$5-$I$5-$A51+1)))*$C104))</f>
        <v>0</v>
      </c>
      <c r="BC158" s="169">
        <f ca="1">IF(BC$5-$I$5&lt;$A51-1," ",IF(BC$5-$I$5+1&gt;'Primary inputs Alt'!$C$17,0,(SUM(OFFSET($I$23,0,BC$5-$I$5-$A51+1)))*$C104))</f>
        <v>0</v>
      </c>
      <c r="BD158" s="169">
        <f ca="1">IF(BD$5-$I$5&lt;$A51-1," ",IF(BD$5-$I$5+1&gt;'Primary inputs Alt'!$C$17,0,(SUM(OFFSET($I$23,0,BD$5-$I$5-$A51+1)))*$C104))</f>
        <v>0</v>
      </c>
      <c r="BE158" s="169">
        <f ca="1">IF(BE$5-$I$5&lt;$A51-1," ",IF(BE$5-$I$5+1&gt;'Primary inputs Alt'!$C$17,0,(SUM(OFFSET($I$23,0,BE$5-$I$5-$A51+1)))*$C104))</f>
        <v>0</v>
      </c>
      <c r="BF158" s="169">
        <f ca="1">IF(BF$5-$I$5&lt;$A51-1," ",IF(BF$5-$I$5+1&gt;'Primary inputs Alt'!$C$17,0,(SUM(OFFSET($I$23,0,BF$5-$I$5-$A51+1)))*$C104))</f>
        <v>0</v>
      </c>
    </row>
    <row r="159" spans="2:58">
      <c r="B159" s="119" t="s">
        <v>221</v>
      </c>
      <c r="C159" s="119">
        <f t="shared" ca="1" si="5"/>
        <v>0</v>
      </c>
      <c r="I159" s="169" t="str">
        <f ca="1">IF(I$5-$I$5&lt;$A52-1," ",IF(I$5-$I$5+1&gt;'Primary inputs Alt'!$C$17,0,(SUM(OFFSET($I$23,0,I$5-$I$5-$A52+1)))*$C105))</f>
        <v xml:space="preserve"> </v>
      </c>
      <c r="J159" s="169" t="str">
        <f ca="1">IF(J$5-$I$5&lt;$A52-1," ",IF(J$5-$I$5+1&gt;'Primary inputs Alt'!$C$17,0,(SUM(OFFSET($I$23,0,J$5-$I$5-$A52+1)))*$C105))</f>
        <v xml:space="preserve"> </v>
      </c>
      <c r="K159" s="169" t="str">
        <f ca="1">IF(K$5-$I$5&lt;$A52-1," ",IF(K$5-$I$5+1&gt;'Primary inputs Alt'!$C$17,0,(SUM(OFFSET($I$23,0,K$5-$I$5-$A52+1)))*$C105))</f>
        <v xml:space="preserve"> </v>
      </c>
      <c r="L159" s="169" t="str">
        <f ca="1">IF(L$5-$I$5&lt;$A52-1," ",IF(L$5-$I$5+1&gt;'Primary inputs Alt'!$C$17,0,(SUM(OFFSET($I$23,0,L$5-$I$5-$A52+1)))*$C105))</f>
        <v xml:space="preserve"> </v>
      </c>
      <c r="M159" s="169" t="str">
        <f ca="1">IF(M$5-$I$5&lt;$A52-1," ",IF(M$5-$I$5+1&gt;'Primary inputs Alt'!$C$17,0,(SUM(OFFSET($I$23,0,M$5-$I$5-$A52+1)))*$C105))</f>
        <v xml:space="preserve"> </v>
      </c>
      <c r="N159" s="169" t="str">
        <f ca="1">IF(N$5-$I$5&lt;$A52-1," ",IF(N$5-$I$5+1&gt;'Primary inputs Alt'!$C$17,0,(SUM(OFFSET($I$23,0,N$5-$I$5-$A52+1)))*$C105))</f>
        <v xml:space="preserve"> </v>
      </c>
      <c r="O159" s="169" t="str">
        <f ca="1">IF(O$5-$I$5&lt;$A52-1," ",IF(O$5-$I$5+1&gt;'Primary inputs Alt'!$C$17,0,(SUM(OFFSET($I$23,0,O$5-$I$5-$A52+1)))*$C105))</f>
        <v xml:space="preserve"> </v>
      </c>
      <c r="P159" s="169" t="str">
        <f ca="1">IF(P$5-$I$5&lt;$A52-1," ",IF(P$5-$I$5+1&gt;'Primary inputs Alt'!$C$17,0,(SUM(OFFSET($I$23,0,P$5-$I$5-$A52+1)))*$C105))</f>
        <v xml:space="preserve"> </v>
      </c>
      <c r="Q159" s="169" t="str">
        <f ca="1">IF(Q$5-$I$5&lt;$A52-1," ",IF(Q$5-$I$5+1&gt;'Primary inputs Alt'!$C$17,0,(SUM(OFFSET($I$23,0,Q$5-$I$5-$A52+1)))*$C105))</f>
        <v xml:space="preserve"> </v>
      </c>
      <c r="R159" s="169" t="str">
        <f ca="1">IF(R$5-$I$5&lt;$A52-1," ",IF(R$5-$I$5+1&gt;'Primary inputs Alt'!$C$17,0,(SUM(OFFSET($I$23,0,R$5-$I$5-$A52+1)))*$C105))</f>
        <v xml:space="preserve"> </v>
      </c>
      <c r="S159" s="169" t="str">
        <f ca="1">IF(S$5-$I$5&lt;$A52-1," ",IF(S$5-$I$5+1&gt;'Primary inputs Alt'!$C$17,0,(SUM(OFFSET($I$23,0,S$5-$I$5-$A52+1)))*$C105))</f>
        <v xml:space="preserve"> </v>
      </c>
      <c r="T159" s="169" t="str">
        <f ca="1">IF(T$5-$I$5&lt;$A52-1," ",IF(T$5-$I$5+1&gt;'Primary inputs Alt'!$C$17,0,(SUM(OFFSET($I$23,0,T$5-$I$5-$A52+1)))*$C105))</f>
        <v xml:space="preserve"> </v>
      </c>
      <c r="U159" s="169" t="str">
        <f ca="1">IF(U$5-$I$5&lt;$A52-1," ",IF(U$5-$I$5+1&gt;'Primary inputs Alt'!$C$17,0,(SUM(OFFSET($I$23,0,U$5-$I$5-$A52+1)))*$C105))</f>
        <v xml:space="preserve"> </v>
      </c>
      <c r="V159" s="169" t="str">
        <f ca="1">IF(V$5-$I$5&lt;$A52-1," ",IF(V$5-$I$5+1&gt;'Primary inputs Alt'!$C$17,0,(SUM(OFFSET($I$23,0,V$5-$I$5-$A52+1)))*$C105))</f>
        <v xml:space="preserve"> </v>
      </c>
      <c r="W159" s="169" t="str">
        <f ca="1">IF(W$5-$I$5&lt;$A52-1," ",IF(W$5-$I$5+1&gt;'Primary inputs Alt'!$C$17,0,(SUM(OFFSET($I$23,0,W$5-$I$5-$A52+1)))*$C105))</f>
        <v xml:space="preserve"> </v>
      </c>
      <c r="X159" s="169" t="str">
        <f ca="1">IF(X$5-$I$5&lt;$A52-1," ",IF(X$5-$I$5+1&gt;'Primary inputs Alt'!$C$17,0,(SUM(OFFSET($I$23,0,X$5-$I$5-$A52+1)))*$C105))</f>
        <v xml:space="preserve"> </v>
      </c>
      <c r="Y159" s="169" t="str">
        <f ca="1">IF(Y$5-$I$5&lt;$A52-1," ",IF(Y$5-$I$5+1&gt;'Primary inputs Alt'!$C$17,0,(SUM(OFFSET($I$23,0,Y$5-$I$5-$A52+1)))*$C105))</f>
        <v xml:space="preserve"> </v>
      </c>
      <c r="Z159" s="169" t="str">
        <f ca="1">IF(Z$5-$I$5&lt;$A52-1," ",IF(Z$5-$I$5+1&gt;'Primary inputs Alt'!$C$17,0,(SUM(OFFSET($I$23,0,Z$5-$I$5-$A52+1)))*$C105))</f>
        <v xml:space="preserve"> </v>
      </c>
      <c r="AA159" s="169" t="str">
        <f ca="1">IF(AA$5-$I$5&lt;$A52-1," ",IF(AA$5-$I$5+1&gt;'Primary inputs Alt'!$C$17,0,(SUM(OFFSET($I$23,0,AA$5-$I$5-$A52+1)))*$C105))</f>
        <v xml:space="preserve"> </v>
      </c>
      <c r="AB159" s="169" t="str">
        <f ca="1">IF(AB$5-$I$5&lt;$A52-1," ",IF(AB$5-$I$5+1&gt;'Primary inputs Alt'!$C$17,0,(SUM(OFFSET($I$23,0,AB$5-$I$5-$A52+1)))*$C105))</f>
        <v xml:space="preserve"> </v>
      </c>
      <c r="AC159" s="169" t="str">
        <f ca="1">IF(AC$5-$I$5&lt;$A52-1," ",IF(AC$5-$I$5+1&gt;'Primary inputs Alt'!$C$17,0,(SUM(OFFSET($I$23,0,AC$5-$I$5-$A52+1)))*$C105))</f>
        <v xml:space="preserve"> </v>
      </c>
      <c r="AD159" s="169" t="str">
        <f ca="1">IF(AD$5-$I$5&lt;$A52-1," ",IF(AD$5-$I$5+1&gt;'Primary inputs Alt'!$C$17,0,(SUM(OFFSET($I$23,0,AD$5-$I$5-$A52+1)))*$C105))</f>
        <v xml:space="preserve"> </v>
      </c>
      <c r="AE159" s="169" t="str">
        <f ca="1">IF(AE$5-$I$5&lt;$A52-1," ",IF(AE$5-$I$5+1&gt;'Primary inputs Alt'!$C$17,0,(SUM(OFFSET($I$23,0,AE$5-$I$5-$A52+1)))*$C105))</f>
        <v xml:space="preserve"> </v>
      </c>
      <c r="AF159" s="169" t="str">
        <f ca="1">IF(AF$5-$I$5&lt;$A52-1," ",IF(AF$5-$I$5+1&gt;'Primary inputs Alt'!$C$17,0,(SUM(OFFSET($I$23,0,AF$5-$I$5-$A52+1)))*$C105))</f>
        <v xml:space="preserve"> </v>
      </c>
      <c r="AG159" s="169" t="str">
        <f ca="1">IF(AG$5-$I$5&lt;$A52-1," ",IF(AG$5-$I$5+1&gt;'Primary inputs Alt'!$C$17,0,(SUM(OFFSET($I$23,0,AG$5-$I$5-$A52+1)))*$C105))</f>
        <v xml:space="preserve"> </v>
      </c>
      <c r="AH159" s="169" t="str">
        <f ca="1">IF(AH$5-$I$5&lt;$A52-1," ",IF(AH$5-$I$5+1&gt;'Primary inputs Alt'!$C$17,0,(SUM(OFFSET($I$23,0,AH$5-$I$5-$A52+1)))*$C105))</f>
        <v xml:space="preserve"> </v>
      </c>
      <c r="AI159" s="169">
        <f ca="1">IF(AI$5-$I$5&lt;$A52-1," ",IF(AI$5-$I$5+1&gt;'Primary inputs Alt'!$C$17,0,(SUM(OFFSET($I$23,0,AI$5-$I$5-$A52+1)))*$C105))</f>
        <v>0</v>
      </c>
      <c r="AJ159" s="169">
        <f ca="1">IF(AJ$5-$I$5&lt;$A52-1," ",IF(AJ$5-$I$5+1&gt;'Primary inputs Alt'!$C$17,0,(SUM(OFFSET($I$23,0,AJ$5-$I$5-$A52+1)))*$C105))</f>
        <v>0</v>
      </c>
      <c r="AK159" s="169">
        <f ca="1">IF(AK$5-$I$5&lt;$A52-1," ",IF(AK$5-$I$5+1&gt;'Primary inputs Alt'!$C$17,0,(SUM(OFFSET($I$23,0,AK$5-$I$5-$A52+1)))*$C105))</f>
        <v>0</v>
      </c>
      <c r="AL159" s="169">
        <f ca="1">IF(AL$5-$I$5&lt;$A52-1," ",IF(AL$5-$I$5+1&gt;'Primary inputs Alt'!$C$17,0,(SUM(OFFSET($I$23,0,AL$5-$I$5-$A52+1)))*$C105))</f>
        <v>0</v>
      </c>
      <c r="AM159" s="169">
        <f ca="1">IF(AM$5-$I$5&lt;$A52-1," ",IF(AM$5-$I$5+1&gt;'Primary inputs Alt'!$C$17,0,(SUM(OFFSET($I$23,0,AM$5-$I$5-$A52+1)))*$C105))</f>
        <v>0</v>
      </c>
      <c r="AN159" s="169">
        <f ca="1">IF(AN$5-$I$5&lt;$A52-1," ",IF(AN$5-$I$5+1&gt;'Primary inputs Alt'!$C$17,0,(SUM(OFFSET($I$23,0,AN$5-$I$5-$A52+1)))*$C105))</f>
        <v>0</v>
      </c>
      <c r="AO159" s="169">
        <f ca="1">IF(AO$5-$I$5&lt;$A52-1," ",IF(AO$5-$I$5+1&gt;'Primary inputs Alt'!$C$17,0,(SUM(OFFSET($I$23,0,AO$5-$I$5-$A52+1)))*$C105))</f>
        <v>0</v>
      </c>
      <c r="AP159" s="169">
        <f ca="1">IF(AP$5-$I$5&lt;$A52-1," ",IF(AP$5-$I$5+1&gt;'Primary inputs Alt'!$C$17,0,(SUM(OFFSET($I$23,0,AP$5-$I$5-$A52+1)))*$C105))</f>
        <v>0</v>
      </c>
      <c r="AQ159" s="169">
        <f ca="1">IF(AQ$5-$I$5&lt;$A52-1," ",IF(AQ$5-$I$5+1&gt;'Primary inputs Alt'!$C$17,0,(SUM(OFFSET($I$23,0,AQ$5-$I$5-$A52+1)))*$C105))</f>
        <v>0</v>
      </c>
      <c r="AR159" s="169">
        <f ca="1">IF(AR$5-$I$5&lt;$A52-1," ",IF(AR$5-$I$5+1&gt;'Primary inputs Alt'!$C$17,0,(SUM(OFFSET($I$23,0,AR$5-$I$5-$A52+1)))*$C105))</f>
        <v>0</v>
      </c>
      <c r="AS159" s="169">
        <f ca="1">IF(AS$5-$I$5&lt;$A52-1," ",IF(AS$5-$I$5+1&gt;'Primary inputs Alt'!$C$17,0,(SUM(OFFSET($I$23,0,AS$5-$I$5-$A52+1)))*$C105))</f>
        <v>0</v>
      </c>
      <c r="AT159" s="169">
        <f ca="1">IF(AT$5-$I$5&lt;$A52-1," ",IF(AT$5-$I$5+1&gt;'Primary inputs Alt'!$C$17,0,(SUM(OFFSET($I$23,0,AT$5-$I$5-$A52+1)))*$C105))</f>
        <v>0</v>
      </c>
      <c r="AU159" s="169">
        <f ca="1">IF(AU$5-$I$5&lt;$A52-1," ",IF(AU$5-$I$5+1&gt;'Primary inputs Alt'!$C$17,0,(SUM(OFFSET($I$23,0,AU$5-$I$5-$A52+1)))*$C105))</f>
        <v>0</v>
      </c>
      <c r="AV159" s="169">
        <f ca="1">IF(AV$5-$I$5&lt;$A52-1," ",IF(AV$5-$I$5+1&gt;'Primary inputs Alt'!$C$17,0,(SUM(OFFSET($I$23,0,AV$5-$I$5-$A52+1)))*$C105))</f>
        <v>0</v>
      </c>
      <c r="AW159" s="169">
        <f ca="1">IF(AW$5-$I$5&lt;$A52-1," ",IF(AW$5-$I$5+1&gt;'Primary inputs Alt'!$C$17,0,(SUM(OFFSET($I$23,0,AW$5-$I$5-$A52+1)))*$C105))</f>
        <v>0</v>
      </c>
      <c r="AX159" s="169">
        <f ca="1">IF(AX$5-$I$5&lt;$A52-1," ",IF(AX$5-$I$5+1&gt;'Primary inputs Alt'!$C$17,0,(SUM(OFFSET($I$23,0,AX$5-$I$5-$A52+1)))*$C105))</f>
        <v>0</v>
      </c>
      <c r="AY159" s="169">
        <f ca="1">IF(AY$5-$I$5&lt;$A52-1," ",IF(AY$5-$I$5+1&gt;'Primary inputs Alt'!$C$17,0,(SUM(OFFSET($I$23,0,AY$5-$I$5-$A52+1)))*$C105))</f>
        <v>0</v>
      </c>
      <c r="AZ159" s="169">
        <f ca="1">IF(AZ$5-$I$5&lt;$A52-1," ",IF(AZ$5-$I$5+1&gt;'Primary inputs Alt'!$C$17,0,(SUM(OFFSET($I$23,0,AZ$5-$I$5-$A52+1)))*$C105))</f>
        <v>0</v>
      </c>
      <c r="BA159" s="169">
        <f ca="1">IF(BA$5-$I$5&lt;$A52-1," ",IF(BA$5-$I$5+1&gt;'Primary inputs Alt'!$C$17,0,(SUM(OFFSET($I$23,0,BA$5-$I$5-$A52+1)))*$C105))</f>
        <v>0</v>
      </c>
      <c r="BB159" s="169">
        <f ca="1">IF(BB$5-$I$5&lt;$A52-1," ",IF(BB$5-$I$5+1&gt;'Primary inputs Alt'!$C$17,0,(SUM(OFFSET($I$23,0,BB$5-$I$5-$A52+1)))*$C105))</f>
        <v>0</v>
      </c>
      <c r="BC159" s="169">
        <f ca="1">IF(BC$5-$I$5&lt;$A52-1," ",IF(BC$5-$I$5+1&gt;'Primary inputs Alt'!$C$17,0,(SUM(OFFSET($I$23,0,BC$5-$I$5-$A52+1)))*$C105))</f>
        <v>0</v>
      </c>
      <c r="BD159" s="169">
        <f ca="1">IF(BD$5-$I$5&lt;$A52-1," ",IF(BD$5-$I$5+1&gt;'Primary inputs Alt'!$C$17,0,(SUM(OFFSET($I$23,0,BD$5-$I$5-$A52+1)))*$C105))</f>
        <v>0</v>
      </c>
      <c r="BE159" s="169">
        <f ca="1">IF(BE$5-$I$5&lt;$A52-1," ",IF(BE$5-$I$5+1&gt;'Primary inputs Alt'!$C$17,0,(SUM(OFFSET($I$23,0,BE$5-$I$5-$A52+1)))*$C105))</f>
        <v>0</v>
      </c>
      <c r="BF159" s="169">
        <f ca="1">IF(BF$5-$I$5&lt;$A52-1," ",IF(BF$5-$I$5+1&gt;'Primary inputs Alt'!$C$17,0,(SUM(OFFSET($I$23,0,BF$5-$I$5-$A52+1)))*$C105))</f>
        <v>0</v>
      </c>
    </row>
    <row r="160" spans="2:58">
      <c r="B160" s="119" t="s">
        <v>222</v>
      </c>
      <c r="C160" s="119">
        <f t="shared" ca="1" si="5"/>
        <v>0</v>
      </c>
      <c r="I160" s="169" t="str">
        <f ca="1">IF(I$5-$I$5&lt;$A53-1," ",IF(I$5-$I$5+1&gt;'Primary inputs Alt'!$C$17,0,(SUM(OFFSET($I$23,0,I$5-$I$5-$A53+1)))*$C106))</f>
        <v xml:space="preserve"> </v>
      </c>
      <c r="J160" s="169" t="str">
        <f ca="1">IF(J$5-$I$5&lt;$A53-1," ",IF(J$5-$I$5+1&gt;'Primary inputs Alt'!$C$17,0,(SUM(OFFSET($I$23,0,J$5-$I$5-$A53+1)))*$C106))</f>
        <v xml:space="preserve"> </v>
      </c>
      <c r="K160" s="169" t="str">
        <f ca="1">IF(K$5-$I$5&lt;$A53-1," ",IF(K$5-$I$5+1&gt;'Primary inputs Alt'!$C$17,0,(SUM(OFFSET($I$23,0,K$5-$I$5-$A53+1)))*$C106))</f>
        <v xml:space="preserve"> </v>
      </c>
      <c r="L160" s="169" t="str">
        <f ca="1">IF(L$5-$I$5&lt;$A53-1," ",IF(L$5-$I$5+1&gt;'Primary inputs Alt'!$C$17,0,(SUM(OFFSET($I$23,0,L$5-$I$5-$A53+1)))*$C106))</f>
        <v xml:space="preserve"> </v>
      </c>
      <c r="M160" s="169" t="str">
        <f ca="1">IF(M$5-$I$5&lt;$A53-1," ",IF(M$5-$I$5+1&gt;'Primary inputs Alt'!$C$17,0,(SUM(OFFSET($I$23,0,M$5-$I$5-$A53+1)))*$C106))</f>
        <v xml:space="preserve"> </v>
      </c>
      <c r="N160" s="169" t="str">
        <f ca="1">IF(N$5-$I$5&lt;$A53-1," ",IF(N$5-$I$5+1&gt;'Primary inputs Alt'!$C$17,0,(SUM(OFFSET($I$23,0,N$5-$I$5-$A53+1)))*$C106))</f>
        <v xml:space="preserve"> </v>
      </c>
      <c r="O160" s="169" t="str">
        <f ca="1">IF(O$5-$I$5&lt;$A53-1," ",IF(O$5-$I$5+1&gt;'Primary inputs Alt'!$C$17,0,(SUM(OFFSET($I$23,0,O$5-$I$5-$A53+1)))*$C106))</f>
        <v xml:space="preserve"> </v>
      </c>
      <c r="P160" s="169" t="str">
        <f ca="1">IF(P$5-$I$5&lt;$A53-1," ",IF(P$5-$I$5+1&gt;'Primary inputs Alt'!$C$17,0,(SUM(OFFSET($I$23,0,P$5-$I$5-$A53+1)))*$C106))</f>
        <v xml:space="preserve"> </v>
      </c>
      <c r="Q160" s="169" t="str">
        <f ca="1">IF(Q$5-$I$5&lt;$A53-1," ",IF(Q$5-$I$5+1&gt;'Primary inputs Alt'!$C$17,0,(SUM(OFFSET($I$23,0,Q$5-$I$5-$A53+1)))*$C106))</f>
        <v xml:space="preserve"> </v>
      </c>
      <c r="R160" s="169" t="str">
        <f ca="1">IF(R$5-$I$5&lt;$A53-1," ",IF(R$5-$I$5+1&gt;'Primary inputs Alt'!$C$17,0,(SUM(OFFSET($I$23,0,R$5-$I$5-$A53+1)))*$C106))</f>
        <v xml:space="preserve"> </v>
      </c>
      <c r="S160" s="169" t="str">
        <f ca="1">IF(S$5-$I$5&lt;$A53-1," ",IF(S$5-$I$5+1&gt;'Primary inputs Alt'!$C$17,0,(SUM(OFFSET($I$23,0,S$5-$I$5-$A53+1)))*$C106))</f>
        <v xml:space="preserve"> </v>
      </c>
      <c r="T160" s="169" t="str">
        <f ca="1">IF(T$5-$I$5&lt;$A53-1," ",IF(T$5-$I$5+1&gt;'Primary inputs Alt'!$C$17,0,(SUM(OFFSET($I$23,0,T$5-$I$5-$A53+1)))*$C106))</f>
        <v xml:space="preserve"> </v>
      </c>
      <c r="U160" s="169" t="str">
        <f ca="1">IF(U$5-$I$5&lt;$A53-1," ",IF(U$5-$I$5+1&gt;'Primary inputs Alt'!$C$17,0,(SUM(OFFSET($I$23,0,U$5-$I$5-$A53+1)))*$C106))</f>
        <v xml:space="preserve"> </v>
      </c>
      <c r="V160" s="169" t="str">
        <f ca="1">IF(V$5-$I$5&lt;$A53-1," ",IF(V$5-$I$5+1&gt;'Primary inputs Alt'!$C$17,0,(SUM(OFFSET($I$23,0,V$5-$I$5-$A53+1)))*$C106))</f>
        <v xml:space="preserve"> </v>
      </c>
      <c r="W160" s="169" t="str">
        <f ca="1">IF(W$5-$I$5&lt;$A53-1," ",IF(W$5-$I$5+1&gt;'Primary inputs Alt'!$C$17,0,(SUM(OFFSET($I$23,0,W$5-$I$5-$A53+1)))*$C106))</f>
        <v xml:space="preserve"> </v>
      </c>
      <c r="X160" s="169" t="str">
        <f ca="1">IF(X$5-$I$5&lt;$A53-1," ",IF(X$5-$I$5+1&gt;'Primary inputs Alt'!$C$17,0,(SUM(OFFSET($I$23,0,X$5-$I$5-$A53+1)))*$C106))</f>
        <v xml:space="preserve"> </v>
      </c>
      <c r="Y160" s="169" t="str">
        <f ca="1">IF(Y$5-$I$5&lt;$A53-1," ",IF(Y$5-$I$5+1&gt;'Primary inputs Alt'!$C$17,0,(SUM(OFFSET($I$23,0,Y$5-$I$5-$A53+1)))*$C106))</f>
        <v xml:space="preserve"> </v>
      </c>
      <c r="Z160" s="169" t="str">
        <f ca="1">IF(Z$5-$I$5&lt;$A53-1," ",IF(Z$5-$I$5+1&gt;'Primary inputs Alt'!$C$17,0,(SUM(OFFSET($I$23,0,Z$5-$I$5-$A53+1)))*$C106))</f>
        <v xml:space="preserve"> </v>
      </c>
      <c r="AA160" s="169" t="str">
        <f ca="1">IF(AA$5-$I$5&lt;$A53-1," ",IF(AA$5-$I$5+1&gt;'Primary inputs Alt'!$C$17,0,(SUM(OFFSET($I$23,0,AA$5-$I$5-$A53+1)))*$C106))</f>
        <v xml:space="preserve"> </v>
      </c>
      <c r="AB160" s="169" t="str">
        <f ca="1">IF(AB$5-$I$5&lt;$A53-1," ",IF(AB$5-$I$5+1&gt;'Primary inputs Alt'!$C$17,0,(SUM(OFFSET($I$23,0,AB$5-$I$5-$A53+1)))*$C106))</f>
        <v xml:space="preserve"> </v>
      </c>
      <c r="AC160" s="169" t="str">
        <f ca="1">IF(AC$5-$I$5&lt;$A53-1," ",IF(AC$5-$I$5+1&gt;'Primary inputs Alt'!$C$17,0,(SUM(OFFSET($I$23,0,AC$5-$I$5-$A53+1)))*$C106))</f>
        <v xml:space="preserve"> </v>
      </c>
      <c r="AD160" s="169" t="str">
        <f ca="1">IF(AD$5-$I$5&lt;$A53-1," ",IF(AD$5-$I$5+1&gt;'Primary inputs Alt'!$C$17,0,(SUM(OFFSET($I$23,0,AD$5-$I$5-$A53+1)))*$C106))</f>
        <v xml:space="preserve"> </v>
      </c>
      <c r="AE160" s="169" t="str">
        <f ca="1">IF(AE$5-$I$5&lt;$A53-1," ",IF(AE$5-$I$5+1&gt;'Primary inputs Alt'!$C$17,0,(SUM(OFFSET($I$23,0,AE$5-$I$5-$A53+1)))*$C106))</f>
        <v xml:space="preserve"> </v>
      </c>
      <c r="AF160" s="169" t="str">
        <f ca="1">IF(AF$5-$I$5&lt;$A53-1," ",IF(AF$5-$I$5+1&gt;'Primary inputs Alt'!$C$17,0,(SUM(OFFSET($I$23,0,AF$5-$I$5-$A53+1)))*$C106))</f>
        <v xml:space="preserve"> </v>
      </c>
      <c r="AG160" s="169" t="str">
        <f ca="1">IF(AG$5-$I$5&lt;$A53-1," ",IF(AG$5-$I$5+1&gt;'Primary inputs Alt'!$C$17,0,(SUM(OFFSET($I$23,0,AG$5-$I$5-$A53+1)))*$C106))</f>
        <v xml:space="preserve"> </v>
      </c>
      <c r="AH160" s="169" t="str">
        <f ca="1">IF(AH$5-$I$5&lt;$A53-1," ",IF(AH$5-$I$5+1&gt;'Primary inputs Alt'!$C$17,0,(SUM(OFFSET($I$23,0,AH$5-$I$5-$A53+1)))*$C106))</f>
        <v xml:space="preserve"> </v>
      </c>
      <c r="AI160" s="169" t="str">
        <f ca="1">IF(AI$5-$I$5&lt;$A53-1," ",IF(AI$5-$I$5+1&gt;'Primary inputs Alt'!$C$17,0,(SUM(OFFSET($I$23,0,AI$5-$I$5-$A53+1)))*$C106))</f>
        <v xml:space="preserve"> </v>
      </c>
      <c r="AJ160" s="169">
        <f ca="1">IF(AJ$5-$I$5&lt;$A53-1," ",IF(AJ$5-$I$5+1&gt;'Primary inputs Alt'!$C$17,0,(SUM(OFFSET($I$23,0,AJ$5-$I$5-$A53+1)))*$C106))</f>
        <v>0</v>
      </c>
      <c r="AK160" s="169">
        <f ca="1">IF(AK$5-$I$5&lt;$A53-1," ",IF(AK$5-$I$5+1&gt;'Primary inputs Alt'!$C$17,0,(SUM(OFFSET($I$23,0,AK$5-$I$5-$A53+1)))*$C106))</f>
        <v>0</v>
      </c>
      <c r="AL160" s="169">
        <f ca="1">IF(AL$5-$I$5&lt;$A53-1," ",IF(AL$5-$I$5+1&gt;'Primary inputs Alt'!$C$17,0,(SUM(OFFSET($I$23,0,AL$5-$I$5-$A53+1)))*$C106))</f>
        <v>0</v>
      </c>
      <c r="AM160" s="169">
        <f ca="1">IF(AM$5-$I$5&lt;$A53-1," ",IF(AM$5-$I$5+1&gt;'Primary inputs Alt'!$C$17,0,(SUM(OFFSET($I$23,0,AM$5-$I$5-$A53+1)))*$C106))</f>
        <v>0</v>
      </c>
      <c r="AN160" s="169">
        <f ca="1">IF(AN$5-$I$5&lt;$A53-1," ",IF(AN$5-$I$5+1&gt;'Primary inputs Alt'!$C$17,0,(SUM(OFFSET($I$23,0,AN$5-$I$5-$A53+1)))*$C106))</f>
        <v>0</v>
      </c>
      <c r="AO160" s="169">
        <f ca="1">IF(AO$5-$I$5&lt;$A53-1," ",IF(AO$5-$I$5+1&gt;'Primary inputs Alt'!$C$17,0,(SUM(OFFSET($I$23,0,AO$5-$I$5-$A53+1)))*$C106))</f>
        <v>0</v>
      </c>
      <c r="AP160" s="169">
        <f ca="1">IF(AP$5-$I$5&lt;$A53-1," ",IF(AP$5-$I$5+1&gt;'Primary inputs Alt'!$C$17,0,(SUM(OFFSET($I$23,0,AP$5-$I$5-$A53+1)))*$C106))</f>
        <v>0</v>
      </c>
      <c r="AQ160" s="169">
        <f ca="1">IF(AQ$5-$I$5&lt;$A53-1," ",IF(AQ$5-$I$5+1&gt;'Primary inputs Alt'!$C$17,0,(SUM(OFFSET($I$23,0,AQ$5-$I$5-$A53+1)))*$C106))</f>
        <v>0</v>
      </c>
      <c r="AR160" s="169">
        <f ca="1">IF(AR$5-$I$5&lt;$A53-1," ",IF(AR$5-$I$5+1&gt;'Primary inputs Alt'!$C$17,0,(SUM(OFFSET($I$23,0,AR$5-$I$5-$A53+1)))*$C106))</f>
        <v>0</v>
      </c>
      <c r="AS160" s="169">
        <f ca="1">IF(AS$5-$I$5&lt;$A53-1," ",IF(AS$5-$I$5+1&gt;'Primary inputs Alt'!$C$17,0,(SUM(OFFSET($I$23,0,AS$5-$I$5-$A53+1)))*$C106))</f>
        <v>0</v>
      </c>
      <c r="AT160" s="169">
        <f ca="1">IF(AT$5-$I$5&lt;$A53-1," ",IF(AT$5-$I$5+1&gt;'Primary inputs Alt'!$C$17,0,(SUM(OFFSET($I$23,0,AT$5-$I$5-$A53+1)))*$C106))</f>
        <v>0</v>
      </c>
      <c r="AU160" s="169">
        <f ca="1">IF(AU$5-$I$5&lt;$A53-1," ",IF(AU$5-$I$5+1&gt;'Primary inputs Alt'!$C$17,0,(SUM(OFFSET($I$23,0,AU$5-$I$5-$A53+1)))*$C106))</f>
        <v>0</v>
      </c>
      <c r="AV160" s="169">
        <f ca="1">IF(AV$5-$I$5&lt;$A53-1," ",IF(AV$5-$I$5+1&gt;'Primary inputs Alt'!$C$17,0,(SUM(OFFSET($I$23,0,AV$5-$I$5-$A53+1)))*$C106))</f>
        <v>0</v>
      </c>
      <c r="AW160" s="169">
        <f ca="1">IF(AW$5-$I$5&lt;$A53-1," ",IF(AW$5-$I$5+1&gt;'Primary inputs Alt'!$C$17,0,(SUM(OFFSET($I$23,0,AW$5-$I$5-$A53+1)))*$C106))</f>
        <v>0</v>
      </c>
      <c r="AX160" s="169">
        <f ca="1">IF(AX$5-$I$5&lt;$A53-1," ",IF(AX$5-$I$5+1&gt;'Primary inputs Alt'!$C$17,0,(SUM(OFFSET($I$23,0,AX$5-$I$5-$A53+1)))*$C106))</f>
        <v>0</v>
      </c>
      <c r="AY160" s="169">
        <f ca="1">IF(AY$5-$I$5&lt;$A53-1," ",IF(AY$5-$I$5+1&gt;'Primary inputs Alt'!$C$17,0,(SUM(OFFSET($I$23,0,AY$5-$I$5-$A53+1)))*$C106))</f>
        <v>0</v>
      </c>
      <c r="AZ160" s="169">
        <f ca="1">IF(AZ$5-$I$5&lt;$A53-1," ",IF(AZ$5-$I$5+1&gt;'Primary inputs Alt'!$C$17,0,(SUM(OFFSET($I$23,0,AZ$5-$I$5-$A53+1)))*$C106))</f>
        <v>0</v>
      </c>
      <c r="BA160" s="169">
        <f ca="1">IF(BA$5-$I$5&lt;$A53-1," ",IF(BA$5-$I$5+1&gt;'Primary inputs Alt'!$C$17,0,(SUM(OFFSET($I$23,0,BA$5-$I$5-$A53+1)))*$C106))</f>
        <v>0</v>
      </c>
      <c r="BB160" s="169">
        <f ca="1">IF(BB$5-$I$5&lt;$A53-1," ",IF(BB$5-$I$5+1&gt;'Primary inputs Alt'!$C$17,0,(SUM(OFFSET($I$23,0,BB$5-$I$5-$A53+1)))*$C106))</f>
        <v>0</v>
      </c>
      <c r="BC160" s="169">
        <f ca="1">IF(BC$5-$I$5&lt;$A53-1," ",IF(BC$5-$I$5+1&gt;'Primary inputs Alt'!$C$17,0,(SUM(OFFSET($I$23,0,BC$5-$I$5-$A53+1)))*$C106))</f>
        <v>0</v>
      </c>
      <c r="BD160" s="169">
        <f ca="1">IF(BD$5-$I$5&lt;$A53-1," ",IF(BD$5-$I$5+1&gt;'Primary inputs Alt'!$C$17,0,(SUM(OFFSET($I$23,0,BD$5-$I$5-$A53+1)))*$C106))</f>
        <v>0</v>
      </c>
      <c r="BE160" s="169">
        <f ca="1">IF(BE$5-$I$5&lt;$A53-1," ",IF(BE$5-$I$5+1&gt;'Primary inputs Alt'!$C$17,0,(SUM(OFFSET($I$23,0,BE$5-$I$5-$A53+1)))*$C106))</f>
        <v>0</v>
      </c>
      <c r="BF160" s="169">
        <f ca="1">IF(BF$5-$I$5&lt;$A53-1," ",IF(BF$5-$I$5+1&gt;'Primary inputs Alt'!$C$17,0,(SUM(OFFSET($I$23,0,BF$5-$I$5-$A53+1)))*$C106))</f>
        <v>0</v>
      </c>
    </row>
    <row r="161" spans="2:58">
      <c r="B161" s="119" t="s">
        <v>223</v>
      </c>
      <c r="C161" s="119">
        <f t="shared" ca="1" si="5"/>
        <v>0</v>
      </c>
      <c r="I161" s="169" t="str">
        <f ca="1">IF(I$5-$I$5&lt;$A54-1," ",IF(I$5-$I$5+1&gt;'Primary inputs Alt'!$C$17,0,(SUM(OFFSET($I$23,0,I$5-$I$5-$A54+1)))*$C107))</f>
        <v xml:space="preserve"> </v>
      </c>
      <c r="J161" s="169" t="str">
        <f ca="1">IF(J$5-$I$5&lt;$A54-1," ",IF(J$5-$I$5+1&gt;'Primary inputs Alt'!$C$17,0,(SUM(OFFSET($I$23,0,J$5-$I$5-$A54+1)))*$C107))</f>
        <v xml:space="preserve"> </v>
      </c>
      <c r="K161" s="169" t="str">
        <f ca="1">IF(K$5-$I$5&lt;$A54-1," ",IF(K$5-$I$5+1&gt;'Primary inputs Alt'!$C$17,0,(SUM(OFFSET($I$23,0,K$5-$I$5-$A54+1)))*$C107))</f>
        <v xml:space="preserve"> </v>
      </c>
      <c r="L161" s="169" t="str">
        <f ca="1">IF(L$5-$I$5&lt;$A54-1," ",IF(L$5-$I$5+1&gt;'Primary inputs Alt'!$C$17,0,(SUM(OFFSET($I$23,0,L$5-$I$5-$A54+1)))*$C107))</f>
        <v xml:space="preserve"> </v>
      </c>
      <c r="M161" s="169" t="str">
        <f ca="1">IF(M$5-$I$5&lt;$A54-1," ",IF(M$5-$I$5+1&gt;'Primary inputs Alt'!$C$17,0,(SUM(OFFSET($I$23,0,M$5-$I$5-$A54+1)))*$C107))</f>
        <v xml:space="preserve"> </v>
      </c>
      <c r="N161" s="169" t="str">
        <f ca="1">IF(N$5-$I$5&lt;$A54-1," ",IF(N$5-$I$5+1&gt;'Primary inputs Alt'!$C$17,0,(SUM(OFFSET($I$23,0,N$5-$I$5-$A54+1)))*$C107))</f>
        <v xml:space="preserve"> </v>
      </c>
      <c r="O161" s="169" t="str">
        <f ca="1">IF(O$5-$I$5&lt;$A54-1," ",IF(O$5-$I$5+1&gt;'Primary inputs Alt'!$C$17,0,(SUM(OFFSET($I$23,0,O$5-$I$5-$A54+1)))*$C107))</f>
        <v xml:space="preserve"> </v>
      </c>
      <c r="P161" s="169" t="str">
        <f ca="1">IF(P$5-$I$5&lt;$A54-1," ",IF(P$5-$I$5+1&gt;'Primary inputs Alt'!$C$17,0,(SUM(OFFSET($I$23,0,P$5-$I$5-$A54+1)))*$C107))</f>
        <v xml:space="preserve"> </v>
      </c>
      <c r="Q161" s="169" t="str">
        <f ca="1">IF(Q$5-$I$5&lt;$A54-1," ",IF(Q$5-$I$5+1&gt;'Primary inputs Alt'!$C$17,0,(SUM(OFFSET($I$23,0,Q$5-$I$5-$A54+1)))*$C107))</f>
        <v xml:space="preserve"> </v>
      </c>
      <c r="R161" s="169" t="str">
        <f ca="1">IF(R$5-$I$5&lt;$A54-1," ",IF(R$5-$I$5+1&gt;'Primary inputs Alt'!$C$17,0,(SUM(OFFSET($I$23,0,R$5-$I$5-$A54+1)))*$C107))</f>
        <v xml:space="preserve"> </v>
      </c>
      <c r="S161" s="169" t="str">
        <f ca="1">IF(S$5-$I$5&lt;$A54-1," ",IF(S$5-$I$5+1&gt;'Primary inputs Alt'!$C$17,0,(SUM(OFFSET($I$23,0,S$5-$I$5-$A54+1)))*$C107))</f>
        <v xml:space="preserve"> </v>
      </c>
      <c r="T161" s="169" t="str">
        <f ca="1">IF(T$5-$I$5&lt;$A54-1," ",IF(T$5-$I$5+1&gt;'Primary inputs Alt'!$C$17,0,(SUM(OFFSET($I$23,0,T$5-$I$5-$A54+1)))*$C107))</f>
        <v xml:space="preserve"> </v>
      </c>
      <c r="U161" s="169" t="str">
        <f ca="1">IF(U$5-$I$5&lt;$A54-1," ",IF(U$5-$I$5+1&gt;'Primary inputs Alt'!$C$17,0,(SUM(OFFSET($I$23,0,U$5-$I$5-$A54+1)))*$C107))</f>
        <v xml:space="preserve"> </v>
      </c>
      <c r="V161" s="169" t="str">
        <f ca="1">IF(V$5-$I$5&lt;$A54-1," ",IF(V$5-$I$5+1&gt;'Primary inputs Alt'!$C$17,0,(SUM(OFFSET($I$23,0,V$5-$I$5-$A54+1)))*$C107))</f>
        <v xml:space="preserve"> </v>
      </c>
      <c r="W161" s="169" t="str">
        <f ca="1">IF(W$5-$I$5&lt;$A54-1," ",IF(W$5-$I$5+1&gt;'Primary inputs Alt'!$C$17,0,(SUM(OFFSET($I$23,0,W$5-$I$5-$A54+1)))*$C107))</f>
        <v xml:space="preserve"> </v>
      </c>
      <c r="X161" s="169" t="str">
        <f ca="1">IF(X$5-$I$5&lt;$A54-1," ",IF(X$5-$I$5+1&gt;'Primary inputs Alt'!$C$17,0,(SUM(OFFSET($I$23,0,X$5-$I$5-$A54+1)))*$C107))</f>
        <v xml:space="preserve"> </v>
      </c>
      <c r="Y161" s="169" t="str">
        <f ca="1">IF(Y$5-$I$5&lt;$A54-1," ",IF(Y$5-$I$5+1&gt;'Primary inputs Alt'!$C$17,0,(SUM(OFFSET($I$23,0,Y$5-$I$5-$A54+1)))*$C107))</f>
        <v xml:space="preserve"> </v>
      </c>
      <c r="Z161" s="169" t="str">
        <f ca="1">IF(Z$5-$I$5&lt;$A54-1," ",IF(Z$5-$I$5+1&gt;'Primary inputs Alt'!$C$17,0,(SUM(OFFSET($I$23,0,Z$5-$I$5-$A54+1)))*$C107))</f>
        <v xml:space="preserve"> </v>
      </c>
      <c r="AA161" s="169" t="str">
        <f ca="1">IF(AA$5-$I$5&lt;$A54-1," ",IF(AA$5-$I$5+1&gt;'Primary inputs Alt'!$C$17,0,(SUM(OFFSET($I$23,0,AA$5-$I$5-$A54+1)))*$C107))</f>
        <v xml:space="preserve"> </v>
      </c>
      <c r="AB161" s="169" t="str">
        <f ca="1">IF(AB$5-$I$5&lt;$A54-1," ",IF(AB$5-$I$5+1&gt;'Primary inputs Alt'!$C$17,0,(SUM(OFFSET($I$23,0,AB$5-$I$5-$A54+1)))*$C107))</f>
        <v xml:space="preserve"> </v>
      </c>
      <c r="AC161" s="169" t="str">
        <f ca="1">IF(AC$5-$I$5&lt;$A54-1," ",IF(AC$5-$I$5+1&gt;'Primary inputs Alt'!$C$17,0,(SUM(OFFSET($I$23,0,AC$5-$I$5-$A54+1)))*$C107))</f>
        <v xml:space="preserve"> </v>
      </c>
      <c r="AD161" s="169" t="str">
        <f ca="1">IF(AD$5-$I$5&lt;$A54-1," ",IF(AD$5-$I$5+1&gt;'Primary inputs Alt'!$C$17,0,(SUM(OFFSET($I$23,0,AD$5-$I$5-$A54+1)))*$C107))</f>
        <v xml:space="preserve"> </v>
      </c>
      <c r="AE161" s="169" t="str">
        <f ca="1">IF(AE$5-$I$5&lt;$A54-1," ",IF(AE$5-$I$5+1&gt;'Primary inputs Alt'!$C$17,0,(SUM(OFFSET($I$23,0,AE$5-$I$5-$A54+1)))*$C107))</f>
        <v xml:space="preserve"> </v>
      </c>
      <c r="AF161" s="169" t="str">
        <f ca="1">IF(AF$5-$I$5&lt;$A54-1," ",IF(AF$5-$I$5+1&gt;'Primary inputs Alt'!$C$17,0,(SUM(OFFSET($I$23,0,AF$5-$I$5-$A54+1)))*$C107))</f>
        <v xml:space="preserve"> </v>
      </c>
      <c r="AG161" s="169" t="str">
        <f ca="1">IF(AG$5-$I$5&lt;$A54-1," ",IF(AG$5-$I$5+1&gt;'Primary inputs Alt'!$C$17,0,(SUM(OFFSET($I$23,0,AG$5-$I$5-$A54+1)))*$C107))</f>
        <v xml:space="preserve"> </v>
      </c>
      <c r="AH161" s="169" t="str">
        <f ca="1">IF(AH$5-$I$5&lt;$A54-1," ",IF(AH$5-$I$5+1&gt;'Primary inputs Alt'!$C$17,0,(SUM(OFFSET($I$23,0,AH$5-$I$5-$A54+1)))*$C107))</f>
        <v xml:space="preserve"> </v>
      </c>
      <c r="AI161" s="169" t="str">
        <f ca="1">IF(AI$5-$I$5&lt;$A54-1," ",IF(AI$5-$I$5+1&gt;'Primary inputs Alt'!$C$17,0,(SUM(OFFSET($I$23,0,AI$5-$I$5-$A54+1)))*$C107))</f>
        <v xml:space="preserve"> </v>
      </c>
      <c r="AJ161" s="169" t="str">
        <f ca="1">IF(AJ$5-$I$5&lt;$A54-1," ",IF(AJ$5-$I$5+1&gt;'Primary inputs Alt'!$C$17,0,(SUM(OFFSET($I$23,0,AJ$5-$I$5-$A54+1)))*$C107))</f>
        <v xml:space="preserve"> </v>
      </c>
      <c r="AK161" s="169">
        <f ca="1">IF(AK$5-$I$5&lt;$A54-1," ",IF(AK$5-$I$5+1&gt;'Primary inputs Alt'!$C$17,0,(SUM(OFFSET($I$23,0,AK$5-$I$5-$A54+1)))*$C107))</f>
        <v>0</v>
      </c>
      <c r="AL161" s="169">
        <f ca="1">IF(AL$5-$I$5&lt;$A54-1," ",IF(AL$5-$I$5+1&gt;'Primary inputs Alt'!$C$17,0,(SUM(OFFSET($I$23,0,AL$5-$I$5-$A54+1)))*$C107))</f>
        <v>0</v>
      </c>
      <c r="AM161" s="169">
        <f ca="1">IF(AM$5-$I$5&lt;$A54-1," ",IF(AM$5-$I$5+1&gt;'Primary inputs Alt'!$C$17,0,(SUM(OFFSET($I$23,0,AM$5-$I$5-$A54+1)))*$C107))</f>
        <v>0</v>
      </c>
      <c r="AN161" s="169">
        <f ca="1">IF(AN$5-$I$5&lt;$A54-1," ",IF(AN$5-$I$5+1&gt;'Primary inputs Alt'!$C$17,0,(SUM(OFFSET($I$23,0,AN$5-$I$5-$A54+1)))*$C107))</f>
        <v>0</v>
      </c>
      <c r="AO161" s="169">
        <f ca="1">IF(AO$5-$I$5&lt;$A54-1," ",IF(AO$5-$I$5+1&gt;'Primary inputs Alt'!$C$17,0,(SUM(OFFSET($I$23,0,AO$5-$I$5-$A54+1)))*$C107))</f>
        <v>0</v>
      </c>
      <c r="AP161" s="169">
        <f ca="1">IF(AP$5-$I$5&lt;$A54-1," ",IF(AP$5-$I$5+1&gt;'Primary inputs Alt'!$C$17,0,(SUM(OFFSET($I$23,0,AP$5-$I$5-$A54+1)))*$C107))</f>
        <v>0</v>
      </c>
      <c r="AQ161" s="169">
        <f ca="1">IF(AQ$5-$I$5&lt;$A54-1," ",IF(AQ$5-$I$5+1&gt;'Primary inputs Alt'!$C$17,0,(SUM(OFFSET($I$23,0,AQ$5-$I$5-$A54+1)))*$C107))</f>
        <v>0</v>
      </c>
      <c r="AR161" s="169">
        <f ca="1">IF(AR$5-$I$5&lt;$A54-1," ",IF(AR$5-$I$5+1&gt;'Primary inputs Alt'!$C$17,0,(SUM(OFFSET($I$23,0,AR$5-$I$5-$A54+1)))*$C107))</f>
        <v>0</v>
      </c>
      <c r="AS161" s="169">
        <f ca="1">IF(AS$5-$I$5&lt;$A54-1," ",IF(AS$5-$I$5+1&gt;'Primary inputs Alt'!$C$17,0,(SUM(OFFSET($I$23,0,AS$5-$I$5-$A54+1)))*$C107))</f>
        <v>0</v>
      </c>
      <c r="AT161" s="169">
        <f ca="1">IF(AT$5-$I$5&lt;$A54-1," ",IF(AT$5-$I$5+1&gt;'Primary inputs Alt'!$C$17,0,(SUM(OFFSET($I$23,0,AT$5-$I$5-$A54+1)))*$C107))</f>
        <v>0</v>
      </c>
      <c r="AU161" s="169">
        <f ca="1">IF(AU$5-$I$5&lt;$A54-1," ",IF(AU$5-$I$5+1&gt;'Primary inputs Alt'!$C$17,0,(SUM(OFFSET($I$23,0,AU$5-$I$5-$A54+1)))*$C107))</f>
        <v>0</v>
      </c>
      <c r="AV161" s="169">
        <f ca="1">IF(AV$5-$I$5&lt;$A54-1," ",IF(AV$5-$I$5+1&gt;'Primary inputs Alt'!$C$17,0,(SUM(OFFSET($I$23,0,AV$5-$I$5-$A54+1)))*$C107))</f>
        <v>0</v>
      </c>
      <c r="AW161" s="169">
        <f ca="1">IF(AW$5-$I$5&lt;$A54-1," ",IF(AW$5-$I$5+1&gt;'Primary inputs Alt'!$C$17,0,(SUM(OFFSET($I$23,0,AW$5-$I$5-$A54+1)))*$C107))</f>
        <v>0</v>
      </c>
      <c r="AX161" s="169">
        <f ca="1">IF(AX$5-$I$5&lt;$A54-1," ",IF(AX$5-$I$5+1&gt;'Primary inputs Alt'!$C$17,0,(SUM(OFFSET($I$23,0,AX$5-$I$5-$A54+1)))*$C107))</f>
        <v>0</v>
      </c>
      <c r="AY161" s="169">
        <f ca="1">IF(AY$5-$I$5&lt;$A54-1," ",IF(AY$5-$I$5+1&gt;'Primary inputs Alt'!$C$17,0,(SUM(OFFSET($I$23,0,AY$5-$I$5-$A54+1)))*$C107))</f>
        <v>0</v>
      </c>
      <c r="AZ161" s="169">
        <f ca="1">IF(AZ$5-$I$5&lt;$A54-1," ",IF(AZ$5-$I$5+1&gt;'Primary inputs Alt'!$C$17,0,(SUM(OFFSET($I$23,0,AZ$5-$I$5-$A54+1)))*$C107))</f>
        <v>0</v>
      </c>
      <c r="BA161" s="169">
        <f ca="1">IF(BA$5-$I$5&lt;$A54-1," ",IF(BA$5-$I$5+1&gt;'Primary inputs Alt'!$C$17,0,(SUM(OFFSET($I$23,0,BA$5-$I$5-$A54+1)))*$C107))</f>
        <v>0</v>
      </c>
      <c r="BB161" s="169">
        <f ca="1">IF(BB$5-$I$5&lt;$A54-1," ",IF(BB$5-$I$5+1&gt;'Primary inputs Alt'!$C$17,0,(SUM(OFFSET($I$23,0,BB$5-$I$5-$A54+1)))*$C107))</f>
        <v>0</v>
      </c>
      <c r="BC161" s="169">
        <f ca="1">IF(BC$5-$I$5&lt;$A54-1," ",IF(BC$5-$I$5+1&gt;'Primary inputs Alt'!$C$17,0,(SUM(OFFSET($I$23,0,BC$5-$I$5-$A54+1)))*$C107))</f>
        <v>0</v>
      </c>
      <c r="BD161" s="169">
        <f ca="1">IF(BD$5-$I$5&lt;$A54-1," ",IF(BD$5-$I$5+1&gt;'Primary inputs Alt'!$C$17,0,(SUM(OFFSET($I$23,0,BD$5-$I$5-$A54+1)))*$C107))</f>
        <v>0</v>
      </c>
      <c r="BE161" s="169">
        <f ca="1">IF(BE$5-$I$5&lt;$A54-1," ",IF(BE$5-$I$5+1&gt;'Primary inputs Alt'!$C$17,0,(SUM(OFFSET($I$23,0,BE$5-$I$5-$A54+1)))*$C107))</f>
        <v>0</v>
      </c>
      <c r="BF161" s="169">
        <f ca="1">IF(BF$5-$I$5&lt;$A54-1," ",IF(BF$5-$I$5+1&gt;'Primary inputs Alt'!$C$17,0,(SUM(OFFSET($I$23,0,BF$5-$I$5-$A54+1)))*$C107))</f>
        <v>0</v>
      </c>
    </row>
    <row r="162" spans="2:58">
      <c r="B162" s="119" t="s">
        <v>224</v>
      </c>
      <c r="C162" s="119">
        <f t="shared" ca="1" si="5"/>
        <v>0</v>
      </c>
      <c r="I162" s="169" t="str">
        <f ca="1">IF(I$5-$I$5&lt;$A55-1," ",IF(I$5-$I$5+1&gt;'Primary inputs Alt'!$C$17,0,(SUM(OFFSET($I$23,0,I$5-$I$5-$A55+1)))*$C108))</f>
        <v xml:space="preserve"> </v>
      </c>
      <c r="J162" s="169" t="str">
        <f ca="1">IF(J$5-$I$5&lt;$A55-1," ",IF(J$5-$I$5+1&gt;'Primary inputs Alt'!$C$17,0,(SUM(OFFSET($I$23,0,J$5-$I$5-$A55+1)))*$C108))</f>
        <v xml:space="preserve"> </v>
      </c>
      <c r="K162" s="169" t="str">
        <f ca="1">IF(K$5-$I$5&lt;$A55-1," ",IF(K$5-$I$5+1&gt;'Primary inputs Alt'!$C$17,0,(SUM(OFFSET($I$23,0,K$5-$I$5-$A55+1)))*$C108))</f>
        <v xml:space="preserve"> </v>
      </c>
      <c r="L162" s="169" t="str">
        <f ca="1">IF(L$5-$I$5&lt;$A55-1," ",IF(L$5-$I$5+1&gt;'Primary inputs Alt'!$C$17,0,(SUM(OFFSET($I$23,0,L$5-$I$5-$A55+1)))*$C108))</f>
        <v xml:space="preserve"> </v>
      </c>
      <c r="M162" s="169" t="str">
        <f ca="1">IF(M$5-$I$5&lt;$A55-1," ",IF(M$5-$I$5+1&gt;'Primary inputs Alt'!$C$17,0,(SUM(OFFSET($I$23,0,M$5-$I$5-$A55+1)))*$C108))</f>
        <v xml:space="preserve"> </v>
      </c>
      <c r="N162" s="169" t="str">
        <f ca="1">IF(N$5-$I$5&lt;$A55-1," ",IF(N$5-$I$5+1&gt;'Primary inputs Alt'!$C$17,0,(SUM(OFFSET($I$23,0,N$5-$I$5-$A55+1)))*$C108))</f>
        <v xml:space="preserve"> </v>
      </c>
      <c r="O162" s="169" t="str">
        <f ca="1">IF(O$5-$I$5&lt;$A55-1," ",IF(O$5-$I$5+1&gt;'Primary inputs Alt'!$C$17,0,(SUM(OFFSET($I$23,0,O$5-$I$5-$A55+1)))*$C108))</f>
        <v xml:space="preserve"> </v>
      </c>
      <c r="P162" s="169" t="str">
        <f ca="1">IF(P$5-$I$5&lt;$A55-1," ",IF(P$5-$I$5+1&gt;'Primary inputs Alt'!$C$17,0,(SUM(OFFSET($I$23,0,P$5-$I$5-$A55+1)))*$C108))</f>
        <v xml:space="preserve"> </v>
      </c>
      <c r="Q162" s="169" t="str">
        <f ca="1">IF(Q$5-$I$5&lt;$A55-1," ",IF(Q$5-$I$5+1&gt;'Primary inputs Alt'!$C$17,0,(SUM(OFFSET($I$23,0,Q$5-$I$5-$A55+1)))*$C108))</f>
        <v xml:space="preserve"> </v>
      </c>
      <c r="R162" s="169" t="str">
        <f ca="1">IF(R$5-$I$5&lt;$A55-1," ",IF(R$5-$I$5+1&gt;'Primary inputs Alt'!$C$17,0,(SUM(OFFSET($I$23,0,R$5-$I$5-$A55+1)))*$C108))</f>
        <v xml:space="preserve"> </v>
      </c>
      <c r="S162" s="169" t="str">
        <f ca="1">IF(S$5-$I$5&lt;$A55-1," ",IF(S$5-$I$5+1&gt;'Primary inputs Alt'!$C$17,0,(SUM(OFFSET($I$23,0,S$5-$I$5-$A55+1)))*$C108))</f>
        <v xml:space="preserve"> </v>
      </c>
      <c r="T162" s="169" t="str">
        <f ca="1">IF(T$5-$I$5&lt;$A55-1," ",IF(T$5-$I$5+1&gt;'Primary inputs Alt'!$C$17,0,(SUM(OFFSET($I$23,0,T$5-$I$5-$A55+1)))*$C108))</f>
        <v xml:space="preserve"> </v>
      </c>
      <c r="U162" s="169" t="str">
        <f ca="1">IF(U$5-$I$5&lt;$A55-1," ",IF(U$5-$I$5+1&gt;'Primary inputs Alt'!$C$17,0,(SUM(OFFSET($I$23,0,U$5-$I$5-$A55+1)))*$C108))</f>
        <v xml:space="preserve"> </v>
      </c>
      <c r="V162" s="169" t="str">
        <f ca="1">IF(V$5-$I$5&lt;$A55-1," ",IF(V$5-$I$5+1&gt;'Primary inputs Alt'!$C$17,0,(SUM(OFFSET($I$23,0,V$5-$I$5-$A55+1)))*$C108))</f>
        <v xml:space="preserve"> </v>
      </c>
      <c r="W162" s="169" t="str">
        <f ca="1">IF(W$5-$I$5&lt;$A55-1," ",IF(W$5-$I$5+1&gt;'Primary inputs Alt'!$C$17,0,(SUM(OFFSET($I$23,0,W$5-$I$5-$A55+1)))*$C108))</f>
        <v xml:space="preserve"> </v>
      </c>
      <c r="X162" s="169" t="str">
        <f ca="1">IF(X$5-$I$5&lt;$A55-1," ",IF(X$5-$I$5+1&gt;'Primary inputs Alt'!$C$17,0,(SUM(OFFSET($I$23,0,X$5-$I$5-$A55+1)))*$C108))</f>
        <v xml:space="preserve"> </v>
      </c>
      <c r="Y162" s="169" t="str">
        <f ca="1">IF(Y$5-$I$5&lt;$A55-1," ",IF(Y$5-$I$5+1&gt;'Primary inputs Alt'!$C$17,0,(SUM(OFFSET($I$23,0,Y$5-$I$5-$A55+1)))*$C108))</f>
        <v xml:space="preserve"> </v>
      </c>
      <c r="Z162" s="169" t="str">
        <f ca="1">IF(Z$5-$I$5&lt;$A55-1," ",IF(Z$5-$I$5+1&gt;'Primary inputs Alt'!$C$17,0,(SUM(OFFSET($I$23,0,Z$5-$I$5-$A55+1)))*$C108))</f>
        <v xml:space="preserve"> </v>
      </c>
      <c r="AA162" s="169" t="str">
        <f ca="1">IF(AA$5-$I$5&lt;$A55-1," ",IF(AA$5-$I$5+1&gt;'Primary inputs Alt'!$C$17,0,(SUM(OFFSET($I$23,0,AA$5-$I$5-$A55+1)))*$C108))</f>
        <v xml:space="preserve"> </v>
      </c>
      <c r="AB162" s="169" t="str">
        <f ca="1">IF(AB$5-$I$5&lt;$A55-1," ",IF(AB$5-$I$5+1&gt;'Primary inputs Alt'!$C$17,0,(SUM(OFFSET($I$23,0,AB$5-$I$5-$A55+1)))*$C108))</f>
        <v xml:space="preserve"> </v>
      </c>
      <c r="AC162" s="169" t="str">
        <f ca="1">IF(AC$5-$I$5&lt;$A55-1," ",IF(AC$5-$I$5+1&gt;'Primary inputs Alt'!$C$17,0,(SUM(OFFSET($I$23,0,AC$5-$I$5-$A55+1)))*$C108))</f>
        <v xml:space="preserve"> </v>
      </c>
      <c r="AD162" s="169" t="str">
        <f ca="1">IF(AD$5-$I$5&lt;$A55-1," ",IF(AD$5-$I$5+1&gt;'Primary inputs Alt'!$C$17,0,(SUM(OFFSET($I$23,0,AD$5-$I$5-$A55+1)))*$C108))</f>
        <v xml:space="preserve"> </v>
      </c>
      <c r="AE162" s="169" t="str">
        <f ca="1">IF(AE$5-$I$5&lt;$A55-1," ",IF(AE$5-$I$5+1&gt;'Primary inputs Alt'!$C$17,0,(SUM(OFFSET($I$23,0,AE$5-$I$5-$A55+1)))*$C108))</f>
        <v xml:space="preserve"> </v>
      </c>
      <c r="AF162" s="169" t="str">
        <f ca="1">IF(AF$5-$I$5&lt;$A55-1," ",IF(AF$5-$I$5+1&gt;'Primary inputs Alt'!$C$17,0,(SUM(OFFSET($I$23,0,AF$5-$I$5-$A55+1)))*$C108))</f>
        <v xml:space="preserve"> </v>
      </c>
      <c r="AG162" s="169" t="str">
        <f ca="1">IF(AG$5-$I$5&lt;$A55-1," ",IF(AG$5-$I$5+1&gt;'Primary inputs Alt'!$C$17,0,(SUM(OFFSET($I$23,0,AG$5-$I$5-$A55+1)))*$C108))</f>
        <v xml:space="preserve"> </v>
      </c>
      <c r="AH162" s="169" t="str">
        <f ca="1">IF(AH$5-$I$5&lt;$A55-1," ",IF(AH$5-$I$5+1&gt;'Primary inputs Alt'!$C$17,0,(SUM(OFFSET($I$23,0,AH$5-$I$5-$A55+1)))*$C108))</f>
        <v xml:space="preserve"> </v>
      </c>
      <c r="AI162" s="169" t="str">
        <f ca="1">IF(AI$5-$I$5&lt;$A55-1," ",IF(AI$5-$I$5+1&gt;'Primary inputs Alt'!$C$17,0,(SUM(OFFSET($I$23,0,AI$5-$I$5-$A55+1)))*$C108))</f>
        <v xml:space="preserve"> </v>
      </c>
      <c r="AJ162" s="169" t="str">
        <f ca="1">IF(AJ$5-$I$5&lt;$A55-1," ",IF(AJ$5-$I$5+1&gt;'Primary inputs Alt'!$C$17,0,(SUM(OFFSET($I$23,0,AJ$5-$I$5-$A55+1)))*$C108))</f>
        <v xml:space="preserve"> </v>
      </c>
      <c r="AK162" s="169" t="str">
        <f ca="1">IF(AK$5-$I$5&lt;$A55-1," ",IF(AK$5-$I$5+1&gt;'Primary inputs Alt'!$C$17,0,(SUM(OFFSET($I$23,0,AK$5-$I$5-$A55+1)))*$C108))</f>
        <v xml:space="preserve"> </v>
      </c>
      <c r="AL162" s="169">
        <f ca="1">IF(AL$5-$I$5&lt;$A55-1," ",IF(AL$5-$I$5+1&gt;'Primary inputs Alt'!$C$17,0,(SUM(OFFSET($I$23,0,AL$5-$I$5-$A55+1)))*$C108))</f>
        <v>0</v>
      </c>
      <c r="AM162" s="169">
        <f ca="1">IF(AM$5-$I$5&lt;$A55-1," ",IF(AM$5-$I$5+1&gt;'Primary inputs Alt'!$C$17,0,(SUM(OFFSET($I$23,0,AM$5-$I$5-$A55+1)))*$C108))</f>
        <v>0</v>
      </c>
      <c r="AN162" s="169">
        <f ca="1">IF(AN$5-$I$5&lt;$A55-1," ",IF(AN$5-$I$5+1&gt;'Primary inputs Alt'!$C$17,0,(SUM(OFFSET($I$23,0,AN$5-$I$5-$A55+1)))*$C108))</f>
        <v>0</v>
      </c>
      <c r="AO162" s="169">
        <f ca="1">IF(AO$5-$I$5&lt;$A55-1," ",IF(AO$5-$I$5+1&gt;'Primary inputs Alt'!$C$17,0,(SUM(OFFSET($I$23,0,AO$5-$I$5-$A55+1)))*$C108))</f>
        <v>0</v>
      </c>
      <c r="AP162" s="169">
        <f ca="1">IF(AP$5-$I$5&lt;$A55-1," ",IF(AP$5-$I$5+1&gt;'Primary inputs Alt'!$C$17,0,(SUM(OFFSET($I$23,0,AP$5-$I$5-$A55+1)))*$C108))</f>
        <v>0</v>
      </c>
      <c r="AQ162" s="169">
        <f ca="1">IF(AQ$5-$I$5&lt;$A55-1," ",IF(AQ$5-$I$5+1&gt;'Primary inputs Alt'!$C$17,0,(SUM(OFFSET($I$23,0,AQ$5-$I$5-$A55+1)))*$C108))</f>
        <v>0</v>
      </c>
      <c r="AR162" s="169">
        <f ca="1">IF(AR$5-$I$5&lt;$A55-1," ",IF(AR$5-$I$5+1&gt;'Primary inputs Alt'!$C$17,0,(SUM(OFFSET($I$23,0,AR$5-$I$5-$A55+1)))*$C108))</f>
        <v>0</v>
      </c>
      <c r="AS162" s="169">
        <f ca="1">IF(AS$5-$I$5&lt;$A55-1," ",IF(AS$5-$I$5+1&gt;'Primary inputs Alt'!$C$17,0,(SUM(OFFSET($I$23,0,AS$5-$I$5-$A55+1)))*$C108))</f>
        <v>0</v>
      </c>
      <c r="AT162" s="169">
        <f ca="1">IF(AT$5-$I$5&lt;$A55-1," ",IF(AT$5-$I$5+1&gt;'Primary inputs Alt'!$C$17,0,(SUM(OFFSET($I$23,0,AT$5-$I$5-$A55+1)))*$C108))</f>
        <v>0</v>
      </c>
      <c r="AU162" s="169">
        <f ca="1">IF(AU$5-$I$5&lt;$A55-1," ",IF(AU$5-$I$5+1&gt;'Primary inputs Alt'!$C$17,0,(SUM(OFFSET($I$23,0,AU$5-$I$5-$A55+1)))*$C108))</f>
        <v>0</v>
      </c>
      <c r="AV162" s="169">
        <f ca="1">IF(AV$5-$I$5&lt;$A55-1," ",IF(AV$5-$I$5+1&gt;'Primary inputs Alt'!$C$17,0,(SUM(OFFSET($I$23,0,AV$5-$I$5-$A55+1)))*$C108))</f>
        <v>0</v>
      </c>
      <c r="AW162" s="169">
        <f ca="1">IF(AW$5-$I$5&lt;$A55-1," ",IF(AW$5-$I$5+1&gt;'Primary inputs Alt'!$C$17,0,(SUM(OFFSET($I$23,0,AW$5-$I$5-$A55+1)))*$C108))</f>
        <v>0</v>
      </c>
      <c r="AX162" s="169">
        <f ca="1">IF(AX$5-$I$5&lt;$A55-1," ",IF(AX$5-$I$5+1&gt;'Primary inputs Alt'!$C$17,0,(SUM(OFFSET($I$23,0,AX$5-$I$5-$A55+1)))*$C108))</f>
        <v>0</v>
      </c>
      <c r="AY162" s="169">
        <f ca="1">IF(AY$5-$I$5&lt;$A55-1," ",IF(AY$5-$I$5+1&gt;'Primary inputs Alt'!$C$17,0,(SUM(OFFSET($I$23,0,AY$5-$I$5-$A55+1)))*$C108))</f>
        <v>0</v>
      </c>
      <c r="AZ162" s="169">
        <f ca="1">IF(AZ$5-$I$5&lt;$A55-1," ",IF(AZ$5-$I$5+1&gt;'Primary inputs Alt'!$C$17,0,(SUM(OFFSET($I$23,0,AZ$5-$I$5-$A55+1)))*$C108))</f>
        <v>0</v>
      </c>
      <c r="BA162" s="169">
        <f ca="1">IF(BA$5-$I$5&lt;$A55-1," ",IF(BA$5-$I$5+1&gt;'Primary inputs Alt'!$C$17,0,(SUM(OFFSET($I$23,0,BA$5-$I$5-$A55+1)))*$C108))</f>
        <v>0</v>
      </c>
      <c r="BB162" s="169">
        <f ca="1">IF(BB$5-$I$5&lt;$A55-1," ",IF(BB$5-$I$5+1&gt;'Primary inputs Alt'!$C$17,0,(SUM(OFFSET($I$23,0,BB$5-$I$5-$A55+1)))*$C108))</f>
        <v>0</v>
      </c>
      <c r="BC162" s="169">
        <f ca="1">IF(BC$5-$I$5&lt;$A55-1," ",IF(BC$5-$I$5+1&gt;'Primary inputs Alt'!$C$17,0,(SUM(OFFSET($I$23,0,BC$5-$I$5-$A55+1)))*$C108))</f>
        <v>0</v>
      </c>
      <c r="BD162" s="169">
        <f ca="1">IF(BD$5-$I$5&lt;$A55-1," ",IF(BD$5-$I$5+1&gt;'Primary inputs Alt'!$C$17,0,(SUM(OFFSET($I$23,0,BD$5-$I$5-$A55+1)))*$C108))</f>
        <v>0</v>
      </c>
      <c r="BE162" s="169">
        <f ca="1">IF(BE$5-$I$5&lt;$A55-1," ",IF(BE$5-$I$5+1&gt;'Primary inputs Alt'!$C$17,0,(SUM(OFFSET($I$23,0,BE$5-$I$5-$A55+1)))*$C108))</f>
        <v>0</v>
      </c>
      <c r="BF162" s="169">
        <f ca="1">IF(BF$5-$I$5&lt;$A55-1," ",IF(BF$5-$I$5+1&gt;'Primary inputs Alt'!$C$17,0,(SUM(OFFSET($I$23,0,BF$5-$I$5-$A55+1)))*$C108))</f>
        <v>0</v>
      </c>
    </row>
    <row r="163" spans="2:58">
      <c r="B163" s="119" t="s">
        <v>225</v>
      </c>
      <c r="C163" s="119">
        <f t="shared" ca="1" si="5"/>
        <v>0</v>
      </c>
      <c r="I163" s="169" t="str">
        <f ca="1">IF(I$5-$I$5&lt;$A56-1," ",IF(I$5-$I$5+1&gt;'Primary inputs Alt'!$C$17,0,(SUM(OFFSET($I$23,0,I$5-$I$5-$A56+1)))*$C109))</f>
        <v xml:space="preserve"> </v>
      </c>
      <c r="J163" s="169" t="str">
        <f ca="1">IF(J$5-$I$5&lt;$A56-1," ",IF(J$5-$I$5+1&gt;'Primary inputs Alt'!$C$17,0,(SUM(OFFSET($I$23,0,J$5-$I$5-$A56+1)))*$C109))</f>
        <v xml:space="preserve"> </v>
      </c>
      <c r="K163" s="169" t="str">
        <f ca="1">IF(K$5-$I$5&lt;$A56-1," ",IF(K$5-$I$5+1&gt;'Primary inputs Alt'!$C$17,0,(SUM(OFFSET($I$23,0,K$5-$I$5-$A56+1)))*$C109))</f>
        <v xml:space="preserve"> </v>
      </c>
      <c r="L163" s="169" t="str">
        <f ca="1">IF(L$5-$I$5&lt;$A56-1," ",IF(L$5-$I$5+1&gt;'Primary inputs Alt'!$C$17,0,(SUM(OFFSET($I$23,0,L$5-$I$5-$A56+1)))*$C109))</f>
        <v xml:space="preserve"> </v>
      </c>
      <c r="M163" s="169" t="str">
        <f ca="1">IF(M$5-$I$5&lt;$A56-1," ",IF(M$5-$I$5+1&gt;'Primary inputs Alt'!$C$17,0,(SUM(OFFSET($I$23,0,M$5-$I$5-$A56+1)))*$C109))</f>
        <v xml:space="preserve"> </v>
      </c>
      <c r="N163" s="169" t="str">
        <f ca="1">IF(N$5-$I$5&lt;$A56-1," ",IF(N$5-$I$5+1&gt;'Primary inputs Alt'!$C$17,0,(SUM(OFFSET($I$23,0,N$5-$I$5-$A56+1)))*$C109))</f>
        <v xml:space="preserve"> </v>
      </c>
      <c r="O163" s="169" t="str">
        <f ca="1">IF(O$5-$I$5&lt;$A56-1," ",IF(O$5-$I$5+1&gt;'Primary inputs Alt'!$C$17,0,(SUM(OFFSET($I$23,0,O$5-$I$5-$A56+1)))*$C109))</f>
        <v xml:space="preserve"> </v>
      </c>
      <c r="P163" s="169" t="str">
        <f ca="1">IF(P$5-$I$5&lt;$A56-1," ",IF(P$5-$I$5+1&gt;'Primary inputs Alt'!$C$17,0,(SUM(OFFSET($I$23,0,P$5-$I$5-$A56+1)))*$C109))</f>
        <v xml:space="preserve"> </v>
      </c>
      <c r="Q163" s="169" t="str">
        <f ca="1">IF(Q$5-$I$5&lt;$A56-1," ",IF(Q$5-$I$5+1&gt;'Primary inputs Alt'!$C$17,0,(SUM(OFFSET($I$23,0,Q$5-$I$5-$A56+1)))*$C109))</f>
        <v xml:space="preserve"> </v>
      </c>
      <c r="R163" s="169" t="str">
        <f ca="1">IF(R$5-$I$5&lt;$A56-1," ",IF(R$5-$I$5+1&gt;'Primary inputs Alt'!$C$17,0,(SUM(OFFSET($I$23,0,R$5-$I$5-$A56+1)))*$C109))</f>
        <v xml:space="preserve"> </v>
      </c>
      <c r="S163" s="169" t="str">
        <f ca="1">IF(S$5-$I$5&lt;$A56-1," ",IF(S$5-$I$5+1&gt;'Primary inputs Alt'!$C$17,0,(SUM(OFFSET($I$23,0,S$5-$I$5-$A56+1)))*$C109))</f>
        <v xml:space="preserve"> </v>
      </c>
      <c r="T163" s="169" t="str">
        <f ca="1">IF(T$5-$I$5&lt;$A56-1," ",IF(T$5-$I$5+1&gt;'Primary inputs Alt'!$C$17,0,(SUM(OFFSET($I$23,0,T$5-$I$5-$A56+1)))*$C109))</f>
        <v xml:space="preserve"> </v>
      </c>
      <c r="U163" s="169" t="str">
        <f ca="1">IF(U$5-$I$5&lt;$A56-1," ",IF(U$5-$I$5+1&gt;'Primary inputs Alt'!$C$17,0,(SUM(OFFSET($I$23,0,U$5-$I$5-$A56+1)))*$C109))</f>
        <v xml:space="preserve"> </v>
      </c>
      <c r="V163" s="169" t="str">
        <f ca="1">IF(V$5-$I$5&lt;$A56-1," ",IF(V$5-$I$5+1&gt;'Primary inputs Alt'!$C$17,0,(SUM(OFFSET($I$23,0,V$5-$I$5-$A56+1)))*$C109))</f>
        <v xml:space="preserve"> </v>
      </c>
      <c r="W163" s="169" t="str">
        <f ca="1">IF(W$5-$I$5&lt;$A56-1," ",IF(W$5-$I$5+1&gt;'Primary inputs Alt'!$C$17,0,(SUM(OFFSET($I$23,0,W$5-$I$5-$A56+1)))*$C109))</f>
        <v xml:space="preserve"> </v>
      </c>
      <c r="X163" s="169" t="str">
        <f ca="1">IF(X$5-$I$5&lt;$A56-1," ",IF(X$5-$I$5+1&gt;'Primary inputs Alt'!$C$17,0,(SUM(OFFSET($I$23,0,X$5-$I$5-$A56+1)))*$C109))</f>
        <v xml:space="preserve"> </v>
      </c>
      <c r="Y163" s="169" t="str">
        <f ca="1">IF(Y$5-$I$5&lt;$A56-1," ",IF(Y$5-$I$5+1&gt;'Primary inputs Alt'!$C$17,0,(SUM(OFFSET($I$23,0,Y$5-$I$5-$A56+1)))*$C109))</f>
        <v xml:space="preserve"> </v>
      </c>
      <c r="Z163" s="169" t="str">
        <f ca="1">IF(Z$5-$I$5&lt;$A56-1," ",IF(Z$5-$I$5+1&gt;'Primary inputs Alt'!$C$17,0,(SUM(OFFSET($I$23,0,Z$5-$I$5-$A56+1)))*$C109))</f>
        <v xml:space="preserve"> </v>
      </c>
      <c r="AA163" s="169" t="str">
        <f ca="1">IF(AA$5-$I$5&lt;$A56-1," ",IF(AA$5-$I$5+1&gt;'Primary inputs Alt'!$C$17,0,(SUM(OFFSET($I$23,0,AA$5-$I$5-$A56+1)))*$C109))</f>
        <v xml:space="preserve"> </v>
      </c>
      <c r="AB163" s="169" t="str">
        <f ca="1">IF(AB$5-$I$5&lt;$A56-1," ",IF(AB$5-$I$5+1&gt;'Primary inputs Alt'!$C$17,0,(SUM(OFFSET($I$23,0,AB$5-$I$5-$A56+1)))*$C109))</f>
        <v xml:space="preserve"> </v>
      </c>
      <c r="AC163" s="169" t="str">
        <f ca="1">IF(AC$5-$I$5&lt;$A56-1," ",IF(AC$5-$I$5+1&gt;'Primary inputs Alt'!$C$17,0,(SUM(OFFSET($I$23,0,AC$5-$I$5-$A56+1)))*$C109))</f>
        <v xml:space="preserve"> </v>
      </c>
      <c r="AD163" s="169" t="str">
        <f ca="1">IF(AD$5-$I$5&lt;$A56-1," ",IF(AD$5-$I$5+1&gt;'Primary inputs Alt'!$C$17,0,(SUM(OFFSET($I$23,0,AD$5-$I$5-$A56+1)))*$C109))</f>
        <v xml:space="preserve"> </v>
      </c>
      <c r="AE163" s="169" t="str">
        <f ca="1">IF(AE$5-$I$5&lt;$A56-1," ",IF(AE$5-$I$5+1&gt;'Primary inputs Alt'!$C$17,0,(SUM(OFFSET($I$23,0,AE$5-$I$5-$A56+1)))*$C109))</f>
        <v xml:space="preserve"> </v>
      </c>
      <c r="AF163" s="169" t="str">
        <f ca="1">IF(AF$5-$I$5&lt;$A56-1," ",IF(AF$5-$I$5+1&gt;'Primary inputs Alt'!$C$17,0,(SUM(OFFSET($I$23,0,AF$5-$I$5-$A56+1)))*$C109))</f>
        <v xml:space="preserve"> </v>
      </c>
      <c r="AG163" s="169" t="str">
        <f ca="1">IF(AG$5-$I$5&lt;$A56-1," ",IF(AG$5-$I$5+1&gt;'Primary inputs Alt'!$C$17,0,(SUM(OFFSET($I$23,0,AG$5-$I$5-$A56+1)))*$C109))</f>
        <v xml:space="preserve"> </v>
      </c>
      <c r="AH163" s="169" t="str">
        <f ca="1">IF(AH$5-$I$5&lt;$A56-1," ",IF(AH$5-$I$5+1&gt;'Primary inputs Alt'!$C$17,0,(SUM(OFFSET($I$23,0,AH$5-$I$5-$A56+1)))*$C109))</f>
        <v xml:space="preserve"> </v>
      </c>
      <c r="AI163" s="169" t="str">
        <f ca="1">IF(AI$5-$I$5&lt;$A56-1," ",IF(AI$5-$I$5+1&gt;'Primary inputs Alt'!$C$17,0,(SUM(OFFSET($I$23,0,AI$5-$I$5-$A56+1)))*$C109))</f>
        <v xml:space="preserve"> </v>
      </c>
      <c r="AJ163" s="169" t="str">
        <f ca="1">IF(AJ$5-$I$5&lt;$A56-1," ",IF(AJ$5-$I$5+1&gt;'Primary inputs Alt'!$C$17,0,(SUM(OFFSET($I$23,0,AJ$5-$I$5-$A56+1)))*$C109))</f>
        <v xml:space="preserve"> </v>
      </c>
      <c r="AK163" s="169" t="str">
        <f ca="1">IF(AK$5-$I$5&lt;$A56-1," ",IF(AK$5-$I$5+1&gt;'Primary inputs Alt'!$C$17,0,(SUM(OFFSET($I$23,0,AK$5-$I$5-$A56+1)))*$C109))</f>
        <v xml:space="preserve"> </v>
      </c>
      <c r="AL163" s="169" t="str">
        <f ca="1">IF(AL$5-$I$5&lt;$A56-1," ",IF(AL$5-$I$5+1&gt;'Primary inputs Alt'!$C$17,0,(SUM(OFFSET($I$23,0,AL$5-$I$5-$A56+1)))*$C109))</f>
        <v xml:space="preserve"> </v>
      </c>
      <c r="AM163" s="169">
        <f ca="1">IF(AM$5-$I$5&lt;$A56-1," ",IF(AM$5-$I$5+1&gt;'Primary inputs Alt'!$C$17,0,(SUM(OFFSET($I$23,0,AM$5-$I$5-$A56+1)))*$C109))</f>
        <v>0</v>
      </c>
      <c r="AN163" s="169">
        <f ca="1">IF(AN$5-$I$5&lt;$A56-1," ",IF(AN$5-$I$5+1&gt;'Primary inputs Alt'!$C$17,0,(SUM(OFFSET($I$23,0,AN$5-$I$5-$A56+1)))*$C109))</f>
        <v>0</v>
      </c>
      <c r="AO163" s="169">
        <f ca="1">IF(AO$5-$I$5&lt;$A56-1," ",IF(AO$5-$I$5+1&gt;'Primary inputs Alt'!$C$17,0,(SUM(OFFSET($I$23,0,AO$5-$I$5-$A56+1)))*$C109))</f>
        <v>0</v>
      </c>
      <c r="AP163" s="169">
        <f ca="1">IF(AP$5-$I$5&lt;$A56-1," ",IF(AP$5-$I$5+1&gt;'Primary inputs Alt'!$C$17,0,(SUM(OFFSET($I$23,0,AP$5-$I$5-$A56+1)))*$C109))</f>
        <v>0</v>
      </c>
      <c r="AQ163" s="169">
        <f ca="1">IF(AQ$5-$I$5&lt;$A56-1," ",IF(AQ$5-$I$5+1&gt;'Primary inputs Alt'!$C$17,0,(SUM(OFFSET($I$23,0,AQ$5-$I$5-$A56+1)))*$C109))</f>
        <v>0</v>
      </c>
      <c r="AR163" s="169">
        <f ca="1">IF(AR$5-$I$5&lt;$A56-1," ",IF(AR$5-$I$5+1&gt;'Primary inputs Alt'!$C$17,0,(SUM(OFFSET($I$23,0,AR$5-$I$5-$A56+1)))*$C109))</f>
        <v>0</v>
      </c>
      <c r="AS163" s="169">
        <f ca="1">IF(AS$5-$I$5&lt;$A56-1," ",IF(AS$5-$I$5+1&gt;'Primary inputs Alt'!$C$17,0,(SUM(OFFSET($I$23,0,AS$5-$I$5-$A56+1)))*$C109))</f>
        <v>0</v>
      </c>
      <c r="AT163" s="169">
        <f ca="1">IF(AT$5-$I$5&lt;$A56-1," ",IF(AT$5-$I$5+1&gt;'Primary inputs Alt'!$C$17,0,(SUM(OFFSET($I$23,0,AT$5-$I$5-$A56+1)))*$C109))</f>
        <v>0</v>
      </c>
      <c r="AU163" s="169">
        <f ca="1">IF(AU$5-$I$5&lt;$A56-1," ",IF(AU$5-$I$5+1&gt;'Primary inputs Alt'!$C$17,0,(SUM(OFFSET($I$23,0,AU$5-$I$5-$A56+1)))*$C109))</f>
        <v>0</v>
      </c>
      <c r="AV163" s="169">
        <f ca="1">IF(AV$5-$I$5&lt;$A56-1," ",IF(AV$5-$I$5+1&gt;'Primary inputs Alt'!$C$17,0,(SUM(OFFSET($I$23,0,AV$5-$I$5-$A56+1)))*$C109))</f>
        <v>0</v>
      </c>
      <c r="AW163" s="169">
        <f ca="1">IF(AW$5-$I$5&lt;$A56-1," ",IF(AW$5-$I$5+1&gt;'Primary inputs Alt'!$C$17,0,(SUM(OFFSET($I$23,0,AW$5-$I$5-$A56+1)))*$C109))</f>
        <v>0</v>
      </c>
      <c r="AX163" s="169">
        <f ca="1">IF(AX$5-$I$5&lt;$A56-1," ",IF(AX$5-$I$5+1&gt;'Primary inputs Alt'!$C$17,0,(SUM(OFFSET($I$23,0,AX$5-$I$5-$A56+1)))*$C109))</f>
        <v>0</v>
      </c>
      <c r="AY163" s="169">
        <f ca="1">IF(AY$5-$I$5&lt;$A56-1," ",IF(AY$5-$I$5+1&gt;'Primary inputs Alt'!$C$17,0,(SUM(OFFSET($I$23,0,AY$5-$I$5-$A56+1)))*$C109))</f>
        <v>0</v>
      </c>
      <c r="AZ163" s="169">
        <f ca="1">IF(AZ$5-$I$5&lt;$A56-1," ",IF(AZ$5-$I$5+1&gt;'Primary inputs Alt'!$C$17,0,(SUM(OFFSET($I$23,0,AZ$5-$I$5-$A56+1)))*$C109))</f>
        <v>0</v>
      </c>
      <c r="BA163" s="169">
        <f ca="1">IF(BA$5-$I$5&lt;$A56-1," ",IF(BA$5-$I$5+1&gt;'Primary inputs Alt'!$C$17,0,(SUM(OFFSET($I$23,0,BA$5-$I$5-$A56+1)))*$C109))</f>
        <v>0</v>
      </c>
      <c r="BB163" s="169">
        <f ca="1">IF(BB$5-$I$5&lt;$A56-1," ",IF(BB$5-$I$5+1&gt;'Primary inputs Alt'!$C$17,0,(SUM(OFFSET($I$23,0,BB$5-$I$5-$A56+1)))*$C109))</f>
        <v>0</v>
      </c>
      <c r="BC163" s="169">
        <f ca="1">IF(BC$5-$I$5&lt;$A56-1," ",IF(BC$5-$I$5+1&gt;'Primary inputs Alt'!$C$17,0,(SUM(OFFSET($I$23,0,BC$5-$I$5-$A56+1)))*$C109))</f>
        <v>0</v>
      </c>
      <c r="BD163" s="169">
        <f ca="1">IF(BD$5-$I$5&lt;$A56-1," ",IF(BD$5-$I$5+1&gt;'Primary inputs Alt'!$C$17,0,(SUM(OFFSET($I$23,0,BD$5-$I$5-$A56+1)))*$C109))</f>
        <v>0</v>
      </c>
      <c r="BE163" s="169">
        <f ca="1">IF(BE$5-$I$5&lt;$A56-1," ",IF(BE$5-$I$5+1&gt;'Primary inputs Alt'!$C$17,0,(SUM(OFFSET($I$23,0,BE$5-$I$5-$A56+1)))*$C109))</f>
        <v>0</v>
      </c>
      <c r="BF163" s="169">
        <f ca="1">IF(BF$5-$I$5&lt;$A56-1," ",IF(BF$5-$I$5+1&gt;'Primary inputs Alt'!$C$17,0,(SUM(OFFSET($I$23,0,BF$5-$I$5-$A56+1)))*$C109))</f>
        <v>0</v>
      </c>
    </row>
    <row r="164" spans="2:58">
      <c r="B164" s="119" t="s">
        <v>226</v>
      </c>
      <c r="C164" s="119">
        <f t="shared" ca="1" si="5"/>
        <v>0</v>
      </c>
      <c r="I164" s="169" t="str">
        <f ca="1">IF(I$5-$I$5&lt;$A57-1," ",IF(I$5-$I$5+1&gt;'Primary inputs Alt'!$C$17,0,(SUM(OFFSET($I$23,0,I$5-$I$5-$A57+1)))*$C110))</f>
        <v xml:space="preserve"> </v>
      </c>
      <c r="J164" s="169" t="str">
        <f ca="1">IF(J$5-$I$5&lt;$A57-1," ",IF(J$5-$I$5+1&gt;'Primary inputs Alt'!$C$17,0,(SUM(OFFSET($I$23,0,J$5-$I$5-$A57+1)))*$C110))</f>
        <v xml:space="preserve"> </v>
      </c>
      <c r="K164" s="169" t="str">
        <f ca="1">IF(K$5-$I$5&lt;$A57-1," ",IF(K$5-$I$5+1&gt;'Primary inputs Alt'!$C$17,0,(SUM(OFFSET($I$23,0,K$5-$I$5-$A57+1)))*$C110))</f>
        <v xml:space="preserve"> </v>
      </c>
      <c r="L164" s="169" t="str">
        <f ca="1">IF(L$5-$I$5&lt;$A57-1," ",IF(L$5-$I$5+1&gt;'Primary inputs Alt'!$C$17,0,(SUM(OFFSET($I$23,0,L$5-$I$5-$A57+1)))*$C110))</f>
        <v xml:space="preserve"> </v>
      </c>
      <c r="M164" s="169" t="str">
        <f ca="1">IF(M$5-$I$5&lt;$A57-1," ",IF(M$5-$I$5+1&gt;'Primary inputs Alt'!$C$17,0,(SUM(OFFSET($I$23,0,M$5-$I$5-$A57+1)))*$C110))</f>
        <v xml:space="preserve"> </v>
      </c>
      <c r="N164" s="169" t="str">
        <f ca="1">IF(N$5-$I$5&lt;$A57-1," ",IF(N$5-$I$5+1&gt;'Primary inputs Alt'!$C$17,0,(SUM(OFFSET($I$23,0,N$5-$I$5-$A57+1)))*$C110))</f>
        <v xml:space="preserve"> </v>
      </c>
      <c r="O164" s="169" t="str">
        <f ca="1">IF(O$5-$I$5&lt;$A57-1," ",IF(O$5-$I$5+1&gt;'Primary inputs Alt'!$C$17,0,(SUM(OFFSET($I$23,0,O$5-$I$5-$A57+1)))*$C110))</f>
        <v xml:space="preserve"> </v>
      </c>
      <c r="P164" s="169" t="str">
        <f ca="1">IF(P$5-$I$5&lt;$A57-1," ",IF(P$5-$I$5+1&gt;'Primary inputs Alt'!$C$17,0,(SUM(OFFSET($I$23,0,P$5-$I$5-$A57+1)))*$C110))</f>
        <v xml:space="preserve"> </v>
      </c>
      <c r="Q164" s="169" t="str">
        <f ca="1">IF(Q$5-$I$5&lt;$A57-1," ",IF(Q$5-$I$5+1&gt;'Primary inputs Alt'!$C$17,0,(SUM(OFFSET($I$23,0,Q$5-$I$5-$A57+1)))*$C110))</f>
        <v xml:space="preserve"> </v>
      </c>
      <c r="R164" s="169" t="str">
        <f ca="1">IF(R$5-$I$5&lt;$A57-1," ",IF(R$5-$I$5+1&gt;'Primary inputs Alt'!$C$17,0,(SUM(OFFSET($I$23,0,R$5-$I$5-$A57+1)))*$C110))</f>
        <v xml:space="preserve"> </v>
      </c>
      <c r="S164" s="169" t="str">
        <f ca="1">IF(S$5-$I$5&lt;$A57-1," ",IF(S$5-$I$5+1&gt;'Primary inputs Alt'!$C$17,0,(SUM(OFFSET($I$23,0,S$5-$I$5-$A57+1)))*$C110))</f>
        <v xml:space="preserve"> </v>
      </c>
      <c r="T164" s="169" t="str">
        <f ca="1">IF(T$5-$I$5&lt;$A57-1," ",IF(T$5-$I$5+1&gt;'Primary inputs Alt'!$C$17,0,(SUM(OFFSET($I$23,0,T$5-$I$5-$A57+1)))*$C110))</f>
        <v xml:space="preserve"> </v>
      </c>
      <c r="U164" s="169" t="str">
        <f ca="1">IF(U$5-$I$5&lt;$A57-1," ",IF(U$5-$I$5+1&gt;'Primary inputs Alt'!$C$17,0,(SUM(OFFSET($I$23,0,U$5-$I$5-$A57+1)))*$C110))</f>
        <v xml:space="preserve"> </v>
      </c>
      <c r="V164" s="169" t="str">
        <f ca="1">IF(V$5-$I$5&lt;$A57-1," ",IF(V$5-$I$5+1&gt;'Primary inputs Alt'!$C$17,0,(SUM(OFFSET($I$23,0,V$5-$I$5-$A57+1)))*$C110))</f>
        <v xml:space="preserve"> </v>
      </c>
      <c r="W164" s="169" t="str">
        <f ca="1">IF(W$5-$I$5&lt;$A57-1," ",IF(W$5-$I$5+1&gt;'Primary inputs Alt'!$C$17,0,(SUM(OFFSET($I$23,0,W$5-$I$5-$A57+1)))*$C110))</f>
        <v xml:space="preserve"> </v>
      </c>
      <c r="X164" s="169" t="str">
        <f ca="1">IF(X$5-$I$5&lt;$A57-1," ",IF(X$5-$I$5+1&gt;'Primary inputs Alt'!$C$17,0,(SUM(OFFSET($I$23,0,X$5-$I$5-$A57+1)))*$C110))</f>
        <v xml:space="preserve"> </v>
      </c>
      <c r="Y164" s="169" t="str">
        <f ca="1">IF(Y$5-$I$5&lt;$A57-1," ",IF(Y$5-$I$5+1&gt;'Primary inputs Alt'!$C$17,0,(SUM(OFFSET($I$23,0,Y$5-$I$5-$A57+1)))*$C110))</f>
        <v xml:space="preserve"> </v>
      </c>
      <c r="Z164" s="169" t="str">
        <f ca="1">IF(Z$5-$I$5&lt;$A57-1," ",IF(Z$5-$I$5+1&gt;'Primary inputs Alt'!$C$17,0,(SUM(OFFSET($I$23,0,Z$5-$I$5-$A57+1)))*$C110))</f>
        <v xml:space="preserve"> </v>
      </c>
      <c r="AA164" s="169" t="str">
        <f ca="1">IF(AA$5-$I$5&lt;$A57-1," ",IF(AA$5-$I$5+1&gt;'Primary inputs Alt'!$C$17,0,(SUM(OFFSET($I$23,0,AA$5-$I$5-$A57+1)))*$C110))</f>
        <v xml:space="preserve"> </v>
      </c>
      <c r="AB164" s="169" t="str">
        <f ca="1">IF(AB$5-$I$5&lt;$A57-1," ",IF(AB$5-$I$5+1&gt;'Primary inputs Alt'!$C$17,0,(SUM(OFFSET($I$23,0,AB$5-$I$5-$A57+1)))*$C110))</f>
        <v xml:space="preserve"> </v>
      </c>
      <c r="AC164" s="169" t="str">
        <f ca="1">IF(AC$5-$I$5&lt;$A57-1," ",IF(AC$5-$I$5+1&gt;'Primary inputs Alt'!$C$17,0,(SUM(OFFSET($I$23,0,AC$5-$I$5-$A57+1)))*$C110))</f>
        <v xml:space="preserve"> </v>
      </c>
      <c r="AD164" s="169" t="str">
        <f ca="1">IF(AD$5-$I$5&lt;$A57-1," ",IF(AD$5-$I$5+1&gt;'Primary inputs Alt'!$C$17,0,(SUM(OFFSET($I$23,0,AD$5-$I$5-$A57+1)))*$C110))</f>
        <v xml:space="preserve"> </v>
      </c>
      <c r="AE164" s="169" t="str">
        <f ca="1">IF(AE$5-$I$5&lt;$A57-1," ",IF(AE$5-$I$5+1&gt;'Primary inputs Alt'!$C$17,0,(SUM(OFFSET($I$23,0,AE$5-$I$5-$A57+1)))*$C110))</f>
        <v xml:space="preserve"> </v>
      </c>
      <c r="AF164" s="169" t="str">
        <f ca="1">IF(AF$5-$I$5&lt;$A57-1," ",IF(AF$5-$I$5+1&gt;'Primary inputs Alt'!$C$17,0,(SUM(OFFSET($I$23,0,AF$5-$I$5-$A57+1)))*$C110))</f>
        <v xml:space="preserve"> </v>
      </c>
      <c r="AG164" s="169" t="str">
        <f ca="1">IF(AG$5-$I$5&lt;$A57-1," ",IF(AG$5-$I$5+1&gt;'Primary inputs Alt'!$C$17,0,(SUM(OFFSET($I$23,0,AG$5-$I$5-$A57+1)))*$C110))</f>
        <v xml:space="preserve"> </v>
      </c>
      <c r="AH164" s="169" t="str">
        <f ca="1">IF(AH$5-$I$5&lt;$A57-1," ",IF(AH$5-$I$5+1&gt;'Primary inputs Alt'!$C$17,0,(SUM(OFFSET($I$23,0,AH$5-$I$5-$A57+1)))*$C110))</f>
        <v xml:space="preserve"> </v>
      </c>
      <c r="AI164" s="169" t="str">
        <f ca="1">IF(AI$5-$I$5&lt;$A57-1," ",IF(AI$5-$I$5+1&gt;'Primary inputs Alt'!$C$17,0,(SUM(OFFSET($I$23,0,AI$5-$I$5-$A57+1)))*$C110))</f>
        <v xml:space="preserve"> </v>
      </c>
      <c r="AJ164" s="169" t="str">
        <f ca="1">IF(AJ$5-$I$5&lt;$A57-1," ",IF(AJ$5-$I$5+1&gt;'Primary inputs Alt'!$C$17,0,(SUM(OFFSET($I$23,0,AJ$5-$I$5-$A57+1)))*$C110))</f>
        <v xml:space="preserve"> </v>
      </c>
      <c r="AK164" s="169" t="str">
        <f ca="1">IF(AK$5-$I$5&lt;$A57-1," ",IF(AK$5-$I$5+1&gt;'Primary inputs Alt'!$C$17,0,(SUM(OFFSET($I$23,0,AK$5-$I$5-$A57+1)))*$C110))</f>
        <v xml:space="preserve"> </v>
      </c>
      <c r="AL164" s="169" t="str">
        <f ca="1">IF(AL$5-$I$5&lt;$A57-1," ",IF(AL$5-$I$5+1&gt;'Primary inputs Alt'!$C$17,0,(SUM(OFFSET($I$23,0,AL$5-$I$5-$A57+1)))*$C110))</f>
        <v xml:space="preserve"> </v>
      </c>
      <c r="AM164" s="169" t="str">
        <f ca="1">IF(AM$5-$I$5&lt;$A57-1," ",IF(AM$5-$I$5+1&gt;'Primary inputs Alt'!$C$17,0,(SUM(OFFSET($I$23,0,AM$5-$I$5-$A57+1)))*$C110))</f>
        <v xml:space="preserve"> </v>
      </c>
      <c r="AN164" s="169">
        <f ca="1">IF(AN$5-$I$5&lt;$A57-1," ",IF(AN$5-$I$5+1&gt;'Primary inputs Alt'!$C$17,0,(SUM(OFFSET($I$23,0,AN$5-$I$5-$A57+1)))*$C110))</f>
        <v>0</v>
      </c>
      <c r="AO164" s="169">
        <f ca="1">IF(AO$5-$I$5&lt;$A57-1," ",IF(AO$5-$I$5+1&gt;'Primary inputs Alt'!$C$17,0,(SUM(OFFSET($I$23,0,AO$5-$I$5-$A57+1)))*$C110))</f>
        <v>0</v>
      </c>
      <c r="AP164" s="169">
        <f ca="1">IF(AP$5-$I$5&lt;$A57-1," ",IF(AP$5-$I$5+1&gt;'Primary inputs Alt'!$C$17,0,(SUM(OFFSET($I$23,0,AP$5-$I$5-$A57+1)))*$C110))</f>
        <v>0</v>
      </c>
      <c r="AQ164" s="169">
        <f ca="1">IF(AQ$5-$I$5&lt;$A57-1," ",IF(AQ$5-$I$5+1&gt;'Primary inputs Alt'!$C$17,0,(SUM(OFFSET($I$23,0,AQ$5-$I$5-$A57+1)))*$C110))</f>
        <v>0</v>
      </c>
      <c r="AR164" s="169">
        <f ca="1">IF(AR$5-$I$5&lt;$A57-1," ",IF(AR$5-$I$5+1&gt;'Primary inputs Alt'!$C$17,0,(SUM(OFFSET($I$23,0,AR$5-$I$5-$A57+1)))*$C110))</f>
        <v>0</v>
      </c>
      <c r="AS164" s="169">
        <f ca="1">IF(AS$5-$I$5&lt;$A57-1," ",IF(AS$5-$I$5+1&gt;'Primary inputs Alt'!$C$17,0,(SUM(OFFSET($I$23,0,AS$5-$I$5-$A57+1)))*$C110))</f>
        <v>0</v>
      </c>
      <c r="AT164" s="169">
        <f ca="1">IF(AT$5-$I$5&lt;$A57-1," ",IF(AT$5-$I$5+1&gt;'Primary inputs Alt'!$C$17,0,(SUM(OFFSET($I$23,0,AT$5-$I$5-$A57+1)))*$C110))</f>
        <v>0</v>
      </c>
      <c r="AU164" s="169">
        <f ca="1">IF(AU$5-$I$5&lt;$A57-1," ",IF(AU$5-$I$5+1&gt;'Primary inputs Alt'!$C$17,0,(SUM(OFFSET($I$23,0,AU$5-$I$5-$A57+1)))*$C110))</f>
        <v>0</v>
      </c>
      <c r="AV164" s="169">
        <f ca="1">IF(AV$5-$I$5&lt;$A57-1," ",IF(AV$5-$I$5+1&gt;'Primary inputs Alt'!$C$17,0,(SUM(OFFSET($I$23,0,AV$5-$I$5-$A57+1)))*$C110))</f>
        <v>0</v>
      </c>
      <c r="AW164" s="169">
        <f ca="1">IF(AW$5-$I$5&lt;$A57-1," ",IF(AW$5-$I$5+1&gt;'Primary inputs Alt'!$C$17,0,(SUM(OFFSET($I$23,0,AW$5-$I$5-$A57+1)))*$C110))</f>
        <v>0</v>
      </c>
      <c r="AX164" s="169">
        <f ca="1">IF(AX$5-$I$5&lt;$A57-1," ",IF(AX$5-$I$5+1&gt;'Primary inputs Alt'!$C$17,0,(SUM(OFFSET($I$23,0,AX$5-$I$5-$A57+1)))*$C110))</f>
        <v>0</v>
      </c>
      <c r="AY164" s="169">
        <f ca="1">IF(AY$5-$I$5&lt;$A57-1," ",IF(AY$5-$I$5+1&gt;'Primary inputs Alt'!$C$17,0,(SUM(OFFSET($I$23,0,AY$5-$I$5-$A57+1)))*$C110))</f>
        <v>0</v>
      </c>
      <c r="AZ164" s="169">
        <f ca="1">IF(AZ$5-$I$5&lt;$A57-1," ",IF(AZ$5-$I$5+1&gt;'Primary inputs Alt'!$C$17,0,(SUM(OFFSET($I$23,0,AZ$5-$I$5-$A57+1)))*$C110))</f>
        <v>0</v>
      </c>
      <c r="BA164" s="169">
        <f ca="1">IF(BA$5-$I$5&lt;$A57-1," ",IF(BA$5-$I$5+1&gt;'Primary inputs Alt'!$C$17,0,(SUM(OFFSET($I$23,0,BA$5-$I$5-$A57+1)))*$C110))</f>
        <v>0</v>
      </c>
      <c r="BB164" s="169">
        <f ca="1">IF(BB$5-$I$5&lt;$A57-1," ",IF(BB$5-$I$5+1&gt;'Primary inputs Alt'!$C$17,0,(SUM(OFFSET($I$23,0,BB$5-$I$5-$A57+1)))*$C110))</f>
        <v>0</v>
      </c>
      <c r="BC164" s="169">
        <f ca="1">IF(BC$5-$I$5&lt;$A57-1," ",IF(BC$5-$I$5+1&gt;'Primary inputs Alt'!$C$17,0,(SUM(OFFSET($I$23,0,BC$5-$I$5-$A57+1)))*$C110))</f>
        <v>0</v>
      </c>
      <c r="BD164" s="169">
        <f ca="1">IF(BD$5-$I$5&lt;$A57-1," ",IF(BD$5-$I$5+1&gt;'Primary inputs Alt'!$C$17,0,(SUM(OFFSET($I$23,0,BD$5-$I$5-$A57+1)))*$C110))</f>
        <v>0</v>
      </c>
      <c r="BE164" s="169">
        <f ca="1">IF(BE$5-$I$5&lt;$A57-1," ",IF(BE$5-$I$5+1&gt;'Primary inputs Alt'!$C$17,0,(SUM(OFFSET($I$23,0,BE$5-$I$5-$A57+1)))*$C110))</f>
        <v>0</v>
      </c>
      <c r="BF164" s="169">
        <f ca="1">IF(BF$5-$I$5&lt;$A57-1," ",IF(BF$5-$I$5+1&gt;'Primary inputs Alt'!$C$17,0,(SUM(OFFSET($I$23,0,BF$5-$I$5-$A57+1)))*$C110))</f>
        <v>0</v>
      </c>
    </row>
    <row r="165" spans="2:58">
      <c r="B165" s="119" t="s">
        <v>227</v>
      </c>
      <c r="C165" s="119">
        <f t="shared" ca="1" si="5"/>
        <v>0</v>
      </c>
      <c r="I165" s="169" t="str">
        <f ca="1">IF(I$5-$I$5&lt;$A58-1," ",IF(I$5-$I$5+1&gt;'Primary inputs Alt'!$C$17,0,(SUM(OFFSET($I$23,0,I$5-$I$5-$A58+1)))*$C111))</f>
        <v xml:space="preserve"> </v>
      </c>
      <c r="J165" s="169" t="str">
        <f ca="1">IF(J$5-$I$5&lt;$A58-1," ",IF(J$5-$I$5+1&gt;'Primary inputs Alt'!$C$17,0,(SUM(OFFSET($I$23,0,J$5-$I$5-$A58+1)))*$C111))</f>
        <v xml:space="preserve"> </v>
      </c>
      <c r="K165" s="169" t="str">
        <f ca="1">IF(K$5-$I$5&lt;$A58-1," ",IF(K$5-$I$5+1&gt;'Primary inputs Alt'!$C$17,0,(SUM(OFFSET($I$23,0,K$5-$I$5-$A58+1)))*$C111))</f>
        <v xml:space="preserve"> </v>
      </c>
      <c r="L165" s="169" t="str">
        <f ca="1">IF(L$5-$I$5&lt;$A58-1," ",IF(L$5-$I$5+1&gt;'Primary inputs Alt'!$C$17,0,(SUM(OFFSET($I$23,0,L$5-$I$5-$A58+1)))*$C111))</f>
        <v xml:space="preserve"> </v>
      </c>
      <c r="M165" s="169" t="str">
        <f ca="1">IF(M$5-$I$5&lt;$A58-1," ",IF(M$5-$I$5+1&gt;'Primary inputs Alt'!$C$17,0,(SUM(OFFSET($I$23,0,M$5-$I$5-$A58+1)))*$C111))</f>
        <v xml:space="preserve"> </v>
      </c>
      <c r="N165" s="169" t="str">
        <f ca="1">IF(N$5-$I$5&lt;$A58-1," ",IF(N$5-$I$5+1&gt;'Primary inputs Alt'!$C$17,0,(SUM(OFFSET($I$23,0,N$5-$I$5-$A58+1)))*$C111))</f>
        <v xml:space="preserve"> </v>
      </c>
      <c r="O165" s="169" t="str">
        <f ca="1">IF(O$5-$I$5&lt;$A58-1," ",IF(O$5-$I$5+1&gt;'Primary inputs Alt'!$C$17,0,(SUM(OFFSET($I$23,0,O$5-$I$5-$A58+1)))*$C111))</f>
        <v xml:space="preserve"> </v>
      </c>
      <c r="P165" s="169" t="str">
        <f ca="1">IF(P$5-$I$5&lt;$A58-1," ",IF(P$5-$I$5+1&gt;'Primary inputs Alt'!$C$17,0,(SUM(OFFSET($I$23,0,P$5-$I$5-$A58+1)))*$C111))</f>
        <v xml:space="preserve"> </v>
      </c>
      <c r="Q165" s="169" t="str">
        <f ca="1">IF(Q$5-$I$5&lt;$A58-1," ",IF(Q$5-$I$5+1&gt;'Primary inputs Alt'!$C$17,0,(SUM(OFFSET($I$23,0,Q$5-$I$5-$A58+1)))*$C111))</f>
        <v xml:space="preserve"> </v>
      </c>
      <c r="R165" s="169" t="str">
        <f ca="1">IF(R$5-$I$5&lt;$A58-1," ",IF(R$5-$I$5+1&gt;'Primary inputs Alt'!$C$17,0,(SUM(OFFSET($I$23,0,R$5-$I$5-$A58+1)))*$C111))</f>
        <v xml:space="preserve"> </v>
      </c>
      <c r="S165" s="169" t="str">
        <f ca="1">IF(S$5-$I$5&lt;$A58-1," ",IF(S$5-$I$5+1&gt;'Primary inputs Alt'!$C$17,0,(SUM(OFFSET($I$23,0,S$5-$I$5-$A58+1)))*$C111))</f>
        <v xml:space="preserve"> </v>
      </c>
      <c r="T165" s="169" t="str">
        <f ca="1">IF(T$5-$I$5&lt;$A58-1," ",IF(T$5-$I$5+1&gt;'Primary inputs Alt'!$C$17,0,(SUM(OFFSET($I$23,0,T$5-$I$5-$A58+1)))*$C111))</f>
        <v xml:space="preserve"> </v>
      </c>
      <c r="U165" s="169" t="str">
        <f ca="1">IF(U$5-$I$5&lt;$A58-1," ",IF(U$5-$I$5+1&gt;'Primary inputs Alt'!$C$17,0,(SUM(OFFSET($I$23,0,U$5-$I$5-$A58+1)))*$C111))</f>
        <v xml:space="preserve"> </v>
      </c>
      <c r="V165" s="169" t="str">
        <f ca="1">IF(V$5-$I$5&lt;$A58-1," ",IF(V$5-$I$5+1&gt;'Primary inputs Alt'!$C$17,0,(SUM(OFFSET($I$23,0,V$5-$I$5-$A58+1)))*$C111))</f>
        <v xml:space="preserve"> </v>
      </c>
      <c r="W165" s="169" t="str">
        <f ca="1">IF(W$5-$I$5&lt;$A58-1," ",IF(W$5-$I$5+1&gt;'Primary inputs Alt'!$C$17,0,(SUM(OFFSET($I$23,0,W$5-$I$5-$A58+1)))*$C111))</f>
        <v xml:space="preserve"> </v>
      </c>
      <c r="X165" s="169" t="str">
        <f ca="1">IF(X$5-$I$5&lt;$A58-1," ",IF(X$5-$I$5+1&gt;'Primary inputs Alt'!$C$17,0,(SUM(OFFSET($I$23,0,X$5-$I$5-$A58+1)))*$C111))</f>
        <v xml:space="preserve"> </v>
      </c>
      <c r="Y165" s="169" t="str">
        <f ca="1">IF(Y$5-$I$5&lt;$A58-1," ",IF(Y$5-$I$5+1&gt;'Primary inputs Alt'!$C$17,0,(SUM(OFFSET($I$23,0,Y$5-$I$5-$A58+1)))*$C111))</f>
        <v xml:space="preserve"> </v>
      </c>
      <c r="Z165" s="169" t="str">
        <f ca="1">IF(Z$5-$I$5&lt;$A58-1," ",IF(Z$5-$I$5+1&gt;'Primary inputs Alt'!$C$17,0,(SUM(OFFSET($I$23,0,Z$5-$I$5-$A58+1)))*$C111))</f>
        <v xml:space="preserve"> </v>
      </c>
      <c r="AA165" s="169" t="str">
        <f ca="1">IF(AA$5-$I$5&lt;$A58-1," ",IF(AA$5-$I$5+1&gt;'Primary inputs Alt'!$C$17,0,(SUM(OFFSET($I$23,0,AA$5-$I$5-$A58+1)))*$C111))</f>
        <v xml:space="preserve"> </v>
      </c>
      <c r="AB165" s="169" t="str">
        <f ca="1">IF(AB$5-$I$5&lt;$A58-1," ",IF(AB$5-$I$5+1&gt;'Primary inputs Alt'!$C$17,0,(SUM(OFFSET($I$23,0,AB$5-$I$5-$A58+1)))*$C111))</f>
        <v xml:space="preserve"> </v>
      </c>
      <c r="AC165" s="169" t="str">
        <f ca="1">IF(AC$5-$I$5&lt;$A58-1," ",IF(AC$5-$I$5+1&gt;'Primary inputs Alt'!$C$17,0,(SUM(OFFSET($I$23,0,AC$5-$I$5-$A58+1)))*$C111))</f>
        <v xml:space="preserve"> </v>
      </c>
      <c r="AD165" s="169" t="str">
        <f ca="1">IF(AD$5-$I$5&lt;$A58-1," ",IF(AD$5-$I$5+1&gt;'Primary inputs Alt'!$C$17,0,(SUM(OFFSET($I$23,0,AD$5-$I$5-$A58+1)))*$C111))</f>
        <v xml:space="preserve"> </v>
      </c>
      <c r="AE165" s="169" t="str">
        <f ca="1">IF(AE$5-$I$5&lt;$A58-1," ",IF(AE$5-$I$5+1&gt;'Primary inputs Alt'!$C$17,0,(SUM(OFFSET($I$23,0,AE$5-$I$5-$A58+1)))*$C111))</f>
        <v xml:space="preserve"> </v>
      </c>
      <c r="AF165" s="169" t="str">
        <f ca="1">IF(AF$5-$I$5&lt;$A58-1," ",IF(AF$5-$I$5+1&gt;'Primary inputs Alt'!$C$17,0,(SUM(OFFSET($I$23,0,AF$5-$I$5-$A58+1)))*$C111))</f>
        <v xml:space="preserve"> </v>
      </c>
      <c r="AG165" s="169" t="str">
        <f ca="1">IF(AG$5-$I$5&lt;$A58-1," ",IF(AG$5-$I$5+1&gt;'Primary inputs Alt'!$C$17,0,(SUM(OFFSET($I$23,0,AG$5-$I$5-$A58+1)))*$C111))</f>
        <v xml:space="preserve"> </v>
      </c>
      <c r="AH165" s="169" t="str">
        <f ca="1">IF(AH$5-$I$5&lt;$A58-1," ",IF(AH$5-$I$5+1&gt;'Primary inputs Alt'!$C$17,0,(SUM(OFFSET($I$23,0,AH$5-$I$5-$A58+1)))*$C111))</f>
        <v xml:space="preserve"> </v>
      </c>
      <c r="AI165" s="169" t="str">
        <f ca="1">IF(AI$5-$I$5&lt;$A58-1," ",IF(AI$5-$I$5+1&gt;'Primary inputs Alt'!$C$17,0,(SUM(OFFSET($I$23,0,AI$5-$I$5-$A58+1)))*$C111))</f>
        <v xml:space="preserve"> </v>
      </c>
      <c r="AJ165" s="169" t="str">
        <f ca="1">IF(AJ$5-$I$5&lt;$A58-1," ",IF(AJ$5-$I$5+1&gt;'Primary inputs Alt'!$C$17,0,(SUM(OFFSET($I$23,0,AJ$5-$I$5-$A58+1)))*$C111))</f>
        <v xml:space="preserve"> </v>
      </c>
      <c r="AK165" s="169" t="str">
        <f ca="1">IF(AK$5-$I$5&lt;$A58-1," ",IF(AK$5-$I$5+1&gt;'Primary inputs Alt'!$C$17,0,(SUM(OFFSET($I$23,0,AK$5-$I$5-$A58+1)))*$C111))</f>
        <v xml:space="preserve"> </v>
      </c>
      <c r="AL165" s="169" t="str">
        <f ca="1">IF(AL$5-$I$5&lt;$A58-1," ",IF(AL$5-$I$5+1&gt;'Primary inputs Alt'!$C$17,0,(SUM(OFFSET($I$23,0,AL$5-$I$5-$A58+1)))*$C111))</f>
        <v xml:space="preserve"> </v>
      </c>
      <c r="AM165" s="169" t="str">
        <f ca="1">IF(AM$5-$I$5&lt;$A58-1," ",IF(AM$5-$I$5+1&gt;'Primary inputs Alt'!$C$17,0,(SUM(OFFSET($I$23,0,AM$5-$I$5-$A58+1)))*$C111))</f>
        <v xml:space="preserve"> </v>
      </c>
      <c r="AN165" s="169" t="str">
        <f ca="1">IF(AN$5-$I$5&lt;$A58-1," ",IF(AN$5-$I$5+1&gt;'Primary inputs Alt'!$C$17,0,(SUM(OFFSET($I$23,0,AN$5-$I$5-$A58+1)))*$C111))</f>
        <v xml:space="preserve"> </v>
      </c>
      <c r="AO165" s="169">
        <f ca="1">IF(AO$5-$I$5&lt;$A58-1," ",IF(AO$5-$I$5+1&gt;'Primary inputs Alt'!$C$17,0,(SUM(OFFSET($I$23,0,AO$5-$I$5-$A58+1)))*$C111))</f>
        <v>0</v>
      </c>
      <c r="AP165" s="169">
        <f ca="1">IF(AP$5-$I$5&lt;$A58-1," ",IF(AP$5-$I$5+1&gt;'Primary inputs Alt'!$C$17,0,(SUM(OFFSET($I$23,0,AP$5-$I$5-$A58+1)))*$C111))</f>
        <v>0</v>
      </c>
      <c r="AQ165" s="169">
        <f ca="1">IF(AQ$5-$I$5&lt;$A58-1," ",IF(AQ$5-$I$5+1&gt;'Primary inputs Alt'!$C$17,0,(SUM(OFFSET($I$23,0,AQ$5-$I$5-$A58+1)))*$C111))</f>
        <v>0</v>
      </c>
      <c r="AR165" s="169">
        <f ca="1">IF(AR$5-$I$5&lt;$A58-1," ",IF(AR$5-$I$5+1&gt;'Primary inputs Alt'!$C$17,0,(SUM(OFFSET($I$23,0,AR$5-$I$5-$A58+1)))*$C111))</f>
        <v>0</v>
      </c>
      <c r="AS165" s="169">
        <f ca="1">IF(AS$5-$I$5&lt;$A58-1," ",IF(AS$5-$I$5+1&gt;'Primary inputs Alt'!$C$17,0,(SUM(OFFSET($I$23,0,AS$5-$I$5-$A58+1)))*$C111))</f>
        <v>0</v>
      </c>
      <c r="AT165" s="169">
        <f ca="1">IF(AT$5-$I$5&lt;$A58-1," ",IF(AT$5-$I$5+1&gt;'Primary inputs Alt'!$C$17,0,(SUM(OFFSET($I$23,0,AT$5-$I$5-$A58+1)))*$C111))</f>
        <v>0</v>
      </c>
      <c r="AU165" s="169">
        <f ca="1">IF(AU$5-$I$5&lt;$A58-1," ",IF(AU$5-$I$5+1&gt;'Primary inputs Alt'!$C$17,0,(SUM(OFFSET($I$23,0,AU$5-$I$5-$A58+1)))*$C111))</f>
        <v>0</v>
      </c>
      <c r="AV165" s="169">
        <f ca="1">IF(AV$5-$I$5&lt;$A58-1," ",IF(AV$5-$I$5+1&gt;'Primary inputs Alt'!$C$17,0,(SUM(OFFSET($I$23,0,AV$5-$I$5-$A58+1)))*$C111))</f>
        <v>0</v>
      </c>
      <c r="AW165" s="169">
        <f ca="1">IF(AW$5-$I$5&lt;$A58-1," ",IF(AW$5-$I$5+1&gt;'Primary inputs Alt'!$C$17,0,(SUM(OFFSET($I$23,0,AW$5-$I$5-$A58+1)))*$C111))</f>
        <v>0</v>
      </c>
      <c r="AX165" s="169">
        <f ca="1">IF(AX$5-$I$5&lt;$A58-1," ",IF(AX$5-$I$5+1&gt;'Primary inputs Alt'!$C$17,0,(SUM(OFFSET($I$23,0,AX$5-$I$5-$A58+1)))*$C111))</f>
        <v>0</v>
      </c>
      <c r="AY165" s="169">
        <f ca="1">IF(AY$5-$I$5&lt;$A58-1," ",IF(AY$5-$I$5+1&gt;'Primary inputs Alt'!$C$17,0,(SUM(OFFSET($I$23,0,AY$5-$I$5-$A58+1)))*$C111))</f>
        <v>0</v>
      </c>
      <c r="AZ165" s="169">
        <f ca="1">IF(AZ$5-$I$5&lt;$A58-1," ",IF(AZ$5-$I$5+1&gt;'Primary inputs Alt'!$C$17,0,(SUM(OFFSET($I$23,0,AZ$5-$I$5-$A58+1)))*$C111))</f>
        <v>0</v>
      </c>
      <c r="BA165" s="169">
        <f ca="1">IF(BA$5-$I$5&lt;$A58-1," ",IF(BA$5-$I$5+1&gt;'Primary inputs Alt'!$C$17,0,(SUM(OFFSET($I$23,0,BA$5-$I$5-$A58+1)))*$C111))</f>
        <v>0</v>
      </c>
      <c r="BB165" s="169">
        <f ca="1">IF(BB$5-$I$5&lt;$A58-1," ",IF(BB$5-$I$5+1&gt;'Primary inputs Alt'!$C$17,0,(SUM(OFFSET($I$23,0,BB$5-$I$5-$A58+1)))*$C111))</f>
        <v>0</v>
      </c>
      <c r="BC165" s="169">
        <f ca="1">IF(BC$5-$I$5&lt;$A58-1," ",IF(BC$5-$I$5+1&gt;'Primary inputs Alt'!$C$17,0,(SUM(OFFSET($I$23,0,BC$5-$I$5-$A58+1)))*$C111))</f>
        <v>0</v>
      </c>
      <c r="BD165" s="169">
        <f ca="1">IF(BD$5-$I$5&lt;$A58-1," ",IF(BD$5-$I$5+1&gt;'Primary inputs Alt'!$C$17,0,(SUM(OFFSET($I$23,0,BD$5-$I$5-$A58+1)))*$C111))</f>
        <v>0</v>
      </c>
      <c r="BE165" s="169">
        <f ca="1">IF(BE$5-$I$5&lt;$A58-1," ",IF(BE$5-$I$5+1&gt;'Primary inputs Alt'!$C$17,0,(SUM(OFFSET($I$23,0,BE$5-$I$5-$A58+1)))*$C111))</f>
        <v>0</v>
      </c>
      <c r="BF165" s="169">
        <f ca="1">IF(BF$5-$I$5&lt;$A58-1," ",IF(BF$5-$I$5+1&gt;'Primary inputs Alt'!$C$17,0,(SUM(OFFSET($I$23,0,BF$5-$I$5-$A58+1)))*$C111))</f>
        <v>0</v>
      </c>
    </row>
    <row r="166" spans="2:58">
      <c r="B166" s="119" t="s">
        <v>228</v>
      </c>
      <c r="C166" s="119">
        <f t="shared" ca="1" si="5"/>
        <v>0</v>
      </c>
      <c r="I166" s="169" t="str">
        <f ca="1">IF(I$5-$I$5&lt;$A59-1," ",IF(I$5-$I$5+1&gt;'Primary inputs Alt'!$C$17,0,(SUM(OFFSET($I$23,0,I$5-$I$5-$A59+1)))*$C112))</f>
        <v xml:space="preserve"> </v>
      </c>
      <c r="J166" s="169" t="str">
        <f ca="1">IF(J$5-$I$5&lt;$A59-1," ",IF(J$5-$I$5+1&gt;'Primary inputs Alt'!$C$17,0,(SUM(OFFSET($I$23,0,J$5-$I$5-$A59+1)))*$C112))</f>
        <v xml:space="preserve"> </v>
      </c>
      <c r="K166" s="169" t="str">
        <f ca="1">IF(K$5-$I$5&lt;$A59-1," ",IF(K$5-$I$5+1&gt;'Primary inputs Alt'!$C$17,0,(SUM(OFFSET($I$23,0,K$5-$I$5-$A59+1)))*$C112))</f>
        <v xml:space="preserve"> </v>
      </c>
      <c r="L166" s="169" t="str">
        <f ca="1">IF(L$5-$I$5&lt;$A59-1," ",IF(L$5-$I$5+1&gt;'Primary inputs Alt'!$C$17,0,(SUM(OFFSET($I$23,0,L$5-$I$5-$A59+1)))*$C112))</f>
        <v xml:space="preserve"> </v>
      </c>
      <c r="M166" s="169" t="str">
        <f ca="1">IF(M$5-$I$5&lt;$A59-1," ",IF(M$5-$I$5+1&gt;'Primary inputs Alt'!$C$17,0,(SUM(OFFSET($I$23,0,M$5-$I$5-$A59+1)))*$C112))</f>
        <v xml:space="preserve"> </v>
      </c>
      <c r="N166" s="169" t="str">
        <f ca="1">IF(N$5-$I$5&lt;$A59-1," ",IF(N$5-$I$5+1&gt;'Primary inputs Alt'!$C$17,0,(SUM(OFFSET($I$23,0,N$5-$I$5-$A59+1)))*$C112))</f>
        <v xml:space="preserve"> </v>
      </c>
      <c r="O166" s="169" t="str">
        <f ca="1">IF(O$5-$I$5&lt;$A59-1," ",IF(O$5-$I$5+1&gt;'Primary inputs Alt'!$C$17,0,(SUM(OFFSET($I$23,0,O$5-$I$5-$A59+1)))*$C112))</f>
        <v xml:space="preserve"> </v>
      </c>
      <c r="P166" s="169" t="str">
        <f ca="1">IF(P$5-$I$5&lt;$A59-1," ",IF(P$5-$I$5+1&gt;'Primary inputs Alt'!$C$17,0,(SUM(OFFSET($I$23,0,P$5-$I$5-$A59+1)))*$C112))</f>
        <v xml:space="preserve"> </v>
      </c>
      <c r="Q166" s="169" t="str">
        <f ca="1">IF(Q$5-$I$5&lt;$A59-1," ",IF(Q$5-$I$5+1&gt;'Primary inputs Alt'!$C$17,0,(SUM(OFFSET($I$23,0,Q$5-$I$5-$A59+1)))*$C112))</f>
        <v xml:space="preserve"> </v>
      </c>
      <c r="R166" s="169" t="str">
        <f ca="1">IF(R$5-$I$5&lt;$A59-1," ",IF(R$5-$I$5+1&gt;'Primary inputs Alt'!$C$17,0,(SUM(OFFSET($I$23,0,R$5-$I$5-$A59+1)))*$C112))</f>
        <v xml:space="preserve"> </v>
      </c>
      <c r="S166" s="169" t="str">
        <f ca="1">IF(S$5-$I$5&lt;$A59-1," ",IF(S$5-$I$5+1&gt;'Primary inputs Alt'!$C$17,0,(SUM(OFFSET($I$23,0,S$5-$I$5-$A59+1)))*$C112))</f>
        <v xml:space="preserve"> </v>
      </c>
      <c r="T166" s="169" t="str">
        <f ca="1">IF(T$5-$I$5&lt;$A59-1," ",IF(T$5-$I$5+1&gt;'Primary inputs Alt'!$C$17,0,(SUM(OFFSET($I$23,0,T$5-$I$5-$A59+1)))*$C112))</f>
        <v xml:space="preserve"> </v>
      </c>
      <c r="U166" s="169" t="str">
        <f ca="1">IF(U$5-$I$5&lt;$A59-1," ",IF(U$5-$I$5+1&gt;'Primary inputs Alt'!$C$17,0,(SUM(OFFSET($I$23,0,U$5-$I$5-$A59+1)))*$C112))</f>
        <v xml:space="preserve"> </v>
      </c>
      <c r="V166" s="169" t="str">
        <f ca="1">IF(V$5-$I$5&lt;$A59-1," ",IF(V$5-$I$5+1&gt;'Primary inputs Alt'!$C$17,0,(SUM(OFFSET($I$23,0,V$5-$I$5-$A59+1)))*$C112))</f>
        <v xml:space="preserve"> </v>
      </c>
      <c r="W166" s="169" t="str">
        <f ca="1">IF(W$5-$I$5&lt;$A59-1," ",IF(W$5-$I$5+1&gt;'Primary inputs Alt'!$C$17,0,(SUM(OFFSET($I$23,0,W$5-$I$5-$A59+1)))*$C112))</f>
        <v xml:space="preserve"> </v>
      </c>
      <c r="X166" s="169" t="str">
        <f ca="1">IF(X$5-$I$5&lt;$A59-1," ",IF(X$5-$I$5+1&gt;'Primary inputs Alt'!$C$17,0,(SUM(OFFSET($I$23,0,X$5-$I$5-$A59+1)))*$C112))</f>
        <v xml:space="preserve"> </v>
      </c>
      <c r="Y166" s="169" t="str">
        <f ca="1">IF(Y$5-$I$5&lt;$A59-1," ",IF(Y$5-$I$5+1&gt;'Primary inputs Alt'!$C$17,0,(SUM(OFFSET($I$23,0,Y$5-$I$5-$A59+1)))*$C112))</f>
        <v xml:space="preserve"> </v>
      </c>
      <c r="Z166" s="169" t="str">
        <f ca="1">IF(Z$5-$I$5&lt;$A59-1," ",IF(Z$5-$I$5+1&gt;'Primary inputs Alt'!$C$17,0,(SUM(OFFSET($I$23,0,Z$5-$I$5-$A59+1)))*$C112))</f>
        <v xml:space="preserve"> </v>
      </c>
      <c r="AA166" s="169" t="str">
        <f ca="1">IF(AA$5-$I$5&lt;$A59-1," ",IF(AA$5-$I$5+1&gt;'Primary inputs Alt'!$C$17,0,(SUM(OFFSET($I$23,0,AA$5-$I$5-$A59+1)))*$C112))</f>
        <v xml:space="preserve"> </v>
      </c>
      <c r="AB166" s="169" t="str">
        <f ca="1">IF(AB$5-$I$5&lt;$A59-1," ",IF(AB$5-$I$5+1&gt;'Primary inputs Alt'!$C$17,0,(SUM(OFFSET($I$23,0,AB$5-$I$5-$A59+1)))*$C112))</f>
        <v xml:space="preserve"> </v>
      </c>
      <c r="AC166" s="169" t="str">
        <f ca="1">IF(AC$5-$I$5&lt;$A59-1," ",IF(AC$5-$I$5+1&gt;'Primary inputs Alt'!$C$17,0,(SUM(OFFSET($I$23,0,AC$5-$I$5-$A59+1)))*$C112))</f>
        <v xml:space="preserve"> </v>
      </c>
      <c r="AD166" s="169" t="str">
        <f ca="1">IF(AD$5-$I$5&lt;$A59-1," ",IF(AD$5-$I$5+1&gt;'Primary inputs Alt'!$C$17,0,(SUM(OFFSET($I$23,0,AD$5-$I$5-$A59+1)))*$C112))</f>
        <v xml:space="preserve"> </v>
      </c>
      <c r="AE166" s="169" t="str">
        <f ca="1">IF(AE$5-$I$5&lt;$A59-1," ",IF(AE$5-$I$5+1&gt;'Primary inputs Alt'!$C$17,0,(SUM(OFFSET($I$23,0,AE$5-$I$5-$A59+1)))*$C112))</f>
        <v xml:space="preserve"> </v>
      </c>
      <c r="AF166" s="169" t="str">
        <f ca="1">IF(AF$5-$I$5&lt;$A59-1," ",IF(AF$5-$I$5+1&gt;'Primary inputs Alt'!$C$17,0,(SUM(OFFSET($I$23,0,AF$5-$I$5-$A59+1)))*$C112))</f>
        <v xml:space="preserve"> </v>
      </c>
      <c r="AG166" s="169" t="str">
        <f ca="1">IF(AG$5-$I$5&lt;$A59-1," ",IF(AG$5-$I$5+1&gt;'Primary inputs Alt'!$C$17,0,(SUM(OFFSET($I$23,0,AG$5-$I$5-$A59+1)))*$C112))</f>
        <v xml:space="preserve"> </v>
      </c>
      <c r="AH166" s="169" t="str">
        <f ca="1">IF(AH$5-$I$5&lt;$A59-1," ",IF(AH$5-$I$5+1&gt;'Primary inputs Alt'!$C$17,0,(SUM(OFFSET($I$23,0,AH$5-$I$5-$A59+1)))*$C112))</f>
        <v xml:space="preserve"> </v>
      </c>
      <c r="AI166" s="169" t="str">
        <f ca="1">IF(AI$5-$I$5&lt;$A59-1," ",IF(AI$5-$I$5+1&gt;'Primary inputs Alt'!$C$17,0,(SUM(OFFSET($I$23,0,AI$5-$I$5-$A59+1)))*$C112))</f>
        <v xml:space="preserve"> </v>
      </c>
      <c r="AJ166" s="169" t="str">
        <f ca="1">IF(AJ$5-$I$5&lt;$A59-1," ",IF(AJ$5-$I$5+1&gt;'Primary inputs Alt'!$C$17,0,(SUM(OFFSET($I$23,0,AJ$5-$I$5-$A59+1)))*$C112))</f>
        <v xml:space="preserve"> </v>
      </c>
      <c r="AK166" s="169" t="str">
        <f ca="1">IF(AK$5-$I$5&lt;$A59-1," ",IF(AK$5-$I$5+1&gt;'Primary inputs Alt'!$C$17,0,(SUM(OFFSET($I$23,0,AK$5-$I$5-$A59+1)))*$C112))</f>
        <v xml:space="preserve"> </v>
      </c>
      <c r="AL166" s="169" t="str">
        <f ca="1">IF(AL$5-$I$5&lt;$A59-1," ",IF(AL$5-$I$5+1&gt;'Primary inputs Alt'!$C$17,0,(SUM(OFFSET($I$23,0,AL$5-$I$5-$A59+1)))*$C112))</f>
        <v xml:space="preserve"> </v>
      </c>
      <c r="AM166" s="169" t="str">
        <f ca="1">IF(AM$5-$I$5&lt;$A59-1," ",IF(AM$5-$I$5+1&gt;'Primary inputs Alt'!$C$17,0,(SUM(OFFSET($I$23,0,AM$5-$I$5-$A59+1)))*$C112))</f>
        <v xml:space="preserve"> </v>
      </c>
      <c r="AN166" s="169" t="str">
        <f ca="1">IF(AN$5-$I$5&lt;$A59-1," ",IF(AN$5-$I$5+1&gt;'Primary inputs Alt'!$C$17,0,(SUM(OFFSET($I$23,0,AN$5-$I$5-$A59+1)))*$C112))</f>
        <v xml:space="preserve"> </v>
      </c>
      <c r="AO166" s="169" t="str">
        <f ca="1">IF(AO$5-$I$5&lt;$A59-1," ",IF(AO$5-$I$5+1&gt;'Primary inputs Alt'!$C$17,0,(SUM(OFFSET($I$23,0,AO$5-$I$5-$A59+1)))*$C112))</f>
        <v xml:space="preserve"> </v>
      </c>
      <c r="AP166" s="169">
        <f ca="1">IF(AP$5-$I$5&lt;$A59-1," ",IF(AP$5-$I$5+1&gt;'Primary inputs Alt'!$C$17,0,(SUM(OFFSET($I$23,0,AP$5-$I$5-$A59+1)))*$C112))</f>
        <v>0</v>
      </c>
      <c r="AQ166" s="169">
        <f ca="1">IF(AQ$5-$I$5&lt;$A59-1," ",IF(AQ$5-$I$5+1&gt;'Primary inputs Alt'!$C$17,0,(SUM(OFFSET($I$23,0,AQ$5-$I$5-$A59+1)))*$C112))</f>
        <v>0</v>
      </c>
      <c r="AR166" s="169">
        <f ca="1">IF(AR$5-$I$5&lt;$A59-1," ",IF(AR$5-$I$5+1&gt;'Primary inputs Alt'!$C$17,0,(SUM(OFFSET($I$23,0,AR$5-$I$5-$A59+1)))*$C112))</f>
        <v>0</v>
      </c>
      <c r="AS166" s="169">
        <f ca="1">IF(AS$5-$I$5&lt;$A59-1," ",IF(AS$5-$I$5+1&gt;'Primary inputs Alt'!$C$17,0,(SUM(OFFSET($I$23,0,AS$5-$I$5-$A59+1)))*$C112))</f>
        <v>0</v>
      </c>
      <c r="AT166" s="169">
        <f ca="1">IF(AT$5-$I$5&lt;$A59-1," ",IF(AT$5-$I$5+1&gt;'Primary inputs Alt'!$C$17,0,(SUM(OFFSET($I$23,0,AT$5-$I$5-$A59+1)))*$C112))</f>
        <v>0</v>
      </c>
      <c r="AU166" s="169">
        <f ca="1">IF(AU$5-$I$5&lt;$A59-1," ",IF(AU$5-$I$5+1&gt;'Primary inputs Alt'!$C$17,0,(SUM(OFFSET($I$23,0,AU$5-$I$5-$A59+1)))*$C112))</f>
        <v>0</v>
      </c>
      <c r="AV166" s="169">
        <f ca="1">IF(AV$5-$I$5&lt;$A59-1," ",IF(AV$5-$I$5+1&gt;'Primary inputs Alt'!$C$17,0,(SUM(OFFSET($I$23,0,AV$5-$I$5-$A59+1)))*$C112))</f>
        <v>0</v>
      </c>
      <c r="AW166" s="169">
        <f ca="1">IF(AW$5-$I$5&lt;$A59-1," ",IF(AW$5-$I$5+1&gt;'Primary inputs Alt'!$C$17,0,(SUM(OFFSET($I$23,0,AW$5-$I$5-$A59+1)))*$C112))</f>
        <v>0</v>
      </c>
      <c r="AX166" s="169">
        <f ca="1">IF(AX$5-$I$5&lt;$A59-1," ",IF(AX$5-$I$5+1&gt;'Primary inputs Alt'!$C$17,0,(SUM(OFFSET($I$23,0,AX$5-$I$5-$A59+1)))*$C112))</f>
        <v>0</v>
      </c>
      <c r="AY166" s="169">
        <f ca="1">IF(AY$5-$I$5&lt;$A59-1," ",IF(AY$5-$I$5+1&gt;'Primary inputs Alt'!$C$17,0,(SUM(OFFSET($I$23,0,AY$5-$I$5-$A59+1)))*$C112))</f>
        <v>0</v>
      </c>
      <c r="AZ166" s="169">
        <f ca="1">IF(AZ$5-$I$5&lt;$A59-1," ",IF(AZ$5-$I$5+1&gt;'Primary inputs Alt'!$C$17,0,(SUM(OFFSET($I$23,0,AZ$5-$I$5-$A59+1)))*$C112))</f>
        <v>0</v>
      </c>
      <c r="BA166" s="169">
        <f ca="1">IF(BA$5-$I$5&lt;$A59-1," ",IF(BA$5-$I$5+1&gt;'Primary inputs Alt'!$C$17,0,(SUM(OFFSET($I$23,0,BA$5-$I$5-$A59+1)))*$C112))</f>
        <v>0</v>
      </c>
      <c r="BB166" s="169">
        <f ca="1">IF(BB$5-$I$5&lt;$A59-1," ",IF(BB$5-$I$5+1&gt;'Primary inputs Alt'!$C$17,0,(SUM(OFFSET($I$23,0,BB$5-$I$5-$A59+1)))*$C112))</f>
        <v>0</v>
      </c>
      <c r="BC166" s="169">
        <f ca="1">IF(BC$5-$I$5&lt;$A59-1," ",IF(BC$5-$I$5+1&gt;'Primary inputs Alt'!$C$17,0,(SUM(OFFSET($I$23,0,BC$5-$I$5-$A59+1)))*$C112))</f>
        <v>0</v>
      </c>
      <c r="BD166" s="169">
        <f ca="1">IF(BD$5-$I$5&lt;$A59-1," ",IF(BD$5-$I$5+1&gt;'Primary inputs Alt'!$C$17,0,(SUM(OFFSET($I$23,0,BD$5-$I$5-$A59+1)))*$C112))</f>
        <v>0</v>
      </c>
      <c r="BE166" s="169">
        <f ca="1">IF(BE$5-$I$5&lt;$A59-1," ",IF(BE$5-$I$5+1&gt;'Primary inputs Alt'!$C$17,0,(SUM(OFFSET($I$23,0,BE$5-$I$5-$A59+1)))*$C112))</f>
        <v>0</v>
      </c>
      <c r="BF166" s="169">
        <f ca="1">IF(BF$5-$I$5&lt;$A59-1," ",IF(BF$5-$I$5+1&gt;'Primary inputs Alt'!$C$17,0,(SUM(OFFSET($I$23,0,BF$5-$I$5-$A59+1)))*$C112))</f>
        <v>0</v>
      </c>
    </row>
    <row r="167" spans="2:58">
      <c r="B167" s="119" t="s">
        <v>229</v>
      </c>
      <c r="C167" s="119">
        <f t="shared" ca="1" si="5"/>
        <v>0</v>
      </c>
      <c r="I167" s="169" t="str">
        <f ca="1">IF(I$5-$I$5&lt;$A60-1," ",IF(I$5-$I$5+1&gt;'Primary inputs Alt'!$C$17,0,(SUM(OFFSET($I$23,0,I$5-$I$5-$A60+1)))*$C113))</f>
        <v xml:space="preserve"> </v>
      </c>
      <c r="J167" s="169" t="str">
        <f ca="1">IF(J$5-$I$5&lt;$A60-1," ",IF(J$5-$I$5+1&gt;'Primary inputs Alt'!$C$17,0,(SUM(OFFSET($I$23,0,J$5-$I$5-$A60+1)))*$C113))</f>
        <v xml:space="preserve"> </v>
      </c>
      <c r="K167" s="169" t="str">
        <f ca="1">IF(K$5-$I$5&lt;$A60-1," ",IF(K$5-$I$5+1&gt;'Primary inputs Alt'!$C$17,0,(SUM(OFFSET($I$23,0,K$5-$I$5-$A60+1)))*$C113))</f>
        <v xml:space="preserve"> </v>
      </c>
      <c r="L167" s="169" t="str">
        <f ca="1">IF(L$5-$I$5&lt;$A60-1," ",IF(L$5-$I$5+1&gt;'Primary inputs Alt'!$C$17,0,(SUM(OFFSET($I$23,0,L$5-$I$5-$A60+1)))*$C113))</f>
        <v xml:space="preserve"> </v>
      </c>
      <c r="M167" s="169" t="str">
        <f ca="1">IF(M$5-$I$5&lt;$A60-1," ",IF(M$5-$I$5+1&gt;'Primary inputs Alt'!$C$17,0,(SUM(OFFSET($I$23,0,M$5-$I$5-$A60+1)))*$C113))</f>
        <v xml:space="preserve"> </v>
      </c>
      <c r="N167" s="169" t="str">
        <f ca="1">IF(N$5-$I$5&lt;$A60-1," ",IF(N$5-$I$5+1&gt;'Primary inputs Alt'!$C$17,0,(SUM(OFFSET($I$23,0,N$5-$I$5-$A60+1)))*$C113))</f>
        <v xml:space="preserve"> </v>
      </c>
      <c r="O167" s="169" t="str">
        <f ca="1">IF(O$5-$I$5&lt;$A60-1," ",IF(O$5-$I$5+1&gt;'Primary inputs Alt'!$C$17,0,(SUM(OFFSET($I$23,0,O$5-$I$5-$A60+1)))*$C113))</f>
        <v xml:space="preserve"> </v>
      </c>
      <c r="P167" s="169" t="str">
        <f ca="1">IF(P$5-$I$5&lt;$A60-1," ",IF(P$5-$I$5+1&gt;'Primary inputs Alt'!$C$17,0,(SUM(OFFSET($I$23,0,P$5-$I$5-$A60+1)))*$C113))</f>
        <v xml:space="preserve"> </v>
      </c>
      <c r="Q167" s="169" t="str">
        <f ca="1">IF(Q$5-$I$5&lt;$A60-1," ",IF(Q$5-$I$5+1&gt;'Primary inputs Alt'!$C$17,0,(SUM(OFFSET($I$23,0,Q$5-$I$5-$A60+1)))*$C113))</f>
        <v xml:space="preserve"> </v>
      </c>
      <c r="R167" s="169" t="str">
        <f ca="1">IF(R$5-$I$5&lt;$A60-1," ",IF(R$5-$I$5+1&gt;'Primary inputs Alt'!$C$17,0,(SUM(OFFSET($I$23,0,R$5-$I$5-$A60+1)))*$C113))</f>
        <v xml:space="preserve"> </v>
      </c>
      <c r="S167" s="169" t="str">
        <f ca="1">IF(S$5-$I$5&lt;$A60-1," ",IF(S$5-$I$5+1&gt;'Primary inputs Alt'!$C$17,0,(SUM(OFFSET($I$23,0,S$5-$I$5-$A60+1)))*$C113))</f>
        <v xml:space="preserve"> </v>
      </c>
      <c r="T167" s="169" t="str">
        <f ca="1">IF(T$5-$I$5&lt;$A60-1," ",IF(T$5-$I$5+1&gt;'Primary inputs Alt'!$C$17,0,(SUM(OFFSET($I$23,0,T$5-$I$5-$A60+1)))*$C113))</f>
        <v xml:space="preserve"> </v>
      </c>
      <c r="U167" s="169" t="str">
        <f ca="1">IF(U$5-$I$5&lt;$A60-1," ",IF(U$5-$I$5+1&gt;'Primary inputs Alt'!$C$17,0,(SUM(OFFSET($I$23,0,U$5-$I$5-$A60+1)))*$C113))</f>
        <v xml:space="preserve"> </v>
      </c>
      <c r="V167" s="169" t="str">
        <f ca="1">IF(V$5-$I$5&lt;$A60-1," ",IF(V$5-$I$5+1&gt;'Primary inputs Alt'!$C$17,0,(SUM(OFFSET($I$23,0,V$5-$I$5-$A60+1)))*$C113))</f>
        <v xml:space="preserve"> </v>
      </c>
      <c r="W167" s="169" t="str">
        <f ca="1">IF(W$5-$I$5&lt;$A60-1," ",IF(W$5-$I$5+1&gt;'Primary inputs Alt'!$C$17,0,(SUM(OFFSET($I$23,0,W$5-$I$5-$A60+1)))*$C113))</f>
        <v xml:space="preserve"> </v>
      </c>
      <c r="X167" s="169" t="str">
        <f ca="1">IF(X$5-$I$5&lt;$A60-1," ",IF(X$5-$I$5+1&gt;'Primary inputs Alt'!$C$17,0,(SUM(OFFSET($I$23,0,X$5-$I$5-$A60+1)))*$C113))</f>
        <v xml:space="preserve"> </v>
      </c>
      <c r="Y167" s="169" t="str">
        <f ca="1">IF(Y$5-$I$5&lt;$A60-1," ",IF(Y$5-$I$5+1&gt;'Primary inputs Alt'!$C$17,0,(SUM(OFFSET($I$23,0,Y$5-$I$5-$A60+1)))*$C113))</f>
        <v xml:space="preserve"> </v>
      </c>
      <c r="Z167" s="169" t="str">
        <f ca="1">IF(Z$5-$I$5&lt;$A60-1," ",IF(Z$5-$I$5+1&gt;'Primary inputs Alt'!$C$17,0,(SUM(OFFSET($I$23,0,Z$5-$I$5-$A60+1)))*$C113))</f>
        <v xml:space="preserve"> </v>
      </c>
      <c r="AA167" s="169" t="str">
        <f ca="1">IF(AA$5-$I$5&lt;$A60-1," ",IF(AA$5-$I$5+1&gt;'Primary inputs Alt'!$C$17,0,(SUM(OFFSET($I$23,0,AA$5-$I$5-$A60+1)))*$C113))</f>
        <v xml:space="preserve"> </v>
      </c>
      <c r="AB167" s="169" t="str">
        <f ca="1">IF(AB$5-$I$5&lt;$A60-1," ",IF(AB$5-$I$5+1&gt;'Primary inputs Alt'!$C$17,0,(SUM(OFFSET($I$23,0,AB$5-$I$5-$A60+1)))*$C113))</f>
        <v xml:space="preserve"> </v>
      </c>
      <c r="AC167" s="169" t="str">
        <f ca="1">IF(AC$5-$I$5&lt;$A60-1," ",IF(AC$5-$I$5+1&gt;'Primary inputs Alt'!$C$17,0,(SUM(OFFSET($I$23,0,AC$5-$I$5-$A60+1)))*$C113))</f>
        <v xml:space="preserve"> </v>
      </c>
      <c r="AD167" s="169" t="str">
        <f ca="1">IF(AD$5-$I$5&lt;$A60-1," ",IF(AD$5-$I$5+1&gt;'Primary inputs Alt'!$C$17,0,(SUM(OFFSET($I$23,0,AD$5-$I$5-$A60+1)))*$C113))</f>
        <v xml:space="preserve"> </v>
      </c>
      <c r="AE167" s="169" t="str">
        <f ca="1">IF(AE$5-$I$5&lt;$A60-1," ",IF(AE$5-$I$5+1&gt;'Primary inputs Alt'!$C$17,0,(SUM(OFFSET($I$23,0,AE$5-$I$5-$A60+1)))*$C113))</f>
        <v xml:space="preserve"> </v>
      </c>
      <c r="AF167" s="169" t="str">
        <f ca="1">IF(AF$5-$I$5&lt;$A60-1," ",IF(AF$5-$I$5+1&gt;'Primary inputs Alt'!$C$17,0,(SUM(OFFSET($I$23,0,AF$5-$I$5-$A60+1)))*$C113))</f>
        <v xml:space="preserve"> </v>
      </c>
      <c r="AG167" s="169" t="str">
        <f ca="1">IF(AG$5-$I$5&lt;$A60-1," ",IF(AG$5-$I$5+1&gt;'Primary inputs Alt'!$C$17,0,(SUM(OFFSET($I$23,0,AG$5-$I$5-$A60+1)))*$C113))</f>
        <v xml:space="preserve"> </v>
      </c>
      <c r="AH167" s="169" t="str">
        <f ca="1">IF(AH$5-$I$5&lt;$A60-1," ",IF(AH$5-$I$5+1&gt;'Primary inputs Alt'!$C$17,0,(SUM(OFFSET($I$23,0,AH$5-$I$5-$A60+1)))*$C113))</f>
        <v xml:space="preserve"> </v>
      </c>
      <c r="AI167" s="169" t="str">
        <f ca="1">IF(AI$5-$I$5&lt;$A60-1," ",IF(AI$5-$I$5+1&gt;'Primary inputs Alt'!$C$17,0,(SUM(OFFSET($I$23,0,AI$5-$I$5-$A60+1)))*$C113))</f>
        <v xml:space="preserve"> </v>
      </c>
      <c r="AJ167" s="169" t="str">
        <f ca="1">IF(AJ$5-$I$5&lt;$A60-1," ",IF(AJ$5-$I$5+1&gt;'Primary inputs Alt'!$C$17,0,(SUM(OFFSET($I$23,0,AJ$5-$I$5-$A60+1)))*$C113))</f>
        <v xml:space="preserve"> </v>
      </c>
      <c r="AK167" s="169" t="str">
        <f ca="1">IF(AK$5-$I$5&lt;$A60-1," ",IF(AK$5-$I$5+1&gt;'Primary inputs Alt'!$C$17,0,(SUM(OFFSET($I$23,0,AK$5-$I$5-$A60+1)))*$C113))</f>
        <v xml:space="preserve"> </v>
      </c>
      <c r="AL167" s="169" t="str">
        <f ca="1">IF(AL$5-$I$5&lt;$A60-1," ",IF(AL$5-$I$5+1&gt;'Primary inputs Alt'!$C$17,0,(SUM(OFFSET($I$23,0,AL$5-$I$5-$A60+1)))*$C113))</f>
        <v xml:space="preserve"> </v>
      </c>
      <c r="AM167" s="169" t="str">
        <f ca="1">IF(AM$5-$I$5&lt;$A60-1," ",IF(AM$5-$I$5+1&gt;'Primary inputs Alt'!$C$17,0,(SUM(OFFSET($I$23,0,AM$5-$I$5-$A60+1)))*$C113))</f>
        <v xml:space="preserve"> </v>
      </c>
      <c r="AN167" s="169" t="str">
        <f ca="1">IF(AN$5-$I$5&lt;$A60-1," ",IF(AN$5-$I$5+1&gt;'Primary inputs Alt'!$C$17,0,(SUM(OFFSET($I$23,0,AN$5-$I$5-$A60+1)))*$C113))</f>
        <v xml:space="preserve"> </v>
      </c>
      <c r="AO167" s="169" t="str">
        <f ca="1">IF(AO$5-$I$5&lt;$A60-1," ",IF(AO$5-$I$5+1&gt;'Primary inputs Alt'!$C$17,0,(SUM(OFFSET($I$23,0,AO$5-$I$5-$A60+1)))*$C113))</f>
        <v xml:space="preserve"> </v>
      </c>
      <c r="AP167" s="169" t="str">
        <f ca="1">IF(AP$5-$I$5&lt;$A60-1," ",IF(AP$5-$I$5+1&gt;'Primary inputs Alt'!$C$17,0,(SUM(OFFSET($I$23,0,AP$5-$I$5-$A60+1)))*$C113))</f>
        <v xml:space="preserve"> </v>
      </c>
      <c r="AQ167" s="169">
        <f ca="1">IF(AQ$5-$I$5&lt;$A60-1," ",IF(AQ$5-$I$5+1&gt;'Primary inputs Alt'!$C$17,0,(SUM(OFFSET($I$23,0,AQ$5-$I$5-$A60+1)))*$C113))</f>
        <v>0</v>
      </c>
      <c r="AR167" s="169">
        <f ca="1">IF(AR$5-$I$5&lt;$A60-1," ",IF(AR$5-$I$5+1&gt;'Primary inputs Alt'!$C$17,0,(SUM(OFFSET($I$23,0,AR$5-$I$5-$A60+1)))*$C113))</f>
        <v>0</v>
      </c>
      <c r="AS167" s="169">
        <f ca="1">IF(AS$5-$I$5&lt;$A60-1," ",IF(AS$5-$I$5+1&gt;'Primary inputs Alt'!$C$17,0,(SUM(OFFSET($I$23,0,AS$5-$I$5-$A60+1)))*$C113))</f>
        <v>0</v>
      </c>
      <c r="AT167" s="169">
        <f ca="1">IF(AT$5-$I$5&lt;$A60-1," ",IF(AT$5-$I$5+1&gt;'Primary inputs Alt'!$C$17,0,(SUM(OFFSET($I$23,0,AT$5-$I$5-$A60+1)))*$C113))</f>
        <v>0</v>
      </c>
      <c r="AU167" s="169">
        <f ca="1">IF(AU$5-$I$5&lt;$A60-1," ",IF(AU$5-$I$5+1&gt;'Primary inputs Alt'!$C$17,0,(SUM(OFFSET($I$23,0,AU$5-$I$5-$A60+1)))*$C113))</f>
        <v>0</v>
      </c>
      <c r="AV167" s="169">
        <f ca="1">IF(AV$5-$I$5&lt;$A60-1," ",IF(AV$5-$I$5+1&gt;'Primary inputs Alt'!$C$17,0,(SUM(OFFSET($I$23,0,AV$5-$I$5-$A60+1)))*$C113))</f>
        <v>0</v>
      </c>
      <c r="AW167" s="169">
        <f ca="1">IF(AW$5-$I$5&lt;$A60-1," ",IF(AW$5-$I$5+1&gt;'Primary inputs Alt'!$C$17,0,(SUM(OFFSET($I$23,0,AW$5-$I$5-$A60+1)))*$C113))</f>
        <v>0</v>
      </c>
      <c r="AX167" s="169">
        <f ca="1">IF(AX$5-$I$5&lt;$A60-1," ",IF(AX$5-$I$5+1&gt;'Primary inputs Alt'!$C$17,0,(SUM(OFFSET($I$23,0,AX$5-$I$5-$A60+1)))*$C113))</f>
        <v>0</v>
      </c>
      <c r="AY167" s="169">
        <f ca="1">IF(AY$5-$I$5&lt;$A60-1," ",IF(AY$5-$I$5+1&gt;'Primary inputs Alt'!$C$17,0,(SUM(OFFSET($I$23,0,AY$5-$I$5-$A60+1)))*$C113))</f>
        <v>0</v>
      </c>
      <c r="AZ167" s="169">
        <f ca="1">IF(AZ$5-$I$5&lt;$A60-1," ",IF(AZ$5-$I$5+1&gt;'Primary inputs Alt'!$C$17,0,(SUM(OFFSET($I$23,0,AZ$5-$I$5-$A60+1)))*$C113))</f>
        <v>0</v>
      </c>
      <c r="BA167" s="169">
        <f ca="1">IF(BA$5-$I$5&lt;$A60-1," ",IF(BA$5-$I$5+1&gt;'Primary inputs Alt'!$C$17,0,(SUM(OFFSET($I$23,0,BA$5-$I$5-$A60+1)))*$C113))</f>
        <v>0</v>
      </c>
      <c r="BB167" s="169">
        <f ca="1">IF(BB$5-$I$5&lt;$A60-1," ",IF(BB$5-$I$5+1&gt;'Primary inputs Alt'!$C$17,0,(SUM(OFFSET($I$23,0,BB$5-$I$5-$A60+1)))*$C113))</f>
        <v>0</v>
      </c>
      <c r="BC167" s="169">
        <f ca="1">IF(BC$5-$I$5&lt;$A60-1," ",IF(BC$5-$I$5+1&gt;'Primary inputs Alt'!$C$17,0,(SUM(OFFSET($I$23,0,BC$5-$I$5-$A60+1)))*$C113))</f>
        <v>0</v>
      </c>
      <c r="BD167" s="169">
        <f ca="1">IF(BD$5-$I$5&lt;$A60-1," ",IF(BD$5-$I$5+1&gt;'Primary inputs Alt'!$C$17,0,(SUM(OFFSET($I$23,0,BD$5-$I$5-$A60+1)))*$C113))</f>
        <v>0</v>
      </c>
      <c r="BE167" s="169">
        <f ca="1">IF(BE$5-$I$5&lt;$A60-1," ",IF(BE$5-$I$5+1&gt;'Primary inputs Alt'!$C$17,0,(SUM(OFFSET($I$23,0,BE$5-$I$5-$A60+1)))*$C113))</f>
        <v>0</v>
      </c>
      <c r="BF167" s="169">
        <f ca="1">IF(BF$5-$I$5&lt;$A60-1," ",IF(BF$5-$I$5+1&gt;'Primary inputs Alt'!$C$17,0,(SUM(OFFSET($I$23,0,BF$5-$I$5-$A60+1)))*$C113))</f>
        <v>0</v>
      </c>
    </row>
    <row r="168" spans="2:58">
      <c r="B168" s="119" t="s">
        <v>230</v>
      </c>
      <c r="C168" s="119">
        <f t="shared" ca="1" si="5"/>
        <v>0</v>
      </c>
      <c r="I168" s="169" t="str">
        <f ca="1">IF(I$5-$I$5&lt;$A61-1," ",IF(I$5-$I$5+1&gt;'Primary inputs Alt'!$C$17,0,(SUM(OFFSET($I$23,0,I$5-$I$5-$A61+1)))*$C114))</f>
        <v xml:space="preserve"> </v>
      </c>
      <c r="J168" s="169" t="str">
        <f ca="1">IF(J$5-$I$5&lt;$A61-1," ",IF(J$5-$I$5+1&gt;'Primary inputs Alt'!$C$17,0,(SUM(OFFSET($I$23,0,J$5-$I$5-$A61+1)))*$C114))</f>
        <v xml:space="preserve"> </v>
      </c>
      <c r="K168" s="169" t="str">
        <f ca="1">IF(K$5-$I$5&lt;$A61-1," ",IF(K$5-$I$5+1&gt;'Primary inputs Alt'!$C$17,0,(SUM(OFFSET($I$23,0,K$5-$I$5-$A61+1)))*$C114))</f>
        <v xml:space="preserve"> </v>
      </c>
      <c r="L168" s="169" t="str">
        <f ca="1">IF(L$5-$I$5&lt;$A61-1," ",IF(L$5-$I$5+1&gt;'Primary inputs Alt'!$C$17,0,(SUM(OFFSET($I$23,0,L$5-$I$5-$A61+1)))*$C114))</f>
        <v xml:space="preserve"> </v>
      </c>
      <c r="M168" s="169" t="str">
        <f ca="1">IF(M$5-$I$5&lt;$A61-1," ",IF(M$5-$I$5+1&gt;'Primary inputs Alt'!$C$17,0,(SUM(OFFSET($I$23,0,M$5-$I$5-$A61+1)))*$C114))</f>
        <v xml:space="preserve"> </v>
      </c>
      <c r="N168" s="169" t="str">
        <f ca="1">IF(N$5-$I$5&lt;$A61-1," ",IF(N$5-$I$5+1&gt;'Primary inputs Alt'!$C$17,0,(SUM(OFFSET($I$23,0,N$5-$I$5-$A61+1)))*$C114))</f>
        <v xml:space="preserve"> </v>
      </c>
      <c r="O168" s="169" t="str">
        <f ca="1">IF(O$5-$I$5&lt;$A61-1," ",IF(O$5-$I$5+1&gt;'Primary inputs Alt'!$C$17,0,(SUM(OFFSET($I$23,0,O$5-$I$5-$A61+1)))*$C114))</f>
        <v xml:space="preserve"> </v>
      </c>
      <c r="P168" s="169" t="str">
        <f ca="1">IF(P$5-$I$5&lt;$A61-1," ",IF(P$5-$I$5+1&gt;'Primary inputs Alt'!$C$17,0,(SUM(OFFSET($I$23,0,P$5-$I$5-$A61+1)))*$C114))</f>
        <v xml:space="preserve"> </v>
      </c>
      <c r="Q168" s="169" t="str">
        <f ca="1">IF(Q$5-$I$5&lt;$A61-1," ",IF(Q$5-$I$5+1&gt;'Primary inputs Alt'!$C$17,0,(SUM(OFFSET($I$23,0,Q$5-$I$5-$A61+1)))*$C114))</f>
        <v xml:space="preserve"> </v>
      </c>
      <c r="R168" s="169" t="str">
        <f ca="1">IF(R$5-$I$5&lt;$A61-1," ",IF(R$5-$I$5+1&gt;'Primary inputs Alt'!$C$17,0,(SUM(OFFSET($I$23,0,R$5-$I$5-$A61+1)))*$C114))</f>
        <v xml:space="preserve"> </v>
      </c>
      <c r="S168" s="169" t="str">
        <f ca="1">IF(S$5-$I$5&lt;$A61-1," ",IF(S$5-$I$5+1&gt;'Primary inputs Alt'!$C$17,0,(SUM(OFFSET($I$23,0,S$5-$I$5-$A61+1)))*$C114))</f>
        <v xml:space="preserve"> </v>
      </c>
      <c r="T168" s="169" t="str">
        <f ca="1">IF(T$5-$I$5&lt;$A61-1," ",IF(T$5-$I$5+1&gt;'Primary inputs Alt'!$C$17,0,(SUM(OFFSET($I$23,0,T$5-$I$5-$A61+1)))*$C114))</f>
        <v xml:space="preserve"> </v>
      </c>
      <c r="U168" s="169" t="str">
        <f ca="1">IF(U$5-$I$5&lt;$A61-1," ",IF(U$5-$I$5+1&gt;'Primary inputs Alt'!$C$17,0,(SUM(OFFSET($I$23,0,U$5-$I$5-$A61+1)))*$C114))</f>
        <v xml:space="preserve"> </v>
      </c>
      <c r="V168" s="169" t="str">
        <f ca="1">IF(V$5-$I$5&lt;$A61-1," ",IF(V$5-$I$5+1&gt;'Primary inputs Alt'!$C$17,0,(SUM(OFFSET($I$23,0,V$5-$I$5-$A61+1)))*$C114))</f>
        <v xml:space="preserve"> </v>
      </c>
      <c r="W168" s="169" t="str">
        <f ca="1">IF(W$5-$I$5&lt;$A61-1," ",IF(W$5-$I$5+1&gt;'Primary inputs Alt'!$C$17,0,(SUM(OFFSET($I$23,0,W$5-$I$5-$A61+1)))*$C114))</f>
        <v xml:space="preserve"> </v>
      </c>
      <c r="X168" s="169" t="str">
        <f ca="1">IF(X$5-$I$5&lt;$A61-1," ",IF(X$5-$I$5+1&gt;'Primary inputs Alt'!$C$17,0,(SUM(OFFSET($I$23,0,X$5-$I$5-$A61+1)))*$C114))</f>
        <v xml:space="preserve"> </v>
      </c>
      <c r="Y168" s="169" t="str">
        <f ca="1">IF(Y$5-$I$5&lt;$A61-1," ",IF(Y$5-$I$5+1&gt;'Primary inputs Alt'!$C$17,0,(SUM(OFFSET($I$23,0,Y$5-$I$5-$A61+1)))*$C114))</f>
        <v xml:space="preserve"> </v>
      </c>
      <c r="Z168" s="169" t="str">
        <f ca="1">IF(Z$5-$I$5&lt;$A61-1," ",IF(Z$5-$I$5+1&gt;'Primary inputs Alt'!$C$17,0,(SUM(OFFSET($I$23,0,Z$5-$I$5-$A61+1)))*$C114))</f>
        <v xml:space="preserve"> </v>
      </c>
      <c r="AA168" s="169" t="str">
        <f ca="1">IF(AA$5-$I$5&lt;$A61-1," ",IF(AA$5-$I$5+1&gt;'Primary inputs Alt'!$C$17,0,(SUM(OFFSET($I$23,0,AA$5-$I$5-$A61+1)))*$C114))</f>
        <v xml:space="preserve"> </v>
      </c>
      <c r="AB168" s="169" t="str">
        <f ca="1">IF(AB$5-$I$5&lt;$A61-1," ",IF(AB$5-$I$5+1&gt;'Primary inputs Alt'!$C$17,0,(SUM(OFFSET($I$23,0,AB$5-$I$5-$A61+1)))*$C114))</f>
        <v xml:space="preserve"> </v>
      </c>
      <c r="AC168" s="169" t="str">
        <f ca="1">IF(AC$5-$I$5&lt;$A61-1," ",IF(AC$5-$I$5+1&gt;'Primary inputs Alt'!$C$17,0,(SUM(OFFSET($I$23,0,AC$5-$I$5-$A61+1)))*$C114))</f>
        <v xml:space="preserve"> </v>
      </c>
      <c r="AD168" s="169" t="str">
        <f ca="1">IF(AD$5-$I$5&lt;$A61-1," ",IF(AD$5-$I$5+1&gt;'Primary inputs Alt'!$C$17,0,(SUM(OFFSET($I$23,0,AD$5-$I$5-$A61+1)))*$C114))</f>
        <v xml:space="preserve"> </v>
      </c>
      <c r="AE168" s="169" t="str">
        <f ca="1">IF(AE$5-$I$5&lt;$A61-1," ",IF(AE$5-$I$5+1&gt;'Primary inputs Alt'!$C$17,0,(SUM(OFFSET($I$23,0,AE$5-$I$5-$A61+1)))*$C114))</f>
        <v xml:space="preserve"> </v>
      </c>
      <c r="AF168" s="169" t="str">
        <f ca="1">IF(AF$5-$I$5&lt;$A61-1," ",IF(AF$5-$I$5+1&gt;'Primary inputs Alt'!$C$17,0,(SUM(OFFSET($I$23,0,AF$5-$I$5-$A61+1)))*$C114))</f>
        <v xml:space="preserve"> </v>
      </c>
      <c r="AG168" s="169" t="str">
        <f ca="1">IF(AG$5-$I$5&lt;$A61-1," ",IF(AG$5-$I$5+1&gt;'Primary inputs Alt'!$C$17,0,(SUM(OFFSET($I$23,0,AG$5-$I$5-$A61+1)))*$C114))</f>
        <v xml:space="preserve"> </v>
      </c>
      <c r="AH168" s="169" t="str">
        <f ca="1">IF(AH$5-$I$5&lt;$A61-1," ",IF(AH$5-$I$5+1&gt;'Primary inputs Alt'!$C$17,0,(SUM(OFFSET($I$23,0,AH$5-$I$5-$A61+1)))*$C114))</f>
        <v xml:space="preserve"> </v>
      </c>
      <c r="AI168" s="169" t="str">
        <f ca="1">IF(AI$5-$I$5&lt;$A61-1," ",IF(AI$5-$I$5+1&gt;'Primary inputs Alt'!$C$17,0,(SUM(OFFSET($I$23,0,AI$5-$I$5-$A61+1)))*$C114))</f>
        <v xml:space="preserve"> </v>
      </c>
      <c r="AJ168" s="169" t="str">
        <f ca="1">IF(AJ$5-$I$5&lt;$A61-1," ",IF(AJ$5-$I$5+1&gt;'Primary inputs Alt'!$C$17,0,(SUM(OFFSET($I$23,0,AJ$5-$I$5-$A61+1)))*$C114))</f>
        <v xml:space="preserve"> </v>
      </c>
      <c r="AK168" s="169" t="str">
        <f ca="1">IF(AK$5-$I$5&lt;$A61-1," ",IF(AK$5-$I$5+1&gt;'Primary inputs Alt'!$C$17,0,(SUM(OFFSET($I$23,0,AK$5-$I$5-$A61+1)))*$C114))</f>
        <v xml:space="preserve"> </v>
      </c>
      <c r="AL168" s="169" t="str">
        <f ca="1">IF(AL$5-$I$5&lt;$A61-1," ",IF(AL$5-$I$5+1&gt;'Primary inputs Alt'!$C$17,0,(SUM(OFFSET($I$23,0,AL$5-$I$5-$A61+1)))*$C114))</f>
        <v xml:space="preserve"> </v>
      </c>
      <c r="AM168" s="169" t="str">
        <f ca="1">IF(AM$5-$I$5&lt;$A61-1," ",IF(AM$5-$I$5+1&gt;'Primary inputs Alt'!$C$17,0,(SUM(OFFSET($I$23,0,AM$5-$I$5-$A61+1)))*$C114))</f>
        <v xml:space="preserve"> </v>
      </c>
      <c r="AN168" s="169" t="str">
        <f ca="1">IF(AN$5-$I$5&lt;$A61-1," ",IF(AN$5-$I$5+1&gt;'Primary inputs Alt'!$C$17,0,(SUM(OFFSET($I$23,0,AN$5-$I$5-$A61+1)))*$C114))</f>
        <v xml:space="preserve"> </v>
      </c>
      <c r="AO168" s="169" t="str">
        <f ca="1">IF(AO$5-$I$5&lt;$A61-1," ",IF(AO$5-$I$5+1&gt;'Primary inputs Alt'!$C$17,0,(SUM(OFFSET($I$23,0,AO$5-$I$5-$A61+1)))*$C114))</f>
        <v xml:space="preserve"> </v>
      </c>
      <c r="AP168" s="169" t="str">
        <f ca="1">IF(AP$5-$I$5&lt;$A61-1," ",IF(AP$5-$I$5+1&gt;'Primary inputs Alt'!$C$17,0,(SUM(OFFSET($I$23,0,AP$5-$I$5-$A61+1)))*$C114))</f>
        <v xml:space="preserve"> </v>
      </c>
      <c r="AQ168" s="169" t="str">
        <f ca="1">IF(AQ$5-$I$5&lt;$A61-1," ",IF(AQ$5-$I$5+1&gt;'Primary inputs Alt'!$C$17,0,(SUM(OFFSET($I$23,0,AQ$5-$I$5-$A61+1)))*$C114))</f>
        <v xml:space="preserve"> </v>
      </c>
      <c r="AR168" s="169">
        <f ca="1">IF(AR$5-$I$5&lt;$A61-1," ",IF(AR$5-$I$5+1&gt;'Primary inputs Alt'!$C$17,0,(SUM(OFFSET($I$23,0,AR$5-$I$5-$A61+1)))*$C114))</f>
        <v>0</v>
      </c>
      <c r="AS168" s="169">
        <f ca="1">IF(AS$5-$I$5&lt;$A61-1," ",IF(AS$5-$I$5+1&gt;'Primary inputs Alt'!$C$17,0,(SUM(OFFSET($I$23,0,AS$5-$I$5-$A61+1)))*$C114))</f>
        <v>0</v>
      </c>
      <c r="AT168" s="169">
        <f ca="1">IF(AT$5-$I$5&lt;$A61-1," ",IF(AT$5-$I$5+1&gt;'Primary inputs Alt'!$C$17,0,(SUM(OFFSET($I$23,0,AT$5-$I$5-$A61+1)))*$C114))</f>
        <v>0</v>
      </c>
      <c r="AU168" s="169">
        <f ca="1">IF(AU$5-$I$5&lt;$A61-1," ",IF(AU$5-$I$5+1&gt;'Primary inputs Alt'!$C$17,0,(SUM(OFFSET($I$23,0,AU$5-$I$5-$A61+1)))*$C114))</f>
        <v>0</v>
      </c>
      <c r="AV168" s="169">
        <f ca="1">IF(AV$5-$I$5&lt;$A61-1," ",IF(AV$5-$I$5+1&gt;'Primary inputs Alt'!$C$17,0,(SUM(OFFSET($I$23,0,AV$5-$I$5-$A61+1)))*$C114))</f>
        <v>0</v>
      </c>
      <c r="AW168" s="169">
        <f ca="1">IF(AW$5-$I$5&lt;$A61-1," ",IF(AW$5-$I$5+1&gt;'Primary inputs Alt'!$C$17,0,(SUM(OFFSET($I$23,0,AW$5-$I$5-$A61+1)))*$C114))</f>
        <v>0</v>
      </c>
      <c r="AX168" s="169">
        <f ca="1">IF(AX$5-$I$5&lt;$A61-1," ",IF(AX$5-$I$5+1&gt;'Primary inputs Alt'!$C$17,0,(SUM(OFFSET($I$23,0,AX$5-$I$5-$A61+1)))*$C114))</f>
        <v>0</v>
      </c>
      <c r="AY168" s="169">
        <f ca="1">IF(AY$5-$I$5&lt;$A61-1," ",IF(AY$5-$I$5+1&gt;'Primary inputs Alt'!$C$17,0,(SUM(OFFSET($I$23,0,AY$5-$I$5-$A61+1)))*$C114))</f>
        <v>0</v>
      </c>
      <c r="AZ168" s="169">
        <f ca="1">IF(AZ$5-$I$5&lt;$A61-1," ",IF(AZ$5-$I$5+1&gt;'Primary inputs Alt'!$C$17,0,(SUM(OFFSET($I$23,0,AZ$5-$I$5-$A61+1)))*$C114))</f>
        <v>0</v>
      </c>
      <c r="BA168" s="169">
        <f ca="1">IF(BA$5-$I$5&lt;$A61-1," ",IF(BA$5-$I$5+1&gt;'Primary inputs Alt'!$C$17,0,(SUM(OFFSET($I$23,0,BA$5-$I$5-$A61+1)))*$C114))</f>
        <v>0</v>
      </c>
      <c r="BB168" s="169">
        <f ca="1">IF(BB$5-$I$5&lt;$A61-1," ",IF(BB$5-$I$5+1&gt;'Primary inputs Alt'!$C$17,0,(SUM(OFFSET($I$23,0,BB$5-$I$5-$A61+1)))*$C114))</f>
        <v>0</v>
      </c>
      <c r="BC168" s="169">
        <f ca="1">IF(BC$5-$I$5&lt;$A61-1," ",IF(BC$5-$I$5+1&gt;'Primary inputs Alt'!$C$17,0,(SUM(OFFSET($I$23,0,BC$5-$I$5-$A61+1)))*$C114))</f>
        <v>0</v>
      </c>
      <c r="BD168" s="169">
        <f ca="1">IF(BD$5-$I$5&lt;$A61-1," ",IF(BD$5-$I$5+1&gt;'Primary inputs Alt'!$C$17,0,(SUM(OFFSET($I$23,0,BD$5-$I$5-$A61+1)))*$C114))</f>
        <v>0</v>
      </c>
      <c r="BE168" s="169">
        <f ca="1">IF(BE$5-$I$5&lt;$A61-1," ",IF(BE$5-$I$5+1&gt;'Primary inputs Alt'!$C$17,0,(SUM(OFFSET($I$23,0,BE$5-$I$5-$A61+1)))*$C114))</f>
        <v>0</v>
      </c>
      <c r="BF168" s="169">
        <f ca="1">IF(BF$5-$I$5&lt;$A61-1," ",IF(BF$5-$I$5+1&gt;'Primary inputs Alt'!$C$17,0,(SUM(OFFSET($I$23,0,BF$5-$I$5-$A61+1)))*$C114))</f>
        <v>0</v>
      </c>
    </row>
    <row r="169" spans="2:58">
      <c r="B169" s="119" t="s">
        <v>231</v>
      </c>
      <c r="C169" s="119">
        <f t="shared" ca="1" si="5"/>
        <v>0</v>
      </c>
      <c r="I169" s="169" t="str">
        <f ca="1">IF(I$5-$I$5&lt;$A62-1," ",IF(I$5-$I$5+1&gt;'Primary inputs Alt'!$C$17,0,(SUM(OFFSET($I$23,0,I$5-$I$5-$A62+1)))*$C115))</f>
        <v xml:space="preserve"> </v>
      </c>
      <c r="J169" s="169" t="str">
        <f ca="1">IF(J$5-$I$5&lt;$A62-1," ",IF(J$5-$I$5+1&gt;'Primary inputs Alt'!$C$17,0,(SUM(OFFSET($I$23,0,J$5-$I$5-$A62+1)))*$C115))</f>
        <v xml:space="preserve"> </v>
      </c>
      <c r="K169" s="169" t="str">
        <f ca="1">IF(K$5-$I$5&lt;$A62-1," ",IF(K$5-$I$5+1&gt;'Primary inputs Alt'!$C$17,0,(SUM(OFFSET($I$23,0,K$5-$I$5-$A62+1)))*$C115))</f>
        <v xml:space="preserve"> </v>
      </c>
      <c r="L169" s="169" t="str">
        <f ca="1">IF(L$5-$I$5&lt;$A62-1," ",IF(L$5-$I$5+1&gt;'Primary inputs Alt'!$C$17,0,(SUM(OFFSET($I$23,0,L$5-$I$5-$A62+1)))*$C115))</f>
        <v xml:space="preserve"> </v>
      </c>
      <c r="M169" s="169" t="str">
        <f ca="1">IF(M$5-$I$5&lt;$A62-1," ",IF(M$5-$I$5+1&gt;'Primary inputs Alt'!$C$17,0,(SUM(OFFSET($I$23,0,M$5-$I$5-$A62+1)))*$C115))</f>
        <v xml:space="preserve"> </v>
      </c>
      <c r="N169" s="169" t="str">
        <f ca="1">IF(N$5-$I$5&lt;$A62-1," ",IF(N$5-$I$5+1&gt;'Primary inputs Alt'!$C$17,0,(SUM(OFFSET($I$23,0,N$5-$I$5-$A62+1)))*$C115))</f>
        <v xml:space="preserve"> </v>
      </c>
      <c r="O169" s="169" t="str">
        <f ca="1">IF(O$5-$I$5&lt;$A62-1," ",IF(O$5-$I$5+1&gt;'Primary inputs Alt'!$C$17,0,(SUM(OFFSET($I$23,0,O$5-$I$5-$A62+1)))*$C115))</f>
        <v xml:space="preserve"> </v>
      </c>
      <c r="P169" s="169" t="str">
        <f ca="1">IF(P$5-$I$5&lt;$A62-1," ",IF(P$5-$I$5+1&gt;'Primary inputs Alt'!$C$17,0,(SUM(OFFSET($I$23,0,P$5-$I$5-$A62+1)))*$C115))</f>
        <v xml:space="preserve"> </v>
      </c>
      <c r="Q169" s="169" t="str">
        <f ca="1">IF(Q$5-$I$5&lt;$A62-1," ",IF(Q$5-$I$5+1&gt;'Primary inputs Alt'!$C$17,0,(SUM(OFFSET($I$23,0,Q$5-$I$5-$A62+1)))*$C115))</f>
        <v xml:space="preserve"> </v>
      </c>
      <c r="R169" s="169" t="str">
        <f ca="1">IF(R$5-$I$5&lt;$A62-1," ",IF(R$5-$I$5+1&gt;'Primary inputs Alt'!$C$17,0,(SUM(OFFSET($I$23,0,R$5-$I$5-$A62+1)))*$C115))</f>
        <v xml:space="preserve"> </v>
      </c>
      <c r="S169" s="169" t="str">
        <f ca="1">IF(S$5-$I$5&lt;$A62-1," ",IF(S$5-$I$5+1&gt;'Primary inputs Alt'!$C$17,0,(SUM(OFFSET($I$23,0,S$5-$I$5-$A62+1)))*$C115))</f>
        <v xml:space="preserve"> </v>
      </c>
      <c r="T169" s="169" t="str">
        <f ca="1">IF(T$5-$I$5&lt;$A62-1," ",IF(T$5-$I$5+1&gt;'Primary inputs Alt'!$C$17,0,(SUM(OFFSET($I$23,0,T$5-$I$5-$A62+1)))*$C115))</f>
        <v xml:space="preserve"> </v>
      </c>
      <c r="U169" s="169" t="str">
        <f ca="1">IF(U$5-$I$5&lt;$A62-1," ",IF(U$5-$I$5+1&gt;'Primary inputs Alt'!$C$17,0,(SUM(OFFSET($I$23,0,U$5-$I$5-$A62+1)))*$C115))</f>
        <v xml:space="preserve"> </v>
      </c>
      <c r="V169" s="169" t="str">
        <f ca="1">IF(V$5-$I$5&lt;$A62-1," ",IF(V$5-$I$5+1&gt;'Primary inputs Alt'!$C$17,0,(SUM(OFFSET($I$23,0,V$5-$I$5-$A62+1)))*$C115))</f>
        <v xml:space="preserve"> </v>
      </c>
      <c r="W169" s="169" t="str">
        <f ca="1">IF(W$5-$I$5&lt;$A62-1," ",IF(W$5-$I$5+1&gt;'Primary inputs Alt'!$C$17,0,(SUM(OFFSET($I$23,0,W$5-$I$5-$A62+1)))*$C115))</f>
        <v xml:space="preserve"> </v>
      </c>
      <c r="X169" s="169" t="str">
        <f ca="1">IF(X$5-$I$5&lt;$A62-1," ",IF(X$5-$I$5+1&gt;'Primary inputs Alt'!$C$17,0,(SUM(OFFSET($I$23,0,X$5-$I$5-$A62+1)))*$C115))</f>
        <v xml:space="preserve"> </v>
      </c>
      <c r="Y169" s="169" t="str">
        <f ca="1">IF(Y$5-$I$5&lt;$A62-1," ",IF(Y$5-$I$5+1&gt;'Primary inputs Alt'!$C$17,0,(SUM(OFFSET($I$23,0,Y$5-$I$5-$A62+1)))*$C115))</f>
        <v xml:space="preserve"> </v>
      </c>
      <c r="Z169" s="169" t="str">
        <f ca="1">IF(Z$5-$I$5&lt;$A62-1," ",IF(Z$5-$I$5+1&gt;'Primary inputs Alt'!$C$17,0,(SUM(OFFSET($I$23,0,Z$5-$I$5-$A62+1)))*$C115))</f>
        <v xml:space="preserve"> </v>
      </c>
      <c r="AA169" s="169" t="str">
        <f ca="1">IF(AA$5-$I$5&lt;$A62-1," ",IF(AA$5-$I$5+1&gt;'Primary inputs Alt'!$C$17,0,(SUM(OFFSET($I$23,0,AA$5-$I$5-$A62+1)))*$C115))</f>
        <v xml:space="preserve"> </v>
      </c>
      <c r="AB169" s="169" t="str">
        <f ca="1">IF(AB$5-$I$5&lt;$A62-1," ",IF(AB$5-$I$5+1&gt;'Primary inputs Alt'!$C$17,0,(SUM(OFFSET($I$23,0,AB$5-$I$5-$A62+1)))*$C115))</f>
        <v xml:space="preserve"> </v>
      </c>
      <c r="AC169" s="169" t="str">
        <f ca="1">IF(AC$5-$I$5&lt;$A62-1," ",IF(AC$5-$I$5+1&gt;'Primary inputs Alt'!$C$17,0,(SUM(OFFSET($I$23,0,AC$5-$I$5-$A62+1)))*$C115))</f>
        <v xml:space="preserve"> </v>
      </c>
      <c r="AD169" s="169" t="str">
        <f ca="1">IF(AD$5-$I$5&lt;$A62-1," ",IF(AD$5-$I$5+1&gt;'Primary inputs Alt'!$C$17,0,(SUM(OFFSET($I$23,0,AD$5-$I$5-$A62+1)))*$C115))</f>
        <v xml:space="preserve"> </v>
      </c>
      <c r="AE169" s="169" t="str">
        <f ca="1">IF(AE$5-$I$5&lt;$A62-1," ",IF(AE$5-$I$5+1&gt;'Primary inputs Alt'!$C$17,0,(SUM(OFFSET($I$23,0,AE$5-$I$5-$A62+1)))*$C115))</f>
        <v xml:space="preserve"> </v>
      </c>
      <c r="AF169" s="169" t="str">
        <f ca="1">IF(AF$5-$I$5&lt;$A62-1," ",IF(AF$5-$I$5+1&gt;'Primary inputs Alt'!$C$17,0,(SUM(OFFSET($I$23,0,AF$5-$I$5-$A62+1)))*$C115))</f>
        <v xml:space="preserve"> </v>
      </c>
      <c r="AG169" s="169" t="str">
        <f ca="1">IF(AG$5-$I$5&lt;$A62-1," ",IF(AG$5-$I$5+1&gt;'Primary inputs Alt'!$C$17,0,(SUM(OFFSET($I$23,0,AG$5-$I$5-$A62+1)))*$C115))</f>
        <v xml:space="preserve"> </v>
      </c>
      <c r="AH169" s="169" t="str">
        <f ca="1">IF(AH$5-$I$5&lt;$A62-1," ",IF(AH$5-$I$5+1&gt;'Primary inputs Alt'!$C$17,0,(SUM(OFFSET($I$23,0,AH$5-$I$5-$A62+1)))*$C115))</f>
        <v xml:space="preserve"> </v>
      </c>
      <c r="AI169" s="169" t="str">
        <f ca="1">IF(AI$5-$I$5&lt;$A62-1," ",IF(AI$5-$I$5+1&gt;'Primary inputs Alt'!$C$17,0,(SUM(OFFSET($I$23,0,AI$5-$I$5-$A62+1)))*$C115))</f>
        <v xml:space="preserve"> </v>
      </c>
      <c r="AJ169" s="169" t="str">
        <f ca="1">IF(AJ$5-$I$5&lt;$A62-1," ",IF(AJ$5-$I$5+1&gt;'Primary inputs Alt'!$C$17,0,(SUM(OFFSET($I$23,0,AJ$5-$I$5-$A62+1)))*$C115))</f>
        <v xml:space="preserve"> </v>
      </c>
      <c r="AK169" s="169" t="str">
        <f ca="1">IF(AK$5-$I$5&lt;$A62-1," ",IF(AK$5-$I$5+1&gt;'Primary inputs Alt'!$C$17,0,(SUM(OFFSET($I$23,0,AK$5-$I$5-$A62+1)))*$C115))</f>
        <v xml:space="preserve"> </v>
      </c>
      <c r="AL169" s="169" t="str">
        <f ca="1">IF(AL$5-$I$5&lt;$A62-1," ",IF(AL$5-$I$5+1&gt;'Primary inputs Alt'!$C$17,0,(SUM(OFFSET($I$23,0,AL$5-$I$5-$A62+1)))*$C115))</f>
        <v xml:space="preserve"> </v>
      </c>
      <c r="AM169" s="169" t="str">
        <f ca="1">IF(AM$5-$I$5&lt;$A62-1," ",IF(AM$5-$I$5+1&gt;'Primary inputs Alt'!$C$17,0,(SUM(OFFSET($I$23,0,AM$5-$I$5-$A62+1)))*$C115))</f>
        <v xml:space="preserve"> </v>
      </c>
      <c r="AN169" s="169" t="str">
        <f ca="1">IF(AN$5-$I$5&lt;$A62-1," ",IF(AN$5-$I$5+1&gt;'Primary inputs Alt'!$C$17,0,(SUM(OFFSET($I$23,0,AN$5-$I$5-$A62+1)))*$C115))</f>
        <v xml:space="preserve"> </v>
      </c>
      <c r="AO169" s="169" t="str">
        <f ca="1">IF(AO$5-$I$5&lt;$A62-1," ",IF(AO$5-$I$5+1&gt;'Primary inputs Alt'!$C$17,0,(SUM(OFFSET($I$23,0,AO$5-$I$5-$A62+1)))*$C115))</f>
        <v xml:space="preserve"> </v>
      </c>
      <c r="AP169" s="169" t="str">
        <f ca="1">IF(AP$5-$I$5&lt;$A62-1," ",IF(AP$5-$I$5+1&gt;'Primary inputs Alt'!$C$17,0,(SUM(OFFSET($I$23,0,AP$5-$I$5-$A62+1)))*$C115))</f>
        <v xml:space="preserve"> </v>
      </c>
      <c r="AQ169" s="169" t="str">
        <f ca="1">IF(AQ$5-$I$5&lt;$A62-1," ",IF(AQ$5-$I$5+1&gt;'Primary inputs Alt'!$C$17,0,(SUM(OFFSET($I$23,0,AQ$5-$I$5-$A62+1)))*$C115))</f>
        <v xml:space="preserve"> </v>
      </c>
      <c r="AR169" s="169" t="str">
        <f ca="1">IF(AR$5-$I$5&lt;$A62-1," ",IF(AR$5-$I$5+1&gt;'Primary inputs Alt'!$C$17,0,(SUM(OFFSET($I$23,0,AR$5-$I$5-$A62+1)))*$C115))</f>
        <v xml:space="preserve"> </v>
      </c>
      <c r="AS169" s="169">
        <f ca="1">IF(AS$5-$I$5&lt;$A62-1," ",IF(AS$5-$I$5+1&gt;'Primary inputs Alt'!$C$17,0,(SUM(OFFSET($I$23,0,AS$5-$I$5-$A62+1)))*$C115))</f>
        <v>0</v>
      </c>
      <c r="AT169" s="169">
        <f ca="1">IF(AT$5-$I$5&lt;$A62-1," ",IF(AT$5-$I$5+1&gt;'Primary inputs Alt'!$C$17,0,(SUM(OFFSET($I$23,0,AT$5-$I$5-$A62+1)))*$C115))</f>
        <v>0</v>
      </c>
      <c r="AU169" s="169">
        <f ca="1">IF(AU$5-$I$5&lt;$A62-1," ",IF(AU$5-$I$5+1&gt;'Primary inputs Alt'!$C$17,0,(SUM(OFFSET($I$23,0,AU$5-$I$5-$A62+1)))*$C115))</f>
        <v>0</v>
      </c>
      <c r="AV169" s="169">
        <f ca="1">IF(AV$5-$I$5&lt;$A62-1," ",IF(AV$5-$I$5+1&gt;'Primary inputs Alt'!$C$17,0,(SUM(OFFSET($I$23,0,AV$5-$I$5-$A62+1)))*$C115))</f>
        <v>0</v>
      </c>
      <c r="AW169" s="169">
        <f ca="1">IF(AW$5-$I$5&lt;$A62-1," ",IF(AW$5-$I$5+1&gt;'Primary inputs Alt'!$C$17,0,(SUM(OFFSET($I$23,0,AW$5-$I$5-$A62+1)))*$C115))</f>
        <v>0</v>
      </c>
      <c r="AX169" s="169">
        <f ca="1">IF(AX$5-$I$5&lt;$A62-1," ",IF(AX$5-$I$5+1&gt;'Primary inputs Alt'!$C$17,0,(SUM(OFFSET($I$23,0,AX$5-$I$5-$A62+1)))*$C115))</f>
        <v>0</v>
      </c>
      <c r="AY169" s="169">
        <f ca="1">IF(AY$5-$I$5&lt;$A62-1," ",IF(AY$5-$I$5+1&gt;'Primary inputs Alt'!$C$17,0,(SUM(OFFSET($I$23,0,AY$5-$I$5-$A62+1)))*$C115))</f>
        <v>0</v>
      </c>
      <c r="AZ169" s="169">
        <f ca="1">IF(AZ$5-$I$5&lt;$A62-1," ",IF(AZ$5-$I$5+1&gt;'Primary inputs Alt'!$C$17,0,(SUM(OFFSET($I$23,0,AZ$5-$I$5-$A62+1)))*$C115))</f>
        <v>0</v>
      </c>
      <c r="BA169" s="169">
        <f ca="1">IF(BA$5-$I$5&lt;$A62-1," ",IF(BA$5-$I$5+1&gt;'Primary inputs Alt'!$C$17,0,(SUM(OFFSET($I$23,0,BA$5-$I$5-$A62+1)))*$C115))</f>
        <v>0</v>
      </c>
      <c r="BB169" s="169">
        <f ca="1">IF(BB$5-$I$5&lt;$A62-1," ",IF(BB$5-$I$5+1&gt;'Primary inputs Alt'!$C$17,0,(SUM(OFFSET($I$23,0,BB$5-$I$5-$A62+1)))*$C115))</f>
        <v>0</v>
      </c>
      <c r="BC169" s="169">
        <f ca="1">IF(BC$5-$I$5&lt;$A62-1," ",IF(BC$5-$I$5+1&gt;'Primary inputs Alt'!$C$17,0,(SUM(OFFSET($I$23,0,BC$5-$I$5-$A62+1)))*$C115))</f>
        <v>0</v>
      </c>
      <c r="BD169" s="169">
        <f ca="1">IF(BD$5-$I$5&lt;$A62-1," ",IF(BD$5-$I$5+1&gt;'Primary inputs Alt'!$C$17,0,(SUM(OFFSET($I$23,0,BD$5-$I$5-$A62+1)))*$C115))</f>
        <v>0</v>
      </c>
      <c r="BE169" s="169">
        <f ca="1">IF(BE$5-$I$5&lt;$A62-1," ",IF(BE$5-$I$5+1&gt;'Primary inputs Alt'!$C$17,0,(SUM(OFFSET($I$23,0,BE$5-$I$5-$A62+1)))*$C115))</f>
        <v>0</v>
      </c>
      <c r="BF169" s="169">
        <f ca="1">IF(BF$5-$I$5&lt;$A62-1," ",IF(BF$5-$I$5+1&gt;'Primary inputs Alt'!$C$17,0,(SUM(OFFSET($I$23,0,BF$5-$I$5-$A62+1)))*$C115))</f>
        <v>0</v>
      </c>
    </row>
    <row r="170" spans="2:58">
      <c r="B170" s="119" t="s">
        <v>232</v>
      </c>
      <c r="C170" s="119">
        <f t="shared" ca="1" si="5"/>
        <v>0</v>
      </c>
      <c r="I170" s="169" t="str">
        <f ca="1">IF(I$5-$I$5&lt;$A63-1," ",IF(I$5-$I$5+1&gt;'Primary inputs Alt'!$C$17,0,(SUM(OFFSET($I$23,0,I$5-$I$5-$A63+1)))*$C116))</f>
        <v xml:space="preserve"> </v>
      </c>
      <c r="J170" s="169" t="str">
        <f ca="1">IF(J$5-$I$5&lt;$A63-1," ",IF(J$5-$I$5+1&gt;'Primary inputs Alt'!$C$17,0,(SUM(OFFSET($I$23,0,J$5-$I$5-$A63+1)))*$C116))</f>
        <v xml:space="preserve"> </v>
      </c>
      <c r="K170" s="169" t="str">
        <f ca="1">IF(K$5-$I$5&lt;$A63-1," ",IF(K$5-$I$5+1&gt;'Primary inputs Alt'!$C$17,0,(SUM(OFFSET($I$23,0,K$5-$I$5-$A63+1)))*$C116))</f>
        <v xml:space="preserve"> </v>
      </c>
      <c r="L170" s="169" t="str">
        <f ca="1">IF(L$5-$I$5&lt;$A63-1," ",IF(L$5-$I$5+1&gt;'Primary inputs Alt'!$C$17,0,(SUM(OFFSET($I$23,0,L$5-$I$5-$A63+1)))*$C116))</f>
        <v xml:space="preserve"> </v>
      </c>
      <c r="M170" s="169" t="str">
        <f ca="1">IF(M$5-$I$5&lt;$A63-1," ",IF(M$5-$I$5+1&gt;'Primary inputs Alt'!$C$17,0,(SUM(OFFSET($I$23,0,M$5-$I$5-$A63+1)))*$C116))</f>
        <v xml:space="preserve"> </v>
      </c>
      <c r="N170" s="169" t="str">
        <f ca="1">IF(N$5-$I$5&lt;$A63-1," ",IF(N$5-$I$5+1&gt;'Primary inputs Alt'!$C$17,0,(SUM(OFFSET($I$23,0,N$5-$I$5-$A63+1)))*$C116))</f>
        <v xml:space="preserve"> </v>
      </c>
      <c r="O170" s="169" t="str">
        <f ca="1">IF(O$5-$I$5&lt;$A63-1," ",IF(O$5-$I$5+1&gt;'Primary inputs Alt'!$C$17,0,(SUM(OFFSET($I$23,0,O$5-$I$5-$A63+1)))*$C116))</f>
        <v xml:space="preserve"> </v>
      </c>
      <c r="P170" s="169" t="str">
        <f ca="1">IF(P$5-$I$5&lt;$A63-1," ",IF(P$5-$I$5+1&gt;'Primary inputs Alt'!$C$17,0,(SUM(OFFSET($I$23,0,P$5-$I$5-$A63+1)))*$C116))</f>
        <v xml:space="preserve"> </v>
      </c>
      <c r="Q170" s="169" t="str">
        <f ca="1">IF(Q$5-$I$5&lt;$A63-1," ",IF(Q$5-$I$5+1&gt;'Primary inputs Alt'!$C$17,0,(SUM(OFFSET($I$23,0,Q$5-$I$5-$A63+1)))*$C116))</f>
        <v xml:space="preserve"> </v>
      </c>
      <c r="R170" s="169" t="str">
        <f ca="1">IF(R$5-$I$5&lt;$A63-1," ",IF(R$5-$I$5+1&gt;'Primary inputs Alt'!$C$17,0,(SUM(OFFSET($I$23,0,R$5-$I$5-$A63+1)))*$C116))</f>
        <v xml:space="preserve"> </v>
      </c>
      <c r="S170" s="169" t="str">
        <f ca="1">IF(S$5-$I$5&lt;$A63-1," ",IF(S$5-$I$5+1&gt;'Primary inputs Alt'!$C$17,0,(SUM(OFFSET($I$23,0,S$5-$I$5-$A63+1)))*$C116))</f>
        <v xml:space="preserve"> </v>
      </c>
      <c r="T170" s="169" t="str">
        <f ca="1">IF(T$5-$I$5&lt;$A63-1," ",IF(T$5-$I$5+1&gt;'Primary inputs Alt'!$C$17,0,(SUM(OFFSET($I$23,0,T$5-$I$5-$A63+1)))*$C116))</f>
        <v xml:space="preserve"> </v>
      </c>
      <c r="U170" s="169" t="str">
        <f ca="1">IF(U$5-$I$5&lt;$A63-1," ",IF(U$5-$I$5+1&gt;'Primary inputs Alt'!$C$17,0,(SUM(OFFSET($I$23,0,U$5-$I$5-$A63+1)))*$C116))</f>
        <v xml:space="preserve"> </v>
      </c>
      <c r="V170" s="169" t="str">
        <f ca="1">IF(V$5-$I$5&lt;$A63-1," ",IF(V$5-$I$5+1&gt;'Primary inputs Alt'!$C$17,0,(SUM(OFFSET($I$23,0,V$5-$I$5-$A63+1)))*$C116))</f>
        <v xml:space="preserve"> </v>
      </c>
      <c r="W170" s="169" t="str">
        <f ca="1">IF(W$5-$I$5&lt;$A63-1," ",IF(W$5-$I$5+1&gt;'Primary inputs Alt'!$C$17,0,(SUM(OFFSET($I$23,0,W$5-$I$5-$A63+1)))*$C116))</f>
        <v xml:space="preserve"> </v>
      </c>
      <c r="X170" s="169" t="str">
        <f ca="1">IF(X$5-$I$5&lt;$A63-1," ",IF(X$5-$I$5+1&gt;'Primary inputs Alt'!$C$17,0,(SUM(OFFSET($I$23,0,X$5-$I$5-$A63+1)))*$C116))</f>
        <v xml:space="preserve"> </v>
      </c>
      <c r="Y170" s="169" t="str">
        <f ca="1">IF(Y$5-$I$5&lt;$A63-1," ",IF(Y$5-$I$5+1&gt;'Primary inputs Alt'!$C$17,0,(SUM(OFFSET($I$23,0,Y$5-$I$5-$A63+1)))*$C116))</f>
        <v xml:space="preserve"> </v>
      </c>
      <c r="Z170" s="169" t="str">
        <f ca="1">IF(Z$5-$I$5&lt;$A63-1," ",IF(Z$5-$I$5+1&gt;'Primary inputs Alt'!$C$17,0,(SUM(OFFSET($I$23,0,Z$5-$I$5-$A63+1)))*$C116))</f>
        <v xml:space="preserve"> </v>
      </c>
      <c r="AA170" s="169" t="str">
        <f ca="1">IF(AA$5-$I$5&lt;$A63-1," ",IF(AA$5-$I$5+1&gt;'Primary inputs Alt'!$C$17,0,(SUM(OFFSET($I$23,0,AA$5-$I$5-$A63+1)))*$C116))</f>
        <v xml:space="preserve"> </v>
      </c>
      <c r="AB170" s="169" t="str">
        <f ca="1">IF(AB$5-$I$5&lt;$A63-1," ",IF(AB$5-$I$5+1&gt;'Primary inputs Alt'!$C$17,0,(SUM(OFFSET($I$23,0,AB$5-$I$5-$A63+1)))*$C116))</f>
        <v xml:space="preserve"> </v>
      </c>
      <c r="AC170" s="169" t="str">
        <f ca="1">IF(AC$5-$I$5&lt;$A63-1," ",IF(AC$5-$I$5+1&gt;'Primary inputs Alt'!$C$17,0,(SUM(OFFSET($I$23,0,AC$5-$I$5-$A63+1)))*$C116))</f>
        <v xml:space="preserve"> </v>
      </c>
      <c r="AD170" s="169" t="str">
        <f ca="1">IF(AD$5-$I$5&lt;$A63-1," ",IF(AD$5-$I$5+1&gt;'Primary inputs Alt'!$C$17,0,(SUM(OFFSET($I$23,0,AD$5-$I$5-$A63+1)))*$C116))</f>
        <v xml:space="preserve"> </v>
      </c>
      <c r="AE170" s="169" t="str">
        <f ca="1">IF(AE$5-$I$5&lt;$A63-1," ",IF(AE$5-$I$5+1&gt;'Primary inputs Alt'!$C$17,0,(SUM(OFFSET($I$23,0,AE$5-$I$5-$A63+1)))*$C116))</f>
        <v xml:space="preserve"> </v>
      </c>
      <c r="AF170" s="169" t="str">
        <f ca="1">IF(AF$5-$I$5&lt;$A63-1," ",IF(AF$5-$I$5+1&gt;'Primary inputs Alt'!$C$17,0,(SUM(OFFSET($I$23,0,AF$5-$I$5-$A63+1)))*$C116))</f>
        <v xml:space="preserve"> </v>
      </c>
      <c r="AG170" s="169" t="str">
        <f ca="1">IF(AG$5-$I$5&lt;$A63-1," ",IF(AG$5-$I$5+1&gt;'Primary inputs Alt'!$C$17,0,(SUM(OFFSET($I$23,0,AG$5-$I$5-$A63+1)))*$C116))</f>
        <v xml:space="preserve"> </v>
      </c>
      <c r="AH170" s="169" t="str">
        <f ca="1">IF(AH$5-$I$5&lt;$A63-1," ",IF(AH$5-$I$5+1&gt;'Primary inputs Alt'!$C$17,0,(SUM(OFFSET($I$23,0,AH$5-$I$5-$A63+1)))*$C116))</f>
        <v xml:space="preserve"> </v>
      </c>
      <c r="AI170" s="169" t="str">
        <f ca="1">IF(AI$5-$I$5&lt;$A63-1," ",IF(AI$5-$I$5+1&gt;'Primary inputs Alt'!$C$17,0,(SUM(OFFSET($I$23,0,AI$5-$I$5-$A63+1)))*$C116))</f>
        <v xml:space="preserve"> </v>
      </c>
      <c r="AJ170" s="169" t="str">
        <f ca="1">IF(AJ$5-$I$5&lt;$A63-1," ",IF(AJ$5-$I$5+1&gt;'Primary inputs Alt'!$C$17,0,(SUM(OFFSET($I$23,0,AJ$5-$I$5-$A63+1)))*$C116))</f>
        <v xml:space="preserve"> </v>
      </c>
      <c r="AK170" s="169" t="str">
        <f ca="1">IF(AK$5-$I$5&lt;$A63-1," ",IF(AK$5-$I$5+1&gt;'Primary inputs Alt'!$C$17,0,(SUM(OFFSET($I$23,0,AK$5-$I$5-$A63+1)))*$C116))</f>
        <v xml:space="preserve"> </v>
      </c>
      <c r="AL170" s="169" t="str">
        <f ca="1">IF(AL$5-$I$5&lt;$A63-1," ",IF(AL$5-$I$5+1&gt;'Primary inputs Alt'!$C$17,0,(SUM(OFFSET($I$23,0,AL$5-$I$5-$A63+1)))*$C116))</f>
        <v xml:space="preserve"> </v>
      </c>
      <c r="AM170" s="169" t="str">
        <f ca="1">IF(AM$5-$I$5&lt;$A63-1," ",IF(AM$5-$I$5+1&gt;'Primary inputs Alt'!$C$17,0,(SUM(OFFSET($I$23,0,AM$5-$I$5-$A63+1)))*$C116))</f>
        <v xml:space="preserve"> </v>
      </c>
      <c r="AN170" s="169" t="str">
        <f ca="1">IF(AN$5-$I$5&lt;$A63-1," ",IF(AN$5-$I$5+1&gt;'Primary inputs Alt'!$C$17,0,(SUM(OFFSET($I$23,0,AN$5-$I$5-$A63+1)))*$C116))</f>
        <v xml:space="preserve"> </v>
      </c>
      <c r="AO170" s="169" t="str">
        <f ca="1">IF(AO$5-$I$5&lt;$A63-1," ",IF(AO$5-$I$5+1&gt;'Primary inputs Alt'!$C$17,0,(SUM(OFFSET($I$23,0,AO$5-$I$5-$A63+1)))*$C116))</f>
        <v xml:space="preserve"> </v>
      </c>
      <c r="AP170" s="169" t="str">
        <f ca="1">IF(AP$5-$I$5&lt;$A63-1," ",IF(AP$5-$I$5+1&gt;'Primary inputs Alt'!$C$17,0,(SUM(OFFSET($I$23,0,AP$5-$I$5-$A63+1)))*$C116))</f>
        <v xml:space="preserve"> </v>
      </c>
      <c r="AQ170" s="169" t="str">
        <f ca="1">IF(AQ$5-$I$5&lt;$A63-1," ",IF(AQ$5-$I$5+1&gt;'Primary inputs Alt'!$C$17,0,(SUM(OFFSET($I$23,0,AQ$5-$I$5-$A63+1)))*$C116))</f>
        <v xml:space="preserve"> </v>
      </c>
      <c r="AR170" s="169" t="str">
        <f ca="1">IF(AR$5-$I$5&lt;$A63-1," ",IF(AR$5-$I$5+1&gt;'Primary inputs Alt'!$C$17,0,(SUM(OFFSET($I$23,0,AR$5-$I$5-$A63+1)))*$C116))</f>
        <v xml:space="preserve"> </v>
      </c>
      <c r="AS170" s="169" t="str">
        <f ca="1">IF(AS$5-$I$5&lt;$A63-1," ",IF(AS$5-$I$5+1&gt;'Primary inputs Alt'!$C$17,0,(SUM(OFFSET($I$23,0,AS$5-$I$5-$A63+1)))*$C116))</f>
        <v xml:space="preserve"> </v>
      </c>
      <c r="AT170" s="169">
        <f ca="1">IF(AT$5-$I$5&lt;$A63-1," ",IF(AT$5-$I$5+1&gt;'Primary inputs Alt'!$C$17,0,(SUM(OFFSET($I$23,0,AT$5-$I$5-$A63+1)))*$C116))</f>
        <v>0</v>
      </c>
      <c r="AU170" s="169">
        <f ca="1">IF(AU$5-$I$5&lt;$A63-1," ",IF(AU$5-$I$5+1&gt;'Primary inputs Alt'!$C$17,0,(SUM(OFFSET($I$23,0,AU$5-$I$5-$A63+1)))*$C116))</f>
        <v>0</v>
      </c>
      <c r="AV170" s="169">
        <f ca="1">IF(AV$5-$I$5&lt;$A63-1," ",IF(AV$5-$I$5+1&gt;'Primary inputs Alt'!$C$17,0,(SUM(OFFSET($I$23,0,AV$5-$I$5-$A63+1)))*$C116))</f>
        <v>0</v>
      </c>
      <c r="AW170" s="169">
        <f ca="1">IF(AW$5-$I$5&lt;$A63-1," ",IF(AW$5-$I$5+1&gt;'Primary inputs Alt'!$C$17,0,(SUM(OFFSET($I$23,0,AW$5-$I$5-$A63+1)))*$C116))</f>
        <v>0</v>
      </c>
      <c r="AX170" s="169">
        <f ca="1">IF(AX$5-$I$5&lt;$A63-1," ",IF(AX$5-$I$5+1&gt;'Primary inputs Alt'!$C$17,0,(SUM(OFFSET($I$23,0,AX$5-$I$5-$A63+1)))*$C116))</f>
        <v>0</v>
      </c>
      <c r="AY170" s="169">
        <f ca="1">IF(AY$5-$I$5&lt;$A63-1," ",IF(AY$5-$I$5+1&gt;'Primary inputs Alt'!$C$17,0,(SUM(OFFSET($I$23,0,AY$5-$I$5-$A63+1)))*$C116))</f>
        <v>0</v>
      </c>
      <c r="AZ170" s="169">
        <f ca="1">IF(AZ$5-$I$5&lt;$A63-1," ",IF(AZ$5-$I$5+1&gt;'Primary inputs Alt'!$C$17,0,(SUM(OFFSET($I$23,0,AZ$5-$I$5-$A63+1)))*$C116))</f>
        <v>0</v>
      </c>
      <c r="BA170" s="169">
        <f ca="1">IF(BA$5-$I$5&lt;$A63-1," ",IF(BA$5-$I$5+1&gt;'Primary inputs Alt'!$C$17,0,(SUM(OFFSET($I$23,0,BA$5-$I$5-$A63+1)))*$C116))</f>
        <v>0</v>
      </c>
      <c r="BB170" s="169">
        <f ca="1">IF(BB$5-$I$5&lt;$A63-1," ",IF(BB$5-$I$5+1&gt;'Primary inputs Alt'!$C$17,0,(SUM(OFFSET($I$23,0,BB$5-$I$5-$A63+1)))*$C116))</f>
        <v>0</v>
      </c>
      <c r="BC170" s="169">
        <f ca="1">IF(BC$5-$I$5&lt;$A63-1," ",IF(BC$5-$I$5+1&gt;'Primary inputs Alt'!$C$17,0,(SUM(OFFSET($I$23,0,BC$5-$I$5-$A63+1)))*$C116))</f>
        <v>0</v>
      </c>
      <c r="BD170" s="169">
        <f ca="1">IF(BD$5-$I$5&lt;$A63-1," ",IF(BD$5-$I$5+1&gt;'Primary inputs Alt'!$C$17,0,(SUM(OFFSET($I$23,0,BD$5-$I$5-$A63+1)))*$C116))</f>
        <v>0</v>
      </c>
      <c r="BE170" s="169">
        <f ca="1">IF(BE$5-$I$5&lt;$A63-1," ",IF(BE$5-$I$5+1&gt;'Primary inputs Alt'!$C$17,0,(SUM(OFFSET($I$23,0,BE$5-$I$5-$A63+1)))*$C116))</f>
        <v>0</v>
      </c>
      <c r="BF170" s="169">
        <f ca="1">IF(BF$5-$I$5&lt;$A63-1," ",IF(BF$5-$I$5+1&gt;'Primary inputs Alt'!$C$17,0,(SUM(OFFSET($I$23,0,BF$5-$I$5-$A63+1)))*$C116))</f>
        <v>0</v>
      </c>
    </row>
    <row r="171" spans="2:58">
      <c r="B171" s="119" t="s">
        <v>233</v>
      </c>
      <c r="C171" s="119">
        <f t="shared" ca="1" si="5"/>
        <v>0</v>
      </c>
      <c r="I171" s="169" t="str">
        <f ca="1">IF(I$5-$I$5&lt;$A64-1," ",IF(I$5-$I$5+1&gt;'Primary inputs Alt'!$C$17,0,(SUM(OFFSET($I$23,0,I$5-$I$5-$A64+1)))*$C117))</f>
        <v xml:space="preserve"> </v>
      </c>
      <c r="J171" s="169" t="str">
        <f ca="1">IF(J$5-$I$5&lt;$A64-1," ",IF(J$5-$I$5+1&gt;'Primary inputs Alt'!$C$17,0,(SUM(OFFSET($I$23,0,J$5-$I$5-$A64+1)))*$C117))</f>
        <v xml:space="preserve"> </v>
      </c>
      <c r="K171" s="169" t="str">
        <f ca="1">IF(K$5-$I$5&lt;$A64-1," ",IF(K$5-$I$5+1&gt;'Primary inputs Alt'!$C$17,0,(SUM(OFFSET($I$23,0,K$5-$I$5-$A64+1)))*$C117))</f>
        <v xml:space="preserve"> </v>
      </c>
      <c r="L171" s="169" t="str">
        <f ca="1">IF(L$5-$I$5&lt;$A64-1," ",IF(L$5-$I$5+1&gt;'Primary inputs Alt'!$C$17,0,(SUM(OFFSET($I$23,0,L$5-$I$5-$A64+1)))*$C117))</f>
        <v xml:space="preserve"> </v>
      </c>
      <c r="M171" s="169" t="str">
        <f ca="1">IF(M$5-$I$5&lt;$A64-1," ",IF(M$5-$I$5+1&gt;'Primary inputs Alt'!$C$17,0,(SUM(OFFSET($I$23,0,M$5-$I$5-$A64+1)))*$C117))</f>
        <v xml:space="preserve"> </v>
      </c>
      <c r="N171" s="169" t="str">
        <f ca="1">IF(N$5-$I$5&lt;$A64-1," ",IF(N$5-$I$5+1&gt;'Primary inputs Alt'!$C$17,0,(SUM(OFFSET($I$23,0,N$5-$I$5-$A64+1)))*$C117))</f>
        <v xml:space="preserve"> </v>
      </c>
      <c r="O171" s="169" t="str">
        <f ca="1">IF(O$5-$I$5&lt;$A64-1," ",IF(O$5-$I$5+1&gt;'Primary inputs Alt'!$C$17,0,(SUM(OFFSET($I$23,0,O$5-$I$5-$A64+1)))*$C117))</f>
        <v xml:space="preserve"> </v>
      </c>
      <c r="P171" s="169" t="str">
        <f ca="1">IF(P$5-$I$5&lt;$A64-1," ",IF(P$5-$I$5+1&gt;'Primary inputs Alt'!$C$17,0,(SUM(OFFSET($I$23,0,P$5-$I$5-$A64+1)))*$C117))</f>
        <v xml:space="preserve"> </v>
      </c>
      <c r="Q171" s="169" t="str">
        <f ca="1">IF(Q$5-$I$5&lt;$A64-1," ",IF(Q$5-$I$5+1&gt;'Primary inputs Alt'!$C$17,0,(SUM(OFFSET($I$23,0,Q$5-$I$5-$A64+1)))*$C117))</f>
        <v xml:space="preserve"> </v>
      </c>
      <c r="R171" s="169" t="str">
        <f ca="1">IF(R$5-$I$5&lt;$A64-1," ",IF(R$5-$I$5+1&gt;'Primary inputs Alt'!$C$17,0,(SUM(OFFSET($I$23,0,R$5-$I$5-$A64+1)))*$C117))</f>
        <v xml:space="preserve"> </v>
      </c>
      <c r="S171" s="169" t="str">
        <f ca="1">IF(S$5-$I$5&lt;$A64-1," ",IF(S$5-$I$5+1&gt;'Primary inputs Alt'!$C$17,0,(SUM(OFFSET($I$23,0,S$5-$I$5-$A64+1)))*$C117))</f>
        <v xml:space="preserve"> </v>
      </c>
      <c r="T171" s="169" t="str">
        <f ca="1">IF(T$5-$I$5&lt;$A64-1," ",IF(T$5-$I$5+1&gt;'Primary inputs Alt'!$C$17,0,(SUM(OFFSET($I$23,0,T$5-$I$5-$A64+1)))*$C117))</f>
        <v xml:space="preserve"> </v>
      </c>
      <c r="U171" s="169" t="str">
        <f ca="1">IF(U$5-$I$5&lt;$A64-1," ",IF(U$5-$I$5+1&gt;'Primary inputs Alt'!$C$17,0,(SUM(OFFSET($I$23,0,U$5-$I$5-$A64+1)))*$C117))</f>
        <v xml:space="preserve"> </v>
      </c>
      <c r="V171" s="169" t="str">
        <f ca="1">IF(V$5-$I$5&lt;$A64-1," ",IF(V$5-$I$5+1&gt;'Primary inputs Alt'!$C$17,0,(SUM(OFFSET($I$23,0,V$5-$I$5-$A64+1)))*$C117))</f>
        <v xml:space="preserve"> </v>
      </c>
      <c r="W171" s="169" t="str">
        <f ca="1">IF(W$5-$I$5&lt;$A64-1," ",IF(W$5-$I$5+1&gt;'Primary inputs Alt'!$C$17,0,(SUM(OFFSET($I$23,0,W$5-$I$5-$A64+1)))*$C117))</f>
        <v xml:space="preserve"> </v>
      </c>
      <c r="X171" s="169" t="str">
        <f ca="1">IF(X$5-$I$5&lt;$A64-1," ",IF(X$5-$I$5+1&gt;'Primary inputs Alt'!$C$17,0,(SUM(OFFSET($I$23,0,X$5-$I$5-$A64+1)))*$C117))</f>
        <v xml:space="preserve"> </v>
      </c>
      <c r="Y171" s="169" t="str">
        <f ca="1">IF(Y$5-$I$5&lt;$A64-1," ",IF(Y$5-$I$5+1&gt;'Primary inputs Alt'!$C$17,0,(SUM(OFFSET($I$23,0,Y$5-$I$5-$A64+1)))*$C117))</f>
        <v xml:space="preserve"> </v>
      </c>
      <c r="Z171" s="169" t="str">
        <f ca="1">IF(Z$5-$I$5&lt;$A64-1," ",IF(Z$5-$I$5+1&gt;'Primary inputs Alt'!$C$17,0,(SUM(OFFSET($I$23,0,Z$5-$I$5-$A64+1)))*$C117))</f>
        <v xml:space="preserve"> </v>
      </c>
      <c r="AA171" s="169" t="str">
        <f ca="1">IF(AA$5-$I$5&lt;$A64-1," ",IF(AA$5-$I$5+1&gt;'Primary inputs Alt'!$C$17,0,(SUM(OFFSET($I$23,0,AA$5-$I$5-$A64+1)))*$C117))</f>
        <v xml:space="preserve"> </v>
      </c>
      <c r="AB171" s="169" t="str">
        <f ca="1">IF(AB$5-$I$5&lt;$A64-1," ",IF(AB$5-$I$5+1&gt;'Primary inputs Alt'!$C$17,0,(SUM(OFFSET($I$23,0,AB$5-$I$5-$A64+1)))*$C117))</f>
        <v xml:space="preserve"> </v>
      </c>
      <c r="AC171" s="169" t="str">
        <f ca="1">IF(AC$5-$I$5&lt;$A64-1," ",IF(AC$5-$I$5+1&gt;'Primary inputs Alt'!$C$17,0,(SUM(OFFSET($I$23,0,AC$5-$I$5-$A64+1)))*$C117))</f>
        <v xml:space="preserve"> </v>
      </c>
      <c r="AD171" s="169" t="str">
        <f ca="1">IF(AD$5-$I$5&lt;$A64-1," ",IF(AD$5-$I$5+1&gt;'Primary inputs Alt'!$C$17,0,(SUM(OFFSET($I$23,0,AD$5-$I$5-$A64+1)))*$C117))</f>
        <v xml:space="preserve"> </v>
      </c>
      <c r="AE171" s="169" t="str">
        <f ca="1">IF(AE$5-$I$5&lt;$A64-1," ",IF(AE$5-$I$5+1&gt;'Primary inputs Alt'!$C$17,0,(SUM(OFFSET($I$23,0,AE$5-$I$5-$A64+1)))*$C117))</f>
        <v xml:space="preserve"> </v>
      </c>
      <c r="AF171" s="169" t="str">
        <f ca="1">IF(AF$5-$I$5&lt;$A64-1," ",IF(AF$5-$I$5+1&gt;'Primary inputs Alt'!$C$17,0,(SUM(OFFSET($I$23,0,AF$5-$I$5-$A64+1)))*$C117))</f>
        <v xml:space="preserve"> </v>
      </c>
      <c r="AG171" s="169" t="str">
        <f ca="1">IF(AG$5-$I$5&lt;$A64-1," ",IF(AG$5-$I$5+1&gt;'Primary inputs Alt'!$C$17,0,(SUM(OFFSET($I$23,0,AG$5-$I$5-$A64+1)))*$C117))</f>
        <v xml:space="preserve"> </v>
      </c>
      <c r="AH171" s="169" t="str">
        <f ca="1">IF(AH$5-$I$5&lt;$A64-1," ",IF(AH$5-$I$5+1&gt;'Primary inputs Alt'!$C$17,0,(SUM(OFFSET($I$23,0,AH$5-$I$5-$A64+1)))*$C117))</f>
        <v xml:space="preserve"> </v>
      </c>
      <c r="AI171" s="169" t="str">
        <f ca="1">IF(AI$5-$I$5&lt;$A64-1," ",IF(AI$5-$I$5+1&gt;'Primary inputs Alt'!$C$17,0,(SUM(OFFSET($I$23,0,AI$5-$I$5-$A64+1)))*$C117))</f>
        <v xml:space="preserve"> </v>
      </c>
      <c r="AJ171" s="169" t="str">
        <f ca="1">IF(AJ$5-$I$5&lt;$A64-1," ",IF(AJ$5-$I$5+1&gt;'Primary inputs Alt'!$C$17,0,(SUM(OFFSET($I$23,0,AJ$5-$I$5-$A64+1)))*$C117))</f>
        <v xml:space="preserve"> </v>
      </c>
      <c r="AK171" s="169" t="str">
        <f ca="1">IF(AK$5-$I$5&lt;$A64-1," ",IF(AK$5-$I$5+1&gt;'Primary inputs Alt'!$C$17,0,(SUM(OFFSET($I$23,0,AK$5-$I$5-$A64+1)))*$C117))</f>
        <v xml:space="preserve"> </v>
      </c>
      <c r="AL171" s="169" t="str">
        <f ca="1">IF(AL$5-$I$5&lt;$A64-1," ",IF(AL$5-$I$5+1&gt;'Primary inputs Alt'!$C$17,0,(SUM(OFFSET($I$23,0,AL$5-$I$5-$A64+1)))*$C117))</f>
        <v xml:space="preserve"> </v>
      </c>
      <c r="AM171" s="169" t="str">
        <f ca="1">IF(AM$5-$I$5&lt;$A64-1," ",IF(AM$5-$I$5+1&gt;'Primary inputs Alt'!$C$17,0,(SUM(OFFSET($I$23,0,AM$5-$I$5-$A64+1)))*$C117))</f>
        <v xml:space="preserve"> </v>
      </c>
      <c r="AN171" s="169" t="str">
        <f ca="1">IF(AN$5-$I$5&lt;$A64-1," ",IF(AN$5-$I$5+1&gt;'Primary inputs Alt'!$C$17,0,(SUM(OFFSET($I$23,0,AN$5-$I$5-$A64+1)))*$C117))</f>
        <v xml:space="preserve"> </v>
      </c>
      <c r="AO171" s="169" t="str">
        <f ca="1">IF(AO$5-$I$5&lt;$A64-1," ",IF(AO$5-$I$5+1&gt;'Primary inputs Alt'!$C$17,0,(SUM(OFFSET($I$23,0,AO$5-$I$5-$A64+1)))*$C117))</f>
        <v xml:space="preserve"> </v>
      </c>
      <c r="AP171" s="169" t="str">
        <f ca="1">IF(AP$5-$I$5&lt;$A64-1," ",IF(AP$5-$I$5+1&gt;'Primary inputs Alt'!$C$17,0,(SUM(OFFSET($I$23,0,AP$5-$I$5-$A64+1)))*$C117))</f>
        <v xml:space="preserve"> </v>
      </c>
      <c r="AQ171" s="169" t="str">
        <f ca="1">IF(AQ$5-$I$5&lt;$A64-1," ",IF(AQ$5-$I$5+1&gt;'Primary inputs Alt'!$C$17,0,(SUM(OFFSET($I$23,0,AQ$5-$I$5-$A64+1)))*$C117))</f>
        <v xml:space="preserve"> </v>
      </c>
      <c r="AR171" s="169" t="str">
        <f ca="1">IF(AR$5-$I$5&lt;$A64-1," ",IF(AR$5-$I$5+1&gt;'Primary inputs Alt'!$C$17,0,(SUM(OFFSET($I$23,0,AR$5-$I$5-$A64+1)))*$C117))</f>
        <v xml:space="preserve"> </v>
      </c>
      <c r="AS171" s="169" t="str">
        <f ca="1">IF(AS$5-$I$5&lt;$A64-1," ",IF(AS$5-$I$5+1&gt;'Primary inputs Alt'!$C$17,0,(SUM(OFFSET($I$23,0,AS$5-$I$5-$A64+1)))*$C117))</f>
        <v xml:space="preserve"> </v>
      </c>
      <c r="AT171" s="169" t="str">
        <f ca="1">IF(AT$5-$I$5&lt;$A64-1," ",IF(AT$5-$I$5+1&gt;'Primary inputs Alt'!$C$17,0,(SUM(OFFSET($I$23,0,AT$5-$I$5-$A64+1)))*$C117))</f>
        <v xml:space="preserve"> </v>
      </c>
      <c r="AU171" s="169">
        <f ca="1">IF(AU$5-$I$5&lt;$A64-1," ",IF(AU$5-$I$5+1&gt;'Primary inputs Alt'!$C$17,0,(SUM(OFFSET($I$23,0,AU$5-$I$5-$A64+1)))*$C117))</f>
        <v>0</v>
      </c>
      <c r="AV171" s="169">
        <f ca="1">IF(AV$5-$I$5&lt;$A64-1," ",IF(AV$5-$I$5+1&gt;'Primary inputs Alt'!$C$17,0,(SUM(OFFSET($I$23,0,AV$5-$I$5-$A64+1)))*$C117))</f>
        <v>0</v>
      </c>
      <c r="AW171" s="169">
        <f ca="1">IF(AW$5-$I$5&lt;$A64-1," ",IF(AW$5-$I$5+1&gt;'Primary inputs Alt'!$C$17,0,(SUM(OFFSET($I$23,0,AW$5-$I$5-$A64+1)))*$C117))</f>
        <v>0</v>
      </c>
      <c r="AX171" s="169">
        <f ca="1">IF(AX$5-$I$5&lt;$A64-1," ",IF(AX$5-$I$5+1&gt;'Primary inputs Alt'!$C$17,0,(SUM(OFFSET($I$23,0,AX$5-$I$5-$A64+1)))*$C117))</f>
        <v>0</v>
      </c>
      <c r="AY171" s="169">
        <f ca="1">IF(AY$5-$I$5&lt;$A64-1," ",IF(AY$5-$I$5+1&gt;'Primary inputs Alt'!$C$17,0,(SUM(OFFSET($I$23,0,AY$5-$I$5-$A64+1)))*$C117))</f>
        <v>0</v>
      </c>
      <c r="AZ171" s="169">
        <f ca="1">IF(AZ$5-$I$5&lt;$A64-1," ",IF(AZ$5-$I$5+1&gt;'Primary inputs Alt'!$C$17,0,(SUM(OFFSET($I$23,0,AZ$5-$I$5-$A64+1)))*$C117))</f>
        <v>0</v>
      </c>
      <c r="BA171" s="169">
        <f ca="1">IF(BA$5-$I$5&lt;$A64-1," ",IF(BA$5-$I$5+1&gt;'Primary inputs Alt'!$C$17,0,(SUM(OFFSET($I$23,0,BA$5-$I$5-$A64+1)))*$C117))</f>
        <v>0</v>
      </c>
      <c r="BB171" s="169">
        <f ca="1">IF(BB$5-$I$5&lt;$A64-1," ",IF(BB$5-$I$5+1&gt;'Primary inputs Alt'!$C$17,0,(SUM(OFFSET($I$23,0,BB$5-$I$5-$A64+1)))*$C117))</f>
        <v>0</v>
      </c>
      <c r="BC171" s="169">
        <f ca="1">IF(BC$5-$I$5&lt;$A64-1," ",IF(BC$5-$I$5+1&gt;'Primary inputs Alt'!$C$17,0,(SUM(OFFSET($I$23,0,BC$5-$I$5-$A64+1)))*$C117))</f>
        <v>0</v>
      </c>
      <c r="BD171" s="169">
        <f ca="1">IF(BD$5-$I$5&lt;$A64-1," ",IF(BD$5-$I$5+1&gt;'Primary inputs Alt'!$C$17,0,(SUM(OFFSET($I$23,0,BD$5-$I$5-$A64+1)))*$C117))</f>
        <v>0</v>
      </c>
      <c r="BE171" s="169">
        <f ca="1">IF(BE$5-$I$5&lt;$A64-1," ",IF(BE$5-$I$5+1&gt;'Primary inputs Alt'!$C$17,0,(SUM(OFFSET($I$23,0,BE$5-$I$5-$A64+1)))*$C117))</f>
        <v>0</v>
      </c>
      <c r="BF171" s="169">
        <f ca="1">IF(BF$5-$I$5&lt;$A64-1," ",IF(BF$5-$I$5+1&gt;'Primary inputs Alt'!$C$17,0,(SUM(OFFSET($I$23,0,BF$5-$I$5-$A64+1)))*$C117))</f>
        <v>0</v>
      </c>
    </row>
    <row r="172" spans="2:58">
      <c r="B172" s="119" t="s">
        <v>234</v>
      </c>
      <c r="C172" s="119">
        <f t="shared" ca="1" si="5"/>
        <v>0</v>
      </c>
      <c r="I172" s="169" t="str">
        <f ca="1">IF(I$5-$I$5&lt;$A65-1," ",IF(I$5-$I$5+1&gt;'Primary inputs Alt'!$C$17,0,(SUM(OFFSET($I$23,0,I$5-$I$5-$A65+1)))*$C118))</f>
        <v xml:space="preserve"> </v>
      </c>
      <c r="J172" s="169" t="str">
        <f ca="1">IF(J$5-$I$5&lt;$A65-1," ",IF(J$5-$I$5+1&gt;'Primary inputs Alt'!$C$17,0,(SUM(OFFSET($I$23,0,J$5-$I$5-$A65+1)))*$C118))</f>
        <v xml:space="preserve"> </v>
      </c>
      <c r="K172" s="169" t="str">
        <f ca="1">IF(K$5-$I$5&lt;$A65-1," ",IF(K$5-$I$5+1&gt;'Primary inputs Alt'!$C$17,0,(SUM(OFFSET($I$23,0,K$5-$I$5-$A65+1)))*$C118))</f>
        <v xml:space="preserve"> </v>
      </c>
      <c r="L172" s="169" t="str">
        <f ca="1">IF(L$5-$I$5&lt;$A65-1," ",IF(L$5-$I$5+1&gt;'Primary inputs Alt'!$C$17,0,(SUM(OFFSET($I$23,0,L$5-$I$5-$A65+1)))*$C118))</f>
        <v xml:space="preserve"> </v>
      </c>
      <c r="M172" s="169" t="str">
        <f ca="1">IF(M$5-$I$5&lt;$A65-1," ",IF(M$5-$I$5+1&gt;'Primary inputs Alt'!$C$17,0,(SUM(OFFSET($I$23,0,M$5-$I$5-$A65+1)))*$C118))</f>
        <v xml:space="preserve"> </v>
      </c>
      <c r="N172" s="169" t="str">
        <f ca="1">IF(N$5-$I$5&lt;$A65-1," ",IF(N$5-$I$5+1&gt;'Primary inputs Alt'!$C$17,0,(SUM(OFFSET($I$23,0,N$5-$I$5-$A65+1)))*$C118))</f>
        <v xml:space="preserve"> </v>
      </c>
      <c r="O172" s="169" t="str">
        <f ca="1">IF(O$5-$I$5&lt;$A65-1," ",IF(O$5-$I$5+1&gt;'Primary inputs Alt'!$C$17,0,(SUM(OFFSET($I$23,0,O$5-$I$5-$A65+1)))*$C118))</f>
        <v xml:space="preserve"> </v>
      </c>
      <c r="P172" s="169" t="str">
        <f ca="1">IF(P$5-$I$5&lt;$A65-1," ",IF(P$5-$I$5+1&gt;'Primary inputs Alt'!$C$17,0,(SUM(OFFSET($I$23,0,P$5-$I$5-$A65+1)))*$C118))</f>
        <v xml:space="preserve"> </v>
      </c>
      <c r="Q172" s="169" t="str">
        <f ca="1">IF(Q$5-$I$5&lt;$A65-1," ",IF(Q$5-$I$5+1&gt;'Primary inputs Alt'!$C$17,0,(SUM(OFFSET($I$23,0,Q$5-$I$5-$A65+1)))*$C118))</f>
        <v xml:space="preserve"> </v>
      </c>
      <c r="R172" s="169" t="str">
        <f ca="1">IF(R$5-$I$5&lt;$A65-1," ",IF(R$5-$I$5+1&gt;'Primary inputs Alt'!$C$17,0,(SUM(OFFSET($I$23,0,R$5-$I$5-$A65+1)))*$C118))</f>
        <v xml:space="preserve"> </v>
      </c>
      <c r="S172" s="169" t="str">
        <f ca="1">IF(S$5-$I$5&lt;$A65-1," ",IF(S$5-$I$5+1&gt;'Primary inputs Alt'!$C$17,0,(SUM(OFFSET($I$23,0,S$5-$I$5-$A65+1)))*$C118))</f>
        <v xml:space="preserve"> </v>
      </c>
      <c r="T172" s="169" t="str">
        <f ca="1">IF(T$5-$I$5&lt;$A65-1," ",IF(T$5-$I$5+1&gt;'Primary inputs Alt'!$C$17,0,(SUM(OFFSET($I$23,0,T$5-$I$5-$A65+1)))*$C118))</f>
        <v xml:space="preserve"> </v>
      </c>
      <c r="U172" s="169" t="str">
        <f ca="1">IF(U$5-$I$5&lt;$A65-1," ",IF(U$5-$I$5+1&gt;'Primary inputs Alt'!$C$17,0,(SUM(OFFSET($I$23,0,U$5-$I$5-$A65+1)))*$C118))</f>
        <v xml:space="preserve"> </v>
      </c>
      <c r="V172" s="169" t="str">
        <f ca="1">IF(V$5-$I$5&lt;$A65-1," ",IF(V$5-$I$5+1&gt;'Primary inputs Alt'!$C$17,0,(SUM(OFFSET($I$23,0,V$5-$I$5-$A65+1)))*$C118))</f>
        <v xml:space="preserve"> </v>
      </c>
      <c r="W172" s="169" t="str">
        <f ca="1">IF(W$5-$I$5&lt;$A65-1," ",IF(W$5-$I$5+1&gt;'Primary inputs Alt'!$C$17,0,(SUM(OFFSET($I$23,0,W$5-$I$5-$A65+1)))*$C118))</f>
        <v xml:space="preserve"> </v>
      </c>
      <c r="X172" s="169" t="str">
        <f ca="1">IF(X$5-$I$5&lt;$A65-1," ",IF(X$5-$I$5+1&gt;'Primary inputs Alt'!$C$17,0,(SUM(OFFSET($I$23,0,X$5-$I$5-$A65+1)))*$C118))</f>
        <v xml:space="preserve"> </v>
      </c>
      <c r="Y172" s="169" t="str">
        <f ca="1">IF(Y$5-$I$5&lt;$A65-1," ",IF(Y$5-$I$5+1&gt;'Primary inputs Alt'!$C$17,0,(SUM(OFFSET($I$23,0,Y$5-$I$5-$A65+1)))*$C118))</f>
        <v xml:space="preserve"> </v>
      </c>
      <c r="Z172" s="169" t="str">
        <f ca="1">IF(Z$5-$I$5&lt;$A65-1," ",IF(Z$5-$I$5+1&gt;'Primary inputs Alt'!$C$17,0,(SUM(OFFSET($I$23,0,Z$5-$I$5-$A65+1)))*$C118))</f>
        <v xml:space="preserve"> </v>
      </c>
      <c r="AA172" s="169" t="str">
        <f ca="1">IF(AA$5-$I$5&lt;$A65-1," ",IF(AA$5-$I$5+1&gt;'Primary inputs Alt'!$C$17,0,(SUM(OFFSET($I$23,0,AA$5-$I$5-$A65+1)))*$C118))</f>
        <v xml:space="preserve"> </v>
      </c>
      <c r="AB172" s="169" t="str">
        <f ca="1">IF(AB$5-$I$5&lt;$A65-1," ",IF(AB$5-$I$5+1&gt;'Primary inputs Alt'!$C$17,0,(SUM(OFFSET($I$23,0,AB$5-$I$5-$A65+1)))*$C118))</f>
        <v xml:space="preserve"> </v>
      </c>
      <c r="AC172" s="169" t="str">
        <f ca="1">IF(AC$5-$I$5&lt;$A65-1," ",IF(AC$5-$I$5+1&gt;'Primary inputs Alt'!$C$17,0,(SUM(OFFSET($I$23,0,AC$5-$I$5-$A65+1)))*$C118))</f>
        <v xml:space="preserve"> </v>
      </c>
      <c r="AD172" s="169" t="str">
        <f ca="1">IF(AD$5-$I$5&lt;$A65-1," ",IF(AD$5-$I$5+1&gt;'Primary inputs Alt'!$C$17,0,(SUM(OFFSET($I$23,0,AD$5-$I$5-$A65+1)))*$C118))</f>
        <v xml:space="preserve"> </v>
      </c>
      <c r="AE172" s="169" t="str">
        <f ca="1">IF(AE$5-$I$5&lt;$A65-1," ",IF(AE$5-$I$5+1&gt;'Primary inputs Alt'!$C$17,0,(SUM(OFFSET($I$23,0,AE$5-$I$5-$A65+1)))*$C118))</f>
        <v xml:space="preserve"> </v>
      </c>
      <c r="AF172" s="169" t="str">
        <f ca="1">IF(AF$5-$I$5&lt;$A65-1," ",IF(AF$5-$I$5+1&gt;'Primary inputs Alt'!$C$17,0,(SUM(OFFSET($I$23,0,AF$5-$I$5-$A65+1)))*$C118))</f>
        <v xml:space="preserve"> </v>
      </c>
      <c r="AG172" s="169" t="str">
        <f ca="1">IF(AG$5-$I$5&lt;$A65-1," ",IF(AG$5-$I$5+1&gt;'Primary inputs Alt'!$C$17,0,(SUM(OFFSET($I$23,0,AG$5-$I$5-$A65+1)))*$C118))</f>
        <v xml:space="preserve"> </v>
      </c>
      <c r="AH172" s="169" t="str">
        <f ca="1">IF(AH$5-$I$5&lt;$A65-1," ",IF(AH$5-$I$5+1&gt;'Primary inputs Alt'!$C$17,0,(SUM(OFFSET($I$23,0,AH$5-$I$5-$A65+1)))*$C118))</f>
        <v xml:space="preserve"> </v>
      </c>
      <c r="AI172" s="169" t="str">
        <f ca="1">IF(AI$5-$I$5&lt;$A65-1," ",IF(AI$5-$I$5+1&gt;'Primary inputs Alt'!$C$17,0,(SUM(OFFSET($I$23,0,AI$5-$I$5-$A65+1)))*$C118))</f>
        <v xml:space="preserve"> </v>
      </c>
      <c r="AJ172" s="169" t="str">
        <f ca="1">IF(AJ$5-$I$5&lt;$A65-1," ",IF(AJ$5-$I$5+1&gt;'Primary inputs Alt'!$C$17,0,(SUM(OFFSET($I$23,0,AJ$5-$I$5-$A65+1)))*$C118))</f>
        <v xml:space="preserve"> </v>
      </c>
      <c r="AK172" s="169" t="str">
        <f ca="1">IF(AK$5-$I$5&lt;$A65-1," ",IF(AK$5-$I$5+1&gt;'Primary inputs Alt'!$C$17,0,(SUM(OFFSET($I$23,0,AK$5-$I$5-$A65+1)))*$C118))</f>
        <v xml:space="preserve"> </v>
      </c>
      <c r="AL172" s="169" t="str">
        <f ca="1">IF(AL$5-$I$5&lt;$A65-1," ",IF(AL$5-$I$5+1&gt;'Primary inputs Alt'!$C$17,0,(SUM(OFFSET($I$23,0,AL$5-$I$5-$A65+1)))*$C118))</f>
        <v xml:space="preserve"> </v>
      </c>
      <c r="AM172" s="169" t="str">
        <f ca="1">IF(AM$5-$I$5&lt;$A65-1," ",IF(AM$5-$I$5+1&gt;'Primary inputs Alt'!$C$17,0,(SUM(OFFSET($I$23,0,AM$5-$I$5-$A65+1)))*$C118))</f>
        <v xml:space="preserve"> </v>
      </c>
      <c r="AN172" s="169" t="str">
        <f ca="1">IF(AN$5-$I$5&lt;$A65-1," ",IF(AN$5-$I$5+1&gt;'Primary inputs Alt'!$C$17,0,(SUM(OFFSET($I$23,0,AN$5-$I$5-$A65+1)))*$C118))</f>
        <v xml:space="preserve"> </v>
      </c>
      <c r="AO172" s="169" t="str">
        <f ca="1">IF(AO$5-$I$5&lt;$A65-1," ",IF(AO$5-$I$5+1&gt;'Primary inputs Alt'!$C$17,0,(SUM(OFFSET($I$23,0,AO$5-$I$5-$A65+1)))*$C118))</f>
        <v xml:space="preserve"> </v>
      </c>
      <c r="AP172" s="169" t="str">
        <f ca="1">IF(AP$5-$I$5&lt;$A65-1," ",IF(AP$5-$I$5+1&gt;'Primary inputs Alt'!$C$17,0,(SUM(OFFSET($I$23,0,AP$5-$I$5-$A65+1)))*$C118))</f>
        <v xml:space="preserve"> </v>
      </c>
      <c r="AQ172" s="169" t="str">
        <f ca="1">IF(AQ$5-$I$5&lt;$A65-1," ",IF(AQ$5-$I$5+1&gt;'Primary inputs Alt'!$C$17,0,(SUM(OFFSET($I$23,0,AQ$5-$I$5-$A65+1)))*$C118))</f>
        <v xml:space="preserve"> </v>
      </c>
      <c r="AR172" s="169" t="str">
        <f ca="1">IF(AR$5-$I$5&lt;$A65-1," ",IF(AR$5-$I$5+1&gt;'Primary inputs Alt'!$C$17,0,(SUM(OFFSET($I$23,0,AR$5-$I$5-$A65+1)))*$C118))</f>
        <v xml:space="preserve"> </v>
      </c>
      <c r="AS172" s="169" t="str">
        <f ca="1">IF(AS$5-$I$5&lt;$A65-1," ",IF(AS$5-$I$5+1&gt;'Primary inputs Alt'!$C$17,0,(SUM(OFFSET($I$23,0,AS$5-$I$5-$A65+1)))*$C118))</f>
        <v xml:space="preserve"> </v>
      </c>
      <c r="AT172" s="169" t="str">
        <f ca="1">IF(AT$5-$I$5&lt;$A65-1," ",IF(AT$5-$I$5+1&gt;'Primary inputs Alt'!$C$17,0,(SUM(OFFSET($I$23,0,AT$5-$I$5-$A65+1)))*$C118))</f>
        <v xml:space="preserve"> </v>
      </c>
      <c r="AU172" s="169" t="str">
        <f ca="1">IF(AU$5-$I$5&lt;$A65-1," ",IF(AU$5-$I$5+1&gt;'Primary inputs Alt'!$C$17,0,(SUM(OFFSET($I$23,0,AU$5-$I$5-$A65+1)))*$C118))</f>
        <v xml:space="preserve"> </v>
      </c>
      <c r="AV172" s="169">
        <f ca="1">IF(AV$5-$I$5&lt;$A65-1," ",IF(AV$5-$I$5+1&gt;'Primary inputs Alt'!$C$17,0,(SUM(OFFSET($I$23,0,AV$5-$I$5-$A65+1)))*$C118))</f>
        <v>0</v>
      </c>
      <c r="AW172" s="169">
        <f ca="1">IF(AW$5-$I$5&lt;$A65-1," ",IF(AW$5-$I$5+1&gt;'Primary inputs Alt'!$C$17,0,(SUM(OFFSET($I$23,0,AW$5-$I$5-$A65+1)))*$C118))</f>
        <v>0</v>
      </c>
      <c r="AX172" s="169">
        <f ca="1">IF(AX$5-$I$5&lt;$A65-1," ",IF(AX$5-$I$5+1&gt;'Primary inputs Alt'!$C$17,0,(SUM(OFFSET($I$23,0,AX$5-$I$5-$A65+1)))*$C118))</f>
        <v>0</v>
      </c>
      <c r="AY172" s="169">
        <f ca="1">IF(AY$5-$I$5&lt;$A65-1," ",IF(AY$5-$I$5+1&gt;'Primary inputs Alt'!$C$17,0,(SUM(OFFSET($I$23,0,AY$5-$I$5-$A65+1)))*$C118))</f>
        <v>0</v>
      </c>
      <c r="AZ172" s="169">
        <f ca="1">IF(AZ$5-$I$5&lt;$A65-1," ",IF(AZ$5-$I$5+1&gt;'Primary inputs Alt'!$C$17,0,(SUM(OFFSET($I$23,0,AZ$5-$I$5-$A65+1)))*$C118))</f>
        <v>0</v>
      </c>
      <c r="BA172" s="169">
        <f ca="1">IF(BA$5-$I$5&lt;$A65-1," ",IF(BA$5-$I$5+1&gt;'Primary inputs Alt'!$C$17,0,(SUM(OFFSET($I$23,0,BA$5-$I$5-$A65+1)))*$C118))</f>
        <v>0</v>
      </c>
      <c r="BB172" s="169">
        <f ca="1">IF(BB$5-$I$5&lt;$A65-1," ",IF(BB$5-$I$5+1&gt;'Primary inputs Alt'!$C$17,0,(SUM(OFFSET($I$23,0,BB$5-$I$5-$A65+1)))*$C118))</f>
        <v>0</v>
      </c>
      <c r="BC172" s="169">
        <f ca="1">IF(BC$5-$I$5&lt;$A65-1," ",IF(BC$5-$I$5+1&gt;'Primary inputs Alt'!$C$17,0,(SUM(OFFSET($I$23,0,BC$5-$I$5-$A65+1)))*$C118))</f>
        <v>0</v>
      </c>
      <c r="BD172" s="169">
        <f ca="1">IF(BD$5-$I$5&lt;$A65-1," ",IF(BD$5-$I$5+1&gt;'Primary inputs Alt'!$C$17,0,(SUM(OFFSET($I$23,0,BD$5-$I$5-$A65+1)))*$C118))</f>
        <v>0</v>
      </c>
      <c r="BE172" s="169">
        <f ca="1">IF(BE$5-$I$5&lt;$A65-1," ",IF(BE$5-$I$5+1&gt;'Primary inputs Alt'!$C$17,0,(SUM(OFFSET($I$23,0,BE$5-$I$5-$A65+1)))*$C118))</f>
        <v>0</v>
      </c>
      <c r="BF172" s="169">
        <f ca="1">IF(BF$5-$I$5&lt;$A65-1," ",IF(BF$5-$I$5+1&gt;'Primary inputs Alt'!$C$17,0,(SUM(OFFSET($I$23,0,BF$5-$I$5-$A65+1)))*$C118))</f>
        <v>0</v>
      </c>
    </row>
    <row r="173" spans="2:58">
      <c r="B173" s="119" t="s">
        <v>235</v>
      </c>
      <c r="C173" s="119">
        <f t="shared" ca="1" si="5"/>
        <v>0</v>
      </c>
      <c r="I173" s="169" t="str">
        <f ca="1">IF(I$5-$I$5&lt;$A66-1," ",IF(I$5-$I$5+1&gt;'Primary inputs Alt'!$C$17,0,(SUM(OFFSET($I$23,0,I$5-$I$5-$A66+1)))*$C119))</f>
        <v xml:space="preserve"> </v>
      </c>
      <c r="J173" s="169" t="str">
        <f ca="1">IF(J$5-$I$5&lt;$A66-1," ",IF(J$5-$I$5+1&gt;'Primary inputs Alt'!$C$17,0,(SUM(OFFSET($I$23,0,J$5-$I$5-$A66+1)))*$C119))</f>
        <v xml:space="preserve"> </v>
      </c>
      <c r="K173" s="169" t="str">
        <f ca="1">IF(K$5-$I$5&lt;$A66-1," ",IF(K$5-$I$5+1&gt;'Primary inputs Alt'!$C$17,0,(SUM(OFFSET($I$23,0,K$5-$I$5-$A66+1)))*$C119))</f>
        <v xml:space="preserve"> </v>
      </c>
      <c r="L173" s="169" t="str">
        <f ca="1">IF(L$5-$I$5&lt;$A66-1," ",IF(L$5-$I$5+1&gt;'Primary inputs Alt'!$C$17,0,(SUM(OFFSET($I$23,0,L$5-$I$5-$A66+1)))*$C119))</f>
        <v xml:space="preserve"> </v>
      </c>
      <c r="M173" s="169" t="str">
        <f ca="1">IF(M$5-$I$5&lt;$A66-1," ",IF(M$5-$I$5+1&gt;'Primary inputs Alt'!$C$17,0,(SUM(OFFSET($I$23,0,M$5-$I$5-$A66+1)))*$C119))</f>
        <v xml:space="preserve"> </v>
      </c>
      <c r="N173" s="169" t="str">
        <f ca="1">IF(N$5-$I$5&lt;$A66-1," ",IF(N$5-$I$5+1&gt;'Primary inputs Alt'!$C$17,0,(SUM(OFFSET($I$23,0,N$5-$I$5-$A66+1)))*$C119))</f>
        <v xml:space="preserve"> </v>
      </c>
      <c r="O173" s="169" t="str">
        <f ca="1">IF(O$5-$I$5&lt;$A66-1," ",IF(O$5-$I$5+1&gt;'Primary inputs Alt'!$C$17,0,(SUM(OFFSET($I$23,0,O$5-$I$5-$A66+1)))*$C119))</f>
        <v xml:space="preserve"> </v>
      </c>
      <c r="P173" s="169" t="str">
        <f ca="1">IF(P$5-$I$5&lt;$A66-1," ",IF(P$5-$I$5+1&gt;'Primary inputs Alt'!$C$17,0,(SUM(OFFSET($I$23,0,P$5-$I$5-$A66+1)))*$C119))</f>
        <v xml:space="preserve"> </v>
      </c>
      <c r="Q173" s="169" t="str">
        <f ca="1">IF(Q$5-$I$5&lt;$A66-1," ",IF(Q$5-$I$5+1&gt;'Primary inputs Alt'!$C$17,0,(SUM(OFFSET($I$23,0,Q$5-$I$5-$A66+1)))*$C119))</f>
        <v xml:space="preserve"> </v>
      </c>
      <c r="R173" s="169" t="str">
        <f ca="1">IF(R$5-$I$5&lt;$A66-1," ",IF(R$5-$I$5+1&gt;'Primary inputs Alt'!$C$17,0,(SUM(OFFSET($I$23,0,R$5-$I$5-$A66+1)))*$C119))</f>
        <v xml:space="preserve"> </v>
      </c>
      <c r="S173" s="169" t="str">
        <f ca="1">IF(S$5-$I$5&lt;$A66-1," ",IF(S$5-$I$5+1&gt;'Primary inputs Alt'!$C$17,0,(SUM(OFFSET($I$23,0,S$5-$I$5-$A66+1)))*$C119))</f>
        <v xml:space="preserve"> </v>
      </c>
      <c r="T173" s="169" t="str">
        <f ca="1">IF(T$5-$I$5&lt;$A66-1," ",IF(T$5-$I$5+1&gt;'Primary inputs Alt'!$C$17,0,(SUM(OFFSET($I$23,0,T$5-$I$5-$A66+1)))*$C119))</f>
        <v xml:space="preserve"> </v>
      </c>
      <c r="U173" s="169" t="str">
        <f ca="1">IF(U$5-$I$5&lt;$A66-1," ",IF(U$5-$I$5+1&gt;'Primary inputs Alt'!$C$17,0,(SUM(OFFSET($I$23,0,U$5-$I$5-$A66+1)))*$C119))</f>
        <v xml:space="preserve"> </v>
      </c>
      <c r="V173" s="169" t="str">
        <f ca="1">IF(V$5-$I$5&lt;$A66-1," ",IF(V$5-$I$5+1&gt;'Primary inputs Alt'!$C$17,0,(SUM(OFFSET($I$23,0,V$5-$I$5-$A66+1)))*$C119))</f>
        <v xml:space="preserve"> </v>
      </c>
      <c r="W173" s="169" t="str">
        <f ca="1">IF(W$5-$I$5&lt;$A66-1," ",IF(W$5-$I$5+1&gt;'Primary inputs Alt'!$C$17,0,(SUM(OFFSET($I$23,0,W$5-$I$5-$A66+1)))*$C119))</f>
        <v xml:space="preserve"> </v>
      </c>
      <c r="X173" s="169" t="str">
        <f ca="1">IF(X$5-$I$5&lt;$A66-1," ",IF(X$5-$I$5+1&gt;'Primary inputs Alt'!$C$17,0,(SUM(OFFSET($I$23,0,X$5-$I$5-$A66+1)))*$C119))</f>
        <v xml:space="preserve"> </v>
      </c>
      <c r="Y173" s="169" t="str">
        <f ca="1">IF(Y$5-$I$5&lt;$A66-1," ",IF(Y$5-$I$5+1&gt;'Primary inputs Alt'!$C$17,0,(SUM(OFFSET($I$23,0,Y$5-$I$5-$A66+1)))*$C119))</f>
        <v xml:space="preserve"> </v>
      </c>
      <c r="Z173" s="169" t="str">
        <f ca="1">IF(Z$5-$I$5&lt;$A66-1," ",IF(Z$5-$I$5+1&gt;'Primary inputs Alt'!$C$17,0,(SUM(OFFSET($I$23,0,Z$5-$I$5-$A66+1)))*$C119))</f>
        <v xml:space="preserve"> </v>
      </c>
      <c r="AA173" s="169" t="str">
        <f ca="1">IF(AA$5-$I$5&lt;$A66-1," ",IF(AA$5-$I$5+1&gt;'Primary inputs Alt'!$C$17,0,(SUM(OFFSET($I$23,0,AA$5-$I$5-$A66+1)))*$C119))</f>
        <v xml:space="preserve"> </v>
      </c>
      <c r="AB173" s="169" t="str">
        <f ca="1">IF(AB$5-$I$5&lt;$A66-1," ",IF(AB$5-$I$5+1&gt;'Primary inputs Alt'!$C$17,0,(SUM(OFFSET($I$23,0,AB$5-$I$5-$A66+1)))*$C119))</f>
        <v xml:space="preserve"> </v>
      </c>
      <c r="AC173" s="169" t="str">
        <f ca="1">IF(AC$5-$I$5&lt;$A66-1," ",IF(AC$5-$I$5+1&gt;'Primary inputs Alt'!$C$17,0,(SUM(OFFSET($I$23,0,AC$5-$I$5-$A66+1)))*$C119))</f>
        <v xml:space="preserve"> </v>
      </c>
      <c r="AD173" s="169" t="str">
        <f ca="1">IF(AD$5-$I$5&lt;$A66-1," ",IF(AD$5-$I$5+1&gt;'Primary inputs Alt'!$C$17,0,(SUM(OFFSET($I$23,0,AD$5-$I$5-$A66+1)))*$C119))</f>
        <v xml:space="preserve"> </v>
      </c>
      <c r="AE173" s="169" t="str">
        <f ca="1">IF(AE$5-$I$5&lt;$A66-1," ",IF(AE$5-$I$5+1&gt;'Primary inputs Alt'!$C$17,0,(SUM(OFFSET($I$23,0,AE$5-$I$5-$A66+1)))*$C119))</f>
        <v xml:space="preserve"> </v>
      </c>
      <c r="AF173" s="169" t="str">
        <f ca="1">IF(AF$5-$I$5&lt;$A66-1," ",IF(AF$5-$I$5+1&gt;'Primary inputs Alt'!$C$17,0,(SUM(OFFSET($I$23,0,AF$5-$I$5-$A66+1)))*$C119))</f>
        <v xml:space="preserve"> </v>
      </c>
      <c r="AG173" s="169" t="str">
        <f ca="1">IF(AG$5-$I$5&lt;$A66-1," ",IF(AG$5-$I$5+1&gt;'Primary inputs Alt'!$C$17,0,(SUM(OFFSET($I$23,0,AG$5-$I$5-$A66+1)))*$C119))</f>
        <v xml:space="preserve"> </v>
      </c>
      <c r="AH173" s="169" t="str">
        <f ca="1">IF(AH$5-$I$5&lt;$A66-1," ",IF(AH$5-$I$5+1&gt;'Primary inputs Alt'!$C$17,0,(SUM(OFFSET($I$23,0,AH$5-$I$5-$A66+1)))*$C119))</f>
        <v xml:space="preserve"> </v>
      </c>
      <c r="AI173" s="169" t="str">
        <f ca="1">IF(AI$5-$I$5&lt;$A66-1," ",IF(AI$5-$I$5+1&gt;'Primary inputs Alt'!$C$17,0,(SUM(OFFSET($I$23,0,AI$5-$I$5-$A66+1)))*$C119))</f>
        <v xml:space="preserve"> </v>
      </c>
      <c r="AJ173" s="169" t="str">
        <f ca="1">IF(AJ$5-$I$5&lt;$A66-1," ",IF(AJ$5-$I$5+1&gt;'Primary inputs Alt'!$C$17,0,(SUM(OFFSET($I$23,0,AJ$5-$I$5-$A66+1)))*$C119))</f>
        <v xml:space="preserve"> </v>
      </c>
      <c r="AK173" s="169" t="str">
        <f ca="1">IF(AK$5-$I$5&lt;$A66-1," ",IF(AK$5-$I$5+1&gt;'Primary inputs Alt'!$C$17,0,(SUM(OFFSET($I$23,0,AK$5-$I$5-$A66+1)))*$C119))</f>
        <v xml:space="preserve"> </v>
      </c>
      <c r="AL173" s="169" t="str">
        <f ca="1">IF(AL$5-$I$5&lt;$A66-1," ",IF(AL$5-$I$5+1&gt;'Primary inputs Alt'!$C$17,0,(SUM(OFFSET($I$23,0,AL$5-$I$5-$A66+1)))*$C119))</f>
        <v xml:space="preserve"> </v>
      </c>
      <c r="AM173" s="169" t="str">
        <f ca="1">IF(AM$5-$I$5&lt;$A66-1," ",IF(AM$5-$I$5+1&gt;'Primary inputs Alt'!$C$17,0,(SUM(OFFSET($I$23,0,AM$5-$I$5-$A66+1)))*$C119))</f>
        <v xml:space="preserve"> </v>
      </c>
      <c r="AN173" s="169" t="str">
        <f ca="1">IF(AN$5-$I$5&lt;$A66-1," ",IF(AN$5-$I$5+1&gt;'Primary inputs Alt'!$C$17,0,(SUM(OFFSET($I$23,0,AN$5-$I$5-$A66+1)))*$C119))</f>
        <v xml:space="preserve"> </v>
      </c>
      <c r="AO173" s="169" t="str">
        <f ca="1">IF(AO$5-$I$5&lt;$A66-1," ",IF(AO$5-$I$5+1&gt;'Primary inputs Alt'!$C$17,0,(SUM(OFFSET($I$23,0,AO$5-$I$5-$A66+1)))*$C119))</f>
        <v xml:space="preserve"> </v>
      </c>
      <c r="AP173" s="169" t="str">
        <f ca="1">IF(AP$5-$I$5&lt;$A66-1," ",IF(AP$5-$I$5+1&gt;'Primary inputs Alt'!$C$17,0,(SUM(OFFSET($I$23,0,AP$5-$I$5-$A66+1)))*$C119))</f>
        <v xml:space="preserve"> </v>
      </c>
      <c r="AQ173" s="169" t="str">
        <f ca="1">IF(AQ$5-$I$5&lt;$A66-1," ",IF(AQ$5-$I$5+1&gt;'Primary inputs Alt'!$C$17,0,(SUM(OFFSET($I$23,0,AQ$5-$I$5-$A66+1)))*$C119))</f>
        <v xml:space="preserve"> </v>
      </c>
      <c r="AR173" s="169" t="str">
        <f ca="1">IF(AR$5-$I$5&lt;$A66-1," ",IF(AR$5-$I$5+1&gt;'Primary inputs Alt'!$C$17,0,(SUM(OFFSET($I$23,0,AR$5-$I$5-$A66+1)))*$C119))</f>
        <v xml:space="preserve"> </v>
      </c>
      <c r="AS173" s="169" t="str">
        <f ca="1">IF(AS$5-$I$5&lt;$A66-1," ",IF(AS$5-$I$5+1&gt;'Primary inputs Alt'!$C$17,0,(SUM(OFFSET($I$23,0,AS$5-$I$5-$A66+1)))*$C119))</f>
        <v xml:space="preserve"> </v>
      </c>
      <c r="AT173" s="169" t="str">
        <f ca="1">IF(AT$5-$I$5&lt;$A66-1," ",IF(AT$5-$I$5+1&gt;'Primary inputs Alt'!$C$17,0,(SUM(OFFSET($I$23,0,AT$5-$I$5-$A66+1)))*$C119))</f>
        <v xml:space="preserve"> </v>
      </c>
      <c r="AU173" s="169" t="str">
        <f ca="1">IF(AU$5-$I$5&lt;$A66-1," ",IF(AU$5-$I$5+1&gt;'Primary inputs Alt'!$C$17,0,(SUM(OFFSET($I$23,0,AU$5-$I$5-$A66+1)))*$C119))</f>
        <v xml:space="preserve"> </v>
      </c>
      <c r="AV173" s="169" t="str">
        <f ca="1">IF(AV$5-$I$5&lt;$A66-1," ",IF(AV$5-$I$5+1&gt;'Primary inputs Alt'!$C$17,0,(SUM(OFFSET($I$23,0,AV$5-$I$5-$A66+1)))*$C119))</f>
        <v xml:space="preserve"> </v>
      </c>
      <c r="AW173" s="169">
        <f ca="1">IF(AW$5-$I$5&lt;$A66-1," ",IF(AW$5-$I$5+1&gt;'Primary inputs Alt'!$C$17,0,(SUM(OFFSET($I$23,0,AW$5-$I$5-$A66+1)))*$C119))</f>
        <v>0</v>
      </c>
      <c r="AX173" s="169">
        <f ca="1">IF(AX$5-$I$5&lt;$A66-1," ",IF(AX$5-$I$5+1&gt;'Primary inputs Alt'!$C$17,0,(SUM(OFFSET($I$23,0,AX$5-$I$5-$A66+1)))*$C119))</f>
        <v>0</v>
      </c>
      <c r="AY173" s="169">
        <f ca="1">IF(AY$5-$I$5&lt;$A66-1," ",IF(AY$5-$I$5+1&gt;'Primary inputs Alt'!$C$17,0,(SUM(OFFSET($I$23,0,AY$5-$I$5-$A66+1)))*$C119))</f>
        <v>0</v>
      </c>
      <c r="AZ173" s="169">
        <f ca="1">IF(AZ$5-$I$5&lt;$A66-1," ",IF(AZ$5-$I$5+1&gt;'Primary inputs Alt'!$C$17,0,(SUM(OFFSET($I$23,0,AZ$5-$I$5-$A66+1)))*$C119))</f>
        <v>0</v>
      </c>
      <c r="BA173" s="169">
        <f ca="1">IF(BA$5-$I$5&lt;$A66-1," ",IF(BA$5-$I$5+1&gt;'Primary inputs Alt'!$C$17,0,(SUM(OFFSET($I$23,0,BA$5-$I$5-$A66+1)))*$C119))</f>
        <v>0</v>
      </c>
      <c r="BB173" s="169">
        <f ca="1">IF(BB$5-$I$5&lt;$A66-1," ",IF(BB$5-$I$5+1&gt;'Primary inputs Alt'!$C$17,0,(SUM(OFFSET($I$23,0,BB$5-$I$5-$A66+1)))*$C119))</f>
        <v>0</v>
      </c>
      <c r="BC173" s="169">
        <f ca="1">IF(BC$5-$I$5&lt;$A66-1," ",IF(BC$5-$I$5+1&gt;'Primary inputs Alt'!$C$17,0,(SUM(OFFSET($I$23,0,BC$5-$I$5-$A66+1)))*$C119))</f>
        <v>0</v>
      </c>
      <c r="BD173" s="169">
        <f ca="1">IF(BD$5-$I$5&lt;$A66-1," ",IF(BD$5-$I$5+1&gt;'Primary inputs Alt'!$C$17,0,(SUM(OFFSET($I$23,0,BD$5-$I$5-$A66+1)))*$C119))</f>
        <v>0</v>
      </c>
      <c r="BE173" s="169">
        <f ca="1">IF(BE$5-$I$5&lt;$A66-1," ",IF(BE$5-$I$5+1&gt;'Primary inputs Alt'!$C$17,0,(SUM(OFFSET($I$23,0,BE$5-$I$5-$A66+1)))*$C119))</f>
        <v>0</v>
      </c>
      <c r="BF173" s="169">
        <f ca="1">IF(BF$5-$I$5&lt;$A66-1," ",IF(BF$5-$I$5+1&gt;'Primary inputs Alt'!$C$17,0,(SUM(OFFSET($I$23,0,BF$5-$I$5-$A66+1)))*$C119))</f>
        <v>0</v>
      </c>
    </row>
    <row r="174" spans="2:58">
      <c r="B174" s="119" t="s">
        <v>236</v>
      </c>
      <c r="C174" s="119">
        <f t="shared" ca="1" si="5"/>
        <v>0</v>
      </c>
      <c r="I174" s="169" t="str">
        <f ca="1">IF(I$5-$I$5&lt;$A67-1," ",IF(I$5-$I$5+1&gt;'Primary inputs Alt'!$C$17,0,(SUM(OFFSET($I$23,0,I$5-$I$5-$A67+1)))*$C120))</f>
        <v xml:space="preserve"> </v>
      </c>
      <c r="J174" s="169" t="str">
        <f ca="1">IF(J$5-$I$5&lt;$A67-1," ",IF(J$5-$I$5+1&gt;'Primary inputs Alt'!$C$17,0,(SUM(OFFSET($I$23,0,J$5-$I$5-$A67+1)))*$C120))</f>
        <v xml:space="preserve"> </v>
      </c>
      <c r="K174" s="169" t="str">
        <f ca="1">IF(K$5-$I$5&lt;$A67-1," ",IF(K$5-$I$5+1&gt;'Primary inputs Alt'!$C$17,0,(SUM(OFFSET($I$23,0,K$5-$I$5-$A67+1)))*$C120))</f>
        <v xml:space="preserve"> </v>
      </c>
      <c r="L174" s="169" t="str">
        <f ca="1">IF(L$5-$I$5&lt;$A67-1," ",IF(L$5-$I$5+1&gt;'Primary inputs Alt'!$C$17,0,(SUM(OFFSET($I$23,0,L$5-$I$5-$A67+1)))*$C120))</f>
        <v xml:space="preserve"> </v>
      </c>
      <c r="M174" s="169" t="str">
        <f ca="1">IF(M$5-$I$5&lt;$A67-1," ",IF(M$5-$I$5+1&gt;'Primary inputs Alt'!$C$17,0,(SUM(OFFSET($I$23,0,M$5-$I$5-$A67+1)))*$C120))</f>
        <v xml:space="preserve"> </v>
      </c>
      <c r="N174" s="169" t="str">
        <f ca="1">IF(N$5-$I$5&lt;$A67-1," ",IF(N$5-$I$5+1&gt;'Primary inputs Alt'!$C$17,0,(SUM(OFFSET($I$23,0,N$5-$I$5-$A67+1)))*$C120))</f>
        <v xml:space="preserve"> </v>
      </c>
      <c r="O174" s="169" t="str">
        <f ca="1">IF(O$5-$I$5&lt;$A67-1," ",IF(O$5-$I$5+1&gt;'Primary inputs Alt'!$C$17,0,(SUM(OFFSET($I$23,0,O$5-$I$5-$A67+1)))*$C120))</f>
        <v xml:space="preserve"> </v>
      </c>
      <c r="P174" s="169" t="str">
        <f ca="1">IF(P$5-$I$5&lt;$A67-1," ",IF(P$5-$I$5+1&gt;'Primary inputs Alt'!$C$17,0,(SUM(OFFSET($I$23,0,P$5-$I$5-$A67+1)))*$C120))</f>
        <v xml:space="preserve"> </v>
      </c>
      <c r="Q174" s="169" t="str">
        <f ca="1">IF(Q$5-$I$5&lt;$A67-1," ",IF(Q$5-$I$5+1&gt;'Primary inputs Alt'!$C$17,0,(SUM(OFFSET($I$23,0,Q$5-$I$5-$A67+1)))*$C120))</f>
        <v xml:space="preserve"> </v>
      </c>
      <c r="R174" s="169" t="str">
        <f ca="1">IF(R$5-$I$5&lt;$A67-1," ",IF(R$5-$I$5+1&gt;'Primary inputs Alt'!$C$17,0,(SUM(OFFSET($I$23,0,R$5-$I$5-$A67+1)))*$C120))</f>
        <v xml:space="preserve"> </v>
      </c>
      <c r="S174" s="169" t="str">
        <f ca="1">IF(S$5-$I$5&lt;$A67-1," ",IF(S$5-$I$5+1&gt;'Primary inputs Alt'!$C$17,0,(SUM(OFFSET($I$23,0,S$5-$I$5-$A67+1)))*$C120))</f>
        <v xml:space="preserve"> </v>
      </c>
      <c r="T174" s="169" t="str">
        <f ca="1">IF(T$5-$I$5&lt;$A67-1," ",IF(T$5-$I$5+1&gt;'Primary inputs Alt'!$C$17,0,(SUM(OFFSET($I$23,0,T$5-$I$5-$A67+1)))*$C120))</f>
        <v xml:space="preserve"> </v>
      </c>
      <c r="U174" s="169" t="str">
        <f ca="1">IF(U$5-$I$5&lt;$A67-1," ",IF(U$5-$I$5+1&gt;'Primary inputs Alt'!$C$17,0,(SUM(OFFSET($I$23,0,U$5-$I$5-$A67+1)))*$C120))</f>
        <v xml:space="preserve"> </v>
      </c>
      <c r="V174" s="169" t="str">
        <f ca="1">IF(V$5-$I$5&lt;$A67-1," ",IF(V$5-$I$5+1&gt;'Primary inputs Alt'!$C$17,0,(SUM(OFFSET($I$23,0,V$5-$I$5-$A67+1)))*$C120))</f>
        <v xml:space="preserve"> </v>
      </c>
      <c r="W174" s="169" t="str">
        <f ca="1">IF(W$5-$I$5&lt;$A67-1," ",IF(W$5-$I$5+1&gt;'Primary inputs Alt'!$C$17,0,(SUM(OFFSET($I$23,0,W$5-$I$5-$A67+1)))*$C120))</f>
        <v xml:space="preserve"> </v>
      </c>
      <c r="X174" s="169" t="str">
        <f ca="1">IF(X$5-$I$5&lt;$A67-1," ",IF(X$5-$I$5+1&gt;'Primary inputs Alt'!$C$17,0,(SUM(OFFSET($I$23,0,X$5-$I$5-$A67+1)))*$C120))</f>
        <v xml:space="preserve"> </v>
      </c>
      <c r="Y174" s="169" t="str">
        <f ca="1">IF(Y$5-$I$5&lt;$A67-1," ",IF(Y$5-$I$5+1&gt;'Primary inputs Alt'!$C$17,0,(SUM(OFFSET($I$23,0,Y$5-$I$5-$A67+1)))*$C120))</f>
        <v xml:space="preserve"> </v>
      </c>
      <c r="Z174" s="169" t="str">
        <f ca="1">IF(Z$5-$I$5&lt;$A67-1," ",IF(Z$5-$I$5+1&gt;'Primary inputs Alt'!$C$17,0,(SUM(OFFSET($I$23,0,Z$5-$I$5-$A67+1)))*$C120))</f>
        <v xml:space="preserve"> </v>
      </c>
      <c r="AA174" s="169" t="str">
        <f ca="1">IF(AA$5-$I$5&lt;$A67-1," ",IF(AA$5-$I$5+1&gt;'Primary inputs Alt'!$C$17,0,(SUM(OFFSET($I$23,0,AA$5-$I$5-$A67+1)))*$C120))</f>
        <v xml:space="preserve"> </v>
      </c>
      <c r="AB174" s="169" t="str">
        <f ca="1">IF(AB$5-$I$5&lt;$A67-1," ",IF(AB$5-$I$5+1&gt;'Primary inputs Alt'!$C$17,0,(SUM(OFFSET($I$23,0,AB$5-$I$5-$A67+1)))*$C120))</f>
        <v xml:space="preserve"> </v>
      </c>
      <c r="AC174" s="169" t="str">
        <f ca="1">IF(AC$5-$I$5&lt;$A67-1," ",IF(AC$5-$I$5+1&gt;'Primary inputs Alt'!$C$17,0,(SUM(OFFSET($I$23,0,AC$5-$I$5-$A67+1)))*$C120))</f>
        <v xml:space="preserve"> </v>
      </c>
      <c r="AD174" s="169" t="str">
        <f ca="1">IF(AD$5-$I$5&lt;$A67-1," ",IF(AD$5-$I$5+1&gt;'Primary inputs Alt'!$C$17,0,(SUM(OFFSET($I$23,0,AD$5-$I$5-$A67+1)))*$C120))</f>
        <v xml:space="preserve"> </v>
      </c>
      <c r="AE174" s="169" t="str">
        <f ca="1">IF(AE$5-$I$5&lt;$A67-1," ",IF(AE$5-$I$5+1&gt;'Primary inputs Alt'!$C$17,0,(SUM(OFFSET($I$23,0,AE$5-$I$5-$A67+1)))*$C120))</f>
        <v xml:space="preserve"> </v>
      </c>
      <c r="AF174" s="169" t="str">
        <f ca="1">IF(AF$5-$I$5&lt;$A67-1," ",IF(AF$5-$I$5+1&gt;'Primary inputs Alt'!$C$17,0,(SUM(OFFSET($I$23,0,AF$5-$I$5-$A67+1)))*$C120))</f>
        <v xml:space="preserve"> </v>
      </c>
      <c r="AG174" s="169" t="str">
        <f ca="1">IF(AG$5-$I$5&lt;$A67-1," ",IF(AG$5-$I$5+1&gt;'Primary inputs Alt'!$C$17,0,(SUM(OFFSET($I$23,0,AG$5-$I$5-$A67+1)))*$C120))</f>
        <v xml:space="preserve"> </v>
      </c>
      <c r="AH174" s="169" t="str">
        <f ca="1">IF(AH$5-$I$5&lt;$A67-1," ",IF(AH$5-$I$5+1&gt;'Primary inputs Alt'!$C$17,0,(SUM(OFFSET($I$23,0,AH$5-$I$5-$A67+1)))*$C120))</f>
        <v xml:space="preserve"> </v>
      </c>
      <c r="AI174" s="169" t="str">
        <f ca="1">IF(AI$5-$I$5&lt;$A67-1," ",IF(AI$5-$I$5+1&gt;'Primary inputs Alt'!$C$17,0,(SUM(OFFSET($I$23,0,AI$5-$I$5-$A67+1)))*$C120))</f>
        <v xml:space="preserve"> </v>
      </c>
      <c r="AJ174" s="169" t="str">
        <f ca="1">IF(AJ$5-$I$5&lt;$A67-1," ",IF(AJ$5-$I$5+1&gt;'Primary inputs Alt'!$C$17,0,(SUM(OFFSET($I$23,0,AJ$5-$I$5-$A67+1)))*$C120))</f>
        <v xml:space="preserve"> </v>
      </c>
      <c r="AK174" s="169" t="str">
        <f ca="1">IF(AK$5-$I$5&lt;$A67-1," ",IF(AK$5-$I$5+1&gt;'Primary inputs Alt'!$C$17,0,(SUM(OFFSET($I$23,0,AK$5-$I$5-$A67+1)))*$C120))</f>
        <v xml:space="preserve"> </v>
      </c>
      <c r="AL174" s="169" t="str">
        <f ca="1">IF(AL$5-$I$5&lt;$A67-1," ",IF(AL$5-$I$5+1&gt;'Primary inputs Alt'!$C$17,0,(SUM(OFFSET($I$23,0,AL$5-$I$5-$A67+1)))*$C120))</f>
        <v xml:space="preserve"> </v>
      </c>
      <c r="AM174" s="169" t="str">
        <f ca="1">IF(AM$5-$I$5&lt;$A67-1," ",IF(AM$5-$I$5+1&gt;'Primary inputs Alt'!$C$17,0,(SUM(OFFSET($I$23,0,AM$5-$I$5-$A67+1)))*$C120))</f>
        <v xml:space="preserve"> </v>
      </c>
      <c r="AN174" s="169" t="str">
        <f ca="1">IF(AN$5-$I$5&lt;$A67-1," ",IF(AN$5-$I$5+1&gt;'Primary inputs Alt'!$C$17,0,(SUM(OFFSET($I$23,0,AN$5-$I$5-$A67+1)))*$C120))</f>
        <v xml:space="preserve"> </v>
      </c>
      <c r="AO174" s="169" t="str">
        <f ca="1">IF(AO$5-$I$5&lt;$A67-1," ",IF(AO$5-$I$5+1&gt;'Primary inputs Alt'!$C$17,0,(SUM(OFFSET($I$23,0,AO$5-$I$5-$A67+1)))*$C120))</f>
        <v xml:space="preserve"> </v>
      </c>
      <c r="AP174" s="169" t="str">
        <f ca="1">IF(AP$5-$I$5&lt;$A67-1," ",IF(AP$5-$I$5+1&gt;'Primary inputs Alt'!$C$17,0,(SUM(OFFSET($I$23,0,AP$5-$I$5-$A67+1)))*$C120))</f>
        <v xml:space="preserve"> </v>
      </c>
      <c r="AQ174" s="169" t="str">
        <f ca="1">IF(AQ$5-$I$5&lt;$A67-1," ",IF(AQ$5-$I$5+1&gt;'Primary inputs Alt'!$C$17,0,(SUM(OFFSET($I$23,0,AQ$5-$I$5-$A67+1)))*$C120))</f>
        <v xml:space="preserve"> </v>
      </c>
      <c r="AR174" s="169" t="str">
        <f ca="1">IF(AR$5-$I$5&lt;$A67-1," ",IF(AR$5-$I$5+1&gt;'Primary inputs Alt'!$C$17,0,(SUM(OFFSET($I$23,0,AR$5-$I$5-$A67+1)))*$C120))</f>
        <v xml:space="preserve"> </v>
      </c>
      <c r="AS174" s="169" t="str">
        <f ca="1">IF(AS$5-$I$5&lt;$A67-1," ",IF(AS$5-$I$5+1&gt;'Primary inputs Alt'!$C$17,0,(SUM(OFFSET($I$23,0,AS$5-$I$5-$A67+1)))*$C120))</f>
        <v xml:space="preserve"> </v>
      </c>
      <c r="AT174" s="169" t="str">
        <f ca="1">IF(AT$5-$I$5&lt;$A67-1," ",IF(AT$5-$I$5+1&gt;'Primary inputs Alt'!$C$17,0,(SUM(OFFSET($I$23,0,AT$5-$I$5-$A67+1)))*$C120))</f>
        <v xml:space="preserve"> </v>
      </c>
      <c r="AU174" s="169" t="str">
        <f ca="1">IF(AU$5-$I$5&lt;$A67-1," ",IF(AU$5-$I$5+1&gt;'Primary inputs Alt'!$C$17,0,(SUM(OFFSET($I$23,0,AU$5-$I$5-$A67+1)))*$C120))</f>
        <v xml:space="preserve"> </v>
      </c>
      <c r="AV174" s="169" t="str">
        <f ca="1">IF(AV$5-$I$5&lt;$A67-1," ",IF(AV$5-$I$5+1&gt;'Primary inputs Alt'!$C$17,0,(SUM(OFFSET($I$23,0,AV$5-$I$5-$A67+1)))*$C120))</f>
        <v xml:space="preserve"> </v>
      </c>
      <c r="AW174" s="169" t="str">
        <f ca="1">IF(AW$5-$I$5&lt;$A67-1," ",IF(AW$5-$I$5+1&gt;'Primary inputs Alt'!$C$17,0,(SUM(OFFSET($I$23,0,AW$5-$I$5-$A67+1)))*$C120))</f>
        <v xml:space="preserve"> </v>
      </c>
      <c r="AX174" s="169">
        <f ca="1">IF(AX$5-$I$5&lt;$A67-1," ",IF(AX$5-$I$5+1&gt;'Primary inputs Alt'!$C$17,0,(SUM(OFFSET($I$23,0,AX$5-$I$5-$A67+1)))*$C120))</f>
        <v>0</v>
      </c>
      <c r="AY174" s="169">
        <f ca="1">IF(AY$5-$I$5&lt;$A67-1," ",IF(AY$5-$I$5+1&gt;'Primary inputs Alt'!$C$17,0,(SUM(OFFSET($I$23,0,AY$5-$I$5-$A67+1)))*$C120))</f>
        <v>0</v>
      </c>
      <c r="AZ174" s="169">
        <f ca="1">IF(AZ$5-$I$5&lt;$A67-1," ",IF(AZ$5-$I$5+1&gt;'Primary inputs Alt'!$C$17,0,(SUM(OFFSET($I$23,0,AZ$5-$I$5-$A67+1)))*$C120))</f>
        <v>0</v>
      </c>
      <c r="BA174" s="169">
        <f ca="1">IF(BA$5-$I$5&lt;$A67-1," ",IF(BA$5-$I$5+1&gt;'Primary inputs Alt'!$C$17,0,(SUM(OFFSET($I$23,0,BA$5-$I$5-$A67+1)))*$C120))</f>
        <v>0</v>
      </c>
      <c r="BB174" s="169">
        <f ca="1">IF(BB$5-$I$5&lt;$A67-1," ",IF(BB$5-$I$5+1&gt;'Primary inputs Alt'!$C$17,0,(SUM(OFFSET($I$23,0,BB$5-$I$5-$A67+1)))*$C120))</f>
        <v>0</v>
      </c>
      <c r="BC174" s="169">
        <f ca="1">IF(BC$5-$I$5&lt;$A67-1," ",IF(BC$5-$I$5+1&gt;'Primary inputs Alt'!$C$17,0,(SUM(OFFSET($I$23,0,BC$5-$I$5-$A67+1)))*$C120))</f>
        <v>0</v>
      </c>
      <c r="BD174" s="169">
        <f ca="1">IF(BD$5-$I$5&lt;$A67-1," ",IF(BD$5-$I$5+1&gt;'Primary inputs Alt'!$C$17,0,(SUM(OFFSET($I$23,0,BD$5-$I$5-$A67+1)))*$C120))</f>
        <v>0</v>
      </c>
      <c r="BE174" s="169">
        <f ca="1">IF(BE$5-$I$5&lt;$A67-1," ",IF(BE$5-$I$5+1&gt;'Primary inputs Alt'!$C$17,0,(SUM(OFFSET($I$23,0,BE$5-$I$5-$A67+1)))*$C120))</f>
        <v>0</v>
      </c>
      <c r="BF174" s="169">
        <f ca="1">IF(BF$5-$I$5&lt;$A67-1," ",IF(BF$5-$I$5+1&gt;'Primary inputs Alt'!$C$17,0,(SUM(OFFSET($I$23,0,BF$5-$I$5-$A67+1)))*$C120))</f>
        <v>0</v>
      </c>
    </row>
    <row r="175" spans="2:58">
      <c r="B175" s="119" t="s">
        <v>237</v>
      </c>
      <c r="C175" s="119">
        <f t="shared" ca="1" si="5"/>
        <v>0</v>
      </c>
      <c r="I175" s="169" t="str">
        <f ca="1">IF(I$5-$I$5&lt;$A68-1," ",IF(I$5-$I$5+1&gt;'Primary inputs Alt'!$C$17,0,(SUM(OFFSET($I$23,0,I$5-$I$5-$A68+1)))*$C121))</f>
        <v xml:space="preserve"> </v>
      </c>
      <c r="J175" s="169" t="str">
        <f ca="1">IF(J$5-$I$5&lt;$A68-1," ",IF(J$5-$I$5+1&gt;'Primary inputs Alt'!$C$17,0,(SUM(OFFSET($I$23,0,J$5-$I$5-$A68+1)))*$C121))</f>
        <v xml:space="preserve"> </v>
      </c>
      <c r="K175" s="169" t="str">
        <f ca="1">IF(K$5-$I$5&lt;$A68-1," ",IF(K$5-$I$5+1&gt;'Primary inputs Alt'!$C$17,0,(SUM(OFFSET($I$23,0,K$5-$I$5-$A68+1)))*$C121))</f>
        <v xml:space="preserve"> </v>
      </c>
      <c r="L175" s="169" t="str">
        <f ca="1">IF(L$5-$I$5&lt;$A68-1," ",IF(L$5-$I$5+1&gt;'Primary inputs Alt'!$C$17,0,(SUM(OFFSET($I$23,0,L$5-$I$5-$A68+1)))*$C121))</f>
        <v xml:space="preserve"> </v>
      </c>
      <c r="M175" s="169" t="str">
        <f ca="1">IF(M$5-$I$5&lt;$A68-1," ",IF(M$5-$I$5+1&gt;'Primary inputs Alt'!$C$17,0,(SUM(OFFSET($I$23,0,M$5-$I$5-$A68+1)))*$C121))</f>
        <v xml:space="preserve"> </v>
      </c>
      <c r="N175" s="169" t="str">
        <f ca="1">IF(N$5-$I$5&lt;$A68-1," ",IF(N$5-$I$5+1&gt;'Primary inputs Alt'!$C$17,0,(SUM(OFFSET($I$23,0,N$5-$I$5-$A68+1)))*$C121))</f>
        <v xml:space="preserve"> </v>
      </c>
      <c r="O175" s="169" t="str">
        <f ca="1">IF(O$5-$I$5&lt;$A68-1," ",IF(O$5-$I$5+1&gt;'Primary inputs Alt'!$C$17,0,(SUM(OFFSET($I$23,0,O$5-$I$5-$A68+1)))*$C121))</f>
        <v xml:space="preserve"> </v>
      </c>
      <c r="P175" s="169" t="str">
        <f ca="1">IF(P$5-$I$5&lt;$A68-1," ",IF(P$5-$I$5+1&gt;'Primary inputs Alt'!$C$17,0,(SUM(OFFSET($I$23,0,P$5-$I$5-$A68+1)))*$C121))</f>
        <v xml:space="preserve"> </v>
      </c>
      <c r="Q175" s="169" t="str">
        <f ca="1">IF(Q$5-$I$5&lt;$A68-1," ",IF(Q$5-$I$5+1&gt;'Primary inputs Alt'!$C$17,0,(SUM(OFFSET($I$23,0,Q$5-$I$5-$A68+1)))*$C121))</f>
        <v xml:space="preserve"> </v>
      </c>
      <c r="R175" s="169" t="str">
        <f ca="1">IF(R$5-$I$5&lt;$A68-1," ",IF(R$5-$I$5+1&gt;'Primary inputs Alt'!$C$17,0,(SUM(OFFSET($I$23,0,R$5-$I$5-$A68+1)))*$C121))</f>
        <v xml:space="preserve"> </v>
      </c>
      <c r="S175" s="169" t="str">
        <f ca="1">IF(S$5-$I$5&lt;$A68-1," ",IF(S$5-$I$5+1&gt;'Primary inputs Alt'!$C$17,0,(SUM(OFFSET($I$23,0,S$5-$I$5-$A68+1)))*$C121))</f>
        <v xml:space="preserve"> </v>
      </c>
      <c r="T175" s="169" t="str">
        <f ca="1">IF(T$5-$I$5&lt;$A68-1," ",IF(T$5-$I$5+1&gt;'Primary inputs Alt'!$C$17,0,(SUM(OFFSET($I$23,0,T$5-$I$5-$A68+1)))*$C121))</f>
        <v xml:space="preserve"> </v>
      </c>
      <c r="U175" s="169" t="str">
        <f ca="1">IF(U$5-$I$5&lt;$A68-1," ",IF(U$5-$I$5+1&gt;'Primary inputs Alt'!$C$17,0,(SUM(OFFSET($I$23,0,U$5-$I$5-$A68+1)))*$C121))</f>
        <v xml:space="preserve"> </v>
      </c>
      <c r="V175" s="169" t="str">
        <f ca="1">IF(V$5-$I$5&lt;$A68-1," ",IF(V$5-$I$5+1&gt;'Primary inputs Alt'!$C$17,0,(SUM(OFFSET($I$23,0,V$5-$I$5-$A68+1)))*$C121))</f>
        <v xml:space="preserve"> </v>
      </c>
      <c r="W175" s="169" t="str">
        <f ca="1">IF(W$5-$I$5&lt;$A68-1," ",IF(W$5-$I$5+1&gt;'Primary inputs Alt'!$C$17,0,(SUM(OFFSET($I$23,0,W$5-$I$5-$A68+1)))*$C121))</f>
        <v xml:space="preserve"> </v>
      </c>
      <c r="X175" s="169" t="str">
        <f ca="1">IF(X$5-$I$5&lt;$A68-1," ",IF(X$5-$I$5+1&gt;'Primary inputs Alt'!$C$17,0,(SUM(OFFSET($I$23,0,X$5-$I$5-$A68+1)))*$C121))</f>
        <v xml:space="preserve"> </v>
      </c>
      <c r="Y175" s="169" t="str">
        <f ca="1">IF(Y$5-$I$5&lt;$A68-1," ",IF(Y$5-$I$5+1&gt;'Primary inputs Alt'!$C$17,0,(SUM(OFFSET($I$23,0,Y$5-$I$5-$A68+1)))*$C121))</f>
        <v xml:space="preserve"> </v>
      </c>
      <c r="Z175" s="169" t="str">
        <f ca="1">IF(Z$5-$I$5&lt;$A68-1," ",IF(Z$5-$I$5+1&gt;'Primary inputs Alt'!$C$17,0,(SUM(OFFSET($I$23,0,Z$5-$I$5-$A68+1)))*$C121))</f>
        <v xml:space="preserve"> </v>
      </c>
      <c r="AA175" s="169" t="str">
        <f ca="1">IF(AA$5-$I$5&lt;$A68-1," ",IF(AA$5-$I$5+1&gt;'Primary inputs Alt'!$C$17,0,(SUM(OFFSET($I$23,0,AA$5-$I$5-$A68+1)))*$C121))</f>
        <v xml:space="preserve"> </v>
      </c>
      <c r="AB175" s="169" t="str">
        <f ca="1">IF(AB$5-$I$5&lt;$A68-1," ",IF(AB$5-$I$5+1&gt;'Primary inputs Alt'!$C$17,0,(SUM(OFFSET($I$23,0,AB$5-$I$5-$A68+1)))*$C121))</f>
        <v xml:space="preserve"> </v>
      </c>
      <c r="AC175" s="169" t="str">
        <f ca="1">IF(AC$5-$I$5&lt;$A68-1," ",IF(AC$5-$I$5+1&gt;'Primary inputs Alt'!$C$17,0,(SUM(OFFSET($I$23,0,AC$5-$I$5-$A68+1)))*$C121))</f>
        <v xml:space="preserve"> </v>
      </c>
      <c r="AD175" s="169" t="str">
        <f ca="1">IF(AD$5-$I$5&lt;$A68-1," ",IF(AD$5-$I$5+1&gt;'Primary inputs Alt'!$C$17,0,(SUM(OFFSET($I$23,0,AD$5-$I$5-$A68+1)))*$C121))</f>
        <v xml:space="preserve"> </v>
      </c>
      <c r="AE175" s="169" t="str">
        <f ca="1">IF(AE$5-$I$5&lt;$A68-1," ",IF(AE$5-$I$5+1&gt;'Primary inputs Alt'!$C$17,0,(SUM(OFFSET($I$23,0,AE$5-$I$5-$A68+1)))*$C121))</f>
        <v xml:space="preserve"> </v>
      </c>
      <c r="AF175" s="169" t="str">
        <f ca="1">IF(AF$5-$I$5&lt;$A68-1," ",IF(AF$5-$I$5+1&gt;'Primary inputs Alt'!$C$17,0,(SUM(OFFSET($I$23,0,AF$5-$I$5-$A68+1)))*$C121))</f>
        <v xml:space="preserve"> </v>
      </c>
      <c r="AG175" s="169" t="str">
        <f ca="1">IF(AG$5-$I$5&lt;$A68-1," ",IF(AG$5-$I$5+1&gt;'Primary inputs Alt'!$C$17,0,(SUM(OFFSET($I$23,0,AG$5-$I$5-$A68+1)))*$C121))</f>
        <v xml:space="preserve"> </v>
      </c>
      <c r="AH175" s="169" t="str">
        <f ca="1">IF(AH$5-$I$5&lt;$A68-1," ",IF(AH$5-$I$5+1&gt;'Primary inputs Alt'!$C$17,0,(SUM(OFFSET($I$23,0,AH$5-$I$5-$A68+1)))*$C121))</f>
        <v xml:space="preserve"> </v>
      </c>
      <c r="AI175" s="169" t="str">
        <f ca="1">IF(AI$5-$I$5&lt;$A68-1," ",IF(AI$5-$I$5+1&gt;'Primary inputs Alt'!$C$17,0,(SUM(OFFSET($I$23,0,AI$5-$I$5-$A68+1)))*$C121))</f>
        <v xml:space="preserve"> </v>
      </c>
      <c r="AJ175" s="169" t="str">
        <f ca="1">IF(AJ$5-$I$5&lt;$A68-1," ",IF(AJ$5-$I$5+1&gt;'Primary inputs Alt'!$C$17,0,(SUM(OFFSET($I$23,0,AJ$5-$I$5-$A68+1)))*$C121))</f>
        <v xml:space="preserve"> </v>
      </c>
      <c r="AK175" s="169" t="str">
        <f ca="1">IF(AK$5-$I$5&lt;$A68-1," ",IF(AK$5-$I$5+1&gt;'Primary inputs Alt'!$C$17,0,(SUM(OFFSET($I$23,0,AK$5-$I$5-$A68+1)))*$C121))</f>
        <v xml:space="preserve"> </v>
      </c>
      <c r="AL175" s="169" t="str">
        <f ca="1">IF(AL$5-$I$5&lt;$A68-1," ",IF(AL$5-$I$5+1&gt;'Primary inputs Alt'!$C$17,0,(SUM(OFFSET($I$23,0,AL$5-$I$5-$A68+1)))*$C121))</f>
        <v xml:space="preserve"> </v>
      </c>
      <c r="AM175" s="169" t="str">
        <f ca="1">IF(AM$5-$I$5&lt;$A68-1," ",IF(AM$5-$I$5+1&gt;'Primary inputs Alt'!$C$17,0,(SUM(OFFSET($I$23,0,AM$5-$I$5-$A68+1)))*$C121))</f>
        <v xml:space="preserve"> </v>
      </c>
      <c r="AN175" s="169" t="str">
        <f ca="1">IF(AN$5-$I$5&lt;$A68-1," ",IF(AN$5-$I$5+1&gt;'Primary inputs Alt'!$C$17,0,(SUM(OFFSET($I$23,0,AN$5-$I$5-$A68+1)))*$C121))</f>
        <v xml:space="preserve"> </v>
      </c>
      <c r="AO175" s="169" t="str">
        <f ca="1">IF(AO$5-$I$5&lt;$A68-1," ",IF(AO$5-$I$5+1&gt;'Primary inputs Alt'!$C$17,0,(SUM(OFFSET($I$23,0,AO$5-$I$5-$A68+1)))*$C121))</f>
        <v xml:space="preserve"> </v>
      </c>
      <c r="AP175" s="169" t="str">
        <f ca="1">IF(AP$5-$I$5&lt;$A68-1," ",IF(AP$5-$I$5+1&gt;'Primary inputs Alt'!$C$17,0,(SUM(OFFSET($I$23,0,AP$5-$I$5-$A68+1)))*$C121))</f>
        <v xml:space="preserve"> </v>
      </c>
      <c r="AQ175" s="169" t="str">
        <f ca="1">IF(AQ$5-$I$5&lt;$A68-1," ",IF(AQ$5-$I$5+1&gt;'Primary inputs Alt'!$C$17,0,(SUM(OFFSET($I$23,0,AQ$5-$I$5-$A68+1)))*$C121))</f>
        <v xml:space="preserve"> </v>
      </c>
      <c r="AR175" s="169" t="str">
        <f ca="1">IF(AR$5-$I$5&lt;$A68-1," ",IF(AR$5-$I$5+1&gt;'Primary inputs Alt'!$C$17,0,(SUM(OFFSET($I$23,0,AR$5-$I$5-$A68+1)))*$C121))</f>
        <v xml:space="preserve"> </v>
      </c>
      <c r="AS175" s="169" t="str">
        <f ca="1">IF(AS$5-$I$5&lt;$A68-1," ",IF(AS$5-$I$5+1&gt;'Primary inputs Alt'!$C$17,0,(SUM(OFFSET($I$23,0,AS$5-$I$5-$A68+1)))*$C121))</f>
        <v xml:space="preserve"> </v>
      </c>
      <c r="AT175" s="169" t="str">
        <f ca="1">IF(AT$5-$I$5&lt;$A68-1," ",IF(AT$5-$I$5+1&gt;'Primary inputs Alt'!$C$17,0,(SUM(OFFSET($I$23,0,AT$5-$I$5-$A68+1)))*$C121))</f>
        <v xml:space="preserve"> </v>
      </c>
      <c r="AU175" s="169" t="str">
        <f ca="1">IF(AU$5-$I$5&lt;$A68-1," ",IF(AU$5-$I$5+1&gt;'Primary inputs Alt'!$C$17,0,(SUM(OFFSET($I$23,0,AU$5-$I$5-$A68+1)))*$C121))</f>
        <v xml:space="preserve"> </v>
      </c>
      <c r="AV175" s="169" t="str">
        <f ca="1">IF(AV$5-$I$5&lt;$A68-1," ",IF(AV$5-$I$5+1&gt;'Primary inputs Alt'!$C$17,0,(SUM(OFFSET($I$23,0,AV$5-$I$5-$A68+1)))*$C121))</f>
        <v xml:space="preserve"> </v>
      </c>
      <c r="AW175" s="169" t="str">
        <f ca="1">IF(AW$5-$I$5&lt;$A68-1," ",IF(AW$5-$I$5+1&gt;'Primary inputs Alt'!$C$17,0,(SUM(OFFSET($I$23,0,AW$5-$I$5-$A68+1)))*$C121))</f>
        <v xml:space="preserve"> </v>
      </c>
      <c r="AX175" s="169" t="str">
        <f ca="1">IF(AX$5-$I$5&lt;$A68-1," ",IF(AX$5-$I$5+1&gt;'Primary inputs Alt'!$C$17,0,(SUM(OFFSET($I$23,0,AX$5-$I$5-$A68+1)))*$C121))</f>
        <v xml:space="preserve"> </v>
      </c>
      <c r="AY175" s="169">
        <f ca="1">IF(AY$5-$I$5&lt;$A68-1," ",IF(AY$5-$I$5+1&gt;'Primary inputs Alt'!$C$17,0,(SUM(OFFSET($I$23,0,AY$5-$I$5-$A68+1)))*$C121))</f>
        <v>0</v>
      </c>
      <c r="AZ175" s="169">
        <f ca="1">IF(AZ$5-$I$5&lt;$A68-1," ",IF(AZ$5-$I$5+1&gt;'Primary inputs Alt'!$C$17,0,(SUM(OFFSET($I$23,0,AZ$5-$I$5-$A68+1)))*$C121))</f>
        <v>0</v>
      </c>
      <c r="BA175" s="169">
        <f ca="1">IF(BA$5-$I$5&lt;$A68-1," ",IF(BA$5-$I$5+1&gt;'Primary inputs Alt'!$C$17,0,(SUM(OFFSET($I$23,0,BA$5-$I$5-$A68+1)))*$C121))</f>
        <v>0</v>
      </c>
      <c r="BB175" s="169">
        <f ca="1">IF(BB$5-$I$5&lt;$A68-1," ",IF(BB$5-$I$5+1&gt;'Primary inputs Alt'!$C$17,0,(SUM(OFFSET($I$23,0,BB$5-$I$5-$A68+1)))*$C121))</f>
        <v>0</v>
      </c>
      <c r="BC175" s="169">
        <f ca="1">IF(BC$5-$I$5&lt;$A68-1," ",IF(BC$5-$I$5+1&gt;'Primary inputs Alt'!$C$17,0,(SUM(OFFSET($I$23,0,BC$5-$I$5-$A68+1)))*$C121))</f>
        <v>0</v>
      </c>
      <c r="BD175" s="169">
        <f ca="1">IF(BD$5-$I$5&lt;$A68-1," ",IF(BD$5-$I$5+1&gt;'Primary inputs Alt'!$C$17,0,(SUM(OFFSET($I$23,0,BD$5-$I$5-$A68+1)))*$C121))</f>
        <v>0</v>
      </c>
      <c r="BE175" s="169">
        <f ca="1">IF(BE$5-$I$5&lt;$A68-1," ",IF(BE$5-$I$5+1&gt;'Primary inputs Alt'!$C$17,0,(SUM(OFFSET($I$23,0,BE$5-$I$5-$A68+1)))*$C121))</f>
        <v>0</v>
      </c>
      <c r="BF175" s="169">
        <f ca="1">IF(BF$5-$I$5&lt;$A68-1," ",IF(BF$5-$I$5+1&gt;'Primary inputs Alt'!$C$17,0,(SUM(OFFSET($I$23,0,BF$5-$I$5-$A68+1)))*$C121))</f>
        <v>0</v>
      </c>
    </row>
    <row r="176" spans="2:58">
      <c r="B176" s="119" t="s">
        <v>238</v>
      </c>
      <c r="C176" s="119">
        <f t="shared" ca="1" si="5"/>
        <v>0</v>
      </c>
      <c r="I176" s="169" t="str">
        <f ca="1">IF(I$5-$I$5&lt;$A69-1," ",IF(I$5-$I$5+1&gt;'Primary inputs Alt'!$C$17,0,(SUM(OFFSET($I$23,0,I$5-$I$5-$A69+1)))*$C122))</f>
        <v xml:space="preserve"> </v>
      </c>
      <c r="J176" s="169" t="str">
        <f ca="1">IF(J$5-$I$5&lt;$A69-1," ",IF(J$5-$I$5+1&gt;'Primary inputs Alt'!$C$17,0,(SUM(OFFSET($I$23,0,J$5-$I$5-$A69+1)))*$C122))</f>
        <v xml:space="preserve"> </v>
      </c>
      <c r="K176" s="169" t="str">
        <f ca="1">IF(K$5-$I$5&lt;$A69-1," ",IF(K$5-$I$5+1&gt;'Primary inputs Alt'!$C$17,0,(SUM(OFFSET($I$23,0,K$5-$I$5-$A69+1)))*$C122))</f>
        <v xml:space="preserve"> </v>
      </c>
      <c r="L176" s="169" t="str">
        <f ca="1">IF(L$5-$I$5&lt;$A69-1," ",IF(L$5-$I$5+1&gt;'Primary inputs Alt'!$C$17,0,(SUM(OFFSET($I$23,0,L$5-$I$5-$A69+1)))*$C122))</f>
        <v xml:space="preserve"> </v>
      </c>
      <c r="M176" s="169" t="str">
        <f ca="1">IF(M$5-$I$5&lt;$A69-1," ",IF(M$5-$I$5+1&gt;'Primary inputs Alt'!$C$17,0,(SUM(OFFSET($I$23,0,M$5-$I$5-$A69+1)))*$C122))</f>
        <v xml:space="preserve"> </v>
      </c>
      <c r="N176" s="169" t="str">
        <f ca="1">IF(N$5-$I$5&lt;$A69-1," ",IF(N$5-$I$5+1&gt;'Primary inputs Alt'!$C$17,0,(SUM(OFFSET($I$23,0,N$5-$I$5-$A69+1)))*$C122))</f>
        <v xml:space="preserve"> </v>
      </c>
      <c r="O176" s="169" t="str">
        <f ca="1">IF(O$5-$I$5&lt;$A69-1," ",IF(O$5-$I$5+1&gt;'Primary inputs Alt'!$C$17,0,(SUM(OFFSET($I$23,0,O$5-$I$5-$A69+1)))*$C122))</f>
        <v xml:space="preserve"> </v>
      </c>
      <c r="P176" s="169" t="str">
        <f ca="1">IF(P$5-$I$5&lt;$A69-1," ",IF(P$5-$I$5+1&gt;'Primary inputs Alt'!$C$17,0,(SUM(OFFSET($I$23,0,P$5-$I$5-$A69+1)))*$C122))</f>
        <v xml:space="preserve"> </v>
      </c>
      <c r="Q176" s="169" t="str">
        <f ca="1">IF(Q$5-$I$5&lt;$A69-1," ",IF(Q$5-$I$5+1&gt;'Primary inputs Alt'!$C$17,0,(SUM(OFFSET($I$23,0,Q$5-$I$5-$A69+1)))*$C122))</f>
        <v xml:space="preserve"> </v>
      </c>
      <c r="R176" s="169" t="str">
        <f ca="1">IF(R$5-$I$5&lt;$A69-1," ",IF(R$5-$I$5+1&gt;'Primary inputs Alt'!$C$17,0,(SUM(OFFSET($I$23,0,R$5-$I$5-$A69+1)))*$C122))</f>
        <v xml:space="preserve"> </v>
      </c>
      <c r="S176" s="169" t="str">
        <f ca="1">IF(S$5-$I$5&lt;$A69-1," ",IF(S$5-$I$5+1&gt;'Primary inputs Alt'!$C$17,0,(SUM(OFFSET($I$23,0,S$5-$I$5-$A69+1)))*$C122))</f>
        <v xml:space="preserve"> </v>
      </c>
      <c r="T176" s="169" t="str">
        <f ca="1">IF(T$5-$I$5&lt;$A69-1," ",IF(T$5-$I$5+1&gt;'Primary inputs Alt'!$C$17,0,(SUM(OFFSET($I$23,0,T$5-$I$5-$A69+1)))*$C122))</f>
        <v xml:space="preserve"> </v>
      </c>
      <c r="U176" s="169" t="str">
        <f ca="1">IF(U$5-$I$5&lt;$A69-1," ",IF(U$5-$I$5+1&gt;'Primary inputs Alt'!$C$17,0,(SUM(OFFSET($I$23,0,U$5-$I$5-$A69+1)))*$C122))</f>
        <v xml:space="preserve"> </v>
      </c>
      <c r="V176" s="169" t="str">
        <f ca="1">IF(V$5-$I$5&lt;$A69-1," ",IF(V$5-$I$5+1&gt;'Primary inputs Alt'!$C$17,0,(SUM(OFFSET($I$23,0,V$5-$I$5-$A69+1)))*$C122))</f>
        <v xml:space="preserve"> </v>
      </c>
      <c r="W176" s="169" t="str">
        <f ca="1">IF(W$5-$I$5&lt;$A69-1," ",IF(W$5-$I$5+1&gt;'Primary inputs Alt'!$C$17,0,(SUM(OFFSET($I$23,0,W$5-$I$5-$A69+1)))*$C122))</f>
        <v xml:space="preserve"> </v>
      </c>
      <c r="X176" s="169" t="str">
        <f ca="1">IF(X$5-$I$5&lt;$A69-1," ",IF(X$5-$I$5+1&gt;'Primary inputs Alt'!$C$17,0,(SUM(OFFSET($I$23,0,X$5-$I$5-$A69+1)))*$C122))</f>
        <v xml:space="preserve"> </v>
      </c>
      <c r="Y176" s="169" t="str">
        <f ca="1">IF(Y$5-$I$5&lt;$A69-1," ",IF(Y$5-$I$5+1&gt;'Primary inputs Alt'!$C$17,0,(SUM(OFFSET($I$23,0,Y$5-$I$5-$A69+1)))*$C122))</f>
        <v xml:space="preserve"> </v>
      </c>
      <c r="Z176" s="169" t="str">
        <f ca="1">IF(Z$5-$I$5&lt;$A69-1," ",IF(Z$5-$I$5+1&gt;'Primary inputs Alt'!$C$17,0,(SUM(OFFSET($I$23,0,Z$5-$I$5-$A69+1)))*$C122))</f>
        <v xml:space="preserve"> </v>
      </c>
      <c r="AA176" s="169" t="str">
        <f ca="1">IF(AA$5-$I$5&lt;$A69-1," ",IF(AA$5-$I$5+1&gt;'Primary inputs Alt'!$C$17,0,(SUM(OFFSET($I$23,0,AA$5-$I$5-$A69+1)))*$C122))</f>
        <v xml:space="preserve"> </v>
      </c>
      <c r="AB176" s="169" t="str">
        <f ca="1">IF(AB$5-$I$5&lt;$A69-1," ",IF(AB$5-$I$5+1&gt;'Primary inputs Alt'!$C$17,0,(SUM(OFFSET($I$23,0,AB$5-$I$5-$A69+1)))*$C122))</f>
        <v xml:space="preserve"> </v>
      </c>
      <c r="AC176" s="169" t="str">
        <f ca="1">IF(AC$5-$I$5&lt;$A69-1," ",IF(AC$5-$I$5+1&gt;'Primary inputs Alt'!$C$17,0,(SUM(OFFSET($I$23,0,AC$5-$I$5-$A69+1)))*$C122))</f>
        <v xml:space="preserve"> </v>
      </c>
      <c r="AD176" s="169" t="str">
        <f ca="1">IF(AD$5-$I$5&lt;$A69-1," ",IF(AD$5-$I$5+1&gt;'Primary inputs Alt'!$C$17,0,(SUM(OFFSET($I$23,0,AD$5-$I$5-$A69+1)))*$C122))</f>
        <v xml:space="preserve"> </v>
      </c>
      <c r="AE176" s="169" t="str">
        <f ca="1">IF(AE$5-$I$5&lt;$A69-1," ",IF(AE$5-$I$5+1&gt;'Primary inputs Alt'!$C$17,0,(SUM(OFFSET($I$23,0,AE$5-$I$5-$A69+1)))*$C122))</f>
        <v xml:space="preserve"> </v>
      </c>
      <c r="AF176" s="169" t="str">
        <f ca="1">IF(AF$5-$I$5&lt;$A69-1," ",IF(AF$5-$I$5+1&gt;'Primary inputs Alt'!$C$17,0,(SUM(OFFSET($I$23,0,AF$5-$I$5-$A69+1)))*$C122))</f>
        <v xml:space="preserve"> </v>
      </c>
      <c r="AG176" s="169" t="str">
        <f ca="1">IF(AG$5-$I$5&lt;$A69-1," ",IF(AG$5-$I$5+1&gt;'Primary inputs Alt'!$C$17,0,(SUM(OFFSET($I$23,0,AG$5-$I$5-$A69+1)))*$C122))</f>
        <v xml:space="preserve"> </v>
      </c>
      <c r="AH176" s="169" t="str">
        <f ca="1">IF(AH$5-$I$5&lt;$A69-1," ",IF(AH$5-$I$5+1&gt;'Primary inputs Alt'!$C$17,0,(SUM(OFFSET($I$23,0,AH$5-$I$5-$A69+1)))*$C122))</f>
        <v xml:space="preserve"> </v>
      </c>
      <c r="AI176" s="169" t="str">
        <f ca="1">IF(AI$5-$I$5&lt;$A69-1," ",IF(AI$5-$I$5+1&gt;'Primary inputs Alt'!$C$17,0,(SUM(OFFSET($I$23,0,AI$5-$I$5-$A69+1)))*$C122))</f>
        <v xml:space="preserve"> </v>
      </c>
      <c r="AJ176" s="169" t="str">
        <f ca="1">IF(AJ$5-$I$5&lt;$A69-1," ",IF(AJ$5-$I$5+1&gt;'Primary inputs Alt'!$C$17,0,(SUM(OFFSET($I$23,0,AJ$5-$I$5-$A69+1)))*$C122))</f>
        <v xml:space="preserve"> </v>
      </c>
      <c r="AK176" s="169" t="str">
        <f ca="1">IF(AK$5-$I$5&lt;$A69-1," ",IF(AK$5-$I$5+1&gt;'Primary inputs Alt'!$C$17,0,(SUM(OFFSET($I$23,0,AK$5-$I$5-$A69+1)))*$C122))</f>
        <v xml:space="preserve"> </v>
      </c>
      <c r="AL176" s="169" t="str">
        <f ca="1">IF(AL$5-$I$5&lt;$A69-1," ",IF(AL$5-$I$5+1&gt;'Primary inputs Alt'!$C$17,0,(SUM(OFFSET($I$23,0,AL$5-$I$5-$A69+1)))*$C122))</f>
        <v xml:space="preserve"> </v>
      </c>
      <c r="AM176" s="169" t="str">
        <f ca="1">IF(AM$5-$I$5&lt;$A69-1," ",IF(AM$5-$I$5+1&gt;'Primary inputs Alt'!$C$17,0,(SUM(OFFSET($I$23,0,AM$5-$I$5-$A69+1)))*$C122))</f>
        <v xml:space="preserve"> </v>
      </c>
      <c r="AN176" s="169" t="str">
        <f ca="1">IF(AN$5-$I$5&lt;$A69-1," ",IF(AN$5-$I$5+1&gt;'Primary inputs Alt'!$C$17,0,(SUM(OFFSET($I$23,0,AN$5-$I$5-$A69+1)))*$C122))</f>
        <v xml:space="preserve"> </v>
      </c>
      <c r="AO176" s="169" t="str">
        <f ca="1">IF(AO$5-$I$5&lt;$A69-1," ",IF(AO$5-$I$5+1&gt;'Primary inputs Alt'!$C$17,0,(SUM(OFFSET($I$23,0,AO$5-$I$5-$A69+1)))*$C122))</f>
        <v xml:space="preserve"> </v>
      </c>
      <c r="AP176" s="169" t="str">
        <f ca="1">IF(AP$5-$I$5&lt;$A69-1," ",IF(AP$5-$I$5+1&gt;'Primary inputs Alt'!$C$17,0,(SUM(OFFSET($I$23,0,AP$5-$I$5-$A69+1)))*$C122))</f>
        <v xml:space="preserve"> </v>
      </c>
      <c r="AQ176" s="169" t="str">
        <f ca="1">IF(AQ$5-$I$5&lt;$A69-1," ",IF(AQ$5-$I$5+1&gt;'Primary inputs Alt'!$C$17,0,(SUM(OFFSET($I$23,0,AQ$5-$I$5-$A69+1)))*$C122))</f>
        <v xml:space="preserve"> </v>
      </c>
      <c r="AR176" s="169" t="str">
        <f ca="1">IF(AR$5-$I$5&lt;$A69-1," ",IF(AR$5-$I$5+1&gt;'Primary inputs Alt'!$C$17,0,(SUM(OFFSET($I$23,0,AR$5-$I$5-$A69+1)))*$C122))</f>
        <v xml:space="preserve"> </v>
      </c>
      <c r="AS176" s="169" t="str">
        <f ca="1">IF(AS$5-$I$5&lt;$A69-1," ",IF(AS$5-$I$5+1&gt;'Primary inputs Alt'!$C$17,0,(SUM(OFFSET($I$23,0,AS$5-$I$5-$A69+1)))*$C122))</f>
        <v xml:space="preserve"> </v>
      </c>
      <c r="AT176" s="169" t="str">
        <f ca="1">IF(AT$5-$I$5&lt;$A69-1," ",IF(AT$5-$I$5+1&gt;'Primary inputs Alt'!$C$17,0,(SUM(OFFSET($I$23,0,AT$5-$I$5-$A69+1)))*$C122))</f>
        <v xml:space="preserve"> </v>
      </c>
      <c r="AU176" s="169" t="str">
        <f ca="1">IF(AU$5-$I$5&lt;$A69-1," ",IF(AU$5-$I$5+1&gt;'Primary inputs Alt'!$C$17,0,(SUM(OFFSET($I$23,0,AU$5-$I$5-$A69+1)))*$C122))</f>
        <v xml:space="preserve"> </v>
      </c>
      <c r="AV176" s="169" t="str">
        <f ca="1">IF(AV$5-$I$5&lt;$A69-1," ",IF(AV$5-$I$5+1&gt;'Primary inputs Alt'!$C$17,0,(SUM(OFFSET($I$23,0,AV$5-$I$5-$A69+1)))*$C122))</f>
        <v xml:space="preserve"> </v>
      </c>
      <c r="AW176" s="169" t="str">
        <f ca="1">IF(AW$5-$I$5&lt;$A69-1," ",IF(AW$5-$I$5+1&gt;'Primary inputs Alt'!$C$17,0,(SUM(OFFSET($I$23,0,AW$5-$I$5-$A69+1)))*$C122))</f>
        <v xml:space="preserve"> </v>
      </c>
      <c r="AX176" s="169" t="str">
        <f ca="1">IF(AX$5-$I$5&lt;$A69-1," ",IF(AX$5-$I$5+1&gt;'Primary inputs Alt'!$C$17,0,(SUM(OFFSET($I$23,0,AX$5-$I$5-$A69+1)))*$C122))</f>
        <v xml:space="preserve"> </v>
      </c>
      <c r="AY176" s="169" t="str">
        <f ca="1">IF(AY$5-$I$5&lt;$A69-1," ",IF(AY$5-$I$5+1&gt;'Primary inputs Alt'!$C$17,0,(SUM(OFFSET($I$23,0,AY$5-$I$5-$A69+1)))*$C122))</f>
        <v xml:space="preserve"> </v>
      </c>
      <c r="AZ176" s="169">
        <f ca="1">IF(AZ$5-$I$5&lt;$A69-1," ",IF(AZ$5-$I$5+1&gt;'Primary inputs Alt'!$C$17,0,(SUM(OFFSET($I$23,0,AZ$5-$I$5-$A69+1)))*$C122))</f>
        <v>0</v>
      </c>
      <c r="BA176" s="169">
        <f ca="1">IF(BA$5-$I$5&lt;$A69-1," ",IF(BA$5-$I$5+1&gt;'Primary inputs Alt'!$C$17,0,(SUM(OFFSET($I$23,0,BA$5-$I$5-$A69+1)))*$C122))</f>
        <v>0</v>
      </c>
      <c r="BB176" s="169">
        <f ca="1">IF(BB$5-$I$5&lt;$A69-1," ",IF(BB$5-$I$5+1&gt;'Primary inputs Alt'!$C$17,0,(SUM(OFFSET($I$23,0,BB$5-$I$5-$A69+1)))*$C122))</f>
        <v>0</v>
      </c>
      <c r="BC176" s="169">
        <f ca="1">IF(BC$5-$I$5&lt;$A69-1," ",IF(BC$5-$I$5+1&gt;'Primary inputs Alt'!$C$17,0,(SUM(OFFSET($I$23,0,BC$5-$I$5-$A69+1)))*$C122))</f>
        <v>0</v>
      </c>
      <c r="BD176" s="169">
        <f ca="1">IF(BD$5-$I$5&lt;$A69-1," ",IF(BD$5-$I$5+1&gt;'Primary inputs Alt'!$C$17,0,(SUM(OFFSET($I$23,0,BD$5-$I$5-$A69+1)))*$C122))</f>
        <v>0</v>
      </c>
      <c r="BE176" s="169">
        <f ca="1">IF(BE$5-$I$5&lt;$A69-1," ",IF(BE$5-$I$5+1&gt;'Primary inputs Alt'!$C$17,0,(SUM(OFFSET($I$23,0,BE$5-$I$5-$A69+1)))*$C122))</f>
        <v>0</v>
      </c>
      <c r="BF176" s="169">
        <f ca="1">IF(BF$5-$I$5&lt;$A69-1," ",IF(BF$5-$I$5+1&gt;'Primary inputs Alt'!$C$17,0,(SUM(OFFSET($I$23,0,BF$5-$I$5-$A69+1)))*$C122))</f>
        <v>0</v>
      </c>
    </row>
    <row r="177" spans="1:58">
      <c r="B177" s="119" t="s">
        <v>239</v>
      </c>
      <c r="C177" s="119">
        <f t="shared" ca="1" si="5"/>
        <v>0</v>
      </c>
      <c r="I177" s="169" t="str">
        <f ca="1">IF(I$5-$I$5&lt;$A70-1," ",IF(I$5-$I$5+1&gt;'Primary inputs Alt'!$C$17,0,(SUM(OFFSET($I$23,0,I$5-$I$5-$A70+1)))*$C123))</f>
        <v xml:space="preserve"> </v>
      </c>
      <c r="J177" s="169" t="str">
        <f ca="1">IF(J$5-$I$5&lt;$A70-1," ",IF(J$5-$I$5+1&gt;'Primary inputs Alt'!$C$17,0,(SUM(OFFSET($I$23,0,J$5-$I$5-$A70+1)))*$C123))</f>
        <v xml:space="preserve"> </v>
      </c>
      <c r="K177" s="169" t="str">
        <f ca="1">IF(K$5-$I$5&lt;$A70-1," ",IF(K$5-$I$5+1&gt;'Primary inputs Alt'!$C$17,0,(SUM(OFFSET($I$23,0,K$5-$I$5-$A70+1)))*$C123))</f>
        <v xml:space="preserve"> </v>
      </c>
      <c r="L177" s="169" t="str">
        <f ca="1">IF(L$5-$I$5&lt;$A70-1," ",IF(L$5-$I$5+1&gt;'Primary inputs Alt'!$C$17,0,(SUM(OFFSET($I$23,0,L$5-$I$5-$A70+1)))*$C123))</f>
        <v xml:space="preserve"> </v>
      </c>
      <c r="M177" s="169" t="str">
        <f ca="1">IF(M$5-$I$5&lt;$A70-1," ",IF(M$5-$I$5+1&gt;'Primary inputs Alt'!$C$17,0,(SUM(OFFSET($I$23,0,M$5-$I$5-$A70+1)))*$C123))</f>
        <v xml:space="preserve"> </v>
      </c>
      <c r="N177" s="169" t="str">
        <f ca="1">IF(N$5-$I$5&lt;$A70-1," ",IF(N$5-$I$5+1&gt;'Primary inputs Alt'!$C$17,0,(SUM(OFFSET($I$23,0,N$5-$I$5-$A70+1)))*$C123))</f>
        <v xml:space="preserve"> </v>
      </c>
      <c r="O177" s="169" t="str">
        <f ca="1">IF(O$5-$I$5&lt;$A70-1," ",IF(O$5-$I$5+1&gt;'Primary inputs Alt'!$C$17,0,(SUM(OFFSET($I$23,0,O$5-$I$5-$A70+1)))*$C123))</f>
        <v xml:space="preserve"> </v>
      </c>
      <c r="P177" s="169" t="str">
        <f ca="1">IF(P$5-$I$5&lt;$A70-1," ",IF(P$5-$I$5+1&gt;'Primary inputs Alt'!$C$17,0,(SUM(OFFSET($I$23,0,P$5-$I$5-$A70+1)))*$C123))</f>
        <v xml:space="preserve"> </v>
      </c>
      <c r="Q177" s="169" t="str">
        <f ca="1">IF(Q$5-$I$5&lt;$A70-1," ",IF(Q$5-$I$5+1&gt;'Primary inputs Alt'!$C$17,0,(SUM(OFFSET($I$23,0,Q$5-$I$5-$A70+1)))*$C123))</f>
        <v xml:space="preserve"> </v>
      </c>
      <c r="R177" s="169" t="str">
        <f ca="1">IF(R$5-$I$5&lt;$A70-1," ",IF(R$5-$I$5+1&gt;'Primary inputs Alt'!$C$17,0,(SUM(OFFSET($I$23,0,R$5-$I$5-$A70+1)))*$C123))</f>
        <v xml:space="preserve"> </v>
      </c>
      <c r="S177" s="169" t="str">
        <f ca="1">IF(S$5-$I$5&lt;$A70-1," ",IF(S$5-$I$5+1&gt;'Primary inputs Alt'!$C$17,0,(SUM(OFFSET($I$23,0,S$5-$I$5-$A70+1)))*$C123))</f>
        <v xml:space="preserve"> </v>
      </c>
      <c r="T177" s="169" t="str">
        <f ca="1">IF(T$5-$I$5&lt;$A70-1," ",IF(T$5-$I$5+1&gt;'Primary inputs Alt'!$C$17,0,(SUM(OFFSET($I$23,0,T$5-$I$5-$A70+1)))*$C123))</f>
        <v xml:space="preserve"> </v>
      </c>
      <c r="U177" s="169" t="str">
        <f ca="1">IF(U$5-$I$5&lt;$A70-1," ",IF(U$5-$I$5+1&gt;'Primary inputs Alt'!$C$17,0,(SUM(OFFSET($I$23,0,U$5-$I$5-$A70+1)))*$C123))</f>
        <v xml:space="preserve"> </v>
      </c>
      <c r="V177" s="169" t="str">
        <f ca="1">IF(V$5-$I$5&lt;$A70-1," ",IF(V$5-$I$5+1&gt;'Primary inputs Alt'!$C$17,0,(SUM(OFFSET($I$23,0,V$5-$I$5-$A70+1)))*$C123))</f>
        <v xml:space="preserve"> </v>
      </c>
      <c r="W177" s="169" t="str">
        <f ca="1">IF(W$5-$I$5&lt;$A70-1," ",IF(W$5-$I$5+1&gt;'Primary inputs Alt'!$C$17,0,(SUM(OFFSET($I$23,0,W$5-$I$5-$A70+1)))*$C123))</f>
        <v xml:space="preserve"> </v>
      </c>
      <c r="X177" s="169" t="str">
        <f ca="1">IF(X$5-$I$5&lt;$A70-1," ",IF(X$5-$I$5+1&gt;'Primary inputs Alt'!$C$17,0,(SUM(OFFSET($I$23,0,X$5-$I$5-$A70+1)))*$C123))</f>
        <v xml:space="preserve"> </v>
      </c>
      <c r="Y177" s="169" t="str">
        <f ca="1">IF(Y$5-$I$5&lt;$A70-1," ",IF(Y$5-$I$5+1&gt;'Primary inputs Alt'!$C$17,0,(SUM(OFFSET($I$23,0,Y$5-$I$5-$A70+1)))*$C123))</f>
        <v xml:space="preserve"> </v>
      </c>
      <c r="Z177" s="169" t="str">
        <f ca="1">IF(Z$5-$I$5&lt;$A70-1," ",IF(Z$5-$I$5+1&gt;'Primary inputs Alt'!$C$17,0,(SUM(OFFSET($I$23,0,Z$5-$I$5-$A70+1)))*$C123))</f>
        <v xml:space="preserve"> </v>
      </c>
      <c r="AA177" s="169" t="str">
        <f ca="1">IF(AA$5-$I$5&lt;$A70-1," ",IF(AA$5-$I$5+1&gt;'Primary inputs Alt'!$C$17,0,(SUM(OFFSET($I$23,0,AA$5-$I$5-$A70+1)))*$C123))</f>
        <v xml:space="preserve"> </v>
      </c>
      <c r="AB177" s="169" t="str">
        <f ca="1">IF(AB$5-$I$5&lt;$A70-1," ",IF(AB$5-$I$5+1&gt;'Primary inputs Alt'!$C$17,0,(SUM(OFFSET($I$23,0,AB$5-$I$5-$A70+1)))*$C123))</f>
        <v xml:space="preserve"> </v>
      </c>
      <c r="AC177" s="169" t="str">
        <f ca="1">IF(AC$5-$I$5&lt;$A70-1," ",IF(AC$5-$I$5+1&gt;'Primary inputs Alt'!$C$17,0,(SUM(OFFSET($I$23,0,AC$5-$I$5-$A70+1)))*$C123))</f>
        <v xml:space="preserve"> </v>
      </c>
      <c r="AD177" s="169" t="str">
        <f ca="1">IF(AD$5-$I$5&lt;$A70-1," ",IF(AD$5-$I$5+1&gt;'Primary inputs Alt'!$C$17,0,(SUM(OFFSET($I$23,0,AD$5-$I$5-$A70+1)))*$C123))</f>
        <v xml:space="preserve"> </v>
      </c>
      <c r="AE177" s="169" t="str">
        <f ca="1">IF(AE$5-$I$5&lt;$A70-1," ",IF(AE$5-$I$5+1&gt;'Primary inputs Alt'!$C$17,0,(SUM(OFFSET($I$23,0,AE$5-$I$5-$A70+1)))*$C123))</f>
        <v xml:space="preserve"> </v>
      </c>
      <c r="AF177" s="169" t="str">
        <f ca="1">IF(AF$5-$I$5&lt;$A70-1," ",IF(AF$5-$I$5+1&gt;'Primary inputs Alt'!$C$17,0,(SUM(OFFSET($I$23,0,AF$5-$I$5-$A70+1)))*$C123))</f>
        <v xml:space="preserve"> </v>
      </c>
      <c r="AG177" s="169" t="str">
        <f ca="1">IF(AG$5-$I$5&lt;$A70-1," ",IF(AG$5-$I$5+1&gt;'Primary inputs Alt'!$C$17,0,(SUM(OFFSET($I$23,0,AG$5-$I$5-$A70+1)))*$C123))</f>
        <v xml:space="preserve"> </v>
      </c>
      <c r="AH177" s="169" t="str">
        <f ca="1">IF(AH$5-$I$5&lt;$A70-1," ",IF(AH$5-$I$5+1&gt;'Primary inputs Alt'!$C$17,0,(SUM(OFFSET($I$23,0,AH$5-$I$5-$A70+1)))*$C123))</f>
        <v xml:space="preserve"> </v>
      </c>
      <c r="AI177" s="169" t="str">
        <f ca="1">IF(AI$5-$I$5&lt;$A70-1," ",IF(AI$5-$I$5+1&gt;'Primary inputs Alt'!$C$17,0,(SUM(OFFSET($I$23,0,AI$5-$I$5-$A70+1)))*$C123))</f>
        <v xml:space="preserve"> </v>
      </c>
      <c r="AJ177" s="169" t="str">
        <f ca="1">IF(AJ$5-$I$5&lt;$A70-1," ",IF(AJ$5-$I$5+1&gt;'Primary inputs Alt'!$C$17,0,(SUM(OFFSET($I$23,0,AJ$5-$I$5-$A70+1)))*$C123))</f>
        <v xml:space="preserve"> </v>
      </c>
      <c r="AK177" s="169" t="str">
        <f ca="1">IF(AK$5-$I$5&lt;$A70-1," ",IF(AK$5-$I$5+1&gt;'Primary inputs Alt'!$C$17,0,(SUM(OFFSET($I$23,0,AK$5-$I$5-$A70+1)))*$C123))</f>
        <v xml:space="preserve"> </v>
      </c>
      <c r="AL177" s="169" t="str">
        <f ca="1">IF(AL$5-$I$5&lt;$A70-1," ",IF(AL$5-$I$5+1&gt;'Primary inputs Alt'!$C$17,0,(SUM(OFFSET($I$23,0,AL$5-$I$5-$A70+1)))*$C123))</f>
        <v xml:space="preserve"> </v>
      </c>
      <c r="AM177" s="169" t="str">
        <f ca="1">IF(AM$5-$I$5&lt;$A70-1," ",IF(AM$5-$I$5+1&gt;'Primary inputs Alt'!$C$17,0,(SUM(OFFSET($I$23,0,AM$5-$I$5-$A70+1)))*$C123))</f>
        <v xml:space="preserve"> </v>
      </c>
      <c r="AN177" s="169" t="str">
        <f ca="1">IF(AN$5-$I$5&lt;$A70-1," ",IF(AN$5-$I$5+1&gt;'Primary inputs Alt'!$C$17,0,(SUM(OFFSET($I$23,0,AN$5-$I$5-$A70+1)))*$C123))</f>
        <v xml:space="preserve"> </v>
      </c>
      <c r="AO177" s="169" t="str">
        <f ca="1">IF(AO$5-$I$5&lt;$A70-1," ",IF(AO$5-$I$5+1&gt;'Primary inputs Alt'!$C$17,0,(SUM(OFFSET($I$23,0,AO$5-$I$5-$A70+1)))*$C123))</f>
        <v xml:space="preserve"> </v>
      </c>
      <c r="AP177" s="169" t="str">
        <f ca="1">IF(AP$5-$I$5&lt;$A70-1," ",IF(AP$5-$I$5+1&gt;'Primary inputs Alt'!$C$17,0,(SUM(OFFSET($I$23,0,AP$5-$I$5-$A70+1)))*$C123))</f>
        <v xml:space="preserve"> </v>
      </c>
      <c r="AQ177" s="169" t="str">
        <f ca="1">IF(AQ$5-$I$5&lt;$A70-1," ",IF(AQ$5-$I$5+1&gt;'Primary inputs Alt'!$C$17,0,(SUM(OFFSET($I$23,0,AQ$5-$I$5-$A70+1)))*$C123))</f>
        <v xml:space="preserve"> </v>
      </c>
      <c r="AR177" s="169" t="str">
        <f ca="1">IF(AR$5-$I$5&lt;$A70-1," ",IF(AR$5-$I$5+1&gt;'Primary inputs Alt'!$C$17,0,(SUM(OFFSET($I$23,0,AR$5-$I$5-$A70+1)))*$C123))</f>
        <v xml:space="preserve"> </v>
      </c>
      <c r="AS177" s="169" t="str">
        <f ca="1">IF(AS$5-$I$5&lt;$A70-1," ",IF(AS$5-$I$5+1&gt;'Primary inputs Alt'!$C$17,0,(SUM(OFFSET($I$23,0,AS$5-$I$5-$A70+1)))*$C123))</f>
        <v xml:space="preserve"> </v>
      </c>
      <c r="AT177" s="169" t="str">
        <f ca="1">IF(AT$5-$I$5&lt;$A70-1," ",IF(AT$5-$I$5+1&gt;'Primary inputs Alt'!$C$17,0,(SUM(OFFSET($I$23,0,AT$5-$I$5-$A70+1)))*$C123))</f>
        <v xml:space="preserve"> </v>
      </c>
      <c r="AU177" s="169" t="str">
        <f ca="1">IF(AU$5-$I$5&lt;$A70-1," ",IF(AU$5-$I$5+1&gt;'Primary inputs Alt'!$C$17,0,(SUM(OFFSET($I$23,0,AU$5-$I$5-$A70+1)))*$C123))</f>
        <v xml:space="preserve"> </v>
      </c>
      <c r="AV177" s="169" t="str">
        <f ca="1">IF(AV$5-$I$5&lt;$A70-1," ",IF(AV$5-$I$5+1&gt;'Primary inputs Alt'!$C$17,0,(SUM(OFFSET($I$23,0,AV$5-$I$5-$A70+1)))*$C123))</f>
        <v xml:space="preserve"> </v>
      </c>
      <c r="AW177" s="169" t="str">
        <f ca="1">IF(AW$5-$I$5&lt;$A70-1," ",IF(AW$5-$I$5+1&gt;'Primary inputs Alt'!$C$17,0,(SUM(OFFSET($I$23,0,AW$5-$I$5-$A70+1)))*$C123))</f>
        <v xml:space="preserve"> </v>
      </c>
      <c r="AX177" s="169" t="str">
        <f ca="1">IF(AX$5-$I$5&lt;$A70-1," ",IF(AX$5-$I$5+1&gt;'Primary inputs Alt'!$C$17,0,(SUM(OFFSET($I$23,0,AX$5-$I$5-$A70+1)))*$C123))</f>
        <v xml:space="preserve"> </v>
      </c>
      <c r="AY177" s="169" t="str">
        <f ca="1">IF(AY$5-$I$5&lt;$A70-1," ",IF(AY$5-$I$5+1&gt;'Primary inputs Alt'!$C$17,0,(SUM(OFFSET($I$23,0,AY$5-$I$5-$A70+1)))*$C123))</f>
        <v xml:space="preserve"> </v>
      </c>
      <c r="AZ177" s="169" t="str">
        <f ca="1">IF(AZ$5-$I$5&lt;$A70-1," ",IF(AZ$5-$I$5+1&gt;'Primary inputs Alt'!$C$17,0,(SUM(OFFSET($I$23,0,AZ$5-$I$5-$A70+1)))*$C123))</f>
        <v xml:space="preserve"> </v>
      </c>
      <c r="BA177" s="169">
        <f ca="1">IF(BA$5-$I$5&lt;$A70-1," ",IF(BA$5-$I$5+1&gt;'Primary inputs Alt'!$C$17,0,(SUM(OFFSET($I$23,0,BA$5-$I$5-$A70+1)))*$C123))</f>
        <v>0</v>
      </c>
      <c r="BB177" s="169">
        <f ca="1">IF(BB$5-$I$5&lt;$A70-1," ",IF(BB$5-$I$5+1&gt;'Primary inputs Alt'!$C$17,0,(SUM(OFFSET($I$23,0,BB$5-$I$5-$A70+1)))*$C123))</f>
        <v>0</v>
      </c>
      <c r="BC177" s="169">
        <f ca="1">IF(BC$5-$I$5&lt;$A70-1," ",IF(BC$5-$I$5+1&gt;'Primary inputs Alt'!$C$17,0,(SUM(OFFSET($I$23,0,BC$5-$I$5-$A70+1)))*$C123))</f>
        <v>0</v>
      </c>
      <c r="BD177" s="169">
        <f ca="1">IF(BD$5-$I$5&lt;$A70-1," ",IF(BD$5-$I$5+1&gt;'Primary inputs Alt'!$C$17,0,(SUM(OFFSET($I$23,0,BD$5-$I$5-$A70+1)))*$C123))</f>
        <v>0</v>
      </c>
      <c r="BE177" s="169">
        <f ca="1">IF(BE$5-$I$5&lt;$A70-1," ",IF(BE$5-$I$5+1&gt;'Primary inputs Alt'!$C$17,0,(SUM(OFFSET($I$23,0,BE$5-$I$5-$A70+1)))*$C123))</f>
        <v>0</v>
      </c>
      <c r="BF177" s="169">
        <f ca="1">IF(BF$5-$I$5&lt;$A70-1," ",IF(BF$5-$I$5+1&gt;'Primary inputs Alt'!$C$17,0,(SUM(OFFSET($I$23,0,BF$5-$I$5-$A70+1)))*$C123))</f>
        <v>0</v>
      </c>
    </row>
    <row r="178" spans="1:58">
      <c r="B178" s="119" t="s">
        <v>240</v>
      </c>
      <c r="C178" s="119">
        <f t="shared" ca="1" si="5"/>
        <v>0</v>
      </c>
      <c r="I178" s="169" t="str">
        <f ca="1">IF(I$5-$I$5&lt;$A71-1," ",IF(I$5-$I$5+1&gt;'Primary inputs Alt'!$C$17,0,(SUM(OFFSET($I$23,0,I$5-$I$5-$A71+1)))*$C124))</f>
        <v xml:space="preserve"> </v>
      </c>
      <c r="J178" s="169" t="str">
        <f ca="1">IF(J$5-$I$5&lt;$A71-1," ",IF(J$5-$I$5+1&gt;'Primary inputs Alt'!$C$17,0,(SUM(OFFSET($I$23,0,J$5-$I$5-$A71+1)))*$C124))</f>
        <v xml:space="preserve"> </v>
      </c>
      <c r="K178" s="169" t="str">
        <f ca="1">IF(K$5-$I$5&lt;$A71-1," ",IF(K$5-$I$5+1&gt;'Primary inputs Alt'!$C$17,0,(SUM(OFFSET($I$23,0,K$5-$I$5-$A71+1)))*$C124))</f>
        <v xml:space="preserve"> </v>
      </c>
      <c r="L178" s="169" t="str">
        <f ca="1">IF(L$5-$I$5&lt;$A71-1," ",IF(L$5-$I$5+1&gt;'Primary inputs Alt'!$C$17,0,(SUM(OFFSET($I$23,0,L$5-$I$5-$A71+1)))*$C124))</f>
        <v xml:space="preserve"> </v>
      </c>
      <c r="M178" s="169" t="str">
        <f ca="1">IF(M$5-$I$5&lt;$A71-1," ",IF(M$5-$I$5+1&gt;'Primary inputs Alt'!$C$17,0,(SUM(OFFSET($I$23,0,M$5-$I$5-$A71+1)))*$C124))</f>
        <v xml:space="preserve"> </v>
      </c>
      <c r="N178" s="169" t="str">
        <f ca="1">IF(N$5-$I$5&lt;$A71-1," ",IF(N$5-$I$5+1&gt;'Primary inputs Alt'!$C$17,0,(SUM(OFFSET($I$23,0,N$5-$I$5-$A71+1)))*$C124))</f>
        <v xml:space="preserve"> </v>
      </c>
      <c r="O178" s="169" t="str">
        <f ca="1">IF(O$5-$I$5&lt;$A71-1," ",IF(O$5-$I$5+1&gt;'Primary inputs Alt'!$C$17,0,(SUM(OFFSET($I$23,0,O$5-$I$5-$A71+1)))*$C124))</f>
        <v xml:space="preserve"> </v>
      </c>
      <c r="P178" s="169" t="str">
        <f ca="1">IF(P$5-$I$5&lt;$A71-1," ",IF(P$5-$I$5+1&gt;'Primary inputs Alt'!$C$17,0,(SUM(OFFSET($I$23,0,P$5-$I$5-$A71+1)))*$C124))</f>
        <v xml:space="preserve"> </v>
      </c>
      <c r="Q178" s="169" t="str">
        <f ca="1">IF(Q$5-$I$5&lt;$A71-1," ",IF(Q$5-$I$5+1&gt;'Primary inputs Alt'!$C$17,0,(SUM(OFFSET($I$23,0,Q$5-$I$5-$A71+1)))*$C124))</f>
        <v xml:space="preserve"> </v>
      </c>
      <c r="R178" s="169" t="str">
        <f ca="1">IF(R$5-$I$5&lt;$A71-1," ",IF(R$5-$I$5+1&gt;'Primary inputs Alt'!$C$17,0,(SUM(OFFSET($I$23,0,R$5-$I$5-$A71+1)))*$C124))</f>
        <v xml:space="preserve"> </v>
      </c>
      <c r="S178" s="169" t="str">
        <f ca="1">IF(S$5-$I$5&lt;$A71-1," ",IF(S$5-$I$5+1&gt;'Primary inputs Alt'!$C$17,0,(SUM(OFFSET($I$23,0,S$5-$I$5-$A71+1)))*$C124))</f>
        <v xml:space="preserve"> </v>
      </c>
      <c r="T178" s="169" t="str">
        <f ca="1">IF(T$5-$I$5&lt;$A71-1," ",IF(T$5-$I$5+1&gt;'Primary inputs Alt'!$C$17,0,(SUM(OFFSET($I$23,0,T$5-$I$5-$A71+1)))*$C124))</f>
        <v xml:space="preserve"> </v>
      </c>
      <c r="U178" s="169" t="str">
        <f ca="1">IF(U$5-$I$5&lt;$A71-1," ",IF(U$5-$I$5+1&gt;'Primary inputs Alt'!$C$17,0,(SUM(OFFSET($I$23,0,U$5-$I$5-$A71+1)))*$C124))</f>
        <v xml:space="preserve"> </v>
      </c>
      <c r="V178" s="169" t="str">
        <f ca="1">IF(V$5-$I$5&lt;$A71-1," ",IF(V$5-$I$5+1&gt;'Primary inputs Alt'!$C$17,0,(SUM(OFFSET($I$23,0,V$5-$I$5-$A71+1)))*$C124))</f>
        <v xml:space="preserve"> </v>
      </c>
      <c r="W178" s="169" t="str">
        <f ca="1">IF(W$5-$I$5&lt;$A71-1," ",IF(W$5-$I$5+1&gt;'Primary inputs Alt'!$C$17,0,(SUM(OFFSET($I$23,0,W$5-$I$5-$A71+1)))*$C124))</f>
        <v xml:space="preserve"> </v>
      </c>
      <c r="X178" s="169" t="str">
        <f ca="1">IF(X$5-$I$5&lt;$A71-1," ",IF(X$5-$I$5+1&gt;'Primary inputs Alt'!$C$17,0,(SUM(OFFSET($I$23,0,X$5-$I$5-$A71+1)))*$C124))</f>
        <v xml:space="preserve"> </v>
      </c>
      <c r="Y178" s="169" t="str">
        <f ca="1">IF(Y$5-$I$5&lt;$A71-1," ",IF(Y$5-$I$5+1&gt;'Primary inputs Alt'!$C$17,0,(SUM(OFFSET($I$23,0,Y$5-$I$5-$A71+1)))*$C124))</f>
        <v xml:space="preserve"> </v>
      </c>
      <c r="Z178" s="169" t="str">
        <f ca="1">IF(Z$5-$I$5&lt;$A71-1," ",IF(Z$5-$I$5+1&gt;'Primary inputs Alt'!$C$17,0,(SUM(OFFSET($I$23,0,Z$5-$I$5-$A71+1)))*$C124))</f>
        <v xml:space="preserve"> </v>
      </c>
      <c r="AA178" s="169" t="str">
        <f ca="1">IF(AA$5-$I$5&lt;$A71-1," ",IF(AA$5-$I$5+1&gt;'Primary inputs Alt'!$C$17,0,(SUM(OFFSET($I$23,0,AA$5-$I$5-$A71+1)))*$C124))</f>
        <v xml:space="preserve"> </v>
      </c>
      <c r="AB178" s="169" t="str">
        <f ca="1">IF(AB$5-$I$5&lt;$A71-1," ",IF(AB$5-$I$5+1&gt;'Primary inputs Alt'!$C$17,0,(SUM(OFFSET($I$23,0,AB$5-$I$5-$A71+1)))*$C124))</f>
        <v xml:space="preserve"> </v>
      </c>
      <c r="AC178" s="169" t="str">
        <f ca="1">IF(AC$5-$I$5&lt;$A71-1," ",IF(AC$5-$I$5+1&gt;'Primary inputs Alt'!$C$17,0,(SUM(OFFSET($I$23,0,AC$5-$I$5-$A71+1)))*$C124))</f>
        <v xml:space="preserve"> </v>
      </c>
      <c r="AD178" s="169" t="str">
        <f ca="1">IF(AD$5-$I$5&lt;$A71-1," ",IF(AD$5-$I$5+1&gt;'Primary inputs Alt'!$C$17,0,(SUM(OFFSET($I$23,0,AD$5-$I$5-$A71+1)))*$C124))</f>
        <v xml:space="preserve"> </v>
      </c>
      <c r="AE178" s="169" t="str">
        <f ca="1">IF(AE$5-$I$5&lt;$A71-1," ",IF(AE$5-$I$5+1&gt;'Primary inputs Alt'!$C$17,0,(SUM(OFFSET($I$23,0,AE$5-$I$5-$A71+1)))*$C124))</f>
        <v xml:space="preserve"> </v>
      </c>
      <c r="AF178" s="169" t="str">
        <f ca="1">IF(AF$5-$I$5&lt;$A71-1," ",IF(AF$5-$I$5+1&gt;'Primary inputs Alt'!$C$17,0,(SUM(OFFSET($I$23,0,AF$5-$I$5-$A71+1)))*$C124))</f>
        <v xml:space="preserve"> </v>
      </c>
      <c r="AG178" s="169" t="str">
        <f ca="1">IF(AG$5-$I$5&lt;$A71-1," ",IF(AG$5-$I$5+1&gt;'Primary inputs Alt'!$C$17,0,(SUM(OFFSET($I$23,0,AG$5-$I$5-$A71+1)))*$C124))</f>
        <v xml:space="preserve"> </v>
      </c>
      <c r="AH178" s="169" t="str">
        <f ca="1">IF(AH$5-$I$5&lt;$A71-1," ",IF(AH$5-$I$5+1&gt;'Primary inputs Alt'!$C$17,0,(SUM(OFFSET($I$23,0,AH$5-$I$5-$A71+1)))*$C124))</f>
        <v xml:space="preserve"> </v>
      </c>
      <c r="AI178" s="169" t="str">
        <f ca="1">IF(AI$5-$I$5&lt;$A71-1," ",IF(AI$5-$I$5+1&gt;'Primary inputs Alt'!$C$17,0,(SUM(OFFSET($I$23,0,AI$5-$I$5-$A71+1)))*$C124))</f>
        <v xml:space="preserve"> </v>
      </c>
      <c r="AJ178" s="169" t="str">
        <f ca="1">IF(AJ$5-$I$5&lt;$A71-1," ",IF(AJ$5-$I$5+1&gt;'Primary inputs Alt'!$C$17,0,(SUM(OFFSET($I$23,0,AJ$5-$I$5-$A71+1)))*$C124))</f>
        <v xml:space="preserve"> </v>
      </c>
      <c r="AK178" s="169" t="str">
        <f ca="1">IF(AK$5-$I$5&lt;$A71-1," ",IF(AK$5-$I$5+1&gt;'Primary inputs Alt'!$C$17,0,(SUM(OFFSET($I$23,0,AK$5-$I$5-$A71+1)))*$C124))</f>
        <v xml:space="preserve"> </v>
      </c>
      <c r="AL178" s="169" t="str">
        <f ca="1">IF(AL$5-$I$5&lt;$A71-1," ",IF(AL$5-$I$5+1&gt;'Primary inputs Alt'!$C$17,0,(SUM(OFFSET($I$23,0,AL$5-$I$5-$A71+1)))*$C124))</f>
        <v xml:space="preserve"> </v>
      </c>
      <c r="AM178" s="169" t="str">
        <f ca="1">IF(AM$5-$I$5&lt;$A71-1," ",IF(AM$5-$I$5+1&gt;'Primary inputs Alt'!$C$17,0,(SUM(OFFSET($I$23,0,AM$5-$I$5-$A71+1)))*$C124))</f>
        <v xml:space="preserve"> </v>
      </c>
      <c r="AN178" s="169" t="str">
        <f ca="1">IF(AN$5-$I$5&lt;$A71-1," ",IF(AN$5-$I$5+1&gt;'Primary inputs Alt'!$C$17,0,(SUM(OFFSET($I$23,0,AN$5-$I$5-$A71+1)))*$C124))</f>
        <v xml:space="preserve"> </v>
      </c>
      <c r="AO178" s="169" t="str">
        <f ca="1">IF(AO$5-$I$5&lt;$A71-1," ",IF(AO$5-$I$5+1&gt;'Primary inputs Alt'!$C$17,0,(SUM(OFFSET($I$23,0,AO$5-$I$5-$A71+1)))*$C124))</f>
        <v xml:space="preserve"> </v>
      </c>
      <c r="AP178" s="169" t="str">
        <f ca="1">IF(AP$5-$I$5&lt;$A71-1," ",IF(AP$5-$I$5+1&gt;'Primary inputs Alt'!$C$17,0,(SUM(OFFSET($I$23,0,AP$5-$I$5-$A71+1)))*$C124))</f>
        <v xml:space="preserve"> </v>
      </c>
      <c r="AQ178" s="169" t="str">
        <f ca="1">IF(AQ$5-$I$5&lt;$A71-1," ",IF(AQ$5-$I$5+1&gt;'Primary inputs Alt'!$C$17,0,(SUM(OFFSET($I$23,0,AQ$5-$I$5-$A71+1)))*$C124))</f>
        <v xml:space="preserve"> </v>
      </c>
      <c r="AR178" s="169" t="str">
        <f ca="1">IF(AR$5-$I$5&lt;$A71-1," ",IF(AR$5-$I$5+1&gt;'Primary inputs Alt'!$C$17,0,(SUM(OFFSET($I$23,0,AR$5-$I$5-$A71+1)))*$C124))</f>
        <v xml:space="preserve"> </v>
      </c>
      <c r="AS178" s="169" t="str">
        <f ca="1">IF(AS$5-$I$5&lt;$A71-1," ",IF(AS$5-$I$5+1&gt;'Primary inputs Alt'!$C$17,0,(SUM(OFFSET($I$23,0,AS$5-$I$5-$A71+1)))*$C124))</f>
        <v xml:space="preserve"> </v>
      </c>
      <c r="AT178" s="169" t="str">
        <f ca="1">IF(AT$5-$I$5&lt;$A71-1," ",IF(AT$5-$I$5+1&gt;'Primary inputs Alt'!$C$17,0,(SUM(OFFSET($I$23,0,AT$5-$I$5-$A71+1)))*$C124))</f>
        <v xml:space="preserve"> </v>
      </c>
      <c r="AU178" s="169" t="str">
        <f ca="1">IF(AU$5-$I$5&lt;$A71-1," ",IF(AU$5-$I$5+1&gt;'Primary inputs Alt'!$C$17,0,(SUM(OFFSET($I$23,0,AU$5-$I$5-$A71+1)))*$C124))</f>
        <v xml:space="preserve"> </v>
      </c>
      <c r="AV178" s="169" t="str">
        <f ca="1">IF(AV$5-$I$5&lt;$A71-1," ",IF(AV$5-$I$5+1&gt;'Primary inputs Alt'!$C$17,0,(SUM(OFFSET($I$23,0,AV$5-$I$5-$A71+1)))*$C124))</f>
        <v xml:space="preserve"> </v>
      </c>
      <c r="AW178" s="169" t="str">
        <f ca="1">IF(AW$5-$I$5&lt;$A71-1," ",IF(AW$5-$I$5+1&gt;'Primary inputs Alt'!$C$17,0,(SUM(OFFSET($I$23,0,AW$5-$I$5-$A71+1)))*$C124))</f>
        <v xml:space="preserve"> </v>
      </c>
      <c r="AX178" s="169" t="str">
        <f ca="1">IF(AX$5-$I$5&lt;$A71-1," ",IF(AX$5-$I$5+1&gt;'Primary inputs Alt'!$C$17,0,(SUM(OFFSET($I$23,0,AX$5-$I$5-$A71+1)))*$C124))</f>
        <v xml:space="preserve"> </v>
      </c>
      <c r="AY178" s="169" t="str">
        <f ca="1">IF(AY$5-$I$5&lt;$A71-1," ",IF(AY$5-$I$5+1&gt;'Primary inputs Alt'!$C$17,0,(SUM(OFFSET($I$23,0,AY$5-$I$5-$A71+1)))*$C124))</f>
        <v xml:space="preserve"> </v>
      </c>
      <c r="AZ178" s="169" t="str">
        <f ca="1">IF(AZ$5-$I$5&lt;$A71-1," ",IF(AZ$5-$I$5+1&gt;'Primary inputs Alt'!$C$17,0,(SUM(OFFSET($I$23,0,AZ$5-$I$5-$A71+1)))*$C124))</f>
        <v xml:space="preserve"> </v>
      </c>
      <c r="BA178" s="169" t="str">
        <f ca="1">IF(BA$5-$I$5&lt;$A71-1," ",IF(BA$5-$I$5+1&gt;'Primary inputs Alt'!$C$17,0,(SUM(OFFSET($I$23,0,BA$5-$I$5-$A71+1)))*$C124))</f>
        <v xml:space="preserve"> </v>
      </c>
      <c r="BB178" s="169">
        <f ca="1">IF(BB$5-$I$5&lt;$A71-1," ",IF(BB$5-$I$5+1&gt;'Primary inputs Alt'!$C$17,0,(SUM(OFFSET($I$23,0,BB$5-$I$5-$A71+1)))*$C124))</f>
        <v>0</v>
      </c>
      <c r="BC178" s="169">
        <f ca="1">IF(BC$5-$I$5&lt;$A71-1," ",IF(BC$5-$I$5+1&gt;'Primary inputs Alt'!$C$17,0,(SUM(OFFSET($I$23,0,BC$5-$I$5-$A71+1)))*$C124))</f>
        <v>0</v>
      </c>
      <c r="BD178" s="169">
        <f ca="1">IF(BD$5-$I$5&lt;$A71-1," ",IF(BD$5-$I$5+1&gt;'Primary inputs Alt'!$C$17,0,(SUM(OFFSET($I$23,0,BD$5-$I$5-$A71+1)))*$C124))</f>
        <v>0</v>
      </c>
      <c r="BE178" s="169">
        <f ca="1">IF(BE$5-$I$5&lt;$A71-1," ",IF(BE$5-$I$5+1&gt;'Primary inputs Alt'!$C$17,0,(SUM(OFFSET($I$23,0,BE$5-$I$5-$A71+1)))*$C124))</f>
        <v>0</v>
      </c>
      <c r="BF178" s="169">
        <f ca="1">IF(BF$5-$I$5&lt;$A71-1," ",IF(BF$5-$I$5+1&gt;'Primary inputs Alt'!$C$17,0,(SUM(OFFSET($I$23,0,BF$5-$I$5-$A71+1)))*$C124))</f>
        <v>0</v>
      </c>
    </row>
    <row r="179" spans="1:58">
      <c r="B179" s="119" t="s">
        <v>241</v>
      </c>
      <c r="C179" s="119">
        <f t="shared" ca="1" si="5"/>
        <v>0</v>
      </c>
      <c r="I179" s="169" t="str">
        <f ca="1">IF(I$5-$I$5&lt;$A72-1," ",IF(I$5-$I$5+1&gt;'Primary inputs Alt'!$C$17,0,(SUM(OFFSET($I$23,0,I$5-$I$5-$A72+1)))*$C125))</f>
        <v xml:space="preserve"> </v>
      </c>
      <c r="J179" s="169" t="str">
        <f ca="1">IF(J$5-$I$5&lt;$A72-1," ",IF(J$5-$I$5+1&gt;'Primary inputs Alt'!$C$17,0,(SUM(OFFSET($I$23,0,J$5-$I$5-$A72+1)))*$C125))</f>
        <v xml:space="preserve"> </v>
      </c>
      <c r="K179" s="169" t="str">
        <f ca="1">IF(K$5-$I$5&lt;$A72-1," ",IF(K$5-$I$5+1&gt;'Primary inputs Alt'!$C$17,0,(SUM(OFFSET($I$23,0,K$5-$I$5-$A72+1)))*$C125))</f>
        <v xml:space="preserve"> </v>
      </c>
      <c r="L179" s="169" t="str">
        <f ca="1">IF(L$5-$I$5&lt;$A72-1," ",IF(L$5-$I$5+1&gt;'Primary inputs Alt'!$C$17,0,(SUM(OFFSET($I$23,0,L$5-$I$5-$A72+1)))*$C125))</f>
        <v xml:space="preserve"> </v>
      </c>
      <c r="M179" s="169" t="str">
        <f ca="1">IF(M$5-$I$5&lt;$A72-1," ",IF(M$5-$I$5+1&gt;'Primary inputs Alt'!$C$17,0,(SUM(OFFSET($I$23,0,M$5-$I$5-$A72+1)))*$C125))</f>
        <v xml:space="preserve"> </v>
      </c>
      <c r="N179" s="169" t="str">
        <f ca="1">IF(N$5-$I$5&lt;$A72-1," ",IF(N$5-$I$5+1&gt;'Primary inputs Alt'!$C$17,0,(SUM(OFFSET($I$23,0,N$5-$I$5-$A72+1)))*$C125))</f>
        <v xml:space="preserve"> </v>
      </c>
      <c r="O179" s="169" t="str">
        <f ca="1">IF(O$5-$I$5&lt;$A72-1," ",IF(O$5-$I$5+1&gt;'Primary inputs Alt'!$C$17,0,(SUM(OFFSET($I$23,0,O$5-$I$5-$A72+1)))*$C125))</f>
        <v xml:space="preserve"> </v>
      </c>
      <c r="P179" s="169" t="str">
        <f ca="1">IF(P$5-$I$5&lt;$A72-1," ",IF(P$5-$I$5+1&gt;'Primary inputs Alt'!$C$17,0,(SUM(OFFSET($I$23,0,P$5-$I$5-$A72+1)))*$C125))</f>
        <v xml:space="preserve"> </v>
      </c>
      <c r="Q179" s="169" t="str">
        <f ca="1">IF(Q$5-$I$5&lt;$A72-1," ",IF(Q$5-$I$5+1&gt;'Primary inputs Alt'!$C$17,0,(SUM(OFFSET($I$23,0,Q$5-$I$5-$A72+1)))*$C125))</f>
        <v xml:space="preserve"> </v>
      </c>
      <c r="R179" s="169" t="str">
        <f ca="1">IF(R$5-$I$5&lt;$A72-1," ",IF(R$5-$I$5+1&gt;'Primary inputs Alt'!$C$17,0,(SUM(OFFSET($I$23,0,R$5-$I$5-$A72+1)))*$C125))</f>
        <v xml:space="preserve"> </v>
      </c>
      <c r="S179" s="169" t="str">
        <f ca="1">IF(S$5-$I$5&lt;$A72-1," ",IF(S$5-$I$5+1&gt;'Primary inputs Alt'!$C$17,0,(SUM(OFFSET($I$23,0,S$5-$I$5-$A72+1)))*$C125))</f>
        <v xml:space="preserve"> </v>
      </c>
      <c r="T179" s="169" t="str">
        <f ca="1">IF(T$5-$I$5&lt;$A72-1," ",IF(T$5-$I$5+1&gt;'Primary inputs Alt'!$C$17,0,(SUM(OFFSET($I$23,0,T$5-$I$5-$A72+1)))*$C125))</f>
        <v xml:space="preserve"> </v>
      </c>
      <c r="U179" s="169" t="str">
        <f ca="1">IF(U$5-$I$5&lt;$A72-1," ",IF(U$5-$I$5+1&gt;'Primary inputs Alt'!$C$17,0,(SUM(OFFSET($I$23,0,U$5-$I$5-$A72+1)))*$C125))</f>
        <v xml:space="preserve"> </v>
      </c>
      <c r="V179" s="169" t="str">
        <f ca="1">IF(V$5-$I$5&lt;$A72-1," ",IF(V$5-$I$5+1&gt;'Primary inputs Alt'!$C$17,0,(SUM(OFFSET($I$23,0,V$5-$I$5-$A72+1)))*$C125))</f>
        <v xml:space="preserve"> </v>
      </c>
      <c r="W179" s="169" t="str">
        <f ca="1">IF(W$5-$I$5&lt;$A72-1," ",IF(W$5-$I$5+1&gt;'Primary inputs Alt'!$C$17,0,(SUM(OFFSET($I$23,0,W$5-$I$5-$A72+1)))*$C125))</f>
        <v xml:space="preserve"> </v>
      </c>
      <c r="X179" s="169" t="str">
        <f ca="1">IF(X$5-$I$5&lt;$A72-1," ",IF(X$5-$I$5+1&gt;'Primary inputs Alt'!$C$17,0,(SUM(OFFSET($I$23,0,X$5-$I$5-$A72+1)))*$C125))</f>
        <v xml:space="preserve"> </v>
      </c>
      <c r="Y179" s="169" t="str">
        <f ca="1">IF(Y$5-$I$5&lt;$A72-1," ",IF(Y$5-$I$5+1&gt;'Primary inputs Alt'!$C$17,0,(SUM(OFFSET($I$23,0,Y$5-$I$5-$A72+1)))*$C125))</f>
        <v xml:space="preserve"> </v>
      </c>
      <c r="Z179" s="169" t="str">
        <f ca="1">IF(Z$5-$I$5&lt;$A72-1," ",IF(Z$5-$I$5+1&gt;'Primary inputs Alt'!$C$17,0,(SUM(OFFSET($I$23,0,Z$5-$I$5-$A72+1)))*$C125))</f>
        <v xml:space="preserve"> </v>
      </c>
      <c r="AA179" s="169" t="str">
        <f ca="1">IF(AA$5-$I$5&lt;$A72-1," ",IF(AA$5-$I$5+1&gt;'Primary inputs Alt'!$C$17,0,(SUM(OFFSET($I$23,0,AA$5-$I$5-$A72+1)))*$C125))</f>
        <v xml:space="preserve"> </v>
      </c>
      <c r="AB179" s="169" t="str">
        <f ca="1">IF(AB$5-$I$5&lt;$A72-1," ",IF(AB$5-$I$5+1&gt;'Primary inputs Alt'!$C$17,0,(SUM(OFFSET($I$23,0,AB$5-$I$5-$A72+1)))*$C125))</f>
        <v xml:space="preserve"> </v>
      </c>
      <c r="AC179" s="169" t="str">
        <f ca="1">IF(AC$5-$I$5&lt;$A72-1," ",IF(AC$5-$I$5+1&gt;'Primary inputs Alt'!$C$17,0,(SUM(OFFSET($I$23,0,AC$5-$I$5-$A72+1)))*$C125))</f>
        <v xml:space="preserve"> </v>
      </c>
      <c r="AD179" s="169" t="str">
        <f ca="1">IF(AD$5-$I$5&lt;$A72-1," ",IF(AD$5-$I$5+1&gt;'Primary inputs Alt'!$C$17,0,(SUM(OFFSET($I$23,0,AD$5-$I$5-$A72+1)))*$C125))</f>
        <v xml:space="preserve"> </v>
      </c>
      <c r="AE179" s="169" t="str">
        <f ca="1">IF(AE$5-$I$5&lt;$A72-1," ",IF(AE$5-$I$5+1&gt;'Primary inputs Alt'!$C$17,0,(SUM(OFFSET($I$23,0,AE$5-$I$5-$A72+1)))*$C125))</f>
        <v xml:space="preserve"> </v>
      </c>
      <c r="AF179" s="169" t="str">
        <f ca="1">IF(AF$5-$I$5&lt;$A72-1," ",IF(AF$5-$I$5+1&gt;'Primary inputs Alt'!$C$17,0,(SUM(OFFSET($I$23,0,AF$5-$I$5-$A72+1)))*$C125))</f>
        <v xml:space="preserve"> </v>
      </c>
      <c r="AG179" s="169" t="str">
        <f ca="1">IF(AG$5-$I$5&lt;$A72-1," ",IF(AG$5-$I$5+1&gt;'Primary inputs Alt'!$C$17,0,(SUM(OFFSET($I$23,0,AG$5-$I$5-$A72+1)))*$C125))</f>
        <v xml:space="preserve"> </v>
      </c>
      <c r="AH179" s="169" t="str">
        <f ca="1">IF(AH$5-$I$5&lt;$A72-1," ",IF(AH$5-$I$5+1&gt;'Primary inputs Alt'!$C$17,0,(SUM(OFFSET($I$23,0,AH$5-$I$5-$A72+1)))*$C125))</f>
        <v xml:space="preserve"> </v>
      </c>
      <c r="AI179" s="169" t="str">
        <f ca="1">IF(AI$5-$I$5&lt;$A72-1," ",IF(AI$5-$I$5+1&gt;'Primary inputs Alt'!$C$17,0,(SUM(OFFSET($I$23,0,AI$5-$I$5-$A72+1)))*$C125))</f>
        <v xml:space="preserve"> </v>
      </c>
      <c r="AJ179" s="169" t="str">
        <f ca="1">IF(AJ$5-$I$5&lt;$A72-1," ",IF(AJ$5-$I$5+1&gt;'Primary inputs Alt'!$C$17,0,(SUM(OFFSET($I$23,0,AJ$5-$I$5-$A72+1)))*$C125))</f>
        <v xml:space="preserve"> </v>
      </c>
      <c r="AK179" s="169" t="str">
        <f ca="1">IF(AK$5-$I$5&lt;$A72-1," ",IF(AK$5-$I$5+1&gt;'Primary inputs Alt'!$C$17,0,(SUM(OFFSET($I$23,0,AK$5-$I$5-$A72+1)))*$C125))</f>
        <v xml:space="preserve"> </v>
      </c>
      <c r="AL179" s="169" t="str">
        <f ca="1">IF(AL$5-$I$5&lt;$A72-1," ",IF(AL$5-$I$5+1&gt;'Primary inputs Alt'!$C$17,0,(SUM(OFFSET($I$23,0,AL$5-$I$5-$A72+1)))*$C125))</f>
        <v xml:space="preserve"> </v>
      </c>
      <c r="AM179" s="169" t="str">
        <f ca="1">IF(AM$5-$I$5&lt;$A72-1," ",IF(AM$5-$I$5+1&gt;'Primary inputs Alt'!$C$17,0,(SUM(OFFSET($I$23,0,AM$5-$I$5-$A72+1)))*$C125))</f>
        <v xml:space="preserve"> </v>
      </c>
      <c r="AN179" s="169" t="str">
        <f ca="1">IF(AN$5-$I$5&lt;$A72-1," ",IF(AN$5-$I$5+1&gt;'Primary inputs Alt'!$C$17,0,(SUM(OFFSET($I$23,0,AN$5-$I$5-$A72+1)))*$C125))</f>
        <v xml:space="preserve"> </v>
      </c>
      <c r="AO179" s="169" t="str">
        <f ca="1">IF(AO$5-$I$5&lt;$A72-1," ",IF(AO$5-$I$5+1&gt;'Primary inputs Alt'!$C$17,0,(SUM(OFFSET($I$23,0,AO$5-$I$5-$A72+1)))*$C125))</f>
        <v xml:space="preserve"> </v>
      </c>
      <c r="AP179" s="169" t="str">
        <f ca="1">IF(AP$5-$I$5&lt;$A72-1," ",IF(AP$5-$I$5+1&gt;'Primary inputs Alt'!$C$17,0,(SUM(OFFSET($I$23,0,AP$5-$I$5-$A72+1)))*$C125))</f>
        <v xml:space="preserve"> </v>
      </c>
      <c r="AQ179" s="169" t="str">
        <f ca="1">IF(AQ$5-$I$5&lt;$A72-1," ",IF(AQ$5-$I$5+1&gt;'Primary inputs Alt'!$C$17,0,(SUM(OFFSET($I$23,0,AQ$5-$I$5-$A72+1)))*$C125))</f>
        <v xml:space="preserve"> </v>
      </c>
      <c r="AR179" s="169" t="str">
        <f ca="1">IF(AR$5-$I$5&lt;$A72-1," ",IF(AR$5-$I$5+1&gt;'Primary inputs Alt'!$C$17,0,(SUM(OFFSET($I$23,0,AR$5-$I$5-$A72+1)))*$C125))</f>
        <v xml:space="preserve"> </v>
      </c>
      <c r="AS179" s="169" t="str">
        <f ca="1">IF(AS$5-$I$5&lt;$A72-1," ",IF(AS$5-$I$5+1&gt;'Primary inputs Alt'!$C$17,0,(SUM(OFFSET($I$23,0,AS$5-$I$5-$A72+1)))*$C125))</f>
        <v xml:space="preserve"> </v>
      </c>
      <c r="AT179" s="169" t="str">
        <f ca="1">IF(AT$5-$I$5&lt;$A72-1," ",IF(AT$5-$I$5+1&gt;'Primary inputs Alt'!$C$17,0,(SUM(OFFSET($I$23,0,AT$5-$I$5-$A72+1)))*$C125))</f>
        <v xml:space="preserve"> </v>
      </c>
      <c r="AU179" s="169" t="str">
        <f ca="1">IF(AU$5-$I$5&lt;$A72-1," ",IF(AU$5-$I$5+1&gt;'Primary inputs Alt'!$C$17,0,(SUM(OFFSET($I$23,0,AU$5-$I$5-$A72+1)))*$C125))</f>
        <v xml:space="preserve"> </v>
      </c>
      <c r="AV179" s="169" t="str">
        <f ca="1">IF(AV$5-$I$5&lt;$A72-1," ",IF(AV$5-$I$5+1&gt;'Primary inputs Alt'!$C$17,0,(SUM(OFFSET($I$23,0,AV$5-$I$5-$A72+1)))*$C125))</f>
        <v xml:space="preserve"> </v>
      </c>
      <c r="AW179" s="169" t="str">
        <f ca="1">IF(AW$5-$I$5&lt;$A72-1," ",IF(AW$5-$I$5+1&gt;'Primary inputs Alt'!$C$17,0,(SUM(OFFSET($I$23,0,AW$5-$I$5-$A72+1)))*$C125))</f>
        <v xml:space="preserve"> </v>
      </c>
      <c r="AX179" s="169" t="str">
        <f ca="1">IF(AX$5-$I$5&lt;$A72-1," ",IF(AX$5-$I$5+1&gt;'Primary inputs Alt'!$C$17,0,(SUM(OFFSET($I$23,0,AX$5-$I$5-$A72+1)))*$C125))</f>
        <v xml:space="preserve"> </v>
      </c>
      <c r="AY179" s="169" t="str">
        <f ca="1">IF(AY$5-$I$5&lt;$A72-1," ",IF(AY$5-$I$5+1&gt;'Primary inputs Alt'!$C$17,0,(SUM(OFFSET($I$23,0,AY$5-$I$5-$A72+1)))*$C125))</f>
        <v xml:space="preserve"> </v>
      </c>
      <c r="AZ179" s="169" t="str">
        <f ca="1">IF(AZ$5-$I$5&lt;$A72-1," ",IF(AZ$5-$I$5+1&gt;'Primary inputs Alt'!$C$17,0,(SUM(OFFSET($I$23,0,AZ$5-$I$5-$A72+1)))*$C125))</f>
        <v xml:space="preserve"> </v>
      </c>
      <c r="BA179" s="169" t="str">
        <f ca="1">IF(BA$5-$I$5&lt;$A72-1," ",IF(BA$5-$I$5+1&gt;'Primary inputs Alt'!$C$17,0,(SUM(OFFSET($I$23,0,BA$5-$I$5-$A72+1)))*$C125))</f>
        <v xml:space="preserve"> </v>
      </c>
      <c r="BB179" s="169" t="str">
        <f ca="1">IF(BB$5-$I$5&lt;$A72-1," ",IF(BB$5-$I$5+1&gt;'Primary inputs Alt'!$C$17,0,(SUM(OFFSET($I$23,0,BB$5-$I$5-$A72+1)))*$C125))</f>
        <v xml:space="preserve"> </v>
      </c>
      <c r="BC179" s="169">
        <f ca="1">IF(BC$5-$I$5&lt;$A72-1," ",IF(BC$5-$I$5+1&gt;'Primary inputs Alt'!$C$17,0,(SUM(OFFSET($I$23,0,BC$5-$I$5-$A72+1)))*$C125))</f>
        <v>0</v>
      </c>
      <c r="BD179" s="169">
        <f ca="1">IF(BD$5-$I$5&lt;$A72-1," ",IF(BD$5-$I$5+1&gt;'Primary inputs Alt'!$C$17,0,(SUM(OFFSET($I$23,0,BD$5-$I$5-$A72+1)))*$C125))</f>
        <v>0</v>
      </c>
      <c r="BE179" s="169">
        <f ca="1">IF(BE$5-$I$5&lt;$A72-1," ",IF(BE$5-$I$5+1&gt;'Primary inputs Alt'!$C$17,0,(SUM(OFFSET($I$23,0,BE$5-$I$5-$A72+1)))*$C125))</f>
        <v>0</v>
      </c>
      <c r="BF179" s="169">
        <f ca="1">IF(BF$5-$I$5&lt;$A72-1," ",IF(BF$5-$I$5+1&gt;'Primary inputs Alt'!$C$17,0,(SUM(OFFSET($I$23,0,BF$5-$I$5-$A72+1)))*$C125))</f>
        <v>0</v>
      </c>
    </row>
    <row r="180" spans="1:58">
      <c r="B180" s="119" t="s">
        <v>242</v>
      </c>
      <c r="C180" s="119">
        <f t="shared" ca="1" si="5"/>
        <v>0</v>
      </c>
      <c r="I180" s="169" t="str">
        <f ca="1">IF(I$5-$I$5&lt;$A73-1," ",IF(I$5-$I$5+1&gt;'Primary inputs Alt'!$C$17,0,(SUM(OFFSET($I$23,0,I$5-$I$5-$A73+1)))*$C126))</f>
        <v xml:space="preserve"> </v>
      </c>
      <c r="J180" s="169" t="str">
        <f ca="1">IF(J$5-$I$5&lt;$A73-1," ",IF(J$5-$I$5+1&gt;'Primary inputs Alt'!$C$17,0,(SUM(OFFSET($I$23,0,J$5-$I$5-$A73+1)))*$C126))</f>
        <v xml:space="preserve"> </v>
      </c>
      <c r="K180" s="169" t="str">
        <f ca="1">IF(K$5-$I$5&lt;$A73-1," ",IF(K$5-$I$5+1&gt;'Primary inputs Alt'!$C$17,0,(SUM(OFFSET($I$23,0,K$5-$I$5-$A73+1)))*$C126))</f>
        <v xml:space="preserve"> </v>
      </c>
      <c r="L180" s="169" t="str">
        <f ca="1">IF(L$5-$I$5&lt;$A73-1," ",IF(L$5-$I$5+1&gt;'Primary inputs Alt'!$C$17,0,(SUM(OFFSET($I$23,0,L$5-$I$5-$A73+1)))*$C126))</f>
        <v xml:space="preserve"> </v>
      </c>
      <c r="M180" s="169" t="str">
        <f ca="1">IF(M$5-$I$5&lt;$A73-1," ",IF(M$5-$I$5+1&gt;'Primary inputs Alt'!$C$17,0,(SUM(OFFSET($I$23,0,M$5-$I$5-$A73+1)))*$C126))</f>
        <v xml:space="preserve"> </v>
      </c>
      <c r="N180" s="169" t="str">
        <f ca="1">IF(N$5-$I$5&lt;$A73-1," ",IF(N$5-$I$5+1&gt;'Primary inputs Alt'!$C$17,0,(SUM(OFFSET($I$23,0,N$5-$I$5-$A73+1)))*$C126))</f>
        <v xml:space="preserve"> </v>
      </c>
      <c r="O180" s="169" t="str">
        <f ca="1">IF(O$5-$I$5&lt;$A73-1," ",IF(O$5-$I$5+1&gt;'Primary inputs Alt'!$C$17,0,(SUM(OFFSET($I$23,0,O$5-$I$5-$A73+1)))*$C126))</f>
        <v xml:space="preserve"> </v>
      </c>
      <c r="P180" s="169" t="str">
        <f ca="1">IF(P$5-$I$5&lt;$A73-1," ",IF(P$5-$I$5+1&gt;'Primary inputs Alt'!$C$17,0,(SUM(OFFSET($I$23,0,P$5-$I$5-$A73+1)))*$C126))</f>
        <v xml:space="preserve"> </v>
      </c>
      <c r="Q180" s="169" t="str">
        <f ca="1">IF(Q$5-$I$5&lt;$A73-1," ",IF(Q$5-$I$5+1&gt;'Primary inputs Alt'!$C$17,0,(SUM(OFFSET($I$23,0,Q$5-$I$5-$A73+1)))*$C126))</f>
        <v xml:space="preserve"> </v>
      </c>
      <c r="R180" s="169" t="str">
        <f ca="1">IF(R$5-$I$5&lt;$A73-1," ",IF(R$5-$I$5+1&gt;'Primary inputs Alt'!$C$17,0,(SUM(OFFSET($I$23,0,R$5-$I$5-$A73+1)))*$C126))</f>
        <v xml:space="preserve"> </v>
      </c>
      <c r="S180" s="169" t="str">
        <f ca="1">IF(S$5-$I$5&lt;$A73-1," ",IF(S$5-$I$5+1&gt;'Primary inputs Alt'!$C$17,0,(SUM(OFFSET($I$23,0,S$5-$I$5-$A73+1)))*$C126))</f>
        <v xml:space="preserve"> </v>
      </c>
      <c r="T180" s="169" t="str">
        <f ca="1">IF(T$5-$I$5&lt;$A73-1," ",IF(T$5-$I$5+1&gt;'Primary inputs Alt'!$C$17,0,(SUM(OFFSET($I$23,0,T$5-$I$5-$A73+1)))*$C126))</f>
        <v xml:space="preserve"> </v>
      </c>
      <c r="U180" s="169" t="str">
        <f ca="1">IF(U$5-$I$5&lt;$A73-1," ",IF(U$5-$I$5+1&gt;'Primary inputs Alt'!$C$17,0,(SUM(OFFSET($I$23,0,U$5-$I$5-$A73+1)))*$C126))</f>
        <v xml:space="preserve"> </v>
      </c>
      <c r="V180" s="169" t="str">
        <f ca="1">IF(V$5-$I$5&lt;$A73-1," ",IF(V$5-$I$5+1&gt;'Primary inputs Alt'!$C$17,0,(SUM(OFFSET($I$23,0,V$5-$I$5-$A73+1)))*$C126))</f>
        <v xml:space="preserve"> </v>
      </c>
      <c r="W180" s="169" t="str">
        <f ca="1">IF(W$5-$I$5&lt;$A73-1," ",IF(W$5-$I$5+1&gt;'Primary inputs Alt'!$C$17,0,(SUM(OFFSET($I$23,0,W$5-$I$5-$A73+1)))*$C126))</f>
        <v xml:space="preserve"> </v>
      </c>
      <c r="X180" s="169" t="str">
        <f ca="1">IF(X$5-$I$5&lt;$A73-1," ",IF(X$5-$I$5+1&gt;'Primary inputs Alt'!$C$17,0,(SUM(OFFSET($I$23,0,X$5-$I$5-$A73+1)))*$C126))</f>
        <v xml:space="preserve"> </v>
      </c>
      <c r="Y180" s="169" t="str">
        <f ca="1">IF(Y$5-$I$5&lt;$A73-1," ",IF(Y$5-$I$5+1&gt;'Primary inputs Alt'!$C$17,0,(SUM(OFFSET($I$23,0,Y$5-$I$5-$A73+1)))*$C126))</f>
        <v xml:space="preserve"> </v>
      </c>
      <c r="Z180" s="169" t="str">
        <f ca="1">IF(Z$5-$I$5&lt;$A73-1," ",IF(Z$5-$I$5+1&gt;'Primary inputs Alt'!$C$17,0,(SUM(OFFSET($I$23,0,Z$5-$I$5-$A73+1)))*$C126))</f>
        <v xml:space="preserve"> </v>
      </c>
      <c r="AA180" s="169" t="str">
        <f ca="1">IF(AA$5-$I$5&lt;$A73-1," ",IF(AA$5-$I$5+1&gt;'Primary inputs Alt'!$C$17,0,(SUM(OFFSET($I$23,0,AA$5-$I$5-$A73+1)))*$C126))</f>
        <v xml:space="preserve"> </v>
      </c>
      <c r="AB180" s="169" t="str">
        <f ca="1">IF(AB$5-$I$5&lt;$A73-1," ",IF(AB$5-$I$5+1&gt;'Primary inputs Alt'!$C$17,0,(SUM(OFFSET($I$23,0,AB$5-$I$5-$A73+1)))*$C126))</f>
        <v xml:space="preserve"> </v>
      </c>
      <c r="AC180" s="169" t="str">
        <f ca="1">IF(AC$5-$I$5&lt;$A73-1," ",IF(AC$5-$I$5+1&gt;'Primary inputs Alt'!$C$17,0,(SUM(OFFSET($I$23,0,AC$5-$I$5-$A73+1)))*$C126))</f>
        <v xml:space="preserve"> </v>
      </c>
      <c r="AD180" s="169" t="str">
        <f ca="1">IF(AD$5-$I$5&lt;$A73-1," ",IF(AD$5-$I$5+1&gt;'Primary inputs Alt'!$C$17,0,(SUM(OFFSET($I$23,0,AD$5-$I$5-$A73+1)))*$C126))</f>
        <v xml:space="preserve"> </v>
      </c>
      <c r="AE180" s="169" t="str">
        <f ca="1">IF(AE$5-$I$5&lt;$A73-1," ",IF(AE$5-$I$5+1&gt;'Primary inputs Alt'!$C$17,0,(SUM(OFFSET($I$23,0,AE$5-$I$5-$A73+1)))*$C126))</f>
        <v xml:space="preserve"> </v>
      </c>
      <c r="AF180" s="169" t="str">
        <f ca="1">IF(AF$5-$I$5&lt;$A73-1," ",IF(AF$5-$I$5+1&gt;'Primary inputs Alt'!$C$17,0,(SUM(OFFSET($I$23,0,AF$5-$I$5-$A73+1)))*$C126))</f>
        <v xml:space="preserve"> </v>
      </c>
      <c r="AG180" s="169" t="str">
        <f ca="1">IF(AG$5-$I$5&lt;$A73-1," ",IF(AG$5-$I$5+1&gt;'Primary inputs Alt'!$C$17,0,(SUM(OFFSET($I$23,0,AG$5-$I$5-$A73+1)))*$C126))</f>
        <v xml:space="preserve"> </v>
      </c>
      <c r="AH180" s="169" t="str">
        <f ca="1">IF(AH$5-$I$5&lt;$A73-1," ",IF(AH$5-$I$5+1&gt;'Primary inputs Alt'!$C$17,0,(SUM(OFFSET($I$23,0,AH$5-$I$5-$A73+1)))*$C126))</f>
        <v xml:space="preserve"> </v>
      </c>
      <c r="AI180" s="169" t="str">
        <f ca="1">IF(AI$5-$I$5&lt;$A73-1," ",IF(AI$5-$I$5+1&gt;'Primary inputs Alt'!$C$17,0,(SUM(OFFSET($I$23,0,AI$5-$I$5-$A73+1)))*$C126))</f>
        <v xml:space="preserve"> </v>
      </c>
      <c r="AJ180" s="169" t="str">
        <f ca="1">IF(AJ$5-$I$5&lt;$A73-1," ",IF(AJ$5-$I$5+1&gt;'Primary inputs Alt'!$C$17,0,(SUM(OFFSET($I$23,0,AJ$5-$I$5-$A73+1)))*$C126))</f>
        <v xml:space="preserve"> </v>
      </c>
      <c r="AK180" s="169" t="str">
        <f ca="1">IF(AK$5-$I$5&lt;$A73-1," ",IF(AK$5-$I$5+1&gt;'Primary inputs Alt'!$C$17,0,(SUM(OFFSET($I$23,0,AK$5-$I$5-$A73+1)))*$C126))</f>
        <v xml:space="preserve"> </v>
      </c>
      <c r="AL180" s="169" t="str">
        <f ca="1">IF(AL$5-$I$5&lt;$A73-1," ",IF(AL$5-$I$5+1&gt;'Primary inputs Alt'!$C$17,0,(SUM(OFFSET($I$23,0,AL$5-$I$5-$A73+1)))*$C126))</f>
        <v xml:space="preserve"> </v>
      </c>
      <c r="AM180" s="169" t="str">
        <f ca="1">IF(AM$5-$I$5&lt;$A73-1," ",IF(AM$5-$I$5+1&gt;'Primary inputs Alt'!$C$17,0,(SUM(OFFSET($I$23,0,AM$5-$I$5-$A73+1)))*$C126))</f>
        <v xml:space="preserve"> </v>
      </c>
      <c r="AN180" s="169" t="str">
        <f ca="1">IF(AN$5-$I$5&lt;$A73-1," ",IF(AN$5-$I$5+1&gt;'Primary inputs Alt'!$C$17,0,(SUM(OFFSET($I$23,0,AN$5-$I$5-$A73+1)))*$C126))</f>
        <v xml:space="preserve"> </v>
      </c>
      <c r="AO180" s="169" t="str">
        <f ca="1">IF(AO$5-$I$5&lt;$A73-1," ",IF(AO$5-$I$5+1&gt;'Primary inputs Alt'!$C$17,0,(SUM(OFFSET($I$23,0,AO$5-$I$5-$A73+1)))*$C126))</f>
        <v xml:space="preserve"> </v>
      </c>
      <c r="AP180" s="169" t="str">
        <f ca="1">IF(AP$5-$I$5&lt;$A73-1," ",IF(AP$5-$I$5+1&gt;'Primary inputs Alt'!$C$17,0,(SUM(OFFSET($I$23,0,AP$5-$I$5-$A73+1)))*$C126))</f>
        <v xml:space="preserve"> </v>
      </c>
      <c r="AQ180" s="169" t="str">
        <f ca="1">IF(AQ$5-$I$5&lt;$A73-1," ",IF(AQ$5-$I$5+1&gt;'Primary inputs Alt'!$C$17,0,(SUM(OFFSET($I$23,0,AQ$5-$I$5-$A73+1)))*$C126))</f>
        <v xml:space="preserve"> </v>
      </c>
      <c r="AR180" s="169" t="str">
        <f ca="1">IF(AR$5-$I$5&lt;$A73-1," ",IF(AR$5-$I$5+1&gt;'Primary inputs Alt'!$C$17,0,(SUM(OFFSET($I$23,0,AR$5-$I$5-$A73+1)))*$C126))</f>
        <v xml:space="preserve"> </v>
      </c>
      <c r="AS180" s="169" t="str">
        <f ca="1">IF(AS$5-$I$5&lt;$A73-1," ",IF(AS$5-$I$5+1&gt;'Primary inputs Alt'!$C$17,0,(SUM(OFFSET($I$23,0,AS$5-$I$5-$A73+1)))*$C126))</f>
        <v xml:space="preserve"> </v>
      </c>
      <c r="AT180" s="169" t="str">
        <f ca="1">IF(AT$5-$I$5&lt;$A73-1," ",IF(AT$5-$I$5+1&gt;'Primary inputs Alt'!$C$17,0,(SUM(OFFSET($I$23,0,AT$5-$I$5-$A73+1)))*$C126))</f>
        <v xml:space="preserve"> </v>
      </c>
      <c r="AU180" s="169" t="str">
        <f ca="1">IF(AU$5-$I$5&lt;$A73-1," ",IF(AU$5-$I$5+1&gt;'Primary inputs Alt'!$C$17,0,(SUM(OFFSET($I$23,0,AU$5-$I$5-$A73+1)))*$C126))</f>
        <v xml:space="preserve"> </v>
      </c>
      <c r="AV180" s="169" t="str">
        <f ca="1">IF(AV$5-$I$5&lt;$A73-1," ",IF(AV$5-$I$5+1&gt;'Primary inputs Alt'!$C$17,0,(SUM(OFFSET($I$23,0,AV$5-$I$5-$A73+1)))*$C126))</f>
        <v xml:space="preserve"> </v>
      </c>
      <c r="AW180" s="169" t="str">
        <f ca="1">IF(AW$5-$I$5&lt;$A73-1," ",IF(AW$5-$I$5+1&gt;'Primary inputs Alt'!$C$17,0,(SUM(OFFSET($I$23,0,AW$5-$I$5-$A73+1)))*$C126))</f>
        <v xml:space="preserve"> </v>
      </c>
      <c r="AX180" s="169" t="str">
        <f ca="1">IF(AX$5-$I$5&lt;$A73-1," ",IF(AX$5-$I$5+1&gt;'Primary inputs Alt'!$C$17,0,(SUM(OFFSET($I$23,0,AX$5-$I$5-$A73+1)))*$C126))</f>
        <v xml:space="preserve"> </v>
      </c>
      <c r="AY180" s="169" t="str">
        <f ca="1">IF(AY$5-$I$5&lt;$A73-1," ",IF(AY$5-$I$5+1&gt;'Primary inputs Alt'!$C$17,0,(SUM(OFFSET($I$23,0,AY$5-$I$5-$A73+1)))*$C126))</f>
        <v xml:space="preserve"> </v>
      </c>
      <c r="AZ180" s="169" t="str">
        <f ca="1">IF(AZ$5-$I$5&lt;$A73-1," ",IF(AZ$5-$I$5+1&gt;'Primary inputs Alt'!$C$17,0,(SUM(OFFSET($I$23,0,AZ$5-$I$5-$A73+1)))*$C126))</f>
        <v xml:space="preserve"> </v>
      </c>
      <c r="BA180" s="169" t="str">
        <f ca="1">IF(BA$5-$I$5&lt;$A73-1," ",IF(BA$5-$I$5+1&gt;'Primary inputs Alt'!$C$17,0,(SUM(OFFSET($I$23,0,BA$5-$I$5-$A73+1)))*$C126))</f>
        <v xml:space="preserve"> </v>
      </c>
      <c r="BB180" s="169" t="str">
        <f ca="1">IF(BB$5-$I$5&lt;$A73-1," ",IF(BB$5-$I$5+1&gt;'Primary inputs Alt'!$C$17,0,(SUM(OFFSET($I$23,0,BB$5-$I$5-$A73+1)))*$C126))</f>
        <v xml:space="preserve"> </v>
      </c>
      <c r="BC180" s="169" t="str">
        <f ca="1">IF(BC$5-$I$5&lt;$A73-1," ",IF(BC$5-$I$5+1&gt;'Primary inputs Alt'!$C$17,0,(SUM(OFFSET($I$23,0,BC$5-$I$5-$A73+1)))*$C126))</f>
        <v xml:space="preserve"> </v>
      </c>
      <c r="BD180" s="169">
        <f ca="1">IF(BD$5-$I$5&lt;$A73-1," ",IF(BD$5-$I$5+1&gt;'Primary inputs Alt'!$C$17,0,(SUM(OFFSET($I$23,0,BD$5-$I$5-$A73+1)))*$C126))</f>
        <v>0</v>
      </c>
      <c r="BE180" s="169">
        <f ca="1">IF(BE$5-$I$5&lt;$A73-1," ",IF(BE$5-$I$5+1&gt;'Primary inputs Alt'!$C$17,0,(SUM(OFFSET($I$23,0,BE$5-$I$5-$A73+1)))*$C126))</f>
        <v>0</v>
      </c>
      <c r="BF180" s="169">
        <f ca="1">IF(BF$5-$I$5&lt;$A73-1," ",IF(BF$5-$I$5+1&gt;'Primary inputs Alt'!$C$17,0,(SUM(OFFSET($I$23,0,BF$5-$I$5-$A73+1)))*$C126))</f>
        <v>0</v>
      </c>
    </row>
    <row r="181" spans="1:58">
      <c r="B181" s="119" t="s">
        <v>243</v>
      </c>
      <c r="C181" s="119">
        <f t="shared" ca="1" si="5"/>
        <v>0</v>
      </c>
      <c r="I181" s="169" t="str">
        <f ca="1">IF(I$5-$I$5&lt;$A74-1," ",IF(I$5-$I$5+1&gt;'Primary inputs Alt'!$C$17,0,(SUM(OFFSET($I$23,0,I$5-$I$5-$A74+1)))*$C127))</f>
        <v xml:space="preserve"> </v>
      </c>
      <c r="J181" s="169" t="str">
        <f ca="1">IF(J$5-$I$5&lt;$A74-1," ",IF(J$5-$I$5+1&gt;'Primary inputs Alt'!$C$17,0,(SUM(OFFSET($I$23,0,J$5-$I$5-$A74+1)))*$C127))</f>
        <v xml:space="preserve"> </v>
      </c>
      <c r="K181" s="169" t="str">
        <f ca="1">IF(K$5-$I$5&lt;$A74-1," ",IF(K$5-$I$5+1&gt;'Primary inputs Alt'!$C$17,0,(SUM(OFFSET($I$23,0,K$5-$I$5-$A74+1)))*$C127))</f>
        <v xml:space="preserve"> </v>
      </c>
      <c r="L181" s="169" t="str">
        <f ca="1">IF(L$5-$I$5&lt;$A74-1," ",IF(L$5-$I$5+1&gt;'Primary inputs Alt'!$C$17,0,(SUM(OFFSET($I$23,0,L$5-$I$5-$A74+1)))*$C127))</f>
        <v xml:space="preserve"> </v>
      </c>
      <c r="M181" s="169" t="str">
        <f ca="1">IF(M$5-$I$5&lt;$A74-1," ",IF(M$5-$I$5+1&gt;'Primary inputs Alt'!$C$17,0,(SUM(OFFSET($I$23,0,M$5-$I$5-$A74+1)))*$C127))</f>
        <v xml:space="preserve"> </v>
      </c>
      <c r="N181" s="169" t="str">
        <f ca="1">IF(N$5-$I$5&lt;$A74-1," ",IF(N$5-$I$5+1&gt;'Primary inputs Alt'!$C$17,0,(SUM(OFFSET($I$23,0,N$5-$I$5-$A74+1)))*$C127))</f>
        <v xml:space="preserve"> </v>
      </c>
      <c r="O181" s="169" t="str">
        <f ca="1">IF(O$5-$I$5&lt;$A74-1," ",IF(O$5-$I$5+1&gt;'Primary inputs Alt'!$C$17,0,(SUM(OFFSET($I$23,0,O$5-$I$5-$A74+1)))*$C127))</f>
        <v xml:space="preserve"> </v>
      </c>
      <c r="P181" s="169" t="str">
        <f ca="1">IF(P$5-$I$5&lt;$A74-1," ",IF(P$5-$I$5+1&gt;'Primary inputs Alt'!$C$17,0,(SUM(OFFSET($I$23,0,P$5-$I$5-$A74+1)))*$C127))</f>
        <v xml:space="preserve"> </v>
      </c>
      <c r="Q181" s="169" t="str">
        <f ca="1">IF(Q$5-$I$5&lt;$A74-1," ",IF(Q$5-$I$5+1&gt;'Primary inputs Alt'!$C$17,0,(SUM(OFFSET($I$23,0,Q$5-$I$5-$A74+1)))*$C127))</f>
        <v xml:space="preserve"> </v>
      </c>
      <c r="R181" s="169" t="str">
        <f ca="1">IF(R$5-$I$5&lt;$A74-1," ",IF(R$5-$I$5+1&gt;'Primary inputs Alt'!$C$17,0,(SUM(OFFSET($I$23,0,R$5-$I$5-$A74+1)))*$C127))</f>
        <v xml:space="preserve"> </v>
      </c>
      <c r="S181" s="169" t="str">
        <f ca="1">IF(S$5-$I$5&lt;$A74-1," ",IF(S$5-$I$5+1&gt;'Primary inputs Alt'!$C$17,0,(SUM(OFFSET($I$23,0,S$5-$I$5-$A74+1)))*$C127))</f>
        <v xml:space="preserve"> </v>
      </c>
      <c r="T181" s="169" t="str">
        <f ca="1">IF(T$5-$I$5&lt;$A74-1," ",IF(T$5-$I$5+1&gt;'Primary inputs Alt'!$C$17,0,(SUM(OFFSET($I$23,0,T$5-$I$5-$A74+1)))*$C127))</f>
        <v xml:space="preserve"> </v>
      </c>
      <c r="U181" s="169" t="str">
        <f ca="1">IF(U$5-$I$5&lt;$A74-1," ",IF(U$5-$I$5+1&gt;'Primary inputs Alt'!$C$17,0,(SUM(OFFSET($I$23,0,U$5-$I$5-$A74+1)))*$C127))</f>
        <v xml:space="preserve"> </v>
      </c>
      <c r="V181" s="169" t="str">
        <f ca="1">IF(V$5-$I$5&lt;$A74-1," ",IF(V$5-$I$5+1&gt;'Primary inputs Alt'!$C$17,0,(SUM(OFFSET($I$23,0,V$5-$I$5-$A74+1)))*$C127))</f>
        <v xml:space="preserve"> </v>
      </c>
      <c r="W181" s="169" t="str">
        <f ca="1">IF(W$5-$I$5&lt;$A74-1," ",IF(W$5-$I$5+1&gt;'Primary inputs Alt'!$C$17,0,(SUM(OFFSET($I$23,0,W$5-$I$5-$A74+1)))*$C127))</f>
        <v xml:space="preserve"> </v>
      </c>
      <c r="X181" s="169" t="str">
        <f ca="1">IF(X$5-$I$5&lt;$A74-1," ",IF(X$5-$I$5+1&gt;'Primary inputs Alt'!$C$17,0,(SUM(OFFSET($I$23,0,X$5-$I$5-$A74+1)))*$C127))</f>
        <v xml:space="preserve"> </v>
      </c>
      <c r="Y181" s="169" t="str">
        <f ca="1">IF(Y$5-$I$5&lt;$A74-1," ",IF(Y$5-$I$5+1&gt;'Primary inputs Alt'!$C$17,0,(SUM(OFFSET($I$23,0,Y$5-$I$5-$A74+1)))*$C127))</f>
        <v xml:space="preserve"> </v>
      </c>
      <c r="Z181" s="169" t="str">
        <f ca="1">IF(Z$5-$I$5&lt;$A74-1," ",IF(Z$5-$I$5+1&gt;'Primary inputs Alt'!$C$17,0,(SUM(OFFSET($I$23,0,Z$5-$I$5-$A74+1)))*$C127))</f>
        <v xml:space="preserve"> </v>
      </c>
      <c r="AA181" s="169" t="str">
        <f ca="1">IF(AA$5-$I$5&lt;$A74-1," ",IF(AA$5-$I$5+1&gt;'Primary inputs Alt'!$C$17,0,(SUM(OFFSET($I$23,0,AA$5-$I$5-$A74+1)))*$C127))</f>
        <v xml:space="preserve"> </v>
      </c>
      <c r="AB181" s="169" t="str">
        <f ca="1">IF(AB$5-$I$5&lt;$A74-1," ",IF(AB$5-$I$5+1&gt;'Primary inputs Alt'!$C$17,0,(SUM(OFFSET($I$23,0,AB$5-$I$5-$A74+1)))*$C127))</f>
        <v xml:space="preserve"> </v>
      </c>
      <c r="AC181" s="169" t="str">
        <f ca="1">IF(AC$5-$I$5&lt;$A74-1," ",IF(AC$5-$I$5+1&gt;'Primary inputs Alt'!$C$17,0,(SUM(OFFSET($I$23,0,AC$5-$I$5-$A74+1)))*$C127))</f>
        <v xml:space="preserve"> </v>
      </c>
      <c r="AD181" s="169" t="str">
        <f ca="1">IF(AD$5-$I$5&lt;$A74-1," ",IF(AD$5-$I$5+1&gt;'Primary inputs Alt'!$C$17,0,(SUM(OFFSET($I$23,0,AD$5-$I$5-$A74+1)))*$C127))</f>
        <v xml:space="preserve"> </v>
      </c>
      <c r="AE181" s="169" t="str">
        <f ca="1">IF(AE$5-$I$5&lt;$A74-1," ",IF(AE$5-$I$5+1&gt;'Primary inputs Alt'!$C$17,0,(SUM(OFFSET($I$23,0,AE$5-$I$5-$A74+1)))*$C127))</f>
        <v xml:space="preserve"> </v>
      </c>
      <c r="AF181" s="169" t="str">
        <f ca="1">IF(AF$5-$I$5&lt;$A74-1," ",IF(AF$5-$I$5+1&gt;'Primary inputs Alt'!$C$17,0,(SUM(OFFSET($I$23,0,AF$5-$I$5-$A74+1)))*$C127))</f>
        <v xml:space="preserve"> </v>
      </c>
      <c r="AG181" s="169" t="str">
        <f ca="1">IF(AG$5-$I$5&lt;$A74-1," ",IF(AG$5-$I$5+1&gt;'Primary inputs Alt'!$C$17,0,(SUM(OFFSET($I$23,0,AG$5-$I$5-$A74+1)))*$C127))</f>
        <v xml:space="preserve"> </v>
      </c>
      <c r="AH181" s="169" t="str">
        <f ca="1">IF(AH$5-$I$5&lt;$A74-1," ",IF(AH$5-$I$5+1&gt;'Primary inputs Alt'!$C$17,0,(SUM(OFFSET($I$23,0,AH$5-$I$5-$A74+1)))*$C127))</f>
        <v xml:space="preserve"> </v>
      </c>
      <c r="AI181" s="169" t="str">
        <f ca="1">IF(AI$5-$I$5&lt;$A74-1," ",IF(AI$5-$I$5+1&gt;'Primary inputs Alt'!$C$17,0,(SUM(OFFSET($I$23,0,AI$5-$I$5-$A74+1)))*$C127))</f>
        <v xml:space="preserve"> </v>
      </c>
      <c r="AJ181" s="169" t="str">
        <f ca="1">IF(AJ$5-$I$5&lt;$A74-1," ",IF(AJ$5-$I$5+1&gt;'Primary inputs Alt'!$C$17,0,(SUM(OFFSET($I$23,0,AJ$5-$I$5-$A74+1)))*$C127))</f>
        <v xml:space="preserve"> </v>
      </c>
      <c r="AK181" s="169" t="str">
        <f ca="1">IF(AK$5-$I$5&lt;$A74-1," ",IF(AK$5-$I$5+1&gt;'Primary inputs Alt'!$C$17,0,(SUM(OFFSET($I$23,0,AK$5-$I$5-$A74+1)))*$C127))</f>
        <v xml:space="preserve"> </v>
      </c>
      <c r="AL181" s="169" t="str">
        <f ca="1">IF(AL$5-$I$5&lt;$A74-1," ",IF(AL$5-$I$5+1&gt;'Primary inputs Alt'!$C$17,0,(SUM(OFFSET($I$23,0,AL$5-$I$5-$A74+1)))*$C127))</f>
        <v xml:space="preserve"> </v>
      </c>
      <c r="AM181" s="169" t="str">
        <f ca="1">IF(AM$5-$I$5&lt;$A74-1," ",IF(AM$5-$I$5+1&gt;'Primary inputs Alt'!$C$17,0,(SUM(OFFSET($I$23,0,AM$5-$I$5-$A74+1)))*$C127))</f>
        <v xml:space="preserve"> </v>
      </c>
      <c r="AN181" s="169" t="str">
        <f ca="1">IF(AN$5-$I$5&lt;$A74-1," ",IF(AN$5-$I$5+1&gt;'Primary inputs Alt'!$C$17,0,(SUM(OFFSET($I$23,0,AN$5-$I$5-$A74+1)))*$C127))</f>
        <v xml:space="preserve"> </v>
      </c>
      <c r="AO181" s="169" t="str">
        <f ca="1">IF(AO$5-$I$5&lt;$A74-1," ",IF(AO$5-$I$5+1&gt;'Primary inputs Alt'!$C$17,0,(SUM(OFFSET($I$23,0,AO$5-$I$5-$A74+1)))*$C127))</f>
        <v xml:space="preserve"> </v>
      </c>
      <c r="AP181" s="169" t="str">
        <f ca="1">IF(AP$5-$I$5&lt;$A74-1," ",IF(AP$5-$I$5+1&gt;'Primary inputs Alt'!$C$17,0,(SUM(OFFSET($I$23,0,AP$5-$I$5-$A74+1)))*$C127))</f>
        <v xml:space="preserve"> </v>
      </c>
      <c r="AQ181" s="169" t="str">
        <f ca="1">IF(AQ$5-$I$5&lt;$A74-1," ",IF(AQ$5-$I$5+1&gt;'Primary inputs Alt'!$C$17,0,(SUM(OFFSET($I$23,0,AQ$5-$I$5-$A74+1)))*$C127))</f>
        <v xml:space="preserve"> </v>
      </c>
      <c r="AR181" s="169" t="str">
        <f ca="1">IF(AR$5-$I$5&lt;$A74-1," ",IF(AR$5-$I$5+1&gt;'Primary inputs Alt'!$C$17,0,(SUM(OFFSET($I$23,0,AR$5-$I$5-$A74+1)))*$C127))</f>
        <v xml:space="preserve"> </v>
      </c>
      <c r="AS181" s="169" t="str">
        <f ca="1">IF(AS$5-$I$5&lt;$A74-1," ",IF(AS$5-$I$5+1&gt;'Primary inputs Alt'!$C$17,0,(SUM(OFFSET($I$23,0,AS$5-$I$5-$A74+1)))*$C127))</f>
        <v xml:space="preserve"> </v>
      </c>
      <c r="AT181" s="169" t="str">
        <f ca="1">IF(AT$5-$I$5&lt;$A74-1," ",IF(AT$5-$I$5+1&gt;'Primary inputs Alt'!$C$17,0,(SUM(OFFSET($I$23,0,AT$5-$I$5-$A74+1)))*$C127))</f>
        <v xml:space="preserve"> </v>
      </c>
      <c r="AU181" s="169" t="str">
        <f ca="1">IF(AU$5-$I$5&lt;$A74-1," ",IF(AU$5-$I$5+1&gt;'Primary inputs Alt'!$C$17,0,(SUM(OFFSET($I$23,0,AU$5-$I$5-$A74+1)))*$C127))</f>
        <v xml:space="preserve"> </v>
      </c>
      <c r="AV181" s="169" t="str">
        <f ca="1">IF(AV$5-$I$5&lt;$A74-1," ",IF(AV$5-$I$5+1&gt;'Primary inputs Alt'!$C$17,0,(SUM(OFFSET($I$23,0,AV$5-$I$5-$A74+1)))*$C127))</f>
        <v xml:space="preserve"> </v>
      </c>
      <c r="AW181" s="169" t="str">
        <f ca="1">IF(AW$5-$I$5&lt;$A74-1," ",IF(AW$5-$I$5+1&gt;'Primary inputs Alt'!$C$17,0,(SUM(OFFSET($I$23,0,AW$5-$I$5-$A74+1)))*$C127))</f>
        <v xml:space="preserve"> </v>
      </c>
      <c r="AX181" s="169" t="str">
        <f ca="1">IF(AX$5-$I$5&lt;$A74-1," ",IF(AX$5-$I$5+1&gt;'Primary inputs Alt'!$C$17,0,(SUM(OFFSET($I$23,0,AX$5-$I$5-$A74+1)))*$C127))</f>
        <v xml:space="preserve"> </v>
      </c>
      <c r="AY181" s="169" t="str">
        <f ca="1">IF(AY$5-$I$5&lt;$A74-1," ",IF(AY$5-$I$5+1&gt;'Primary inputs Alt'!$C$17,0,(SUM(OFFSET($I$23,0,AY$5-$I$5-$A74+1)))*$C127))</f>
        <v xml:space="preserve"> </v>
      </c>
      <c r="AZ181" s="169" t="str">
        <f ca="1">IF(AZ$5-$I$5&lt;$A74-1," ",IF(AZ$5-$I$5+1&gt;'Primary inputs Alt'!$C$17,0,(SUM(OFFSET($I$23,0,AZ$5-$I$5-$A74+1)))*$C127))</f>
        <v xml:space="preserve"> </v>
      </c>
      <c r="BA181" s="169" t="str">
        <f ca="1">IF(BA$5-$I$5&lt;$A74-1," ",IF(BA$5-$I$5+1&gt;'Primary inputs Alt'!$C$17,0,(SUM(OFFSET($I$23,0,BA$5-$I$5-$A74+1)))*$C127))</f>
        <v xml:space="preserve"> </v>
      </c>
      <c r="BB181" s="169" t="str">
        <f ca="1">IF(BB$5-$I$5&lt;$A74-1," ",IF(BB$5-$I$5+1&gt;'Primary inputs Alt'!$C$17,0,(SUM(OFFSET($I$23,0,BB$5-$I$5-$A74+1)))*$C127))</f>
        <v xml:space="preserve"> </v>
      </c>
      <c r="BC181" s="169" t="str">
        <f ca="1">IF(BC$5-$I$5&lt;$A74-1," ",IF(BC$5-$I$5+1&gt;'Primary inputs Alt'!$C$17,0,(SUM(OFFSET($I$23,0,BC$5-$I$5-$A74+1)))*$C127))</f>
        <v xml:space="preserve"> </v>
      </c>
      <c r="BD181" s="169" t="str">
        <f ca="1">IF(BD$5-$I$5&lt;$A74-1," ",IF(BD$5-$I$5+1&gt;'Primary inputs Alt'!$C$17,0,(SUM(OFFSET($I$23,0,BD$5-$I$5-$A74+1)))*$C127))</f>
        <v xml:space="preserve"> </v>
      </c>
      <c r="BE181" s="169">
        <f ca="1">IF(BE$5-$I$5&lt;$A74-1," ",IF(BE$5-$I$5+1&gt;'Primary inputs Alt'!$C$17,0,(SUM(OFFSET($I$23,0,BE$5-$I$5-$A74+1)))*$C127))</f>
        <v>0</v>
      </c>
      <c r="BF181" s="169">
        <f ca="1">IF(BF$5-$I$5&lt;$A74-1," ",IF(BF$5-$I$5+1&gt;'Primary inputs Alt'!$C$17,0,(SUM(OFFSET($I$23,0,BF$5-$I$5-$A74+1)))*$C127))</f>
        <v>0</v>
      </c>
    </row>
    <row r="182" spans="1:58">
      <c r="B182" s="119" t="s">
        <v>244</v>
      </c>
      <c r="C182" s="119">
        <f t="shared" ca="1" si="5"/>
        <v>0</v>
      </c>
      <c r="I182" s="169" t="str">
        <f ca="1">IF(I$5-$I$5&lt;$A75-1," ",IF(I$5-$I$5+1&gt;'Primary inputs Alt'!$C$17,0,(SUM(OFFSET($I$23,0,I$5-$I$5-$A75+1)))*$C128))</f>
        <v xml:space="preserve"> </v>
      </c>
      <c r="J182" s="169" t="str">
        <f ca="1">IF(J$5-$I$5&lt;$A75-1," ",IF(J$5-$I$5+1&gt;'Primary inputs Alt'!$C$17,0,(SUM(OFFSET($I$23,0,J$5-$I$5-$A75+1)))*$C128))</f>
        <v xml:space="preserve"> </v>
      </c>
      <c r="K182" s="169" t="str">
        <f ca="1">IF(K$5-$I$5&lt;$A75-1," ",IF(K$5-$I$5+1&gt;'Primary inputs Alt'!$C$17,0,(SUM(OFFSET($I$23,0,K$5-$I$5-$A75+1)))*$C128))</f>
        <v xml:space="preserve"> </v>
      </c>
      <c r="L182" s="169" t="str">
        <f ca="1">IF(L$5-$I$5&lt;$A75-1," ",IF(L$5-$I$5+1&gt;'Primary inputs Alt'!$C$17,0,(SUM(OFFSET($I$23,0,L$5-$I$5-$A75+1)))*$C128))</f>
        <v xml:space="preserve"> </v>
      </c>
      <c r="M182" s="169" t="str">
        <f ca="1">IF(M$5-$I$5&lt;$A75-1," ",IF(M$5-$I$5+1&gt;'Primary inputs Alt'!$C$17,0,(SUM(OFFSET($I$23,0,M$5-$I$5-$A75+1)))*$C128))</f>
        <v xml:space="preserve"> </v>
      </c>
      <c r="N182" s="169" t="str">
        <f ca="1">IF(N$5-$I$5&lt;$A75-1," ",IF(N$5-$I$5+1&gt;'Primary inputs Alt'!$C$17,0,(SUM(OFFSET($I$23,0,N$5-$I$5-$A75+1)))*$C128))</f>
        <v xml:space="preserve"> </v>
      </c>
      <c r="O182" s="169" t="str">
        <f ca="1">IF(O$5-$I$5&lt;$A75-1," ",IF(O$5-$I$5+1&gt;'Primary inputs Alt'!$C$17,0,(SUM(OFFSET($I$23,0,O$5-$I$5-$A75+1)))*$C128))</f>
        <v xml:space="preserve"> </v>
      </c>
      <c r="P182" s="169" t="str">
        <f ca="1">IF(P$5-$I$5&lt;$A75-1," ",IF(P$5-$I$5+1&gt;'Primary inputs Alt'!$C$17,0,(SUM(OFFSET($I$23,0,P$5-$I$5-$A75+1)))*$C128))</f>
        <v xml:space="preserve"> </v>
      </c>
      <c r="Q182" s="169" t="str">
        <f ca="1">IF(Q$5-$I$5&lt;$A75-1," ",IF(Q$5-$I$5+1&gt;'Primary inputs Alt'!$C$17,0,(SUM(OFFSET($I$23,0,Q$5-$I$5-$A75+1)))*$C128))</f>
        <v xml:space="preserve"> </v>
      </c>
      <c r="R182" s="169" t="str">
        <f ca="1">IF(R$5-$I$5&lt;$A75-1," ",IF(R$5-$I$5+1&gt;'Primary inputs Alt'!$C$17,0,(SUM(OFFSET($I$23,0,R$5-$I$5-$A75+1)))*$C128))</f>
        <v xml:space="preserve"> </v>
      </c>
      <c r="S182" s="169" t="str">
        <f ca="1">IF(S$5-$I$5&lt;$A75-1," ",IF(S$5-$I$5+1&gt;'Primary inputs Alt'!$C$17,0,(SUM(OFFSET($I$23,0,S$5-$I$5-$A75+1)))*$C128))</f>
        <v xml:space="preserve"> </v>
      </c>
      <c r="T182" s="169" t="str">
        <f ca="1">IF(T$5-$I$5&lt;$A75-1," ",IF(T$5-$I$5+1&gt;'Primary inputs Alt'!$C$17,0,(SUM(OFFSET($I$23,0,T$5-$I$5-$A75+1)))*$C128))</f>
        <v xml:space="preserve"> </v>
      </c>
      <c r="U182" s="169" t="str">
        <f ca="1">IF(U$5-$I$5&lt;$A75-1," ",IF(U$5-$I$5+1&gt;'Primary inputs Alt'!$C$17,0,(SUM(OFFSET($I$23,0,U$5-$I$5-$A75+1)))*$C128))</f>
        <v xml:space="preserve"> </v>
      </c>
      <c r="V182" s="169" t="str">
        <f ca="1">IF(V$5-$I$5&lt;$A75-1," ",IF(V$5-$I$5+1&gt;'Primary inputs Alt'!$C$17,0,(SUM(OFFSET($I$23,0,V$5-$I$5-$A75+1)))*$C128))</f>
        <v xml:space="preserve"> </v>
      </c>
      <c r="W182" s="169" t="str">
        <f ca="1">IF(W$5-$I$5&lt;$A75-1," ",IF(W$5-$I$5+1&gt;'Primary inputs Alt'!$C$17,0,(SUM(OFFSET($I$23,0,W$5-$I$5-$A75+1)))*$C128))</f>
        <v xml:space="preserve"> </v>
      </c>
      <c r="X182" s="169" t="str">
        <f ca="1">IF(X$5-$I$5&lt;$A75-1," ",IF(X$5-$I$5+1&gt;'Primary inputs Alt'!$C$17,0,(SUM(OFFSET($I$23,0,X$5-$I$5-$A75+1)))*$C128))</f>
        <v xml:space="preserve"> </v>
      </c>
      <c r="Y182" s="169" t="str">
        <f ca="1">IF(Y$5-$I$5&lt;$A75-1," ",IF(Y$5-$I$5+1&gt;'Primary inputs Alt'!$C$17,0,(SUM(OFFSET($I$23,0,Y$5-$I$5-$A75+1)))*$C128))</f>
        <v xml:space="preserve"> </v>
      </c>
      <c r="Z182" s="169" t="str">
        <f ca="1">IF(Z$5-$I$5&lt;$A75-1," ",IF(Z$5-$I$5+1&gt;'Primary inputs Alt'!$C$17,0,(SUM(OFFSET($I$23,0,Z$5-$I$5-$A75+1)))*$C128))</f>
        <v xml:space="preserve"> </v>
      </c>
      <c r="AA182" s="169" t="str">
        <f ca="1">IF(AA$5-$I$5&lt;$A75-1," ",IF(AA$5-$I$5+1&gt;'Primary inputs Alt'!$C$17,0,(SUM(OFFSET($I$23,0,AA$5-$I$5-$A75+1)))*$C128))</f>
        <v xml:space="preserve"> </v>
      </c>
      <c r="AB182" s="169" t="str">
        <f ca="1">IF(AB$5-$I$5&lt;$A75-1," ",IF(AB$5-$I$5+1&gt;'Primary inputs Alt'!$C$17,0,(SUM(OFFSET($I$23,0,AB$5-$I$5-$A75+1)))*$C128))</f>
        <v xml:space="preserve"> </v>
      </c>
      <c r="AC182" s="169" t="str">
        <f ca="1">IF(AC$5-$I$5&lt;$A75-1," ",IF(AC$5-$I$5+1&gt;'Primary inputs Alt'!$C$17,0,(SUM(OFFSET($I$23,0,AC$5-$I$5-$A75+1)))*$C128))</f>
        <v xml:space="preserve"> </v>
      </c>
      <c r="AD182" s="169" t="str">
        <f ca="1">IF(AD$5-$I$5&lt;$A75-1," ",IF(AD$5-$I$5+1&gt;'Primary inputs Alt'!$C$17,0,(SUM(OFFSET($I$23,0,AD$5-$I$5-$A75+1)))*$C128))</f>
        <v xml:space="preserve"> </v>
      </c>
      <c r="AE182" s="169" t="str">
        <f ca="1">IF(AE$5-$I$5&lt;$A75-1," ",IF(AE$5-$I$5+1&gt;'Primary inputs Alt'!$C$17,0,(SUM(OFFSET($I$23,0,AE$5-$I$5-$A75+1)))*$C128))</f>
        <v xml:space="preserve"> </v>
      </c>
      <c r="AF182" s="169" t="str">
        <f ca="1">IF(AF$5-$I$5&lt;$A75-1," ",IF(AF$5-$I$5+1&gt;'Primary inputs Alt'!$C$17,0,(SUM(OFFSET($I$23,0,AF$5-$I$5-$A75+1)))*$C128))</f>
        <v xml:space="preserve"> </v>
      </c>
      <c r="AG182" s="169" t="str">
        <f ca="1">IF(AG$5-$I$5&lt;$A75-1," ",IF(AG$5-$I$5+1&gt;'Primary inputs Alt'!$C$17,0,(SUM(OFFSET($I$23,0,AG$5-$I$5-$A75+1)))*$C128))</f>
        <v xml:space="preserve"> </v>
      </c>
      <c r="AH182" s="169" t="str">
        <f ca="1">IF(AH$5-$I$5&lt;$A75-1," ",IF(AH$5-$I$5+1&gt;'Primary inputs Alt'!$C$17,0,(SUM(OFFSET($I$23,0,AH$5-$I$5-$A75+1)))*$C128))</f>
        <v xml:space="preserve"> </v>
      </c>
      <c r="AI182" s="169" t="str">
        <f ca="1">IF(AI$5-$I$5&lt;$A75-1," ",IF(AI$5-$I$5+1&gt;'Primary inputs Alt'!$C$17,0,(SUM(OFFSET($I$23,0,AI$5-$I$5-$A75+1)))*$C128))</f>
        <v xml:space="preserve"> </v>
      </c>
      <c r="AJ182" s="169" t="str">
        <f ca="1">IF(AJ$5-$I$5&lt;$A75-1," ",IF(AJ$5-$I$5+1&gt;'Primary inputs Alt'!$C$17,0,(SUM(OFFSET($I$23,0,AJ$5-$I$5-$A75+1)))*$C128))</f>
        <v xml:space="preserve"> </v>
      </c>
      <c r="AK182" s="169" t="str">
        <f ca="1">IF(AK$5-$I$5&lt;$A75-1," ",IF(AK$5-$I$5+1&gt;'Primary inputs Alt'!$C$17,0,(SUM(OFFSET($I$23,0,AK$5-$I$5-$A75+1)))*$C128))</f>
        <v xml:space="preserve"> </v>
      </c>
      <c r="AL182" s="169" t="str">
        <f ca="1">IF(AL$5-$I$5&lt;$A75-1," ",IF(AL$5-$I$5+1&gt;'Primary inputs Alt'!$C$17,0,(SUM(OFFSET($I$23,0,AL$5-$I$5-$A75+1)))*$C128))</f>
        <v xml:space="preserve"> </v>
      </c>
      <c r="AM182" s="169" t="str">
        <f ca="1">IF(AM$5-$I$5&lt;$A75-1," ",IF(AM$5-$I$5+1&gt;'Primary inputs Alt'!$C$17,0,(SUM(OFFSET($I$23,0,AM$5-$I$5-$A75+1)))*$C128))</f>
        <v xml:space="preserve"> </v>
      </c>
      <c r="AN182" s="169" t="str">
        <f ca="1">IF(AN$5-$I$5&lt;$A75-1," ",IF(AN$5-$I$5+1&gt;'Primary inputs Alt'!$C$17,0,(SUM(OFFSET($I$23,0,AN$5-$I$5-$A75+1)))*$C128))</f>
        <v xml:space="preserve"> </v>
      </c>
      <c r="AO182" s="169" t="str">
        <f ca="1">IF(AO$5-$I$5&lt;$A75-1," ",IF(AO$5-$I$5+1&gt;'Primary inputs Alt'!$C$17,0,(SUM(OFFSET($I$23,0,AO$5-$I$5-$A75+1)))*$C128))</f>
        <v xml:space="preserve"> </v>
      </c>
      <c r="AP182" s="169" t="str">
        <f ca="1">IF(AP$5-$I$5&lt;$A75-1," ",IF(AP$5-$I$5+1&gt;'Primary inputs Alt'!$C$17,0,(SUM(OFFSET($I$23,0,AP$5-$I$5-$A75+1)))*$C128))</f>
        <v xml:space="preserve"> </v>
      </c>
      <c r="AQ182" s="169" t="str">
        <f ca="1">IF(AQ$5-$I$5&lt;$A75-1," ",IF(AQ$5-$I$5+1&gt;'Primary inputs Alt'!$C$17,0,(SUM(OFFSET($I$23,0,AQ$5-$I$5-$A75+1)))*$C128))</f>
        <v xml:space="preserve"> </v>
      </c>
      <c r="AR182" s="169" t="str">
        <f ca="1">IF(AR$5-$I$5&lt;$A75-1," ",IF(AR$5-$I$5+1&gt;'Primary inputs Alt'!$C$17,0,(SUM(OFFSET($I$23,0,AR$5-$I$5-$A75+1)))*$C128))</f>
        <v xml:space="preserve"> </v>
      </c>
      <c r="AS182" s="169" t="str">
        <f ca="1">IF(AS$5-$I$5&lt;$A75-1," ",IF(AS$5-$I$5+1&gt;'Primary inputs Alt'!$C$17,0,(SUM(OFFSET($I$23,0,AS$5-$I$5-$A75+1)))*$C128))</f>
        <v xml:space="preserve"> </v>
      </c>
      <c r="AT182" s="169" t="str">
        <f ca="1">IF(AT$5-$I$5&lt;$A75-1," ",IF(AT$5-$I$5+1&gt;'Primary inputs Alt'!$C$17,0,(SUM(OFFSET($I$23,0,AT$5-$I$5-$A75+1)))*$C128))</f>
        <v xml:space="preserve"> </v>
      </c>
      <c r="AU182" s="169" t="str">
        <f ca="1">IF(AU$5-$I$5&lt;$A75-1," ",IF(AU$5-$I$5+1&gt;'Primary inputs Alt'!$C$17,0,(SUM(OFFSET($I$23,0,AU$5-$I$5-$A75+1)))*$C128))</f>
        <v xml:space="preserve"> </v>
      </c>
      <c r="AV182" s="169" t="str">
        <f ca="1">IF(AV$5-$I$5&lt;$A75-1," ",IF(AV$5-$I$5+1&gt;'Primary inputs Alt'!$C$17,0,(SUM(OFFSET($I$23,0,AV$5-$I$5-$A75+1)))*$C128))</f>
        <v xml:space="preserve"> </v>
      </c>
      <c r="AW182" s="169" t="str">
        <f ca="1">IF(AW$5-$I$5&lt;$A75-1," ",IF(AW$5-$I$5+1&gt;'Primary inputs Alt'!$C$17,0,(SUM(OFFSET($I$23,0,AW$5-$I$5-$A75+1)))*$C128))</f>
        <v xml:space="preserve"> </v>
      </c>
      <c r="AX182" s="169" t="str">
        <f ca="1">IF(AX$5-$I$5&lt;$A75-1," ",IF(AX$5-$I$5+1&gt;'Primary inputs Alt'!$C$17,0,(SUM(OFFSET($I$23,0,AX$5-$I$5-$A75+1)))*$C128))</f>
        <v xml:space="preserve"> </v>
      </c>
      <c r="AY182" s="169" t="str">
        <f ca="1">IF(AY$5-$I$5&lt;$A75-1," ",IF(AY$5-$I$5+1&gt;'Primary inputs Alt'!$C$17,0,(SUM(OFFSET($I$23,0,AY$5-$I$5-$A75+1)))*$C128))</f>
        <v xml:space="preserve"> </v>
      </c>
      <c r="AZ182" s="169" t="str">
        <f ca="1">IF(AZ$5-$I$5&lt;$A75-1," ",IF(AZ$5-$I$5+1&gt;'Primary inputs Alt'!$C$17,0,(SUM(OFFSET($I$23,0,AZ$5-$I$5-$A75+1)))*$C128))</f>
        <v xml:space="preserve"> </v>
      </c>
      <c r="BA182" s="169" t="str">
        <f ca="1">IF(BA$5-$I$5&lt;$A75-1," ",IF(BA$5-$I$5+1&gt;'Primary inputs Alt'!$C$17,0,(SUM(OFFSET($I$23,0,BA$5-$I$5-$A75+1)))*$C128))</f>
        <v xml:space="preserve"> </v>
      </c>
      <c r="BB182" s="169" t="str">
        <f ca="1">IF(BB$5-$I$5&lt;$A75-1," ",IF(BB$5-$I$5+1&gt;'Primary inputs Alt'!$C$17,0,(SUM(OFFSET($I$23,0,BB$5-$I$5-$A75+1)))*$C128))</f>
        <v xml:space="preserve"> </v>
      </c>
      <c r="BC182" s="169" t="str">
        <f ca="1">IF(BC$5-$I$5&lt;$A75-1," ",IF(BC$5-$I$5+1&gt;'Primary inputs Alt'!$C$17,0,(SUM(OFFSET($I$23,0,BC$5-$I$5-$A75+1)))*$C128))</f>
        <v xml:space="preserve"> </v>
      </c>
      <c r="BD182" s="169" t="str">
        <f ca="1">IF(BD$5-$I$5&lt;$A75-1," ",IF(BD$5-$I$5+1&gt;'Primary inputs Alt'!$C$17,0,(SUM(OFFSET($I$23,0,BD$5-$I$5-$A75+1)))*$C128))</f>
        <v xml:space="preserve"> </v>
      </c>
      <c r="BE182" s="169" t="str">
        <f ca="1">IF(BE$5-$I$5&lt;$A75-1," ",IF(BE$5-$I$5+1&gt;'Primary inputs Alt'!$C$17,0,(SUM(OFFSET($I$23,0,BE$5-$I$5-$A75+1)))*$C128))</f>
        <v xml:space="preserve"> </v>
      </c>
      <c r="BF182" s="169">
        <f ca="1">IF(BF$5-$I$5&lt;$A75-1," ",IF(BF$5-$I$5+1&gt;'Primary inputs Alt'!$C$17,0,(SUM(OFFSET($I$23,0,BF$5-$I$5-$A75+1)))*$C128))</f>
        <v>0</v>
      </c>
    </row>
    <row r="183" spans="1:58">
      <c r="H183" s="143" t="s">
        <v>175</v>
      </c>
      <c r="I183" s="141">
        <f ca="1">SUM(I133:I182)</f>
        <v>0</v>
      </c>
      <c r="J183" s="141">
        <f t="shared" ref="J183:BE183" ca="1" si="6">SUM(J133:J182)</f>
        <v>-25615380.428249858</v>
      </c>
      <c r="K183" s="141">
        <f t="shared" ca="1" si="6"/>
        <v>-75046141.284749568</v>
      </c>
      <c r="L183" s="141">
        <f t="shared" ca="1" si="6"/>
        <v>-148292282.56949914</v>
      </c>
      <c r="M183" s="141">
        <f t="shared" ca="1" si="6"/>
        <v>-218731214.93273211</v>
      </c>
      <c r="N183" s="141">
        <f t="shared" ca="1" si="6"/>
        <v>-158286036.23319912</v>
      </c>
      <c r="O183" s="141">
        <f t="shared" ca="1" si="6"/>
        <v>-78418268.183899671</v>
      </c>
      <c r="P183" s="141">
        <f t="shared" ca="1" si="6"/>
        <v>28072089.215166271</v>
      </c>
      <c r="Q183" s="141">
        <f t="shared" ca="1" si="6"/>
        <v>28072089.215166271</v>
      </c>
      <c r="R183" s="141">
        <f t="shared" ca="1" si="6"/>
        <v>28072089.215166271</v>
      </c>
      <c r="S183" s="141">
        <f t="shared" ca="1" si="6"/>
        <v>28072089.215166271</v>
      </c>
      <c r="T183" s="141">
        <f t="shared" ca="1" si="6"/>
        <v>27771130.250153825</v>
      </c>
      <c r="U183" s="141">
        <f t="shared" ca="1" si="6"/>
        <v>27169212.320128925</v>
      </c>
      <c r="V183" s="141">
        <f t="shared" ca="1" si="6"/>
        <v>26266335.42509158</v>
      </c>
      <c r="W183" s="141">
        <f t="shared" ca="1" si="6"/>
        <v>25062499.56504178</v>
      </c>
      <c r="X183" s="141">
        <f t="shared" ca="1" si="6"/>
        <v>25062499.56504178</v>
      </c>
      <c r="Y183" s="141">
        <f t="shared" ca="1" si="6"/>
        <v>25062499.56504178</v>
      </c>
      <c r="Z183" s="141">
        <f t="shared" ca="1" si="6"/>
        <v>25062499.56504178</v>
      </c>
      <c r="AA183" s="141">
        <f t="shared" ca="1" si="6"/>
        <v>25062499.56504178</v>
      </c>
      <c r="AB183" s="141">
        <f t="shared" ca="1" si="6"/>
        <v>25062499.56504178</v>
      </c>
      <c r="AC183" s="141">
        <f t="shared" ca="1" si="6"/>
        <v>25062499.56504178</v>
      </c>
      <c r="AD183" s="141">
        <f t="shared" ca="1" si="6"/>
        <v>22556249.608537603</v>
      </c>
      <c r="AE183" s="141">
        <f t="shared" ca="1" si="6"/>
        <v>17543749.695529249</v>
      </c>
      <c r="AF183" s="141">
        <f t="shared" ca="1" si="6"/>
        <v>10024999.826016713</v>
      </c>
      <c r="AG183" s="141">
        <f t="shared" ca="1" si="6"/>
        <v>0</v>
      </c>
      <c r="AH183" s="141">
        <f t="shared" ca="1" si="6"/>
        <v>0</v>
      </c>
      <c r="AI183" s="141">
        <f t="shared" ca="1" si="6"/>
        <v>0</v>
      </c>
      <c r="AJ183" s="141">
        <f t="shared" ca="1" si="6"/>
        <v>0</v>
      </c>
      <c r="AK183" s="141">
        <f t="shared" ca="1" si="6"/>
        <v>0</v>
      </c>
      <c r="AL183" s="141">
        <f t="shared" ca="1" si="6"/>
        <v>0</v>
      </c>
      <c r="AM183" s="141">
        <f t="shared" ca="1" si="6"/>
        <v>0</v>
      </c>
      <c r="AN183" s="141">
        <f t="shared" ca="1" si="6"/>
        <v>0</v>
      </c>
      <c r="AO183" s="141">
        <f t="shared" ca="1" si="6"/>
        <v>0</v>
      </c>
      <c r="AP183" s="141">
        <f t="shared" ca="1" si="6"/>
        <v>0</v>
      </c>
      <c r="AQ183" s="141">
        <f t="shared" ca="1" si="6"/>
        <v>0</v>
      </c>
      <c r="AR183" s="141">
        <f t="shared" ca="1" si="6"/>
        <v>0</v>
      </c>
      <c r="AS183" s="141">
        <f t="shared" ca="1" si="6"/>
        <v>0</v>
      </c>
      <c r="AT183" s="141">
        <f t="shared" ca="1" si="6"/>
        <v>0</v>
      </c>
      <c r="AU183" s="141">
        <f t="shared" ca="1" si="6"/>
        <v>0</v>
      </c>
      <c r="AV183" s="141">
        <f t="shared" ca="1" si="6"/>
        <v>0</v>
      </c>
      <c r="AW183" s="141">
        <f t="shared" ca="1" si="6"/>
        <v>0</v>
      </c>
      <c r="AX183" s="141">
        <f t="shared" ca="1" si="6"/>
        <v>0</v>
      </c>
      <c r="AY183" s="141">
        <f t="shared" ca="1" si="6"/>
        <v>0</v>
      </c>
      <c r="AZ183" s="141">
        <f t="shared" ca="1" si="6"/>
        <v>0</v>
      </c>
      <c r="BA183" s="141">
        <f t="shared" ca="1" si="6"/>
        <v>0</v>
      </c>
      <c r="BB183" s="141">
        <f t="shared" ca="1" si="6"/>
        <v>0</v>
      </c>
      <c r="BC183" s="141">
        <f t="shared" ca="1" si="6"/>
        <v>0</v>
      </c>
      <c r="BD183" s="141">
        <f t="shared" ca="1" si="6"/>
        <v>0</v>
      </c>
      <c r="BE183" s="141">
        <f t="shared" ca="1" si="6"/>
        <v>0</v>
      </c>
      <c r="BF183" s="141">
        <f t="shared" ref="BF183" ca="1" si="7">SUM(BF133:BF182)</f>
        <v>0</v>
      </c>
    </row>
    <row r="184" spans="1:58">
      <c r="I184" s="141"/>
      <c r="J184" s="141"/>
      <c r="K184" s="141"/>
      <c r="L184" s="141"/>
      <c r="M184" s="141"/>
      <c r="N184" s="141"/>
      <c r="O184" s="141"/>
      <c r="P184" s="141"/>
      <c r="Q184" s="141"/>
      <c r="R184" s="141"/>
      <c r="S184" s="141"/>
      <c r="T184" s="141"/>
      <c r="U184" s="141"/>
      <c r="V184" s="141"/>
      <c r="W184" s="141"/>
      <c r="X184" s="141"/>
      <c r="Y184" s="141"/>
      <c r="Z184" s="141"/>
      <c r="AA184" s="141"/>
      <c r="AB184" s="141"/>
      <c r="AC184" s="141"/>
      <c r="AD184" s="141"/>
      <c r="AE184" s="141"/>
      <c r="AF184" s="141"/>
      <c r="AG184" s="141"/>
      <c r="AH184" s="141"/>
      <c r="AI184" s="141"/>
      <c r="AJ184" s="141"/>
      <c r="AK184" s="141"/>
      <c r="AL184" s="141"/>
      <c r="AM184" s="141"/>
      <c r="AN184" s="141"/>
      <c r="AO184" s="141"/>
      <c r="AP184" s="141"/>
      <c r="AQ184" s="141"/>
      <c r="AR184" s="141"/>
      <c r="AS184" s="141"/>
      <c r="AT184" s="141"/>
      <c r="AU184" s="141"/>
      <c r="AV184" s="141"/>
      <c r="AW184" s="141"/>
      <c r="AX184" s="141"/>
      <c r="AY184" s="141"/>
      <c r="AZ184" s="141"/>
      <c r="BA184" s="141"/>
      <c r="BB184" s="141"/>
      <c r="BC184" s="141"/>
      <c r="BD184" s="141"/>
      <c r="BE184" s="141"/>
      <c r="BF184" s="141"/>
    </row>
    <row r="185" spans="1:58">
      <c r="I185" s="141"/>
      <c r="J185" s="141"/>
      <c r="K185" s="141"/>
      <c r="L185" s="141"/>
      <c r="M185" s="141"/>
      <c r="N185" s="141"/>
      <c r="O185" s="141"/>
      <c r="P185" s="141"/>
      <c r="Q185" s="141"/>
      <c r="R185" s="141"/>
      <c r="S185" s="141"/>
      <c r="T185" s="141"/>
      <c r="U185" s="141"/>
      <c r="V185" s="141"/>
      <c r="W185" s="141"/>
      <c r="X185" s="141"/>
      <c r="Y185" s="141"/>
      <c r="Z185" s="141"/>
      <c r="AA185" s="141"/>
      <c r="AB185" s="141"/>
      <c r="AC185" s="141"/>
      <c r="AD185" s="141"/>
      <c r="AE185" s="141"/>
      <c r="AF185" s="141"/>
      <c r="AG185" s="141"/>
      <c r="AH185" s="141"/>
      <c r="AI185" s="141"/>
      <c r="AJ185" s="141"/>
      <c r="AK185" s="141"/>
      <c r="AL185" s="141"/>
      <c r="AM185" s="141"/>
      <c r="AN185" s="141"/>
      <c r="AO185" s="141"/>
      <c r="AP185" s="141"/>
      <c r="AQ185" s="141"/>
      <c r="AR185" s="141"/>
      <c r="AS185" s="141"/>
      <c r="AT185" s="141"/>
      <c r="AU185" s="141"/>
      <c r="AV185" s="141"/>
      <c r="AW185" s="141"/>
      <c r="AX185" s="141"/>
      <c r="AY185" s="141"/>
      <c r="AZ185" s="141"/>
      <c r="BA185" s="141"/>
      <c r="BB185" s="141"/>
      <c r="BC185" s="141"/>
      <c r="BD185" s="141"/>
      <c r="BE185" s="141"/>
      <c r="BF185" s="141"/>
    </row>
    <row r="186" spans="1:58">
      <c r="B186" s="91"/>
      <c r="C186" s="92"/>
      <c r="D186" s="92"/>
      <c r="E186" s="92"/>
      <c r="F186" s="92"/>
      <c r="G186" s="92"/>
      <c r="H186" s="92"/>
    </row>
    <row r="187" spans="1:58">
      <c r="B187" s="91" t="s">
        <v>140</v>
      </c>
      <c r="C187" s="92" t="str">
        <f>"Impact "&amp;C9</f>
        <v>Impact $m (real)</v>
      </c>
      <c r="D187" s="92"/>
      <c r="E187" s="92"/>
      <c r="F187" s="92"/>
      <c r="G187" s="92"/>
      <c r="H187" s="92"/>
    </row>
    <row r="188" spans="1:58">
      <c r="B188" s="91"/>
      <c r="C188" s="92"/>
      <c r="D188" s="92"/>
      <c r="E188" s="92"/>
      <c r="F188" s="92"/>
      <c r="G188" s="92"/>
      <c r="H188" s="92"/>
    </row>
    <row r="190" spans="1:58" s="143" customFormat="1">
      <c r="A190" s="156" t="s">
        <v>189</v>
      </c>
      <c r="I190" s="157"/>
      <c r="J190" s="157"/>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157"/>
      <c r="AM190" s="157"/>
      <c r="AN190" s="157"/>
      <c r="AO190" s="157"/>
      <c r="AP190" s="157"/>
      <c r="AQ190" s="157"/>
      <c r="AR190" s="157"/>
      <c r="AS190" s="157"/>
      <c r="AT190" s="157"/>
      <c r="AU190" s="157"/>
      <c r="AV190" s="157"/>
      <c r="AW190" s="157"/>
      <c r="AX190" s="157"/>
      <c r="AY190" s="157"/>
      <c r="AZ190" s="157"/>
      <c r="BA190" s="157"/>
      <c r="BB190" s="157"/>
      <c r="BC190" s="157"/>
      <c r="BD190" s="157"/>
      <c r="BE190" s="157"/>
      <c r="BF190" s="157"/>
    </row>
    <row r="191" spans="1:58">
      <c r="F191" s="23" t="s">
        <v>106</v>
      </c>
      <c r="G191" s="23" t="s">
        <v>105</v>
      </c>
      <c r="H191" s="23" t="str">
        <f>'Primary inputs Alt'!$C$17&amp;"-Year NPV"</f>
        <v>50-Year NPV</v>
      </c>
      <c r="J191" s="23"/>
      <c r="K191" s="23"/>
      <c r="L191" s="23"/>
    </row>
    <row r="192" spans="1:58">
      <c r="B192" s="5" t="s">
        <v>127</v>
      </c>
      <c r="C192" s="5" t="str">
        <f>$C$8</f>
        <v>$m</v>
      </c>
      <c r="F192" s="109">
        <f ca="1">'Calculations Alt'!H362/'Primary inputs Alt'!$C$22</f>
        <v>0</v>
      </c>
      <c r="G192" s="109">
        <f ca="1">'Calculations Alt'!I362/'Primary inputs Alt'!$C$22</f>
        <v>0</v>
      </c>
      <c r="H192" s="109">
        <f ca="1">'Calculations Alt'!J362/'Primary inputs Alt'!$C$22</f>
        <v>0</v>
      </c>
      <c r="J192" s="107"/>
      <c r="K192" s="141"/>
      <c r="L192" s="141"/>
    </row>
    <row r="193" spans="2:12">
      <c r="B193" s="5" t="s">
        <v>131</v>
      </c>
      <c r="C193" s="5" t="str">
        <f t="shared" ref="C193:C201" si="8">$C$8</f>
        <v>$m</v>
      </c>
      <c r="F193" s="109">
        <f ca="1">'Calculations Alt'!H363/'Primary inputs Alt'!$C$22</f>
        <v>0</v>
      </c>
      <c r="G193" s="109">
        <f ca="1">'Calculations Alt'!I363/'Primary inputs Alt'!$C$22</f>
        <v>0</v>
      </c>
      <c r="H193" s="109">
        <f ca="1">'Calculations Alt'!J363/'Primary inputs Alt'!$C$22</f>
        <v>0</v>
      </c>
      <c r="J193" s="141"/>
      <c r="K193" s="141"/>
      <c r="L193" s="141"/>
    </row>
    <row r="194" spans="2:12">
      <c r="B194" s="5" t="s">
        <v>10</v>
      </c>
      <c r="C194" s="5" t="str">
        <f t="shared" si="8"/>
        <v>$m</v>
      </c>
      <c r="F194" s="109">
        <f ca="1">'Calculations Alt'!H364/'Primary inputs Alt'!$C$22</f>
        <v>0</v>
      </c>
      <c r="G194" s="109">
        <f ca="1">'Calculations Alt'!I364/'Primary inputs Alt'!$C$22</f>
        <v>0</v>
      </c>
      <c r="H194" s="109">
        <f ca="1">'Calculations Alt'!J364/'Primary inputs Alt'!$C$22</f>
        <v>0</v>
      </c>
      <c r="J194" s="141"/>
      <c r="K194" s="141"/>
      <c r="L194" s="141"/>
    </row>
    <row r="195" spans="2:12">
      <c r="B195" s="5" t="s">
        <v>6</v>
      </c>
      <c r="C195" s="5" t="str">
        <f t="shared" si="8"/>
        <v>$m</v>
      </c>
      <c r="F195" s="109">
        <f ca="1">'Calculations Alt'!H365/'Primary inputs Alt'!$C$22</f>
        <v>28.387076923124535</v>
      </c>
      <c r="G195" s="109">
        <f ca="1">'Calculations Alt'!I365/'Primary inputs Alt'!$C$22</f>
        <v>51.949518996156854</v>
      </c>
      <c r="H195" s="109">
        <f ca="1">'Calculations Alt'!J365/'Primary inputs Alt'!$C$22</f>
        <v>57.667760465217071</v>
      </c>
      <c r="J195" s="141"/>
      <c r="K195" s="141"/>
      <c r="L195" s="141"/>
    </row>
    <row r="196" spans="2:12">
      <c r="B196" s="5" t="s">
        <v>132</v>
      </c>
      <c r="C196" s="5" t="str">
        <f t="shared" si="8"/>
        <v>$m</v>
      </c>
      <c r="F196" s="109">
        <f ca="1">'Calculations Alt'!H366/'Primary inputs Alt'!$C$22</f>
        <v>0</v>
      </c>
      <c r="G196" s="109">
        <f ca="1">'Calculations Alt'!I366/'Primary inputs Alt'!$C$22</f>
        <v>0</v>
      </c>
      <c r="H196" s="109">
        <f ca="1">'Calculations Alt'!J366/'Primary inputs Alt'!$C$22</f>
        <v>0</v>
      </c>
      <c r="J196" s="141"/>
      <c r="K196" s="141"/>
      <c r="L196" s="141"/>
    </row>
    <row r="197" spans="2:12">
      <c r="B197" s="5" t="s">
        <v>133</v>
      </c>
      <c r="C197" s="5" t="str">
        <f t="shared" si="8"/>
        <v>$m</v>
      </c>
      <c r="F197" s="109">
        <f ca="1">'Calculations Alt'!H367/'Primary inputs Alt'!$C$22</f>
        <v>0</v>
      </c>
      <c r="G197" s="109">
        <f ca="1">'Calculations Alt'!I367/'Primary inputs Alt'!$C$22</f>
        <v>0</v>
      </c>
      <c r="H197" s="109">
        <f ca="1">'Calculations Alt'!J367/'Primary inputs Alt'!$C$22</f>
        <v>0</v>
      </c>
      <c r="J197" s="141"/>
      <c r="K197" s="141"/>
      <c r="L197" s="141"/>
    </row>
    <row r="198" spans="2:12">
      <c r="B198" s="5" t="s">
        <v>126</v>
      </c>
      <c r="C198" s="5" t="str">
        <f t="shared" si="8"/>
        <v>$m</v>
      </c>
      <c r="F198" s="109">
        <f ca="1">'Calculations Alt'!H368/'Primary inputs Alt'!$C$22</f>
        <v>0</v>
      </c>
      <c r="G198" s="109">
        <f ca="1">'Calculations Alt'!I368/'Primary inputs Alt'!$C$22</f>
        <v>0</v>
      </c>
      <c r="H198" s="109">
        <f ca="1">'Calculations Alt'!J368/'Primary inputs Alt'!$C$22</f>
        <v>0</v>
      </c>
      <c r="J198" s="141"/>
      <c r="K198" s="141"/>
      <c r="L198" s="141"/>
    </row>
    <row r="199" spans="2:12">
      <c r="B199" s="5" t="s">
        <v>141</v>
      </c>
      <c r="C199" s="5" t="str">
        <f t="shared" si="8"/>
        <v>$m</v>
      </c>
      <c r="F199" s="109">
        <f ca="1">'Calculations Alt'!H369/'Primary inputs Alt'!$C$22</f>
        <v>9.1660841976738663</v>
      </c>
      <c r="G199" s="109">
        <f ca="1">'Calculations Alt'!I369/'Primary inputs Alt'!$C$22</f>
        <v>28.965426059423422</v>
      </c>
      <c r="H199" s="109">
        <f ca="1">'Calculations Alt'!J369/'Primary inputs Alt'!$C$22</f>
        <v>65.425358297035416</v>
      </c>
      <c r="J199" s="141"/>
      <c r="K199" s="141"/>
      <c r="L199" s="141"/>
    </row>
    <row r="200" spans="2:12">
      <c r="B200" s="5" t="s">
        <v>8</v>
      </c>
      <c r="C200" s="5" t="str">
        <f t="shared" si="8"/>
        <v>$m</v>
      </c>
      <c r="F200" s="109">
        <f ca="1">'Calculations Alt'!H370/'Primary inputs Alt'!$C$22</f>
        <v>0</v>
      </c>
      <c r="G200" s="109">
        <f ca="1">'Calculations Alt'!I370/'Primary inputs Alt'!$C$22</f>
        <v>0</v>
      </c>
      <c r="H200" s="109">
        <f ca="1">'Calculations Alt'!J370/'Primary inputs Alt'!$C$22</f>
        <v>0</v>
      </c>
      <c r="J200" s="141"/>
      <c r="K200" s="107"/>
      <c r="L200" s="141"/>
    </row>
    <row r="201" spans="2:12">
      <c r="B201" s="5" t="s">
        <v>198</v>
      </c>
      <c r="C201" s="5" t="str">
        <f t="shared" si="8"/>
        <v>$m</v>
      </c>
      <c r="F201" s="109">
        <f ca="1">'Calculations Alt'!H371/'Primary inputs Alt'!$C$22</f>
        <v>503.91969227773296</v>
      </c>
      <c r="G201" s="109">
        <f ca="1">'Calculations Alt'!I371/'Primary inputs Alt'!$C$22</f>
        <v>845.99411287270777</v>
      </c>
      <c r="H201" s="109">
        <f ca="1">'Calculations Alt'!J371/'Primary inputs Alt'!$C$22</f>
        <v>1047.3583481294399</v>
      </c>
      <c r="J201" s="107"/>
      <c r="K201" s="107"/>
      <c r="L201" s="107"/>
    </row>
  </sheetData>
  <sheetProtection sheet="1" objects="1" scenarios="1"/>
  <dataConsolidate/>
  <conditionalFormatting sqref="I26:BF75 I79:BF128 I133:BF182">
    <cfRule type="containsText" dxfId="0" priority="1" operator="containsText" text=" ">
      <formula>NOT(ISERROR(SEARCH(" ",I26)))</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O23"/>
  <sheetViews>
    <sheetView workbookViewId="0">
      <pane ySplit="3" topLeftCell="A4" activePane="bottomLeft" state="frozen"/>
      <selection pane="bottomLeft"/>
    </sheetView>
  </sheetViews>
  <sheetFormatPr defaultColWidth="9" defaultRowHeight="14.25"/>
  <cols>
    <col min="1" max="1" width="1.875" style="194" customWidth="1"/>
    <col min="2" max="2" width="32.5" style="194" customWidth="1"/>
    <col min="3" max="3" width="51" style="194" customWidth="1"/>
    <col min="4" max="4" width="45.625" style="194" customWidth="1"/>
    <col min="5" max="5" width="33.875" style="194" customWidth="1"/>
    <col min="6" max="16384" width="9" style="194"/>
  </cols>
  <sheetData>
    <row r="1" spans="2:15" ht="30">
      <c r="B1" s="208" t="s">
        <v>361</v>
      </c>
      <c r="C1" s="209"/>
      <c r="D1" s="209"/>
      <c r="E1" s="209"/>
      <c r="F1" s="210"/>
      <c r="G1" s="210"/>
      <c r="H1" s="210"/>
      <c r="I1" s="210"/>
      <c r="J1" s="210"/>
      <c r="K1" s="210"/>
      <c r="L1" s="210"/>
      <c r="M1" s="210"/>
      <c r="N1" s="210"/>
      <c r="O1" s="210"/>
    </row>
    <row r="2" spans="2:15">
      <c r="B2" s="209"/>
      <c r="C2" s="209"/>
      <c r="D2" s="209"/>
      <c r="E2" s="209"/>
    </row>
    <row r="3" spans="2:15">
      <c r="B3" s="193" t="s">
        <v>360</v>
      </c>
      <c r="C3" s="193" t="s">
        <v>359</v>
      </c>
      <c r="D3" s="193" t="s">
        <v>358</v>
      </c>
      <c r="E3" s="193" t="s">
        <v>357</v>
      </c>
    </row>
    <row r="4" spans="2:15" ht="63.75">
      <c r="B4" s="185" t="s">
        <v>451</v>
      </c>
      <c r="C4" s="192" t="s">
        <v>398</v>
      </c>
      <c r="D4" s="192" t="s">
        <v>355</v>
      </c>
      <c r="E4" s="192" t="s">
        <v>339</v>
      </c>
    </row>
    <row r="5" spans="2:15" ht="38.25">
      <c r="B5" s="185" t="s">
        <v>356</v>
      </c>
      <c r="C5" s="203" t="s">
        <v>399</v>
      </c>
      <c r="D5" s="203" t="s">
        <v>355</v>
      </c>
      <c r="E5" s="203" t="s">
        <v>339</v>
      </c>
    </row>
    <row r="6" spans="2:15" ht="51">
      <c r="B6" s="372" t="s">
        <v>354</v>
      </c>
      <c r="C6" s="203" t="s">
        <v>353</v>
      </c>
      <c r="D6" s="203" t="s">
        <v>403</v>
      </c>
      <c r="E6" s="191" t="s">
        <v>339</v>
      </c>
    </row>
    <row r="7" spans="2:15" ht="69.75" customHeight="1">
      <c r="B7" s="372"/>
      <c r="C7" s="204" t="s">
        <v>722</v>
      </c>
      <c r="D7" s="204" t="s">
        <v>723</v>
      </c>
      <c r="E7" s="190" t="s">
        <v>352</v>
      </c>
    </row>
    <row r="8" spans="2:15" ht="76.5">
      <c r="B8" s="372"/>
      <c r="C8" s="207"/>
      <c r="D8" s="204" t="s">
        <v>400</v>
      </c>
      <c r="E8" s="190"/>
    </row>
    <row r="9" spans="2:15" ht="38.25">
      <c r="B9" s="372" t="s">
        <v>312</v>
      </c>
      <c r="C9" s="189" t="s">
        <v>351</v>
      </c>
      <c r="D9" s="189" t="s">
        <v>404</v>
      </c>
      <c r="E9" s="203" t="s">
        <v>339</v>
      </c>
    </row>
    <row r="10" spans="2:15" ht="25.5">
      <c r="B10" s="372"/>
      <c r="C10" s="188" t="s">
        <v>350</v>
      </c>
      <c r="D10" s="188" t="s">
        <v>349</v>
      </c>
      <c r="E10" s="204" t="s">
        <v>348</v>
      </c>
    </row>
    <row r="11" spans="2:15" ht="38.25">
      <c r="B11" s="372"/>
      <c r="C11" s="188" t="s">
        <v>401</v>
      </c>
      <c r="D11" s="187"/>
      <c r="E11" s="207"/>
    </row>
    <row r="12" spans="2:15" ht="89.25">
      <c r="B12" s="372" t="s">
        <v>334</v>
      </c>
      <c r="C12" s="203" t="s">
        <v>347</v>
      </c>
      <c r="D12" s="203" t="s">
        <v>397</v>
      </c>
      <c r="E12" s="203" t="s">
        <v>346</v>
      </c>
    </row>
    <row r="13" spans="2:15" ht="89.25">
      <c r="B13" s="372"/>
      <c r="C13" s="204" t="s">
        <v>345</v>
      </c>
      <c r="D13" s="204" t="s">
        <v>405</v>
      </c>
      <c r="E13" s="204" t="s">
        <v>344</v>
      </c>
    </row>
    <row r="14" spans="2:15" ht="76.5">
      <c r="B14" s="373" t="s">
        <v>333</v>
      </c>
      <c r="C14" s="203" t="s">
        <v>395</v>
      </c>
      <c r="D14" s="376" t="s">
        <v>343</v>
      </c>
      <c r="E14" s="203" t="s">
        <v>342</v>
      </c>
    </row>
    <row r="15" spans="2:15" ht="89.25">
      <c r="B15" s="374"/>
      <c r="C15" s="186" t="s">
        <v>396</v>
      </c>
      <c r="D15" s="377"/>
      <c r="E15" s="204" t="s">
        <v>341</v>
      </c>
    </row>
    <row r="16" spans="2:15" ht="51">
      <c r="B16" s="375"/>
      <c r="C16" s="204" t="s">
        <v>402</v>
      </c>
      <c r="D16" s="377"/>
      <c r="E16" s="207"/>
    </row>
    <row r="17" spans="2:5" ht="25.5">
      <c r="B17" s="378" t="s">
        <v>335</v>
      </c>
      <c r="C17" s="206" t="s">
        <v>340</v>
      </c>
      <c r="D17" s="243" t="s">
        <v>339</v>
      </c>
      <c r="E17" s="368" t="s">
        <v>460</v>
      </c>
    </row>
    <row r="18" spans="2:5" ht="34.5" customHeight="1">
      <c r="B18" s="378"/>
      <c r="C18" s="207" t="s">
        <v>721</v>
      </c>
      <c r="D18" s="241" t="s">
        <v>461</v>
      </c>
      <c r="E18" s="369"/>
    </row>
    <row r="19" spans="2:5" ht="76.5">
      <c r="B19" s="378"/>
      <c r="C19" s="207"/>
      <c r="D19" s="36" t="s">
        <v>462</v>
      </c>
      <c r="E19" s="369"/>
    </row>
    <row r="20" spans="2:5" ht="25.5">
      <c r="B20" s="370" t="s">
        <v>336</v>
      </c>
      <c r="C20" s="206" t="s">
        <v>340</v>
      </c>
      <c r="D20" s="243" t="s">
        <v>339</v>
      </c>
      <c r="E20" s="368" t="s">
        <v>460</v>
      </c>
    </row>
    <row r="21" spans="2:5" ht="38.25">
      <c r="B21" s="370"/>
      <c r="C21" s="207" t="s">
        <v>720</v>
      </c>
      <c r="D21" s="244" t="s">
        <v>463</v>
      </c>
      <c r="E21" s="369"/>
    </row>
    <row r="22" spans="2:5" ht="76.5">
      <c r="B22" s="370"/>
      <c r="C22" s="184"/>
      <c r="D22" s="242" t="s">
        <v>464</v>
      </c>
      <c r="E22" s="371"/>
    </row>
    <row r="23" spans="2:5" ht="102">
      <c r="B23" s="234" t="s">
        <v>338</v>
      </c>
      <c r="C23" s="184" t="s">
        <v>337</v>
      </c>
      <c r="D23" s="184" t="s">
        <v>394</v>
      </c>
      <c r="E23" s="205" t="s">
        <v>460</v>
      </c>
    </row>
  </sheetData>
  <mergeCells count="9">
    <mergeCell ref="E17:E19"/>
    <mergeCell ref="B20:B22"/>
    <mergeCell ref="E20:E22"/>
    <mergeCell ref="B6:B8"/>
    <mergeCell ref="B9:B11"/>
    <mergeCell ref="B12:B13"/>
    <mergeCell ref="B14:B16"/>
    <mergeCell ref="D14:D16"/>
    <mergeCell ref="B17:B19"/>
  </mergeCells>
  <hyperlinks>
    <hyperlink ref="C15" r:id="rId1" display="http://www.treasury.govt.nz/publications/guidance/planning/costbenefitanalysis/cbax"/>
  </hyperlinks>
  <pageMargins left="0.31496062992125984" right="0.31496062992125984" top="0.74803149606299213" bottom="0.74803149606299213" header="0.31496062992125984" footer="0.31496062992125984"/>
  <pageSetup paperSize="8" scale="50" orientation="portrait" horizontalDpi="300" verticalDpi="3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70C0"/>
    <outlinePr summaryBelow="0"/>
    <pageSetUpPr fitToPage="1"/>
  </sheetPr>
  <dimension ref="A1:BB66"/>
  <sheetViews>
    <sheetView showGridLines="0" zoomScale="85" zoomScaleNormal="85" workbookViewId="0">
      <pane xSplit="4" topLeftCell="E1" activePane="topRight" state="frozen"/>
      <selection activeCell="B21" sqref="B21"/>
      <selection pane="topRight"/>
    </sheetView>
  </sheetViews>
  <sheetFormatPr defaultColWidth="4.375" defaultRowHeight="15" customHeight="1" zeroHeight="1" outlineLevelRow="1"/>
  <cols>
    <col min="1" max="1" width="4.375" style="1"/>
    <col min="2" max="2" width="27.75" style="1" customWidth="1"/>
    <col min="3" max="3" width="11.125" style="1" customWidth="1"/>
    <col min="4" max="4" width="32.375" style="2" customWidth="1"/>
    <col min="5" max="54" width="10.625" style="1" customWidth="1"/>
    <col min="55" max="16384" width="4.375" style="1"/>
  </cols>
  <sheetData>
    <row r="1" spans="1:54" ht="42" customHeight="1">
      <c r="A1" s="100" t="s">
        <v>246</v>
      </c>
      <c r="B1" s="38"/>
      <c r="C1" s="38"/>
      <c r="D1" s="73"/>
      <c r="E1" s="38"/>
      <c r="F1" s="217" t="s">
        <v>450</v>
      </c>
      <c r="G1" s="218" t="str">
        <f>IF((SUMSQ(E12:BB12)&gt;0),"Yes", "No")</f>
        <v>Yes</v>
      </c>
      <c r="H1" s="38"/>
      <c r="I1" s="38"/>
      <c r="J1" s="38"/>
      <c r="K1" s="38"/>
      <c r="L1" s="38"/>
      <c r="M1" s="38"/>
      <c r="N1" s="38"/>
      <c r="O1" s="38"/>
      <c r="P1" s="38"/>
      <c r="Q1" s="38"/>
      <c r="R1" s="38"/>
      <c r="S1" s="38"/>
      <c r="T1" s="38"/>
      <c r="U1" s="38"/>
      <c r="V1" s="38"/>
      <c r="W1" s="38"/>
      <c r="X1" s="38"/>
      <c r="Y1" s="38"/>
      <c r="Z1" s="38"/>
      <c r="AA1" s="38"/>
      <c r="AB1" s="38"/>
      <c r="AC1" s="38"/>
      <c r="AD1" s="38"/>
      <c r="AE1" s="38"/>
      <c r="AF1" s="38"/>
      <c r="AG1" s="38"/>
      <c r="AH1" s="38"/>
    </row>
    <row r="2" spans="1:54" ht="12.75">
      <c r="A2" s="38"/>
      <c r="B2" s="38"/>
      <c r="C2" s="38"/>
      <c r="D2" s="74"/>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row>
    <row r="3" spans="1:54" ht="15" customHeight="1">
      <c r="A3" s="38"/>
      <c r="B3" s="38"/>
      <c r="C3" s="75"/>
      <c r="D3" s="74" t="s">
        <v>456</v>
      </c>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row>
    <row r="4" spans="1:54" ht="14.25" customHeight="1">
      <c r="A4" s="76" t="s">
        <v>94</v>
      </c>
      <c r="B4" s="38"/>
      <c r="C4" s="38"/>
      <c r="D4" s="74"/>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row>
    <row r="5" spans="1:54" ht="15" customHeight="1">
      <c r="A5" s="38"/>
      <c r="B5" s="1" t="s">
        <v>465</v>
      </c>
      <c r="C5" s="379" t="s">
        <v>731</v>
      </c>
      <c r="D5" s="380"/>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row>
    <row r="6" spans="1:54" ht="15" customHeight="1">
      <c r="A6" s="38"/>
      <c r="B6" s="1" t="s">
        <v>74</v>
      </c>
      <c r="C6" s="379" t="s">
        <v>732</v>
      </c>
      <c r="D6" s="380"/>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row>
    <row r="7" spans="1:54" ht="15" customHeight="1">
      <c r="A7" s="76"/>
      <c r="B7" s="38"/>
      <c r="C7" s="38"/>
      <c r="D7" s="74"/>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row>
    <row r="8" spans="1:54" ht="15" customHeight="1">
      <c r="A8" s="38"/>
      <c r="D8" s="1"/>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row>
    <row r="9" spans="1:54" ht="15" customHeight="1">
      <c r="A9" s="38"/>
      <c r="D9" s="1"/>
      <c r="E9" s="38"/>
      <c r="F9" s="38"/>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row>
    <row r="10" spans="1:54" ht="15" customHeight="1">
      <c r="A10" s="38" t="s">
        <v>83</v>
      </c>
      <c r="B10" s="38"/>
      <c r="C10" s="38"/>
      <c r="D10" s="74"/>
      <c r="E10" s="108" t="s">
        <v>245</v>
      </c>
    </row>
    <row r="11" spans="1:54" ht="15" customHeight="1">
      <c r="A11" s="76" t="s">
        <v>1</v>
      </c>
      <c r="B11" s="38"/>
      <c r="C11" s="77"/>
      <c r="D11" s="78"/>
      <c r="E11" s="81">
        <f t="shared" ref="E11:AJ11" si="0">E18</f>
        <v>2017</v>
      </c>
      <c r="F11" s="81">
        <f t="shared" si="0"/>
        <v>2018</v>
      </c>
      <c r="G11" s="81">
        <f t="shared" si="0"/>
        <v>2019</v>
      </c>
      <c r="H11" s="81">
        <f t="shared" si="0"/>
        <v>2020</v>
      </c>
      <c r="I11" s="81">
        <f t="shared" si="0"/>
        <v>2021</v>
      </c>
      <c r="J11" s="81">
        <f t="shared" si="0"/>
        <v>2022</v>
      </c>
      <c r="K11" s="81">
        <f t="shared" si="0"/>
        <v>2023</v>
      </c>
      <c r="L11" s="81">
        <f t="shared" si="0"/>
        <v>2024</v>
      </c>
      <c r="M11" s="81">
        <f t="shared" si="0"/>
        <v>2025</v>
      </c>
      <c r="N11" s="81">
        <f t="shared" si="0"/>
        <v>2026</v>
      </c>
      <c r="O11" s="81">
        <f t="shared" si="0"/>
        <v>2027</v>
      </c>
      <c r="P11" s="81">
        <f t="shared" si="0"/>
        <v>2028</v>
      </c>
      <c r="Q11" s="81">
        <f t="shared" si="0"/>
        <v>2029</v>
      </c>
      <c r="R11" s="81">
        <f t="shared" si="0"/>
        <v>2030</v>
      </c>
      <c r="S11" s="81">
        <f t="shared" si="0"/>
        <v>2031</v>
      </c>
      <c r="T11" s="81">
        <f t="shared" si="0"/>
        <v>2032</v>
      </c>
      <c r="U11" s="81">
        <f t="shared" si="0"/>
        <v>2033</v>
      </c>
      <c r="V11" s="81">
        <f t="shared" si="0"/>
        <v>2034</v>
      </c>
      <c r="W11" s="81">
        <f t="shared" si="0"/>
        <v>2035</v>
      </c>
      <c r="X11" s="81">
        <f t="shared" si="0"/>
        <v>2036</v>
      </c>
      <c r="Y11" s="81">
        <f t="shared" si="0"/>
        <v>2037</v>
      </c>
      <c r="Z11" s="81">
        <f t="shared" si="0"/>
        <v>2038</v>
      </c>
      <c r="AA11" s="81">
        <f t="shared" si="0"/>
        <v>2039</v>
      </c>
      <c r="AB11" s="81">
        <f t="shared" si="0"/>
        <v>2040</v>
      </c>
      <c r="AC11" s="81">
        <f t="shared" si="0"/>
        <v>2041</v>
      </c>
      <c r="AD11" s="81">
        <f t="shared" si="0"/>
        <v>2042</v>
      </c>
      <c r="AE11" s="81">
        <f t="shared" si="0"/>
        <v>2043</v>
      </c>
      <c r="AF11" s="81">
        <f t="shared" si="0"/>
        <v>2044</v>
      </c>
      <c r="AG11" s="81">
        <f t="shared" si="0"/>
        <v>2045</v>
      </c>
      <c r="AH11" s="81">
        <f t="shared" si="0"/>
        <v>2046</v>
      </c>
      <c r="AI11" s="81">
        <f t="shared" si="0"/>
        <v>2047</v>
      </c>
      <c r="AJ11" s="81">
        <f t="shared" si="0"/>
        <v>2048</v>
      </c>
      <c r="AK11" s="81">
        <f t="shared" ref="AK11:BB11" si="1">AK18</f>
        <v>2049</v>
      </c>
      <c r="AL11" s="81">
        <f t="shared" si="1"/>
        <v>2050</v>
      </c>
      <c r="AM11" s="81">
        <f t="shared" si="1"/>
        <v>2051</v>
      </c>
      <c r="AN11" s="81">
        <f t="shared" si="1"/>
        <v>2052</v>
      </c>
      <c r="AO11" s="81">
        <f t="shared" si="1"/>
        <v>2053</v>
      </c>
      <c r="AP11" s="81">
        <f t="shared" si="1"/>
        <v>2054</v>
      </c>
      <c r="AQ11" s="81">
        <f t="shared" si="1"/>
        <v>2055</v>
      </c>
      <c r="AR11" s="81">
        <f t="shared" si="1"/>
        <v>2056</v>
      </c>
      <c r="AS11" s="81">
        <f t="shared" si="1"/>
        <v>2057</v>
      </c>
      <c r="AT11" s="81">
        <f t="shared" si="1"/>
        <v>2058</v>
      </c>
      <c r="AU11" s="81">
        <f t="shared" si="1"/>
        <v>2059</v>
      </c>
      <c r="AV11" s="81">
        <f t="shared" si="1"/>
        <v>2060</v>
      </c>
      <c r="AW11" s="81">
        <f t="shared" si="1"/>
        <v>2061</v>
      </c>
      <c r="AX11" s="81">
        <f t="shared" si="1"/>
        <v>2062</v>
      </c>
      <c r="AY11" s="81">
        <f t="shared" si="1"/>
        <v>2063</v>
      </c>
      <c r="AZ11" s="81">
        <f t="shared" si="1"/>
        <v>2064</v>
      </c>
      <c r="BA11" s="81">
        <f t="shared" si="1"/>
        <v>2065</v>
      </c>
      <c r="BB11" s="81">
        <f t="shared" si="1"/>
        <v>2066</v>
      </c>
    </row>
    <row r="12" spans="1:54" ht="15" customHeight="1">
      <c r="A12" s="76"/>
      <c r="B12" s="40" t="s">
        <v>250</v>
      </c>
      <c r="C12" s="77"/>
      <c r="E12" s="166"/>
      <c r="F12" s="166">
        <v>1200</v>
      </c>
      <c r="G12" s="166">
        <v>2400</v>
      </c>
      <c r="H12" s="166">
        <v>3600</v>
      </c>
      <c r="I12" s="166">
        <v>4800</v>
      </c>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row>
    <row r="13" spans="1:54" ht="12.75">
      <c r="A13" s="76"/>
      <c r="D13" s="1"/>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row>
    <row r="14" spans="1:54" ht="48.75" customHeight="1">
      <c r="A14" s="76"/>
      <c r="D14" s="1"/>
      <c r="E14" s="38"/>
      <c r="F14" s="40"/>
      <c r="G14" s="40"/>
      <c r="H14" s="40"/>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row>
    <row r="15" spans="1:54" ht="15" customHeight="1">
      <c r="A15" s="76" t="s">
        <v>2</v>
      </c>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row>
    <row r="16" spans="1:54" ht="15" customHeight="1">
      <c r="A16" s="76"/>
      <c r="B16" s="38" t="s">
        <v>193</v>
      </c>
      <c r="C16" s="223">
        <v>2017</v>
      </c>
      <c r="D16" s="38" t="s">
        <v>452</v>
      </c>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row>
    <row r="17" spans="1:54" ht="15" customHeight="1">
      <c r="A17" s="76"/>
      <c r="B17" s="38" t="s">
        <v>143</v>
      </c>
      <c r="C17" s="224">
        <v>50</v>
      </c>
      <c r="E17" s="108" t="s">
        <v>245</v>
      </c>
    </row>
    <row r="18" spans="1:54" ht="15" customHeight="1">
      <c r="A18" s="38"/>
      <c r="C18" s="90"/>
      <c r="D18" s="38" t="s">
        <v>108</v>
      </c>
      <c r="E18" s="81">
        <f t="shared" ref="E18:AJ18" si="2" xml:space="preserve"> E27</f>
        <v>2017</v>
      </c>
      <c r="F18" s="81">
        <f t="shared" si="2"/>
        <v>2018</v>
      </c>
      <c r="G18" s="81">
        <f t="shared" si="2"/>
        <v>2019</v>
      </c>
      <c r="H18" s="81">
        <f t="shared" si="2"/>
        <v>2020</v>
      </c>
      <c r="I18" s="81">
        <f t="shared" si="2"/>
        <v>2021</v>
      </c>
      <c r="J18" s="81">
        <f t="shared" si="2"/>
        <v>2022</v>
      </c>
      <c r="K18" s="81">
        <f t="shared" si="2"/>
        <v>2023</v>
      </c>
      <c r="L18" s="81">
        <f t="shared" si="2"/>
        <v>2024</v>
      </c>
      <c r="M18" s="81">
        <f t="shared" si="2"/>
        <v>2025</v>
      </c>
      <c r="N18" s="81">
        <f t="shared" si="2"/>
        <v>2026</v>
      </c>
      <c r="O18" s="81">
        <f t="shared" si="2"/>
        <v>2027</v>
      </c>
      <c r="P18" s="81">
        <f t="shared" si="2"/>
        <v>2028</v>
      </c>
      <c r="Q18" s="81">
        <f t="shared" si="2"/>
        <v>2029</v>
      </c>
      <c r="R18" s="81">
        <f t="shared" si="2"/>
        <v>2030</v>
      </c>
      <c r="S18" s="81">
        <f t="shared" si="2"/>
        <v>2031</v>
      </c>
      <c r="T18" s="81">
        <f t="shared" si="2"/>
        <v>2032</v>
      </c>
      <c r="U18" s="81">
        <f t="shared" si="2"/>
        <v>2033</v>
      </c>
      <c r="V18" s="81">
        <f t="shared" si="2"/>
        <v>2034</v>
      </c>
      <c r="W18" s="81">
        <f t="shared" si="2"/>
        <v>2035</v>
      </c>
      <c r="X18" s="81">
        <f t="shared" si="2"/>
        <v>2036</v>
      </c>
      <c r="Y18" s="81">
        <f t="shared" si="2"/>
        <v>2037</v>
      </c>
      <c r="Z18" s="81">
        <f t="shared" si="2"/>
        <v>2038</v>
      </c>
      <c r="AA18" s="81">
        <f t="shared" si="2"/>
        <v>2039</v>
      </c>
      <c r="AB18" s="81">
        <f t="shared" si="2"/>
        <v>2040</v>
      </c>
      <c r="AC18" s="81">
        <f t="shared" si="2"/>
        <v>2041</v>
      </c>
      <c r="AD18" s="81">
        <f t="shared" si="2"/>
        <v>2042</v>
      </c>
      <c r="AE18" s="81">
        <f t="shared" si="2"/>
        <v>2043</v>
      </c>
      <c r="AF18" s="81">
        <f t="shared" si="2"/>
        <v>2044</v>
      </c>
      <c r="AG18" s="81">
        <f t="shared" si="2"/>
        <v>2045</v>
      </c>
      <c r="AH18" s="81">
        <f t="shared" si="2"/>
        <v>2046</v>
      </c>
      <c r="AI18" s="81">
        <f t="shared" si="2"/>
        <v>2047</v>
      </c>
      <c r="AJ18" s="81">
        <f t="shared" si="2"/>
        <v>2048</v>
      </c>
      <c r="AK18" s="81">
        <f t="shared" ref="AK18:BA18" si="3" xml:space="preserve"> AK27</f>
        <v>2049</v>
      </c>
      <c r="AL18" s="81">
        <f t="shared" si="3"/>
        <v>2050</v>
      </c>
      <c r="AM18" s="81">
        <f t="shared" si="3"/>
        <v>2051</v>
      </c>
      <c r="AN18" s="81">
        <f t="shared" si="3"/>
        <v>2052</v>
      </c>
      <c r="AO18" s="81">
        <f t="shared" si="3"/>
        <v>2053</v>
      </c>
      <c r="AP18" s="81">
        <f t="shared" si="3"/>
        <v>2054</v>
      </c>
      <c r="AQ18" s="81">
        <f t="shared" si="3"/>
        <v>2055</v>
      </c>
      <c r="AR18" s="81">
        <f t="shared" si="3"/>
        <v>2056</v>
      </c>
      <c r="AS18" s="81">
        <f t="shared" si="3"/>
        <v>2057</v>
      </c>
      <c r="AT18" s="81">
        <f t="shared" si="3"/>
        <v>2058</v>
      </c>
      <c r="AU18" s="81">
        <f t="shared" si="3"/>
        <v>2059</v>
      </c>
      <c r="AV18" s="81">
        <f t="shared" si="3"/>
        <v>2060</v>
      </c>
      <c r="AW18" s="81">
        <f t="shared" si="3"/>
        <v>2061</v>
      </c>
      <c r="AX18" s="81">
        <f t="shared" si="3"/>
        <v>2062</v>
      </c>
      <c r="AY18" s="81">
        <f t="shared" si="3"/>
        <v>2063</v>
      </c>
      <c r="AZ18" s="81">
        <f t="shared" si="3"/>
        <v>2064</v>
      </c>
      <c r="BA18" s="81">
        <f t="shared" si="3"/>
        <v>2065</v>
      </c>
      <c r="BB18" s="81">
        <f t="shared" ref="BB18" si="4" xml:space="preserve"> BB27</f>
        <v>2066</v>
      </c>
    </row>
    <row r="19" spans="1:54" ht="15" customHeight="1">
      <c r="A19" s="38"/>
      <c r="B19" s="38" t="s">
        <v>0</v>
      </c>
      <c r="C19" s="80">
        <v>0.08</v>
      </c>
      <c r="D19" s="38" t="s">
        <v>82</v>
      </c>
      <c r="E19" s="79">
        <v>0.08</v>
      </c>
      <c r="F19" s="79">
        <v>0.08</v>
      </c>
      <c r="G19" s="79">
        <v>0.08</v>
      </c>
      <c r="H19" s="79">
        <v>0.08</v>
      </c>
      <c r="I19" s="79">
        <v>0.08</v>
      </c>
      <c r="J19" s="79">
        <v>0.08</v>
      </c>
      <c r="K19" s="79">
        <v>0.08</v>
      </c>
      <c r="L19" s="79">
        <v>0.08</v>
      </c>
      <c r="M19" s="79">
        <v>0.08</v>
      </c>
      <c r="N19" s="79">
        <v>0.08</v>
      </c>
      <c r="O19" s="79">
        <v>0.08</v>
      </c>
      <c r="P19" s="79">
        <v>0.08</v>
      </c>
      <c r="Q19" s="79">
        <v>0.08</v>
      </c>
      <c r="R19" s="79">
        <v>0.08</v>
      </c>
      <c r="S19" s="79">
        <v>0.08</v>
      </c>
      <c r="T19" s="79">
        <v>0.08</v>
      </c>
      <c r="U19" s="79">
        <v>0.08</v>
      </c>
      <c r="V19" s="79">
        <v>0.08</v>
      </c>
      <c r="W19" s="79">
        <v>0.08</v>
      </c>
      <c r="X19" s="79">
        <v>0.08</v>
      </c>
      <c r="Y19" s="79">
        <v>0.08</v>
      </c>
      <c r="Z19" s="79">
        <v>0.08</v>
      </c>
      <c r="AA19" s="79">
        <v>0.08</v>
      </c>
      <c r="AB19" s="79">
        <v>0.08</v>
      </c>
      <c r="AC19" s="79">
        <v>0.08</v>
      </c>
      <c r="AD19" s="79">
        <v>0.08</v>
      </c>
      <c r="AE19" s="79">
        <v>0.08</v>
      </c>
      <c r="AF19" s="79">
        <v>0.08</v>
      </c>
      <c r="AG19" s="79">
        <v>0.08</v>
      </c>
      <c r="AH19" s="79">
        <v>0.08</v>
      </c>
      <c r="AI19" s="79">
        <v>0.08</v>
      </c>
      <c r="AJ19" s="79">
        <v>0.08</v>
      </c>
      <c r="AK19" s="79">
        <v>0.08</v>
      </c>
      <c r="AL19" s="79">
        <v>0.08</v>
      </c>
      <c r="AM19" s="79">
        <v>0.08</v>
      </c>
      <c r="AN19" s="79">
        <v>0.08</v>
      </c>
      <c r="AO19" s="79">
        <v>0.08</v>
      </c>
      <c r="AP19" s="79">
        <v>0.08</v>
      </c>
      <c r="AQ19" s="79">
        <v>0.08</v>
      </c>
      <c r="AR19" s="79">
        <v>0.08</v>
      </c>
      <c r="AS19" s="79">
        <v>0.08</v>
      </c>
      <c r="AT19" s="79">
        <v>0.08</v>
      </c>
      <c r="AU19" s="79">
        <v>0.08</v>
      </c>
      <c r="AV19" s="79">
        <v>0.08</v>
      </c>
      <c r="AW19" s="79">
        <v>0.08</v>
      </c>
      <c r="AX19" s="79">
        <v>0.08</v>
      </c>
      <c r="AY19" s="79">
        <v>0.08</v>
      </c>
      <c r="AZ19" s="79">
        <v>0.08</v>
      </c>
      <c r="BA19" s="79">
        <v>0.08</v>
      </c>
      <c r="BB19" s="79">
        <v>0.08</v>
      </c>
    </row>
    <row r="20" spans="1:54" ht="30.75" customHeight="1">
      <c r="B20" s="1" t="s">
        <v>307</v>
      </c>
      <c r="C20" s="80">
        <v>0.04</v>
      </c>
      <c r="D20" s="112" t="s">
        <v>455</v>
      </c>
      <c r="E20" s="79">
        <v>0.04</v>
      </c>
      <c r="F20" s="79">
        <v>0.04</v>
      </c>
      <c r="G20" s="79">
        <v>0.04</v>
      </c>
      <c r="H20" s="79">
        <v>0.04</v>
      </c>
      <c r="I20" s="79">
        <v>0.04</v>
      </c>
      <c r="J20" s="79">
        <v>0.04</v>
      </c>
      <c r="K20" s="79">
        <v>0.04</v>
      </c>
      <c r="L20" s="79">
        <v>0.04</v>
      </c>
      <c r="M20" s="79">
        <v>0.04</v>
      </c>
      <c r="N20" s="79">
        <v>0.04</v>
      </c>
      <c r="O20" s="79">
        <v>0.04</v>
      </c>
      <c r="P20" s="79">
        <v>0.04</v>
      </c>
      <c r="Q20" s="79">
        <v>0.04</v>
      </c>
      <c r="R20" s="79">
        <v>0.04</v>
      </c>
      <c r="S20" s="79">
        <v>0.04</v>
      </c>
      <c r="T20" s="79">
        <v>0.04</v>
      </c>
      <c r="U20" s="79">
        <v>0.04</v>
      </c>
      <c r="V20" s="79">
        <v>0.04</v>
      </c>
      <c r="W20" s="79">
        <v>0.04</v>
      </c>
      <c r="X20" s="79">
        <v>0.04</v>
      </c>
      <c r="Y20" s="79">
        <v>0.04</v>
      </c>
      <c r="Z20" s="79">
        <v>0.04</v>
      </c>
      <c r="AA20" s="79">
        <v>0.04</v>
      </c>
      <c r="AB20" s="79">
        <v>0.04</v>
      </c>
      <c r="AC20" s="79">
        <v>0.04</v>
      </c>
      <c r="AD20" s="79">
        <v>0.04</v>
      </c>
      <c r="AE20" s="79">
        <v>0.04</v>
      </c>
      <c r="AF20" s="79">
        <v>0.04</v>
      </c>
      <c r="AG20" s="79">
        <v>0.04</v>
      </c>
      <c r="AH20" s="79">
        <v>0.04</v>
      </c>
      <c r="AI20" s="79">
        <v>0.04</v>
      </c>
      <c r="AJ20" s="79">
        <v>0.04</v>
      </c>
      <c r="AK20" s="79">
        <v>0.04</v>
      </c>
      <c r="AL20" s="79">
        <v>0.04</v>
      </c>
      <c r="AM20" s="79">
        <v>0.04</v>
      </c>
      <c r="AN20" s="79">
        <v>0.04</v>
      </c>
      <c r="AO20" s="79">
        <v>0.04</v>
      </c>
      <c r="AP20" s="79">
        <v>0.04</v>
      </c>
      <c r="AQ20" s="79">
        <v>0.04</v>
      </c>
      <c r="AR20" s="79">
        <v>0.04</v>
      </c>
      <c r="AS20" s="79">
        <v>0.04</v>
      </c>
      <c r="AT20" s="79">
        <v>0.04</v>
      </c>
      <c r="AU20" s="79">
        <v>0.04</v>
      </c>
      <c r="AV20" s="79">
        <v>0.04</v>
      </c>
      <c r="AW20" s="79">
        <v>0.04</v>
      </c>
      <c r="AX20" s="79">
        <v>0.04</v>
      </c>
      <c r="AY20" s="79">
        <v>0.04</v>
      </c>
      <c r="AZ20" s="79">
        <v>0.04</v>
      </c>
      <c r="BA20" s="79">
        <v>0.04</v>
      </c>
      <c r="BB20" s="79">
        <v>0.04</v>
      </c>
    </row>
    <row r="21" spans="1:54" ht="15" customHeight="1">
      <c r="A21" s="38"/>
      <c r="B21" s="38" t="s">
        <v>98</v>
      </c>
      <c r="C21" s="240" t="s">
        <v>724</v>
      </c>
      <c r="D21" s="73"/>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row>
    <row r="22" spans="1:54" ht="15" customHeight="1">
      <c r="A22" s="38"/>
      <c r="B22" s="38" t="s">
        <v>75</v>
      </c>
      <c r="C22" s="220">
        <f>IF(C21="No scaling",1,IF(C21="thousands",1000,1000000))</f>
        <v>1000000</v>
      </c>
      <c r="D22" s="164"/>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row>
    <row r="23" spans="1:54" ht="15" customHeight="1">
      <c r="A23" s="38"/>
      <c r="B23" s="38" t="s">
        <v>99</v>
      </c>
      <c r="C23" s="240" t="str">
        <f>IF(C21="No scaling","$",IF(C21="thousands","$000","$million"))</f>
        <v>$million</v>
      </c>
      <c r="D23" s="73"/>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row>
    <row r="24" spans="1:54" ht="15" customHeight="1"/>
    <row r="25" spans="1:54" ht="15" customHeight="1" collapsed="1">
      <c r="A25" s="76"/>
      <c r="B25" s="40"/>
      <c r="C25" s="82"/>
      <c r="D25" s="82"/>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row>
    <row r="26" spans="1:54" ht="15" hidden="1" customHeight="1" outlineLevel="1">
      <c r="A26" s="76" t="s">
        <v>453</v>
      </c>
      <c r="B26" s="40"/>
      <c r="C26" s="82"/>
      <c r="D26" s="82"/>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row>
    <row r="27" spans="1:54" ht="15" hidden="1" customHeight="1" outlineLevel="1">
      <c r="A27" s="38"/>
      <c r="B27" s="38" t="s">
        <v>85</v>
      </c>
      <c r="C27" s="38"/>
      <c r="D27" s="73"/>
      <c r="E27" s="83">
        <f xml:space="preserve"> C16</f>
        <v>2017</v>
      </c>
      <c r="F27" s="84">
        <f xml:space="preserve"> E27 + 1</f>
        <v>2018</v>
      </c>
      <c r="G27" s="84">
        <f t="shared" ref="G27:AH27" si="5" xml:space="preserve"> F27 + 1</f>
        <v>2019</v>
      </c>
      <c r="H27" s="84">
        <f t="shared" si="5"/>
        <v>2020</v>
      </c>
      <c r="I27" s="84">
        <f t="shared" si="5"/>
        <v>2021</v>
      </c>
      <c r="J27" s="84">
        <f t="shared" si="5"/>
        <v>2022</v>
      </c>
      <c r="K27" s="84">
        <f t="shared" si="5"/>
        <v>2023</v>
      </c>
      <c r="L27" s="84">
        <f t="shared" si="5"/>
        <v>2024</v>
      </c>
      <c r="M27" s="84">
        <f t="shared" si="5"/>
        <v>2025</v>
      </c>
      <c r="N27" s="84">
        <f t="shared" si="5"/>
        <v>2026</v>
      </c>
      <c r="O27" s="84">
        <f t="shared" si="5"/>
        <v>2027</v>
      </c>
      <c r="P27" s="84">
        <f t="shared" si="5"/>
        <v>2028</v>
      </c>
      <c r="Q27" s="84">
        <f t="shared" si="5"/>
        <v>2029</v>
      </c>
      <c r="R27" s="84">
        <f t="shared" si="5"/>
        <v>2030</v>
      </c>
      <c r="S27" s="84">
        <f t="shared" si="5"/>
        <v>2031</v>
      </c>
      <c r="T27" s="84">
        <f t="shared" si="5"/>
        <v>2032</v>
      </c>
      <c r="U27" s="84">
        <f t="shared" si="5"/>
        <v>2033</v>
      </c>
      <c r="V27" s="84">
        <f t="shared" si="5"/>
        <v>2034</v>
      </c>
      <c r="W27" s="84">
        <f t="shared" si="5"/>
        <v>2035</v>
      </c>
      <c r="X27" s="84">
        <f t="shared" si="5"/>
        <v>2036</v>
      </c>
      <c r="Y27" s="84">
        <f t="shared" si="5"/>
        <v>2037</v>
      </c>
      <c r="Z27" s="84">
        <f t="shared" si="5"/>
        <v>2038</v>
      </c>
      <c r="AA27" s="84">
        <f t="shared" si="5"/>
        <v>2039</v>
      </c>
      <c r="AB27" s="84">
        <f t="shared" si="5"/>
        <v>2040</v>
      </c>
      <c r="AC27" s="84">
        <f t="shared" si="5"/>
        <v>2041</v>
      </c>
      <c r="AD27" s="84">
        <f t="shared" si="5"/>
        <v>2042</v>
      </c>
      <c r="AE27" s="84">
        <f t="shared" si="5"/>
        <v>2043</v>
      </c>
      <c r="AF27" s="84">
        <f t="shared" si="5"/>
        <v>2044</v>
      </c>
      <c r="AG27" s="84">
        <f t="shared" si="5"/>
        <v>2045</v>
      </c>
      <c r="AH27" s="84">
        <f t="shared" si="5"/>
        <v>2046</v>
      </c>
      <c r="AI27" s="84">
        <f t="shared" ref="AI27:BB27" si="6" xml:space="preserve"> AH27 + 1</f>
        <v>2047</v>
      </c>
      <c r="AJ27" s="84">
        <f t="shared" si="6"/>
        <v>2048</v>
      </c>
      <c r="AK27" s="84">
        <f t="shared" si="6"/>
        <v>2049</v>
      </c>
      <c r="AL27" s="84">
        <f t="shared" si="6"/>
        <v>2050</v>
      </c>
      <c r="AM27" s="84">
        <f t="shared" si="6"/>
        <v>2051</v>
      </c>
      <c r="AN27" s="84">
        <f t="shared" si="6"/>
        <v>2052</v>
      </c>
      <c r="AO27" s="84">
        <f t="shared" si="6"/>
        <v>2053</v>
      </c>
      <c r="AP27" s="84">
        <f t="shared" si="6"/>
        <v>2054</v>
      </c>
      <c r="AQ27" s="84">
        <f t="shared" si="6"/>
        <v>2055</v>
      </c>
      <c r="AR27" s="84">
        <f t="shared" si="6"/>
        <v>2056</v>
      </c>
      <c r="AS27" s="84">
        <f t="shared" si="6"/>
        <v>2057</v>
      </c>
      <c r="AT27" s="84">
        <f t="shared" si="6"/>
        <v>2058</v>
      </c>
      <c r="AU27" s="84">
        <f t="shared" si="6"/>
        <v>2059</v>
      </c>
      <c r="AV27" s="84">
        <f t="shared" si="6"/>
        <v>2060</v>
      </c>
      <c r="AW27" s="84">
        <f t="shared" si="6"/>
        <v>2061</v>
      </c>
      <c r="AX27" s="84">
        <f t="shared" si="6"/>
        <v>2062</v>
      </c>
      <c r="AY27" s="84">
        <f t="shared" si="6"/>
        <v>2063</v>
      </c>
      <c r="AZ27" s="84">
        <f t="shared" si="6"/>
        <v>2064</v>
      </c>
      <c r="BA27" s="84">
        <f t="shared" si="6"/>
        <v>2065</v>
      </c>
      <c r="BB27" s="84">
        <f t="shared" si="6"/>
        <v>2066</v>
      </c>
    </row>
    <row r="28" spans="1:54" ht="15" hidden="1" customHeight="1" outlineLevel="1">
      <c r="A28" s="38"/>
      <c r="B28" s="38" t="s">
        <v>86</v>
      </c>
      <c r="C28" s="38"/>
      <c r="D28" s="73"/>
      <c r="E28" s="85">
        <v>0</v>
      </c>
      <c r="F28" s="38">
        <f xml:space="preserve"> E29</f>
        <v>1</v>
      </c>
      <c r="G28" s="38">
        <f t="shared" ref="G28:AH28" si="7" xml:space="preserve"> F29</f>
        <v>2</v>
      </c>
      <c r="H28" s="38">
        <f t="shared" si="7"/>
        <v>3</v>
      </c>
      <c r="I28" s="38">
        <f t="shared" si="7"/>
        <v>4</v>
      </c>
      <c r="J28" s="38">
        <f t="shared" si="7"/>
        <v>5</v>
      </c>
      <c r="K28" s="38">
        <f t="shared" si="7"/>
        <v>6</v>
      </c>
      <c r="L28" s="38">
        <f t="shared" si="7"/>
        <v>7</v>
      </c>
      <c r="M28" s="38">
        <f t="shared" si="7"/>
        <v>8</v>
      </c>
      <c r="N28" s="38">
        <f t="shared" si="7"/>
        <v>9</v>
      </c>
      <c r="O28" s="38">
        <f t="shared" si="7"/>
        <v>10</v>
      </c>
      <c r="P28" s="38">
        <f t="shared" si="7"/>
        <v>11</v>
      </c>
      <c r="Q28" s="38">
        <f t="shared" si="7"/>
        <v>12</v>
      </c>
      <c r="R28" s="38">
        <f t="shared" si="7"/>
        <v>13</v>
      </c>
      <c r="S28" s="38">
        <f t="shared" si="7"/>
        <v>14</v>
      </c>
      <c r="T28" s="38">
        <f t="shared" si="7"/>
        <v>15</v>
      </c>
      <c r="U28" s="38">
        <f t="shared" si="7"/>
        <v>16</v>
      </c>
      <c r="V28" s="38">
        <f t="shared" si="7"/>
        <v>17</v>
      </c>
      <c r="W28" s="38">
        <f t="shared" si="7"/>
        <v>18</v>
      </c>
      <c r="X28" s="38">
        <f t="shared" si="7"/>
        <v>19</v>
      </c>
      <c r="Y28" s="38">
        <f t="shared" si="7"/>
        <v>20</v>
      </c>
      <c r="Z28" s="38">
        <f t="shared" si="7"/>
        <v>21</v>
      </c>
      <c r="AA28" s="38">
        <f t="shared" si="7"/>
        <v>22</v>
      </c>
      <c r="AB28" s="38">
        <f t="shared" si="7"/>
        <v>23</v>
      </c>
      <c r="AC28" s="38">
        <f t="shared" si="7"/>
        <v>24</v>
      </c>
      <c r="AD28" s="38">
        <f t="shared" si="7"/>
        <v>25</v>
      </c>
      <c r="AE28" s="38">
        <f t="shared" si="7"/>
        <v>26</v>
      </c>
      <c r="AF28" s="38">
        <f t="shared" si="7"/>
        <v>27</v>
      </c>
      <c r="AG28" s="38">
        <f t="shared" si="7"/>
        <v>28</v>
      </c>
      <c r="AH28" s="38">
        <f t="shared" si="7"/>
        <v>29</v>
      </c>
      <c r="AI28" s="38">
        <f t="shared" ref="AI28:BB28" si="8" xml:space="preserve"> AH29</f>
        <v>30</v>
      </c>
      <c r="AJ28" s="38">
        <f t="shared" si="8"/>
        <v>31</v>
      </c>
      <c r="AK28" s="38">
        <f t="shared" si="8"/>
        <v>32</v>
      </c>
      <c r="AL28" s="38">
        <f t="shared" si="8"/>
        <v>33</v>
      </c>
      <c r="AM28" s="38">
        <f t="shared" si="8"/>
        <v>34</v>
      </c>
      <c r="AN28" s="38">
        <f t="shared" si="8"/>
        <v>35</v>
      </c>
      <c r="AO28" s="38">
        <f t="shared" si="8"/>
        <v>36</v>
      </c>
      <c r="AP28" s="38">
        <f t="shared" si="8"/>
        <v>37</v>
      </c>
      <c r="AQ28" s="38">
        <f t="shared" si="8"/>
        <v>38</v>
      </c>
      <c r="AR28" s="38">
        <f t="shared" si="8"/>
        <v>39</v>
      </c>
      <c r="AS28" s="38">
        <f t="shared" si="8"/>
        <v>40</v>
      </c>
      <c r="AT28" s="38">
        <f t="shared" si="8"/>
        <v>41</v>
      </c>
      <c r="AU28" s="38">
        <f t="shared" si="8"/>
        <v>42</v>
      </c>
      <c r="AV28" s="38">
        <f t="shared" si="8"/>
        <v>43</v>
      </c>
      <c r="AW28" s="38">
        <f t="shared" si="8"/>
        <v>44</v>
      </c>
      <c r="AX28" s="38">
        <f t="shared" si="8"/>
        <v>45</v>
      </c>
      <c r="AY28" s="38">
        <f t="shared" si="8"/>
        <v>46</v>
      </c>
      <c r="AZ28" s="38">
        <f t="shared" si="8"/>
        <v>47</v>
      </c>
      <c r="BA28" s="38">
        <f t="shared" si="8"/>
        <v>48</v>
      </c>
      <c r="BB28" s="38">
        <f t="shared" si="8"/>
        <v>49</v>
      </c>
    </row>
    <row r="29" spans="1:54" ht="15" hidden="1" customHeight="1" outlineLevel="1">
      <c r="A29" s="38"/>
      <c r="B29" s="38" t="s">
        <v>87</v>
      </c>
      <c r="C29" s="38"/>
      <c r="D29" s="73"/>
      <c r="E29" s="38">
        <f xml:space="preserve"> E28 + 1</f>
        <v>1</v>
      </c>
      <c r="F29" s="38">
        <f xml:space="preserve"> F28 + 1</f>
        <v>2</v>
      </c>
      <c r="G29" s="38">
        <f t="shared" ref="G29:AH29" si="9" xml:space="preserve"> G28 + 1</f>
        <v>3</v>
      </c>
      <c r="H29" s="38">
        <f t="shared" si="9"/>
        <v>4</v>
      </c>
      <c r="I29" s="38">
        <f t="shared" si="9"/>
        <v>5</v>
      </c>
      <c r="J29" s="38">
        <f t="shared" si="9"/>
        <v>6</v>
      </c>
      <c r="K29" s="38">
        <f t="shared" si="9"/>
        <v>7</v>
      </c>
      <c r="L29" s="38">
        <f t="shared" si="9"/>
        <v>8</v>
      </c>
      <c r="M29" s="38">
        <f t="shared" si="9"/>
        <v>9</v>
      </c>
      <c r="N29" s="38">
        <f t="shared" si="9"/>
        <v>10</v>
      </c>
      <c r="O29" s="38">
        <f t="shared" si="9"/>
        <v>11</v>
      </c>
      <c r="P29" s="38">
        <f t="shared" si="9"/>
        <v>12</v>
      </c>
      <c r="Q29" s="38">
        <f t="shared" si="9"/>
        <v>13</v>
      </c>
      <c r="R29" s="38">
        <f t="shared" si="9"/>
        <v>14</v>
      </c>
      <c r="S29" s="38">
        <f t="shared" si="9"/>
        <v>15</v>
      </c>
      <c r="T29" s="38">
        <f t="shared" si="9"/>
        <v>16</v>
      </c>
      <c r="U29" s="38">
        <f t="shared" si="9"/>
        <v>17</v>
      </c>
      <c r="V29" s="38">
        <f t="shared" si="9"/>
        <v>18</v>
      </c>
      <c r="W29" s="38">
        <f t="shared" si="9"/>
        <v>19</v>
      </c>
      <c r="X29" s="38">
        <f t="shared" si="9"/>
        <v>20</v>
      </c>
      <c r="Y29" s="38">
        <f t="shared" si="9"/>
        <v>21</v>
      </c>
      <c r="Z29" s="38">
        <f t="shared" si="9"/>
        <v>22</v>
      </c>
      <c r="AA29" s="38">
        <f t="shared" si="9"/>
        <v>23</v>
      </c>
      <c r="AB29" s="38">
        <f t="shared" si="9"/>
        <v>24</v>
      </c>
      <c r="AC29" s="38">
        <f t="shared" si="9"/>
        <v>25</v>
      </c>
      <c r="AD29" s="38">
        <f t="shared" si="9"/>
        <v>26</v>
      </c>
      <c r="AE29" s="38">
        <f t="shared" si="9"/>
        <v>27</v>
      </c>
      <c r="AF29" s="38">
        <f t="shared" si="9"/>
        <v>28</v>
      </c>
      <c r="AG29" s="38">
        <f t="shared" si="9"/>
        <v>29</v>
      </c>
      <c r="AH29" s="38">
        <f t="shared" si="9"/>
        <v>30</v>
      </c>
      <c r="AI29" s="38">
        <f t="shared" ref="AI29:BA29" si="10" xml:space="preserve"> AI28 + 1</f>
        <v>31</v>
      </c>
      <c r="AJ29" s="38">
        <f t="shared" si="10"/>
        <v>32</v>
      </c>
      <c r="AK29" s="38">
        <f t="shared" si="10"/>
        <v>33</v>
      </c>
      <c r="AL29" s="38">
        <f t="shared" si="10"/>
        <v>34</v>
      </c>
      <c r="AM29" s="38">
        <f t="shared" si="10"/>
        <v>35</v>
      </c>
      <c r="AN29" s="38">
        <f t="shared" si="10"/>
        <v>36</v>
      </c>
      <c r="AO29" s="38">
        <f t="shared" si="10"/>
        <v>37</v>
      </c>
      <c r="AP29" s="38">
        <f t="shared" si="10"/>
        <v>38</v>
      </c>
      <c r="AQ29" s="38">
        <f t="shared" si="10"/>
        <v>39</v>
      </c>
      <c r="AR29" s="38">
        <f t="shared" si="10"/>
        <v>40</v>
      </c>
      <c r="AS29" s="38">
        <f t="shared" si="10"/>
        <v>41</v>
      </c>
      <c r="AT29" s="38">
        <f t="shared" si="10"/>
        <v>42</v>
      </c>
      <c r="AU29" s="38">
        <f t="shared" si="10"/>
        <v>43</v>
      </c>
      <c r="AV29" s="38">
        <f t="shared" si="10"/>
        <v>44</v>
      </c>
      <c r="AW29" s="38">
        <f t="shared" si="10"/>
        <v>45</v>
      </c>
      <c r="AX29" s="38">
        <f t="shared" si="10"/>
        <v>46</v>
      </c>
      <c r="AY29" s="38">
        <f t="shared" si="10"/>
        <v>47</v>
      </c>
      <c r="AZ29" s="38">
        <f t="shared" si="10"/>
        <v>48</v>
      </c>
      <c r="BA29" s="38">
        <f t="shared" si="10"/>
        <v>49</v>
      </c>
      <c r="BB29" s="38">
        <f t="shared" ref="BB29" si="11" xml:space="preserve"> BB28 + 1</f>
        <v>50</v>
      </c>
    </row>
    <row r="30" spans="1:54" ht="15" hidden="1" customHeight="1" outlineLevel="1">
      <c r="A30" s="38"/>
      <c r="B30" s="38" t="s">
        <v>88</v>
      </c>
      <c r="C30" s="38"/>
      <c r="D30" s="73"/>
      <c r="E30" s="38">
        <f xml:space="preserve"> --(E29 &lt;= 'Primary Inputs'!$C$17)</f>
        <v>1</v>
      </c>
      <c r="F30" s="38">
        <f xml:space="preserve"> --(F29 &lt;= 'Primary Inputs'!$C$17)</f>
        <v>1</v>
      </c>
      <c r="G30" s="38">
        <f xml:space="preserve"> --(G29 &lt;= 'Primary Inputs'!$C$17)</f>
        <v>1</v>
      </c>
      <c r="H30" s="38">
        <f xml:space="preserve"> --(H29 &lt;= 'Primary Inputs'!$C$17)</f>
        <v>1</v>
      </c>
      <c r="I30" s="38">
        <f xml:space="preserve"> --(I29 &lt;= 'Primary Inputs'!$C$17)</f>
        <v>1</v>
      </c>
      <c r="J30" s="38">
        <f xml:space="preserve"> --(J29 &lt;= 'Primary Inputs'!$C$17)</f>
        <v>1</v>
      </c>
      <c r="K30" s="38">
        <f xml:space="preserve"> --(K29 &lt;= 'Primary Inputs'!$C$17)</f>
        <v>1</v>
      </c>
      <c r="L30" s="38">
        <f xml:space="preserve"> --(L29 &lt;= 'Primary Inputs'!$C$17)</f>
        <v>1</v>
      </c>
      <c r="M30" s="38">
        <f xml:space="preserve"> --(M29 &lt;= 'Primary Inputs'!$C$17)</f>
        <v>1</v>
      </c>
      <c r="N30" s="38">
        <f xml:space="preserve"> --(N29 &lt;= 'Primary Inputs'!$C$17)</f>
        <v>1</v>
      </c>
      <c r="O30" s="38">
        <f xml:space="preserve"> --(O29 &lt;= 'Primary Inputs'!$C$17)</f>
        <v>1</v>
      </c>
      <c r="P30" s="38">
        <f xml:space="preserve"> --(P29 &lt;= 'Primary Inputs'!$C$17)</f>
        <v>1</v>
      </c>
      <c r="Q30" s="38">
        <f xml:space="preserve"> --(Q29 &lt;= 'Primary Inputs'!$C$17)</f>
        <v>1</v>
      </c>
      <c r="R30" s="38">
        <f xml:space="preserve"> --(R29 &lt;= 'Primary Inputs'!$C$17)</f>
        <v>1</v>
      </c>
      <c r="S30" s="38">
        <f xml:space="preserve"> --(S29 &lt;= 'Primary Inputs'!$C$17)</f>
        <v>1</v>
      </c>
      <c r="T30" s="38">
        <f xml:space="preserve"> --(T29 &lt;= 'Primary Inputs'!$C$17)</f>
        <v>1</v>
      </c>
      <c r="U30" s="38">
        <f xml:space="preserve"> --(U29 &lt;= 'Primary Inputs'!$C$17)</f>
        <v>1</v>
      </c>
      <c r="V30" s="38">
        <f xml:space="preserve"> --(V29 &lt;= 'Primary Inputs'!$C$17)</f>
        <v>1</v>
      </c>
      <c r="W30" s="38">
        <f xml:space="preserve"> --(W29 &lt;= 'Primary Inputs'!$C$17)</f>
        <v>1</v>
      </c>
      <c r="X30" s="38">
        <f xml:space="preserve"> --(X29 &lt;= 'Primary Inputs'!$C$17)</f>
        <v>1</v>
      </c>
      <c r="Y30" s="38">
        <f xml:space="preserve"> --(Y29 &lt;= 'Primary Inputs'!$C$17)</f>
        <v>1</v>
      </c>
      <c r="Z30" s="38">
        <f xml:space="preserve"> --(Z29 &lt;= 'Primary Inputs'!$C$17)</f>
        <v>1</v>
      </c>
      <c r="AA30" s="38">
        <f xml:space="preserve"> --(AA29 &lt;= 'Primary Inputs'!$C$17)</f>
        <v>1</v>
      </c>
      <c r="AB30" s="38">
        <f xml:space="preserve"> --(AB29 &lt;= 'Primary Inputs'!$C$17)</f>
        <v>1</v>
      </c>
      <c r="AC30" s="38">
        <f xml:space="preserve"> --(AC29 &lt;= 'Primary Inputs'!$C$17)</f>
        <v>1</v>
      </c>
      <c r="AD30" s="38">
        <f xml:space="preserve"> --(AD29 &lt;= 'Primary Inputs'!$C$17)</f>
        <v>1</v>
      </c>
      <c r="AE30" s="38">
        <f xml:space="preserve"> --(AE29 &lt;= 'Primary Inputs'!$C$17)</f>
        <v>1</v>
      </c>
      <c r="AF30" s="38">
        <f xml:space="preserve"> --(AF29 &lt;= 'Primary Inputs'!$C$17)</f>
        <v>1</v>
      </c>
      <c r="AG30" s="38">
        <f xml:space="preserve"> --(AG29 &lt;= 'Primary Inputs'!$C$17)</f>
        <v>1</v>
      </c>
      <c r="AH30" s="38">
        <f xml:space="preserve"> --(AH29 &lt;= 'Primary Inputs'!$C$17)</f>
        <v>1</v>
      </c>
      <c r="AI30" s="38">
        <f xml:space="preserve"> --(AI29 &lt;= 'Primary Inputs'!$C$17)</f>
        <v>1</v>
      </c>
      <c r="AJ30" s="38">
        <f xml:space="preserve"> --(AJ29 &lt;= 'Primary Inputs'!$C$17)</f>
        <v>1</v>
      </c>
      <c r="AK30" s="38">
        <f xml:space="preserve"> --(AK29 &lt;= 'Primary Inputs'!$C$17)</f>
        <v>1</v>
      </c>
      <c r="AL30" s="38">
        <f xml:space="preserve"> --(AL29 &lt;= 'Primary Inputs'!$C$17)</f>
        <v>1</v>
      </c>
      <c r="AM30" s="38">
        <f xml:space="preserve"> --(AM29 &lt;= 'Primary Inputs'!$C$17)</f>
        <v>1</v>
      </c>
      <c r="AN30" s="38">
        <f xml:space="preserve"> --(AN29 &lt;= 'Primary Inputs'!$C$17)</f>
        <v>1</v>
      </c>
      <c r="AO30" s="38">
        <f xml:space="preserve"> --(AO29 &lt;= 'Primary Inputs'!$C$17)</f>
        <v>1</v>
      </c>
      <c r="AP30" s="38">
        <f xml:space="preserve"> --(AP29 &lt;= 'Primary Inputs'!$C$17)</f>
        <v>1</v>
      </c>
      <c r="AQ30" s="38">
        <f xml:space="preserve"> --(AQ29 &lt;= 'Primary Inputs'!$C$17)</f>
        <v>1</v>
      </c>
      <c r="AR30" s="38">
        <f xml:space="preserve"> --(AR29 &lt;= 'Primary Inputs'!$C$17)</f>
        <v>1</v>
      </c>
      <c r="AS30" s="38">
        <f xml:space="preserve"> --(AS29 &lt;= 'Primary Inputs'!$C$17)</f>
        <v>1</v>
      </c>
      <c r="AT30" s="38">
        <f xml:space="preserve"> --(AT29 &lt;= 'Primary Inputs'!$C$17)</f>
        <v>1</v>
      </c>
      <c r="AU30" s="38">
        <f xml:space="preserve"> --(AU29 &lt;= 'Primary Inputs'!$C$17)</f>
        <v>1</v>
      </c>
      <c r="AV30" s="38">
        <f xml:space="preserve"> --(AV29 &lt;= 'Primary Inputs'!$C$17)</f>
        <v>1</v>
      </c>
      <c r="AW30" s="38">
        <f xml:space="preserve"> --(AW29 &lt;= 'Primary Inputs'!$C$17)</f>
        <v>1</v>
      </c>
      <c r="AX30" s="38">
        <f xml:space="preserve"> --(AX29 &lt;= 'Primary Inputs'!$C$17)</f>
        <v>1</v>
      </c>
      <c r="AY30" s="38">
        <f xml:space="preserve"> --(AY29 &lt;= 'Primary Inputs'!$C$17)</f>
        <v>1</v>
      </c>
      <c r="AZ30" s="38">
        <f xml:space="preserve"> --(AZ29 &lt;= 'Primary Inputs'!$C$17)</f>
        <v>1</v>
      </c>
      <c r="BA30" s="38">
        <f xml:space="preserve"> --(BA29 &lt;= 'Primary Inputs'!$C$17)</f>
        <v>1</v>
      </c>
      <c r="BB30" s="38">
        <f xml:space="preserve"> --(BB29 &lt;= 'Primary Inputs'!$C$17)</f>
        <v>1</v>
      </c>
    </row>
    <row r="31" spans="1:54" ht="15" hidden="1" customHeight="1" outlineLevel="1">
      <c r="A31" s="38"/>
      <c r="B31" s="38"/>
      <c r="C31" s="38"/>
      <c r="D31" s="73"/>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row>
    <row r="32" spans="1:54" s="20" customFormat="1" ht="15" hidden="1" customHeight="1" outlineLevel="1">
      <c r="A32" s="86"/>
      <c r="B32" s="86" t="s">
        <v>89</v>
      </c>
      <c r="C32" s="86"/>
      <c r="D32" s="87"/>
      <c r="E32" s="88">
        <v>0.5</v>
      </c>
      <c r="F32" s="86">
        <f xml:space="preserve"> E32 + 1</f>
        <v>1.5</v>
      </c>
      <c r="G32" s="86">
        <f t="shared" ref="G32:AH32" si="12" xml:space="preserve"> F32 + 1</f>
        <v>2.5</v>
      </c>
      <c r="H32" s="86">
        <f t="shared" si="12"/>
        <v>3.5</v>
      </c>
      <c r="I32" s="86">
        <f t="shared" si="12"/>
        <v>4.5</v>
      </c>
      <c r="J32" s="86">
        <f t="shared" si="12"/>
        <v>5.5</v>
      </c>
      <c r="K32" s="86">
        <f t="shared" si="12"/>
        <v>6.5</v>
      </c>
      <c r="L32" s="86">
        <f t="shared" si="12"/>
        <v>7.5</v>
      </c>
      <c r="M32" s="86">
        <f t="shared" si="12"/>
        <v>8.5</v>
      </c>
      <c r="N32" s="86">
        <f t="shared" si="12"/>
        <v>9.5</v>
      </c>
      <c r="O32" s="86">
        <f t="shared" si="12"/>
        <v>10.5</v>
      </c>
      <c r="P32" s="86">
        <f t="shared" si="12"/>
        <v>11.5</v>
      </c>
      <c r="Q32" s="86">
        <f t="shared" si="12"/>
        <v>12.5</v>
      </c>
      <c r="R32" s="86">
        <f t="shared" si="12"/>
        <v>13.5</v>
      </c>
      <c r="S32" s="86">
        <f t="shared" si="12"/>
        <v>14.5</v>
      </c>
      <c r="T32" s="86">
        <f t="shared" si="12"/>
        <v>15.5</v>
      </c>
      <c r="U32" s="86">
        <f t="shared" si="12"/>
        <v>16.5</v>
      </c>
      <c r="V32" s="86">
        <f t="shared" si="12"/>
        <v>17.5</v>
      </c>
      <c r="W32" s="86">
        <f t="shared" si="12"/>
        <v>18.5</v>
      </c>
      <c r="X32" s="86">
        <f t="shared" si="12"/>
        <v>19.5</v>
      </c>
      <c r="Y32" s="86">
        <f t="shared" si="12"/>
        <v>20.5</v>
      </c>
      <c r="Z32" s="86">
        <f t="shared" si="12"/>
        <v>21.5</v>
      </c>
      <c r="AA32" s="86">
        <f t="shared" si="12"/>
        <v>22.5</v>
      </c>
      <c r="AB32" s="86">
        <f t="shared" si="12"/>
        <v>23.5</v>
      </c>
      <c r="AC32" s="86">
        <f t="shared" si="12"/>
        <v>24.5</v>
      </c>
      <c r="AD32" s="86">
        <f t="shared" si="12"/>
        <v>25.5</v>
      </c>
      <c r="AE32" s="86">
        <f t="shared" si="12"/>
        <v>26.5</v>
      </c>
      <c r="AF32" s="86">
        <f t="shared" si="12"/>
        <v>27.5</v>
      </c>
      <c r="AG32" s="86">
        <f t="shared" si="12"/>
        <v>28.5</v>
      </c>
      <c r="AH32" s="86">
        <f t="shared" si="12"/>
        <v>29.5</v>
      </c>
      <c r="AI32" s="86">
        <f t="shared" ref="AI32:BB32" si="13" xml:space="preserve"> AH32 + 1</f>
        <v>30.5</v>
      </c>
      <c r="AJ32" s="86">
        <f t="shared" si="13"/>
        <v>31.5</v>
      </c>
      <c r="AK32" s="86">
        <f t="shared" si="13"/>
        <v>32.5</v>
      </c>
      <c r="AL32" s="86">
        <f t="shared" si="13"/>
        <v>33.5</v>
      </c>
      <c r="AM32" s="86">
        <f t="shared" si="13"/>
        <v>34.5</v>
      </c>
      <c r="AN32" s="86">
        <f t="shared" si="13"/>
        <v>35.5</v>
      </c>
      <c r="AO32" s="86">
        <f t="shared" si="13"/>
        <v>36.5</v>
      </c>
      <c r="AP32" s="86">
        <f t="shared" si="13"/>
        <v>37.5</v>
      </c>
      <c r="AQ32" s="86">
        <f t="shared" si="13"/>
        <v>38.5</v>
      </c>
      <c r="AR32" s="86">
        <f t="shared" si="13"/>
        <v>39.5</v>
      </c>
      <c r="AS32" s="86">
        <f t="shared" si="13"/>
        <v>40.5</v>
      </c>
      <c r="AT32" s="86">
        <f t="shared" si="13"/>
        <v>41.5</v>
      </c>
      <c r="AU32" s="86">
        <f t="shared" si="13"/>
        <v>42.5</v>
      </c>
      <c r="AV32" s="86">
        <f t="shared" si="13"/>
        <v>43.5</v>
      </c>
      <c r="AW32" s="86">
        <f t="shared" si="13"/>
        <v>44.5</v>
      </c>
      <c r="AX32" s="86">
        <f t="shared" si="13"/>
        <v>45.5</v>
      </c>
      <c r="AY32" s="86">
        <f t="shared" si="13"/>
        <v>46.5</v>
      </c>
      <c r="AZ32" s="86">
        <f t="shared" si="13"/>
        <v>47.5</v>
      </c>
      <c r="BA32" s="86">
        <f t="shared" si="13"/>
        <v>48.5</v>
      </c>
      <c r="BB32" s="86">
        <f t="shared" si="13"/>
        <v>49.5</v>
      </c>
    </row>
    <row r="33" spans="1:54" ht="15" hidden="1" customHeight="1" outlineLevel="1">
      <c r="A33" s="38"/>
      <c r="B33" s="38" t="s">
        <v>0</v>
      </c>
      <c r="C33" s="38"/>
      <c r="D33" s="73"/>
      <c r="E33" s="89">
        <f xml:space="preserve"> (1 + E19) ^ E$32</f>
        <v>1.0392304845413265</v>
      </c>
      <c r="F33" s="89">
        <f t="shared" ref="F33:AK33" si="14" xml:space="preserve"> E33 * (1+F19) ^ (F32-E32)</f>
        <v>1.1223689233046328</v>
      </c>
      <c r="G33" s="89">
        <f t="shared" si="14"/>
        <v>1.2121584371690035</v>
      </c>
      <c r="H33" s="89">
        <f t="shared" si="14"/>
        <v>1.309131112142524</v>
      </c>
      <c r="I33" s="89">
        <f t="shared" si="14"/>
        <v>1.413861601113926</v>
      </c>
      <c r="J33" s="89">
        <f t="shared" si="14"/>
        <v>1.5269705292030402</v>
      </c>
      <c r="K33" s="89">
        <f t="shared" si="14"/>
        <v>1.6491281715392836</v>
      </c>
      <c r="L33" s="89">
        <f t="shared" si="14"/>
        <v>1.7810584252624264</v>
      </c>
      <c r="M33" s="89">
        <f t="shared" si="14"/>
        <v>1.9235430992834206</v>
      </c>
      <c r="N33" s="89">
        <f t="shared" si="14"/>
        <v>2.0774265472260942</v>
      </c>
      <c r="O33" s="89">
        <f t="shared" si="14"/>
        <v>2.2436206710041819</v>
      </c>
      <c r="P33" s="89">
        <f t="shared" si="14"/>
        <v>2.4231103246845165</v>
      </c>
      <c r="Q33" s="89">
        <f t="shared" si="14"/>
        <v>2.616959150659278</v>
      </c>
      <c r="R33" s="89">
        <f t="shared" si="14"/>
        <v>2.8263158827120205</v>
      </c>
      <c r="S33" s="89">
        <f t="shared" si="14"/>
        <v>3.0524211533289822</v>
      </c>
      <c r="T33" s="89">
        <f t="shared" si="14"/>
        <v>3.2966148455953008</v>
      </c>
      <c r="U33" s="89">
        <f t="shared" si="14"/>
        <v>3.560344033242925</v>
      </c>
      <c r="V33" s="89">
        <f t="shared" si="14"/>
        <v>3.8451715559023594</v>
      </c>
      <c r="W33" s="89">
        <f t="shared" si="14"/>
        <v>4.1527852803745482</v>
      </c>
      <c r="X33" s="89">
        <f t="shared" si="14"/>
        <v>4.4850081028045121</v>
      </c>
      <c r="Y33" s="89">
        <f t="shared" si="14"/>
        <v>4.843808751028873</v>
      </c>
      <c r="Z33" s="89">
        <f t="shared" si="14"/>
        <v>5.2313134511111832</v>
      </c>
      <c r="AA33" s="89">
        <f t="shared" si="14"/>
        <v>5.649818527200078</v>
      </c>
      <c r="AB33" s="89">
        <f t="shared" si="14"/>
        <v>6.1018040093760844</v>
      </c>
      <c r="AC33" s="89">
        <f t="shared" si="14"/>
        <v>6.5899483301261714</v>
      </c>
      <c r="AD33" s="89">
        <f t="shared" si="14"/>
        <v>7.1171441965362652</v>
      </c>
      <c r="AE33" s="89">
        <f t="shared" si="14"/>
        <v>7.6865157322591671</v>
      </c>
      <c r="AF33" s="89">
        <f t="shared" si="14"/>
        <v>8.3014369908399015</v>
      </c>
      <c r="AG33" s="89">
        <f t="shared" si="14"/>
        <v>8.9655519501070948</v>
      </c>
      <c r="AH33" s="89">
        <f t="shared" si="14"/>
        <v>9.6827961061156635</v>
      </c>
      <c r="AI33" s="89">
        <f t="shared" si="14"/>
        <v>10.457419794604917</v>
      </c>
      <c r="AJ33" s="89">
        <f t="shared" si="14"/>
        <v>11.294013378173311</v>
      </c>
      <c r="AK33" s="89">
        <f t="shared" si="14"/>
        <v>12.197534448427177</v>
      </c>
      <c r="AL33" s="89">
        <f t="shared" ref="AL33:BB33" si="15" xml:space="preserve"> AK33 * (1+AL19) ^ (AL32-AK32)</f>
        <v>13.173337204301353</v>
      </c>
      <c r="AM33" s="89">
        <f t="shared" si="15"/>
        <v>14.227204180645462</v>
      </c>
      <c r="AN33" s="89">
        <f t="shared" si="15"/>
        <v>15.365380515097099</v>
      </c>
      <c r="AO33" s="89">
        <f t="shared" si="15"/>
        <v>16.594610956304869</v>
      </c>
      <c r="AP33" s="89">
        <f t="shared" si="15"/>
        <v>17.92217983280926</v>
      </c>
      <c r="AQ33" s="89">
        <f t="shared" si="15"/>
        <v>19.355954219434</v>
      </c>
      <c r="AR33" s="89">
        <f t="shared" si="15"/>
        <v>20.904430556988721</v>
      </c>
      <c r="AS33" s="89">
        <f t="shared" si="15"/>
        <v>22.576785001547819</v>
      </c>
      <c r="AT33" s="89">
        <f t="shared" si="15"/>
        <v>24.382927801671645</v>
      </c>
      <c r="AU33" s="89">
        <f t="shared" si="15"/>
        <v>26.333562025805378</v>
      </c>
      <c r="AV33" s="89">
        <f t="shared" si="15"/>
        <v>28.440246987869809</v>
      </c>
      <c r="AW33" s="89">
        <f t="shared" si="15"/>
        <v>30.715466746899395</v>
      </c>
      <c r="AX33" s="89">
        <f t="shared" si="15"/>
        <v>33.172704086651351</v>
      </c>
      <c r="AY33" s="89">
        <f t="shared" si="15"/>
        <v>35.826520413583459</v>
      </c>
      <c r="AZ33" s="89">
        <f t="shared" si="15"/>
        <v>38.692642046670137</v>
      </c>
      <c r="BA33" s="89">
        <f t="shared" si="15"/>
        <v>41.788053410403748</v>
      </c>
      <c r="BB33" s="89">
        <f t="shared" si="15"/>
        <v>45.13109768323605</v>
      </c>
    </row>
    <row r="34" spans="1:54" ht="15" hidden="1" customHeight="1" outlineLevel="1">
      <c r="A34" s="38"/>
      <c r="B34" s="38" t="s">
        <v>78</v>
      </c>
      <c r="C34" s="38"/>
      <c r="D34" s="73"/>
      <c r="E34" s="89">
        <f xml:space="preserve"> 1 / E33</f>
        <v>0.96225044864937614</v>
      </c>
      <c r="F34" s="89">
        <f xml:space="preserve"> 1 / F33</f>
        <v>0.89097263763831114</v>
      </c>
      <c r="G34" s="89">
        <f t="shared" ref="G34:AH34" si="16" xml:space="preserve"> 1 / G33</f>
        <v>0.82497466447991763</v>
      </c>
      <c r="H34" s="89">
        <f t="shared" si="16"/>
        <v>0.76386543007399765</v>
      </c>
      <c r="I34" s="89">
        <f t="shared" si="16"/>
        <v>0.70728280562407186</v>
      </c>
      <c r="J34" s="89">
        <f t="shared" si="16"/>
        <v>0.65489148668895536</v>
      </c>
      <c r="K34" s="89">
        <f t="shared" si="16"/>
        <v>0.60638100619347712</v>
      </c>
      <c r="L34" s="89">
        <f t="shared" si="16"/>
        <v>0.56146389462358992</v>
      </c>
      <c r="M34" s="89">
        <f t="shared" si="16"/>
        <v>0.51987397650332401</v>
      </c>
      <c r="N34" s="89">
        <f t="shared" si="16"/>
        <v>0.48136479305863333</v>
      </c>
      <c r="O34" s="89">
        <f t="shared" si="16"/>
        <v>0.44570814172095674</v>
      </c>
      <c r="P34" s="89">
        <f t="shared" si="16"/>
        <v>0.41269272381570071</v>
      </c>
      <c r="Q34" s="89">
        <f t="shared" si="16"/>
        <v>0.38212289242194508</v>
      </c>
      <c r="R34" s="89">
        <f t="shared" si="16"/>
        <v>0.35381749298328241</v>
      </c>
      <c r="S34" s="89">
        <f t="shared" si="16"/>
        <v>0.32760878979933555</v>
      </c>
      <c r="T34" s="89">
        <f t="shared" si="16"/>
        <v>0.30334147203642181</v>
      </c>
      <c r="U34" s="89">
        <f t="shared" si="16"/>
        <v>0.28087173336705723</v>
      </c>
      <c r="V34" s="89">
        <f t="shared" si="16"/>
        <v>0.26006641978431222</v>
      </c>
      <c r="W34" s="89">
        <f t="shared" si="16"/>
        <v>0.24080224054102983</v>
      </c>
      <c r="X34" s="89">
        <f t="shared" si="16"/>
        <v>0.2229650375379906</v>
      </c>
      <c r="Y34" s="89">
        <f t="shared" si="16"/>
        <v>0.20644910883147277</v>
      </c>
      <c r="Z34" s="89">
        <f t="shared" si="16"/>
        <v>0.19115658225136367</v>
      </c>
      <c r="AA34" s="89">
        <f t="shared" si="16"/>
        <v>0.17699683541792932</v>
      </c>
      <c r="AB34" s="89">
        <f t="shared" si="16"/>
        <v>0.16388595872030493</v>
      </c>
      <c r="AC34" s="89">
        <f t="shared" si="16"/>
        <v>0.1517462580743564</v>
      </c>
      <c r="AD34" s="89">
        <f t="shared" si="16"/>
        <v>0.14050579451329295</v>
      </c>
      <c r="AE34" s="89">
        <f t="shared" si="16"/>
        <v>0.13009795788267867</v>
      </c>
      <c r="AF34" s="89">
        <f t="shared" si="16"/>
        <v>0.12046107211359133</v>
      </c>
      <c r="AG34" s="89">
        <f t="shared" si="16"/>
        <v>0.11153802973480677</v>
      </c>
      <c r="AH34" s="89">
        <f t="shared" si="16"/>
        <v>0.10327595345815441</v>
      </c>
      <c r="AI34" s="89">
        <f t="shared" ref="AI34:BA34" si="17" xml:space="preserve"> 1 / AI33</f>
        <v>9.5625882831624445E-2</v>
      </c>
      <c r="AJ34" s="89">
        <f t="shared" si="17"/>
        <v>8.8542484103355967E-2</v>
      </c>
      <c r="AK34" s="89">
        <f t="shared" si="17"/>
        <v>8.1983781577181447E-2</v>
      </c>
      <c r="AL34" s="89">
        <f t="shared" si="17"/>
        <v>7.5910908867760585E-2</v>
      </c>
      <c r="AM34" s="89">
        <f t="shared" si="17"/>
        <v>7.0287878581259802E-2</v>
      </c>
      <c r="AN34" s="89">
        <f t="shared" si="17"/>
        <v>6.508136905672203E-2</v>
      </c>
      <c r="AO34" s="89">
        <f t="shared" si="17"/>
        <v>6.0260526904372246E-2</v>
      </c>
      <c r="AP34" s="89">
        <f t="shared" si="17"/>
        <v>5.5796784170715041E-2</v>
      </c>
      <c r="AQ34" s="89">
        <f t="shared" si="17"/>
        <v>5.1663689046958367E-2</v>
      </c>
      <c r="AR34" s="89">
        <f t="shared" si="17"/>
        <v>4.7836749117554041E-2</v>
      </c>
      <c r="AS34" s="89">
        <f t="shared" si="17"/>
        <v>4.4293286219957449E-2</v>
      </c>
      <c r="AT34" s="89">
        <f t="shared" si="17"/>
        <v>4.1012302055516155E-2</v>
      </c>
      <c r="AU34" s="89">
        <f t="shared" si="17"/>
        <v>3.7974353755107548E-2</v>
      </c>
      <c r="AV34" s="89">
        <f t="shared" si="17"/>
        <v>3.516143866213662E-2</v>
      </c>
      <c r="AW34" s="89">
        <f t="shared" si="17"/>
        <v>3.2556887650126494E-2</v>
      </c>
      <c r="AX34" s="89">
        <f t="shared" si="17"/>
        <v>3.0145266342709715E-2</v>
      </c>
      <c r="AY34" s="89">
        <f t="shared" si="17"/>
        <v>2.7912283650657142E-2</v>
      </c>
      <c r="AZ34" s="89">
        <f t="shared" si="17"/>
        <v>2.5844707083941799E-2</v>
      </c>
      <c r="BA34" s="89">
        <f t="shared" si="17"/>
        <v>2.3930284336983146E-2</v>
      </c>
      <c r="BB34" s="89">
        <f t="shared" ref="BB34" si="18" xml:space="preserve"> 1 / BB33</f>
        <v>2.2157670682391804E-2</v>
      </c>
    </row>
    <row r="35" spans="1:54" ht="15" hidden="1" customHeight="1" outlineLevel="1">
      <c r="A35" s="38"/>
      <c r="B35" s="38"/>
      <c r="C35" s="38"/>
      <c r="D35" s="73"/>
      <c r="E35" s="89"/>
      <c r="F35" s="89"/>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row>
    <row r="36" spans="1:54" ht="15" customHeight="1">
      <c r="A36" s="38"/>
      <c r="B36" s="38"/>
      <c r="C36" s="38"/>
      <c r="D36" s="73"/>
      <c r="E36" s="89"/>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row>
    <row r="37" spans="1:54" ht="15" customHeight="1"/>
    <row r="38" spans="1:54" ht="15" customHeight="1"/>
    <row r="39" spans="1:54" ht="15" customHeight="1"/>
    <row r="40" spans="1:54" ht="15" customHeight="1"/>
    <row r="41" spans="1:54" ht="15" customHeight="1"/>
    <row r="42" spans="1:54" ht="15" customHeight="1"/>
    <row r="43" spans="1:54" ht="15" customHeight="1"/>
    <row r="44" spans="1:54" ht="15" customHeight="1"/>
    <row r="45" spans="1:54" ht="15" customHeight="1"/>
    <row r="46" spans="1:54" ht="15" customHeight="1"/>
    <row r="47" spans="1:54" ht="15" customHeight="1"/>
    <row r="48" spans="1:5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sheetData>
  <sheetProtection formatCells="0" formatColumns="0" formatRows="0" insertHyperlinks="0"/>
  <protectedRanges>
    <protectedRange sqref="E12:BB12 C3 C5:C6 E19:BB20" name="User_Input_Primary"/>
  </protectedRanges>
  <mergeCells count="2">
    <mergeCell ref="C5:D5"/>
    <mergeCell ref="C6:D6"/>
  </mergeCells>
  <conditionalFormatting sqref="G1">
    <cfRule type="containsText" dxfId="69" priority="1" operator="containsText" text="No">
      <formula>NOT(ISERROR(SEARCH("No",G1)))</formula>
    </cfRule>
    <cfRule type="containsText" dxfId="68" priority="2" operator="containsText" text="Yes">
      <formula>NOT(ISERROR(SEARCH("Yes",G1)))</formula>
    </cfRule>
  </conditionalFormatting>
  <dataValidations count="4">
    <dataValidation type="list" allowBlank="1" showInputMessage="1" showErrorMessage="1" sqref="C21">
      <formula1>"No scaling, thousands, millions"</formula1>
    </dataValidation>
    <dataValidation type="whole" allowBlank="1" showInputMessage="1" showErrorMessage="1" error="Period for analysis must be an integer between 1 and 50 inclusive." sqref="C17">
      <formula1>1</formula1>
      <formula2>50</formula2>
    </dataValidation>
    <dataValidation type="decimal" allowBlank="1" showInputMessage="1" showErrorMessage="1" error="Discount rate must be between 0% and 100%.  Refer to the CBAx user guide for more information." sqref="E19:BB20">
      <formula1>0</formula1>
      <formula2>1</formula2>
    </dataValidation>
    <dataValidation type="whole" allowBlank="1" showInputMessage="1" showErrorMessage="1" sqref="C16">
      <formula1>2000</formula1>
      <formula2>2019</formula2>
    </dataValidation>
  </dataValidations>
  <pageMargins left="0" right="0.70866141732283472" top="0.74803149606299213" bottom="0.74803149606299213" header="0.31496062992125984" footer="0.31496062992125984"/>
  <pageSetup paperSize="9" scale="69" orientation="landscape" r:id="rId1"/>
  <rowBreaks count="1" manualBreakCount="1">
    <brk id="43" max="16383" man="1"/>
  </rowBreaks>
  <colBreaks count="2" manualBreakCount="2">
    <brk id="1" max="1048575" man="1"/>
    <brk id="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499984740745262"/>
    <outlinePr summaryBelow="0"/>
    <pageSetUpPr fitToPage="1"/>
  </sheetPr>
  <dimension ref="A1:BB66"/>
  <sheetViews>
    <sheetView showGridLines="0" zoomScale="85" zoomScaleNormal="85" workbookViewId="0">
      <pane xSplit="4" topLeftCell="E1" activePane="topRight" state="frozen"/>
      <selection activeCell="F1" sqref="F1"/>
      <selection pane="topRight"/>
    </sheetView>
  </sheetViews>
  <sheetFormatPr defaultColWidth="4.375" defaultRowHeight="15" customHeight="1" zeroHeight="1" outlineLevelRow="1"/>
  <cols>
    <col min="1" max="1" width="4.375" style="1"/>
    <col min="2" max="2" width="25" style="1" customWidth="1"/>
    <col min="3" max="3" width="11.125" style="1" customWidth="1"/>
    <col min="4" max="4" width="32.625" style="2" customWidth="1"/>
    <col min="5" max="54" width="8.75" style="1" customWidth="1"/>
    <col min="55" max="16384" width="4.375" style="1"/>
  </cols>
  <sheetData>
    <row r="1" spans="1:54" ht="30" customHeight="1">
      <c r="A1" s="100" t="s">
        <v>320</v>
      </c>
      <c r="B1" s="38"/>
      <c r="C1" s="38"/>
      <c r="D1" s="73"/>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row>
    <row r="2" spans="1:54" ht="12.75">
      <c r="A2" s="38"/>
      <c r="B2" s="38"/>
      <c r="C2" s="38"/>
      <c r="D2" s="74"/>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row>
    <row r="3" spans="1:54" ht="15" customHeight="1">
      <c r="A3" s="38"/>
      <c r="B3" s="38"/>
      <c r="C3" s="38"/>
      <c r="D3" s="74"/>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row>
    <row r="4" spans="1:54" ht="14.25" customHeight="1">
      <c r="A4" s="76" t="s">
        <v>94</v>
      </c>
      <c r="B4" s="38"/>
      <c r="C4" s="38"/>
      <c r="D4" s="74"/>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row>
    <row r="5" spans="1:54" ht="15" customHeight="1">
      <c r="A5" s="38"/>
      <c r="B5" s="1" t="s">
        <v>251</v>
      </c>
      <c r="C5" s="220" t="str">
        <f>'Primary Inputs'!C5</f>
        <v>Electives</v>
      </c>
      <c r="D5" s="74"/>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row>
    <row r="6" spans="1:54" ht="15" customHeight="1">
      <c r="A6" s="38"/>
      <c r="B6" s="1" t="s">
        <v>74</v>
      </c>
      <c r="C6" s="221" t="str">
        <f>'Primary Inputs'!C6</f>
        <v>Cancer surgery</v>
      </c>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row>
    <row r="7" spans="1:54" ht="15" customHeight="1">
      <c r="A7" s="76" t="s">
        <v>467</v>
      </c>
      <c r="B7" s="38"/>
      <c r="C7" s="38"/>
      <c r="D7" s="74"/>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row>
    <row r="8" spans="1:54" ht="15" customHeight="1">
      <c r="A8" s="38"/>
      <c r="B8" s="1" t="s">
        <v>468</v>
      </c>
      <c r="C8" s="381">
        <f>'Primary Inputs'!C8:D8</f>
        <v>0</v>
      </c>
      <c r="D8" s="382"/>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row>
    <row r="9" spans="1:54" ht="15" customHeight="1">
      <c r="A9" s="38"/>
      <c r="B9" s="1" t="s">
        <v>469</v>
      </c>
      <c r="C9" s="381">
        <f>'Primary Inputs'!C9:D9</f>
        <v>0</v>
      </c>
      <c r="D9" s="382"/>
      <c r="E9" s="38"/>
      <c r="F9" s="38"/>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row>
    <row r="10" spans="1:54" ht="15" customHeight="1">
      <c r="A10" s="38" t="s">
        <v>83</v>
      </c>
      <c r="B10" s="38"/>
      <c r="C10" s="38"/>
      <c r="D10" s="74"/>
      <c r="E10" s="108" t="s">
        <v>245</v>
      </c>
    </row>
    <row r="11" spans="1:54" ht="15" customHeight="1">
      <c r="A11" s="76" t="s">
        <v>1</v>
      </c>
      <c r="B11" s="38"/>
      <c r="C11" s="77"/>
      <c r="D11" s="78"/>
      <c r="E11" s="81">
        <f t="shared" ref="E11:BB11" si="0">E18</f>
        <v>2017</v>
      </c>
      <c r="F11" s="81">
        <f t="shared" si="0"/>
        <v>2018</v>
      </c>
      <c r="G11" s="81">
        <f t="shared" si="0"/>
        <v>2019</v>
      </c>
      <c r="H11" s="81">
        <f t="shared" si="0"/>
        <v>2020</v>
      </c>
      <c r="I11" s="81">
        <f t="shared" si="0"/>
        <v>2021</v>
      </c>
      <c r="J11" s="81">
        <f t="shared" si="0"/>
        <v>2022</v>
      </c>
      <c r="K11" s="81">
        <f t="shared" si="0"/>
        <v>2023</v>
      </c>
      <c r="L11" s="81">
        <f t="shared" si="0"/>
        <v>2024</v>
      </c>
      <c r="M11" s="81">
        <f t="shared" si="0"/>
        <v>2025</v>
      </c>
      <c r="N11" s="81">
        <f t="shared" si="0"/>
        <v>2026</v>
      </c>
      <c r="O11" s="81">
        <f t="shared" si="0"/>
        <v>2027</v>
      </c>
      <c r="P11" s="81">
        <f t="shared" si="0"/>
        <v>2028</v>
      </c>
      <c r="Q11" s="81">
        <f t="shared" si="0"/>
        <v>2029</v>
      </c>
      <c r="R11" s="81">
        <f t="shared" si="0"/>
        <v>2030</v>
      </c>
      <c r="S11" s="81">
        <f t="shared" si="0"/>
        <v>2031</v>
      </c>
      <c r="T11" s="81">
        <f t="shared" si="0"/>
        <v>2032</v>
      </c>
      <c r="U11" s="81">
        <f t="shared" si="0"/>
        <v>2033</v>
      </c>
      <c r="V11" s="81">
        <f t="shared" si="0"/>
        <v>2034</v>
      </c>
      <c r="W11" s="81">
        <f t="shared" si="0"/>
        <v>2035</v>
      </c>
      <c r="X11" s="81">
        <f t="shared" si="0"/>
        <v>2036</v>
      </c>
      <c r="Y11" s="81">
        <f t="shared" si="0"/>
        <v>2037</v>
      </c>
      <c r="Z11" s="81">
        <f t="shared" si="0"/>
        <v>2038</v>
      </c>
      <c r="AA11" s="81">
        <f t="shared" si="0"/>
        <v>2039</v>
      </c>
      <c r="AB11" s="81">
        <f t="shared" si="0"/>
        <v>2040</v>
      </c>
      <c r="AC11" s="81">
        <f t="shared" si="0"/>
        <v>2041</v>
      </c>
      <c r="AD11" s="81">
        <f t="shared" si="0"/>
        <v>2042</v>
      </c>
      <c r="AE11" s="81">
        <f t="shared" si="0"/>
        <v>2043</v>
      </c>
      <c r="AF11" s="81">
        <f t="shared" si="0"/>
        <v>2044</v>
      </c>
      <c r="AG11" s="81">
        <f t="shared" si="0"/>
        <v>2045</v>
      </c>
      <c r="AH11" s="81">
        <f t="shared" si="0"/>
        <v>2046</v>
      </c>
      <c r="AI11" s="81">
        <f t="shared" si="0"/>
        <v>2047</v>
      </c>
      <c r="AJ11" s="81">
        <f t="shared" si="0"/>
        <v>2048</v>
      </c>
      <c r="AK11" s="81">
        <f t="shared" si="0"/>
        <v>2049</v>
      </c>
      <c r="AL11" s="81">
        <f t="shared" si="0"/>
        <v>2050</v>
      </c>
      <c r="AM11" s="81">
        <f t="shared" si="0"/>
        <v>2051</v>
      </c>
      <c r="AN11" s="81">
        <f t="shared" si="0"/>
        <v>2052</v>
      </c>
      <c r="AO11" s="81">
        <f t="shared" si="0"/>
        <v>2053</v>
      </c>
      <c r="AP11" s="81">
        <f t="shared" si="0"/>
        <v>2054</v>
      </c>
      <c r="AQ11" s="81">
        <f t="shared" si="0"/>
        <v>2055</v>
      </c>
      <c r="AR11" s="81">
        <f t="shared" si="0"/>
        <v>2056</v>
      </c>
      <c r="AS11" s="81">
        <f t="shared" si="0"/>
        <v>2057</v>
      </c>
      <c r="AT11" s="81">
        <f t="shared" si="0"/>
        <v>2058</v>
      </c>
      <c r="AU11" s="81">
        <f t="shared" si="0"/>
        <v>2059</v>
      </c>
      <c r="AV11" s="81">
        <f t="shared" si="0"/>
        <v>2060</v>
      </c>
      <c r="AW11" s="81">
        <f t="shared" si="0"/>
        <v>2061</v>
      </c>
      <c r="AX11" s="81">
        <f t="shared" si="0"/>
        <v>2062</v>
      </c>
      <c r="AY11" s="81">
        <f t="shared" si="0"/>
        <v>2063</v>
      </c>
      <c r="AZ11" s="81">
        <f t="shared" si="0"/>
        <v>2064</v>
      </c>
      <c r="BA11" s="81">
        <f t="shared" si="0"/>
        <v>2065</v>
      </c>
      <c r="BB11" s="81">
        <f t="shared" si="0"/>
        <v>2066</v>
      </c>
    </row>
    <row r="12" spans="1:54" ht="15" customHeight="1">
      <c r="A12" s="76"/>
      <c r="B12" s="40" t="s">
        <v>250</v>
      </c>
      <c r="C12" s="77"/>
      <c r="E12" s="222">
        <f>'Primary Inputs'!E12</f>
        <v>0</v>
      </c>
      <c r="F12" s="222">
        <f>'Primary Inputs'!F12</f>
        <v>1200</v>
      </c>
      <c r="G12" s="222">
        <f>'Primary Inputs'!G12</f>
        <v>2400</v>
      </c>
      <c r="H12" s="222">
        <f>'Primary Inputs'!H12</f>
        <v>3600</v>
      </c>
      <c r="I12" s="222">
        <f>'Primary Inputs'!I12</f>
        <v>4800</v>
      </c>
      <c r="J12" s="222">
        <f>'Primary Inputs'!J12</f>
        <v>0</v>
      </c>
      <c r="K12" s="222">
        <f>'Primary Inputs'!K12</f>
        <v>0</v>
      </c>
      <c r="L12" s="222">
        <f>'Primary Inputs'!L12</f>
        <v>0</v>
      </c>
      <c r="M12" s="222">
        <f>'Primary Inputs'!M12</f>
        <v>0</v>
      </c>
      <c r="N12" s="222">
        <f>'Primary Inputs'!N12</f>
        <v>0</v>
      </c>
      <c r="O12" s="222">
        <f>'Primary Inputs'!O12</f>
        <v>0</v>
      </c>
      <c r="P12" s="222">
        <f>'Primary Inputs'!P12</f>
        <v>0</v>
      </c>
      <c r="Q12" s="222">
        <f>'Primary Inputs'!Q12</f>
        <v>0</v>
      </c>
      <c r="R12" s="222">
        <f>'Primary Inputs'!R12</f>
        <v>0</v>
      </c>
      <c r="S12" s="222">
        <f>'Primary Inputs'!S12</f>
        <v>0</v>
      </c>
      <c r="T12" s="222">
        <f>'Primary Inputs'!T12</f>
        <v>0</v>
      </c>
      <c r="U12" s="222">
        <f>'Primary Inputs'!U12</f>
        <v>0</v>
      </c>
      <c r="V12" s="222">
        <f>'Primary Inputs'!V12</f>
        <v>0</v>
      </c>
      <c r="W12" s="222">
        <f>'Primary Inputs'!W12</f>
        <v>0</v>
      </c>
      <c r="X12" s="222">
        <f>'Primary Inputs'!X12</f>
        <v>0</v>
      </c>
      <c r="Y12" s="222">
        <f>'Primary Inputs'!Y12</f>
        <v>0</v>
      </c>
      <c r="Z12" s="222">
        <f>'Primary Inputs'!Z12</f>
        <v>0</v>
      </c>
      <c r="AA12" s="222">
        <f>'Primary Inputs'!AA12</f>
        <v>0</v>
      </c>
      <c r="AB12" s="222">
        <f>'Primary Inputs'!AB12</f>
        <v>0</v>
      </c>
      <c r="AC12" s="222">
        <f>'Primary Inputs'!AC12</f>
        <v>0</v>
      </c>
      <c r="AD12" s="222">
        <f>'Primary Inputs'!AD12</f>
        <v>0</v>
      </c>
      <c r="AE12" s="222">
        <f>'Primary Inputs'!AE12</f>
        <v>0</v>
      </c>
      <c r="AF12" s="222">
        <f>'Primary Inputs'!AF12</f>
        <v>0</v>
      </c>
      <c r="AG12" s="222">
        <f>'Primary Inputs'!AG12</f>
        <v>0</v>
      </c>
      <c r="AH12" s="222">
        <f>'Primary Inputs'!AH12</f>
        <v>0</v>
      </c>
      <c r="AI12" s="222">
        <f>'Primary Inputs'!AI12</f>
        <v>0</v>
      </c>
      <c r="AJ12" s="222">
        <f>'Primary Inputs'!AJ12</f>
        <v>0</v>
      </c>
      <c r="AK12" s="222">
        <f>'Primary Inputs'!AK12</f>
        <v>0</v>
      </c>
      <c r="AL12" s="222">
        <f>'Primary Inputs'!AL12</f>
        <v>0</v>
      </c>
      <c r="AM12" s="222">
        <f>'Primary Inputs'!AM12</f>
        <v>0</v>
      </c>
      <c r="AN12" s="222">
        <f>'Primary Inputs'!AN12</f>
        <v>0</v>
      </c>
      <c r="AO12" s="222">
        <f>'Primary Inputs'!AO12</f>
        <v>0</v>
      </c>
      <c r="AP12" s="222">
        <f>'Primary Inputs'!AP12</f>
        <v>0</v>
      </c>
      <c r="AQ12" s="222">
        <f>'Primary Inputs'!AQ12</f>
        <v>0</v>
      </c>
      <c r="AR12" s="222">
        <f>'Primary Inputs'!AR12</f>
        <v>0</v>
      </c>
      <c r="AS12" s="222">
        <f>'Primary Inputs'!AS12</f>
        <v>0</v>
      </c>
      <c r="AT12" s="222">
        <f>'Primary Inputs'!AT12</f>
        <v>0</v>
      </c>
      <c r="AU12" s="222">
        <f>'Primary Inputs'!AU12</f>
        <v>0</v>
      </c>
      <c r="AV12" s="222">
        <f>'Primary Inputs'!AV12</f>
        <v>0</v>
      </c>
      <c r="AW12" s="222">
        <f>'Primary Inputs'!AW12</f>
        <v>0</v>
      </c>
      <c r="AX12" s="222">
        <f>'Primary Inputs'!AX12</f>
        <v>0</v>
      </c>
      <c r="AY12" s="222">
        <f>'Primary Inputs'!AY12</f>
        <v>0</v>
      </c>
      <c r="AZ12" s="222">
        <f>'Primary Inputs'!AZ12</f>
        <v>0</v>
      </c>
      <c r="BA12" s="222">
        <f>'Primary Inputs'!BA12</f>
        <v>0</v>
      </c>
      <c r="BB12" s="222">
        <f>'Primary Inputs'!BB12</f>
        <v>0</v>
      </c>
    </row>
    <row r="13" spans="1:54" ht="15" customHeight="1">
      <c r="A13" s="76"/>
      <c r="B13" s="40"/>
      <c r="C13" s="77"/>
      <c r="E13" s="226"/>
      <c r="F13" s="226"/>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row>
    <row r="14" spans="1:54" ht="15" customHeight="1">
      <c r="A14" s="76"/>
      <c r="B14" s="38"/>
      <c r="C14" s="77"/>
      <c r="D14" s="40"/>
      <c r="E14" s="38"/>
      <c r="F14" s="40"/>
      <c r="G14" s="40"/>
      <c r="H14" s="40"/>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row>
    <row r="15" spans="1:54" ht="15" customHeight="1">
      <c r="A15" s="76" t="s">
        <v>2</v>
      </c>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row>
    <row r="16" spans="1:54" ht="15" customHeight="1">
      <c r="A16" s="76"/>
      <c r="B16" s="38" t="s">
        <v>193</v>
      </c>
      <c r="C16" s="223">
        <f>'Primary Inputs'!C16</f>
        <v>2017</v>
      </c>
      <c r="D16" s="38" t="s">
        <v>452</v>
      </c>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row>
    <row r="17" spans="1:54" ht="15" customHeight="1">
      <c r="A17" s="76"/>
      <c r="B17" s="38" t="s">
        <v>143</v>
      </c>
      <c r="C17" s="224">
        <f>'Primary Inputs'!C17</f>
        <v>50</v>
      </c>
      <c r="E17" s="108" t="s">
        <v>245</v>
      </c>
    </row>
    <row r="18" spans="1:54" ht="15" customHeight="1">
      <c r="A18" s="38"/>
      <c r="C18" s="90"/>
      <c r="D18" s="38" t="s">
        <v>108</v>
      </c>
      <c r="E18" s="81">
        <f t="shared" ref="E18:BB18" si="1" xml:space="preserve"> E27</f>
        <v>2017</v>
      </c>
      <c r="F18" s="81">
        <f t="shared" si="1"/>
        <v>2018</v>
      </c>
      <c r="G18" s="81">
        <f t="shared" si="1"/>
        <v>2019</v>
      </c>
      <c r="H18" s="81">
        <f t="shared" si="1"/>
        <v>2020</v>
      </c>
      <c r="I18" s="81">
        <f t="shared" si="1"/>
        <v>2021</v>
      </c>
      <c r="J18" s="81">
        <f t="shared" si="1"/>
        <v>2022</v>
      </c>
      <c r="K18" s="81">
        <f t="shared" si="1"/>
        <v>2023</v>
      </c>
      <c r="L18" s="81">
        <f t="shared" si="1"/>
        <v>2024</v>
      </c>
      <c r="M18" s="81">
        <f t="shared" si="1"/>
        <v>2025</v>
      </c>
      <c r="N18" s="81">
        <f t="shared" si="1"/>
        <v>2026</v>
      </c>
      <c r="O18" s="81">
        <f t="shared" si="1"/>
        <v>2027</v>
      </c>
      <c r="P18" s="81">
        <f t="shared" si="1"/>
        <v>2028</v>
      </c>
      <c r="Q18" s="81">
        <f t="shared" si="1"/>
        <v>2029</v>
      </c>
      <c r="R18" s="81">
        <f t="shared" si="1"/>
        <v>2030</v>
      </c>
      <c r="S18" s="81">
        <f t="shared" si="1"/>
        <v>2031</v>
      </c>
      <c r="T18" s="81">
        <f t="shared" si="1"/>
        <v>2032</v>
      </c>
      <c r="U18" s="81">
        <f t="shared" si="1"/>
        <v>2033</v>
      </c>
      <c r="V18" s="81">
        <f t="shared" si="1"/>
        <v>2034</v>
      </c>
      <c r="W18" s="81">
        <f t="shared" si="1"/>
        <v>2035</v>
      </c>
      <c r="X18" s="81">
        <f t="shared" si="1"/>
        <v>2036</v>
      </c>
      <c r="Y18" s="81">
        <f t="shared" si="1"/>
        <v>2037</v>
      </c>
      <c r="Z18" s="81">
        <f t="shared" si="1"/>
        <v>2038</v>
      </c>
      <c r="AA18" s="81">
        <f t="shared" si="1"/>
        <v>2039</v>
      </c>
      <c r="AB18" s="81">
        <f t="shared" si="1"/>
        <v>2040</v>
      </c>
      <c r="AC18" s="81">
        <f t="shared" si="1"/>
        <v>2041</v>
      </c>
      <c r="AD18" s="81">
        <f t="shared" si="1"/>
        <v>2042</v>
      </c>
      <c r="AE18" s="81">
        <f t="shared" si="1"/>
        <v>2043</v>
      </c>
      <c r="AF18" s="81">
        <f t="shared" si="1"/>
        <v>2044</v>
      </c>
      <c r="AG18" s="81">
        <f t="shared" si="1"/>
        <v>2045</v>
      </c>
      <c r="AH18" s="81">
        <f t="shared" si="1"/>
        <v>2046</v>
      </c>
      <c r="AI18" s="81">
        <f t="shared" si="1"/>
        <v>2047</v>
      </c>
      <c r="AJ18" s="81">
        <f t="shared" si="1"/>
        <v>2048</v>
      </c>
      <c r="AK18" s="81">
        <f t="shared" si="1"/>
        <v>2049</v>
      </c>
      <c r="AL18" s="81">
        <f t="shared" si="1"/>
        <v>2050</v>
      </c>
      <c r="AM18" s="81">
        <f t="shared" si="1"/>
        <v>2051</v>
      </c>
      <c r="AN18" s="81">
        <f t="shared" si="1"/>
        <v>2052</v>
      </c>
      <c r="AO18" s="81">
        <f t="shared" si="1"/>
        <v>2053</v>
      </c>
      <c r="AP18" s="81">
        <f t="shared" si="1"/>
        <v>2054</v>
      </c>
      <c r="AQ18" s="81">
        <f t="shared" si="1"/>
        <v>2055</v>
      </c>
      <c r="AR18" s="81">
        <f t="shared" si="1"/>
        <v>2056</v>
      </c>
      <c r="AS18" s="81">
        <f t="shared" si="1"/>
        <v>2057</v>
      </c>
      <c r="AT18" s="81">
        <f t="shared" si="1"/>
        <v>2058</v>
      </c>
      <c r="AU18" s="81">
        <f t="shared" si="1"/>
        <v>2059</v>
      </c>
      <c r="AV18" s="81">
        <f t="shared" si="1"/>
        <v>2060</v>
      </c>
      <c r="AW18" s="81">
        <f t="shared" si="1"/>
        <v>2061</v>
      </c>
      <c r="AX18" s="81">
        <f t="shared" si="1"/>
        <v>2062</v>
      </c>
      <c r="AY18" s="81">
        <f t="shared" si="1"/>
        <v>2063</v>
      </c>
      <c r="AZ18" s="81">
        <f t="shared" si="1"/>
        <v>2064</v>
      </c>
      <c r="BA18" s="81">
        <f t="shared" si="1"/>
        <v>2065</v>
      </c>
      <c r="BB18" s="81">
        <f t="shared" si="1"/>
        <v>2066</v>
      </c>
    </row>
    <row r="19" spans="1:54" ht="15" customHeight="1">
      <c r="A19" s="38"/>
      <c r="B19" s="38" t="s">
        <v>0</v>
      </c>
      <c r="C19" s="80">
        <f>IF(COUNTIF(E19:AH19,E19)=COUNT(E19:AH19),E19,"Variable")</f>
        <v>0.04</v>
      </c>
      <c r="D19" s="38" t="s">
        <v>82</v>
      </c>
      <c r="E19" s="225">
        <f>'Primary Inputs'!E20</f>
        <v>0.04</v>
      </c>
      <c r="F19" s="225">
        <f>'Primary Inputs'!F20</f>
        <v>0.04</v>
      </c>
      <c r="G19" s="225">
        <f>'Primary Inputs'!G20</f>
        <v>0.04</v>
      </c>
      <c r="H19" s="225">
        <f>'Primary Inputs'!H20</f>
        <v>0.04</v>
      </c>
      <c r="I19" s="225">
        <f>'Primary Inputs'!I20</f>
        <v>0.04</v>
      </c>
      <c r="J19" s="225">
        <f>'Primary Inputs'!J20</f>
        <v>0.04</v>
      </c>
      <c r="K19" s="225">
        <f>'Primary Inputs'!K20</f>
        <v>0.04</v>
      </c>
      <c r="L19" s="225">
        <f>'Primary Inputs'!L20</f>
        <v>0.04</v>
      </c>
      <c r="M19" s="225">
        <f>'Primary Inputs'!M20</f>
        <v>0.04</v>
      </c>
      <c r="N19" s="225">
        <f>'Primary Inputs'!N20</f>
        <v>0.04</v>
      </c>
      <c r="O19" s="225">
        <f>'Primary Inputs'!O20</f>
        <v>0.04</v>
      </c>
      <c r="P19" s="225">
        <f>'Primary Inputs'!P20</f>
        <v>0.04</v>
      </c>
      <c r="Q19" s="225">
        <f>'Primary Inputs'!Q20</f>
        <v>0.04</v>
      </c>
      <c r="R19" s="225">
        <f>'Primary Inputs'!R20</f>
        <v>0.04</v>
      </c>
      <c r="S19" s="225">
        <f>'Primary Inputs'!S20</f>
        <v>0.04</v>
      </c>
      <c r="T19" s="225">
        <f>'Primary Inputs'!T20</f>
        <v>0.04</v>
      </c>
      <c r="U19" s="225">
        <f>'Primary Inputs'!U20</f>
        <v>0.04</v>
      </c>
      <c r="V19" s="225">
        <f>'Primary Inputs'!V20</f>
        <v>0.04</v>
      </c>
      <c r="W19" s="225">
        <f>'Primary Inputs'!W20</f>
        <v>0.04</v>
      </c>
      <c r="X19" s="225">
        <f>'Primary Inputs'!X20</f>
        <v>0.04</v>
      </c>
      <c r="Y19" s="225">
        <f>'Primary Inputs'!Y20</f>
        <v>0.04</v>
      </c>
      <c r="Z19" s="225">
        <f>'Primary Inputs'!Z20</f>
        <v>0.04</v>
      </c>
      <c r="AA19" s="225">
        <f>'Primary Inputs'!AA20</f>
        <v>0.04</v>
      </c>
      <c r="AB19" s="225">
        <f>'Primary Inputs'!AB20</f>
        <v>0.04</v>
      </c>
      <c r="AC19" s="225">
        <f>'Primary Inputs'!AC20</f>
        <v>0.04</v>
      </c>
      <c r="AD19" s="225">
        <f>'Primary Inputs'!AD20</f>
        <v>0.04</v>
      </c>
      <c r="AE19" s="225">
        <f>'Primary Inputs'!AE20</f>
        <v>0.04</v>
      </c>
      <c r="AF19" s="225">
        <f>'Primary Inputs'!AF20</f>
        <v>0.04</v>
      </c>
      <c r="AG19" s="225">
        <f>'Primary Inputs'!AG20</f>
        <v>0.04</v>
      </c>
      <c r="AH19" s="225">
        <f>'Primary Inputs'!AH20</f>
        <v>0.04</v>
      </c>
      <c r="AI19" s="225">
        <f>'Primary Inputs'!AI20</f>
        <v>0.04</v>
      </c>
      <c r="AJ19" s="225">
        <f>'Primary Inputs'!AJ20</f>
        <v>0.04</v>
      </c>
      <c r="AK19" s="225">
        <f>'Primary Inputs'!AK20</f>
        <v>0.04</v>
      </c>
      <c r="AL19" s="225">
        <f>'Primary Inputs'!AL20</f>
        <v>0.04</v>
      </c>
      <c r="AM19" s="225">
        <f>'Primary Inputs'!AM20</f>
        <v>0.04</v>
      </c>
      <c r="AN19" s="225">
        <f>'Primary Inputs'!AN20</f>
        <v>0.04</v>
      </c>
      <c r="AO19" s="225">
        <f>'Primary Inputs'!AO20</f>
        <v>0.04</v>
      </c>
      <c r="AP19" s="225">
        <f>'Primary Inputs'!AP20</f>
        <v>0.04</v>
      </c>
      <c r="AQ19" s="225">
        <f>'Primary Inputs'!AQ20</f>
        <v>0.04</v>
      </c>
      <c r="AR19" s="225">
        <f>'Primary Inputs'!AR20</f>
        <v>0.04</v>
      </c>
      <c r="AS19" s="225">
        <f>'Primary Inputs'!AS20</f>
        <v>0.04</v>
      </c>
      <c r="AT19" s="225">
        <f>'Primary Inputs'!AT20</f>
        <v>0.04</v>
      </c>
      <c r="AU19" s="225">
        <f>'Primary Inputs'!AU20</f>
        <v>0.04</v>
      </c>
      <c r="AV19" s="225">
        <f>'Primary Inputs'!AV20</f>
        <v>0.04</v>
      </c>
      <c r="AW19" s="225">
        <f>'Primary Inputs'!AW20</f>
        <v>0.04</v>
      </c>
      <c r="AX19" s="225">
        <f>'Primary Inputs'!AX20</f>
        <v>0.04</v>
      </c>
      <c r="AY19" s="225">
        <f>'Primary Inputs'!AY20</f>
        <v>0.04</v>
      </c>
      <c r="AZ19" s="225">
        <f>'Primary Inputs'!AZ20</f>
        <v>0.04</v>
      </c>
      <c r="BA19" s="225">
        <f>'Primary Inputs'!BA20</f>
        <v>0.04</v>
      </c>
      <c r="BB19" s="225">
        <f>'Primary Inputs'!BB20</f>
        <v>0.04</v>
      </c>
    </row>
    <row r="20" spans="1:54" ht="30.75" customHeight="1">
      <c r="C20" s="80"/>
      <c r="D20" s="112"/>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row>
    <row r="21" spans="1:54" ht="15" customHeight="1">
      <c r="A21" s="38"/>
      <c r="B21" s="38" t="s">
        <v>98</v>
      </c>
      <c r="C21" s="240" t="str">
        <f>'Primary Inputs'!C21</f>
        <v>millions</v>
      </c>
      <c r="D21" s="73"/>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row>
    <row r="22" spans="1:54" ht="15" customHeight="1">
      <c r="A22" s="38"/>
      <c r="B22" s="38" t="s">
        <v>75</v>
      </c>
      <c r="C22" s="220">
        <f>IF(C21="No scaling",1,IF(C21="thousands",1000,1000000))</f>
        <v>1000000</v>
      </c>
      <c r="D22" s="164"/>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row>
    <row r="23" spans="1:54" ht="15" customHeight="1">
      <c r="A23" s="38"/>
      <c r="B23" s="38" t="s">
        <v>99</v>
      </c>
      <c r="C23" s="240" t="str">
        <f>IF(C21="No scaling","$",IF(C21="thousands","$000","$m"))</f>
        <v>$m</v>
      </c>
      <c r="D23" s="73"/>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row>
    <row r="24" spans="1:54" ht="15" customHeight="1"/>
    <row r="25" spans="1:54" ht="15" customHeight="1" collapsed="1">
      <c r="A25" s="76"/>
      <c r="B25" s="40"/>
      <c r="C25" s="82"/>
      <c r="D25" s="82"/>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row>
    <row r="26" spans="1:54" ht="15" hidden="1" customHeight="1" outlineLevel="1">
      <c r="A26" s="76" t="s">
        <v>453</v>
      </c>
      <c r="B26" s="40"/>
      <c r="C26" s="82"/>
      <c r="D26" s="82"/>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row>
    <row r="27" spans="1:54" ht="15" hidden="1" customHeight="1" outlineLevel="1">
      <c r="A27" s="38"/>
      <c r="B27" s="38" t="s">
        <v>85</v>
      </c>
      <c r="C27" s="38"/>
      <c r="D27" s="73"/>
      <c r="E27" s="83">
        <f xml:space="preserve"> C16</f>
        <v>2017</v>
      </c>
      <c r="F27" s="84">
        <f xml:space="preserve"> E27 + 1</f>
        <v>2018</v>
      </c>
      <c r="G27" s="84">
        <f t="shared" ref="G27:BB27" si="2" xml:space="preserve"> F27 + 1</f>
        <v>2019</v>
      </c>
      <c r="H27" s="84">
        <f t="shared" si="2"/>
        <v>2020</v>
      </c>
      <c r="I27" s="84">
        <f t="shared" si="2"/>
        <v>2021</v>
      </c>
      <c r="J27" s="84">
        <f t="shared" si="2"/>
        <v>2022</v>
      </c>
      <c r="K27" s="84">
        <f t="shared" si="2"/>
        <v>2023</v>
      </c>
      <c r="L27" s="84">
        <f t="shared" si="2"/>
        <v>2024</v>
      </c>
      <c r="M27" s="84">
        <f t="shared" si="2"/>
        <v>2025</v>
      </c>
      <c r="N27" s="84">
        <f t="shared" si="2"/>
        <v>2026</v>
      </c>
      <c r="O27" s="84">
        <f t="shared" si="2"/>
        <v>2027</v>
      </c>
      <c r="P27" s="84">
        <f t="shared" si="2"/>
        <v>2028</v>
      </c>
      <c r="Q27" s="84">
        <f t="shared" si="2"/>
        <v>2029</v>
      </c>
      <c r="R27" s="84">
        <f t="shared" si="2"/>
        <v>2030</v>
      </c>
      <c r="S27" s="84">
        <f t="shared" si="2"/>
        <v>2031</v>
      </c>
      <c r="T27" s="84">
        <f t="shared" si="2"/>
        <v>2032</v>
      </c>
      <c r="U27" s="84">
        <f t="shared" si="2"/>
        <v>2033</v>
      </c>
      <c r="V27" s="84">
        <f t="shared" si="2"/>
        <v>2034</v>
      </c>
      <c r="W27" s="84">
        <f t="shared" si="2"/>
        <v>2035</v>
      </c>
      <c r="X27" s="84">
        <f t="shared" si="2"/>
        <v>2036</v>
      </c>
      <c r="Y27" s="84">
        <f t="shared" si="2"/>
        <v>2037</v>
      </c>
      <c r="Z27" s="84">
        <f t="shared" si="2"/>
        <v>2038</v>
      </c>
      <c r="AA27" s="84">
        <f t="shared" si="2"/>
        <v>2039</v>
      </c>
      <c r="AB27" s="84">
        <f t="shared" si="2"/>
        <v>2040</v>
      </c>
      <c r="AC27" s="84">
        <f t="shared" si="2"/>
        <v>2041</v>
      </c>
      <c r="AD27" s="84">
        <f t="shared" si="2"/>
        <v>2042</v>
      </c>
      <c r="AE27" s="84">
        <f t="shared" si="2"/>
        <v>2043</v>
      </c>
      <c r="AF27" s="84">
        <f t="shared" si="2"/>
        <v>2044</v>
      </c>
      <c r="AG27" s="84">
        <f t="shared" si="2"/>
        <v>2045</v>
      </c>
      <c r="AH27" s="84">
        <f t="shared" si="2"/>
        <v>2046</v>
      </c>
      <c r="AI27" s="84">
        <f t="shared" si="2"/>
        <v>2047</v>
      </c>
      <c r="AJ27" s="84">
        <f t="shared" si="2"/>
        <v>2048</v>
      </c>
      <c r="AK27" s="84">
        <f t="shared" si="2"/>
        <v>2049</v>
      </c>
      <c r="AL27" s="84">
        <f t="shared" si="2"/>
        <v>2050</v>
      </c>
      <c r="AM27" s="84">
        <f t="shared" si="2"/>
        <v>2051</v>
      </c>
      <c r="AN27" s="84">
        <f t="shared" si="2"/>
        <v>2052</v>
      </c>
      <c r="AO27" s="84">
        <f t="shared" si="2"/>
        <v>2053</v>
      </c>
      <c r="AP27" s="84">
        <f t="shared" si="2"/>
        <v>2054</v>
      </c>
      <c r="AQ27" s="84">
        <f t="shared" si="2"/>
        <v>2055</v>
      </c>
      <c r="AR27" s="84">
        <f t="shared" si="2"/>
        <v>2056</v>
      </c>
      <c r="AS27" s="84">
        <f t="shared" si="2"/>
        <v>2057</v>
      </c>
      <c r="AT27" s="84">
        <f t="shared" si="2"/>
        <v>2058</v>
      </c>
      <c r="AU27" s="84">
        <f t="shared" si="2"/>
        <v>2059</v>
      </c>
      <c r="AV27" s="84">
        <f t="shared" si="2"/>
        <v>2060</v>
      </c>
      <c r="AW27" s="84">
        <f t="shared" si="2"/>
        <v>2061</v>
      </c>
      <c r="AX27" s="84">
        <f t="shared" si="2"/>
        <v>2062</v>
      </c>
      <c r="AY27" s="84">
        <f t="shared" si="2"/>
        <v>2063</v>
      </c>
      <c r="AZ27" s="84">
        <f t="shared" si="2"/>
        <v>2064</v>
      </c>
      <c r="BA27" s="84">
        <f t="shared" si="2"/>
        <v>2065</v>
      </c>
      <c r="BB27" s="84">
        <f t="shared" si="2"/>
        <v>2066</v>
      </c>
    </row>
    <row r="28" spans="1:54" ht="15" hidden="1" customHeight="1" outlineLevel="1">
      <c r="A28" s="38"/>
      <c r="B28" s="38" t="s">
        <v>86</v>
      </c>
      <c r="C28" s="38"/>
      <c r="D28" s="73"/>
      <c r="E28" s="85">
        <v>0</v>
      </c>
      <c r="F28" s="38">
        <f xml:space="preserve"> E29</f>
        <v>1</v>
      </c>
      <c r="G28" s="38">
        <f t="shared" ref="G28:BB28" si="3" xml:space="preserve"> F29</f>
        <v>2</v>
      </c>
      <c r="H28" s="38">
        <f t="shared" si="3"/>
        <v>3</v>
      </c>
      <c r="I28" s="38">
        <f t="shared" si="3"/>
        <v>4</v>
      </c>
      <c r="J28" s="38">
        <f t="shared" si="3"/>
        <v>5</v>
      </c>
      <c r="K28" s="38">
        <f t="shared" si="3"/>
        <v>6</v>
      </c>
      <c r="L28" s="38">
        <f t="shared" si="3"/>
        <v>7</v>
      </c>
      <c r="M28" s="38">
        <f t="shared" si="3"/>
        <v>8</v>
      </c>
      <c r="N28" s="38">
        <f t="shared" si="3"/>
        <v>9</v>
      </c>
      <c r="O28" s="38">
        <f t="shared" si="3"/>
        <v>10</v>
      </c>
      <c r="P28" s="38">
        <f t="shared" si="3"/>
        <v>11</v>
      </c>
      <c r="Q28" s="38">
        <f t="shared" si="3"/>
        <v>12</v>
      </c>
      <c r="R28" s="38">
        <f t="shared" si="3"/>
        <v>13</v>
      </c>
      <c r="S28" s="38">
        <f t="shared" si="3"/>
        <v>14</v>
      </c>
      <c r="T28" s="38">
        <f t="shared" si="3"/>
        <v>15</v>
      </c>
      <c r="U28" s="38">
        <f t="shared" si="3"/>
        <v>16</v>
      </c>
      <c r="V28" s="38">
        <f t="shared" si="3"/>
        <v>17</v>
      </c>
      <c r="W28" s="38">
        <f t="shared" si="3"/>
        <v>18</v>
      </c>
      <c r="X28" s="38">
        <f t="shared" si="3"/>
        <v>19</v>
      </c>
      <c r="Y28" s="38">
        <f t="shared" si="3"/>
        <v>20</v>
      </c>
      <c r="Z28" s="38">
        <f t="shared" si="3"/>
        <v>21</v>
      </c>
      <c r="AA28" s="38">
        <f t="shared" si="3"/>
        <v>22</v>
      </c>
      <c r="AB28" s="38">
        <f t="shared" si="3"/>
        <v>23</v>
      </c>
      <c r="AC28" s="38">
        <f t="shared" si="3"/>
        <v>24</v>
      </c>
      <c r="AD28" s="38">
        <f t="shared" si="3"/>
        <v>25</v>
      </c>
      <c r="AE28" s="38">
        <f t="shared" si="3"/>
        <v>26</v>
      </c>
      <c r="AF28" s="38">
        <f t="shared" si="3"/>
        <v>27</v>
      </c>
      <c r="AG28" s="38">
        <f t="shared" si="3"/>
        <v>28</v>
      </c>
      <c r="AH28" s="38">
        <f t="shared" si="3"/>
        <v>29</v>
      </c>
      <c r="AI28" s="38">
        <f t="shared" si="3"/>
        <v>30</v>
      </c>
      <c r="AJ28" s="38">
        <f t="shared" si="3"/>
        <v>31</v>
      </c>
      <c r="AK28" s="38">
        <f t="shared" si="3"/>
        <v>32</v>
      </c>
      <c r="AL28" s="38">
        <f t="shared" si="3"/>
        <v>33</v>
      </c>
      <c r="AM28" s="38">
        <f t="shared" si="3"/>
        <v>34</v>
      </c>
      <c r="AN28" s="38">
        <f t="shared" si="3"/>
        <v>35</v>
      </c>
      <c r="AO28" s="38">
        <f t="shared" si="3"/>
        <v>36</v>
      </c>
      <c r="AP28" s="38">
        <f t="shared" si="3"/>
        <v>37</v>
      </c>
      <c r="AQ28" s="38">
        <f t="shared" si="3"/>
        <v>38</v>
      </c>
      <c r="AR28" s="38">
        <f t="shared" si="3"/>
        <v>39</v>
      </c>
      <c r="AS28" s="38">
        <f t="shared" si="3"/>
        <v>40</v>
      </c>
      <c r="AT28" s="38">
        <f t="shared" si="3"/>
        <v>41</v>
      </c>
      <c r="AU28" s="38">
        <f t="shared" si="3"/>
        <v>42</v>
      </c>
      <c r="AV28" s="38">
        <f t="shared" si="3"/>
        <v>43</v>
      </c>
      <c r="AW28" s="38">
        <f t="shared" si="3"/>
        <v>44</v>
      </c>
      <c r="AX28" s="38">
        <f t="shared" si="3"/>
        <v>45</v>
      </c>
      <c r="AY28" s="38">
        <f t="shared" si="3"/>
        <v>46</v>
      </c>
      <c r="AZ28" s="38">
        <f t="shared" si="3"/>
        <v>47</v>
      </c>
      <c r="BA28" s="38">
        <f t="shared" si="3"/>
        <v>48</v>
      </c>
      <c r="BB28" s="38">
        <f t="shared" si="3"/>
        <v>49</v>
      </c>
    </row>
    <row r="29" spans="1:54" ht="15" hidden="1" customHeight="1" outlineLevel="1">
      <c r="A29" s="38"/>
      <c r="B29" s="38" t="s">
        <v>87</v>
      </c>
      <c r="C29" s="38"/>
      <c r="D29" s="73"/>
      <c r="E29" s="38">
        <f xml:space="preserve"> E28 + 1</f>
        <v>1</v>
      </c>
      <c r="F29" s="38">
        <f xml:space="preserve"> F28 + 1</f>
        <v>2</v>
      </c>
      <c r="G29" s="38">
        <f t="shared" ref="G29:BB29" si="4" xml:space="preserve"> G28 + 1</f>
        <v>3</v>
      </c>
      <c r="H29" s="38">
        <f t="shared" si="4"/>
        <v>4</v>
      </c>
      <c r="I29" s="38">
        <f t="shared" si="4"/>
        <v>5</v>
      </c>
      <c r="J29" s="38">
        <f t="shared" si="4"/>
        <v>6</v>
      </c>
      <c r="K29" s="38">
        <f t="shared" si="4"/>
        <v>7</v>
      </c>
      <c r="L29" s="38">
        <f t="shared" si="4"/>
        <v>8</v>
      </c>
      <c r="M29" s="38">
        <f t="shared" si="4"/>
        <v>9</v>
      </c>
      <c r="N29" s="38">
        <f t="shared" si="4"/>
        <v>10</v>
      </c>
      <c r="O29" s="38">
        <f t="shared" si="4"/>
        <v>11</v>
      </c>
      <c r="P29" s="38">
        <f t="shared" si="4"/>
        <v>12</v>
      </c>
      <c r="Q29" s="38">
        <f t="shared" si="4"/>
        <v>13</v>
      </c>
      <c r="R29" s="38">
        <f t="shared" si="4"/>
        <v>14</v>
      </c>
      <c r="S29" s="38">
        <f t="shared" si="4"/>
        <v>15</v>
      </c>
      <c r="T29" s="38">
        <f t="shared" si="4"/>
        <v>16</v>
      </c>
      <c r="U29" s="38">
        <f t="shared" si="4"/>
        <v>17</v>
      </c>
      <c r="V29" s="38">
        <f t="shared" si="4"/>
        <v>18</v>
      </c>
      <c r="W29" s="38">
        <f t="shared" si="4"/>
        <v>19</v>
      </c>
      <c r="X29" s="38">
        <f t="shared" si="4"/>
        <v>20</v>
      </c>
      <c r="Y29" s="38">
        <f t="shared" si="4"/>
        <v>21</v>
      </c>
      <c r="Z29" s="38">
        <f t="shared" si="4"/>
        <v>22</v>
      </c>
      <c r="AA29" s="38">
        <f t="shared" si="4"/>
        <v>23</v>
      </c>
      <c r="AB29" s="38">
        <f t="shared" si="4"/>
        <v>24</v>
      </c>
      <c r="AC29" s="38">
        <f t="shared" si="4"/>
        <v>25</v>
      </c>
      <c r="AD29" s="38">
        <f t="shared" si="4"/>
        <v>26</v>
      </c>
      <c r="AE29" s="38">
        <f t="shared" si="4"/>
        <v>27</v>
      </c>
      <c r="AF29" s="38">
        <f t="shared" si="4"/>
        <v>28</v>
      </c>
      <c r="AG29" s="38">
        <f t="shared" si="4"/>
        <v>29</v>
      </c>
      <c r="AH29" s="38">
        <f t="shared" si="4"/>
        <v>30</v>
      </c>
      <c r="AI29" s="38">
        <f t="shared" si="4"/>
        <v>31</v>
      </c>
      <c r="AJ29" s="38">
        <f t="shared" si="4"/>
        <v>32</v>
      </c>
      <c r="AK29" s="38">
        <f t="shared" si="4"/>
        <v>33</v>
      </c>
      <c r="AL29" s="38">
        <f t="shared" si="4"/>
        <v>34</v>
      </c>
      <c r="AM29" s="38">
        <f t="shared" si="4"/>
        <v>35</v>
      </c>
      <c r="AN29" s="38">
        <f t="shared" si="4"/>
        <v>36</v>
      </c>
      <c r="AO29" s="38">
        <f t="shared" si="4"/>
        <v>37</v>
      </c>
      <c r="AP29" s="38">
        <f t="shared" si="4"/>
        <v>38</v>
      </c>
      <c r="AQ29" s="38">
        <f t="shared" si="4"/>
        <v>39</v>
      </c>
      <c r="AR29" s="38">
        <f t="shared" si="4"/>
        <v>40</v>
      </c>
      <c r="AS29" s="38">
        <f t="shared" si="4"/>
        <v>41</v>
      </c>
      <c r="AT29" s="38">
        <f t="shared" si="4"/>
        <v>42</v>
      </c>
      <c r="AU29" s="38">
        <f t="shared" si="4"/>
        <v>43</v>
      </c>
      <c r="AV29" s="38">
        <f t="shared" si="4"/>
        <v>44</v>
      </c>
      <c r="AW29" s="38">
        <f t="shared" si="4"/>
        <v>45</v>
      </c>
      <c r="AX29" s="38">
        <f t="shared" si="4"/>
        <v>46</v>
      </c>
      <c r="AY29" s="38">
        <f t="shared" si="4"/>
        <v>47</v>
      </c>
      <c r="AZ29" s="38">
        <f t="shared" si="4"/>
        <v>48</v>
      </c>
      <c r="BA29" s="38">
        <f t="shared" si="4"/>
        <v>49</v>
      </c>
      <c r="BB29" s="38">
        <f t="shared" si="4"/>
        <v>50</v>
      </c>
    </row>
    <row r="30" spans="1:54" ht="15" hidden="1" customHeight="1" outlineLevel="1">
      <c r="A30" s="38"/>
      <c r="B30" s="38" t="s">
        <v>88</v>
      </c>
      <c r="C30" s="38"/>
      <c r="D30" s="73"/>
      <c r="E30" s="38">
        <f xml:space="preserve"> --(E29 &lt;= 'Primary inputs Alt'!$C$17)</f>
        <v>1</v>
      </c>
      <c r="F30" s="38">
        <f xml:space="preserve"> --(F29 &lt;= 'Primary inputs Alt'!$C$17)</f>
        <v>1</v>
      </c>
      <c r="G30" s="38">
        <f xml:space="preserve"> --(G29 &lt;= 'Primary inputs Alt'!$C$17)</f>
        <v>1</v>
      </c>
      <c r="H30" s="38">
        <f xml:space="preserve"> --(H29 &lt;= 'Primary inputs Alt'!$C$17)</f>
        <v>1</v>
      </c>
      <c r="I30" s="38">
        <f xml:space="preserve"> --(I29 &lt;= 'Primary inputs Alt'!$C$17)</f>
        <v>1</v>
      </c>
      <c r="J30" s="38">
        <f xml:space="preserve"> --(J29 &lt;= 'Primary inputs Alt'!$C$17)</f>
        <v>1</v>
      </c>
      <c r="K30" s="38">
        <f xml:space="preserve"> --(K29 &lt;= 'Primary inputs Alt'!$C$17)</f>
        <v>1</v>
      </c>
      <c r="L30" s="38">
        <f xml:space="preserve"> --(L29 &lt;= 'Primary inputs Alt'!$C$17)</f>
        <v>1</v>
      </c>
      <c r="M30" s="38">
        <f xml:space="preserve"> --(M29 &lt;= 'Primary inputs Alt'!$C$17)</f>
        <v>1</v>
      </c>
      <c r="N30" s="38">
        <f xml:space="preserve"> --(N29 &lt;= 'Primary inputs Alt'!$C$17)</f>
        <v>1</v>
      </c>
      <c r="O30" s="38">
        <f xml:space="preserve"> --(O29 &lt;= 'Primary inputs Alt'!$C$17)</f>
        <v>1</v>
      </c>
      <c r="P30" s="38">
        <f xml:space="preserve"> --(P29 &lt;= 'Primary inputs Alt'!$C$17)</f>
        <v>1</v>
      </c>
      <c r="Q30" s="38">
        <f xml:space="preserve"> --(Q29 &lt;= 'Primary inputs Alt'!$C$17)</f>
        <v>1</v>
      </c>
      <c r="R30" s="38">
        <f xml:space="preserve"> --(R29 &lt;= 'Primary inputs Alt'!$C$17)</f>
        <v>1</v>
      </c>
      <c r="S30" s="38">
        <f xml:space="preserve"> --(S29 &lt;= 'Primary inputs Alt'!$C$17)</f>
        <v>1</v>
      </c>
      <c r="T30" s="38">
        <f xml:space="preserve"> --(T29 &lt;= 'Primary inputs Alt'!$C$17)</f>
        <v>1</v>
      </c>
      <c r="U30" s="38">
        <f xml:space="preserve"> --(U29 &lt;= 'Primary inputs Alt'!$C$17)</f>
        <v>1</v>
      </c>
      <c r="V30" s="38">
        <f xml:space="preserve"> --(V29 &lt;= 'Primary inputs Alt'!$C$17)</f>
        <v>1</v>
      </c>
      <c r="W30" s="38">
        <f xml:space="preserve"> --(W29 &lt;= 'Primary inputs Alt'!$C$17)</f>
        <v>1</v>
      </c>
      <c r="X30" s="38">
        <f xml:space="preserve"> --(X29 &lt;= 'Primary inputs Alt'!$C$17)</f>
        <v>1</v>
      </c>
      <c r="Y30" s="38">
        <f xml:space="preserve"> --(Y29 &lt;= 'Primary inputs Alt'!$C$17)</f>
        <v>1</v>
      </c>
      <c r="Z30" s="38">
        <f xml:space="preserve"> --(Z29 &lt;= 'Primary inputs Alt'!$C$17)</f>
        <v>1</v>
      </c>
      <c r="AA30" s="38">
        <f xml:space="preserve"> --(AA29 &lt;= 'Primary inputs Alt'!$C$17)</f>
        <v>1</v>
      </c>
      <c r="AB30" s="38">
        <f xml:space="preserve"> --(AB29 &lt;= 'Primary inputs Alt'!$C$17)</f>
        <v>1</v>
      </c>
      <c r="AC30" s="38">
        <f xml:space="preserve"> --(AC29 &lt;= 'Primary inputs Alt'!$C$17)</f>
        <v>1</v>
      </c>
      <c r="AD30" s="38">
        <f xml:space="preserve"> --(AD29 &lt;= 'Primary inputs Alt'!$C$17)</f>
        <v>1</v>
      </c>
      <c r="AE30" s="38">
        <f xml:space="preserve"> --(AE29 &lt;= 'Primary inputs Alt'!$C$17)</f>
        <v>1</v>
      </c>
      <c r="AF30" s="38">
        <f xml:space="preserve"> --(AF29 &lt;= 'Primary inputs Alt'!$C$17)</f>
        <v>1</v>
      </c>
      <c r="AG30" s="38">
        <f xml:space="preserve"> --(AG29 &lt;= 'Primary inputs Alt'!$C$17)</f>
        <v>1</v>
      </c>
      <c r="AH30" s="38">
        <f xml:space="preserve"> --(AH29 &lt;= 'Primary inputs Alt'!$C$17)</f>
        <v>1</v>
      </c>
      <c r="AI30" s="38">
        <f xml:space="preserve"> --(AI29 &lt;= 'Primary inputs Alt'!$C$17)</f>
        <v>1</v>
      </c>
      <c r="AJ30" s="38">
        <f xml:space="preserve"> --(AJ29 &lt;= 'Primary inputs Alt'!$C$17)</f>
        <v>1</v>
      </c>
      <c r="AK30" s="38">
        <f xml:space="preserve"> --(AK29 &lt;= 'Primary inputs Alt'!$C$17)</f>
        <v>1</v>
      </c>
      <c r="AL30" s="38">
        <f xml:space="preserve"> --(AL29 &lt;= 'Primary inputs Alt'!$C$17)</f>
        <v>1</v>
      </c>
      <c r="AM30" s="38">
        <f xml:space="preserve"> --(AM29 &lt;= 'Primary inputs Alt'!$C$17)</f>
        <v>1</v>
      </c>
      <c r="AN30" s="38">
        <f xml:space="preserve"> --(AN29 &lt;= 'Primary inputs Alt'!$C$17)</f>
        <v>1</v>
      </c>
      <c r="AO30" s="38">
        <f xml:space="preserve"> --(AO29 &lt;= 'Primary inputs Alt'!$C$17)</f>
        <v>1</v>
      </c>
      <c r="AP30" s="38">
        <f xml:space="preserve"> --(AP29 &lt;= 'Primary inputs Alt'!$C$17)</f>
        <v>1</v>
      </c>
      <c r="AQ30" s="38">
        <f xml:space="preserve"> --(AQ29 &lt;= 'Primary inputs Alt'!$C$17)</f>
        <v>1</v>
      </c>
      <c r="AR30" s="38">
        <f xml:space="preserve"> --(AR29 &lt;= 'Primary inputs Alt'!$C$17)</f>
        <v>1</v>
      </c>
      <c r="AS30" s="38">
        <f xml:space="preserve"> --(AS29 &lt;= 'Primary inputs Alt'!$C$17)</f>
        <v>1</v>
      </c>
      <c r="AT30" s="38">
        <f xml:space="preserve"> --(AT29 &lt;= 'Primary inputs Alt'!$C$17)</f>
        <v>1</v>
      </c>
      <c r="AU30" s="38">
        <f xml:space="preserve"> --(AU29 &lt;= 'Primary inputs Alt'!$C$17)</f>
        <v>1</v>
      </c>
      <c r="AV30" s="38">
        <f xml:space="preserve"> --(AV29 &lt;= 'Primary inputs Alt'!$C$17)</f>
        <v>1</v>
      </c>
      <c r="AW30" s="38">
        <f xml:space="preserve"> --(AW29 &lt;= 'Primary inputs Alt'!$C$17)</f>
        <v>1</v>
      </c>
      <c r="AX30" s="38">
        <f xml:space="preserve"> --(AX29 &lt;= 'Primary inputs Alt'!$C$17)</f>
        <v>1</v>
      </c>
      <c r="AY30" s="38">
        <f xml:space="preserve"> --(AY29 &lt;= 'Primary inputs Alt'!$C$17)</f>
        <v>1</v>
      </c>
      <c r="AZ30" s="38">
        <f xml:space="preserve"> --(AZ29 &lt;= 'Primary inputs Alt'!$C$17)</f>
        <v>1</v>
      </c>
      <c r="BA30" s="38">
        <f xml:space="preserve"> --(BA29 &lt;= 'Primary inputs Alt'!$C$17)</f>
        <v>1</v>
      </c>
      <c r="BB30" s="38">
        <f xml:space="preserve"> --(BB29 &lt;= 'Primary inputs Alt'!$C$17)</f>
        <v>1</v>
      </c>
    </row>
    <row r="31" spans="1:54" ht="15" hidden="1" customHeight="1" outlineLevel="1">
      <c r="A31" s="38"/>
      <c r="B31" s="38"/>
      <c r="C31" s="38"/>
      <c r="D31" s="73"/>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row>
    <row r="32" spans="1:54" s="20" customFormat="1" ht="15" hidden="1" customHeight="1" outlineLevel="1">
      <c r="A32" s="86"/>
      <c r="B32" s="86" t="s">
        <v>89</v>
      </c>
      <c r="C32" s="86"/>
      <c r="D32" s="87"/>
      <c r="E32" s="88">
        <f>'Primary Inputs'!E32</f>
        <v>0.5</v>
      </c>
      <c r="F32" s="86">
        <f xml:space="preserve"> E32 + 1</f>
        <v>1.5</v>
      </c>
      <c r="G32" s="86">
        <f t="shared" ref="G32:BB32" si="5" xml:space="preserve"> F32 + 1</f>
        <v>2.5</v>
      </c>
      <c r="H32" s="86">
        <f t="shared" si="5"/>
        <v>3.5</v>
      </c>
      <c r="I32" s="86">
        <f t="shared" si="5"/>
        <v>4.5</v>
      </c>
      <c r="J32" s="86">
        <f t="shared" si="5"/>
        <v>5.5</v>
      </c>
      <c r="K32" s="86">
        <f t="shared" si="5"/>
        <v>6.5</v>
      </c>
      <c r="L32" s="86">
        <f t="shared" si="5"/>
        <v>7.5</v>
      </c>
      <c r="M32" s="86">
        <f t="shared" si="5"/>
        <v>8.5</v>
      </c>
      <c r="N32" s="86">
        <f t="shared" si="5"/>
        <v>9.5</v>
      </c>
      <c r="O32" s="86">
        <f t="shared" si="5"/>
        <v>10.5</v>
      </c>
      <c r="P32" s="86">
        <f t="shared" si="5"/>
        <v>11.5</v>
      </c>
      <c r="Q32" s="86">
        <f t="shared" si="5"/>
        <v>12.5</v>
      </c>
      <c r="R32" s="86">
        <f t="shared" si="5"/>
        <v>13.5</v>
      </c>
      <c r="S32" s="86">
        <f t="shared" si="5"/>
        <v>14.5</v>
      </c>
      <c r="T32" s="86">
        <f t="shared" si="5"/>
        <v>15.5</v>
      </c>
      <c r="U32" s="86">
        <f t="shared" si="5"/>
        <v>16.5</v>
      </c>
      <c r="V32" s="86">
        <f t="shared" si="5"/>
        <v>17.5</v>
      </c>
      <c r="W32" s="86">
        <f t="shared" si="5"/>
        <v>18.5</v>
      </c>
      <c r="X32" s="86">
        <f t="shared" si="5"/>
        <v>19.5</v>
      </c>
      <c r="Y32" s="86">
        <f t="shared" si="5"/>
        <v>20.5</v>
      </c>
      <c r="Z32" s="86">
        <f t="shared" si="5"/>
        <v>21.5</v>
      </c>
      <c r="AA32" s="86">
        <f t="shared" si="5"/>
        <v>22.5</v>
      </c>
      <c r="AB32" s="86">
        <f t="shared" si="5"/>
        <v>23.5</v>
      </c>
      <c r="AC32" s="86">
        <f t="shared" si="5"/>
        <v>24.5</v>
      </c>
      <c r="AD32" s="86">
        <f t="shared" si="5"/>
        <v>25.5</v>
      </c>
      <c r="AE32" s="86">
        <f t="shared" si="5"/>
        <v>26.5</v>
      </c>
      <c r="AF32" s="86">
        <f t="shared" si="5"/>
        <v>27.5</v>
      </c>
      <c r="AG32" s="86">
        <f t="shared" si="5"/>
        <v>28.5</v>
      </c>
      <c r="AH32" s="86">
        <f t="shared" si="5"/>
        <v>29.5</v>
      </c>
      <c r="AI32" s="86">
        <f t="shared" si="5"/>
        <v>30.5</v>
      </c>
      <c r="AJ32" s="86">
        <f t="shared" si="5"/>
        <v>31.5</v>
      </c>
      <c r="AK32" s="86">
        <f t="shared" si="5"/>
        <v>32.5</v>
      </c>
      <c r="AL32" s="86">
        <f t="shared" si="5"/>
        <v>33.5</v>
      </c>
      <c r="AM32" s="86">
        <f t="shared" si="5"/>
        <v>34.5</v>
      </c>
      <c r="AN32" s="86">
        <f t="shared" si="5"/>
        <v>35.5</v>
      </c>
      <c r="AO32" s="86">
        <f t="shared" si="5"/>
        <v>36.5</v>
      </c>
      <c r="AP32" s="86">
        <f t="shared" si="5"/>
        <v>37.5</v>
      </c>
      <c r="AQ32" s="86">
        <f t="shared" si="5"/>
        <v>38.5</v>
      </c>
      <c r="AR32" s="86">
        <f t="shared" si="5"/>
        <v>39.5</v>
      </c>
      <c r="AS32" s="86">
        <f t="shared" si="5"/>
        <v>40.5</v>
      </c>
      <c r="AT32" s="86">
        <f t="shared" si="5"/>
        <v>41.5</v>
      </c>
      <c r="AU32" s="86">
        <f t="shared" si="5"/>
        <v>42.5</v>
      </c>
      <c r="AV32" s="86">
        <f t="shared" si="5"/>
        <v>43.5</v>
      </c>
      <c r="AW32" s="86">
        <f t="shared" si="5"/>
        <v>44.5</v>
      </c>
      <c r="AX32" s="86">
        <f t="shared" si="5"/>
        <v>45.5</v>
      </c>
      <c r="AY32" s="86">
        <f t="shared" si="5"/>
        <v>46.5</v>
      </c>
      <c r="AZ32" s="86">
        <f t="shared" si="5"/>
        <v>47.5</v>
      </c>
      <c r="BA32" s="86">
        <f t="shared" si="5"/>
        <v>48.5</v>
      </c>
      <c r="BB32" s="86">
        <f t="shared" si="5"/>
        <v>49.5</v>
      </c>
    </row>
    <row r="33" spans="1:54" ht="15" hidden="1" customHeight="1" outlineLevel="1">
      <c r="A33" s="38"/>
      <c r="B33" s="38" t="s">
        <v>0</v>
      </c>
      <c r="C33" s="38"/>
      <c r="D33" s="73"/>
      <c r="E33" s="89">
        <f xml:space="preserve"> (1 + E19) ^ E$32</f>
        <v>1.019803902718557</v>
      </c>
      <c r="F33" s="89">
        <f t="shared" ref="F33:BB33" si="6" xml:space="preserve"> E33 * (1+F19) ^ (F32-E32)</f>
        <v>1.0605960588272993</v>
      </c>
      <c r="G33" s="89">
        <f t="shared" si="6"/>
        <v>1.1030199011803914</v>
      </c>
      <c r="H33" s="89">
        <f t="shared" si="6"/>
        <v>1.147140697227607</v>
      </c>
      <c r="I33" s="89">
        <f t="shared" si="6"/>
        <v>1.1930263251167113</v>
      </c>
      <c r="J33" s="89">
        <f t="shared" si="6"/>
        <v>1.2407473781213798</v>
      </c>
      <c r="K33" s="89">
        <f t="shared" si="6"/>
        <v>1.2903772732462351</v>
      </c>
      <c r="L33" s="89">
        <f t="shared" si="6"/>
        <v>1.3419923641760845</v>
      </c>
      <c r="M33" s="89">
        <f t="shared" si="6"/>
        <v>1.3956720587431279</v>
      </c>
      <c r="N33" s="89">
        <f t="shared" si="6"/>
        <v>1.4514989410928532</v>
      </c>
      <c r="O33" s="89">
        <f t="shared" si="6"/>
        <v>1.5095588987365673</v>
      </c>
      <c r="P33" s="89">
        <f t="shared" si="6"/>
        <v>1.5699412546860301</v>
      </c>
      <c r="Q33" s="89">
        <f t="shared" si="6"/>
        <v>1.6327389048734713</v>
      </c>
      <c r="R33" s="89">
        <f t="shared" si="6"/>
        <v>1.6980484610684101</v>
      </c>
      <c r="S33" s="89">
        <f t="shared" si="6"/>
        <v>1.7659703995111466</v>
      </c>
      <c r="T33" s="89">
        <f t="shared" si="6"/>
        <v>1.8366092154915925</v>
      </c>
      <c r="U33" s="89">
        <f t="shared" si="6"/>
        <v>1.9100735841112562</v>
      </c>
      <c r="V33" s="89">
        <f t="shared" si="6"/>
        <v>1.9864765274757066</v>
      </c>
      <c r="W33" s="89">
        <f t="shared" si="6"/>
        <v>2.0659355885747348</v>
      </c>
      <c r="X33" s="89">
        <f t="shared" si="6"/>
        <v>2.1485730121177244</v>
      </c>
      <c r="Y33" s="89">
        <f t="shared" si="6"/>
        <v>2.2345159326024335</v>
      </c>
      <c r="Z33" s="89">
        <f t="shared" si="6"/>
        <v>2.3238965699065308</v>
      </c>
      <c r="AA33" s="89">
        <f t="shared" si="6"/>
        <v>2.4168524327027923</v>
      </c>
      <c r="AB33" s="89">
        <f t="shared" si="6"/>
        <v>2.5135265300109042</v>
      </c>
      <c r="AC33" s="89">
        <f t="shared" si="6"/>
        <v>2.6140675912113402</v>
      </c>
      <c r="AD33" s="89">
        <f t="shared" si="6"/>
        <v>2.718630294859794</v>
      </c>
      <c r="AE33" s="89">
        <f t="shared" si="6"/>
        <v>2.8273755066541857</v>
      </c>
      <c r="AF33" s="89">
        <f t="shared" si="6"/>
        <v>2.940470526920353</v>
      </c>
      <c r="AG33" s="89">
        <f t="shared" si="6"/>
        <v>3.0580893479971674</v>
      </c>
      <c r="AH33" s="89">
        <f t="shared" si="6"/>
        <v>3.1804129219170543</v>
      </c>
      <c r="AI33" s="89">
        <f t="shared" si="6"/>
        <v>3.3076294387937364</v>
      </c>
      <c r="AJ33" s="89">
        <f t="shared" si="6"/>
        <v>3.4399346163454858</v>
      </c>
      <c r="AK33" s="89">
        <f t="shared" si="6"/>
        <v>3.5775320009993052</v>
      </c>
      <c r="AL33" s="89">
        <f t="shared" si="6"/>
        <v>3.7206332810392775</v>
      </c>
      <c r="AM33" s="89">
        <f t="shared" si="6"/>
        <v>3.8694586122808485</v>
      </c>
      <c r="AN33" s="89">
        <f t="shared" si="6"/>
        <v>4.024236956772083</v>
      </c>
      <c r="AO33" s="89">
        <f t="shared" si="6"/>
        <v>4.1852064350429661</v>
      </c>
      <c r="AP33" s="89">
        <f t="shared" si="6"/>
        <v>4.3526146924446847</v>
      </c>
      <c r="AQ33" s="89">
        <f t="shared" si="6"/>
        <v>4.5267192801424718</v>
      </c>
      <c r="AR33" s="89">
        <f t="shared" si="6"/>
        <v>4.7077880513481709</v>
      </c>
      <c r="AS33" s="89">
        <f t="shared" si="6"/>
        <v>4.8960995734020978</v>
      </c>
      <c r="AT33" s="89">
        <f t="shared" si="6"/>
        <v>5.0919435563381823</v>
      </c>
      <c r="AU33" s="89">
        <f t="shared" si="6"/>
        <v>5.2956212985917102</v>
      </c>
      <c r="AV33" s="89">
        <f t="shared" si="6"/>
        <v>5.5074461505353787</v>
      </c>
      <c r="AW33" s="89">
        <f t="shared" si="6"/>
        <v>5.7277439965567938</v>
      </c>
      <c r="AX33" s="89">
        <f t="shared" si="6"/>
        <v>5.9568537564190658</v>
      </c>
      <c r="AY33" s="89">
        <f t="shared" si="6"/>
        <v>6.1951279066758289</v>
      </c>
      <c r="AZ33" s="89">
        <f t="shared" si="6"/>
        <v>6.4429330229428619</v>
      </c>
      <c r="BA33" s="89">
        <f t="shared" si="6"/>
        <v>6.7006503438605769</v>
      </c>
      <c r="BB33" s="89">
        <f t="shared" si="6"/>
        <v>6.9686763576150001</v>
      </c>
    </row>
    <row r="34" spans="1:54" ht="15" hidden="1" customHeight="1" outlineLevel="1">
      <c r="A34" s="38"/>
      <c r="B34" s="38" t="s">
        <v>78</v>
      </c>
      <c r="C34" s="38"/>
      <c r="D34" s="73"/>
      <c r="E34" s="89">
        <f xml:space="preserve"> 1 / E33</f>
        <v>0.98058067569092011</v>
      </c>
      <c r="F34" s="89">
        <f xml:space="preserve"> 1 / F33</f>
        <v>0.94286603431819238</v>
      </c>
      <c r="G34" s="89">
        <f t="shared" ref="G34:BB34" si="7" xml:space="preserve"> 1 / G33</f>
        <v>0.9066019560751849</v>
      </c>
      <c r="H34" s="89">
        <f t="shared" si="7"/>
        <v>0.87173265007229317</v>
      </c>
      <c r="I34" s="89">
        <f t="shared" si="7"/>
        <v>0.83820447122335884</v>
      </c>
      <c r="J34" s="89">
        <f t="shared" si="7"/>
        <v>0.80596583771476804</v>
      </c>
      <c r="K34" s="89">
        <f t="shared" si="7"/>
        <v>0.77496715164881547</v>
      </c>
      <c r="L34" s="89">
        <f t="shared" si="7"/>
        <v>0.74516072273924561</v>
      </c>
      <c r="M34" s="89">
        <f t="shared" si="7"/>
        <v>0.71650069494158231</v>
      </c>
      <c r="N34" s="89">
        <f t="shared" si="7"/>
        <v>0.68894297590536757</v>
      </c>
      <c r="O34" s="89">
        <f t="shared" si="7"/>
        <v>0.66244516913977647</v>
      </c>
      <c r="P34" s="89">
        <f t="shared" si="7"/>
        <v>0.63696650878824657</v>
      </c>
      <c r="Q34" s="89">
        <f t="shared" si="7"/>
        <v>0.61246779691177555</v>
      </c>
      <c r="R34" s="89">
        <f t="shared" si="7"/>
        <v>0.58891134318439953</v>
      </c>
      <c r="S34" s="89">
        <f t="shared" si="7"/>
        <v>0.56626090690807651</v>
      </c>
      <c r="T34" s="89">
        <f t="shared" si="7"/>
        <v>0.54448164125776588</v>
      </c>
      <c r="U34" s="89">
        <f t="shared" si="7"/>
        <v>0.52354003967092866</v>
      </c>
      <c r="V34" s="89">
        <f t="shared" si="7"/>
        <v>0.50340388429896987</v>
      </c>
      <c r="W34" s="89">
        <f t="shared" si="7"/>
        <v>0.48404219644131719</v>
      </c>
      <c r="X34" s="89">
        <f t="shared" si="7"/>
        <v>0.46542518888588186</v>
      </c>
      <c r="Y34" s="89">
        <f t="shared" si="7"/>
        <v>0.44752422008257869</v>
      </c>
      <c r="Z34" s="89">
        <f t="shared" si="7"/>
        <v>0.43031175007940259</v>
      </c>
      <c r="AA34" s="89">
        <f t="shared" si="7"/>
        <v>0.41376129815327167</v>
      </c>
      <c r="AB34" s="89">
        <f t="shared" si="7"/>
        <v>0.39784740207045349</v>
      </c>
      <c r="AC34" s="89">
        <f t="shared" si="7"/>
        <v>0.38254557891389762</v>
      </c>
      <c r="AD34" s="89">
        <f t="shared" si="7"/>
        <v>0.36783228741720919</v>
      </c>
      <c r="AE34" s="89">
        <f t="shared" si="7"/>
        <v>0.35368489174731654</v>
      </c>
      <c r="AF34" s="89">
        <f t="shared" si="7"/>
        <v>0.3400816266801121</v>
      </c>
      <c r="AG34" s="89">
        <f t="shared" si="7"/>
        <v>0.32700156411549236</v>
      </c>
      <c r="AH34" s="89">
        <f t="shared" si="7"/>
        <v>0.31442458088028113</v>
      </c>
      <c r="AI34" s="89">
        <f t="shared" si="7"/>
        <v>0.30233132776950106</v>
      </c>
      <c r="AJ34" s="89">
        <f t="shared" si="7"/>
        <v>0.29070319977836639</v>
      </c>
      <c r="AK34" s="89">
        <f t="shared" si="7"/>
        <v>0.27952230747919848</v>
      </c>
      <c r="AL34" s="89">
        <f t="shared" si="7"/>
        <v>0.26877144949922932</v>
      </c>
      <c r="AM34" s="89">
        <f t="shared" si="7"/>
        <v>0.25843408605695128</v>
      </c>
      <c r="AN34" s="89">
        <f t="shared" si="7"/>
        <v>0.24849431351629925</v>
      </c>
      <c r="AO34" s="89">
        <f t="shared" si="7"/>
        <v>0.23893683991951853</v>
      </c>
      <c r="AP34" s="89">
        <f t="shared" si="7"/>
        <v>0.22974696146107551</v>
      </c>
      <c r="AQ34" s="89">
        <f t="shared" si="7"/>
        <v>0.22091053986641876</v>
      </c>
      <c r="AR34" s="89">
        <f t="shared" si="7"/>
        <v>0.21241398064078726</v>
      </c>
      <c r="AS34" s="89">
        <f t="shared" si="7"/>
        <v>0.20424421215460314</v>
      </c>
      <c r="AT34" s="89">
        <f t="shared" si="7"/>
        <v>0.19638866553327222</v>
      </c>
      <c r="AU34" s="89">
        <f t="shared" si="7"/>
        <v>0.18883525532045406</v>
      </c>
      <c r="AV34" s="89">
        <f t="shared" si="7"/>
        <v>0.18157236088505196</v>
      </c>
      <c r="AW34" s="89">
        <f t="shared" si="7"/>
        <v>0.17458880854331921</v>
      </c>
      <c r="AX34" s="89">
        <f t="shared" si="7"/>
        <v>0.16787385436857613</v>
      </c>
      <c r="AY34" s="89">
        <f t="shared" si="7"/>
        <v>0.16141716766209244</v>
      </c>
      <c r="AZ34" s="89">
        <f t="shared" si="7"/>
        <v>0.15520881505970427</v>
      </c>
      <c r="BA34" s="89">
        <f t="shared" si="7"/>
        <v>0.14923924524971563</v>
      </c>
      <c r="BB34" s="89">
        <f t="shared" si="7"/>
        <v>0.14349927427857273</v>
      </c>
    </row>
    <row r="35" spans="1:54" ht="15" hidden="1" customHeight="1" outlineLevel="1">
      <c r="A35" s="38"/>
      <c r="B35" s="38"/>
      <c r="C35" s="38"/>
      <c r="D35" s="73"/>
      <c r="E35" s="89"/>
      <c r="F35" s="89"/>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row>
    <row r="36" spans="1:54" ht="15" customHeight="1">
      <c r="A36" s="38"/>
      <c r="B36" s="38"/>
      <c r="C36" s="38"/>
      <c r="D36" s="73"/>
      <c r="E36" s="89"/>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row>
    <row r="37" spans="1:54" ht="15" customHeight="1"/>
    <row r="38" spans="1:54" ht="15" customHeight="1"/>
    <row r="39" spans="1:54" ht="15" customHeight="1"/>
    <row r="40" spans="1:54" ht="15" customHeight="1"/>
    <row r="41" spans="1:54" ht="15" customHeight="1"/>
    <row r="42" spans="1:54" ht="15" customHeight="1"/>
    <row r="43" spans="1:54" ht="15" customHeight="1"/>
    <row r="44" spans="1:54" ht="15" customHeight="1"/>
    <row r="45" spans="1:54" ht="15" customHeight="1"/>
    <row r="46" spans="1:54" ht="15" customHeight="1"/>
    <row r="47" spans="1:54" ht="15" customHeight="1"/>
    <row r="48" spans="1:5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sheetData>
  <sheetProtection sheet="1" objects="1" scenarios="1"/>
  <protectedRanges>
    <protectedRange sqref="C8:C9" name="User_Input_Primary"/>
  </protectedRanges>
  <mergeCells count="2">
    <mergeCell ref="C8:D8"/>
    <mergeCell ref="C9:D9"/>
  </mergeCells>
  <dataValidations count="4">
    <dataValidation type="whole" allowBlank="1" showInputMessage="1" showErrorMessage="1" sqref="C16">
      <formula1>2000</formula1>
      <formula2>2019</formula2>
    </dataValidation>
    <dataValidation type="decimal" allowBlank="1" showInputMessage="1" showErrorMessage="1" error="Discount rate must be between 0% and 100%.  Refer to the CBAx user guide for more information." sqref="E19:BB19">
      <formula1>0</formula1>
      <formula2>1</formula2>
    </dataValidation>
    <dataValidation type="whole" allowBlank="1" showInputMessage="1" showErrorMessage="1" error="Period for analysis must be an integer between 1 and 50 inclusive." sqref="C17">
      <formula1>1</formula1>
      <formula2>50</formula2>
    </dataValidation>
    <dataValidation type="list" allowBlank="1" showInputMessage="1" showErrorMessage="1" sqref="C21">
      <formula1>"No scaling, thousands, millions"</formula1>
    </dataValidation>
  </dataValidations>
  <pageMargins left="0" right="0.70866141732283472" top="0.74803149606299213" bottom="0.74803149606299213" header="0.31496062992125984" footer="0.31496062992125984"/>
  <pageSetup paperSize="8" orientation="portrait" r:id="rId1"/>
  <colBreaks count="2" manualBreakCount="2">
    <brk id="1" max="1048575" man="1"/>
    <brk id="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499984740745262"/>
  </sheetPr>
  <dimension ref="A1:BH390"/>
  <sheetViews>
    <sheetView zoomScale="80" zoomScaleNormal="80" workbookViewId="0">
      <pane xSplit="5" ySplit="2" topLeftCell="F312" activePane="bottomRight" state="frozen"/>
      <selection activeCell="F1" sqref="F1"/>
      <selection pane="topRight" activeCell="F1" sqref="F1"/>
      <selection pane="bottomLeft" activeCell="F1" sqref="F1"/>
      <selection pane="bottomRight" activeCell="K335" sqref="K335"/>
    </sheetView>
  </sheetViews>
  <sheetFormatPr defaultRowHeight="14.25"/>
  <cols>
    <col min="1" max="1" width="18.5" customWidth="1"/>
    <col min="2" max="3" width="4.875" customWidth="1"/>
    <col min="4" max="4" width="4.125" customWidth="1"/>
    <col min="5" max="5" width="41.25" customWidth="1"/>
    <col min="6" max="6" width="35.625" customWidth="1"/>
    <col min="7" max="7" width="27.75" customWidth="1"/>
    <col min="8" max="9" width="11.375" bestFit="1" customWidth="1"/>
    <col min="10" max="10" width="15.25" bestFit="1" customWidth="1"/>
    <col min="11" max="11" width="11.875" customWidth="1"/>
    <col min="12" max="13" width="10.875" bestFit="1" customWidth="1"/>
    <col min="14" max="16" width="11.375" customWidth="1"/>
    <col min="17" max="29" width="11.375" bestFit="1" customWidth="1"/>
    <col min="30" max="60" width="12.5" bestFit="1" customWidth="1"/>
  </cols>
  <sheetData>
    <row r="1" spans="1:60" ht="30">
      <c r="A1" s="117" t="s">
        <v>164</v>
      </c>
      <c r="B1" s="104"/>
      <c r="C1" s="104"/>
      <c r="D1" s="104"/>
      <c r="E1" s="104"/>
      <c r="F1" s="177" t="s">
        <v>311</v>
      </c>
      <c r="G1" s="176" t="str">
        <f ca="1">IF(AND(G335="OK",G373="OK",G384="OK"),"OK","ERROR")</f>
        <v>OK</v>
      </c>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row>
    <row r="2" spans="1:60" ht="30">
      <c r="A2" s="118"/>
      <c r="B2" s="118"/>
      <c r="C2" s="118"/>
      <c r="D2" s="118"/>
      <c r="E2" s="21" t="str">
        <f xml:space="preserve"> 'Primary Inputs'!B$27</f>
        <v>Timeline</v>
      </c>
      <c r="F2" s="21"/>
      <c r="G2" s="21"/>
      <c r="H2" s="3"/>
      <c r="I2" s="3"/>
      <c r="J2" s="21"/>
      <c r="K2" s="21">
        <f xml:space="preserve"> 'Primary Inputs'!E$27</f>
        <v>2017</v>
      </c>
      <c r="L2" s="21">
        <f xml:space="preserve"> 'Primary Inputs'!F$27</f>
        <v>2018</v>
      </c>
      <c r="M2" s="21">
        <f xml:space="preserve"> 'Primary Inputs'!G$27</f>
        <v>2019</v>
      </c>
      <c r="N2" s="21">
        <f xml:space="preserve"> 'Primary Inputs'!H$27</f>
        <v>2020</v>
      </c>
      <c r="O2" s="21">
        <f xml:space="preserve"> 'Primary Inputs'!I$27</f>
        <v>2021</v>
      </c>
      <c r="P2" s="21">
        <f xml:space="preserve"> 'Primary Inputs'!J$27</f>
        <v>2022</v>
      </c>
      <c r="Q2" s="21">
        <f xml:space="preserve"> 'Primary Inputs'!K$27</f>
        <v>2023</v>
      </c>
      <c r="R2" s="21">
        <f xml:space="preserve"> 'Primary Inputs'!L$27</f>
        <v>2024</v>
      </c>
      <c r="S2" s="21">
        <f xml:space="preserve"> 'Primary Inputs'!M$27</f>
        <v>2025</v>
      </c>
      <c r="T2" s="21">
        <f xml:space="preserve"> 'Primary Inputs'!N$27</f>
        <v>2026</v>
      </c>
      <c r="U2" s="21">
        <f xml:space="preserve"> 'Primary Inputs'!O$27</f>
        <v>2027</v>
      </c>
      <c r="V2" s="21">
        <f xml:space="preserve"> 'Primary Inputs'!P$27</f>
        <v>2028</v>
      </c>
      <c r="W2" s="21">
        <f xml:space="preserve"> 'Primary Inputs'!Q$27</f>
        <v>2029</v>
      </c>
      <c r="X2" s="21">
        <f xml:space="preserve"> 'Primary Inputs'!R$27</f>
        <v>2030</v>
      </c>
      <c r="Y2" s="21">
        <f xml:space="preserve"> 'Primary Inputs'!S$27</f>
        <v>2031</v>
      </c>
      <c r="Z2" s="21">
        <f xml:space="preserve"> 'Primary Inputs'!T$27</f>
        <v>2032</v>
      </c>
      <c r="AA2" s="21">
        <f xml:space="preserve"> 'Primary Inputs'!U$27</f>
        <v>2033</v>
      </c>
      <c r="AB2" s="21">
        <f xml:space="preserve"> 'Primary Inputs'!V$27</f>
        <v>2034</v>
      </c>
      <c r="AC2" s="21">
        <f xml:space="preserve"> 'Primary Inputs'!W$27</f>
        <v>2035</v>
      </c>
      <c r="AD2" s="21">
        <f xml:space="preserve"> 'Primary Inputs'!X$27</f>
        <v>2036</v>
      </c>
      <c r="AE2" s="21">
        <f xml:space="preserve"> 'Primary Inputs'!Y$27</f>
        <v>2037</v>
      </c>
      <c r="AF2" s="21">
        <f xml:space="preserve"> 'Primary Inputs'!Z$27</f>
        <v>2038</v>
      </c>
      <c r="AG2" s="21">
        <f xml:space="preserve"> 'Primary Inputs'!AA$27</f>
        <v>2039</v>
      </c>
      <c r="AH2" s="21">
        <f xml:space="preserve"> 'Primary Inputs'!AB$27</f>
        <v>2040</v>
      </c>
      <c r="AI2" s="21">
        <f xml:space="preserve"> 'Primary Inputs'!AC$27</f>
        <v>2041</v>
      </c>
      <c r="AJ2" s="21">
        <f xml:space="preserve"> 'Primary Inputs'!AD$27</f>
        <v>2042</v>
      </c>
      <c r="AK2" s="21">
        <f xml:space="preserve"> 'Primary Inputs'!AE$27</f>
        <v>2043</v>
      </c>
      <c r="AL2" s="21">
        <f xml:space="preserve"> 'Primary Inputs'!AF$27</f>
        <v>2044</v>
      </c>
      <c r="AM2" s="21">
        <f xml:space="preserve"> 'Primary Inputs'!AG$27</f>
        <v>2045</v>
      </c>
      <c r="AN2" s="21">
        <f xml:space="preserve"> 'Primary Inputs'!AH$27</f>
        <v>2046</v>
      </c>
      <c r="AO2" s="21">
        <f xml:space="preserve"> 'Primary Inputs'!AI$27</f>
        <v>2047</v>
      </c>
      <c r="AP2" s="21">
        <f xml:space="preserve"> 'Primary Inputs'!AJ$27</f>
        <v>2048</v>
      </c>
      <c r="AQ2" s="21">
        <f xml:space="preserve"> 'Primary Inputs'!AK$27</f>
        <v>2049</v>
      </c>
      <c r="AR2" s="21">
        <f xml:space="preserve"> 'Primary Inputs'!AL$27</f>
        <v>2050</v>
      </c>
      <c r="AS2" s="21">
        <f xml:space="preserve"> 'Primary Inputs'!AM$27</f>
        <v>2051</v>
      </c>
      <c r="AT2" s="21">
        <f xml:space="preserve"> 'Primary Inputs'!AN$27</f>
        <v>2052</v>
      </c>
      <c r="AU2" s="21">
        <f xml:space="preserve"> 'Primary Inputs'!AO$27</f>
        <v>2053</v>
      </c>
      <c r="AV2" s="21">
        <f xml:space="preserve"> 'Primary Inputs'!AP$27</f>
        <v>2054</v>
      </c>
      <c r="AW2" s="21">
        <f xml:space="preserve"> 'Primary Inputs'!AQ$27</f>
        <v>2055</v>
      </c>
      <c r="AX2" s="21">
        <f xml:space="preserve"> 'Primary Inputs'!AR$27</f>
        <v>2056</v>
      </c>
      <c r="AY2" s="21">
        <f xml:space="preserve"> 'Primary Inputs'!AS$27</f>
        <v>2057</v>
      </c>
      <c r="AZ2" s="21">
        <f xml:space="preserve"> 'Primary Inputs'!AT$27</f>
        <v>2058</v>
      </c>
      <c r="BA2" s="21">
        <f xml:space="preserve"> 'Primary Inputs'!AU$27</f>
        <v>2059</v>
      </c>
      <c r="BB2" s="21">
        <f xml:space="preserve"> 'Primary Inputs'!AV$27</f>
        <v>2060</v>
      </c>
      <c r="BC2" s="21">
        <f xml:space="preserve"> 'Primary Inputs'!AW$27</f>
        <v>2061</v>
      </c>
      <c r="BD2" s="21">
        <f xml:space="preserve"> 'Primary Inputs'!AX$27</f>
        <v>2062</v>
      </c>
      <c r="BE2" s="21">
        <f xml:space="preserve"> 'Primary Inputs'!AY$27</f>
        <v>2063</v>
      </c>
      <c r="BF2" s="21">
        <f xml:space="preserve"> 'Primary Inputs'!AZ$27</f>
        <v>2064</v>
      </c>
      <c r="BG2" s="21">
        <f xml:space="preserve"> 'Primary Inputs'!BA$27</f>
        <v>2065</v>
      </c>
      <c r="BH2" s="21">
        <f xml:space="preserve"> 'Primary Inputs'!BB$27</f>
        <v>2066</v>
      </c>
    </row>
    <row r="3" spans="1:60">
      <c r="A3" s="119"/>
      <c r="B3" s="119"/>
      <c r="C3" s="119"/>
      <c r="D3" s="119"/>
      <c r="E3" s="120" t="s">
        <v>78</v>
      </c>
      <c r="F3" s="120"/>
      <c r="G3" s="120"/>
      <c r="H3" s="119"/>
      <c r="I3" s="119"/>
      <c r="J3" s="119"/>
      <c r="K3" s="121">
        <f>'Primary Inputs'!E$34</f>
        <v>0.96225044864937614</v>
      </c>
      <c r="L3" s="121">
        <f>'Primary Inputs'!F$34</f>
        <v>0.89097263763831114</v>
      </c>
      <c r="M3" s="121">
        <f>'Primary Inputs'!G$34</f>
        <v>0.82497466447991763</v>
      </c>
      <c r="N3" s="121">
        <f>'Primary Inputs'!H$34</f>
        <v>0.76386543007399765</v>
      </c>
      <c r="O3" s="121">
        <f>'Primary Inputs'!I$34</f>
        <v>0.70728280562407186</v>
      </c>
      <c r="P3" s="121">
        <f>'Primary Inputs'!J$34</f>
        <v>0.65489148668895536</v>
      </c>
      <c r="Q3" s="121">
        <f>'Primary Inputs'!K$34</f>
        <v>0.60638100619347712</v>
      </c>
      <c r="R3" s="121">
        <f>'Primary Inputs'!L$34</f>
        <v>0.56146389462358992</v>
      </c>
      <c r="S3" s="121">
        <f>'Primary Inputs'!M$34</f>
        <v>0.51987397650332401</v>
      </c>
      <c r="T3" s="121">
        <f>'Primary Inputs'!N$34</f>
        <v>0.48136479305863333</v>
      </c>
      <c r="U3" s="121">
        <f>'Primary Inputs'!O$34</f>
        <v>0.44570814172095674</v>
      </c>
      <c r="V3" s="121">
        <f>'Primary Inputs'!P$34</f>
        <v>0.41269272381570071</v>
      </c>
      <c r="W3" s="121">
        <f>'Primary Inputs'!Q$34</f>
        <v>0.38212289242194508</v>
      </c>
      <c r="X3" s="121">
        <f>'Primary Inputs'!R$34</f>
        <v>0.35381749298328241</v>
      </c>
      <c r="Y3" s="121">
        <f>'Primary Inputs'!S$34</f>
        <v>0.32760878979933555</v>
      </c>
      <c r="Z3" s="121">
        <f>'Primary Inputs'!T$34</f>
        <v>0.30334147203642181</v>
      </c>
      <c r="AA3" s="121">
        <f>'Primary Inputs'!U$34</f>
        <v>0.28087173336705723</v>
      </c>
      <c r="AB3" s="121">
        <f>'Primary Inputs'!V$34</f>
        <v>0.26006641978431222</v>
      </c>
      <c r="AC3" s="121">
        <f>'Primary Inputs'!W$34</f>
        <v>0.24080224054102983</v>
      </c>
      <c r="AD3" s="121">
        <f>'Primary Inputs'!X$34</f>
        <v>0.2229650375379906</v>
      </c>
      <c r="AE3" s="121">
        <f>'Primary Inputs'!Y$34</f>
        <v>0.20644910883147277</v>
      </c>
      <c r="AF3" s="121">
        <f>'Primary Inputs'!Z$34</f>
        <v>0.19115658225136367</v>
      </c>
      <c r="AG3" s="121">
        <f>'Primary Inputs'!AA$34</f>
        <v>0.17699683541792932</v>
      </c>
      <c r="AH3" s="121">
        <f>'Primary Inputs'!AB$34</f>
        <v>0.16388595872030493</v>
      </c>
      <c r="AI3" s="121">
        <f>'Primary Inputs'!AC$34</f>
        <v>0.1517462580743564</v>
      </c>
      <c r="AJ3" s="121">
        <f>'Primary Inputs'!AD$34</f>
        <v>0.14050579451329295</v>
      </c>
      <c r="AK3" s="121">
        <f>'Primary Inputs'!AE$34</f>
        <v>0.13009795788267867</v>
      </c>
      <c r="AL3" s="121">
        <f>'Primary Inputs'!AF$34</f>
        <v>0.12046107211359133</v>
      </c>
      <c r="AM3" s="121">
        <f>'Primary Inputs'!AG$34</f>
        <v>0.11153802973480677</v>
      </c>
      <c r="AN3" s="121">
        <f>'Primary Inputs'!AH$34</f>
        <v>0.10327595345815441</v>
      </c>
      <c r="AO3" s="121">
        <f>'Primary Inputs'!AI$34</f>
        <v>9.5625882831624445E-2</v>
      </c>
      <c r="AP3" s="121">
        <f>'Primary Inputs'!AJ$34</f>
        <v>8.8542484103355967E-2</v>
      </c>
      <c r="AQ3" s="121">
        <f>'Primary Inputs'!AK$34</f>
        <v>8.1983781577181447E-2</v>
      </c>
      <c r="AR3" s="121">
        <f>'Primary Inputs'!AL$34</f>
        <v>7.5910908867760585E-2</v>
      </c>
      <c r="AS3" s="121">
        <f>'Primary Inputs'!AM$34</f>
        <v>7.0287878581259802E-2</v>
      </c>
      <c r="AT3" s="121">
        <f>'Primary Inputs'!AN$34</f>
        <v>6.508136905672203E-2</v>
      </c>
      <c r="AU3" s="121">
        <f>'Primary Inputs'!AO$34</f>
        <v>6.0260526904372246E-2</v>
      </c>
      <c r="AV3" s="121">
        <f>'Primary Inputs'!AP$34</f>
        <v>5.5796784170715041E-2</v>
      </c>
      <c r="AW3" s="121">
        <f>'Primary Inputs'!AQ$34</f>
        <v>5.1663689046958367E-2</v>
      </c>
      <c r="AX3" s="121">
        <f>'Primary Inputs'!AR$34</f>
        <v>4.7836749117554041E-2</v>
      </c>
      <c r="AY3" s="121">
        <f>'Primary Inputs'!AS$34</f>
        <v>4.4293286219957449E-2</v>
      </c>
      <c r="AZ3" s="121">
        <f>'Primary Inputs'!AT$34</f>
        <v>4.1012302055516155E-2</v>
      </c>
      <c r="BA3" s="121">
        <f>'Primary Inputs'!AU$34</f>
        <v>3.7974353755107548E-2</v>
      </c>
      <c r="BB3" s="121">
        <f>'Primary Inputs'!AV$34</f>
        <v>3.516143866213662E-2</v>
      </c>
      <c r="BC3" s="121">
        <f>'Primary Inputs'!AW$34</f>
        <v>3.2556887650126494E-2</v>
      </c>
      <c r="BD3" s="121">
        <f>'Primary Inputs'!AX$34</f>
        <v>3.0145266342709715E-2</v>
      </c>
      <c r="BE3" s="121">
        <f>'Primary Inputs'!AY$34</f>
        <v>2.7912283650657142E-2</v>
      </c>
      <c r="BF3" s="121">
        <f>'Primary Inputs'!AZ$34</f>
        <v>2.5844707083941799E-2</v>
      </c>
      <c r="BG3" s="121">
        <f>'Primary Inputs'!BA$34</f>
        <v>2.3930284336983146E-2</v>
      </c>
      <c r="BH3" s="121">
        <f>'Primary Inputs'!BB$34</f>
        <v>2.2157670682391804E-2</v>
      </c>
    </row>
    <row r="4" spans="1:60">
      <c r="A4" s="104"/>
      <c r="B4" s="104"/>
      <c r="C4" s="104"/>
      <c r="D4" s="104"/>
      <c r="E4" s="104"/>
      <c r="F4" s="104"/>
      <c r="G4" s="104"/>
      <c r="H4" s="104"/>
      <c r="I4" s="104"/>
      <c r="J4" s="104"/>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row>
    <row r="5" spans="1:60">
      <c r="A5" s="123" t="s">
        <v>165</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row>
    <row r="6" spans="1:60">
      <c r="A6" s="104"/>
      <c r="B6" s="104"/>
      <c r="C6" s="104"/>
      <c r="D6" s="124" t="s">
        <v>80</v>
      </c>
      <c r="E6" s="104"/>
      <c r="F6" s="124" t="s">
        <v>166</v>
      </c>
      <c r="G6" s="124"/>
      <c r="H6" s="23"/>
      <c r="I6" s="23"/>
      <c r="J6" s="23"/>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row>
    <row r="7" spans="1:60">
      <c r="A7" s="104"/>
      <c r="B7" s="104"/>
      <c r="C7" s="104"/>
      <c r="D7" s="167">
        <v>1</v>
      </c>
      <c r="E7" t="s">
        <v>11</v>
      </c>
      <c r="F7" s="104">
        <f ca="1">OFFSET('Primary Inputs'!$E$12,0,Calculations!$D7-1)</f>
        <v>0</v>
      </c>
      <c r="G7" s="104"/>
      <c r="H7" s="104"/>
      <c r="I7" s="104"/>
      <c r="J7" s="104"/>
      <c r="K7" s="125">
        <f ca="1">IF(K$2-$K$2&lt;$D7-1," ",IF(K$2-$K$2+1&gt;'Primary Inputs'!$C$17,0,(SUM(OFFSET($K$114:$K$163,0,K$2-$K$2-$D7+1)))*$F7))</f>
        <v>0</v>
      </c>
      <c r="L7" s="125">
        <f ca="1">IF(L$2-$K$2&lt;$D7-1," ",IF(L$2-$K$2+1&gt;'Primary Inputs'!$C$17,0,(SUM(OFFSET($K$114:$K$163,0,L$2-$K$2-$D7+1)))*$F7))</f>
        <v>0</v>
      </c>
      <c r="M7" s="125">
        <f ca="1">IF(M$2-$K$2&lt;$D7-1," ",IF(M$2-$K$2+1&gt;'Primary Inputs'!$C$17,0,(SUM(OFFSET($K$114:$K$163,0,M$2-$K$2-$D7+1)))*$F7))</f>
        <v>0</v>
      </c>
      <c r="N7" s="125">
        <f ca="1">IF(N$2-$K$2&lt;$D7-1," ",IF(N$2-$K$2+1&gt;'Primary Inputs'!$C$17,0,(SUM(OFFSET($K$114:$K$163,0,N$2-$K$2-$D7+1)))*$F7))</f>
        <v>0</v>
      </c>
      <c r="O7" s="125">
        <f ca="1">IF(O$2-$K$2&lt;$D7-1," ",IF(O$2-$K$2+1&gt;'Primary Inputs'!$C$17,0,(SUM(OFFSET($K$114:$K$163,0,O$2-$K$2-$D7+1)))*$F7))</f>
        <v>0</v>
      </c>
      <c r="P7" s="125">
        <f ca="1">IF(P$2-$K$2&lt;$D7-1," ",IF(P$2-$K$2+1&gt;'Primary Inputs'!$C$17,0,(SUM(OFFSET($K$114:$K$163,0,P$2-$K$2-$D7+1)))*$F7))</f>
        <v>0</v>
      </c>
      <c r="Q7" s="125">
        <f ca="1">IF(Q$2-$K$2&lt;$D7-1," ",IF(Q$2-$K$2+1&gt;'Primary Inputs'!$C$17,0,(SUM(OFFSET($K$114:$K$163,0,Q$2-$K$2-$D7+1)))*$F7))</f>
        <v>0</v>
      </c>
      <c r="R7" s="125">
        <f ca="1">IF(R$2-$K$2&lt;$D7-1," ",IF(R$2-$K$2+1&gt;'Primary Inputs'!$C$17,0,(SUM(OFFSET($K$114:$K$163,0,R$2-$K$2-$D7+1)))*$F7))</f>
        <v>0</v>
      </c>
      <c r="S7" s="125">
        <f ca="1">IF(S$2-$K$2&lt;$D7-1," ",IF(S$2-$K$2+1&gt;'Primary Inputs'!$C$17,0,(SUM(OFFSET($K$114:$K$163,0,S$2-$K$2-$D7+1)))*$F7))</f>
        <v>0</v>
      </c>
      <c r="T7" s="125">
        <f ca="1">IF(T$2-$K$2&lt;$D7-1," ",IF(T$2-$K$2+1&gt;'Primary Inputs'!$C$17,0,(SUM(OFFSET($K$114:$K$163,0,T$2-$K$2-$D7+1)))*$F7))</f>
        <v>0</v>
      </c>
      <c r="U7" s="125">
        <f ca="1">IF(U$2-$K$2&lt;$D7-1," ",IF(U$2-$K$2+1&gt;'Primary Inputs'!$C$17,0,(SUM(OFFSET($K$114:$K$163,0,U$2-$K$2-$D7+1)))*$F7))</f>
        <v>0</v>
      </c>
      <c r="V7" s="125">
        <f ca="1">IF(V$2-$K$2&lt;$D7-1," ",IF(V$2-$K$2+1&gt;'Primary Inputs'!$C$17,0,(SUM(OFFSET($K$114:$K$163,0,V$2-$K$2-$D7+1)))*$F7))</f>
        <v>0</v>
      </c>
      <c r="W7" s="125">
        <f ca="1">IF(W$2-$K$2&lt;$D7-1," ",IF(W$2-$K$2+1&gt;'Primary Inputs'!$C$17,0,(SUM(OFFSET($K$114:$K$163,0,W$2-$K$2-$D7+1)))*$F7))</f>
        <v>0</v>
      </c>
      <c r="X7" s="125">
        <f ca="1">IF(X$2-$K$2&lt;$D7-1," ",IF(X$2-$K$2+1&gt;'Primary Inputs'!$C$17,0,(SUM(OFFSET($K$114:$K$163,0,X$2-$K$2-$D7+1)))*$F7))</f>
        <v>0</v>
      </c>
      <c r="Y7" s="125">
        <f ca="1">IF(Y$2-$K$2&lt;$D7-1," ",IF(Y$2-$K$2+1&gt;'Primary Inputs'!$C$17,0,(SUM(OFFSET($K$114:$K$163,0,Y$2-$K$2-$D7+1)))*$F7))</f>
        <v>0</v>
      </c>
      <c r="Z7" s="125">
        <f ca="1">IF(Z$2-$K$2&lt;$D7-1," ",IF(Z$2-$K$2+1&gt;'Primary Inputs'!$C$17,0,(SUM(OFFSET($K$114:$K$163,0,Z$2-$K$2-$D7+1)))*$F7))</f>
        <v>0</v>
      </c>
      <c r="AA7" s="125">
        <f ca="1">IF(AA$2-$K$2&lt;$D7-1," ",IF(AA$2-$K$2+1&gt;'Primary Inputs'!$C$17,0,(SUM(OFFSET($K$114:$K$163,0,AA$2-$K$2-$D7+1)))*$F7))</f>
        <v>0</v>
      </c>
      <c r="AB7" s="125">
        <f ca="1">IF(AB$2-$K$2&lt;$D7-1," ",IF(AB$2-$K$2+1&gt;'Primary Inputs'!$C$17,0,(SUM(OFFSET($K$114:$K$163,0,AB$2-$K$2-$D7+1)))*$F7))</f>
        <v>0</v>
      </c>
      <c r="AC7" s="125">
        <f ca="1">IF(AC$2-$K$2&lt;$D7-1," ",IF(AC$2-$K$2+1&gt;'Primary Inputs'!$C$17,0,(SUM(OFFSET($K$114:$K$163,0,AC$2-$K$2-$D7+1)))*$F7))</f>
        <v>0</v>
      </c>
      <c r="AD7" s="125">
        <f ca="1">IF(AD$2-$K$2&lt;$D7-1," ",IF(AD$2-$K$2+1&gt;'Primary Inputs'!$C$17,0,(SUM(OFFSET($K$114:$K$163,0,AD$2-$K$2-$D7+1)))*$F7))</f>
        <v>0</v>
      </c>
      <c r="AE7" s="125">
        <f ca="1">IF(AE$2-$K$2&lt;$D7-1," ",IF(AE$2-$K$2+1&gt;'Primary Inputs'!$C$17,0,(SUM(OFFSET($K$114:$K$163,0,AE$2-$K$2-$D7+1)))*$F7))</f>
        <v>0</v>
      </c>
      <c r="AF7" s="125">
        <f ca="1">IF(AF$2-$K$2&lt;$D7-1," ",IF(AF$2-$K$2+1&gt;'Primary Inputs'!$C$17,0,(SUM(OFFSET($K$114:$K$163,0,AF$2-$K$2-$D7+1)))*$F7))</f>
        <v>0</v>
      </c>
      <c r="AG7" s="125">
        <f ca="1">IF(AG$2-$K$2&lt;$D7-1," ",IF(AG$2-$K$2+1&gt;'Primary Inputs'!$C$17,0,(SUM(OFFSET($K$114:$K$163,0,AG$2-$K$2-$D7+1)))*$F7))</f>
        <v>0</v>
      </c>
      <c r="AH7" s="125">
        <f ca="1">IF(AH$2-$K$2&lt;$D7-1," ",IF(AH$2-$K$2+1&gt;'Primary Inputs'!$C$17,0,(SUM(OFFSET($K$114:$K$163,0,AH$2-$K$2-$D7+1)))*$F7))</f>
        <v>0</v>
      </c>
      <c r="AI7" s="125">
        <f ca="1">IF(AI$2-$K$2&lt;$D7-1," ",IF(AI$2-$K$2+1&gt;'Primary Inputs'!$C$17,0,(SUM(OFFSET($K$114:$K$163,0,AI$2-$K$2-$D7+1)))*$F7))</f>
        <v>0</v>
      </c>
      <c r="AJ7" s="125">
        <f ca="1">IF(AJ$2-$K$2&lt;$D7-1," ",IF(AJ$2-$K$2+1&gt;'Primary Inputs'!$C$17,0,(SUM(OFFSET($K$114:$K$163,0,AJ$2-$K$2-$D7+1)))*$F7))</f>
        <v>0</v>
      </c>
      <c r="AK7" s="125">
        <f ca="1">IF(AK$2-$K$2&lt;$D7-1," ",IF(AK$2-$K$2+1&gt;'Primary Inputs'!$C$17,0,(SUM(OFFSET($K$114:$K$163,0,AK$2-$K$2-$D7+1)))*$F7))</f>
        <v>0</v>
      </c>
      <c r="AL7" s="125">
        <f ca="1">IF(AL$2-$K$2&lt;$D7-1," ",IF(AL$2-$K$2+1&gt;'Primary Inputs'!$C$17,0,(SUM(OFFSET($K$114:$K$163,0,AL$2-$K$2-$D7+1)))*$F7))</f>
        <v>0</v>
      </c>
      <c r="AM7" s="125">
        <f ca="1">IF(AM$2-$K$2&lt;$D7-1," ",IF(AM$2-$K$2+1&gt;'Primary Inputs'!$C$17,0,(SUM(OFFSET($K$114:$K$163,0,AM$2-$K$2-$D7+1)))*$F7))</f>
        <v>0</v>
      </c>
      <c r="AN7" s="125">
        <f ca="1">IF(AN$2-$K$2&lt;$D7-1," ",IF(AN$2-$K$2+1&gt;'Primary Inputs'!$C$17,0,(SUM(OFFSET($K$114:$K$163,0,AN$2-$K$2-$D7+1)))*$F7))</f>
        <v>0</v>
      </c>
      <c r="AO7" s="125">
        <f ca="1">IF(AO$2-$K$2&lt;$D7-1," ",IF(AO$2-$K$2+1&gt;'Primary Inputs'!$C$17,0,(SUM(OFFSET($K$114:$K$163,0,AO$2-$K$2-$D7+1)))*$F7))</f>
        <v>0</v>
      </c>
      <c r="AP7" s="125">
        <f ca="1">IF(AP$2-$K$2&lt;$D7-1," ",IF(AP$2-$K$2+1&gt;'Primary Inputs'!$C$17,0,(SUM(OFFSET($K$114:$K$163,0,AP$2-$K$2-$D7+1)))*$F7))</f>
        <v>0</v>
      </c>
      <c r="AQ7" s="125">
        <f ca="1">IF(AQ$2-$K$2&lt;$D7-1," ",IF(AQ$2-$K$2+1&gt;'Primary Inputs'!$C$17,0,(SUM(OFFSET($K$114:$K$163,0,AQ$2-$K$2-$D7+1)))*$F7))</f>
        <v>0</v>
      </c>
      <c r="AR7" s="125">
        <f ca="1">IF(AR$2-$K$2&lt;$D7-1," ",IF(AR$2-$K$2+1&gt;'Primary Inputs'!$C$17,0,(SUM(OFFSET($K$114:$K$163,0,AR$2-$K$2-$D7+1)))*$F7))</f>
        <v>0</v>
      </c>
      <c r="AS7" s="125">
        <f ca="1">IF(AS$2-$K$2&lt;$D7-1," ",IF(AS$2-$K$2+1&gt;'Primary Inputs'!$C$17,0,(SUM(OFFSET($K$114:$K$163,0,AS$2-$K$2-$D7+1)))*$F7))</f>
        <v>0</v>
      </c>
      <c r="AT7" s="125">
        <f ca="1">IF(AT$2-$K$2&lt;$D7-1," ",IF(AT$2-$K$2+1&gt;'Primary Inputs'!$C$17,0,(SUM(OFFSET($K$114:$K$163,0,AT$2-$K$2-$D7+1)))*$F7))</f>
        <v>0</v>
      </c>
      <c r="AU7" s="125">
        <f ca="1">IF(AU$2-$K$2&lt;$D7-1," ",IF(AU$2-$K$2+1&gt;'Primary Inputs'!$C$17,0,(SUM(OFFSET($K$114:$K$163,0,AU$2-$K$2-$D7+1)))*$F7))</f>
        <v>0</v>
      </c>
      <c r="AV7" s="125">
        <f ca="1">IF(AV$2-$K$2&lt;$D7-1," ",IF(AV$2-$K$2+1&gt;'Primary Inputs'!$C$17,0,(SUM(OFFSET($K$114:$K$163,0,AV$2-$K$2-$D7+1)))*$F7))</f>
        <v>0</v>
      </c>
      <c r="AW7" s="125">
        <f ca="1">IF(AW$2-$K$2&lt;$D7-1," ",IF(AW$2-$K$2+1&gt;'Primary Inputs'!$C$17,0,(SUM(OFFSET($K$114:$K$163,0,AW$2-$K$2-$D7+1)))*$F7))</f>
        <v>0</v>
      </c>
      <c r="AX7" s="125">
        <f ca="1">IF(AX$2-$K$2&lt;$D7-1," ",IF(AX$2-$K$2+1&gt;'Primary Inputs'!$C$17,0,(SUM(OFFSET($K$114:$K$163,0,AX$2-$K$2-$D7+1)))*$F7))</f>
        <v>0</v>
      </c>
      <c r="AY7" s="125">
        <f ca="1">IF(AY$2-$K$2&lt;$D7-1," ",IF(AY$2-$K$2+1&gt;'Primary Inputs'!$C$17,0,(SUM(OFFSET($K$114:$K$163,0,AY$2-$K$2-$D7+1)))*$F7))</f>
        <v>0</v>
      </c>
      <c r="AZ7" s="125">
        <f ca="1">IF(AZ$2-$K$2&lt;$D7-1," ",IF(AZ$2-$K$2+1&gt;'Primary Inputs'!$C$17,0,(SUM(OFFSET($K$114:$K$163,0,AZ$2-$K$2-$D7+1)))*$F7))</f>
        <v>0</v>
      </c>
      <c r="BA7" s="125">
        <f ca="1">IF(BA$2-$K$2&lt;$D7-1," ",IF(BA$2-$K$2+1&gt;'Primary Inputs'!$C$17,0,(SUM(OFFSET($K$114:$K$163,0,BA$2-$K$2-$D7+1)))*$F7))</f>
        <v>0</v>
      </c>
      <c r="BB7" s="125">
        <f ca="1">IF(BB$2-$K$2&lt;$D7-1," ",IF(BB$2-$K$2+1&gt;'Primary Inputs'!$C$17,0,(SUM(OFFSET($K$114:$K$163,0,BB$2-$K$2-$D7+1)))*$F7))</f>
        <v>0</v>
      </c>
      <c r="BC7" s="125">
        <f ca="1">IF(BC$2-$K$2&lt;$D7-1," ",IF(BC$2-$K$2+1&gt;'Primary Inputs'!$C$17,0,(SUM(OFFSET($K$114:$K$163,0,BC$2-$K$2-$D7+1)))*$F7))</f>
        <v>0</v>
      </c>
      <c r="BD7" s="125">
        <f ca="1">IF(BD$2-$K$2&lt;$D7-1," ",IF(BD$2-$K$2+1&gt;'Primary Inputs'!$C$17,0,(SUM(OFFSET($K$114:$K$163,0,BD$2-$K$2-$D7+1)))*$F7))</f>
        <v>0</v>
      </c>
      <c r="BE7" s="125">
        <f ca="1">IF(BE$2-$K$2&lt;$D7-1," ",IF(BE$2-$K$2+1&gt;'Primary Inputs'!$C$17,0,(SUM(OFFSET($K$114:$K$163,0,BE$2-$K$2-$D7+1)))*$F7))</f>
        <v>0</v>
      </c>
      <c r="BF7" s="125">
        <f ca="1">IF(BF$2-$K$2&lt;$D7-1," ",IF(BF$2-$K$2+1&gt;'Primary Inputs'!$C$17,0,(SUM(OFFSET($K$114:$K$163,0,BF$2-$K$2-$D7+1)))*$F7))</f>
        <v>0</v>
      </c>
      <c r="BG7" s="125">
        <f ca="1">IF(BG$2-$K$2&lt;$D7-1," ",IF(BG$2-$K$2+1&gt;'Primary Inputs'!$C$17,0,(SUM(OFFSET($K$114:$K$163,0,BG$2-$K$2-$D7+1)))*$F7))</f>
        <v>0</v>
      </c>
      <c r="BH7" s="125">
        <f ca="1">IF(BH$2-$K$2&lt;$D7-1," ",IF(BH$2-$K$2+1&gt;'Primary Inputs'!$C$17,0,(SUM(OFFSET($K$114:$K$163,0,BH$2-$K$2-$D7+1)))*$F7))</f>
        <v>0</v>
      </c>
    </row>
    <row r="8" spans="1:60">
      <c r="A8" s="104"/>
      <c r="B8" s="104"/>
      <c r="C8" s="104"/>
      <c r="D8" s="167">
        <v>2</v>
      </c>
      <c r="E8" t="s">
        <v>12</v>
      </c>
      <c r="F8" s="104">
        <f ca="1">OFFSET('Primary Inputs'!$E$12,0,Calculations!$D8-1)</f>
        <v>1200</v>
      </c>
      <c r="G8" s="104"/>
      <c r="H8" s="104"/>
      <c r="I8" s="104"/>
      <c r="J8" s="104"/>
      <c r="K8" s="125" t="str">
        <f ca="1">IF(K$2-$K$2&lt;$D8-1," ",IF(K$2-$K$2+1&gt;'Primary Inputs'!$C$17,0,(SUM(OFFSET($K$114:$K$163,0,K$2-$K$2-$D8+1)))*$F8))</f>
        <v xml:space="preserve"> </v>
      </c>
      <c r="L8" s="125">
        <f ca="1">IF(L$2-$K$2&lt;$D8-1," ",IF(L$2-$K$2+1&gt;'Primary Inputs'!$C$17,0,(SUM(OFFSET($K$114:$K$163,0,L$2-$K$2-$D8+1)))*$F8))</f>
        <v>33595286.36649771</v>
      </c>
      <c r="M8" s="125">
        <f ca="1">IF(M$2-$K$2&lt;$D8-1," ",IF(M$2-$K$2+1&gt;'Primary Inputs'!$C$17,0,(SUM(OFFSET($K$114:$K$163,0,M$2-$K$2-$D8+1)))*$F8))</f>
        <v>31795286.36649771</v>
      </c>
      <c r="N8" s="125">
        <f ca="1">IF(N$2-$K$2&lt;$D8-1," ",IF(N$2-$K$2+1&gt;'Primary Inputs'!$C$17,0,(SUM(OFFSET($K$114:$K$163,0,N$2-$K$2-$D8+1)))*$F8))</f>
        <v>31795286.36649771</v>
      </c>
      <c r="O8" s="125">
        <f ca="1">IF(O$2-$K$2&lt;$D8-1," ",IF(O$2-$K$2+1&gt;'Primary Inputs'!$C$17,0,(SUM(OFFSET($K$114:$K$163,0,O$2-$K$2-$D8+1)))*$F8))</f>
        <v>3761970.8097086959</v>
      </c>
      <c r="P8" s="125">
        <f ca="1">IF(P$2-$K$2&lt;$D8-1," ",IF(P$2-$K$2+1&gt;'Primary Inputs'!$C$17,0,(SUM(OFFSET($K$114:$K$163,0,P$2-$K$2-$D8+1)))*$F8))</f>
        <v>3761970.8097086959</v>
      </c>
      <c r="Q8" s="125">
        <f ca="1">IF(Q$2-$K$2&lt;$D8-1," ",IF(Q$2-$K$2+1&gt;'Primary Inputs'!$C$17,0,(SUM(OFFSET($K$114:$K$163,0,Q$2-$K$2-$D8+1)))*$F8))</f>
        <v>3761970.8097086959</v>
      </c>
      <c r="R8" s="125">
        <f ca="1">IF(R$2-$K$2&lt;$D8-1," ",IF(R$2-$K$2+1&gt;'Primary Inputs'!$C$17,0,(SUM(OFFSET($K$114:$K$163,0,R$2-$K$2-$D8+1)))*$F8))</f>
        <v>3761970.8097086959</v>
      </c>
      <c r="S8" s="125">
        <f ca="1">IF(S$2-$K$2&lt;$D8-1," ",IF(S$2-$K$2+1&gt;'Primary Inputs'!$C$17,0,(SUM(OFFSET($K$114:$K$163,0,S$2-$K$2-$D8+1)))*$F8))</f>
        <v>3761970.8097086959</v>
      </c>
      <c r="T8" s="125">
        <f ca="1">IF(T$2-$K$2&lt;$D8-1," ",IF(T$2-$K$2+1&gt;'Primary Inputs'!$C$17,0,(SUM(OFFSET($K$114:$K$163,0,T$2-$K$2-$D8+1)))*$F8))</f>
        <v>3761970.8097086959</v>
      </c>
      <c r="U8" s="125">
        <f ca="1">IF(U$2-$K$2&lt;$D8-1," ",IF(U$2-$K$2+1&gt;'Primary Inputs'!$C$17,0,(SUM(OFFSET($K$114:$K$163,0,U$2-$K$2-$D8+1)))*$F8))</f>
        <v>3761970.8097086959</v>
      </c>
      <c r="V8" s="125">
        <f ca="1">IF(V$2-$K$2&lt;$D8-1," ",IF(V$2-$K$2+1&gt;'Primary Inputs'!$C$17,0,(SUM(OFFSET($K$114:$K$163,0,V$2-$K$2-$D8+1)))*$F8))</f>
        <v>3461011.8446962466</v>
      </c>
      <c r="W8" s="125">
        <f ca="1">IF(W$2-$K$2&lt;$D8-1," ",IF(W$2-$K$2+1&gt;'Primary Inputs'!$C$17,0,(SUM(OFFSET($K$114:$K$163,0,W$2-$K$2-$D8+1)))*$F8))</f>
        <v>3461011.8446962466</v>
      </c>
      <c r="X8" s="125">
        <f ca="1">IF(X$2-$K$2&lt;$D8-1," ",IF(X$2-$K$2+1&gt;'Primary Inputs'!$C$17,0,(SUM(OFFSET($K$114:$K$163,0,X$2-$K$2-$D8+1)))*$F8))</f>
        <v>3461011.8446962466</v>
      </c>
      <c r="Y8" s="125">
        <f ca="1">IF(Y$2-$K$2&lt;$D8-1," ",IF(Y$2-$K$2+1&gt;'Primary Inputs'!$C$17,0,(SUM(OFFSET($K$114:$K$163,0,Y$2-$K$2-$D8+1)))*$F8))</f>
        <v>3461011.8446962466</v>
      </c>
      <c r="Z8" s="125">
        <f ca="1">IF(Z$2-$K$2&lt;$D8-1," ",IF(Z$2-$K$2+1&gt;'Primary Inputs'!$C$17,0,(SUM(OFFSET($K$114:$K$163,0,Z$2-$K$2-$D8+1)))*$F8))</f>
        <v>3461011.8446962466</v>
      </c>
      <c r="AA8" s="125">
        <f ca="1">IF(AA$2-$K$2&lt;$D8-1," ",IF(AA$2-$K$2+1&gt;'Primary Inputs'!$C$17,0,(SUM(OFFSET($K$114:$K$163,0,AA$2-$K$2-$D8+1)))*$F8))</f>
        <v>3461011.8446962466</v>
      </c>
      <c r="AB8" s="125">
        <f ca="1">IF(AB$2-$K$2&lt;$D8-1," ",IF(AB$2-$K$2+1&gt;'Primary Inputs'!$C$17,0,(SUM(OFFSET($K$114:$K$163,0,AB$2-$K$2-$D8+1)))*$F8))</f>
        <v>3461011.8446962466</v>
      </c>
      <c r="AC8" s="125">
        <f ca="1">IF(AC$2-$K$2&lt;$D8-1," ",IF(AC$2-$K$2+1&gt;'Primary Inputs'!$C$17,0,(SUM(OFFSET($K$114:$K$163,0,AC$2-$K$2-$D8+1)))*$F8))</f>
        <v>3461011.8446962466</v>
      </c>
      <c r="AD8" s="125">
        <f ca="1">IF(AD$2-$K$2&lt;$D8-1," ",IF(AD$2-$K$2+1&gt;'Primary Inputs'!$C$17,0,(SUM(OFFSET($K$114:$K$163,0,AD$2-$K$2-$D8+1)))*$F8))</f>
        <v>3461011.8446962466</v>
      </c>
      <c r="AE8" s="125">
        <f ca="1">IF(AE$2-$K$2&lt;$D8-1," ",IF(AE$2-$K$2+1&gt;'Primary Inputs'!$C$17,0,(SUM(OFFSET($K$114:$K$163,0,AE$2-$K$2-$D8+1)))*$F8))</f>
        <v>3461011.8446962466</v>
      </c>
      <c r="AF8" s="125">
        <f ca="1">IF(AF$2-$K$2&lt;$D8-1," ",IF(AF$2-$K$2+1&gt;'Primary Inputs'!$C$17,0,(SUM(OFFSET($K$114:$K$163,0,AF$2-$K$2-$D8+1)))*$F8))</f>
        <v>0</v>
      </c>
      <c r="AG8" s="125">
        <f ca="1">IF(AG$2-$K$2&lt;$D8-1," ",IF(AG$2-$K$2+1&gt;'Primary Inputs'!$C$17,0,(SUM(OFFSET($K$114:$K$163,0,AG$2-$K$2-$D8+1)))*$F8))</f>
        <v>0</v>
      </c>
      <c r="AH8" s="125">
        <f ca="1">IF(AH$2-$K$2&lt;$D8-1," ",IF(AH$2-$K$2+1&gt;'Primary Inputs'!$C$17,0,(SUM(OFFSET($K$114:$K$163,0,AH$2-$K$2-$D8+1)))*$F8))</f>
        <v>0</v>
      </c>
      <c r="AI8" s="125">
        <f ca="1">IF(AI$2-$K$2&lt;$D8-1," ",IF(AI$2-$K$2+1&gt;'Primary Inputs'!$C$17,0,(SUM(OFFSET($K$114:$K$163,0,AI$2-$K$2-$D8+1)))*$F8))</f>
        <v>0</v>
      </c>
      <c r="AJ8" s="125">
        <f ca="1">IF(AJ$2-$K$2&lt;$D8-1," ",IF(AJ$2-$K$2+1&gt;'Primary Inputs'!$C$17,0,(SUM(OFFSET($K$114:$K$163,0,AJ$2-$K$2-$D8+1)))*$F8))</f>
        <v>0</v>
      </c>
      <c r="AK8" s="125">
        <f ca="1">IF(AK$2-$K$2&lt;$D8-1," ",IF(AK$2-$K$2+1&gt;'Primary Inputs'!$C$17,0,(SUM(OFFSET($K$114:$K$163,0,AK$2-$K$2-$D8+1)))*$F8))</f>
        <v>0</v>
      </c>
      <c r="AL8" s="125">
        <f ca="1">IF(AL$2-$K$2&lt;$D8-1," ",IF(AL$2-$K$2+1&gt;'Primary Inputs'!$C$17,0,(SUM(OFFSET($K$114:$K$163,0,AL$2-$K$2-$D8+1)))*$F8))</f>
        <v>0</v>
      </c>
      <c r="AM8" s="125">
        <f ca="1">IF(AM$2-$K$2&lt;$D8-1," ",IF(AM$2-$K$2+1&gt;'Primary Inputs'!$C$17,0,(SUM(OFFSET($K$114:$K$163,0,AM$2-$K$2-$D8+1)))*$F8))</f>
        <v>0</v>
      </c>
      <c r="AN8" s="125">
        <f ca="1">IF(AN$2-$K$2&lt;$D8-1," ",IF(AN$2-$K$2+1&gt;'Primary Inputs'!$C$17,0,(SUM(OFFSET($K$114:$K$163,0,AN$2-$K$2-$D8+1)))*$F8))</f>
        <v>0</v>
      </c>
      <c r="AO8" s="125">
        <f ca="1">IF(AO$2-$K$2&lt;$D8-1," ",IF(AO$2-$K$2+1&gt;'Primary Inputs'!$C$17,0,(SUM(OFFSET($K$114:$K$163,0,AO$2-$K$2-$D8+1)))*$F8))</f>
        <v>0</v>
      </c>
      <c r="AP8" s="125">
        <f ca="1">IF(AP$2-$K$2&lt;$D8-1," ",IF(AP$2-$K$2+1&gt;'Primary Inputs'!$C$17,0,(SUM(OFFSET($K$114:$K$163,0,AP$2-$K$2-$D8+1)))*$F8))</f>
        <v>0</v>
      </c>
      <c r="AQ8" s="125">
        <f ca="1">IF(AQ$2-$K$2&lt;$D8-1," ",IF(AQ$2-$K$2+1&gt;'Primary Inputs'!$C$17,0,(SUM(OFFSET($K$114:$K$163,0,AQ$2-$K$2-$D8+1)))*$F8))</f>
        <v>0</v>
      </c>
      <c r="AR8" s="125">
        <f ca="1">IF(AR$2-$K$2&lt;$D8-1," ",IF(AR$2-$K$2+1&gt;'Primary Inputs'!$C$17,0,(SUM(OFFSET($K$114:$K$163,0,AR$2-$K$2-$D8+1)))*$F8))</f>
        <v>0</v>
      </c>
      <c r="AS8" s="125">
        <f ca="1">IF(AS$2-$K$2&lt;$D8-1," ",IF(AS$2-$K$2+1&gt;'Primary Inputs'!$C$17,0,(SUM(OFFSET($K$114:$K$163,0,AS$2-$K$2-$D8+1)))*$F8))</f>
        <v>0</v>
      </c>
      <c r="AT8" s="125">
        <f ca="1">IF(AT$2-$K$2&lt;$D8-1," ",IF(AT$2-$K$2+1&gt;'Primary Inputs'!$C$17,0,(SUM(OFFSET($K$114:$K$163,0,AT$2-$K$2-$D8+1)))*$F8))</f>
        <v>0</v>
      </c>
      <c r="AU8" s="125">
        <f ca="1">IF(AU$2-$K$2&lt;$D8-1," ",IF(AU$2-$K$2+1&gt;'Primary Inputs'!$C$17,0,(SUM(OFFSET($K$114:$K$163,0,AU$2-$K$2-$D8+1)))*$F8))</f>
        <v>0</v>
      </c>
      <c r="AV8" s="125">
        <f ca="1">IF(AV$2-$K$2&lt;$D8-1," ",IF(AV$2-$K$2+1&gt;'Primary Inputs'!$C$17,0,(SUM(OFFSET($K$114:$K$163,0,AV$2-$K$2-$D8+1)))*$F8))</f>
        <v>0</v>
      </c>
      <c r="AW8" s="125">
        <f ca="1">IF(AW$2-$K$2&lt;$D8-1," ",IF(AW$2-$K$2+1&gt;'Primary Inputs'!$C$17,0,(SUM(OFFSET($K$114:$K$163,0,AW$2-$K$2-$D8+1)))*$F8))</f>
        <v>0</v>
      </c>
      <c r="AX8" s="125">
        <f ca="1">IF(AX$2-$K$2&lt;$D8-1," ",IF(AX$2-$K$2+1&gt;'Primary Inputs'!$C$17,0,(SUM(OFFSET($K$114:$K$163,0,AX$2-$K$2-$D8+1)))*$F8))</f>
        <v>0</v>
      </c>
      <c r="AY8" s="125">
        <f ca="1">IF(AY$2-$K$2&lt;$D8-1," ",IF(AY$2-$K$2+1&gt;'Primary Inputs'!$C$17,0,(SUM(OFFSET($K$114:$K$163,0,AY$2-$K$2-$D8+1)))*$F8))</f>
        <v>0</v>
      </c>
      <c r="AZ8" s="125">
        <f ca="1">IF(AZ$2-$K$2&lt;$D8-1," ",IF(AZ$2-$K$2+1&gt;'Primary Inputs'!$C$17,0,(SUM(OFFSET($K$114:$K$163,0,AZ$2-$K$2-$D8+1)))*$F8))</f>
        <v>0</v>
      </c>
      <c r="BA8" s="125">
        <f ca="1">IF(BA$2-$K$2&lt;$D8-1," ",IF(BA$2-$K$2+1&gt;'Primary Inputs'!$C$17,0,(SUM(OFFSET($K$114:$K$163,0,BA$2-$K$2-$D8+1)))*$F8))</f>
        <v>0</v>
      </c>
      <c r="BB8" s="125">
        <f ca="1">IF(BB$2-$K$2&lt;$D8-1," ",IF(BB$2-$K$2+1&gt;'Primary Inputs'!$C$17,0,(SUM(OFFSET($K$114:$K$163,0,BB$2-$K$2-$D8+1)))*$F8))</f>
        <v>0</v>
      </c>
      <c r="BC8" s="125">
        <f ca="1">IF(BC$2-$K$2&lt;$D8-1," ",IF(BC$2-$K$2+1&gt;'Primary Inputs'!$C$17,0,(SUM(OFFSET($K$114:$K$163,0,BC$2-$K$2-$D8+1)))*$F8))</f>
        <v>0</v>
      </c>
      <c r="BD8" s="125">
        <f ca="1">IF(BD$2-$K$2&lt;$D8-1," ",IF(BD$2-$K$2+1&gt;'Primary Inputs'!$C$17,0,(SUM(OFFSET($K$114:$K$163,0,BD$2-$K$2-$D8+1)))*$F8))</f>
        <v>0</v>
      </c>
      <c r="BE8" s="125">
        <f ca="1">IF(BE$2-$K$2&lt;$D8-1," ",IF(BE$2-$K$2+1&gt;'Primary Inputs'!$C$17,0,(SUM(OFFSET($K$114:$K$163,0,BE$2-$K$2-$D8+1)))*$F8))</f>
        <v>0</v>
      </c>
      <c r="BF8" s="125">
        <f ca="1">IF(BF$2-$K$2&lt;$D8-1," ",IF(BF$2-$K$2+1&gt;'Primary Inputs'!$C$17,0,(SUM(OFFSET($K$114:$K$163,0,BF$2-$K$2-$D8+1)))*$F8))</f>
        <v>0</v>
      </c>
      <c r="BG8" s="125">
        <f ca="1">IF(BG$2-$K$2&lt;$D8-1," ",IF(BG$2-$K$2+1&gt;'Primary Inputs'!$C$17,0,(SUM(OFFSET($K$114:$K$163,0,BG$2-$K$2-$D8+1)))*$F8))</f>
        <v>0</v>
      </c>
      <c r="BH8" s="125">
        <f ca="1">IF(BH$2-$K$2&lt;$D8-1," ",IF(BH$2-$K$2+1&gt;'Primary Inputs'!$C$17,0,(SUM(OFFSET($K$114:$K$163,0,BH$2-$K$2-$D8+1)))*$F8))</f>
        <v>0</v>
      </c>
    </row>
    <row r="9" spans="1:60">
      <c r="A9" s="104"/>
      <c r="B9" s="104"/>
      <c r="C9" s="104"/>
      <c r="D9" s="167">
        <v>3</v>
      </c>
      <c r="E9" t="s">
        <v>13</v>
      </c>
      <c r="F9" s="104">
        <f ca="1">OFFSET('Primary Inputs'!$E$12,0,Calculations!$D9-1)</f>
        <v>2400</v>
      </c>
      <c r="G9" s="104"/>
      <c r="H9" s="104"/>
      <c r="I9" s="104"/>
      <c r="J9" s="104"/>
      <c r="K9" s="125" t="str">
        <f ca="1">IF(K$2-$K$2&lt;$D9-1," ",IF(K$2-$K$2+1&gt;'Primary Inputs'!$C$17,0,(SUM(OFFSET($K$114:$K$163,0,K$2-$K$2-$D9+1)))*$F9))</f>
        <v xml:space="preserve"> </v>
      </c>
      <c r="L9" s="125" t="str">
        <f ca="1">IF(L$2-$K$2&lt;$D9-1," ",IF(L$2-$K$2+1&gt;'Primary Inputs'!$C$17,0,(SUM(OFFSET($K$114:$K$163,0,L$2-$K$2-$D9+1)))*$F9))</f>
        <v xml:space="preserve"> </v>
      </c>
      <c r="M9" s="125">
        <f ca="1">IF(M$2-$K$2&lt;$D9-1," ",IF(M$2-$K$2+1&gt;'Primary Inputs'!$C$17,0,(SUM(OFFSET($K$114:$K$163,0,M$2-$K$2-$D9+1)))*$F9))</f>
        <v>67190572.732995421</v>
      </c>
      <c r="N9" s="125">
        <f ca="1">IF(N$2-$K$2&lt;$D9-1," ",IF(N$2-$K$2+1&gt;'Primary Inputs'!$C$17,0,(SUM(OFFSET($K$114:$K$163,0,N$2-$K$2-$D9+1)))*$F9))</f>
        <v>63590572.732995421</v>
      </c>
      <c r="O9" s="125">
        <f ca="1">IF(O$2-$K$2&lt;$D9-1," ",IF(O$2-$K$2+1&gt;'Primary Inputs'!$C$17,0,(SUM(OFFSET($K$114:$K$163,0,O$2-$K$2-$D9+1)))*$F9))</f>
        <v>63590572.732995421</v>
      </c>
      <c r="P9" s="125">
        <f ca="1">IF(P$2-$K$2&lt;$D9-1," ",IF(P$2-$K$2+1&gt;'Primary Inputs'!$C$17,0,(SUM(OFFSET($K$114:$K$163,0,P$2-$K$2-$D9+1)))*$F9))</f>
        <v>7523941.6194173917</v>
      </c>
      <c r="Q9" s="125">
        <f ca="1">IF(Q$2-$K$2&lt;$D9-1," ",IF(Q$2-$K$2+1&gt;'Primary Inputs'!$C$17,0,(SUM(OFFSET($K$114:$K$163,0,Q$2-$K$2-$D9+1)))*$F9))</f>
        <v>7523941.6194173917</v>
      </c>
      <c r="R9" s="125">
        <f ca="1">IF(R$2-$K$2&lt;$D9-1," ",IF(R$2-$K$2+1&gt;'Primary Inputs'!$C$17,0,(SUM(OFFSET($K$114:$K$163,0,R$2-$K$2-$D9+1)))*$F9))</f>
        <v>7523941.6194173917</v>
      </c>
      <c r="S9" s="125">
        <f ca="1">IF(S$2-$K$2&lt;$D9-1," ",IF(S$2-$K$2+1&gt;'Primary Inputs'!$C$17,0,(SUM(OFFSET($K$114:$K$163,0,S$2-$K$2-$D9+1)))*$F9))</f>
        <v>7523941.6194173917</v>
      </c>
      <c r="T9" s="125">
        <f ca="1">IF(T$2-$K$2&lt;$D9-1," ",IF(T$2-$K$2+1&gt;'Primary Inputs'!$C$17,0,(SUM(OFFSET($K$114:$K$163,0,T$2-$K$2-$D9+1)))*$F9))</f>
        <v>7523941.6194173917</v>
      </c>
      <c r="U9" s="125">
        <f ca="1">IF(U$2-$K$2&lt;$D9-1," ",IF(U$2-$K$2+1&gt;'Primary Inputs'!$C$17,0,(SUM(OFFSET($K$114:$K$163,0,U$2-$K$2-$D9+1)))*$F9))</f>
        <v>7523941.6194173917</v>
      </c>
      <c r="V9" s="125">
        <f ca="1">IF(V$2-$K$2&lt;$D9-1," ",IF(V$2-$K$2+1&gt;'Primary Inputs'!$C$17,0,(SUM(OFFSET($K$114:$K$163,0,V$2-$K$2-$D9+1)))*$F9))</f>
        <v>7523941.6194173917</v>
      </c>
      <c r="W9" s="125">
        <f ca="1">IF(W$2-$K$2&lt;$D9-1," ",IF(W$2-$K$2+1&gt;'Primary Inputs'!$C$17,0,(SUM(OFFSET($K$114:$K$163,0,W$2-$K$2-$D9+1)))*$F9))</f>
        <v>6922023.6893924931</v>
      </c>
      <c r="X9" s="125">
        <f ca="1">IF(X$2-$K$2&lt;$D9-1," ",IF(X$2-$K$2+1&gt;'Primary Inputs'!$C$17,0,(SUM(OFFSET($K$114:$K$163,0,X$2-$K$2-$D9+1)))*$F9))</f>
        <v>6922023.6893924931</v>
      </c>
      <c r="Y9" s="125">
        <f ca="1">IF(Y$2-$K$2&lt;$D9-1," ",IF(Y$2-$K$2+1&gt;'Primary Inputs'!$C$17,0,(SUM(OFFSET($K$114:$K$163,0,Y$2-$K$2-$D9+1)))*$F9))</f>
        <v>6922023.6893924931</v>
      </c>
      <c r="Z9" s="125">
        <f ca="1">IF(Z$2-$K$2&lt;$D9-1," ",IF(Z$2-$K$2+1&gt;'Primary Inputs'!$C$17,0,(SUM(OFFSET($K$114:$K$163,0,Z$2-$K$2-$D9+1)))*$F9))</f>
        <v>6922023.6893924931</v>
      </c>
      <c r="AA9" s="125">
        <f ca="1">IF(AA$2-$K$2&lt;$D9-1," ",IF(AA$2-$K$2+1&gt;'Primary Inputs'!$C$17,0,(SUM(OFFSET($K$114:$K$163,0,AA$2-$K$2-$D9+1)))*$F9))</f>
        <v>6922023.6893924931</v>
      </c>
      <c r="AB9" s="125">
        <f ca="1">IF(AB$2-$K$2&lt;$D9-1," ",IF(AB$2-$K$2+1&gt;'Primary Inputs'!$C$17,0,(SUM(OFFSET($K$114:$K$163,0,AB$2-$K$2-$D9+1)))*$F9))</f>
        <v>6922023.6893924931</v>
      </c>
      <c r="AC9" s="125">
        <f ca="1">IF(AC$2-$K$2&lt;$D9-1," ",IF(AC$2-$K$2+1&gt;'Primary Inputs'!$C$17,0,(SUM(OFFSET($K$114:$K$163,0,AC$2-$K$2-$D9+1)))*$F9))</f>
        <v>6922023.6893924931</v>
      </c>
      <c r="AD9" s="125">
        <f ca="1">IF(AD$2-$K$2&lt;$D9-1," ",IF(AD$2-$K$2+1&gt;'Primary Inputs'!$C$17,0,(SUM(OFFSET($K$114:$K$163,0,AD$2-$K$2-$D9+1)))*$F9))</f>
        <v>6922023.6893924931</v>
      </c>
      <c r="AE9" s="125">
        <f ca="1">IF(AE$2-$K$2&lt;$D9-1," ",IF(AE$2-$K$2+1&gt;'Primary Inputs'!$C$17,0,(SUM(OFFSET($K$114:$K$163,0,AE$2-$K$2-$D9+1)))*$F9))</f>
        <v>6922023.6893924931</v>
      </c>
      <c r="AF9" s="125">
        <f ca="1">IF(AF$2-$K$2&lt;$D9-1," ",IF(AF$2-$K$2+1&gt;'Primary Inputs'!$C$17,0,(SUM(OFFSET($K$114:$K$163,0,AF$2-$K$2-$D9+1)))*$F9))</f>
        <v>6922023.6893924931</v>
      </c>
      <c r="AG9" s="125">
        <f ca="1">IF(AG$2-$K$2&lt;$D9-1," ",IF(AG$2-$K$2+1&gt;'Primary Inputs'!$C$17,0,(SUM(OFFSET($K$114:$K$163,0,AG$2-$K$2-$D9+1)))*$F9))</f>
        <v>0</v>
      </c>
      <c r="AH9" s="125">
        <f ca="1">IF(AH$2-$K$2&lt;$D9-1," ",IF(AH$2-$K$2+1&gt;'Primary Inputs'!$C$17,0,(SUM(OFFSET($K$114:$K$163,0,AH$2-$K$2-$D9+1)))*$F9))</f>
        <v>0</v>
      </c>
      <c r="AI9" s="125">
        <f ca="1">IF(AI$2-$K$2&lt;$D9-1," ",IF(AI$2-$K$2+1&gt;'Primary Inputs'!$C$17,0,(SUM(OFFSET($K$114:$K$163,0,AI$2-$K$2-$D9+1)))*$F9))</f>
        <v>0</v>
      </c>
      <c r="AJ9" s="125">
        <f ca="1">IF(AJ$2-$K$2&lt;$D9-1," ",IF(AJ$2-$K$2+1&gt;'Primary Inputs'!$C$17,0,(SUM(OFFSET($K$114:$K$163,0,AJ$2-$K$2-$D9+1)))*$F9))</f>
        <v>0</v>
      </c>
      <c r="AK9" s="125">
        <f ca="1">IF(AK$2-$K$2&lt;$D9-1," ",IF(AK$2-$K$2+1&gt;'Primary Inputs'!$C$17,0,(SUM(OFFSET($K$114:$K$163,0,AK$2-$K$2-$D9+1)))*$F9))</f>
        <v>0</v>
      </c>
      <c r="AL9" s="125">
        <f ca="1">IF(AL$2-$K$2&lt;$D9-1," ",IF(AL$2-$K$2+1&gt;'Primary Inputs'!$C$17,0,(SUM(OFFSET($K$114:$K$163,0,AL$2-$K$2-$D9+1)))*$F9))</f>
        <v>0</v>
      </c>
      <c r="AM9" s="125">
        <f ca="1">IF(AM$2-$K$2&lt;$D9-1," ",IF(AM$2-$K$2+1&gt;'Primary Inputs'!$C$17,0,(SUM(OFFSET($K$114:$K$163,0,AM$2-$K$2-$D9+1)))*$F9))</f>
        <v>0</v>
      </c>
      <c r="AN9" s="125">
        <f ca="1">IF(AN$2-$K$2&lt;$D9-1," ",IF(AN$2-$K$2+1&gt;'Primary Inputs'!$C$17,0,(SUM(OFFSET($K$114:$K$163,0,AN$2-$K$2-$D9+1)))*$F9))</f>
        <v>0</v>
      </c>
      <c r="AO9" s="125">
        <f ca="1">IF(AO$2-$K$2&lt;$D9-1," ",IF(AO$2-$K$2+1&gt;'Primary Inputs'!$C$17,0,(SUM(OFFSET($K$114:$K$163,0,AO$2-$K$2-$D9+1)))*$F9))</f>
        <v>0</v>
      </c>
      <c r="AP9" s="125">
        <f ca="1">IF(AP$2-$K$2&lt;$D9-1," ",IF(AP$2-$K$2+1&gt;'Primary Inputs'!$C$17,0,(SUM(OFFSET($K$114:$K$163,0,AP$2-$K$2-$D9+1)))*$F9))</f>
        <v>0</v>
      </c>
      <c r="AQ9" s="125">
        <f ca="1">IF(AQ$2-$K$2&lt;$D9-1," ",IF(AQ$2-$K$2+1&gt;'Primary Inputs'!$C$17,0,(SUM(OFFSET($K$114:$K$163,0,AQ$2-$K$2-$D9+1)))*$F9))</f>
        <v>0</v>
      </c>
      <c r="AR9" s="125">
        <f ca="1">IF(AR$2-$K$2&lt;$D9-1," ",IF(AR$2-$K$2+1&gt;'Primary Inputs'!$C$17,0,(SUM(OFFSET($K$114:$K$163,0,AR$2-$K$2-$D9+1)))*$F9))</f>
        <v>0</v>
      </c>
      <c r="AS9" s="125">
        <f ca="1">IF(AS$2-$K$2&lt;$D9-1," ",IF(AS$2-$K$2+1&gt;'Primary Inputs'!$C$17,0,(SUM(OFFSET($K$114:$K$163,0,AS$2-$K$2-$D9+1)))*$F9))</f>
        <v>0</v>
      </c>
      <c r="AT9" s="125">
        <f ca="1">IF(AT$2-$K$2&lt;$D9-1," ",IF(AT$2-$K$2+1&gt;'Primary Inputs'!$C$17,0,(SUM(OFFSET($K$114:$K$163,0,AT$2-$K$2-$D9+1)))*$F9))</f>
        <v>0</v>
      </c>
      <c r="AU9" s="125">
        <f ca="1">IF(AU$2-$K$2&lt;$D9-1," ",IF(AU$2-$K$2+1&gt;'Primary Inputs'!$C$17,0,(SUM(OFFSET($K$114:$K$163,0,AU$2-$K$2-$D9+1)))*$F9))</f>
        <v>0</v>
      </c>
      <c r="AV9" s="125">
        <f ca="1">IF(AV$2-$K$2&lt;$D9-1," ",IF(AV$2-$K$2+1&gt;'Primary Inputs'!$C$17,0,(SUM(OFFSET($K$114:$K$163,0,AV$2-$K$2-$D9+1)))*$F9))</f>
        <v>0</v>
      </c>
      <c r="AW9" s="125">
        <f ca="1">IF(AW$2-$K$2&lt;$D9-1," ",IF(AW$2-$K$2+1&gt;'Primary Inputs'!$C$17,0,(SUM(OFFSET($K$114:$K$163,0,AW$2-$K$2-$D9+1)))*$F9))</f>
        <v>0</v>
      </c>
      <c r="AX9" s="125">
        <f ca="1">IF(AX$2-$K$2&lt;$D9-1," ",IF(AX$2-$K$2+1&gt;'Primary Inputs'!$C$17,0,(SUM(OFFSET($K$114:$K$163,0,AX$2-$K$2-$D9+1)))*$F9))</f>
        <v>0</v>
      </c>
      <c r="AY9" s="125">
        <f ca="1">IF(AY$2-$K$2&lt;$D9-1," ",IF(AY$2-$K$2+1&gt;'Primary Inputs'!$C$17,0,(SUM(OFFSET($K$114:$K$163,0,AY$2-$K$2-$D9+1)))*$F9))</f>
        <v>0</v>
      </c>
      <c r="AZ9" s="125">
        <f ca="1">IF(AZ$2-$K$2&lt;$D9-1," ",IF(AZ$2-$K$2+1&gt;'Primary Inputs'!$C$17,0,(SUM(OFFSET($K$114:$K$163,0,AZ$2-$K$2-$D9+1)))*$F9))</f>
        <v>0</v>
      </c>
      <c r="BA9" s="125">
        <f ca="1">IF(BA$2-$K$2&lt;$D9-1," ",IF(BA$2-$K$2+1&gt;'Primary Inputs'!$C$17,0,(SUM(OFFSET($K$114:$K$163,0,BA$2-$K$2-$D9+1)))*$F9))</f>
        <v>0</v>
      </c>
      <c r="BB9" s="125">
        <f ca="1">IF(BB$2-$K$2&lt;$D9-1," ",IF(BB$2-$K$2+1&gt;'Primary Inputs'!$C$17,0,(SUM(OFFSET($K$114:$K$163,0,BB$2-$K$2-$D9+1)))*$F9))</f>
        <v>0</v>
      </c>
      <c r="BC9" s="125">
        <f ca="1">IF(BC$2-$K$2&lt;$D9-1," ",IF(BC$2-$K$2+1&gt;'Primary Inputs'!$C$17,0,(SUM(OFFSET($K$114:$K$163,0,BC$2-$K$2-$D9+1)))*$F9))</f>
        <v>0</v>
      </c>
      <c r="BD9" s="125">
        <f ca="1">IF(BD$2-$K$2&lt;$D9-1," ",IF(BD$2-$K$2+1&gt;'Primary Inputs'!$C$17,0,(SUM(OFFSET($K$114:$K$163,0,BD$2-$K$2-$D9+1)))*$F9))</f>
        <v>0</v>
      </c>
      <c r="BE9" s="125">
        <f ca="1">IF(BE$2-$K$2&lt;$D9-1," ",IF(BE$2-$K$2+1&gt;'Primary Inputs'!$C$17,0,(SUM(OFFSET($K$114:$K$163,0,BE$2-$K$2-$D9+1)))*$F9))</f>
        <v>0</v>
      </c>
      <c r="BF9" s="125">
        <f ca="1">IF(BF$2-$K$2&lt;$D9-1," ",IF(BF$2-$K$2+1&gt;'Primary Inputs'!$C$17,0,(SUM(OFFSET($K$114:$K$163,0,BF$2-$K$2-$D9+1)))*$F9))</f>
        <v>0</v>
      </c>
      <c r="BG9" s="125">
        <f ca="1">IF(BG$2-$K$2&lt;$D9-1," ",IF(BG$2-$K$2+1&gt;'Primary Inputs'!$C$17,0,(SUM(OFFSET($K$114:$K$163,0,BG$2-$K$2-$D9+1)))*$F9))</f>
        <v>0</v>
      </c>
      <c r="BH9" s="125">
        <f ca="1">IF(BH$2-$K$2&lt;$D9-1," ",IF(BH$2-$K$2+1&gt;'Primary Inputs'!$C$17,0,(SUM(OFFSET($K$114:$K$163,0,BH$2-$K$2-$D9+1)))*$F9))</f>
        <v>0</v>
      </c>
    </row>
    <row r="10" spans="1:60">
      <c r="A10" s="104"/>
      <c r="B10" s="104"/>
      <c r="C10" s="104"/>
      <c r="D10" s="167">
        <v>4</v>
      </c>
      <c r="E10" t="s">
        <v>14</v>
      </c>
      <c r="F10" s="104">
        <f ca="1">OFFSET('Primary Inputs'!$E$12,0,Calculations!$D10-1)</f>
        <v>3600</v>
      </c>
      <c r="G10" s="104"/>
      <c r="H10" s="104"/>
      <c r="I10" s="104"/>
      <c r="J10" s="104"/>
      <c r="K10" s="125" t="str">
        <f ca="1">IF(K$2-$K$2&lt;$D10-1," ",IF(K$2-$K$2+1&gt;'Primary Inputs'!$C$17,0,(SUM(OFFSET($K$114:$K$163,0,K$2-$K$2-$D10+1)))*$F10))</f>
        <v xml:space="preserve"> </v>
      </c>
      <c r="L10" s="125" t="str">
        <f ca="1">IF(L$2-$K$2&lt;$D10-1," ",IF(L$2-$K$2+1&gt;'Primary Inputs'!$C$17,0,(SUM(OFFSET($K$114:$K$163,0,L$2-$K$2-$D10+1)))*$F10))</f>
        <v xml:space="preserve"> </v>
      </c>
      <c r="M10" s="125" t="str">
        <f ca="1">IF(M$2-$K$2&lt;$D10-1," ",IF(M$2-$K$2+1&gt;'Primary Inputs'!$C$17,0,(SUM(OFFSET($K$114:$K$163,0,M$2-$K$2-$D10+1)))*$F10))</f>
        <v xml:space="preserve"> </v>
      </c>
      <c r="N10" s="125">
        <f ca="1">IF(N$2-$K$2&lt;$D10-1," ",IF(N$2-$K$2+1&gt;'Primary Inputs'!$C$17,0,(SUM(OFFSET($K$114:$K$163,0,N$2-$K$2-$D10+1)))*$F10))</f>
        <v>100785859.09949313</v>
      </c>
      <c r="O10" s="125">
        <f ca="1">IF(O$2-$K$2&lt;$D10-1," ",IF(O$2-$K$2+1&gt;'Primary Inputs'!$C$17,0,(SUM(OFFSET($K$114:$K$163,0,O$2-$K$2-$D10+1)))*$F10))</f>
        <v>95385859.099493131</v>
      </c>
      <c r="P10" s="125">
        <f ca="1">IF(P$2-$K$2&lt;$D10-1," ",IF(P$2-$K$2+1&gt;'Primary Inputs'!$C$17,0,(SUM(OFFSET($K$114:$K$163,0,P$2-$K$2-$D10+1)))*$F10))</f>
        <v>95385859.099493131</v>
      </c>
      <c r="Q10" s="125">
        <f ca="1">IF(Q$2-$K$2&lt;$D10-1," ",IF(Q$2-$K$2+1&gt;'Primary Inputs'!$C$17,0,(SUM(OFFSET($K$114:$K$163,0,Q$2-$K$2-$D10+1)))*$F10))</f>
        <v>11285912.429126088</v>
      </c>
      <c r="R10" s="125">
        <f ca="1">IF(R$2-$K$2&lt;$D10-1," ",IF(R$2-$K$2+1&gt;'Primary Inputs'!$C$17,0,(SUM(OFFSET($K$114:$K$163,0,R$2-$K$2-$D10+1)))*$F10))</f>
        <v>11285912.429126088</v>
      </c>
      <c r="S10" s="125">
        <f ca="1">IF(S$2-$K$2&lt;$D10-1," ",IF(S$2-$K$2+1&gt;'Primary Inputs'!$C$17,0,(SUM(OFFSET($K$114:$K$163,0,S$2-$K$2-$D10+1)))*$F10))</f>
        <v>11285912.429126088</v>
      </c>
      <c r="T10" s="125">
        <f ca="1">IF(T$2-$K$2&lt;$D10-1," ",IF(T$2-$K$2+1&gt;'Primary Inputs'!$C$17,0,(SUM(OFFSET($K$114:$K$163,0,T$2-$K$2-$D10+1)))*$F10))</f>
        <v>11285912.429126088</v>
      </c>
      <c r="U10" s="125">
        <f ca="1">IF(U$2-$K$2&lt;$D10-1," ",IF(U$2-$K$2+1&gt;'Primary Inputs'!$C$17,0,(SUM(OFFSET($K$114:$K$163,0,U$2-$K$2-$D10+1)))*$F10))</f>
        <v>11285912.429126088</v>
      </c>
      <c r="V10" s="125">
        <f ca="1">IF(V$2-$K$2&lt;$D10-1," ",IF(V$2-$K$2+1&gt;'Primary Inputs'!$C$17,0,(SUM(OFFSET($K$114:$K$163,0,V$2-$K$2-$D10+1)))*$F10))</f>
        <v>11285912.429126088</v>
      </c>
      <c r="W10" s="125">
        <f ca="1">IF(W$2-$K$2&lt;$D10-1," ",IF(W$2-$K$2+1&gt;'Primary Inputs'!$C$17,0,(SUM(OFFSET($K$114:$K$163,0,W$2-$K$2-$D10+1)))*$F10))</f>
        <v>11285912.429126088</v>
      </c>
      <c r="X10" s="125">
        <f ca="1">IF(X$2-$K$2&lt;$D10-1," ",IF(X$2-$K$2+1&gt;'Primary Inputs'!$C$17,0,(SUM(OFFSET($K$114:$K$163,0,X$2-$K$2-$D10+1)))*$F10))</f>
        <v>10383035.53408874</v>
      </c>
      <c r="Y10" s="125">
        <f ca="1">IF(Y$2-$K$2&lt;$D10-1," ",IF(Y$2-$K$2+1&gt;'Primary Inputs'!$C$17,0,(SUM(OFFSET($K$114:$K$163,0,Y$2-$K$2-$D10+1)))*$F10))</f>
        <v>10383035.53408874</v>
      </c>
      <c r="Z10" s="125">
        <f ca="1">IF(Z$2-$K$2&lt;$D10-1," ",IF(Z$2-$K$2+1&gt;'Primary Inputs'!$C$17,0,(SUM(OFFSET($K$114:$K$163,0,Z$2-$K$2-$D10+1)))*$F10))</f>
        <v>10383035.53408874</v>
      </c>
      <c r="AA10" s="125">
        <f ca="1">IF(AA$2-$K$2&lt;$D10-1," ",IF(AA$2-$K$2+1&gt;'Primary Inputs'!$C$17,0,(SUM(OFFSET($K$114:$K$163,0,AA$2-$K$2-$D10+1)))*$F10))</f>
        <v>10383035.53408874</v>
      </c>
      <c r="AB10" s="125">
        <f ca="1">IF(AB$2-$K$2&lt;$D10-1," ",IF(AB$2-$K$2+1&gt;'Primary Inputs'!$C$17,0,(SUM(OFFSET($K$114:$K$163,0,AB$2-$K$2-$D10+1)))*$F10))</f>
        <v>10383035.53408874</v>
      </c>
      <c r="AC10" s="125">
        <f ca="1">IF(AC$2-$K$2&lt;$D10-1," ",IF(AC$2-$K$2+1&gt;'Primary Inputs'!$C$17,0,(SUM(OFFSET($K$114:$K$163,0,AC$2-$K$2-$D10+1)))*$F10))</f>
        <v>10383035.53408874</v>
      </c>
      <c r="AD10" s="125">
        <f ca="1">IF(AD$2-$K$2&lt;$D10-1," ",IF(AD$2-$K$2+1&gt;'Primary Inputs'!$C$17,0,(SUM(OFFSET($K$114:$K$163,0,AD$2-$K$2-$D10+1)))*$F10))</f>
        <v>10383035.53408874</v>
      </c>
      <c r="AE10" s="125">
        <f ca="1">IF(AE$2-$K$2&lt;$D10-1," ",IF(AE$2-$K$2+1&gt;'Primary Inputs'!$C$17,0,(SUM(OFFSET($K$114:$K$163,0,AE$2-$K$2-$D10+1)))*$F10))</f>
        <v>10383035.53408874</v>
      </c>
      <c r="AF10" s="125">
        <f ca="1">IF(AF$2-$K$2&lt;$D10-1," ",IF(AF$2-$K$2+1&gt;'Primary Inputs'!$C$17,0,(SUM(OFFSET($K$114:$K$163,0,AF$2-$K$2-$D10+1)))*$F10))</f>
        <v>10383035.53408874</v>
      </c>
      <c r="AG10" s="125">
        <f ca="1">IF(AG$2-$K$2&lt;$D10-1," ",IF(AG$2-$K$2+1&gt;'Primary Inputs'!$C$17,0,(SUM(OFFSET($K$114:$K$163,0,AG$2-$K$2-$D10+1)))*$F10))</f>
        <v>10383035.53408874</v>
      </c>
      <c r="AH10" s="125">
        <f ca="1">IF(AH$2-$K$2&lt;$D10-1," ",IF(AH$2-$K$2+1&gt;'Primary Inputs'!$C$17,0,(SUM(OFFSET($K$114:$K$163,0,AH$2-$K$2-$D10+1)))*$F10))</f>
        <v>0</v>
      </c>
      <c r="AI10" s="125">
        <f ca="1">IF(AI$2-$K$2&lt;$D10-1," ",IF(AI$2-$K$2+1&gt;'Primary Inputs'!$C$17,0,(SUM(OFFSET($K$114:$K$163,0,AI$2-$K$2-$D10+1)))*$F10))</f>
        <v>0</v>
      </c>
      <c r="AJ10" s="125">
        <f ca="1">IF(AJ$2-$K$2&lt;$D10-1," ",IF(AJ$2-$K$2+1&gt;'Primary Inputs'!$C$17,0,(SUM(OFFSET($K$114:$K$163,0,AJ$2-$K$2-$D10+1)))*$F10))</f>
        <v>0</v>
      </c>
      <c r="AK10" s="125">
        <f ca="1">IF(AK$2-$K$2&lt;$D10-1," ",IF(AK$2-$K$2+1&gt;'Primary Inputs'!$C$17,0,(SUM(OFFSET($K$114:$K$163,0,AK$2-$K$2-$D10+1)))*$F10))</f>
        <v>0</v>
      </c>
      <c r="AL10" s="125">
        <f ca="1">IF(AL$2-$K$2&lt;$D10-1," ",IF(AL$2-$K$2+1&gt;'Primary Inputs'!$C$17,0,(SUM(OFFSET($K$114:$K$163,0,AL$2-$K$2-$D10+1)))*$F10))</f>
        <v>0</v>
      </c>
      <c r="AM10" s="125">
        <f ca="1">IF(AM$2-$K$2&lt;$D10-1," ",IF(AM$2-$K$2+1&gt;'Primary Inputs'!$C$17,0,(SUM(OFFSET($K$114:$K$163,0,AM$2-$K$2-$D10+1)))*$F10))</f>
        <v>0</v>
      </c>
      <c r="AN10" s="125">
        <f ca="1">IF(AN$2-$K$2&lt;$D10-1," ",IF(AN$2-$K$2+1&gt;'Primary Inputs'!$C$17,0,(SUM(OFFSET($K$114:$K$163,0,AN$2-$K$2-$D10+1)))*$F10))</f>
        <v>0</v>
      </c>
      <c r="AO10" s="125">
        <f ca="1">IF(AO$2-$K$2&lt;$D10-1," ",IF(AO$2-$K$2+1&gt;'Primary Inputs'!$C$17,0,(SUM(OFFSET($K$114:$K$163,0,AO$2-$K$2-$D10+1)))*$F10))</f>
        <v>0</v>
      </c>
      <c r="AP10" s="125">
        <f ca="1">IF(AP$2-$K$2&lt;$D10-1," ",IF(AP$2-$K$2+1&gt;'Primary Inputs'!$C$17,0,(SUM(OFFSET($K$114:$K$163,0,AP$2-$K$2-$D10+1)))*$F10))</f>
        <v>0</v>
      </c>
      <c r="AQ10" s="125">
        <f ca="1">IF(AQ$2-$K$2&lt;$D10-1," ",IF(AQ$2-$K$2+1&gt;'Primary Inputs'!$C$17,0,(SUM(OFFSET($K$114:$K$163,0,AQ$2-$K$2-$D10+1)))*$F10))</f>
        <v>0</v>
      </c>
      <c r="AR10" s="125">
        <f ca="1">IF(AR$2-$K$2&lt;$D10-1," ",IF(AR$2-$K$2+1&gt;'Primary Inputs'!$C$17,0,(SUM(OFFSET($K$114:$K$163,0,AR$2-$K$2-$D10+1)))*$F10))</f>
        <v>0</v>
      </c>
      <c r="AS10" s="125">
        <f ca="1">IF(AS$2-$K$2&lt;$D10-1," ",IF(AS$2-$K$2+1&gt;'Primary Inputs'!$C$17,0,(SUM(OFFSET($K$114:$K$163,0,AS$2-$K$2-$D10+1)))*$F10))</f>
        <v>0</v>
      </c>
      <c r="AT10" s="125">
        <f ca="1">IF(AT$2-$K$2&lt;$D10-1," ",IF(AT$2-$K$2+1&gt;'Primary Inputs'!$C$17,0,(SUM(OFFSET($K$114:$K$163,0,AT$2-$K$2-$D10+1)))*$F10))</f>
        <v>0</v>
      </c>
      <c r="AU10" s="125">
        <f ca="1">IF(AU$2-$K$2&lt;$D10-1," ",IF(AU$2-$K$2+1&gt;'Primary Inputs'!$C$17,0,(SUM(OFFSET($K$114:$K$163,0,AU$2-$K$2-$D10+1)))*$F10))</f>
        <v>0</v>
      </c>
      <c r="AV10" s="125">
        <f ca="1">IF(AV$2-$K$2&lt;$D10-1," ",IF(AV$2-$K$2+1&gt;'Primary Inputs'!$C$17,0,(SUM(OFFSET($K$114:$K$163,0,AV$2-$K$2-$D10+1)))*$F10))</f>
        <v>0</v>
      </c>
      <c r="AW10" s="125">
        <f ca="1">IF(AW$2-$K$2&lt;$D10-1," ",IF(AW$2-$K$2+1&gt;'Primary Inputs'!$C$17,0,(SUM(OFFSET($K$114:$K$163,0,AW$2-$K$2-$D10+1)))*$F10))</f>
        <v>0</v>
      </c>
      <c r="AX10" s="125">
        <f ca="1">IF(AX$2-$K$2&lt;$D10-1," ",IF(AX$2-$K$2+1&gt;'Primary Inputs'!$C$17,0,(SUM(OFFSET($K$114:$K$163,0,AX$2-$K$2-$D10+1)))*$F10))</f>
        <v>0</v>
      </c>
      <c r="AY10" s="125">
        <f ca="1">IF(AY$2-$K$2&lt;$D10-1," ",IF(AY$2-$K$2+1&gt;'Primary Inputs'!$C$17,0,(SUM(OFFSET($K$114:$K$163,0,AY$2-$K$2-$D10+1)))*$F10))</f>
        <v>0</v>
      </c>
      <c r="AZ10" s="125">
        <f ca="1">IF(AZ$2-$K$2&lt;$D10-1," ",IF(AZ$2-$K$2+1&gt;'Primary Inputs'!$C$17,0,(SUM(OFFSET($K$114:$K$163,0,AZ$2-$K$2-$D10+1)))*$F10))</f>
        <v>0</v>
      </c>
      <c r="BA10" s="125">
        <f ca="1">IF(BA$2-$K$2&lt;$D10-1," ",IF(BA$2-$K$2+1&gt;'Primary Inputs'!$C$17,0,(SUM(OFFSET($K$114:$K$163,0,BA$2-$K$2-$D10+1)))*$F10))</f>
        <v>0</v>
      </c>
      <c r="BB10" s="125">
        <f ca="1">IF(BB$2-$K$2&lt;$D10-1," ",IF(BB$2-$K$2+1&gt;'Primary Inputs'!$C$17,0,(SUM(OFFSET($K$114:$K$163,0,BB$2-$K$2-$D10+1)))*$F10))</f>
        <v>0</v>
      </c>
      <c r="BC10" s="125">
        <f ca="1">IF(BC$2-$K$2&lt;$D10-1," ",IF(BC$2-$K$2+1&gt;'Primary Inputs'!$C$17,0,(SUM(OFFSET($K$114:$K$163,0,BC$2-$K$2-$D10+1)))*$F10))</f>
        <v>0</v>
      </c>
      <c r="BD10" s="125">
        <f ca="1">IF(BD$2-$K$2&lt;$D10-1," ",IF(BD$2-$K$2+1&gt;'Primary Inputs'!$C$17,0,(SUM(OFFSET($K$114:$K$163,0,BD$2-$K$2-$D10+1)))*$F10))</f>
        <v>0</v>
      </c>
      <c r="BE10" s="125">
        <f ca="1">IF(BE$2-$K$2&lt;$D10-1," ",IF(BE$2-$K$2+1&gt;'Primary Inputs'!$C$17,0,(SUM(OFFSET($K$114:$K$163,0,BE$2-$K$2-$D10+1)))*$F10))</f>
        <v>0</v>
      </c>
      <c r="BF10" s="125">
        <f ca="1">IF(BF$2-$K$2&lt;$D10-1," ",IF(BF$2-$K$2+1&gt;'Primary Inputs'!$C$17,0,(SUM(OFFSET($K$114:$K$163,0,BF$2-$K$2-$D10+1)))*$F10))</f>
        <v>0</v>
      </c>
      <c r="BG10" s="125">
        <f ca="1">IF(BG$2-$K$2&lt;$D10-1," ",IF(BG$2-$K$2+1&gt;'Primary Inputs'!$C$17,0,(SUM(OFFSET($K$114:$K$163,0,BG$2-$K$2-$D10+1)))*$F10))</f>
        <v>0</v>
      </c>
      <c r="BH10" s="125">
        <f ca="1">IF(BH$2-$K$2&lt;$D10-1," ",IF(BH$2-$K$2+1&gt;'Primary Inputs'!$C$17,0,(SUM(OFFSET($K$114:$K$163,0,BH$2-$K$2-$D10+1)))*$F10))</f>
        <v>0</v>
      </c>
    </row>
    <row r="11" spans="1:60">
      <c r="A11" s="104"/>
      <c r="B11" s="104"/>
      <c r="C11" s="104"/>
      <c r="D11" s="167">
        <v>5</v>
      </c>
      <c r="E11" t="s">
        <v>15</v>
      </c>
      <c r="F11" s="104">
        <f ca="1">OFFSET('Primary Inputs'!$E$12,0,Calculations!$D11-1)</f>
        <v>4800</v>
      </c>
      <c r="G11" s="104"/>
      <c r="H11" s="104"/>
      <c r="I11" s="104"/>
      <c r="J11" s="104"/>
      <c r="K11" s="125" t="str">
        <f ca="1">IF(K$2-$K$2&lt;$D11-1," ",IF(K$2-$K$2+1&gt;'Primary Inputs'!$C$17,0,(SUM(OFFSET($K$114:$K$163,0,K$2-$K$2-$D11+1)))*$F11))</f>
        <v xml:space="preserve"> </v>
      </c>
      <c r="L11" s="125" t="str">
        <f ca="1">IF(L$2-$K$2&lt;$D11-1," ",IF(L$2-$K$2+1&gt;'Primary Inputs'!$C$17,0,(SUM(OFFSET($K$114:$K$163,0,L$2-$K$2-$D11+1)))*$F11))</f>
        <v xml:space="preserve"> </v>
      </c>
      <c r="M11" s="125" t="str">
        <f ca="1">IF(M$2-$K$2&lt;$D11-1," ",IF(M$2-$K$2+1&gt;'Primary Inputs'!$C$17,0,(SUM(OFFSET($K$114:$K$163,0,M$2-$K$2-$D11+1)))*$F11))</f>
        <v xml:space="preserve"> </v>
      </c>
      <c r="N11" s="125" t="str">
        <f ca="1">IF(N$2-$K$2&lt;$D11-1," ",IF(N$2-$K$2+1&gt;'Primary Inputs'!$C$17,0,(SUM(OFFSET($K$114:$K$163,0,N$2-$K$2-$D11+1)))*$F11))</f>
        <v xml:space="preserve"> </v>
      </c>
      <c r="O11" s="125">
        <f ca="1">IF(O$2-$K$2&lt;$D11-1," ",IF(O$2-$K$2+1&gt;'Primary Inputs'!$C$17,0,(SUM(OFFSET($K$114:$K$163,0,O$2-$K$2-$D11+1)))*$F11))</f>
        <v>134381145.46599084</v>
      </c>
      <c r="P11" s="125">
        <f ca="1">IF(P$2-$K$2&lt;$D11-1," ",IF(P$2-$K$2+1&gt;'Primary Inputs'!$C$17,0,(SUM(OFFSET($K$114:$K$163,0,P$2-$K$2-$D11+1)))*$F11))</f>
        <v>127181145.46599084</v>
      </c>
      <c r="Q11" s="125">
        <f ca="1">IF(Q$2-$K$2&lt;$D11-1," ",IF(Q$2-$K$2+1&gt;'Primary Inputs'!$C$17,0,(SUM(OFFSET($K$114:$K$163,0,Q$2-$K$2-$D11+1)))*$F11))</f>
        <v>127181145.46599084</v>
      </c>
      <c r="R11" s="125">
        <f ca="1">IF(R$2-$K$2&lt;$D11-1," ",IF(R$2-$K$2+1&gt;'Primary Inputs'!$C$17,0,(SUM(OFFSET($K$114:$K$163,0,R$2-$K$2-$D11+1)))*$F11))</f>
        <v>15047883.238834783</v>
      </c>
      <c r="S11" s="125">
        <f ca="1">IF(S$2-$K$2&lt;$D11-1," ",IF(S$2-$K$2+1&gt;'Primary Inputs'!$C$17,0,(SUM(OFFSET($K$114:$K$163,0,S$2-$K$2-$D11+1)))*$F11))</f>
        <v>15047883.238834783</v>
      </c>
      <c r="T11" s="125">
        <f ca="1">IF(T$2-$K$2&lt;$D11-1," ",IF(T$2-$K$2+1&gt;'Primary Inputs'!$C$17,0,(SUM(OFFSET($K$114:$K$163,0,T$2-$K$2-$D11+1)))*$F11))</f>
        <v>15047883.238834783</v>
      </c>
      <c r="U11" s="125">
        <f ca="1">IF(U$2-$K$2&lt;$D11-1," ",IF(U$2-$K$2+1&gt;'Primary Inputs'!$C$17,0,(SUM(OFFSET($K$114:$K$163,0,U$2-$K$2-$D11+1)))*$F11))</f>
        <v>15047883.238834783</v>
      </c>
      <c r="V11" s="125">
        <f ca="1">IF(V$2-$K$2&lt;$D11-1," ",IF(V$2-$K$2+1&gt;'Primary Inputs'!$C$17,0,(SUM(OFFSET($K$114:$K$163,0,V$2-$K$2-$D11+1)))*$F11))</f>
        <v>15047883.238834783</v>
      </c>
      <c r="W11" s="125">
        <f ca="1">IF(W$2-$K$2&lt;$D11-1," ",IF(W$2-$K$2+1&gt;'Primary Inputs'!$C$17,0,(SUM(OFFSET($K$114:$K$163,0,W$2-$K$2-$D11+1)))*$F11))</f>
        <v>15047883.238834783</v>
      </c>
      <c r="X11" s="125">
        <f ca="1">IF(X$2-$K$2&lt;$D11-1," ",IF(X$2-$K$2+1&gt;'Primary Inputs'!$C$17,0,(SUM(OFFSET($K$114:$K$163,0,X$2-$K$2-$D11+1)))*$F11))</f>
        <v>15047883.238834783</v>
      </c>
      <c r="Y11" s="125">
        <f ca="1">IF(Y$2-$K$2&lt;$D11-1," ",IF(Y$2-$K$2+1&gt;'Primary Inputs'!$C$17,0,(SUM(OFFSET($K$114:$K$163,0,Y$2-$K$2-$D11+1)))*$F11))</f>
        <v>13844047.378784986</v>
      </c>
      <c r="Z11" s="125">
        <f ca="1">IF(Z$2-$K$2&lt;$D11-1," ",IF(Z$2-$K$2+1&gt;'Primary Inputs'!$C$17,0,(SUM(OFFSET($K$114:$K$163,0,Z$2-$K$2-$D11+1)))*$F11))</f>
        <v>13844047.378784986</v>
      </c>
      <c r="AA11" s="125">
        <f ca="1">IF(AA$2-$K$2&lt;$D11-1," ",IF(AA$2-$K$2+1&gt;'Primary Inputs'!$C$17,0,(SUM(OFFSET($K$114:$K$163,0,AA$2-$K$2-$D11+1)))*$F11))</f>
        <v>13844047.378784986</v>
      </c>
      <c r="AB11" s="125">
        <f ca="1">IF(AB$2-$K$2&lt;$D11-1," ",IF(AB$2-$K$2+1&gt;'Primary Inputs'!$C$17,0,(SUM(OFFSET($K$114:$K$163,0,AB$2-$K$2-$D11+1)))*$F11))</f>
        <v>13844047.378784986</v>
      </c>
      <c r="AC11" s="125">
        <f ca="1">IF(AC$2-$K$2&lt;$D11-1," ",IF(AC$2-$K$2+1&gt;'Primary Inputs'!$C$17,0,(SUM(OFFSET($K$114:$K$163,0,AC$2-$K$2-$D11+1)))*$F11))</f>
        <v>13844047.378784986</v>
      </c>
      <c r="AD11" s="125">
        <f ca="1">IF(AD$2-$K$2&lt;$D11-1," ",IF(AD$2-$K$2+1&gt;'Primary Inputs'!$C$17,0,(SUM(OFFSET($K$114:$K$163,0,AD$2-$K$2-$D11+1)))*$F11))</f>
        <v>13844047.378784986</v>
      </c>
      <c r="AE11" s="125">
        <f ca="1">IF(AE$2-$K$2&lt;$D11-1," ",IF(AE$2-$K$2+1&gt;'Primary Inputs'!$C$17,0,(SUM(OFFSET($K$114:$K$163,0,AE$2-$K$2-$D11+1)))*$F11))</f>
        <v>13844047.378784986</v>
      </c>
      <c r="AF11" s="125">
        <f ca="1">IF(AF$2-$K$2&lt;$D11-1," ",IF(AF$2-$K$2+1&gt;'Primary Inputs'!$C$17,0,(SUM(OFFSET($K$114:$K$163,0,AF$2-$K$2-$D11+1)))*$F11))</f>
        <v>13844047.378784986</v>
      </c>
      <c r="AG11" s="125">
        <f ca="1">IF(AG$2-$K$2&lt;$D11-1," ",IF(AG$2-$K$2+1&gt;'Primary Inputs'!$C$17,0,(SUM(OFFSET($K$114:$K$163,0,AG$2-$K$2-$D11+1)))*$F11))</f>
        <v>13844047.378784986</v>
      </c>
      <c r="AH11" s="125">
        <f ca="1">IF(AH$2-$K$2&lt;$D11-1," ",IF(AH$2-$K$2+1&gt;'Primary Inputs'!$C$17,0,(SUM(OFFSET($K$114:$K$163,0,AH$2-$K$2-$D11+1)))*$F11))</f>
        <v>13844047.378784986</v>
      </c>
      <c r="AI11" s="125">
        <f ca="1">IF(AI$2-$K$2&lt;$D11-1," ",IF(AI$2-$K$2+1&gt;'Primary Inputs'!$C$17,0,(SUM(OFFSET($K$114:$K$163,0,AI$2-$K$2-$D11+1)))*$F11))</f>
        <v>0</v>
      </c>
      <c r="AJ11" s="125">
        <f ca="1">IF(AJ$2-$K$2&lt;$D11-1," ",IF(AJ$2-$K$2+1&gt;'Primary Inputs'!$C$17,0,(SUM(OFFSET($K$114:$K$163,0,AJ$2-$K$2-$D11+1)))*$F11))</f>
        <v>0</v>
      </c>
      <c r="AK11" s="125">
        <f ca="1">IF(AK$2-$K$2&lt;$D11-1," ",IF(AK$2-$K$2+1&gt;'Primary Inputs'!$C$17,0,(SUM(OFFSET($K$114:$K$163,0,AK$2-$K$2-$D11+1)))*$F11))</f>
        <v>0</v>
      </c>
      <c r="AL11" s="125">
        <f ca="1">IF(AL$2-$K$2&lt;$D11-1," ",IF(AL$2-$K$2+1&gt;'Primary Inputs'!$C$17,0,(SUM(OFFSET($K$114:$K$163,0,AL$2-$K$2-$D11+1)))*$F11))</f>
        <v>0</v>
      </c>
      <c r="AM11" s="125">
        <f ca="1">IF(AM$2-$K$2&lt;$D11-1," ",IF(AM$2-$K$2+1&gt;'Primary Inputs'!$C$17,0,(SUM(OFFSET($K$114:$K$163,0,AM$2-$K$2-$D11+1)))*$F11))</f>
        <v>0</v>
      </c>
      <c r="AN11" s="125">
        <f ca="1">IF(AN$2-$K$2&lt;$D11-1," ",IF(AN$2-$K$2+1&gt;'Primary Inputs'!$C$17,0,(SUM(OFFSET($K$114:$K$163,0,AN$2-$K$2-$D11+1)))*$F11))</f>
        <v>0</v>
      </c>
      <c r="AO11" s="125">
        <f ca="1">IF(AO$2-$K$2&lt;$D11-1," ",IF(AO$2-$K$2+1&gt;'Primary Inputs'!$C$17,0,(SUM(OFFSET($K$114:$K$163,0,AO$2-$K$2-$D11+1)))*$F11))</f>
        <v>0</v>
      </c>
      <c r="AP11" s="125">
        <f ca="1">IF(AP$2-$K$2&lt;$D11-1," ",IF(AP$2-$K$2+1&gt;'Primary Inputs'!$C$17,0,(SUM(OFFSET($K$114:$K$163,0,AP$2-$K$2-$D11+1)))*$F11))</f>
        <v>0</v>
      </c>
      <c r="AQ11" s="125">
        <f ca="1">IF(AQ$2-$K$2&lt;$D11-1," ",IF(AQ$2-$K$2+1&gt;'Primary Inputs'!$C$17,0,(SUM(OFFSET($K$114:$K$163,0,AQ$2-$K$2-$D11+1)))*$F11))</f>
        <v>0</v>
      </c>
      <c r="AR11" s="125">
        <f ca="1">IF(AR$2-$K$2&lt;$D11-1," ",IF(AR$2-$K$2+1&gt;'Primary Inputs'!$C$17,0,(SUM(OFFSET($K$114:$K$163,0,AR$2-$K$2-$D11+1)))*$F11))</f>
        <v>0</v>
      </c>
      <c r="AS11" s="125">
        <f ca="1">IF(AS$2-$K$2&lt;$D11-1," ",IF(AS$2-$K$2+1&gt;'Primary Inputs'!$C$17,0,(SUM(OFFSET($K$114:$K$163,0,AS$2-$K$2-$D11+1)))*$F11))</f>
        <v>0</v>
      </c>
      <c r="AT11" s="125">
        <f ca="1">IF(AT$2-$K$2&lt;$D11-1," ",IF(AT$2-$K$2+1&gt;'Primary Inputs'!$C$17,0,(SUM(OFFSET($K$114:$K$163,0,AT$2-$K$2-$D11+1)))*$F11))</f>
        <v>0</v>
      </c>
      <c r="AU11" s="125">
        <f ca="1">IF(AU$2-$K$2&lt;$D11-1," ",IF(AU$2-$K$2+1&gt;'Primary Inputs'!$C$17,0,(SUM(OFFSET($K$114:$K$163,0,AU$2-$K$2-$D11+1)))*$F11))</f>
        <v>0</v>
      </c>
      <c r="AV11" s="125">
        <f ca="1">IF(AV$2-$K$2&lt;$D11-1," ",IF(AV$2-$K$2+1&gt;'Primary Inputs'!$C$17,0,(SUM(OFFSET($K$114:$K$163,0,AV$2-$K$2-$D11+1)))*$F11))</f>
        <v>0</v>
      </c>
      <c r="AW11" s="125">
        <f ca="1">IF(AW$2-$K$2&lt;$D11-1," ",IF(AW$2-$K$2+1&gt;'Primary Inputs'!$C$17,0,(SUM(OFFSET($K$114:$K$163,0,AW$2-$K$2-$D11+1)))*$F11))</f>
        <v>0</v>
      </c>
      <c r="AX11" s="125">
        <f ca="1">IF(AX$2-$K$2&lt;$D11-1," ",IF(AX$2-$K$2+1&gt;'Primary Inputs'!$C$17,0,(SUM(OFFSET($K$114:$K$163,0,AX$2-$K$2-$D11+1)))*$F11))</f>
        <v>0</v>
      </c>
      <c r="AY11" s="125">
        <f ca="1">IF(AY$2-$K$2&lt;$D11-1," ",IF(AY$2-$K$2+1&gt;'Primary Inputs'!$C$17,0,(SUM(OFFSET($K$114:$K$163,0,AY$2-$K$2-$D11+1)))*$F11))</f>
        <v>0</v>
      </c>
      <c r="AZ11" s="125">
        <f ca="1">IF(AZ$2-$K$2&lt;$D11-1," ",IF(AZ$2-$K$2+1&gt;'Primary Inputs'!$C$17,0,(SUM(OFFSET($K$114:$K$163,0,AZ$2-$K$2-$D11+1)))*$F11))</f>
        <v>0</v>
      </c>
      <c r="BA11" s="125">
        <f ca="1">IF(BA$2-$K$2&lt;$D11-1," ",IF(BA$2-$K$2+1&gt;'Primary Inputs'!$C$17,0,(SUM(OFFSET($K$114:$K$163,0,BA$2-$K$2-$D11+1)))*$F11))</f>
        <v>0</v>
      </c>
      <c r="BB11" s="125">
        <f ca="1">IF(BB$2-$K$2&lt;$D11-1," ",IF(BB$2-$K$2+1&gt;'Primary Inputs'!$C$17,0,(SUM(OFFSET($K$114:$K$163,0,BB$2-$K$2-$D11+1)))*$F11))</f>
        <v>0</v>
      </c>
      <c r="BC11" s="125">
        <f ca="1">IF(BC$2-$K$2&lt;$D11-1," ",IF(BC$2-$K$2+1&gt;'Primary Inputs'!$C$17,0,(SUM(OFFSET($K$114:$K$163,0,BC$2-$K$2-$D11+1)))*$F11))</f>
        <v>0</v>
      </c>
      <c r="BD11" s="125">
        <f ca="1">IF(BD$2-$K$2&lt;$D11-1," ",IF(BD$2-$K$2+1&gt;'Primary Inputs'!$C$17,0,(SUM(OFFSET($K$114:$K$163,0,BD$2-$K$2-$D11+1)))*$F11))</f>
        <v>0</v>
      </c>
      <c r="BE11" s="125">
        <f ca="1">IF(BE$2-$K$2&lt;$D11-1," ",IF(BE$2-$K$2+1&gt;'Primary Inputs'!$C$17,0,(SUM(OFFSET($K$114:$K$163,0,BE$2-$K$2-$D11+1)))*$F11))</f>
        <v>0</v>
      </c>
      <c r="BF11" s="125">
        <f ca="1">IF(BF$2-$K$2&lt;$D11-1," ",IF(BF$2-$K$2+1&gt;'Primary Inputs'!$C$17,0,(SUM(OFFSET($K$114:$K$163,0,BF$2-$K$2-$D11+1)))*$F11))</f>
        <v>0</v>
      </c>
      <c r="BG11" s="125">
        <f ca="1">IF(BG$2-$K$2&lt;$D11-1," ",IF(BG$2-$K$2+1&gt;'Primary Inputs'!$C$17,0,(SUM(OFFSET($K$114:$K$163,0,BG$2-$K$2-$D11+1)))*$F11))</f>
        <v>0</v>
      </c>
      <c r="BH11" s="125">
        <f ca="1">IF(BH$2-$K$2&lt;$D11-1," ",IF(BH$2-$K$2+1&gt;'Primary Inputs'!$C$17,0,(SUM(OFFSET($K$114:$K$163,0,BH$2-$K$2-$D11+1)))*$F11))</f>
        <v>0</v>
      </c>
    </row>
    <row r="12" spans="1:60">
      <c r="A12" s="104"/>
      <c r="B12" s="104"/>
      <c r="C12" s="104"/>
      <c r="D12" s="167">
        <v>6</v>
      </c>
      <c r="E12" t="s">
        <v>200</v>
      </c>
      <c r="F12" s="104">
        <f ca="1">OFFSET('Primary Inputs'!$E$12,0,Calculations!$D12-1)</f>
        <v>0</v>
      </c>
      <c r="G12" s="104"/>
      <c r="H12" s="104"/>
      <c r="I12" s="104"/>
      <c r="J12" s="104"/>
      <c r="K12" s="125" t="str">
        <f ca="1">IF(K$2-$K$2&lt;$D12-1," ",IF(K$2-$K$2+1&gt;'Primary Inputs'!$C$17,0,(SUM(OFFSET($K$114:$K$163,0,K$2-$K$2-$D12+1)))*$F12))</f>
        <v xml:space="preserve"> </v>
      </c>
      <c r="L12" s="125" t="str">
        <f ca="1">IF(L$2-$K$2&lt;$D12-1," ",IF(L$2-$K$2+1&gt;'Primary Inputs'!$C$17,0,(SUM(OFFSET($K$114:$K$163,0,L$2-$K$2-$D12+1)))*$F12))</f>
        <v xml:space="preserve"> </v>
      </c>
      <c r="M12" s="125" t="str">
        <f ca="1">IF(M$2-$K$2&lt;$D12-1," ",IF(M$2-$K$2+1&gt;'Primary Inputs'!$C$17,0,(SUM(OFFSET($K$114:$K$163,0,M$2-$K$2-$D12+1)))*$F12))</f>
        <v xml:space="preserve"> </v>
      </c>
      <c r="N12" s="125" t="str">
        <f ca="1">IF(N$2-$K$2&lt;$D12-1," ",IF(N$2-$K$2+1&gt;'Primary Inputs'!$C$17,0,(SUM(OFFSET($K$114:$K$163,0,N$2-$K$2-$D12+1)))*$F12))</f>
        <v xml:space="preserve"> </v>
      </c>
      <c r="O12" s="125" t="str">
        <f ca="1">IF(O$2-$K$2&lt;$D12-1," ",IF(O$2-$K$2+1&gt;'Primary Inputs'!$C$17,0,(SUM(OFFSET($K$114:$K$163,0,O$2-$K$2-$D12+1)))*$F12))</f>
        <v xml:space="preserve"> </v>
      </c>
      <c r="P12" s="125">
        <f ca="1">IF(P$2-$K$2&lt;$D12-1," ",IF(P$2-$K$2+1&gt;'Primary Inputs'!$C$17,0,(SUM(OFFSET($K$114:$K$163,0,P$2-$K$2-$D12+1)))*$F12))</f>
        <v>0</v>
      </c>
      <c r="Q12" s="125">
        <f ca="1">IF(Q$2-$K$2&lt;$D12-1," ",IF(Q$2-$K$2+1&gt;'Primary Inputs'!$C$17,0,(SUM(OFFSET($K$114:$K$163,0,Q$2-$K$2-$D12+1)))*$F12))</f>
        <v>0</v>
      </c>
      <c r="R12" s="125">
        <f ca="1">IF(R$2-$K$2&lt;$D12-1," ",IF(R$2-$K$2+1&gt;'Primary Inputs'!$C$17,0,(SUM(OFFSET($K$114:$K$163,0,R$2-$K$2-$D12+1)))*$F12))</f>
        <v>0</v>
      </c>
      <c r="S12" s="125">
        <f ca="1">IF(S$2-$K$2&lt;$D12-1," ",IF(S$2-$K$2+1&gt;'Primary Inputs'!$C$17,0,(SUM(OFFSET($K$114:$K$163,0,S$2-$K$2-$D12+1)))*$F12))</f>
        <v>0</v>
      </c>
      <c r="T12" s="125">
        <f ca="1">IF(T$2-$K$2&lt;$D12-1," ",IF(T$2-$K$2+1&gt;'Primary Inputs'!$C$17,0,(SUM(OFFSET($K$114:$K$163,0,T$2-$K$2-$D12+1)))*$F12))</f>
        <v>0</v>
      </c>
      <c r="U12" s="125">
        <f ca="1">IF(U$2-$K$2&lt;$D12-1," ",IF(U$2-$K$2+1&gt;'Primary Inputs'!$C$17,0,(SUM(OFFSET($K$114:$K$163,0,U$2-$K$2-$D12+1)))*$F12))</f>
        <v>0</v>
      </c>
      <c r="V12" s="125">
        <f ca="1">IF(V$2-$K$2&lt;$D12-1," ",IF(V$2-$K$2+1&gt;'Primary Inputs'!$C$17,0,(SUM(OFFSET($K$114:$K$163,0,V$2-$K$2-$D12+1)))*$F12))</f>
        <v>0</v>
      </c>
      <c r="W12" s="125">
        <f ca="1">IF(W$2-$K$2&lt;$D12-1," ",IF(W$2-$K$2+1&gt;'Primary Inputs'!$C$17,0,(SUM(OFFSET($K$114:$K$163,0,W$2-$K$2-$D12+1)))*$F12))</f>
        <v>0</v>
      </c>
      <c r="X12" s="125">
        <f ca="1">IF(X$2-$K$2&lt;$D12-1," ",IF(X$2-$K$2+1&gt;'Primary Inputs'!$C$17,0,(SUM(OFFSET($K$114:$K$163,0,X$2-$K$2-$D12+1)))*$F12))</f>
        <v>0</v>
      </c>
      <c r="Y12" s="125">
        <f ca="1">IF(Y$2-$K$2&lt;$D12-1," ",IF(Y$2-$K$2+1&gt;'Primary Inputs'!$C$17,0,(SUM(OFFSET($K$114:$K$163,0,Y$2-$K$2-$D12+1)))*$F12))</f>
        <v>0</v>
      </c>
      <c r="Z12" s="125">
        <f ca="1">IF(Z$2-$K$2&lt;$D12-1," ",IF(Z$2-$K$2+1&gt;'Primary Inputs'!$C$17,0,(SUM(OFFSET($K$114:$K$163,0,Z$2-$K$2-$D12+1)))*$F12))</f>
        <v>0</v>
      </c>
      <c r="AA12" s="125">
        <f ca="1">IF(AA$2-$K$2&lt;$D12-1," ",IF(AA$2-$K$2+1&gt;'Primary Inputs'!$C$17,0,(SUM(OFFSET($K$114:$K$163,0,AA$2-$K$2-$D12+1)))*$F12))</f>
        <v>0</v>
      </c>
      <c r="AB12" s="125">
        <f ca="1">IF(AB$2-$K$2&lt;$D12-1," ",IF(AB$2-$K$2+1&gt;'Primary Inputs'!$C$17,0,(SUM(OFFSET($K$114:$K$163,0,AB$2-$K$2-$D12+1)))*$F12))</f>
        <v>0</v>
      </c>
      <c r="AC12" s="125">
        <f ca="1">IF(AC$2-$K$2&lt;$D12-1," ",IF(AC$2-$K$2+1&gt;'Primary Inputs'!$C$17,0,(SUM(OFFSET($K$114:$K$163,0,AC$2-$K$2-$D12+1)))*$F12))</f>
        <v>0</v>
      </c>
      <c r="AD12" s="125">
        <f ca="1">IF(AD$2-$K$2&lt;$D12-1," ",IF(AD$2-$K$2+1&gt;'Primary Inputs'!$C$17,0,(SUM(OFFSET($K$114:$K$163,0,AD$2-$K$2-$D12+1)))*$F12))</f>
        <v>0</v>
      </c>
      <c r="AE12" s="125">
        <f ca="1">IF(AE$2-$K$2&lt;$D12-1," ",IF(AE$2-$K$2+1&gt;'Primary Inputs'!$C$17,0,(SUM(OFFSET($K$114:$K$163,0,AE$2-$K$2-$D12+1)))*$F12))</f>
        <v>0</v>
      </c>
      <c r="AF12" s="125">
        <f ca="1">IF(AF$2-$K$2&lt;$D12-1," ",IF(AF$2-$K$2+1&gt;'Primary Inputs'!$C$17,0,(SUM(OFFSET($K$114:$K$163,0,AF$2-$K$2-$D12+1)))*$F12))</f>
        <v>0</v>
      </c>
      <c r="AG12" s="125">
        <f ca="1">IF(AG$2-$K$2&lt;$D12-1," ",IF(AG$2-$K$2+1&gt;'Primary Inputs'!$C$17,0,(SUM(OFFSET($K$114:$K$163,0,AG$2-$K$2-$D12+1)))*$F12))</f>
        <v>0</v>
      </c>
      <c r="AH12" s="125">
        <f ca="1">IF(AH$2-$K$2&lt;$D12-1," ",IF(AH$2-$K$2+1&gt;'Primary Inputs'!$C$17,0,(SUM(OFFSET($K$114:$K$163,0,AH$2-$K$2-$D12+1)))*$F12))</f>
        <v>0</v>
      </c>
      <c r="AI12" s="125">
        <f ca="1">IF(AI$2-$K$2&lt;$D12-1," ",IF(AI$2-$K$2+1&gt;'Primary Inputs'!$C$17,0,(SUM(OFFSET($K$114:$K$163,0,AI$2-$K$2-$D12+1)))*$F12))</f>
        <v>0</v>
      </c>
      <c r="AJ12" s="125">
        <f ca="1">IF(AJ$2-$K$2&lt;$D12-1," ",IF(AJ$2-$K$2+1&gt;'Primary Inputs'!$C$17,0,(SUM(OFFSET($K$114:$K$163,0,AJ$2-$K$2-$D12+1)))*$F12))</f>
        <v>0</v>
      </c>
      <c r="AK12" s="125">
        <f ca="1">IF(AK$2-$K$2&lt;$D12-1," ",IF(AK$2-$K$2+1&gt;'Primary Inputs'!$C$17,0,(SUM(OFFSET($K$114:$K$163,0,AK$2-$K$2-$D12+1)))*$F12))</f>
        <v>0</v>
      </c>
      <c r="AL12" s="125">
        <f ca="1">IF(AL$2-$K$2&lt;$D12-1," ",IF(AL$2-$K$2+1&gt;'Primary Inputs'!$C$17,0,(SUM(OFFSET($K$114:$K$163,0,AL$2-$K$2-$D12+1)))*$F12))</f>
        <v>0</v>
      </c>
      <c r="AM12" s="125">
        <f ca="1">IF(AM$2-$K$2&lt;$D12-1," ",IF(AM$2-$K$2+1&gt;'Primary Inputs'!$C$17,0,(SUM(OFFSET($K$114:$K$163,0,AM$2-$K$2-$D12+1)))*$F12))</f>
        <v>0</v>
      </c>
      <c r="AN12" s="125">
        <f ca="1">IF(AN$2-$K$2&lt;$D12-1," ",IF(AN$2-$K$2+1&gt;'Primary Inputs'!$C$17,0,(SUM(OFFSET($K$114:$K$163,0,AN$2-$K$2-$D12+1)))*$F12))</f>
        <v>0</v>
      </c>
      <c r="AO12" s="125">
        <f ca="1">IF(AO$2-$K$2&lt;$D12-1," ",IF(AO$2-$K$2+1&gt;'Primary Inputs'!$C$17,0,(SUM(OFFSET($K$114:$K$163,0,AO$2-$K$2-$D12+1)))*$F12))</f>
        <v>0</v>
      </c>
      <c r="AP12" s="125">
        <f ca="1">IF(AP$2-$K$2&lt;$D12-1," ",IF(AP$2-$K$2+1&gt;'Primary Inputs'!$C$17,0,(SUM(OFFSET($K$114:$K$163,0,AP$2-$K$2-$D12+1)))*$F12))</f>
        <v>0</v>
      </c>
      <c r="AQ12" s="125">
        <f ca="1">IF(AQ$2-$K$2&lt;$D12-1," ",IF(AQ$2-$K$2+1&gt;'Primary Inputs'!$C$17,0,(SUM(OFFSET($K$114:$K$163,0,AQ$2-$K$2-$D12+1)))*$F12))</f>
        <v>0</v>
      </c>
      <c r="AR12" s="125">
        <f ca="1">IF(AR$2-$K$2&lt;$D12-1," ",IF(AR$2-$K$2+1&gt;'Primary Inputs'!$C$17,0,(SUM(OFFSET($K$114:$K$163,0,AR$2-$K$2-$D12+1)))*$F12))</f>
        <v>0</v>
      </c>
      <c r="AS12" s="125">
        <f ca="1">IF(AS$2-$K$2&lt;$D12-1," ",IF(AS$2-$K$2+1&gt;'Primary Inputs'!$C$17,0,(SUM(OFFSET($K$114:$K$163,0,AS$2-$K$2-$D12+1)))*$F12))</f>
        <v>0</v>
      </c>
      <c r="AT12" s="125">
        <f ca="1">IF(AT$2-$K$2&lt;$D12-1," ",IF(AT$2-$K$2+1&gt;'Primary Inputs'!$C$17,0,(SUM(OFFSET($K$114:$K$163,0,AT$2-$K$2-$D12+1)))*$F12))</f>
        <v>0</v>
      </c>
      <c r="AU12" s="125">
        <f ca="1">IF(AU$2-$K$2&lt;$D12-1," ",IF(AU$2-$K$2+1&gt;'Primary Inputs'!$C$17,0,(SUM(OFFSET($K$114:$K$163,0,AU$2-$K$2-$D12+1)))*$F12))</f>
        <v>0</v>
      </c>
      <c r="AV12" s="125">
        <f ca="1">IF(AV$2-$K$2&lt;$D12-1," ",IF(AV$2-$K$2+1&gt;'Primary Inputs'!$C$17,0,(SUM(OFFSET($K$114:$K$163,0,AV$2-$K$2-$D12+1)))*$F12))</f>
        <v>0</v>
      </c>
      <c r="AW12" s="125">
        <f ca="1">IF(AW$2-$K$2&lt;$D12-1," ",IF(AW$2-$K$2+1&gt;'Primary Inputs'!$C$17,0,(SUM(OFFSET($K$114:$K$163,0,AW$2-$K$2-$D12+1)))*$F12))</f>
        <v>0</v>
      </c>
      <c r="AX12" s="125">
        <f ca="1">IF(AX$2-$K$2&lt;$D12-1," ",IF(AX$2-$K$2+1&gt;'Primary Inputs'!$C$17,0,(SUM(OFFSET($K$114:$K$163,0,AX$2-$K$2-$D12+1)))*$F12))</f>
        <v>0</v>
      </c>
      <c r="AY12" s="125">
        <f ca="1">IF(AY$2-$K$2&lt;$D12-1," ",IF(AY$2-$K$2+1&gt;'Primary Inputs'!$C$17,0,(SUM(OFFSET($K$114:$K$163,0,AY$2-$K$2-$D12+1)))*$F12))</f>
        <v>0</v>
      </c>
      <c r="AZ12" s="125">
        <f ca="1">IF(AZ$2-$K$2&lt;$D12-1," ",IF(AZ$2-$K$2+1&gt;'Primary Inputs'!$C$17,0,(SUM(OFFSET($K$114:$K$163,0,AZ$2-$K$2-$D12+1)))*$F12))</f>
        <v>0</v>
      </c>
      <c r="BA12" s="125">
        <f ca="1">IF(BA$2-$K$2&lt;$D12-1," ",IF(BA$2-$K$2+1&gt;'Primary Inputs'!$C$17,0,(SUM(OFFSET($K$114:$K$163,0,BA$2-$K$2-$D12+1)))*$F12))</f>
        <v>0</v>
      </c>
      <c r="BB12" s="125">
        <f ca="1">IF(BB$2-$K$2&lt;$D12-1," ",IF(BB$2-$K$2+1&gt;'Primary Inputs'!$C$17,0,(SUM(OFFSET($K$114:$K$163,0,BB$2-$K$2-$D12+1)))*$F12))</f>
        <v>0</v>
      </c>
      <c r="BC12" s="125">
        <f ca="1">IF(BC$2-$K$2&lt;$D12-1," ",IF(BC$2-$K$2+1&gt;'Primary Inputs'!$C$17,0,(SUM(OFFSET($K$114:$K$163,0,BC$2-$K$2-$D12+1)))*$F12))</f>
        <v>0</v>
      </c>
      <c r="BD12" s="125">
        <f ca="1">IF(BD$2-$K$2&lt;$D12-1," ",IF(BD$2-$K$2+1&gt;'Primary Inputs'!$C$17,0,(SUM(OFFSET($K$114:$K$163,0,BD$2-$K$2-$D12+1)))*$F12))</f>
        <v>0</v>
      </c>
      <c r="BE12" s="125">
        <f ca="1">IF(BE$2-$K$2&lt;$D12-1," ",IF(BE$2-$K$2+1&gt;'Primary Inputs'!$C$17,0,(SUM(OFFSET($K$114:$K$163,0,BE$2-$K$2-$D12+1)))*$F12))</f>
        <v>0</v>
      </c>
      <c r="BF12" s="125">
        <f ca="1">IF(BF$2-$K$2&lt;$D12-1," ",IF(BF$2-$K$2+1&gt;'Primary Inputs'!$C$17,0,(SUM(OFFSET($K$114:$K$163,0,BF$2-$K$2-$D12+1)))*$F12))</f>
        <v>0</v>
      </c>
      <c r="BG12" s="125">
        <f ca="1">IF(BG$2-$K$2&lt;$D12-1," ",IF(BG$2-$K$2+1&gt;'Primary Inputs'!$C$17,0,(SUM(OFFSET($K$114:$K$163,0,BG$2-$K$2-$D12+1)))*$F12))</f>
        <v>0</v>
      </c>
      <c r="BH12" s="125">
        <f ca="1">IF(BH$2-$K$2&lt;$D12-1," ",IF(BH$2-$K$2+1&gt;'Primary Inputs'!$C$17,0,(SUM(OFFSET($K$114:$K$163,0,BH$2-$K$2-$D12+1)))*$F12))</f>
        <v>0</v>
      </c>
    </row>
    <row r="13" spans="1:60">
      <c r="A13" s="104"/>
      <c r="B13" s="104"/>
      <c r="C13" s="104"/>
      <c r="D13" s="167">
        <v>7</v>
      </c>
      <c r="E13" t="s">
        <v>201</v>
      </c>
      <c r="F13" s="104">
        <f ca="1">OFFSET('Primary Inputs'!$E$12,0,Calculations!$D13-1)</f>
        <v>0</v>
      </c>
      <c r="G13" s="104"/>
      <c r="H13" s="104"/>
      <c r="I13" s="104"/>
      <c r="J13" s="104"/>
      <c r="K13" s="125" t="str">
        <f ca="1">IF(K$2-$K$2&lt;$D13-1," ",IF(K$2-$K$2+1&gt;'Primary Inputs'!$C$17,0,(SUM(OFFSET($K$114:$K$163,0,K$2-$K$2-$D13+1)))*$F13))</f>
        <v xml:space="preserve"> </v>
      </c>
      <c r="L13" s="125" t="str">
        <f ca="1">IF(L$2-$K$2&lt;$D13-1," ",IF(L$2-$K$2+1&gt;'Primary Inputs'!$C$17,0,(SUM(OFFSET($K$114:$K$163,0,L$2-$K$2-$D13+1)))*$F13))</f>
        <v xml:space="preserve"> </v>
      </c>
      <c r="M13" s="125" t="str">
        <f ca="1">IF(M$2-$K$2&lt;$D13-1," ",IF(M$2-$K$2+1&gt;'Primary Inputs'!$C$17,0,(SUM(OFFSET($K$114:$K$163,0,M$2-$K$2-$D13+1)))*$F13))</f>
        <v xml:space="preserve"> </v>
      </c>
      <c r="N13" s="125" t="str">
        <f ca="1">IF(N$2-$K$2&lt;$D13-1," ",IF(N$2-$K$2+1&gt;'Primary Inputs'!$C$17,0,(SUM(OFFSET($K$114:$K$163,0,N$2-$K$2-$D13+1)))*$F13))</f>
        <v xml:space="preserve"> </v>
      </c>
      <c r="O13" s="125" t="str">
        <f ca="1">IF(O$2-$K$2&lt;$D13-1," ",IF(O$2-$K$2+1&gt;'Primary Inputs'!$C$17,0,(SUM(OFFSET($K$114:$K$163,0,O$2-$K$2-$D13+1)))*$F13))</f>
        <v xml:space="preserve"> </v>
      </c>
      <c r="P13" s="125" t="str">
        <f ca="1">IF(P$2-$K$2&lt;$D13-1," ",IF(P$2-$K$2+1&gt;'Primary Inputs'!$C$17,0,(SUM(OFFSET($K$114:$K$163,0,P$2-$K$2-$D13+1)))*$F13))</f>
        <v xml:space="preserve"> </v>
      </c>
      <c r="Q13" s="125">
        <f ca="1">IF(Q$2-$K$2&lt;$D13-1," ",IF(Q$2-$K$2+1&gt;'Primary Inputs'!$C$17,0,(SUM(OFFSET($K$114:$K$163,0,Q$2-$K$2-$D13+1)))*$F13))</f>
        <v>0</v>
      </c>
      <c r="R13" s="125">
        <f ca="1">IF(R$2-$K$2&lt;$D13-1," ",IF(R$2-$K$2+1&gt;'Primary Inputs'!$C$17,0,(SUM(OFFSET($K$114:$K$163,0,R$2-$K$2-$D13+1)))*$F13))</f>
        <v>0</v>
      </c>
      <c r="S13" s="125">
        <f ca="1">IF(S$2-$K$2&lt;$D13-1," ",IF(S$2-$K$2+1&gt;'Primary Inputs'!$C$17,0,(SUM(OFFSET($K$114:$K$163,0,S$2-$K$2-$D13+1)))*$F13))</f>
        <v>0</v>
      </c>
      <c r="T13" s="125">
        <f ca="1">IF(T$2-$K$2&lt;$D13-1," ",IF(T$2-$K$2+1&gt;'Primary Inputs'!$C$17,0,(SUM(OFFSET($K$114:$K$163,0,T$2-$K$2-$D13+1)))*$F13))</f>
        <v>0</v>
      </c>
      <c r="U13" s="125">
        <f ca="1">IF(U$2-$K$2&lt;$D13-1," ",IF(U$2-$K$2+1&gt;'Primary Inputs'!$C$17,0,(SUM(OFFSET($K$114:$K$163,0,U$2-$K$2-$D13+1)))*$F13))</f>
        <v>0</v>
      </c>
      <c r="V13" s="125">
        <f ca="1">IF(V$2-$K$2&lt;$D13-1," ",IF(V$2-$K$2+1&gt;'Primary Inputs'!$C$17,0,(SUM(OFFSET($K$114:$K$163,0,V$2-$K$2-$D13+1)))*$F13))</f>
        <v>0</v>
      </c>
      <c r="W13" s="125">
        <f ca="1">IF(W$2-$K$2&lt;$D13-1," ",IF(W$2-$K$2+1&gt;'Primary Inputs'!$C$17,0,(SUM(OFFSET($K$114:$K$163,0,W$2-$K$2-$D13+1)))*$F13))</f>
        <v>0</v>
      </c>
      <c r="X13" s="125">
        <f ca="1">IF(X$2-$K$2&lt;$D13-1," ",IF(X$2-$K$2+1&gt;'Primary Inputs'!$C$17,0,(SUM(OFFSET($K$114:$K$163,0,X$2-$K$2-$D13+1)))*$F13))</f>
        <v>0</v>
      </c>
      <c r="Y13" s="125">
        <f ca="1">IF(Y$2-$K$2&lt;$D13-1," ",IF(Y$2-$K$2+1&gt;'Primary Inputs'!$C$17,0,(SUM(OFFSET($K$114:$K$163,0,Y$2-$K$2-$D13+1)))*$F13))</f>
        <v>0</v>
      </c>
      <c r="Z13" s="125">
        <f ca="1">IF(Z$2-$K$2&lt;$D13-1," ",IF(Z$2-$K$2+1&gt;'Primary Inputs'!$C$17,0,(SUM(OFFSET($K$114:$K$163,0,Z$2-$K$2-$D13+1)))*$F13))</f>
        <v>0</v>
      </c>
      <c r="AA13" s="125">
        <f ca="1">IF(AA$2-$K$2&lt;$D13-1," ",IF(AA$2-$K$2+1&gt;'Primary Inputs'!$C$17,0,(SUM(OFFSET($K$114:$K$163,0,AA$2-$K$2-$D13+1)))*$F13))</f>
        <v>0</v>
      </c>
      <c r="AB13" s="125">
        <f ca="1">IF(AB$2-$K$2&lt;$D13-1," ",IF(AB$2-$K$2+1&gt;'Primary Inputs'!$C$17,0,(SUM(OFFSET($K$114:$K$163,0,AB$2-$K$2-$D13+1)))*$F13))</f>
        <v>0</v>
      </c>
      <c r="AC13" s="125">
        <f ca="1">IF(AC$2-$K$2&lt;$D13-1," ",IF(AC$2-$K$2+1&gt;'Primary Inputs'!$C$17,0,(SUM(OFFSET($K$114:$K$163,0,AC$2-$K$2-$D13+1)))*$F13))</f>
        <v>0</v>
      </c>
      <c r="AD13" s="125">
        <f ca="1">IF(AD$2-$K$2&lt;$D13-1," ",IF(AD$2-$K$2+1&gt;'Primary Inputs'!$C$17,0,(SUM(OFFSET($K$114:$K$163,0,AD$2-$K$2-$D13+1)))*$F13))</f>
        <v>0</v>
      </c>
      <c r="AE13" s="125">
        <f ca="1">IF(AE$2-$K$2&lt;$D13-1," ",IF(AE$2-$K$2+1&gt;'Primary Inputs'!$C$17,0,(SUM(OFFSET($K$114:$K$163,0,AE$2-$K$2-$D13+1)))*$F13))</f>
        <v>0</v>
      </c>
      <c r="AF13" s="125">
        <f ca="1">IF(AF$2-$K$2&lt;$D13-1," ",IF(AF$2-$K$2+1&gt;'Primary Inputs'!$C$17,0,(SUM(OFFSET($K$114:$K$163,0,AF$2-$K$2-$D13+1)))*$F13))</f>
        <v>0</v>
      </c>
      <c r="AG13" s="125">
        <f ca="1">IF(AG$2-$K$2&lt;$D13-1," ",IF(AG$2-$K$2+1&gt;'Primary Inputs'!$C$17,0,(SUM(OFFSET($K$114:$K$163,0,AG$2-$K$2-$D13+1)))*$F13))</f>
        <v>0</v>
      </c>
      <c r="AH13" s="125">
        <f ca="1">IF(AH$2-$K$2&lt;$D13-1," ",IF(AH$2-$K$2+1&gt;'Primary Inputs'!$C$17,0,(SUM(OFFSET($K$114:$K$163,0,AH$2-$K$2-$D13+1)))*$F13))</f>
        <v>0</v>
      </c>
      <c r="AI13" s="125">
        <f ca="1">IF(AI$2-$K$2&lt;$D13-1," ",IF(AI$2-$K$2+1&gt;'Primary Inputs'!$C$17,0,(SUM(OFFSET($K$114:$K$163,0,AI$2-$K$2-$D13+1)))*$F13))</f>
        <v>0</v>
      </c>
      <c r="AJ13" s="125">
        <f ca="1">IF(AJ$2-$K$2&lt;$D13-1," ",IF(AJ$2-$K$2+1&gt;'Primary Inputs'!$C$17,0,(SUM(OFFSET($K$114:$K$163,0,AJ$2-$K$2-$D13+1)))*$F13))</f>
        <v>0</v>
      </c>
      <c r="AK13" s="125">
        <f ca="1">IF(AK$2-$K$2&lt;$D13-1," ",IF(AK$2-$K$2+1&gt;'Primary Inputs'!$C$17,0,(SUM(OFFSET($K$114:$K$163,0,AK$2-$K$2-$D13+1)))*$F13))</f>
        <v>0</v>
      </c>
      <c r="AL13" s="125">
        <f ca="1">IF(AL$2-$K$2&lt;$D13-1," ",IF(AL$2-$K$2+1&gt;'Primary Inputs'!$C$17,0,(SUM(OFFSET($K$114:$K$163,0,AL$2-$K$2-$D13+1)))*$F13))</f>
        <v>0</v>
      </c>
      <c r="AM13" s="125">
        <f ca="1">IF(AM$2-$K$2&lt;$D13-1," ",IF(AM$2-$K$2+1&gt;'Primary Inputs'!$C$17,0,(SUM(OFFSET($K$114:$K$163,0,AM$2-$K$2-$D13+1)))*$F13))</f>
        <v>0</v>
      </c>
      <c r="AN13" s="125">
        <f ca="1">IF(AN$2-$K$2&lt;$D13-1," ",IF(AN$2-$K$2+1&gt;'Primary Inputs'!$C$17,0,(SUM(OFFSET($K$114:$K$163,0,AN$2-$K$2-$D13+1)))*$F13))</f>
        <v>0</v>
      </c>
      <c r="AO13" s="125">
        <f ca="1">IF(AO$2-$K$2&lt;$D13-1," ",IF(AO$2-$K$2+1&gt;'Primary Inputs'!$C$17,0,(SUM(OFFSET($K$114:$K$163,0,AO$2-$K$2-$D13+1)))*$F13))</f>
        <v>0</v>
      </c>
      <c r="AP13" s="125">
        <f ca="1">IF(AP$2-$K$2&lt;$D13-1," ",IF(AP$2-$K$2+1&gt;'Primary Inputs'!$C$17,0,(SUM(OFFSET($K$114:$K$163,0,AP$2-$K$2-$D13+1)))*$F13))</f>
        <v>0</v>
      </c>
      <c r="AQ13" s="125">
        <f ca="1">IF(AQ$2-$K$2&lt;$D13-1," ",IF(AQ$2-$K$2+1&gt;'Primary Inputs'!$C$17,0,(SUM(OFFSET($K$114:$K$163,0,AQ$2-$K$2-$D13+1)))*$F13))</f>
        <v>0</v>
      </c>
      <c r="AR13" s="125">
        <f ca="1">IF(AR$2-$K$2&lt;$D13-1," ",IF(AR$2-$K$2+1&gt;'Primary Inputs'!$C$17,0,(SUM(OFFSET($K$114:$K$163,0,AR$2-$K$2-$D13+1)))*$F13))</f>
        <v>0</v>
      </c>
      <c r="AS13" s="125">
        <f ca="1">IF(AS$2-$K$2&lt;$D13-1," ",IF(AS$2-$K$2+1&gt;'Primary Inputs'!$C$17,0,(SUM(OFFSET($K$114:$K$163,0,AS$2-$K$2-$D13+1)))*$F13))</f>
        <v>0</v>
      </c>
      <c r="AT13" s="125">
        <f ca="1">IF(AT$2-$K$2&lt;$D13-1," ",IF(AT$2-$K$2+1&gt;'Primary Inputs'!$C$17,0,(SUM(OFFSET($K$114:$K$163,0,AT$2-$K$2-$D13+1)))*$F13))</f>
        <v>0</v>
      </c>
      <c r="AU13" s="125">
        <f ca="1">IF(AU$2-$K$2&lt;$D13-1," ",IF(AU$2-$K$2+1&gt;'Primary Inputs'!$C$17,0,(SUM(OFFSET($K$114:$K$163,0,AU$2-$K$2-$D13+1)))*$F13))</f>
        <v>0</v>
      </c>
      <c r="AV13" s="125">
        <f ca="1">IF(AV$2-$K$2&lt;$D13-1," ",IF(AV$2-$K$2+1&gt;'Primary Inputs'!$C$17,0,(SUM(OFFSET($K$114:$K$163,0,AV$2-$K$2-$D13+1)))*$F13))</f>
        <v>0</v>
      </c>
      <c r="AW13" s="125">
        <f ca="1">IF(AW$2-$K$2&lt;$D13-1," ",IF(AW$2-$K$2+1&gt;'Primary Inputs'!$C$17,0,(SUM(OFFSET($K$114:$K$163,0,AW$2-$K$2-$D13+1)))*$F13))</f>
        <v>0</v>
      </c>
      <c r="AX13" s="125">
        <f ca="1">IF(AX$2-$K$2&lt;$D13-1," ",IF(AX$2-$K$2+1&gt;'Primary Inputs'!$C$17,0,(SUM(OFFSET($K$114:$K$163,0,AX$2-$K$2-$D13+1)))*$F13))</f>
        <v>0</v>
      </c>
      <c r="AY13" s="125">
        <f ca="1">IF(AY$2-$K$2&lt;$D13-1," ",IF(AY$2-$K$2+1&gt;'Primary Inputs'!$C$17,0,(SUM(OFFSET($K$114:$K$163,0,AY$2-$K$2-$D13+1)))*$F13))</f>
        <v>0</v>
      </c>
      <c r="AZ13" s="125">
        <f ca="1">IF(AZ$2-$K$2&lt;$D13-1," ",IF(AZ$2-$K$2+1&gt;'Primary Inputs'!$C$17,0,(SUM(OFFSET($K$114:$K$163,0,AZ$2-$K$2-$D13+1)))*$F13))</f>
        <v>0</v>
      </c>
      <c r="BA13" s="125">
        <f ca="1">IF(BA$2-$K$2&lt;$D13-1," ",IF(BA$2-$K$2+1&gt;'Primary Inputs'!$C$17,0,(SUM(OFFSET($K$114:$K$163,0,BA$2-$K$2-$D13+1)))*$F13))</f>
        <v>0</v>
      </c>
      <c r="BB13" s="125">
        <f ca="1">IF(BB$2-$K$2&lt;$D13-1," ",IF(BB$2-$K$2+1&gt;'Primary Inputs'!$C$17,0,(SUM(OFFSET($K$114:$K$163,0,BB$2-$K$2-$D13+1)))*$F13))</f>
        <v>0</v>
      </c>
      <c r="BC13" s="125">
        <f ca="1">IF(BC$2-$K$2&lt;$D13-1," ",IF(BC$2-$K$2+1&gt;'Primary Inputs'!$C$17,0,(SUM(OFFSET($K$114:$K$163,0,BC$2-$K$2-$D13+1)))*$F13))</f>
        <v>0</v>
      </c>
      <c r="BD13" s="125">
        <f ca="1">IF(BD$2-$K$2&lt;$D13-1," ",IF(BD$2-$K$2+1&gt;'Primary Inputs'!$C$17,0,(SUM(OFFSET($K$114:$K$163,0,BD$2-$K$2-$D13+1)))*$F13))</f>
        <v>0</v>
      </c>
      <c r="BE13" s="125">
        <f ca="1">IF(BE$2-$K$2&lt;$D13-1," ",IF(BE$2-$K$2+1&gt;'Primary Inputs'!$C$17,0,(SUM(OFFSET($K$114:$K$163,0,BE$2-$K$2-$D13+1)))*$F13))</f>
        <v>0</v>
      </c>
      <c r="BF13" s="125">
        <f ca="1">IF(BF$2-$K$2&lt;$D13-1," ",IF(BF$2-$K$2+1&gt;'Primary Inputs'!$C$17,0,(SUM(OFFSET($K$114:$K$163,0,BF$2-$K$2-$D13+1)))*$F13))</f>
        <v>0</v>
      </c>
      <c r="BG13" s="125">
        <f ca="1">IF(BG$2-$K$2&lt;$D13-1," ",IF(BG$2-$K$2+1&gt;'Primary Inputs'!$C$17,0,(SUM(OFFSET($K$114:$K$163,0,BG$2-$K$2-$D13+1)))*$F13))</f>
        <v>0</v>
      </c>
      <c r="BH13" s="125">
        <f ca="1">IF(BH$2-$K$2&lt;$D13-1," ",IF(BH$2-$K$2+1&gt;'Primary Inputs'!$C$17,0,(SUM(OFFSET($K$114:$K$163,0,BH$2-$K$2-$D13+1)))*$F13))</f>
        <v>0</v>
      </c>
    </row>
    <row r="14" spans="1:60">
      <c r="A14" s="104"/>
      <c r="B14" s="104"/>
      <c r="C14" s="104"/>
      <c r="D14" s="167">
        <v>8</v>
      </c>
      <c r="E14" t="s">
        <v>202</v>
      </c>
      <c r="F14" s="104">
        <f ca="1">OFFSET('Primary Inputs'!$E$12,0,Calculations!$D14-1)</f>
        <v>0</v>
      </c>
      <c r="G14" s="104"/>
      <c r="H14" s="104"/>
      <c r="I14" s="104"/>
      <c r="J14" s="104"/>
      <c r="K14" s="125" t="str">
        <f ca="1">IF(K$2-$K$2&lt;$D14-1," ",IF(K$2-$K$2+1&gt;'Primary Inputs'!$C$17,0,(SUM(OFFSET($K$114:$K$163,0,K$2-$K$2-$D14+1)))*$F14))</f>
        <v xml:space="preserve"> </v>
      </c>
      <c r="L14" s="125" t="str">
        <f ca="1">IF(L$2-$K$2&lt;$D14-1," ",IF(L$2-$K$2+1&gt;'Primary Inputs'!$C$17,0,(SUM(OFFSET($K$114:$K$163,0,L$2-$K$2-$D14+1)))*$F14))</f>
        <v xml:space="preserve"> </v>
      </c>
      <c r="M14" s="125" t="str">
        <f ca="1">IF(M$2-$K$2&lt;$D14-1," ",IF(M$2-$K$2+1&gt;'Primary Inputs'!$C$17,0,(SUM(OFFSET($K$114:$K$163,0,M$2-$K$2-$D14+1)))*$F14))</f>
        <v xml:space="preserve"> </v>
      </c>
      <c r="N14" s="125" t="str">
        <f ca="1">IF(N$2-$K$2&lt;$D14-1," ",IF(N$2-$K$2+1&gt;'Primary Inputs'!$C$17,0,(SUM(OFFSET($K$114:$K$163,0,N$2-$K$2-$D14+1)))*$F14))</f>
        <v xml:space="preserve"> </v>
      </c>
      <c r="O14" s="125" t="str">
        <f ca="1">IF(O$2-$K$2&lt;$D14-1," ",IF(O$2-$K$2+1&gt;'Primary Inputs'!$C$17,0,(SUM(OFFSET($K$114:$K$163,0,O$2-$K$2-$D14+1)))*$F14))</f>
        <v xml:space="preserve"> </v>
      </c>
      <c r="P14" s="125" t="str">
        <f ca="1">IF(P$2-$K$2&lt;$D14-1," ",IF(P$2-$K$2+1&gt;'Primary Inputs'!$C$17,0,(SUM(OFFSET($K$114:$K$163,0,P$2-$K$2-$D14+1)))*$F14))</f>
        <v xml:space="preserve"> </v>
      </c>
      <c r="Q14" s="125" t="str">
        <f ca="1">IF(Q$2-$K$2&lt;$D14-1," ",IF(Q$2-$K$2+1&gt;'Primary Inputs'!$C$17,0,(SUM(OFFSET($K$114:$K$163,0,Q$2-$K$2-$D14+1)))*$F14))</f>
        <v xml:space="preserve"> </v>
      </c>
      <c r="R14" s="125">
        <f ca="1">IF(R$2-$K$2&lt;$D14-1," ",IF(R$2-$K$2+1&gt;'Primary Inputs'!$C$17,0,(SUM(OFFSET($K$114:$K$163,0,R$2-$K$2-$D14+1)))*$F14))</f>
        <v>0</v>
      </c>
      <c r="S14" s="125">
        <f ca="1">IF(S$2-$K$2&lt;$D14-1," ",IF(S$2-$K$2+1&gt;'Primary Inputs'!$C$17,0,(SUM(OFFSET($K$114:$K$163,0,S$2-$K$2-$D14+1)))*$F14))</f>
        <v>0</v>
      </c>
      <c r="T14" s="125">
        <f ca="1">IF(T$2-$K$2&lt;$D14-1," ",IF(T$2-$K$2+1&gt;'Primary Inputs'!$C$17,0,(SUM(OFFSET($K$114:$K$163,0,T$2-$K$2-$D14+1)))*$F14))</f>
        <v>0</v>
      </c>
      <c r="U14" s="125">
        <f ca="1">IF(U$2-$K$2&lt;$D14-1," ",IF(U$2-$K$2+1&gt;'Primary Inputs'!$C$17,0,(SUM(OFFSET($K$114:$K$163,0,U$2-$K$2-$D14+1)))*$F14))</f>
        <v>0</v>
      </c>
      <c r="V14" s="125">
        <f ca="1">IF(V$2-$K$2&lt;$D14-1," ",IF(V$2-$K$2+1&gt;'Primary Inputs'!$C$17,0,(SUM(OFFSET($K$114:$K$163,0,V$2-$K$2-$D14+1)))*$F14))</f>
        <v>0</v>
      </c>
      <c r="W14" s="125">
        <f ca="1">IF(W$2-$K$2&lt;$D14-1," ",IF(W$2-$K$2+1&gt;'Primary Inputs'!$C$17,0,(SUM(OFFSET($K$114:$K$163,0,W$2-$K$2-$D14+1)))*$F14))</f>
        <v>0</v>
      </c>
      <c r="X14" s="125">
        <f ca="1">IF(X$2-$K$2&lt;$D14-1," ",IF(X$2-$K$2+1&gt;'Primary Inputs'!$C$17,0,(SUM(OFFSET($K$114:$K$163,0,X$2-$K$2-$D14+1)))*$F14))</f>
        <v>0</v>
      </c>
      <c r="Y14" s="125">
        <f ca="1">IF(Y$2-$K$2&lt;$D14-1," ",IF(Y$2-$K$2+1&gt;'Primary Inputs'!$C$17,0,(SUM(OFFSET($K$114:$K$163,0,Y$2-$K$2-$D14+1)))*$F14))</f>
        <v>0</v>
      </c>
      <c r="Z14" s="125">
        <f ca="1">IF(Z$2-$K$2&lt;$D14-1," ",IF(Z$2-$K$2+1&gt;'Primary Inputs'!$C$17,0,(SUM(OFFSET($K$114:$K$163,0,Z$2-$K$2-$D14+1)))*$F14))</f>
        <v>0</v>
      </c>
      <c r="AA14" s="125">
        <f ca="1">IF(AA$2-$K$2&lt;$D14-1," ",IF(AA$2-$K$2+1&gt;'Primary Inputs'!$C$17,0,(SUM(OFFSET($K$114:$K$163,0,AA$2-$K$2-$D14+1)))*$F14))</f>
        <v>0</v>
      </c>
      <c r="AB14" s="125">
        <f ca="1">IF(AB$2-$K$2&lt;$D14-1," ",IF(AB$2-$K$2+1&gt;'Primary Inputs'!$C$17,0,(SUM(OFFSET($K$114:$K$163,0,AB$2-$K$2-$D14+1)))*$F14))</f>
        <v>0</v>
      </c>
      <c r="AC14" s="125">
        <f ca="1">IF(AC$2-$K$2&lt;$D14-1," ",IF(AC$2-$K$2+1&gt;'Primary Inputs'!$C$17,0,(SUM(OFFSET($K$114:$K$163,0,AC$2-$K$2-$D14+1)))*$F14))</f>
        <v>0</v>
      </c>
      <c r="AD14" s="125">
        <f ca="1">IF(AD$2-$K$2&lt;$D14-1," ",IF(AD$2-$K$2+1&gt;'Primary Inputs'!$C$17,0,(SUM(OFFSET($K$114:$K$163,0,AD$2-$K$2-$D14+1)))*$F14))</f>
        <v>0</v>
      </c>
      <c r="AE14" s="125">
        <f ca="1">IF(AE$2-$K$2&lt;$D14-1," ",IF(AE$2-$K$2+1&gt;'Primary Inputs'!$C$17,0,(SUM(OFFSET($K$114:$K$163,0,AE$2-$K$2-$D14+1)))*$F14))</f>
        <v>0</v>
      </c>
      <c r="AF14" s="125">
        <f ca="1">IF(AF$2-$K$2&lt;$D14-1," ",IF(AF$2-$K$2+1&gt;'Primary Inputs'!$C$17,0,(SUM(OFFSET($K$114:$K$163,0,AF$2-$K$2-$D14+1)))*$F14))</f>
        <v>0</v>
      </c>
      <c r="AG14" s="125">
        <f ca="1">IF(AG$2-$K$2&lt;$D14-1," ",IF(AG$2-$K$2+1&gt;'Primary Inputs'!$C$17,0,(SUM(OFFSET($K$114:$K$163,0,AG$2-$K$2-$D14+1)))*$F14))</f>
        <v>0</v>
      </c>
      <c r="AH14" s="125">
        <f ca="1">IF(AH$2-$K$2&lt;$D14-1," ",IF(AH$2-$K$2+1&gt;'Primary Inputs'!$C$17,0,(SUM(OFFSET($K$114:$K$163,0,AH$2-$K$2-$D14+1)))*$F14))</f>
        <v>0</v>
      </c>
      <c r="AI14" s="125">
        <f ca="1">IF(AI$2-$K$2&lt;$D14-1," ",IF(AI$2-$K$2+1&gt;'Primary Inputs'!$C$17,0,(SUM(OFFSET($K$114:$K$163,0,AI$2-$K$2-$D14+1)))*$F14))</f>
        <v>0</v>
      </c>
      <c r="AJ14" s="125">
        <f ca="1">IF(AJ$2-$K$2&lt;$D14-1," ",IF(AJ$2-$K$2+1&gt;'Primary Inputs'!$C$17,0,(SUM(OFFSET($K$114:$K$163,0,AJ$2-$K$2-$D14+1)))*$F14))</f>
        <v>0</v>
      </c>
      <c r="AK14" s="125">
        <f ca="1">IF(AK$2-$K$2&lt;$D14-1," ",IF(AK$2-$K$2+1&gt;'Primary Inputs'!$C$17,0,(SUM(OFFSET($K$114:$K$163,0,AK$2-$K$2-$D14+1)))*$F14))</f>
        <v>0</v>
      </c>
      <c r="AL14" s="125">
        <f ca="1">IF(AL$2-$K$2&lt;$D14-1," ",IF(AL$2-$K$2+1&gt;'Primary Inputs'!$C$17,0,(SUM(OFFSET($K$114:$K$163,0,AL$2-$K$2-$D14+1)))*$F14))</f>
        <v>0</v>
      </c>
      <c r="AM14" s="125">
        <f ca="1">IF(AM$2-$K$2&lt;$D14-1," ",IF(AM$2-$K$2+1&gt;'Primary Inputs'!$C$17,0,(SUM(OFFSET($K$114:$K$163,0,AM$2-$K$2-$D14+1)))*$F14))</f>
        <v>0</v>
      </c>
      <c r="AN14" s="125">
        <f ca="1">IF(AN$2-$K$2&lt;$D14-1," ",IF(AN$2-$K$2+1&gt;'Primary Inputs'!$C$17,0,(SUM(OFFSET($K$114:$K$163,0,AN$2-$K$2-$D14+1)))*$F14))</f>
        <v>0</v>
      </c>
      <c r="AO14" s="125">
        <f ca="1">IF(AO$2-$K$2&lt;$D14-1," ",IF(AO$2-$K$2+1&gt;'Primary Inputs'!$C$17,0,(SUM(OFFSET($K$114:$K$163,0,AO$2-$K$2-$D14+1)))*$F14))</f>
        <v>0</v>
      </c>
      <c r="AP14" s="125">
        <f ca="1">IF(AP$2-$K$2&lt;$D14-1," ",IF(AP$2-$K$2+1&gt;'Primary Inputs'!$C$17,0,(SUM(OFFSET($K$114:$K$163,0,AP$2-$K$2-$D14+1)))*$F14))</f>
        <v>0</v>
      </c>
      <c r="AQ14" s="125">
        <f ca="1">IF(AQ$2-$K$2&lt;$D14-1," ",IF(AQ$2-$K$2+1&gt;'Primary Inputs'!$C$17,0,(SUM(OFFSET($K$114:$K$163,0,AQ$2-$K$2-$D14+1)))*$F14))</f>
        <v>0</v>
      </c>
      <c r="AR14" s="125">
        <f ca="1">IF(AR$2-$K$2&lt;$D14-1," ",IF(AR$2-$K$2+1&gt;'Primary Inputs'!$C$17,0,(SUM(OFFSET($K$114:$K$163,0,AR$2-$K$2-$D14+1)))*$F14))</f>
        <v>0</v>
      </c>
      <c r="AS14" s="125">
        <f ca="1">IF(AS$2-$K$2&lt;$D14-1," ",IF(AS$2-$K$2+1&gt;'Primary Inputs'!$C$17,0,(SUM(OFFSET($K$114:$K$163,0,AS$2-$K$2-$D14+1)))*$F14))</f>
        <v>0</v>
      </c>
      <c r="AT14" s="125">
        <f ca="1">IF(AT$2-$K$2&lt;$D14-1," ",IF(AT$2-$K$2+1&gt;'Primary Inputs'!$C$17,0,(SUM(OFFSET($K$114:$K$163,0,AT$2-$K$2-$D14+1)))*$F14))</f>
        <v>0</v>
      </c>
      <c r="AU14" s="125">
        <f ca="1">IF(AU$2-$K$2&lt;$D14-1," ",IF(AU$2-$K$2+1&gt;'Primary Inputs'!$C$17,0,(SUM(OFFSET($K$114:$K$163,0,AU$2-$K$2-$D14+1)))*$F14))</f>
        <v>0</v>
      </c>
      <c r="AV14" s="125">
        <f ca="1">IF(AV$2-$K$2&lt;$D14-1," ",IF(AV$2-$K$2+1&gt;'Primary Inputs'!$C$17,0,(SUM(OFFSET($K$114:$K$163,0,AV$2-$K$2-$D14+1)))*$F14))</f>
        <v>0</v>
      </c>
      <c r="AW14" s="125">
        <f ca="1">IF(AW$2-$K$2&lt;$D14-1," ",IF(AW$2-$K$2+1&gt;'Primary Inputs'!$C$17,0,(SUM(OFFSET($K$114:$K$163,0,AW$2-$K$2-$D14+1)))*$F14))</f>
        <v>0</v>
      </c>
      <c r="AX14" s="125">
        <f ca="1">IF(AX$2-$K$2&lt;$D14-1," ",IF(AX$2-$K$2+1&gt;'Primary Inputs'!$C$17,0,(SUM(OFFSET($K$114:$K$163,0,AX$2-$K$2-$D14+1)))*$F14))</f>
        <v>0</v>
      </c>
      <c r="AY14" s="125">
        <f ca="1">IF(AY$2-$K$2&lt;$D14-1," ",IF(AY$2-$K$2+1&gt;'Primary Inputs'!$C$17,0,(SUM(OFFSET($K$114:$K$163,0,AY$2-$K$2-$D14+1)))*$F14))</f>
        <v>0</v>
      </c>
      <c r="AZ14" s="125">
        <f ca="1">IF(AZ$2-$K$2&lt;$D14-1," ",IF(AZ$2-$K$2+1&gt;'Primary Inputs'!$C$17,0,(SUM(OFFSET($K$114:$K$163,0,AZ$2-$K$2-$D14+1)))*$F14))</f>
        <v>0</v>
      </c>
      <c r="BA14" s="125">
        <f ca="1">IF(BA$2-$K$2&lt;$D14-1," ",IF(BA$2-$K$2+1&gt;'Primary Inputs'!$C$17,0,(SUM(OFFSET($K$114:$K$163,0,BA$2-$K$2-$D14+1)))*$F14))</f>
        <v>0</v>
      </c>
      <c r="BB14" s="125">
        <f ca="1">IF(BB$2-$K$2&lt;$D14-1," ",IF(BB$2-$K$2+1&gt;'Primary Inputs'!$C$17,0,(SUM(OFFSET($K$114:$K$163,0,BB$2-$K$2-$D14+1)))*$F14))</f>
        <v>0</v>
      </c>
      <c r="BC14" s="125">
        <f ca="1">IF(BC$2-$K$2&lt;$D14-1," ",IF(BC$2-$K$2+1&gt;'Primary Inputs'!$C$17,0,(SUM(OFFSET($K$114:$K$163,0,BC$2-$K$2-$D14+1)))*$F14))</f>
        <v>0</v>
      </c>
      <c r="BD14" s="125">
        <f ca="1">IF(BD$2-$K$2&lt;$D14-1," ",IF(BD$2-$K$2+1&gt;'Primary Inputs'!$C$17,0,(SUM(OFFSET($K$114:$K$163,0,BD$2-$K$2-$D14+1)))*$F14))</f>
        <v>0</v>
      </c>
      <c r="BE14" s="125">
        <f ca="1">IF(BE$2-$K$2&lt;$D14-1," ",IF(BE$2-$K$2+1&gt;'Primary Inputs'!$C$17,0,(SUM(OFFSET($K$114:$K$163,0,BE$2-$K$2-$D14+1)))*$F14))</f>
        <v>0</v>
      </c>
      <c r="BF14" s="125">
        <f ca="1">IF(BF$2-$K$2&lt;$D14-1," ",IF(BF$2-$K$2+1&gt;'Primary Inputs'!$C$17,0,(SUM(OFFSET($K$114:$K$163,0,BF$2-$K$2-$D14+1)))*$F14))</f>
        <v>0</v>
      </c>
      <c r="BG14" s="125">
        <f ca="1">IF(BG$2-$K$2&lt;$D14-1," ",IF(BG$2-$K$2+1&gt;'Primary Inputs'!$C$17,0,(SUM(OFFSET($K$114:$K$163,0,BG$2-$K$2-$D14+1)))*$F14))</f>
        <v>0</v>
      </c>
      <c r="BH14" s="125">
        <f ca="1">IF(BH$2-$K$2&lt;$D14-1," ",IF(BH$2-$K$2+1&gt;'Primary Inputs'!$C$17,0,(SUM(OFFSET($K$114:$K$163,0,BH$2-$K$2-$D14+1)))*$F14))</f>
        <v>0</v>
      </c>
    </row>
    <row r="15" spans="1:60">
      <c r="A15" s="104"/>
      <c r="B15" s="104"/>
      <c r="C15" s="104"/>
      <c r="D15" s="167">
        <v>9</v>
      </c>
      <c r="E15" t="s">
        <v>203</v>
      </c>
      <c r="F15" s="104">
        <f ca="1">OFFSET('Primary Inputs'!$E$12,0,Calculations!$D15-1)</f>
        <v>0</v>
      </c>
      <c r="G15" s="104"/>
      <c r="H15" s="104"/>
      <c r="I15" s="104"/>
      <c r="J15" s="104"/>
      <c r="K15" s="125" t="str">
        <f ca="1">IF(K$2-$K$2&lt;$D15-1," ",IF(K$2-$K$2+1&gt;'Primary Inputs'!$C$17,0,(SUM(OFFSET($K$114:$K$163,0,K$2-$K$2-$D15+1)))*$F15))</f>
        <v xml:space="preserve"> </v>
      </c>
      <c r="L15" s="125" t="str">
        <f ca="1">IF(L$2-$K$2&lt;$D15-1," ",IF(L$2-$K$2+1&gt;'Primary Inputs'!$C$17,0,(SUM(OFFSET($K$114:$K$163,0,L$2-$K$2-$D15+1)))*$F15))</f>
        <v xml:space="preserve"> </v>
      </c>
      <c r="M15" s="125" t="str">
        <f ca="1">IF(M$2-$K$2&lt;$D15-1," ",IF(M$2-$K$2+1&gt;'Primary Inputs'!$C$17,0,(SUM(OFFSET($K$114:$K$163,0,M$2-$K$2-$D15+1)))*$F15))</f>
        <v xml:space="preserve"> </v>
      </c>
      <c r="N15" s="125" t="str">
        <f ca="1">IF(N$2-$K$2&lt;$D15-1," ",IF(N$2-$K$2+1&gt;'Primary Inputs'!$C$17,0,(SUM(OFFSET($K$114:$K$163,0,N$2-$K$2-$D15+1)))*$F15))</f>
        <v xml:space="preserve"> </v>
      </c>
      <c r="O15" s="125" t="str">
        <f ca="1">IF(O$2-$K$2&lt;$D15-1," ",IF(O$2-$K$2+1&gt;'Primary Inputs'!$C$17,0,(SUM(OFFSET($K$114:$K$163,0,O$2-$K$2-$D15+1)))*$F15))</f>
        <v xml:space="preserve"> </v>
      </c>
      <c r="P15" s="125" t="str">
        <f ca="1">IF(P$2-$K$2&lt;$D15-1," ",IF(P$2-$K$2+1&gt;'Primary Inputs'!$C$17,0,(SUM(OFFSET($K$114:$K$163,0,P$2-$K$2-$D15+1)))*$F15))</f>
        <v xml:space="preserve"> </v>
      </c>
      <c r="Q15" s="125" t="str">
        <f ca="1">IF(Q$2-$K$2&lt;$D15-1," ",IF(Q$2-$K$2+1&gt;'Primary Inputs'!$C$17,0,(SUM(OFFSET($K$114:$K$163,0,Q$2-$K$2-$D15+1)))*$F15))</f>
        <v xml:space="preserve"> </v>
      </c>
      <c r="R15" s="125" t="str">
        <f ca="1">IF(R$2-$K$2&lt;$D15-1," ",IF(R$2-$K$2+1&gt;'Primary Inputs'!$C$17,0,(SUM(OFFSET($K$114:$K$163,0,R$2-$K$2-$D15+1)))*$F15))</f>
        <v xml:space="preserve"> </v>
      </c>
      <c r="S15" s="125">
        <f ca="1">IF(S$2-$K$2&lt;$D15-1," ",IF(S$2-$K$2+1&gt;'Primary Inputs'!$C$17,0,(SUM(OFFSET($K$114:$K$163,0,S$2-$K$2-$D15+1)))*$F15))</f>
        <v>0</v>
      </c>
      <c r="T15" s="125">
        <f ca="1">IF(T$2-$K$2&lt;$D15-1," ",IF(T$2-$K$2+1&gt;'Primary Inputs'!$C$17,0,(SUM(OFFSET($K$114:$K$163,0,T$2-$K$2-$D15+1)))*$F15))</f>
        <v>0</v>
      </c>
      <c r="U15" s="125">
        <f ca="1">IF(U$2-$K$2&lt;$D15-1," ",IF(U$2-$K$2+1&gt;'Primary Inputs'!$C$17,0,(SUM(OFFSET($K$114:$K$163,0,U$2-$K$2-$D15+1)))*$F15))</f>
        <v>0</v>
      </c>
      <c r="V15" s="125">
        <f ca="1">IF(V$2-$K$2&lt;$D15-1," ",IF(V$2-$K$2+1&gt;'Primary Inputs'!$C$17,0,(SUM(OFFSET($K$114:$K$163,0,V$2-$K$2-$D15+1)))*$F15))</f>
        <v>0</v>
      </c>
      <c r="W15" s="125">
        <f ca="1">IF(W$2-$K$2&lt;$D15-1," ",IF(W$2-$K$2+1&gt;'Primary Inputs'!$C$17,0,(SUM(OFFSET($K$114:$K$163,0,W$2-$K$2-$D15+1)))*$F15))</f>
        <v>0</v>
      </c>
      <c r="X15" s="125">
        <f ca="1">IF(X$2-$K$2&lt;$D15-1," ",IF(X$2-$K$2+1&gt;'Primary Inputs'!$C$17,0,(SUM(OFFSET($K$114:$K$163,0,X$2-$K$2-$D15+1)))*$F15))</f>
        <v>0</v>
      </c>
      <c r="Y15" s="125">
        <f ca="1">IF(Y$2-$K$2&lt;$D15-1," ",IF(Y$2-$K$2+1&gt;'Primary Inputs'!$C$17,0,(SUM(OFFSET($K$114:$K$163,0,Y$2-$K$2-$D15+1)))*$F15))</f>
        <v>0</v>
      </c>
      <c r="Z15" s="125">
        <f ca="1">IF(Z$2-$K$2&lt;$D15-1," ",IF(Z$2-$K$2+1&gt;'Primary Inputs'!$C$17,0,(SUM(OFFSET($K$114:$K$163,0,Z$2-$K$2-$D15+1)))*$F15))</f>
        <v>0</v>
      </c>
      <c r="AA15" s="125">
        <f ca="1">IF(AA$2-$K$2&lt;$D15-1," ",IF(AA$2-$K$2+1&gt;'Primary Inputs'!$C$17,0,(SUM(OFFSET($K$114:$K$163,0,AA$2-$K$2-$D15+1)))*$F15))</f>
        <v>0</v>
      </c>
      <c r="AB15" s="125">
        <f ca="1">IF(AB$2-$K$2&lt;$D15-1," ",IF(AB$2-$K$2+1&gt;'Primary Inputs'!$C$17,0,(SUM(OFFSET($K$114:$K$163,0,AB$2-$K$2-$D15+1)))*$F15))</f>
        <v>0</v>
      </c>
      <c r="AC15" s="125">
        <f ca="1">IF(AC$2-$K$2&lt;$D15-1," ",IF(AC$2-$K$2+1&gt;'Primary Inputs'!$C$17,0,(SUM(OFFSET($K$114:$K$163,0,AC$2-$K$2-$D15+1)))*$F15))</f>
        <v>0</v>
      </c>
      <c r="AD15" s="125">
        <f ca="1">IF(AD$2-$K$2&lt;$D15-1," ",IF(AD$2-$K$2+1&gt;'Primary Inputs'!$C$17,0,(SUM(OFFSET($K$114:$K$163,0,AD$2-$K$2-$D15+1)))*$F15))</f>
        <v>0</v>
      </c>
      <c r="AE15" s="125">
        <f ca="1">IF(AE$2-$K$2&lt;$D15-1," ",IF(AE$2-$K$2+1&gt;'Primary Inputs'!$C$17,0,(SUM(OFFSET($K$114:$K$163,0,AE$2-$K$2-$D15+1)))*$F15))</f>
        <v>0</v>
      </c>
      <c r="AF15" s="125">
        <f ca="1">IF(AF$2-$K$2&lt;$D15-1," ",IF(AF$2-$K$2+1&gt;'Primary Inputs'!$C$17,0,(SUM(OFFSET($K$114:$K$163,0,AF$2-$K$2-$D15+1)))*$F15))</f>
        <v>0</v>
      </c>
      <c r="AG15" s="125">
        <f ca="1">IF(AG$2-$K$2&lt;$D15-1," ",IF(AG$2-$K$2+1&gt;'Primary Inputs'!$C$17,0,(SUM(OFFSET($K$114:$K$163,0,AG$2-$K$2-$D15+1)))*$F15))</f>
        <v>0</v>
      </c>
      <c r="AH15" s="125">
        <f ca="1">IF(AH$2-$K$2&lt;$D15-1," ",IF(AH$2-$K$2+1&gt;'Primary Inputs'!$C$17,0,(SUM(OFFSET($K$114:$K$163,0,AH$2-$K$2-$D15+1)))*$F15))</f>
        <v>0</v>
      </c>
      <c r="AI15" s="125">
        <f ca="1">IF(AI$2-$K$2&lt;$D15-1," ",IF(AI$2-$K$2+1&gt;'Primary Inputs'!$C$17,0,(SUM(OFFSET($K$114:$K$163,0,AI$2-$K$2-$D15+1)))*$F15))</f>
        <v>0</v>
      </c>
      <c r="AJ15" s="125">
        <f ca="1">IF(AJ$2-$K$2&lt;$D15-1," ",IF(AJ$2-$K$2+1&gt;'Primary Inputs'!$C$17,0,(SUM(OFFSET($K$114:$K$163,0,AJ$2-$K$2-$D15+1)))*$F15))</f>
        <v>0</v>
      </c>
      <c r="AK15" s="125">
        <f ca="1">IF(AK$2-$K$2&lt;$D15-1," ",IF(AK$2-$K$2+1&gt;'Primary Inputs'!$C$17,0,(SUM(OFFSET($K$114:$K$163,0,AK$2-$K$2-$D15+1)))*$F15))</f>
        <v>0</v>
      </c>
      <c r="AL15" s="125">
        <f ca="1">IF(AL$2-$K$2&lt;$D15-1," ",IF(AL$2-$K$2+1&gt;'Primary Inputs'!$C$17,0,(SUM(OFFSET($K$114:$K$163,0,AL$2-$K$2-$D15+1)))*$F15))</f>
        <v>0</v>
      </c>
      <c r="AM15" s="125">
        <f ca="1">IF(AM$2-$K$2&lt;$D15-1," ",IF(AM$2-$K$2+1&gt;'Primary Inputs'!$C$17,0,(SUM(OFFSET($K$114:$K$163,0,AM$2-$K$2-$D15+1)))*$F15))</f>
        <v>0</v>
      </c>
      <c r="AN15" s="125">
        <f ca="1">IF(AN$2-$K$2&lt;$D15-1," ",IF(AN$2-$K$2+1&gt;'Primary Inputs'!$C$17,0,(SUM(OFFSET($K$114:$K$163,0,AN$2-$K$2-$D15+1)))*$F15))</f>
        <v>0</v>
      </c>
      <c r="AO15" s="125">
        <f ca="1">IF(AO$2-$K$2&lt;$D15-1," ",IF(AO$2-$K$2+1&gt;'Primary Inputs'!$C$17,0,(SUM(OFFSET($K$114:$K$163,0,AO$2-$K$2-$D15+1)))*$F15))</f>
        <v>0</v>
      </c>
      <c r="AP15" s="125">
        <f ca="1">IF(AP$2-$K$2&lt;$D15-1," ",IF(AP$2-$K$2+1&gt;'Primary Inputs'!$C$17,0,(SUM(OFFSET($K$114:$K$163,0,AP$2-$K$2-$D15+1)))*$F15))</f>
        <v>0</v>
      </c>
      <c r="AQ15" s="125">
        <f ca="1">IF(AQ$2-$K$2&lt;$D15-1," ",IF(AQ$2-$K$2+1&gt;'Primary Inputs'!$C$17,0,(SUM(OFFSET($K$114:$K$163,0,AQ$2-$K$2-$D15+1)))*$F15))</f>
        <v>0</v>
      </c>
      <c r="AR15" s="125">
        <f ca="1">IF(AR$2-$K$2&lt;$D15-1," ",IF(AR$2-$K$2+1&gt;'Primary Inputs'!$C$17,0,(SUM(OFFSET($K$114:$K$163,0,AR$2-$K$2-$D15+1)))*$F15))</f>
        <v>0</v>
      </c>
      <c r="AS15" s="125">
        <f ca="1">IF(AS$2-$K$2&lt;$D15-1," ",IF(AS$2-$K$2+1&gt;'Primary Inputs'!$C$17,0,(SUM(OFFSET($K$114:$K$163,0,AS$2-$K$2-$D15+1)))*$F15))</f>
        <v>0</v>
      </c>
      <c r="AT15" s="125">
        <f ca="1">IF(AT$2-$K$2&lt;$D15-1," ",IF(AT$2-$K$2+1&gt;'Primary Inputs'!$C$17,0,(SUM(OFFSET($K$114:$K$163,0,AT$2-$K$2-$D15+1)))*$F15))</f>
        <v>0</v>
      </c>
      <c r="AU15" s="125">
        <f ca="1">IF(AU$2-$K$2&lt;$D15-1," ",IF(AU$2-$K$2+1&gt;'Primary Inputs'!$C$17,0,(SUM(OFFSET($K$114:$K$163,0,AU$2-$K$2-$D15+1)))*$F15))</f>
        <v>0</v>
      </c>
      <c r="AV15" s="125">
        <f ca="1">IF(AV$2-$K$2&lt;$D15-1," ",IF(AV$2-$K$2+1&gt;'Primary Inputs'!$C$17,0,(SUM(OFFSET($K$114:$K$163,0,AV$2-$K$2-$D15+1)))*$F15))</f>
        <v>0</v>
      </c>
      <c r="AW15" s="125">
        <f ca="1">IF(AW$2-$K$2&lt;$D15-1," ",IF(AW$2-$K$2+1&gt;'Primary Inputs'!$C$17,0,(SUM(OFFSET($K$114:$K$163,0,AW$2-$K$2-$D15+1)))*$F15))</f>
        <v>0</v>
      </c>
      <c r="AX15" s="125">
        <f ca="1">IF(AX$2-$K$2&lt;$D15-1," ",IF(AX$2-$K$2+1&gt;'Primary Inputs'!$C$17,0,(SUM(OFFSET($K$114:$K$163,0,AX$2-$K$2-$D15+1)))*$F15))</f>
        <v>0</v>
      </c>
      <c r="AY15" s="125">
        <f ca="1">IF(AY$2-$K$2&lt;$D15-1," ",IF(AY$2-$K$2+1&gt;'Primary Inputs'!$C$17,0,(SUM(OFFSET($K$114:$K$163,0,AY$2-$K$2-$D15+1)))*$F15))</f>
        <v>0</v>
      </c>
      <c r="AZ15" s="125">
        <f ca="1">IF(AZ$2-$K$2&lt;$D15-1," ",IF(AZ$2-$K$2+1&gt;'Primary Inputs'!$C$17,0,(SUM(OFFSET($K$114:$K$163,0,AZ$2-$K$2-$D15+1)))*$F15))</f>
        <v>0</v>
      </c>
      <c r="BA15" s="125">
        <f ca="1">IF(BA$2-$K$2&lt;$D15-1," ",IF(BA$2-$K$2+1&gt;'Primary Inputs'!$C$17,0,(SUM(OFFSET($K$114:$K$163,0,BA$2-$K$2-$D15+1)))*$F15))</f>
        <v>0</v>
      </c>
      <c r="BB15" s="125">
        <f ca="1">IF(BB$2-$K$2&lt;$D15-1," ",IF(BB$2-$K$2+1&gt;'Primary Inputs'!$C$17,0,(SUM(OFFSET($K$114:$K$163,0,BB$2-$K$2-$D15+1)))*$F15))</f>
        <v>0</v>
      </c>
      <c r="BC15" s="125">
        <f ca="1">IF(BC$2-$K$2&lt;$D15-1," ",IF(BC$2-$K$2+1&gt;'Primary Inputs'!$C$17,0,(SUM(OFFSET($K$114:$K$163,0,BC$2-$K$2-$D15+1)))*$F15))</f>
        <v>0</v>
      </c>
      <c r="BD15" s="125">
        <f ca="1">IF(BD$2-$K$2&lt;$D15-1," ",IF(BD$2-$K$2+1&gt;'Primary Inputs'!$C$17,0,(SUM(OFFSET($K$114:$K$163,0,BD$2-$K$2-$D15+1)))*$F15))</f>
        <v>0</v>
      </c>
      <c r="BE15" s="125">
        <f ca="1">IF(BE$2-$K$2&lt;$D15-1," ",IF(BE$2-$K$2+1&gt;'Primary Inputs'!$C$17,0,(SUM(OFFSET($K$114:$K$163,0,BE$2-$K$2-$D15+1)))*$F15))</f>
        <v>0</v>
      </c>
      <c r="BF15" s="125">
        <f ca="1">IF(BF$2-$K$2&lt;$D15-1," ",IF(BF$2-$K$2+1&gt;'Primary Inputs'!$C$17,0,(SUM(OFFSET($K$114:$K$163,0,BF$2-$K$2-$D15+1)))*$F15))</f>
        <v>0</v>
      </c>
      <c r="BG15" s="125">
        <f ca="1">IF(BG$2-$K$2&lt;$D15-1," ",IF(BG$2-$K$2+1&gt;'Primary Inputs'!$C$17,0,(SUM(OFFSET($K$114:$K$163,0,BG$2-$K$2-$D15+1)))*$F15))</f>
        <v>0</v>
      </c>
      <c r="BH15" s="125">
        <f ca="1">IF(BH$2-$K$2&lt;$D15-1," ",IF(BH$2-$K$2+1&gt;'Primary Inputs'!$C$17,0,(SUM(OFFSET($K$114:$K$163,0,BH$2-$K$2-$D15+1)))*$F15))</f>
        <v>0</v>
      </c>
    </row>
    <row r="16" spans="1:60">
      <c r="A16" s="104"/>
      <c r="B16" s="104"/>
      <c r="C16" s="104"/>
      <c r="D16" s="167">
        <v>10</v>
      </c>
      <c r="E16" t="s">
        <v>204</v>
      </c>
      <c r="F16" s="104">
        <f ca="1">OFFSET('Primary Inputs'!$E$12,0,Calculations!$D16-1)</f>
        <v>0</v>
      </c>
      <c r="G16" s="104"/>
      <c r="H16" s="104"/>
      <c r="I16" s="104"/>
      <c r="J16" s="104"/>
      <c r="K16" s="125" t="str">
        <f ca="1">IF(K$2-$K$2&lt;$D16-1," ",IF(K$2-$K$2+1&gt;'Primary Inputs'!$C$17,0,(SUM(OFFSET($K$114:$K$163,0,K$2-$K$2-$D16+1)))*$F16))</f>
        <v xml:space="preserve"> </v>
      </c>
      <c r="L16" s="125" t="str">
        <f ca="1">IF(L$2-$K$2&lt;$D16-1," ",IF(L$2-$K$2+1&gt;'Primary Inputs'!$C$17,0,(SUM(OFFSET($K$114:$K$163,0,L$2-$K$2-$D16+1)))*$F16))</f>
        <v xml:space="preserve"> </v>
      </c>
      <c r="M16" s="125" t="str">
        <f ca="1">IF(M$2-$K$2&lt;$D16-1," ",IF(M$2-$K$2+1&gt;'Primary Inputs'!$C$17,0,(SUM(OFFSET($K$114:$K$163,0,M$2-$K$2-$D16+1)))*$F16))</f>
        <v xml:space="preserve"> </v>
      </c>
      <c r="N16" s="125" t="str">
        <f ca="1">IF(N$2-$K$2&lt;$D16-1," ",IF(N$2-$K$2+1&gt;'Primary Inputs'!$C$17,0,(SUM(OFFSET($K$114:$K$163,0,N$2-$K$2-$D16+1)))*$F16))</f>
        <v xml:space="preserve"> </v>
      </c>
      <c r="O16" s="125" t="str">
        <f ca="1">IF(O$2-$K$2&lt;$D16-1," ",IF(O$2-$K$2+1&gt;'Primary Inputs'!$C$17,0,(SUM(OFFSET($K$114:$K$163,0,O$2-$K$2-$D16+1)))*$F16))</f>
        <v xml:space="preserve"> </v>
      </c>
      <c r="P16" s="125" t="str">
        <f ca="1">IF(P$2-$K$2&lt;$D16-1," ",IF(P$2-$K$2+1&gt;'Primary Inputs'!$C$17,0,(SUM(OFFSET($K$114:$K$163,0,P$2-$K$2-$D16+1)))*$F16))</f>
        <v xml:space="preserve"> </v>
      </c>
      <c r="Q16" s="125" t="str">
        <f ca="1">IF(Q$2-$K$2&lt;$D16-1," ",IF(Q$2-$K$2+1&gt;'Primary Inputs'!$C$17,0,(SUM(OFFSET($K$114:$K$163,0,Q$2-$K$2-$D16+1)))*$F16))</f>
        <v xml:space="preserve"> </v>
      </c>
      <c r="R16" s="125" t="str">
        <f ca="1">IF(R$2-$K$2&lt;$D16-1," ",IF(R$2-$K$2+1&gt;'Primary Inputs'!$C$17,0,(SUM(OFFSET($K$114:$K$163,0,R$2-$K$2-$D16+1)))*$F16))</f>
        <v xml:space="preserve"> </v>
      </c>
      <c r="S16" s="125" t="str">
        <f ca="1">IF(S$2-$K$2&lt;$D16-1," ",IF(S$2-$K$2+1&gt;'Primary Inputs'!$C$17,0,(SUM(OFFSET($K$114:$K$163,0,S$2-$K$2-$D16+1)))*$F16))</f>
        <v xml:space="preserve"> </v>
      </c>
      <c r="T16" s="125">
        <f ca="1">IF(T$2-$K$2&lt;$D16-1," ",IF(T$2-$K$2+1&gt;'Primary Inputs'!$C$17,0,(SUM(OFFSET($K$114:$K$163,0,T$2-$K$2-$D16+1)))*$F16))</f>
        <v>0</v>
      </c>
      <c r="U16" s="125">
        <f ca="1">IF(U$2-$K$2&lt;$D16-1," ",IF(U$2-$K$2+1&gt;'Primary Inputs'!$C$17,0,(SUM(OFFSET($K$114:$K$163,0,U$2-$K$2-$D16+1)))*$F16))</f>
        <v>0</v>
      </c>
      <c r="V16" s="125">
        <f ca="1">IF(V$2-$K$2&lt;$D16-1," ",IF(V$2-$K$2+1&gt;'Primary Inputs'!$C$17,0,(SUM(OFFSET($K$114:$K$163,0,V$2-$K$2-$D16+1)))*$F16))</f>
        <v>0</v>
      </c>
      <c r="W16" s="125">
        <f ca="1">IF(W$2-$K$2&lt;$D16-1," ",IF(W$2-$K$2+1&gt;'Primary Inputs'!$C$17,0,(SUM(OFFSET($K$114:$K$163,0,W$2-$K$2-$D16+1)))*$F16))</f>
        <v>0</v>
      </c>
      <c r="X16" s="125">
        <f ca="1">IF(X$2-$K$2&lt;$D16-1," ",IF(X$2-$K$2+1&gt;'Primary Inputs'!$C$17,0,(SUM(OFFSET($K$114:$K$163,0,X$2-$K$2-$D16+1)))*$F16))</f>
        <v>0</v>
      </c>
      <c r="Y16" s="125">
        <f ca="1">IF(Y$2-$K$2&lt;$D16-1," ",IF(Y$2-$K$2+1&gt;'Primary Inputs'!$C$17,0,(SUM(OFFSET($K$114:$K$163,0,Y$2-$K$2-$D16+1)))*$F16))</f>
        <v>0</v>
      </c>
      <c r="Z16" s="125">
        <f ca="1">IF(Z$2-$K$2&lt;$D16-1," ",IF(Z$2-$K$2+1&gt;'Primary Inputs'!$C$17,0,(SUM(OFFSET($K$114:$K$163,0,Z$2-$K$2-$D16+1)))*$F16))</f>
        <v>0</v>
      </c>
      <c r="AA16" s="125">
        <f ca="1">IF(AA$2-$K$2&lt;$D16-1," ",IF(AA$2-$K$2+1&gt;'Primary Inputs'!$C$17,0,(SUM(OFFSET($K$114:$K$163,0,AA$2-$K$2-$D16+1)))*$F16))</f>
        <v>0</v>
      </c>
      <c r="AB16" s="125">
        <f ca="1">IF(AB$2-$K$2&lt;$D16-1," ",IF(AB$2-$K$2+1&gt;'Primary Inputs'!$C$17,0,(SUM(OFFSET($K$114:$K$163,0,AB$2-$K$2-$D16+1)))*$F16))</f>
        <v>0</v>
      </c>
      <c r="AC16" s="125">
        <f ca="1">IF(AC$2-$K$2&lt;$D16-1," ",IF(AC$2-$K$2+1&gt;'Primary Inputs'!$C$17,0,(SUM(OFFSET($K$114:$K$163,0,AC$2-$K$2-$D16+1)))*$F16))</f>
        <v>0</v>
      </c>
      <c r="AD16" s="125">
        <f ca="1">IF(AD$2-$K$2&lt;$D16-1," ",IF(AD$2-$K$2+1&gt;'Primary Inputs'!$C$17,0,(SUM(OFFSET($K$114:$K$163,0,AD$2-$K$2-$D16+1)))*$F16))</f>
        <v>0</v>
      </c>
      <c r="AE16" s="125">
        <f ca="1">IF(AE$2-$K$2&lt;$D16-1," ",IF(AE$2-$K$2+1&gt;'Primary Inputs'!$C$17,0,(SUM(OFFSET($K$114:$K$163,0,AE$2-$K$2-$D16+1)))*$F16))</f>
        <v>0</v>
      </c>
      <c r="AF16" s="125">
        <f ca="1">IF(AF$2-$K$2&lt;$D16-1," ",IF(AF$2-$K$2+1&gt;'Primary Inputs'!$C$17,0,(SUM(OFFSET($K$114:$K$163,0,AF$2-$K$2-$D16+1)))*$F16))</f>
        <v>0</v>
      </c>
      <c r="AG16" s="125">
        <f ca="1">IF(AG$2-$K$2&lt;$D16-1," ",IF(AG$2-$K$2+1&gt;'Primary Inputs'!$C$17,0,(SUM(OFFSET($K$114:$K$163,0,AG$2-$K$2-$D16+1)))*$F16))</f>
        <v>0</v>
      </c>
      <c r="AH16" s="125">
        <f ca="1">IF(AH$2-$K$2&lt;$D16-1," ",IF(AH$2-$K$2+1&gt;'Primary Inputs'!$C$17,0,(SUM(OFFSET($K$114:$K$163,0,AH$2-$K$2-$D16+1)))*$F16))</f>
        <v>0</v>
      </c>
      <c r="AI16" s="125">
        <f ca="1">IF(AI$2-$K$2&lt;$D16-1," ",IF(AI$2-$K$2+1&gt;'Primary Inputs'!$C$17,0,(SUM(OFFSET($K$114:$K$163,0,AI$2-$K$2-$D16+1)))*$F16))</f>
        <v>0</v>
      </c>
      <c r="AJ16" s="125">
        <f ca="1">IF(AJ$2-$K$2&lt;$D16-1," ",IF(AJ$2-$K$2+1&gt;'Primary Inputs'!$C$17,0,(SUM(OFFSET($K$114:$K$163,0,AJ$2-$K$2-$D16+1)))*$F16))</f>
        <v>0</v>
      </c>
      <c r="AK16" s="125">
        <f ca="1">IF(AK$2-$K$2&lt;$D16-1," ",IF(AK$2-$K$2+1&gt;'Primary Inputs'!$C$17,0,(SUM(OFFSET($K$114:$K$163,0,AK$2-$K$2-$D16+1)))*$F16))</f>
        <v>0</v>
      </c>
      <c r="AL16" s="125">
        <f ca="1">IF(AL$2-$K$2&lt;$D16-1," ",IF(AL$2-$K$2+1&gt;'Primary Inputs'!$C$17,0,(SUM(OFFSET($K$114:$K$163,0,AL$2-$K$2-$D16+1)))*$F16))</f>
        <v>0</v>
      </c>
      <c r="AM16" s="125">
        <f ca="1">IF(AM$2-$K$2&lt;$D16-1," ",IF(AM$2-$K$2+1&gt;'Primary Inputs'!$C$17,0,(SUM(OFFSET($K$114:$K$163,0,AM$2-$K$2-$D16+1)))*$F16))</f>
        <v>0</v>
      </c>
      <c r="AN16" s="125">
        <f ca="1">IF(AN$2-$K$2&lt;$D16-1," ",IF(AN$2-$K$2+1&gt;'Primary Inputs'!$C$17,0,(SUM(OFFSET($K$114:$K$163,0,AN$2-$K$2-$D16+1)))*$F16))</f>
        <v>0</v>
      </c>
      <c r="AO16" s="125">
        <f ca="1">IF(AO$2-$K$2&lt;$D16-1," ",IF(AO$2-$K$2+1&gt;'Primary Inputs'!$C$17,0,(SUM(OFFSET($K$114:$K$163,0,AO$2-$K$2-$D16+1)))*$F16))</f>
        <v>0</v>
      </c>
      <c r="AP16" s="125">
        <f ca="1">IF(AP$2-$K$2&lt;$D16-1," ",IF(AP$2-$K$2+1&gt;'Primary Inputs'!$C$17,0,(SUM(OFFSET($K$114:$K$163,0,AP$2-$K$2-$D16+1)))*$F16))</f>
        <v>0</v>
      </c>
      <c r="AQ16" s="125">
        <f ca="1">IF(AQ$2-$K$2&lt;$D16-1," ",IF(AQ$2-$K$2+1&gt;'Primary Inputs'!$C$17,0,(SUM(OFFSET($K$114:$K$163,0,AQ$2-$K$2-$D16+1)))*$F16))</f>
        <v>0</v>
      </c>
      <c r="AR16" s="125">
        <f ca="1">IF(AR$2-$K$2&lt;$D16-1," ",IF(AR$2-$K$2+1&gt;'Primary Inputs'!$C$17,0,(SUM(OFFSET($K$114:$K$163,0,AR$2-$K$2-$D16+1)))*$F16))</f>
        <v>0</v>
      </c>
      <c r="AS16" s="125">
        <f ca="1">IF(AS$2-$K$2&lt;$D16-1," ",IF(AS$2-$K$2+1&gt;'Primary Inputs'!$C$17,0,(SUM(OFFSET($K$114:$K$163,0,AS$2-$K$2-$D16+1)))*$F16))</f>
        <v>0</v>
      </c>
      <c r="AT16" s="125">
        <f ca="1">IF(AT$2-$K$2&lt;$D16-1," ",IF(AT$2-$K$2+1&gt;'Primary Inputs'!$C$17,0,(SUM(OFFSET($K$114:$K$163,0,AT$2-$K$2-$D16+1)))*$F16))</f>
        <v>0</v>
      </c>
      <c r="AU16" s="125">
        <f ca="1">IF(AU$2-$K$2&lt;$D16-1," ",IF(AU$2-$K$2+1&gt;'Primary Inputs'!$C$17,0,(SUM(OFFSET($K$114:$K$163,0,AU$2-$K$2-$D16+1)))*$F16))</f>
        <v>0</v>
      </c>
      <c r="AV16" s="125">
        <f ca="1">IF(AV$2-$K$2&lt;$D16-1," ",IF(AV$2-$K$2+1&gt;'Primary Inputs'!$C$17,0,(SUM(OFFSET($K$114:$K$163,0,AV$2-$K$2-$D16+1)))*$F16))</f>
        <v>0</v>
      </c>
      <c r="AW16" s="125">
        <f ca="1">IF(AW$2-$K$2&lt;$D16-1," ",IF(AW$2-$K$2+1&gt;'Primary Inputs'!$C$17,0,(SUM(OFFSET($K$114:$K$163,0,AW$2-$K$2-$D16+1)))*$F16))</f>
        <v>0</v>
      </c>
      <c r="AX16" s="125">
        <f ca="1">IF(AX$2-$K$2&lt;$D16-1," ",IF(AX$2-$K$2+1&gt;'Primary Inputs'!$C$17,0,(SUM(OFFSET($K$114:$K$163,0,AX$2-$K$2-$D16+1)))*$F16))</f>
        <v>0</v>
      </c>
      <c r="AY16" s="125">
        <f ca="1">IF(AY$2-$K$2&lt;$D16-1," ",IF(AY$2-$K$2+1&gt;'Primary Inputs'!$C$17,0,(SUM(OFFSET($K$114:$K$163,0,AY$2-$K$2-$D16+1)))*$F16))</f>
        <v>0</v>
      </c>
      <c r="AZ16" s="125">
        <f ca="1">IF(AZ$2-$K$2&lt;$D16-1," ",IF(AZ$2-$K$2+1&gt;'Primary Inputs'!$C$17,0,(SUM(OFFSET($K$114:$K$163,0,AZ$2-$K$2-$D16+1)))*$F16))</f>
        <v>0</v>
      </c>
      <c r="BA16" s="125">
        <f ca="1">IF(BA$2-$K$2&lt;$D16-1," ",IF(BA$2-$K$2+1&gt;'Primary Inputs'!$C$17,0,(SUM(OFFSET($K$114:$K$163,0,BA$2-$K$2-$D16+1)))*$F16))</f>
        <v>0</v>
      </c>
      <c r="BB16" s="125">
        <f ca="1">IF(BB$2-$K$2&lt;$D16-1," ",IF(BB$2-$K$2+1&gt;'Primary Inputs'!$C$17,0,(SUM(OFFSET($K$114:$K$163,0,BB$2-$K$2-$D16+1)))*$F16))</f>
        <v>0</v>
      </c>
      <c r="BC16" s="125">
        <f ca="1">IF(BC$2-$K$2&lt;$D16-1," ",IF(BC$2-$K$2+1&gt;'Primary Inputs'!$C$17,0,(SUM(OFFSET($K$114:$K$163,0,BC$2-$K$2-$D16+1)))*$F16))</f>
        <v>0</v>
      </c>
      <c r="BD16" s="125">
        <f ca="1">IF(BD$2-$K$2&lt;$D16-1," ",IF(BD$2-$K$2+1&gt;'Primary Inputs'!$C$17,0,(SUM(OFFSET($K$114:$K$163,0,BD$2-$K$2-$D16+1)))*$F16))</f>
        <v>0</v>
      </c>
      <c r="BE16" s="125">
        <f ca="1">IF(BE$2-$K$2&lt;$D16-1," ",IF(BE$2-$K$2+1&gt;'Primary Inputs'!$C$17,0,(SUM(OFFSET($K$114:$K$163,0,BE$2-$K$2-$D16+1)))*$F16))</f>
        <v>0</v>
      </c>
      <c r="BF16" s="125">
        <f ca="1">IF(BF$2-$K$2&lt;$D16-1," ",IF(BF$2-$K$2+1&gt;'Primary Inputs'!$C$17,0,(SUM(OFFSET($K$114:$K$163,0,BF$2-$K$2-$D16+1)))*$F16))</f>
        <v>0</v>
      </c>
      <c r="BG16" s="125">
        <f ca="1">IF(BG$2-$K$2&lt;$D16-1," ",IF(BG$2-$K$2+1&gt;'Primary Inputs'!$C$17,0,(SUM(OFFSET($K$114:$K$163,0,BG$2-$K$2-$D16+1)))*$F16))</f>
        <v>0</v>
      </c>
      <c r="BH16" s="125">
        <f ca="1">IF(BH$2-$K$2&lt;$D16-1," ",IF(BH$2-$K$2+1&gt;'Primary Inputs'!$C$17,0,(SUM(OFFSET($K$114:$K$163,0,BH$2-$K$2-$D16+1)))*$F16))</f>
        <v>0</v>
      </c>
    </row>
    <row r="17" spans="1:60">
      <c r="A17" s="104"/>
      <c r="B17" s="104"/>
      <c r="C17" s="104"/>
      <c r="D17" s="167">
        <v>11</v>
      </c>
      <c r="E17" t="s">
        <v>205</v>
      </c>
      <c r="F17" s="104">
        <f ca="1">OFFSET('Primary Inputs'!$E$12,0,Calculations!$D17-1)</f>
        <v>0</v>
      </c>
      <c r="G17" s="104"/>
      <c r="H17" s="104"/>
      <c r="I17" s="104"/>
      <c r="J17" s="104"/>
      <c r="K17" s="125" t="str">
        <f ca="1">IF(K$2-$K$2&lt;$D17-1," ",IF(K$2-$K$2+1&gt;'Primary Inputs'!$C$17,0,(SUM(OFFSET($K$114:$K$163,0,K$2-$K$2-$D17+1)))*$F17))</f>
        <v xml:space="preserve"> </v>
      </c>
      <c r="L17" s="125" t="str">
        <f ca="1">IF(L$2-$K$2&lt;$D17-1," ",IF(L$2-$K$2+1&gt;'Primary Inputs'!$C$17,0,(SUM(OFFSET($K$114:$K$163,0,L$2-$K$2-$D17+1)))*$F17))</f>
        <v xml:space="preserve"> </v>
      </c>
      <c r="M17" s="125" t="str">
        <f ca="1">IF(M$2-$K$2&lt;$D17-1," ",IF(M$2-$K$2+1&gt;'Primary Inputs'!$C$17,0,(SUM(OFFSET($K$114:$K$163,0,M$2-$K$2-$D17+1)))*$F17))</f>
        <v xml:space="preserve"> </v>
      </c>
      <c r="N17" s="125" t="str">
        <f ca="1">IF(N$2-$K$2&lt;$D17-1," ",IF(N$2-$K$2+1&gt;'Primary Inputs'!$C$17,0,(SUM(OFFSET($K$114:$K$163,0,N$2-$K$2-$D17+1)))*$F17))</f>
        <v xml:space="preserve"> </v>
      </c>
      <c r="O17" s="125" t="str">
        <f ca="1">IF(O$2-$K$2&lt;$D17-1," ",IF(O$2-$K$2+1&gt;'Primary Inputs'!$C$17,0,(SUM(OFFSET($K$114:$K$163,0,O$2-$K$2-$D17+1)))*$F17))</f>
        <v xml:space="preserve"> </v>
      </c>
      <c r="P17" s="125" t="str">
        <f ca="1">IF(P$2-$K$2&lt;$D17-1," ",IF(P$2-$K$2+1&gt;'Primary Inputs'!$C$17,0,(SUM(OFFSET($K$114:$K$163,0,P$2-$K$2-$D17+1)))*$F17))</f>
        <v xml:space="preserve"> </v>
      </c>
      <c r="Q17" s="125" t="str">
        <f ca="1">IF(Q$2-$K$2&lt;$D17-1," ",IF(Q$2-$K$2+1&gt;'Primary Inputs'!$C$17,0,(SUM(OFFSET($K$114:$K$163,0,Q$2-$K$2-$D17+1)))*$F17))</f>
        <v xml:space="preserve"> </v>
      </c>
      <c r="R17" s="125" t="str">
        <f ca="1">IF(R$2-$K$2&lt;$D17-1," ",IF(R$2-$K$2+1&gt;'Primary Inputs'!$C$17,0,(SUM(OFFSET($K$114:$K$163,0,R$2-$K$2-$D17+1)))*$F17))</f>
        <v xml:space="preserve"> </v>
      </c>
      <c r="S17" s="125" t="str">
        <f ca="1">IF(S$2-$K$2&lt;$D17-1," ",IF(S$2-$K$2+1&gt;'Primary Inputs'!$C$17,0,(SUM(OFFSET($K$114:$K$163,0,S$2-$K$2-$D17+1)))*$F17))</f>
        <v xml:space="preserve"> </v>
      </c>
      <c r="T17" s="125" t="str">
        <f ca="1">IF(T$2-$K$2&lt;$D17-1," ",IF(T$2-$K$2+1&gt;'Primary Inputs'!$C$17,0,(SUM(OFFSET($K$114:$K$163,0,T$2-$K$2-$D17+1)))*$F17))</f>
        <v xml:space="preserve"> </v>
      </c>
      <c r="U17" s="125">
        <f ca="1">IF(U$2-$K$2&lt;$D17-1," ",IF(U$2-$K$2+1&gt;'Primary Inputs'!$C$17,0,(SUM(OFFSET($K$114:$K$163,0,U$2-$K$2-$D17+1)))*$F17))</f>
        <v>0</v>
      </c>
      <c r="V17" s="125">
        <f ca="1">IF(V$2-$K$2&lt;$D17-1," ",IF(V$2-$K$2+1&gt;'Primary Inputs'!$C$17,0,(SUM(OFFSET($K$114:$K$163,0,V$2-$K$2-$D17+1)))*$F17))</f>
        <v>0</v>
      </c>
      <c r="W17" s="125">
        <f ca="1">IF(W$2-$K$2&lt;$D17-1," ",IF(W$2-$K$2+1&gt;'Primary Inputs'!$C$17,0,(SUM(OFFSET($K$114:$K$163,0,W$2-$K$2-$D17+1)))*$F17))</f>
        <v>0</v>
      </c>
      <c r="X17" s="125">
        <f ca="1">IF(X$2-$K$2&lt;$D17-1," ",IF(X$2-$K$2+1&gt;'Primary Inputs'!$C$17,0,(SUM(OFFSET($K$114:$K$163,0,X$2-$K$2-$D17+1)))*$F17))</f>
        <v>0</v>
      </c>
      <c r="Y17" s="125">
        <f ca="1">IF(Y$2-$K$2&lt;$D17-1," ",IF(Y$2-$K$2+1&gt;'Primary Inputs'!$C$17,0,(SUM(OFFSET($K$114:$K$163,0,Y$2-$K$2-$D17+1)))*$F17))</f>
        <v>0</v>
      </c>
      <c r="Z17" s="125">
        <f ca="1">IF(Z$2-$K$2&lt;$D17-1," ",IF(Z$2-$K$2+1&gt;'Primary Inputs'!$C$17,0,(SUM(OFFSET($K$114:$K$163,0,Z$2-$K$2-$D17+1)))*$F17))</f>
        <v>0</v>
      </c>
      <c r="AA17" s="125">
        <f ca="1">IF(AA$2-$K$2&lt;$D17-1," ",IF(AA$2-$K$2+1&gt;'Primary Inputs'!$C$17,0,(SUM(OFFSET($K$114:$K$163,0,AA$2-$K$2-$D17+1)))*$F17))</f>
        <v>0</v>
      </c>
      <c r="AB17" s="125">
        <f ca="1">IF(AB$2-$K$2&lt;$D17-1," ",IF(AB$2-$K$2+1&gt;'Primary Inputs'!$C$17,0,(SUM(OFFSET($K$114:$K$163,0,AB$2-$K$2-$D17+1)))*$F17))</f>
        <v>0</v>
      </c>
      <c r="AC17" s="125">
        <f ca="1">IF(AC$2-$K$2&lt;$D17-1," ",IF(AC$2-$K$2+1&gt;'Primary Inputs'!$C$17,0,(SUM(OFFSET($K$114:$K$163,0,AC$2-$K$2-$D17+1)))*$F17))</f>
        <v>0</v>
      </c>
      <c r="AD17" s="125">
        <f ca="1">IF(AD$2-$K$2&lt;$D17-1," ",IF(AD$2-$K$2+1&gt;'Primary Inputs'!$C$17,0,(SUM(OFFSET($K$114:$K$163,0,AD$2-$K$2-$D17+1)))*$F17))</f>
        <v>0</v>
      </c>
      <c r="AE17" s="125">
        <f ca="1">IF(AE$2-$K$2&lt;$D17-1," ",IF(AE$2-$K$2+1&gt;'Primary Inputs'!$C$17,0,(SUM(OFFSET($K$114:$K$163,0,AE$2-$K$2-$D17+1)))*$F17))</f>
        <v>0</v>
      </c>
      <c r="AF17" s="125">
        <f ca="1">IF(AF$2-$K$2&lt;$D17-1," ",IF(AF$2-$K$2+1&gt;'Primary Inputs'!$C$17,0,(SUM(OFFSET($K$114:$K$163,0,AF$2-$K$2-$D17+1)))*$F17))</f>
        <v>0</v>
      </c>
      <c r="AG17" s="125">
        <f ca="1">IF(AG$2-$K$2&lt;$D17-1," ",IF(AG$2-$K$2+1&gt;'Primary Inputs'!$C$17,0,(SUM(OFFSET($K$114:$K$163,0,AG$2-$K$2-$D17+1)))*$F17))</f>
        <v>0</v>
      </c>
      <c r="AH17" s="125">
        <f ca="1">IF(AH$2-$K$2&lt;$D17-1," ",IF(AH$2-$K$2+1&gt;'Primary Inputs'!$C$17,0,(SUM(OFFSET($K$114:$K$163,0,AH$2-$K$2-$D17+1)))*$F17))</f>
        <v>0</v>
      </c>
      <c r="AI17" s="125">
        <f ca="1">IF(AI$2-$K$2&lt;$D17-1," ",IF(AI$2-$K$2+1&gt;'Primary Inputs'!$C$17,0,(SUM(OFFSET($K$114:$K$163,0,AI$2-$K$2-$D17+1)))*$F17))</f>
        <v>0</v>
      </c>
      <c r="AJ17" s="125">
        <f ca="1">IF(AJ$2-$K$2&lt;$D17-1," ",IF(AJ$2-$K$2+1&gt;'Primary Inputs'!$C$17,0,(SUM(OFFSET($K$114:$K$163,0,AJ$2-$K$2-$D17+1)))*$F17))</f>
        <v>0</v>
      </c>
      <c r="AK17" s="125">
        <f ca="1">IF(AK$2-$K$2&lt;$D17-1," ",IF(AK$2-$K$2+1&gt;'Primary Inputs'!$C$17,0,(SUM(OFFSET($K$114:$K$163,0,AK$2-$K$2-$D17+1)))*$F17))</f>
        <v>0</v>
      </c>
      <c r="AL17" s="125">
        <f ca="1">IF(AL$2-$K$2&lt;$D17-1," ",IF(AL$2-$K$2+1&gt;'Primary Inputs'!$C$17,0,(SUM(OFFSET($K$114:$K$163,0,AL$2-$K$2-$D17+1)))*$F17))</f>
        <v>0</v>
      </c>
      <c r="AM17" s="125">
        <f ca="1">IF(AM$2-$K$2&lt;$D17-1," ",IF(AM$2-$K$2+1&gt;'Primary Inputs'!$C$17,0,(SUM(OFFSET($K$114:$K$163,0,AM$2-$K$2-$D17+1)))*$F17))</f>
        <v>0</v>
      </c>
      <c r="AN17" s="125">
        <f ca="1">IF(AN$2-$K$2&lt;$D17-1," ",IF(AN$2-$K$2+1&gt;'Primary Inputs'!$C$17,0,(SUM(OFFSET($K$114:$K$163,0,AN$2-$K$2-$D17+1)))*$F17))</f>
        <v>0</v>
      </c>
      <c r="AO17" s="125">
        <f ca="1">IF(AO$2-$K$2&lt;$D17-1," ",IF(AO$2-$K$2+1&gt;'Primary Inputs'!$C$17,0,(SUM(OFFSET($K$114:$K$163,0,AO$2-$K$2-$D17+1)))*$F17))</f>
        <v>0</v>
      </c>
      <c r="AP17" s="125">
        <f ca="1">IF(AP$2-$K$2&lt;$D17-1," ",IF(AP$2-$K$2+1&gt;'Primary Inputs'!$C$17,0,(SUM(OFFSET($K$114:$K$163,0,AP$2-$K$2-$D17+1)))*$F17))</f>
        <v>0</v>
      </c>
      <c r="AQ17" s="125">
        <f ca="1">IF(AQ$2-$K$2&lt;$D17-1," ",IF(AQ$2-$K$2+1&gt;'Primary Inputs'!$C$17,0,(SUM(OFFSET($K$114:$K$163,0,AQ$2-$K$2-$D17+1)))*$F17))</f>
        <v>0</v>
      </c>
      <c r="AR17" s="125">
        <f ca="1">IF(AR$2-$K$2&lt;$D17-1," ",IF(AR$2-$K$2+1&gt;'Primary Inputs'!$C$17,0,(SUM(OFFSET($K$114:$K$163,0,AR$2-$K$2-$D17+1)))*$F17))</f>
        <v>0</v>
      </c>
      <c r="AS17" s="125">
        <f ca="1">IF(AS$2-$K$2&lt;$D17-1," ",IF(AS$2-$K$2+1&gt;'Primary Inputs'!$C$17,0,(SUM(OFFSET($K$114:$K$163,0,AS$2-$K$2-$D17+1)))*$F17))</f>
        <v>0</v>
      </c>
      <c r="AT17" s="125">
        <f ca="1">IF(AT$2-$K$2&lt;$D17-1," ",IF(AT$2-$K$2+1&gt;'Primary Inputs'!$C$17,0,(SUM(OFFSET($K$114:$K$163,0,AT$2-$K$2-$D17+1)))*$F17))</f>
        <v>0</v>
      </c>
      <c r="AU17" s="125">
        <f ca="1">IF(AU$2-$K$2&lt;$D17-1," ",IF(AU$2-$K$2+1&gt;'Primary Inputs'!$C$17,0,(SUM(OFFSET($K$114:$K$163,0,AU$2-$K$2-$D17+1)))*$F17))</f>
        <v>0</v>
      </c>
      <c r="AV17" s="125">
        <f ca="1">IF(AV$2-$K$2&lt;$D17-1," ",IF(AV$2-$K$2+1&gt;'Primary Inputs'!$C$17,0,(SUM(OFFSET($K$114:$K$163,0,AV$2-$K$2-$D17+1)))*$F17))</f>
        <v>0</v>
      </c>
      <c r="AW17" s="125">
        <f ca="1">IF(AW$2-$K$2&lt;$D17-1," ",IF(AW$2-$K$2+1&gt;'Primary Inputs'!$C$17,0,(SUM(OFFSET($K$114:$K$163,0,AW$2-$K$2-$D17+1)))*$F17))</f>
        <v>0</v>
      </c>
      <c r="AX17" s="125">
        <f ca="1">IF(AX$2-$K$2&lt;$D17-1," ",IF(AX$2-$K$2+1&gt;'Primary Inputs'!$C$17,0,(SUM(OFFSET($K$114:$K$163,0,AX$2-$K$2-$D17+1)))*$F17))</f>
        <v>0</v>
      </c>
      <c r="AY17" s="125">
        <f ca="1">IF(AY$2-$K$2&lt;$D17-1," ",IF(AY$2-$K$2+1&gt;'Primary Inputs'!$C$17,0,(SUM(OFFSET($K$114:$K$163,0,AY$2-$K$2-$D17+1)))*$F17))</f>
        <v>0</v>
      </c>
      <c r="AZ17" s="125">
        <f ca="1">IF(AZ$2-$K$2&lt;$D17-1," ",IF(AZ$2-$K$2+1&gt;'Primary Inputs'!$C$17,0,(SUM(OFFSET($K$114:$K$163,0,AZ$2-$K$2-$D17+1)))*$F17))</f>
        <v>0</v>
      </c>
      <c r="BA17" s="125">
        <f ca="1">IF(BA$2-$K$2&lt;$D17-1," ",IF(BA$2-$K$2+1&gt;'Primary Inputs'!$C$17,0,(SUM(OFFSET($K$114:$K$163,0,BA$2-$K$2-$D17+1)))*$F17))</f>
        <v>0</v>
      </c>
      <c r="BB17" s="125">
        <f ca="1">IF(BB$2-$K$2&lt;$D17-1," ",IF(BB$2-$K$2+1&gt;'Primary Inputs'!$C$17,0,(SUM(OFFSET($K$114:$K$163,0,BB$2-$K$2-$D17+1)))*$F17))</f>
        <v>0</v>
      </c>
      <c r="BC17" s="125">
        <f ca="1">IF(BC$2-$K$2&lt;$D17-1," ",IF(BC$2-$K$2+1&gt;'Primary Inputs'!$C$17,0,(SUM(OFFSET($K$114:$K$163,0,BC$2-$K$2-$D17+1)))*$F17))</f>
        <v>0</v>
      </c>
      <c r="BD17" s="125">
        <f ca="1">IF(BD$2-$K$2&lt;$D17-1," ",IF(BD$2-$K$2+1&gt;'Primary Inputs'!$C$17,0,(SUM(OFFSET($K$114:$K$163,0,BD$2-$K$2-$D17+1)))*$F17))</f>
        <v>0</v>
      </c>
      <c r="BE17" s="125">
        <f ca="1">IF(BE$2-$K$2&lt;$D17-1," ",IF(BE$2-$K$2+1&gt;'Primary Inputs'!$C$17,0,(SUM(OFFSET($K$114:$K$163,0,BE$2-$K$2-$D17+1)))*$F17))</f>
        <v>0</v>
      </c>
      <c r="BF17" s="125">
        <f ca="1">IF(BF$2-$K$2&lt;$D17-1," ",IF(BF$2-$K$2+1&gt;'Primary Inputs'!$C$17,0,(SUM(OFFSET($K$114:$K$163,0,BF$2-$K$2-$D17+1)))*$F17))</f>
        <v>0</v>
      </c>
      <c r="BG17" s="125">
        <f ca="1">IF(BG$2-$K$2&lt;$D17-1," ",IF(BG$2-$K$2+1&gt;'Primary Inputs'!$C$17,0,(SUM(OFFSET($K$114:$K$163,0,BG$2-$K$2-$D17+1)))*$F17))</f>
        <v>0</v>
      </c>
      <c r="BH17" s="125">
        <f ca="1">IF(BH$2-$K$2&lt;$D17-1," ",IF(BH$2-$K$2+1&gt;'Primary Inputs'!$C$17,0,(SUM(OFFSET($K$114:$K$163,0,BH$2-$K$2-$D17+1)))*$F17))</f>
        <v>0</v>
      </c>
    </row>
    <row r="18" spans="1:60">
      <c r="A18" s="104"/>
      <c r="B18" s="104"/>
      <c r="C18" s="104"/>
      <c r="D18" s="167">
        <v>12</v>
      </c>
      <c r="E18" t="s">
        <v>206</v>
      </c>
      <c r="F18" s="104">
        <f ca="1">OFFSET('Primary Inputs'!$E$12,0,Calculations!$D18-1)</f>
        <v>0</v>
      </c>
      <c r="G18" s="104"/>
      <c r="H18" s="104"/>
      <c r="I18" s="104"/>
      <c r="J18" s="104"/>
      <c r="K18" s="125" t="str">
        <f ca="1">IF(K$2-$K$2&lt;$D18-1," ",IF(K$2-$K$2+1&gt;'Primary Inputs'!$C$17,0,(SUM(OFFSET($K$114:$K$163,0,K$2-$K$2-$D18+1)))*$F18))</f>
        <v xml:space="preserve"> </v>
      </c>
      <c r="L18" s="125" t="str">
        <f ca="1">IF(L$2-$K$2&lt;$D18-1," ",IF(L$2-$K$2+1&gt;'Primary Inputs'!$C$17,0,(SUM(OFFSET($K$114:$K$163,0,L$2-$K$2-$D18+1)))*$F18))</f>
        <v xml:space="preserve"> </v>
      </c>
      <c r="M18" s="125" t="str">
        <f ca="1">IF(M$2-$K$2&lt;$D18-1," ",IF(M$2-$K$2+1&gt;'Primary Inputs'!$C$17,0,(SUM(OFFSET($K$114:$K$163,0,M$2-$K$2-$D18+1)))*$F18))</f>
        <v xml:space="preserve"> </v>
      </c>
      <c r="N18" s="125" t="str">
        <f ca="1">IF(N$2-$K$2&lt;$D18-1," ",IF(N$2-$K$2+1&gt;'Primary Inputs'!$C$17,0,(SUM(OFFSET($K$114:$K$163,0,N$2-$K$2-$D18+1)))*$F18))</f>
        <v xml:space="preserve"> </v>
      </c>
      <c r="O18" s="125" t="str">
        <f ca="1">IF(O$2-$K$2&lt;$D18-1," ",IF(O$2-$K$2+1&gt;'Primary Inputs'!$C$17,0,(SUM(OFFSET($K$114:$K$163,0,O$2-$K$2-$D18+1)))*$F18))</f>
        <v xml:space="preserve"> </v>
      </c>
      <c r="P18" s="125" t="str">
        <f ca="1">IF(P$2-$K$2&lt;$D18-1," ",IF(P$2-$K$2+1&gt;'Primary Inputs'!$C$17,0,(SUM(OFFSET($K$114:$K$163,0,P$2-$K$2-$D18+1)))*$F18))</f>
        <v xml:space="preserve"> </v>
      </c>
      <c r="Q18" s="125" t="str">
        <f ca="1">IF(Q$2-$K$2&lt;$D18-1," ",IF(Q$2-$K$2+1&gt;'Primary Inputs'!$C$17,0,(SUM(OFFSET($K$114:$K$163,0,Q$2-$K$2-$D18+1)))*$F18))</f>
        <v xml:space="preserve"> </v>
      </c>
      <c r="R18" s="125" t="str">
        <f ca="1">IF(R$2-$K$2&lt;$D18-1," ",IF(R$2-$K$2+1&gt;'Primary Inputs'!$C$17,0,(SUM(OFFSET($K$114:$K$163,0,R$2-$K$2-$D18+1)))*$F18))</f>
        <v xml:space="preserve"> </v>
      </c>
      <c r="S18" s="125" t="str">
        <f ca="1">IF(S$2-$K$2&lt;$D18-1," ",IF(S$2-$K$2+1&gt;'Primary Inputs'!$C$17,0,(SUM(OFFSET($K$114:$K$163,0,S$2-$K$2-$D18+1)))*$F18))</f>
        <v xml:space="preserve"> </v>
      </c>
      <c r="T18" s="125" t="str">
        <f ca="1">IF(T$2-$K$2&lt;$D18-1," ",IF(T$2-$K$2+1&gt;'Primary Inputs'!$C$17,0,(SUM(OFFSET($K$114:$K$163,0,T$2-$K$2-$D18+1)))*$F18))</f>
        <v xml:space="preserve"> </v>
      </c>
      <c r="U18" s="125" t="str">
        <f ca="1">IF(U$2-$K$2&lt;$D18-1," ",IF(U$2-$K$2+1&gt;'Primary Inputs'!$C$17,0,(SUM(OFFSET($K$114:$K$163,0,U$2-$K$2-$D18+1)))*$F18))</f>
        <v xml:space="preserve"> </v>
      </c>
      <c r="V18" s="125">
        <f ca="1">IF(V$2-$K$2&lt;$D18-1," ",IF(V$2-$K$2+1&gt;'Primary Inputs'!$C$17,0,(SUM(OFFSET($K$114:$K$163,0,V$2-$K$2-$D18+1)))*$F18))</f>
        <v>0</v>
      </c>
      <c r="W18" s="125">
        <f ca="1">IF(W$2-$K$2&lt;$D18-1," ",IF(W$2-$K$2+1&gt;'Primary Inputs'!$C$17,0,(SUM(OFFSET($K$114:$K$163,0,W$2-$K$2-$D18+1)))*$F18))</f>
        <v>0</v>
      </c>
      <c r="X18" s="125">
        <f ca="1">IF(X$2-$K$2&lt;$D18-1," ",IF(X$2-$K$2+1&gt;'Primary Inputs'!$C$17,0,(SUM(OFFSET($K$114:$K$163,0,X$2-$K$2-$D18+1)))*$F18))</f>
        <v>0</v>
      </c>
      <c r="Y18" s="125">
        <f ca="1">IF(Y$2-$K$2&lt;$D18-1," ",IF(Y$2-$K$2+1&gt;'Primary Inputs'!$C$17,0,(SUM(OFFSET($K$114:$K$163,0,Y$2-$K$2-$D18+1)))*$F18))</f>
        <v>0</v>
      </c>
      <c r="Z18" s="125">
        <f ca="1">IF(Z$2-$K$2&lt;$D18-1," ",IF(Z$2-$K$2+1&gt;'Primary Inputs'!$C$17,0,(SUM(OFFSET($K$114:$K$163,0,Z$2-$K$2-$D18+1)))*$F18))</f>
        <v>0</v>
      </c>
      <c r="AA18" s="125">
        <f ca="1">IF(AA$2-$K$2&lt;$D18-1," ",IF(AA$2-$K$2+1&gt;'Primary Inputs'!$C$17,0,(SUM(OFFSET($K$114:$K$163,0,AA$2-$K$2-$D18+1)))*$F18))</f>
        <v>0</v>
      </c>
      <c r="AB18" s="125">
        <f ca="1">IF(AB$2-$K$2&lt;$D18-1," ",IF(AB$2-$K$2+1&gt;'Primary Inputs'!$C$17,0,(SUM(OFFSET($K$114:$K$163,0,AB$2-$K$2-$D18+1)))*$F18))</f>
        <v>0</v>
      </c>
      <c r="AC18" s="125">
        <f ca="1">IF(AC$2-$K$2&lt;$D18-1," ",IF(AC$2-$K$2+1&gt;'Primary Inputs'!$C$17,0,(SUM(OFFSET($K$114:$K$163,0,AC$2-$K$2-$D18+1)))*$F18))</f>
        <v>0</v>
      </c>
      <c r="AD18" s="125">
        <f ca="1">IF(AD$2-$K$2&lt;$D18-1," ",IF(AD$2-$K$2+1&gt;'Primary Inputs'!$C$17,0,(SUM(OFFSET($K$114:$K$163,0,AD$2-$K$2-$D18+1)))*$F18))</f>
        <v>0</v>
      </c>
      <c r="AE18" s="125">
        <f ca="1">IF(AE$2-$K$2&lt;$D18-1," ",IF(AE$2-$K$2+1&gt;'Primary Inputs'!$C$17,0,(SUM(OFFSET($K$114:$K$163,0,AE$2-$K$2-$D18+1)))*$F18))</f>
        <v>0</v>
      </c>
      <c r="AF18" s="125">
        <f ca="1">IF(AF$2-$K$2&lt;$D18-1," ",IF(AF$2-$K$2+1&gt;'Primary Inputs'!$C$17,0,(SUM(OFFSET($K$114:$K$163,0,AF$2-$K$2-$D18+1)))*$F18))</f>
        <v>0</v>
      </c>
      <c r="AG18" s="125">
        <f ca="1">IF(AG$2-$K$2&lt;$D18-1," ",IF(AG$2-$K$2+1&gt;'Primary Inputs'!$C$17,0,(SUM(OFFSET($K$114:$K$163,0,AG$2-$K$2-$D18+1)))*$F18))</f>
        <v>0</v>
      </c>
      <c r="AH18" s="125">
        <f ca="1">IF(AH$2-$K$2&lt;$D18-1," ",IF(AH$2-$K$2+1&gt;'Primary Inputs'!$C$17,0,(SUM(OFFSET($K$114:$K$163,0,AH$2-$K$2-$D18+1)))*$F18))</f>
        <v>0</v>
      </c>
      <c r="AI18" s="125">
        <f ca="1">IF(AI$2-$K$2&lt;$D18-1," ",IF(AI$2-$K$2+1&gt;'Primary Inputs'!$C$17,0,(SUM(OFFSET($K$114:$K$163,0,AI$2-$K$2-$D18+1)))*$F18))</f>
        <v>0</v>
      </c>
      <c r="AJ18" s="125">
        <f ca="1">IF(AJ$2-$K$2&lt;$D18-1," ",IF(AJ$2-$K$2+1&gt;'Primary Inputs'!$C$17,0,(SUM(OFFSET($K$114:$K$163,0,AJ$2-$K$2-$D18+1)))*$F18))</f>
        <v>0</v>
      </c>
      <c r="AK18" s="125">
        <f ca="1">IF(AK$2-$K$2&lt;$D18-1," ",IF(AK$2-$K$2+1&gt;'Primary Inputs'!$C$17,0,(SUM(OFFSET($K$114:$K$163,0,AK$2-$K$2-$D18+1)))*$F18))</f>
        <v>0</v>
      </c>
      <c r="AL18" s="125">
        <f ca="1">IF(AL$2-$K$2&lt;$D18-1," ",IF(AL$2-$K$2+1&gt;'Primary Inputs'!$C$17,0,(SUM(OFFSET($K$114:$K$163,0,AL$2-$K$2-$D18+1)))*$F18))</f>
        <v>0</v>
      </c>
      <c r="AM18" s="125">
        <f ca="1">IF(AM$2-$K$2&lt;$D18-1," ",IF(AM$2-$K$2+1&gt;'Primary Inputs'!$C$17,0,(SUM(OFFSET($K$114:$K$163,0,AM$2-$K$2-$D18+1)))*$F18))</f>
        <v>0</v>
      </c>
      <c r="AN18" s="125">
        <f ca="1">IF(AN$2-$K$2&lt;$D18-1," ",IF(AN$2-$K$2+1&gt;'Primary Inputs'!$C$17,0,(SUM(OFFSET($K$114:$K$163,0,AN$2-$K$2-$D18+1)))*$F18))</f>
        <v>0</v>
      </c>
      <c r="AO18" s="125">
        <f ca="1">IF(AO$2-$K$2&lt;$D18-1," ",IF(AO$2-$K$2+1&gt;'Primary Inputs'!$C$17,0,(SUM(OFFSET($K$114:$K$163,0,AO$2-$K$2-$D18+1)))*$F18))</f>
        <v>0</v>
      </c>
      <c r="AP18" s="125">
        <f ca="1">IF(AP$2-$K$2&lt;$D18-1," ",IF(AP$2-$K$2+1&gt;'Primary Inputs'!$C$17,0,(SUM(OFFSET($K$114:$K$163,0,AP$2-$K$2-$D18+1)))*$F18))</f>
        <v>0</v>
      </c>
      <c r="AQ18" s="125">
        <f ca="1">IF(AQ$2-$K$2&lt;$D18-1," ",IF(AQ$2-$K$2+1&gt;'Primary Inputs'!$C$17,0,(SUM(OFFSET($K$114:$K$163,0,AQ$2-$K$2-$D18+1)))*$F18))</f>
        <v>0</v>
      </c>
      <c r="AR18" s="125">
        <f ca="1">IF(AR$2-$K$2&lt;$D18-1," ",IF(AR$2-$K$2+1&gt;'Primary Inputs'!$C$17,0,(SUM(OFFSET($K$114:$K$163,0,AR$2-$K$2-$D18+1)))*$F18))</f>
        <v>0</v>
      </c>
      <c r="AS18" s="125">
        <f ca="1">IF(AS$2-$K$2&lt;$D18-1," ",IF(AS$2-$K$2+1&gt;'Primary Inputs'!$C$17,0,(SUM(OFFSET($K$114:$K$163,0,AS$2-$K$2-$D18+1)))*$F18))</f>
        <v>0</v>
      </c>
      <c r="AT18" s="125">
        <f ca="1">IF(AT$2-$K$2&lt;$D18-1," ",IF(AT$2-$K$2+1&gt;'Primary Inputs'!$C$17,0,(SUM(OFFSET($K$114:$K$163,0,AT$2-$K$2-$D18+1)))*$F18))</f>
        <v>0</v>
      </c>
      <c r="AU18" s="125">
        <f ca="1">IF(AU$2-$K$2&lt;$D18-1," ",IF(AU$2-$K$2+1&gt;'Primary Inputs'!$C$17,0,(SUM(OFFSET($K$114:$K$163,0,AU$2-$K$2-$D18+1)))*$F18))</f>
        <v>0</v>
      </c>
      <c r="AV18" s="125">
        <f ca="1">IF(AV$2-$K$2&lt;$D18-1," ",IF(AV$2-$K$2+1&gt;'Primary Inputs'!$C$17,0,(SUM(OFFSET($K$114:$K$163,0,AV$2-$K$2-$D18+1)))*$F18))</f>
        <v>0</v>
      </c>
      <c r="AW18" s="125">
        <f ca="1">IF(AW$2-$K$2&lt;$D18-1," ",IF(AW$2-$K$2+1&gt;'Primary Inputs'!$C$17,0,(SUM(OFFSET($K$114:$K$163,0,AW$2-$K$2-$D18+1)))*$F18))</f>
        <v>0</v>
      </c>
      <c r="AX18" s="125">
        <f ca="1">IF(AX$2-$K$2&lt;$D18-1," ",IF(AX$2-$K$2+1&gt;'Primary Inputs'!$C$17,0,(SUM(OFFSET($K$114:$K$163,0,AX$2-$K$2-$D18+1)))*$F18))</f>
        <v>0</v>
      </c>
      <c r="AY18" s="125">
        <f ca="1">IF(AY$2-$K$2&lt;$D18-1," ",IF(AY$2-$K$2+1&gt;'Primary Inputs'!$C$17,0,(SUM(OFFSET($K$114:$K$163,0,AY$2-$K$2-$D18+1)))*$F18))</f>
        <v>0</v>
      </c>
      <c r="AZ18" s="125">
        <f ca="1">IF(AZ$2-$K$2&lt;$D18-1," ",IF(AZ$2-$K$2+1&gt;'Primary Inputs'!$C$17,0,(SUM(OFFSET($K$114:$K$163,0,AZ$2-$K$2-$D18+1)))*$F18))</f>
        <v>0</v>
      </c>
      <c r="BA18" s="125">
        <f ca="1">IF(BA$2-$K$2&lt;$D18-1," ",IF(BA$2-$K$2+1&gt;'Primary Inputs'!$C$17,0,(SUM(OFFSET($K$114:$K$163,0,BA$2-$K$2-$D18+1)))*$F18))</f>
        <v>0</v>
      </c>
      <c r="BB18" s="125">
        <f ca="1">IF(BB$2-$K$2&lt;$D18-1," ",IF(BB$2-$K$2+1&gt;'Primary Inputs'!$C$17,0,(SUM(OFFSET($K$114:$K$163,0,BB$2-$K$2-$D18+1)))*$F18))</f>
        <v>0</v>
      </c>
      <c r="BC18" s="125">
        <f ca="1">IF(BC$2-$K$2&lt;$D18-1," ",IF(BC$2-$K$2+1&gt;'Primary Inputs'!$C$17,0,(SUM(OFFSET($K$114:$K$163,0,BC$2-$K$2-$D18+1)))*$F18))</f>
        <v>0</v>
      </c>
      <c r="BD18" s="125">
        <f ca="1">IF(BD$2-$K$2&lt;$D18-1," ",IF(BD$2-$K$2+1&gt;'Primary Inputs'!$C$17,0,(SUM(OFFSET($K$114:$K$163,0,BD$2-$K$2-$D18+1)))*$F18))</f>
        <v>0</v>
      </c>
      <c r="BE18" s="125">
        <f ca="1">IF(BE$2-$K$2&lt;$D18-1," ",IF(BE$2-$K$2+1&gt;'Primary Inputs'!$C$17,0,(SUM(OFFSET($K$114:$K$163,0,BE$2-$K$2-$D18+1)))*$F18))</f>
        <v>0</v>
      </c>
      <c r="BF18" s="125">
        <f ca="1">IF(BF$2-$K$2&lt;$D18-1," ",IF(BF$2-$K$2+1&gt;'Primary Inputs'!$C$17,0,(SUM(OFFSET($K$114:$K$163,0,BF$2-$K$2-$D18+1)))*$F18))</f>
        <v>0</v>
      </c>
      <c r="BG18" s="125">
        <f ca="1">IF(BG$2-$K$2&lt;$D18-1," ",IF(BG$2-$K$2+1&gt;'Primary Inputs'!$C$17,0,(SUM(OFFSET($K$114:$K$163,0,BG$2-$K$2-$D18+1)))*$F18))</f>
        <v>0</v>
      </c>
      <c r="BH18" s="125">
        <f ca="1">IF(BH$2-$K$2&lt;$D18-1," ",IF(BH$2-$K$2+1&gt;'Primary Inputs'!$C$17,0,(SUM(OFFSET($K$114:$K$163,0,BH$2-$K$2-$D18+1)))*$F18))</f>
        <v>0</v>
      </c>
    </row>
    <row r="19" spans="1:60">
      <c r="A19" s="104"/>
      <c r="B19" s="104"/>
      <c r="C19" s="104"/>
      <c r="D19" s="167">
        <v>13</v>
      </c>
      <c r="E19" t="s">
        <v>207</v>
      </c>
      <c r="F19" s="104">
        <f ca="1">OFFSET('Primary Inputs'!$E$12,0,Calculations!$D19-1)</f>
        <v>0</v>
      </c>
      <c r="G19" s="104"/>
      <c r="H19" s="104"/>
      <c r="I19" s="104"/>
      <c r="J19" s="104"/>
      <c r="K19" s="125" t="str">
        <f ca="1">IF(K$2-$K$2&lt;$D19-1," ",IF(K$2-$K$2+1&gt;'Primary Inputs'!$C$17,0,(SUM(OFFSET($K$114:$K$163,0,K$2-$K$2-$D19+1)))*$F19))</f>
        <v xml:space="preserve"> </v>
      </c>
      <c r="L19" s="125" t="str">
        <f ca="1">IF(L$2-$K$2&lt;$D19-1," ",IF(L$2-$K$2+1&gt;'Primary Inputs'!$C$17,0,(SUM(OFFSET($K$114:$K$163,0,L$2-$K$2-$D19+1)))*$F19))</f>
        <v xml:space="preserve"> </v>
      </c>
      <c r="M19" s="125" t="str">
        <f ca="1">IF(M$2-$K$2&lt;$D19-1," ",IF(M$2-$K$2+1&gt;'Primary Inputs'!$C$17,0,(SUM(OFFSET($K$114:$K$163,0,M$2-$K$2-$D19+1)))*$F19))</f>
        <v xml:space="preserve"> </v>
      </c>
      <c r="N19" s="125" t="str">
        <f ca="1">IF(N$2-$K$2&lt;$D19-1," ",IF(N$2-$K$2+1&gt;'Primary Inputs'!$C$17,0,(SUM(OFFSET($K$114:$K$163,0,N$2-$K$2-$D19+1)))*$F19))</f>
        <v xml:space="preserve"> </v>
      </c>
      <c r="O19" s="125" t="str">
        <f ca="1">IF(O$2-$K$2&lt;$D19-1," ",IF(O$2-$K$2+1&gt;'Primary Inputs'!$C$17,0,(SUM(OFFSET($K$114:$K$163,0,O$2-$K$2-$D19+1)))*$F19))</f>
        <v xml:space="preserve"> </v>
      </c>
      <c r="P19" s="125" t="str">
        <f ca="1">IF(P$2-$K$2&lt;$D19-1," ",IF(P$2-$K$2+1&gt;'Primary Inputs'!$C$17,0,(SUM(OFFSET($K$114:$K$163,0,P$2-$K$2-$D19+1)))*$F19))</f>
        <v xml:space="preserve"> </v>
      </c>
      <c r="Q19" s="125" t="str">
        <f ca="1">IF(Q$2-$K$2&lt;$D19-1," ",IF(Q$2-$K$2+1&gt;'Primary Inputs'!$C$17,0,(SUM(OFFSET($K$114:$K$163,0,Q$2-$K$2-$D19+1)))*$F19))</f>
        <v xml:space="preserve"> </v>
      </c>
      <c r="R19" s="125" t="str">
        <f ca="1">IF(R$2-$K$2&lt;$D19-1," ",IF(R$2-$K$2+1&gt;'Primary Inputs'!$C$17,0,(SUM(OFFSET($K$114:$K$163,0,R$2-$K$2-$D19+1)))*$F19))</f>
        <v xml:space="preserve"> </v>
      </c>
      <c r="S19" s="125" t="str">
        <f ca="1">IF(S$2-$K$2&lt;$D19-1," ",IF(S$2-$K$2+1&gt;'Primary Inputs'!$C$17,0,(SUM(OFFSET($K$114:$K$163,0,S$2-$K$2-$D19+1)))*$F19))</f>
        <v xml:space="preserve"> </v>
      </c>
      <c r="T19" s="125" t="str">
        <f ca="1">IF(T$2-$K$2&lt;$D19-1," ",IF(T$2-$K$2+1&gt;'Primary Inputs'!$C$17,0,(SUM(OFFSET($K$114:$K$163,0,T$2-$K$2-$D19+1)))*$F19))</f>
        <v xml:space="preserve"> </v>
      </c>
      <c r="U19" s="125" t="str">
        <f ca="1">IF(U$2-$K$2&lt;$D19-1," ",IF(U$2-$K$2+1&gt;'Primary Inputs'!$C$17,0,(SUM(OFFSET($K$114:$K$163,0,U$2-$K$2-$D19+1)))*$F19))</f>
        <v xml:space="preserve"> </v>
      </c>
      <c r="V19" s="125" t="str">
        <f ca="1">IF(V$2-$K$2&lt;$D19-1," ",IF(V$2-$K$2+1&gt;'Primary Inputs'!$C$17,0,(SUM(OFFSET($K$114:$K$163,0,V$2-$K$2-$D19+1)))*$F19))</f>
        <v xml:space="preserve"> </v>
      </c>
      <c r="W19" s="125">
        <f ca="1">IF(W$2-$K$2&lt;$D19-1," ",IF(W$2-$K$2+1&gt;'Primary Inputs'!$C$17,0,(SUM(OFFSET($K$114:$K$163,0,W$2-$K$2-$D19+1)))*$F19))</f>
        <v>0</v>
      </c>
      <c r="X19" s="125">
        <f ca="1">IF(X$2-$K$2&lt;$D19-1," ",IF(X$2-$K$2+1&gt;'Primary Inputs'!$C$17,0,(SUM(OFFSET($K$114:$K$163,0,X$2-$K$2-$D19+1)))*$F19))</f>
        <v>0</v>
      </c>
      <c r="Y19" s="125">
        <f ca="1">IF(Y$2-$K$2&lt;$D19-1," ",IF(Y$2-$K$2+1&gt;'Primary Inputs'!$C$17,0,(SUM(OFFSET($K$114:$K$163,0,Y$2-$K$2-$D19+1)))*$F19))</f>
        <v>0</v>
      </c>
      <c r="Z19" s="125">
        <f ca="1">IF(Z$2-$K$2&lt;$D19-1," ",IF(Z$2-$K$2+1&gt;'Primary Inputs'!$C$17,0,(SUM(OFFSET($K$114:$K$163,0,Z$2-$K$2-$D19+1)))*$F19))</f>
        <v>0</v>
      </c>
      <c r="AA19" s="125">
        <f ca="1">IF(AA$2-$K$2&lt;$D19-1," ",IF(AA$2-$K$2+1&gt;'Primary Inputs'!$C$17,0,(SUM(OFFSET($K$114:$K$163,0,AA$2-$K$2-$D19+1)))*$F19))</f>
        <v>0</v>
      </c>
      <c r="AB19" s="125">
        <f ca="1">IF(AB$2-$K$2&lt;$D19-1," ",IF(AB$2-$K$2+1&gt;'Primary Inputs'!$C$17,0,(SUM(OFFSET($K$114:$K$163,0,AB$2-$K$2-$D19+1)))*$F19))</f>
        <v>0</v>
      </c>
      <c r="AC19" s="125">
        <f ca="1">IF(AC$2-$K$2&lt;$D19-1," ",IF(AC$2-$K$2+1&gt;'Primary Inputs'!$C$17,0,(SUM(OFFSET($K$114:$K$163,0,AC$2-$K$2-$D19+1)))*$F19))</f>
        <v>0</v>
      </c>
      <c r="AD19" s="125">
        <f ca="1">IF(AD$2-$K$2&lt;$D19-1," ",IF(AD$2-$K$2+1&gt;'Primary Inputs'!$C$17,0,(SUM(OFFSET($K$114:$K$163,0,AD$2-$K$2-$D19+1)))*$F19))</f>
        <v>0</v>
      </c>
      <c r="AE19" s="125">
        <f ca="1">IF(AE$2-$K$2&lt;$D19-1," ",IF(AE$2-$K$2+1&gt;'Primary Inputs'!$C$17,0,(SUM(OFFSET($K$114:$K$163,0,AE$2-$K$2-$D19+1)))*$F19))</f>
        <v>0</v>
      </c>
      <c r="AF19" s="125">
        <f ca="1">IF(AF$2-$K$2&lt;$D19-1," ",IF(AF$2-$K$2+1&gt;'Primary Inputs'!$C$17,0,(SUM(OFFSET($K$114:$K$163,0,AF$2-$K$2-$D19+1)))*$F19))</f>
        <v>0</v>
      </c>
      <c r="AG19" s="125">
        <f ca="1">IF(AG$2-$K$2&lt;$D19-1," ",IF(AG$2-$K$2+1&gt;'Primary Inputs'!$C$17,0,(SUM(OFFSET($K$114:$K$163,0,AG$2-$K$2-$D19+1)))*$F19))</f>
        <v>0</v>
      </c>
      <c r="AH19" s="125">
        <f ca="1">IF(AH$2-$K$2&lt;$D19-1," ",IF(AH$2-$K$2+1&gt;'Primary Inputs'!$C$17,0,(SUM(OFFSET($K$114:$K$163,0,AH$2-$K$2-$D19+1)))*$F19))</f>
        <v>0</v>
      </c>
      <c r="AI19" s="125">
        <f ca="1">IF(AI$2-$K$2&lt;$D19-1," ",IF(AI$2-$K$2+1&gt;'Primary Inputs'!$C$17,0,(SUM(OFFSET($K$114:$K$163,0,AI$2-$K$2-$D19+1)))*$F19))</f>
        <v>0</v>
      </c>
      <c r="AJ19" s="125">
        <f ca="1">IF(AJ$2-$K$2&lt;$D19-1," ",IF(AJ$2-$K$2+1&gt;'Primary Inputs'!$C$17,0,(SUM(OFFSET($K$114:$K$163,0,AJ$2-$K$2-$D19+1)))*$F19))</f>
        <v>0</v>
      </c>
      <c r="AK19" s="125">
        <f ca="1">IF(AK$2-$K$2&lt;$D19-1," ",IF(AK$2-$K$2+1&gt;'Primary Inputs'!$C$17,0,(SUM(OFFSET($K$114:$K$163,0,AK$2-$K$2-$D19+1)))*$F19))</f>
        <v>0</v>
      </c>
      <c r="AL19" s="125">
        <f ca="1">IF(AL$2-$K$2&lt;$D19-1," ",IF(AL$2-$K$2+1&gt;'Primary Inputs'!$C$17,0,(SUM(OFFSET($K$114:$K$163,0,AL$2-$K$2-$D19+1)))*$F19))</f>
        <v>0</v>
      </c>
      <c r="AM19" s="125">
        <f ca="1">IF(AM$2-$K$2&lt;$D19-1," ",IF(AM$2-$K$2+1&gt;'Primary Inputs'!$C$17,0,(SUM(OFFSET($K$114:$K$163,0,AM$2-$K$2-$D19+1)))*$F19))</f>
        <v>0</v>
      </c>
      <c r="AN19" s="125">
        <f ca="1">IF(AN$2-$K$2&lt;$D19-1," ",IF(AN$2-$K$2+1&gt;'Primary Inputs'!$C$17,0,(SUM(OFFSET($K$114:$K$163,0,AN$2-$K$2-$D19+1)))*$F19))</f>
        <v>0</v>
      </c>
      <c r="AO19" s="125">
        <f ca="1">IF(AO$2-$K$2&lt;$D19-1," ",IF(AO$2-$K$2+1&gt;'Primary Inputs'!$C$17,0,(SUM(OFFSET($K$114:$K$163,0,AO$2-$K$2-$D19+1)))*$F19))</f>
        <v>0</v>
      </c>
      <c r="AP19" s="125">
        <f ca="1">IF(AP$2-$K$2&lt;$D19-1," ",IF(AP$2-$K$2+1&gt;'Primary Inputs'!$C$17,0,(SUM(OFFSET($K$114:$K$163,0,AP$2-$K$2-$D19+1)))*$F19))</f>
        <v>0</v>
      </c>
      <c r="AQ19" s="125">
        <f ca="1">IF(AQ$2-$K$2&lt;$D19-1," ",IF(AQ$2-$K$2+1&gt;'Primary Inputs'!$C$17,0,(SUM(OFFSET($K$114:$K$163,0,AQ$2-$K$2-$D19+1)))*$F19))</f>
        <v>0</v>
      </c>
      <c r="AR19" s="125">
        <f ca="1">IF(AR$2-$K$2&lt;$D19-1," ",IF(AR$2-$K$2+1&gt;'Primary Inputs'!$C$17,0,(SUM(OFFSET($K$114:$K$163,0,AR$2-$K$2-$D19+1)))*$F19))</f>
        <v>0</v>
      </c>
      <c r="AS19" s="125">
        <f ca="1">IF(AS$2-$K$2&lt;$D19-1," ",IF(AS$2-$K$2+1&gt;'Primary Inputs'!$C$17,0,(SUM(OFFSET($K$114:$K$163,0,AS$2-$K$2-$D19+1)))*$F19))</f>
        <v>0</v>
      </c>
      <c r="AT19" s="125">
        <f ca="1">IF(AT$2-$K$2&lt;$D19-1," ",IF(AT$2-$K$2+1&gt;'Primary Inputs'!$C$17,0,(SUM(OFFSET($K$114:$K$163,0,AT$2-$K$2-$D19+1)))*$F19))</f>
        <v>0</v>
      </c>
      <c r="AU19" s="125">
        <f ca="1">IF(AU$2-$K$2&lt;$D19-1," ",IF(AU$2-$K$2+1&gt;'Primary Inputs'!$C$17,0,(SUM(OFFSET($K$114:$K$163,0,AU$2-$K$2-$D19+1)))*$F19))</f>
        <v>0</v>
      </c>
      <c r="AV19" s="125">
        <f ca="1">IF(AV$2-$K$2&lt;$D19-1," ",IF(AV$2-$K$2+1&gt;'Primary Inputs'!$C$17,0,(SUM(OFFSET($K$114:$K$163,0,AV$2-$K$2-$D19+1)))*$F19))</f>
        <v>0</v>
      </c>
      <c r="AW19" s="125">
        <f ca="1">IF(AW$2-$K$2&lt;$D19-1," ",IF(AW$2-$K$2+1&gt;'Primary Inputs'!$C$17,0,(SUM(OFFSET($K$114:$K$163,0,AW$2-$K$2-$D19+1)))*$F19))</f>
        <v>0</v>
      </c>
      <c r="AX19" s="125">
        <f ca="1">IF(AX$2-$K$2&lt;$D19-1," ",IF(AX$2-$K$2+1&gt;'Primary Inputs'!$C$17,0,(SUM(OFFSET($K$114:$K$163,0,AX$2-$K$2-$D19+1)))*$F19))</f>
        <v>0</v>
      </c>
      <c r="AY19" s="125">
        <f ca="1">IF(AY$2-$K$2&lt;$D19-1," ",IF(AY$2-$K$2+1&gt;'Primary Inputs'!$C$17,0,(SUM(OFFSET($K$114:$K$163,0,AY$2-$K$2-$D19+1)))*$F19))</f>
        <v>0</v>
      </c>
      <c r="AZ19" s="125">
        <f ca="1">IF(AZ$2-$K$2&lt;$D19-1," ",IF(AZ$2-$K$2+1&gt;'Primary Inputs'!$C$17,0,(SUM(OFFSET($K$114:$K$163,0,AZ$2-$K$2-$D19+1)))*$F19))</f>
        <v>0</v>
      </c>
      <c r="BA19" s="125">
        <f ca="1">IF(BA$2-$K$2&lt;$D19-1," ",IF(BA$2-$K$2+1&gt;'Primary Inputs'!$C$17,0,(SUM(OFFSET($K$114:$K$163,0,BA$2-$K$2-$D19+1)))*$F19))</f>
        <v>0</v>
      </c>
      <c r="BB19" s="125">
        <f ca="1">IF(BB$2-$K$2&lt;$D19-1," ",IF(BB$2-$K$2+1&gt;'Primary Inputs'!$C$17,0,(SUM(OFFSET($K$114:$K$163,0,BB$2-$K$2-$D19+1)))*$F19))</f>
        <v>0</v>
      </c>
      <c r="BC19" s="125">
        <f ca="1">IF(BC$2-$K$2&lt;$D19-1," ",IF(BC$2-$K$2+1&gt;'Primary Inputs'!$C$17,0,(SUM(OFFSET($K$114:$K$163,0,BC$2-$K$2-$D19+1)))*$F19))</f>
        <v>0</v>
      </c>
      <c r="BD19" s="125">
        <f ca="1">IF(BD$2-$K$2&lt;$D19-1," ",IF(BD$2-$K$2+1&gt;'Primary Inputs'!$C$17,0,(SUM(OFFSET($K$114:$K$163,0,BD$2-$K$2-$D19+1)))*$F19))</f>
        <v>0</v>
      </c>
      <c r="BE19" s="125">
        <f ca="1">IF(BE$2-$K$2&lt;$D19-1," ",IF(BE$2-$K$2+1&gt;'Primary Inputs'!$C$17,0,(SUM(OFFSET($K$114:$K$163,0,BE$2-$K$2-$D19+1)))*$F19))</f>
        <v>0</v>
      </c>
      <c r="BF19" s="125">
        <f ca="1">IF(BF$2-$K$2&lt;$D19-1," ",IF(BF$2-$K$2+1&gt;'Primary Inputs'!$C$17,0,(SUM(OFFSET($K$114:$K$163,0,BF$2-$K$2-$D19+1)))*$F19))</f>
        <v>0</v>
      </c>
      <c r="BG19" s="125">
        <f ca="1">IF(BG$2-$K$2&lt;$D19-1," ",IF(BG$2-$K$2+1&gt;'Primary Inputs'!$C$17,0,(SUM(OFFSET($K$114:$K$163,0,BG$2-$K$2-$D19+1)))*$F19))</f>
        <v>0</v>
      </c>
      <c r="BH19" s="125">
        <f ca="1">IF(BH$2-$K$2&lt;$D19-1," ",IF(BH$2-$K$2+1&gt;'Primary Inputs'!$C$17,0,(SUM(OFFSET($K$114:$K$163,0,BH$2-$K$2-$D19+1)))*$F19))</f>
        <v>0</v>
      </c>
    </row>
    <row r="20" spans="1:60">
      <c r="A20" s="104"/>
      <c r="B20" s="104"/>
      <c r="C20" s="104"/>
      <c r="D20" s="167">
        <v>14</v>
      </c>
      <c r="E20" t="s">
        <v>208</v>
      </c>
      <c r="F20" s="104">
        <f ca="1">OFFSET('Primary Inputs'!$E$12,0,Calculations!$D20-1)</f>
        <v>0</v>
      </c>
      <c r="G20" s="104"/>
      <c r="H20" s="104"/>
      <c r="I20" s="104"/>
      <c r="J20" s="104"/>
      <c r="K20" s="125" t="str">
        <f ca="1">IF(K$2-$K$2&lt;$D20-1," ",IF(K$2-$K$2+1&gt;'Primary Inputs'!$C$17,0,(SUM(OFFSET($K$114:$K$163,0,K$2-$K$2-$D20+1)))*$F20))</f>
        <v xml:space="preserve"> </v>
      </c>
      <c r="L20" s="125" t="str">
        <f ca="1">IF(L$2-$K$2&lt;$D20-1," ",IF(L$2-$K$2+1&gt;'Primary Inputs'!$C$17,0,(SUM(OFFSET($K$114:$K$163,0,L$2-$K$2-$D20+1)))*$F20))</f>
        <v xml:space="preserve"> </v>
      </c>
      <c r="M20" s="125" t="str">
        <f ca="1">IF(M$2-$K$2&lt;$D20-1," ",IF(M$2-$K$2+1&gt;'Primary Inputs'!$C$17,0,(SUM(OFFSET($K$114:$K$163,0,M$2-$K$2-$D20+1)))*$F20))</f>
        <v xml:space="preserve"> </v>
      </c>
      <c r="N20" s="125" t="str">
        <f ca="1">IF(N$2-$K$2&lt;$D20-1," ",IF(N$2-$K$2+1&gt;'Primary Inputs'!$C$17,0,(SUM(OFFSET($K$114:$K$163,0,N$2-$K$2-$D20+1)))*$F20))</f>
        <v xml:space="preserve"> </v>
      </c>
      <c r="O20" s="125" t="str">
        <f ca="1">IF(O$2-$K$2&lt;$D20-1," ",IF(O$2-$K$2+1&gt;'Primary Inputs'!$C$17,0,(SUM(OFFSET($K$114:$K$163,0,O$2-$K$2-$D20+1)))*$F20))</f>
        <v xml:space="preserve"> </v>
      </c>
      <c r="P20" s="125" t="str">
        <f ca="1">IF(P$2-$K$2&lt;$D20-1," ",IF(P$2-$K$2+1&gt;'Primary Inputs'!$C$17,0,(SUM(OFFSET($K$114:$K$163,0,P$2-$K$2-$D20+1)))*$F20))</f>
        <v xml:space="preserve"> </v>
      </c>
      <c r="Q20" s="125" t="str">
        <f ca="1">IF(Q$2-$K$2&lt;$D20-1," ",IF(Q$2-$K$2+1&gt;'Primary Inputs'!$C$17,0,(SUM(OFFSET($K$114:$K$163,0,Q$2-$K$2-$D20+1)))*$F20))</f>
        <v xml:space="preserve"> </v>
      </c>
      <c r="R20" s="125" t="str">
        <f ca="1">IF(R$2-$K$2&lt;$D20-1," ",IF(R$2-$K$2+1&gt;'Primary Inputs'!$C$17,0,(SUM(OFFSET($K$114:$K$163,0,R$2-$K$2-$D20+1)))*$F20))</f>
        <v xml:space="preserve"> </v>
      </c>
      <c r="S20" s="125" t="str">
        <f ca="1">IF(S$2-$K$2&lt;$D20-1," ",IF(S$2-$K$2+1&gt;'Primary Inputs'!$C$17,0,(SUM(OFFSET($K$114:$K$163,0,S$2-$K$2-$D20+1)))*$F20))</f>
        <v xml:space="preserve"> </v>
      </c>
      <c r="T20" s="125" t="str">
        <f ca="1">IF(T$2-$K$2&lt;$D20-1," ",IF(T$2-$K$2+1&gt;'Primary Inputs'!$C$17,0,(SUM(OFFSET($K$114:$K$163,0,T$2-$K$2-$D20+1)))*$F20))</f>
        <v xml:space="preserve"> </v>
      </c>
      <c r="U20" s="125" t="str">
        <f ca="1">IF(U$2-$K$2&lt;$D20-1," ",IF(U$2-$K$2+1&gt;'Primary Inputs'!$C$17,0,(SUM(OFFSET($K$114:$K$163,0,U$2-$K$2-$D20+1)))*$F20))</f>
        <v xml:space="preserve"> </v>
      </c>
      <c r="V20" s="125" t="str">
        <f ca="1">IF(V$2-$K$2&lt;$D20-1," ",IF(V$2-$K$2+1&gt;'Primary Inputs'!$C$17,0,(SUM(OFFSET($K$114:$K$163,0,V$2-$K$2-$D20+1)))*$F20))</f>
        <v xml:space="preserve"> </v>
      </c>
      <c r="W20" s="125" t="str">
        <f ca="1">IF(W$2-$K$2&lt;$D20-1," ",IF(W$2-$K$2+1&gt;'Primary Inputs'!$C$17,0,(SUM(OFFSET($K$114:$K$163,0,W$2-$K$2-$D20+1)))*$F20))</f>
        <v xml:space="preserve"> </v>
      </c>
      <c r="X20" s="125">
        <f ca="1">IF(X$2-$K$2&lt;$D20-1," ",IF(X$2-$K$2+1&gt;'Primary Inputs'!$C$17,0,(SUM(OFFSET($K$114:$K$163,0,X$2-$K$2-$D20+1)))*$F20))</f>
        <v>0</v>
      </c>
      <c r="Y20" s="125">
        <f ca="1">IF(Y$2-$K$2&lt;$D20-1," ",IF(Y$2-$K$2+1&gt;'Primary Inputs'!$C$17,0,(SUM(OFFSET($K$114:$K$163,0,Y$2-$K$2-$D20+1)))*$F20))</f>
        <v>0</v>
      </c>
      <c r="Z20" s="125">
        <f ca="1">IF(Z$2-$K$2&lt;$D20-1," ",IF(Z$2-$K$2+1&gt;'Primary Inputs'!$C$17,0,(SUM(OFFSET($K$114:$K$163,0,Z$2-$K$2-$D20+1)))*$F20))</f>
        <v>0</v>
      </c>
      <c r="AA20" s="125">
        <f ca="1">IF(AA$2-$K$2&lt;$D20-1," ",IF(AA$2-$K$2+1&gt;'Primary Inputs'!$C$17,0,(SUM(OFFSET($K$114:$K$163,0,AA$2-$K$2-$D20+1)))*$F20))</f>
        <v>0</v>
      </c>
      <c r="AB20" s="125">
        <f ca="1">IF(AB$2-$K$2&lt;$D20-1," ",IF(AB$2-$K$2+1&gt;'Primary Inputs'!$C$17,0,(SUM(OFFSET($K$114:$K$163,0,AB$2-$K$2-$D20+1)))*$F20))</f>
        <v>0</v>
      </c>
      <c r="AC20" s="125">
        <f ca="1">IF(AC$2-$K$2&lt;$D20-1," ",IF(AC$2-$K$2+1&gt;'Primary Inputs'!$C$17,0,(SUM(OFFSET($K$114:$K$163,0,AC$2-$K$2-$D20+1)))*$F20))</f>
        <v>0</v>
      </c>
      <c r="AD20" s="125">
        <f ca="1">IF(AD$2-$K$2&lt;$D20-1," ",IF(AD$2-$K$2+1&gt;'Primary Inputs'!$C$17,0,(SUM(OFFSET($K$114:$K$163,0,AD$2-$K$2-$D20+1)))*$F20))</f>
        <v>0</v>
      </c>
      <c r="AE20" s="125">
        <f ca="1">IF(AE$2-$K$2&lt;$D20-1," ",IF(AE$2-$K$2+1&gt;'Primary Inputs'!$C$17,0,(SUM(OFFSET($K$114:$K$163,0,AE$2-$K$2-$D20+1)))*$F20))</f>
        <v>0</v>
      </c>
      <c r="AF20" s="125">
        <f ca="1">IF(AF$2-$K$2&lt;$D20-1," ",IF(AF$2-$K$2+1&gt;'Primary Inputs'!$C$17,0,(SUM(OFFSET($K$114:$K$163,0,AF$2-$K$2-$D20+1)))*$F20))</f>
        <v>0</v>
      </c>
      <c r="AG20" s="125">
        <f ca="1">IF(AG$2-$K$2&lt;$D20-1," ",IF(AG$2-$K$2+1&gt;'Primary Inputs'!$C$17,0,(SUM(OFFSET($K$114:$K$163,0,AG$2-$K$2-$D20+1)))*$F20))</f>
        <v>0</v>
      </c>
      <c r="AH20" s="125">
        <f ca="1">IF(AH$2-$K$2&lt;$D20-1," ",IF(AH$2-$K$2+1&gt;'Primary Inputs'!$C$17,0,(SUM(OFFSET($K$114:$K$163,0,AH$2-$K$2-$D20+1)))*$F20))</f>
        <v>0</v>
      </c>
      <c r="AI20" s="125">
        <f ca="1">IF(AI$2-$K$2&lt;$D20-1," ",IF(AI$2-$K$2+1&gt;'Primary Inputs'!$C$17,0,(SUM(OFFSET($K$114:$K$163,0,AI$2-$K$2-$D20+1)))*$F20))</f>
        <v>0</v>
      </c>
      <c r="AJ20" s="125">
        <f ca="1">IF(AJ$2-$K$2&lt;$D20-1," ",IF(AJ$2-$K$2+1&gt;'Primary Inputs'!$C$17,0,(SUM(OFFSET($K$114:$K$163,0,AJ$2-$K$2-$D20+1)))*$F20))</f>
        <v>0</v>
      </c>
      <c r="AK20" s="125">
        <f ca="1">IF(AK$2-$K$2&lt;$D20-1," ",IF(AK$2-$K$2+1&gt;'Primary Inputs'!$C$17,0,(SUM(OFFSET($K$114:$K$163,0,AK$2-$K$2-$D20+1)))*$F20))</f>
        <v>0</v>
      </c>
      <c r="AL20" s="125">
        <f ca="1">IF(AL$2-$K$2&lt;$D20-1," ",IF(AL$2-$K$2+1&gt;'Primary Inputs'!$C$17,0,(SUM(OFFSET($K$114:$K$163,0,AL$2-$K$2-$D20+1)))*$F20))</f>
        <v>0</v>
      </c>
      <c r="AM20" s="125">
        <f ca="1">IF(AM$2-$K$2&lt;$D20-1," ",IF(AM$2-$K$2+1&gt;'Primary Inputs'!$C$17,0,(SUM(OFFSET($K$114:$K$163,0,AM$2-$K$2-$D20+1)))*$F20))</f>
        <v>0</v>
      </c>
      <c r="AN20" s="125">
        <f ca="1">IF(AN$2-$K$2&lt;$D20-1," ",IF(AN$2-$K$2+1&gt;'Primary Inputs'!$C$17,0,(SUM(OFFSET($K$114:$K$163,0,AN$2-$K$2-$D20+1)))*$F20))</f>
        <v>0</v>
      </c>
      <c r="AO20" s="125">
        <f ca="1">IF(AO$2-$K$2&lt;$D20-1," ",IF(AO$2-$K$2+1&gt;'Primary Inputs'!$C$17,0,(SUM(OFFSET($K$114:$K$163,0,AO$2-$K$2-$D20+1)))*$F20))</f>
        <v>0</v>
      </c>
      <c r="AP20" s="125">
        <f ca="1">IF(AP$2-$K$2&lt;$D20-1," ",IF(AP$2-$K$2+1&gt;'Primary Inputs'!$C$17,0,(SUM(OFFSET($K$114:$K$163,0,AP$2-$K$2-$D20+1)))*$F20))</f>
        <v>0</v>
      </c>
      <c r="AQ20" s="125">
        <f ca="1">IF(AQ$2-$K$2&lt;$D20-1," ",IF(AQ$2-$K$2+1&gt;'Primary Inputs'!$C$17,0,(SUM(OFFSET($K$114:$K$163,0,AQ$2-$K$2-$D20+1)))*$F20))</f>
        <v>0</v>
      </c>
      <c r="AR20" s="125">
        <f ca="1">IF(AR$2-$K$2&lt;$D20-1," ",IF(AR$2-$K$2+1&gt;'Primary Inputs'!$C$17,0,(SUM(OFFSET($K$114:$K$163,0,AR$2-$K$2-$D20+1)))*$F20))</f>
        <v>0</v>
      </c>
      <c r="AS20" s="125">
        <f ca="1">IF(AS$2-$K$2&lt;$D20-1," ",IF(AS$2-$K$2+1&gt;'Primary Inputs'!$C$17,0,(SUM(OFFSET($K$114:$K$163,0,AS$2-$K$2-$D20+1)))*$F20))</f>
        <v>0</v>
      </c>
      <c r="AT20" s="125">
        <f ca="1">IF(AT$2-$K$2&lt;$D20-1," ",IF(AT$2-$K$2+1&gt;'Primary Inputs'!$C$17,0,(SUM(OFFSET($K$114:$K$163,0,AT$2-$K$2-$D20+1)))*$F20))</f>
        <v>0</v>
      </c>
      <c r="AU20" s="125">
        <f ca="1">IF(AU$2-$K$2&lt;$D20-1," ",IF(AU$2-$K$2+1&gt;'Primary Inputs'!$C$17,0,(SUM(OFFSET($K$114:$K$163,0,AU$2-$K$2-$D20+1)))*$F20))</f>
        <v>0</v>
      </c>
      <c r="AV20" s="125">
        <f ca="1">IF(AV$2-$K$2&lt;$D20-1," ",IF(AV$2-$K$2+1&gt;'Primary Inputs'!$C$17,0,(SUM(OFFSET($K$114:$K$163,0,AV$2-$K$2-$D20+1)))*$F20))</f>
        <v>0</v>
      </c>
      <c r="AW20" s="125">
        <f ca="1">IF(AW$2-$K$2&lt;$D20-1," ",IF(AW$2-$K$2+1&gt;'Primary Inputs'!$C$17,0,(SUM(OFFSET($K$114:$K$163,0,AW$2-$K$2-$D20+1)))*$F20))</f>
        <v>0</v>
      </c>
      <c r="AX20" s="125">
        <f ca="1">IF(AX$2-$K$2&lt;$D20-1," ",IF(AX$2-$K$2+1&gt;'Primary Inputs'!$C$17,0,(SUM(OFFSET($K$114:$K$163,0,AX$2-$K$2-$D20+1)))*$F20))</f>
        <v>0</v>
      </c>
      <c r="AY20" s="125">
        <f ca="1">IF(AY$2-$K$2&lt;$D20-1," ",IF(AY$2-$K$2+1&gt;'Primary Inputs'!$C$17,0,(SUM(OFFSET($K$114:$K$163,0,AY$2-$K$2-$D20+1)))*$F20))</f>
        <v>0</v>
      </c>
      <c r="AZ20" s="125">
        <f ca="1">IF(AZ$2-$K$2&lt;$D20-1," ",IF(AZ$2-$K$2+1&gt;'Primary Inputs'!$C$17,0,(SUM(OFFSET($K$114:$K$163,0,AZ$2-$K$2-$D20+1)))*$F20))</f>
        <v>0</v>
      </c>
      <c r="BA20" s="125">
        <f ca="1">IF(BA$2-$K$2&lt;$D20-1," ",IF(BA$2-$K$2+1&gt;'Primary Inputs'!$C$17,0,(SUM(OFFSET($K$114:$K$163,0,BA$2-$K$2-$D20+1)))*$F20))</f>
        <v>0</v>
      </c>
      <c r="BB20" s="125">
        <f ca="1">IF(BB$2-$K$2&lt;$D20-1," ",IF(BB$2-$K$2+1&gt;'Primary Inputs'!$C$17,0,(SUM(OFFSET($K$114:$K$163,0,BB$2-$K$2-$D20+1)))*$F20))</f>
        <v>0</v>
      </c>
      <c r="BC20" s="125">
        <f ca="1">IF(BC$2-$K$2&lt;$D20-1," ",IF(BC$2-$K$2+1&gt;'Primary Inputs'!$C$17,0,(SUM(OFFSET($K$114:$K$163,0,BC$2-$K$2-$D20+1)))*$F20))</f>
        <v>0</v>
      </c>
      <c r="BD20" s="125">
        <f ca="1">IF(BD$2-$K$2&lt;$D20-1," ",IF(BD$2-$K$2+1&gt;'Primary Inputs'!$C$17,0,(SUM(OFFSET($K$114:$K$163,0,BD$2-$K$2-$D20+1)))*$F20))</f>
        <v>0</v>
      </c>
      <c r="BE20" s="125">
        <f ca="1">IF(BE$2-$K$2&lt;$D20-1," ",IF(BE$2-$K$2+1&gt;'Primary Inputs'!$C$17,0,(SUM(OFFSET($K$114:$K$163,0,BE$2-$K$2-$D20+1)))*$F20))</f>
        <v>0</v>
      </c>
      <c r="BF20" s="125">
        <f ca="1">IF(BF$2-$K$2&lt;$D20-1," ",IF(BF$2-$K$2+1&gt;'Primary Inputs'!$C$17,0,(SUM(OFFSET($K$114:$K$163,0,BF$2-$K$2-$D20+1)))*$F20))</f>
        <v>0</v>
      </c>
      <c r="BG20" s="125">
        <f ca="1">IF(BG$2-$K$2&lt;$D20-1," ",IF(BG$2-$K$2+1&gt;'Primary Inputs'!$C$17,0,(SUM(OFFSET($K$114:$K$163,0,BG$2-$K$2-$D20+1)))*$F20))</f>
        <v>0</v>
      </c>
      <c r="BH20" s="125">
        <f ca="1">IF(BH$2-$K$2&lt;$D20-1," ",IF(BH$2-$K$2+1&gt;'Primary Inputs'!$C$17,0,(SUM(OFFSET($K$114:$K$163,0,BH$2-$K$2-$D20+1)))*$F20))</f>
        <v>0</v>
      </c>
    </row>
    <row r="21" spans="1:60">
      <c r="A21" s="104"/>
      <c r="B21" s="104"/>
      <c r="C21" s="104"/>
      <c r="D21" s="167">
        <v>15</v>
      </c>
      <c r="E21" t="s">
        <v>209</v>
      </c>
      <c r="F21" s="104">
        <f ca="1">OFFSET('Primary Inputs'!$E$12,0,Calculations!$D21-1)</f>
        <v>0</v>
      </c>
      <c r="G21" s="104"/>
      <c r="H21" s="104"/>
      <c r="I21" s="104"/>
      <c r="J21" s="104"/>
      <c r="K21" s="125" t="str">
        <f ca="1">IF(K$2-$K$2&lt;$D21-1," ",IF(K$2-$K$2+1&gt;'Primary Inputs'!$C$17,0,(SUM(OFFSET($K$114:$K$163,0,K$2-$K$2-$D21+1)))*$F21))</f>
        <v xml:space="preserve"> </v>
      </c>
      <c r="L21" s="125" t="str">
        <f ca="1">IF(L$2-$K$2&lt;$D21-1," ",IF(L$2-$K$2+1&gt;'Primary Inputs'!$C$17,0,(SUM(OFFSET($K$114:$K$163,0,L$2-$K$2-$D21+1)))*$F21))</f>
        <v xml:space="preserve"> </v>
      </c>
      <c r="M21" s="125" t="str">
        <f ca="1">IF(M$2-$K$2&lt;$D21-1," ",IF(M$2-$K$2+1&gt;'Primary Inputs'!$C$17,0,(SUM(OFFSET($K$114:$K$163,0,M$2-$K$2-$D21+1)))*$F21))</f>
        <v xml:space="preserve"> </v>
      </c>
      <c r="N21" s="125" t="str">
        <f ca="1">IF(N$2-$K$2&lt;$D21-1," ",IF(N$2-$K$2+1&gt;'Primary Inputs'!$C$17,0,(SUM(OFFSET($K$114:$K$163,0,N$2-$K$2-$D21+1)))*$F21))</f>
        <v xml:space="preserve"> </v>
      </c>
      <c r="O21" s="125" t="str">
        <f ca="1">IF(O$2-$K$2&lt;$D21-1," ",IF(O$2-$K$2+1&gt;'Primary Inputs'!$C$17,0,(SUM(OFFSET($K$114:$K$163,0,O$2-$K$2-$D21+1)))*$F21))</f>
        <v xml:space="preserve"> </v>
      </c>
      <c r="P21" s="125" t="str">
        <f ca="1">IF(P$2-$K$2&lt;$D21-1," ",IF(P$2-$K$2+1&gt;'Primary Inputs'!$C$17,0,(SUM(OFFSET($K$114:$K$163,0,P$2-$K$2-$D21+1)))*$F21))</f>
        <v xml:space="preserve"> </v>
      </c>
      <c r="Q21" s="125" t="str">
        <f ca="1">IF(Q$2-$K$2&lt;$D21-1," ",IF(Q$2-$K$2+1&gt;'Primary Inputs'!$C$17,0,(SUM(OFFSET($K$114:$K$163,0,Q$2-$K$2-$D21+1)))*$F21))</f>
        <v xml:space="preserve"> </v>
      </c>
      <c r="R21" s="125" t="str">
        <f ca="1">IF(R$2-$K$2&lt;$D21-1," ",IF(R$2-$K$2+1&gt;'Primary Inputs'!$C$17,0,(SUM(OFFSET($K$114:$K$163,0,R$2-$K$2-$D21+1)))*$F21))</f>
        <v xml:space="preserve"> </v>
      </c>
      <c r="S21" s="125" t="str">
        <f ca="1">IF(S$2-$K$2&lt;$D21-1," ",IF(S$2-$K$2+1&gt;'Primary Inputs'!$C$17,0,(SUM(OFFSET($K$114:$K$163,0,S$2-$K$2-$D21+1)))*$F21))</f>
        <v xml:space="preserve"> </v>
      </c>
      <c r="T21" s="125" t="str">
        <f ca="1">IF(T$2-$K$2&lt;$D21-1," ",IF(T$2-$K$2+1&gt;'Primary Inputs'!$C$17,0,(SUM(OFFSET($K$114:$K$163,0,T$2-$K$2-$D21+1)))*$F21))</f>
        <v xml:space="preserve"> </v>
      </c>
      <c r="U21" s="125" t="str">
        <f ca="1">IF(U$2-$K$2&lt;$D21-1," ",IF(U$2-$K$2+1&gt;'Primary Inputs'!$C$17,0,(SUM(OFFSET($K$114:$K$163,0,U$2-$K$2-$D21+1)))*$F21))</f>
        <v xml:space="preserve"> </v>
      </c>
      <c r="V21" s="125" t="str">
        <f ca="1">IF(V$2-$K$2&lt;$D21-1," ",IF(V$2-$K$2+1&gt;'Primary Inputs'!$C$17,0,(SUM(OFFSET($K$114:$K$163,0,V$2-$K$2-$D21+1)))*$F21))</f>
        <v xml:space="preserve"> </v>
      </c>
      <c r="W21" s="125" t="str">
        <f ca="1">IF(W$2-$K$2&lt;$D21-1," ",IF(W$2-$K$2+1&gt;'Primary Inputs'!$C$17,0,(SUM(OFFSET($K$114:$K$163,0,W$2-$K$2-$D21+1)))*$F21))</f>
        <v xml:space="preserve"> </v>
      </c>
      <c r="X21" s="125" t="str">
        <f ca="1">IF(X$2-$K$2&lt;$D21-1," ",IF(X$2-$K$2+1&gt;'Primary Inputs'!$C$17,0,(SUM(OFFSET($K$114:$K$163,0,X$2-$K$2-$D21+1)))*$F21))</f>
        <v xml:space="preserve"> </v>
      </c>
      <c r="Y21" s="125">
        <f ca="1">IF(Y$2-$K$2&lt;$D21-1," ",IF(Y$2-$K$2+1&gt;'Primary Inputs'!$C$17,0,(SUM(OFFSET($K$114:$K$163,0,Y$2-$K$2-$D21+1)))*$F21))</f>
        <v>0</v>
      </c>
      <c r="Z21" s="125">
        <f ca="1">IF(Z$2-$K$2&lt;$D21-1," ",IF(Z$2-$K$2+1&gt;'Primary Inputs'!$C$17,0,(SUM(OFFSET($K$114:$K$163,0,Z$2-$K$2-$D21+1)))*$F21))</f>
        <v>0</v>
      </c>
      <c r="AA21" s="125">
        <f ca="1">IF(AA$2-$K$2&lt;$D21-1," ",IF(AA$2-$K$2+1&gt;'Primary Inputs'!$C$17,0,(SUM(OFFSET($K$114:$K$163,0,AA$2-$K$2-$D21+1)))*$F21))</f>
        <v>0</v>
      </c>
      <c r="AB21" s="125">
        <f ca="1">IF(AB$2-$K$2&lt;$D21-1," ",IF(AB$2-$K$2+1&gt;'Primary Inputs'!$C$17,0,(SUM(OFFSET($K$114:$K$163,0,AB$2-$K$2-$D21+1)))*$F21))</f>
        <v>0</v>
      </c>
      <c r="AC21" s="125">
        <f ca="1">IF(AC$2-$K$2&lt;$D21-1," ",IF(AC$2-$K$2+1&gt;'Primary Inputs'!$C$17,0,(SUM(OFFSET($K$114:$K$163,0,AC$2-$K$2-$D21+1)))*$F21))</f>
        <v>0</v>
      </c>
      <c r="AD21" s="125">
        <f ca="1">IF(AD$2-$K$2&lt;$D21-1," ",IF(AD$2-$K$2+1&gt;'Primary Inputs'!$C$17,0,(SUM(OFFSET($K$114:$K$163,0,AD$2-$K$2-$D21+1)))*$F21))</f>
        <v>0</v>
      </c>
      <c r="AE21" s="125">
        <f ca="1">IF(AE$2-$K$2&lt;$D21-1," ",IF(AE$2-$K$2+1&gt;'Primary Inputs'!$C$17,0,(SUM(OFFSET($K$114:$K$163,0,AE$2-$K$2-$D21+1)))*$F21))</f>
        <v>0</v>
      </c>
      <c r="AF21" s="125">
        <f ca="1">IF(AF$2-$K$2&lt;$D21-1," ",IF(AF$2-$K$2+1&gt;'Primary Inputs'!$C$17,0,(SUM(OFFSET($K$114:$K$163,0,AF$2-$K$2-$D21+1)))*$F21))</f>
        <v>0</v>
      </c>
      <c r="AG21" s="125">
        <f ca="1">IF(AG$2-$K$2&lt;$D21-1," ",IF(AG$2-$K$2+1&gt;'Primary Inputs'!$C$17,0,(SUM(OFFSET($K$114:$K$163,0,AG$2-$K$2-$D21+1)))*$F21))</f>
        <v>0</v>
      </c>
      <c r="AH21" s="125">
        <f ca="1">IF(AH$2-$K$2&lt;$D21-1," ",IF(AH$2-$K$2+1&gt;'Primary Inputs'!$C$17,0,(SUM(OFFSET($K$114:$K$163,0,AH$2-$K$2-$D21+1)))*$F21))</f>
        <v>0</v>
      </c>
      <c r="AI21" s="125">
        <f ca="1">IF(AI$2-$K$2&lt;$D21-1," ",IF(AI$2-$K$2+1&gt;'Primary Inputs'!$C$17,0,(SUM(OFFSET($K$114:$K$163,0,AI$2-$K$2-$D21+1)))*$F21))</f>
        <v>0</v>
      </c>
      <c r="AJ21" s="125">
        <f ca="1">IF(AJ$2-$K$2&lt;$D21-1," ",IF(AJ$2-$K$2+1&gt;'Primary Inputs'!$C$17,0,(SUM(OFFSET($K$114:$K$163,0,AJ$2-$K$2-$D21+1)))*$F21))</f>
        <v>0</v>
      </c>
      <c r="AK21" s="125">
        <f ca="1">IF(AK$2-$K$2&lt;$D21-1," ",IF(AK$2-$K$2+1&gt;'Primary Inputs'!$C$17,0,(SUM(OFFSET($K$114:$K$163,0,AK$2-$K$2-$D21+1)))*$F21))</f>
        <v>0</v>
      </c>
      <c r="AL21" s="125">
        <f ca="1">IF(AL$2-$K$2&lt;$D21-1," ",IF(AL$2-$K$2+1&gt;'Primary Inputs'!$C$17,0,(SUM(OFFSET($K$114:$K$163,0,AL$2-$K$2-$D21+1)))*$F21))</f>
        <v>0</v>
      </c>
      <c r="AM21" s="125">
        <f ca="1">IF(AM$2-$K$2&lt;$D21-1," ",IF(AM$2-$K$2+1&gt;'Primary Inputs'!$C$17,0,(SUM(OFFSET($K$114:$K$163,0,AM$2-$K$2-$D21+1)))*$F21))</f>
        <v>0</v>
      </c>
      <c r="AN21" s="125">
        <f ca="1">IF(AN$2-$K$2&lt;$D21-1," ",IF(AN$2-$K$2+1&gt;'Primary Inputs'!$C$17,0,(SUM(OFFSET($K$114:$K$163,0,AN$2-$K$2-$D21+1)))*$F21))</f>
        <v>0</v>
      </c>
      <c r="AO21" s="125">
        <f ca="1">IF(AO$2-$K$2&lt;$D21-1," ",IF(AO$2-$K$2+1&gt;'Primary Inputs'!$C$17,0,(SUM(OFFSET($K$114:$K$163,0,AO$2-$K$2-$D21+1)))*$F21))</f>
        <v>0</v>
      </c>
      <c r="AP21" s="125">
        <f ca="1">IF(AP$2-$K$2&lt;$D21-1," ",IF(AP$2-$K$2+1&gt;'Primary Inputs'!$C$17,0,(SUM(OFFSET($K$114:$K$163,0,AP$2-$K$2-$D21+1)))*$F21))</f>
        <v>0</v>
      </c>
      <c r="AQ21" s="125">
        <f ca="1">IF(AQ$2-$K$2&lt;$D21-1," ",IF(AQ$2-$K$2+1&gt;'Primary Inputs'!$C$17,0,(SUM(OFFSET($K$114:$K$163,0,AQ$2-$K$2-$D21+1)))*$F21))</f>
        <v>0</v>
      </c>
      <c r="AR21" s="125">
        <f ca="1">IF(AR$2-$K$2&lt;$D21-1," ",IF(AR$2-$K$2+1&gt;'Primary Inputs'!$C$17,0,(SUM(OFFSET($K$114:$K$163,0,AR$2-$K$2-$D21+1)))*$F21))</f>
        <v>0</v>
      </c>
      <c r="AS21" s="125">
        <f ca="1">IF(AS$2-$K$2&lt;$D21-1," ",IF(AS$2-$K$2+1&gt;'Primary Inputs'!$C$17,0,(SUM(OFFSET($K$114:$K$163,0,AS$2-$K$2-$D21+1)))*$F21))</f>
        <v>0</v>
      </c>
      <c r="AT21" s="125">
        <f ca="1">IF(AT$2-$K$2&lt;$D21-1," ",IF(AT$2-$K$2+1&gt;'Primary Inputs'!$C$17,0,(SUM(OFFSET($K$114:$K$163,0,AT$2-$K$2-$D21+1)))*$F21))</f>
        <v>0</v>
      </c>
      <c r="AU21" s="125">
        <f ca="1">IF(AU$2-$K$2&lt;$D21-1," ",IF(AU$2-$K$2+1&gt;'Primary Inputs'!$C$17,0,(SUM(OFFSET($K$114:$K$163,0,AU$2-$K$2-$D21+1)))*$F21))</f>
        <v>0</v>
      </c>
      <c r="AV21" s="125">
        <f ca="1">IF(AV$2-$K$2&lt;$D21-1," ",IF(AV$2-$K$2+1&gt;'Primary Inputs'!$C$17,0,(SUM(OFFSET($K$114:$K$163,0,AV$2-$K$2-$D21+1)))*$F21))</f>
        <v>0</v>
      </c>
      <c r="AW21" s="125">
        <f ca="1">IF(AW$2-$K$2&lt;$D21-1," ",IF(AW$2-$K$2+1&gt;'Primary Inputs'!$C$17,0,(SUM(OFFSET($K$114:$K$163,0,AW$2-$K$2-$D21+1)))*$F21))</f>
        <v>0</v>
      </c>
      <c r="AX21" s="125">
        <f ca="1">IF(AX$2-$K$2&lt;$D21-1," ",IF(AX$2-$K$2+1&gt;'Primary Inputs'!$C$17,0,(SUM(OFFSET($K$114:$K$163,0,AX$2-$K$2-$D21+1)))*$F21))</f>
        <v>0</v>
      </c>
      <c r="AY21" s="125">
        <f ca="1">IF(AY$2-$K$2&lt;$D21-1," ",IF(AY$2-$K$2+1&gt;'Primary Inputs'!$C$17,0,(SUM(OFFSET($K$114:$K$163,0,AY$2-$K$2-$D21+1)))*$F21))</f>
        <v>0</v>
      </c>
      <c r="AZ21" s="125">
        <f ca="1">IF(AZ$2-$K$2&lt;$D21-1," ",IF(AZ$2-$K$2+1&gt;'Primary Inputs'!$C$17,0,(SUM(OFFSET($K$114:$K$163,0,AZ$2-$K$2-$D21+1)))*$F21))</f>
        <v>0</v>
      </c>
      <c r="BA21" s="125">
        <f ca="1">IF(BA$2-$K$2&lt;$D21-1," ",IF(BA$2-$K$2+1&gt;'Primary Inputs'!$C$17,0,(SUM(OFFSET($K$114:$K$163,0,BA$2-$K$2-$D21+1)))*$F21))</f>
        <v>0</v>
      </c>
      <c r="BB21" s="125">
        <f ca="1">IF(BB$2-$K$2&lt;$D21-1," ",IF(BB$2-$K$2+1&gt;'Primary Inputs'!$C$17,0,(SUM(OFFSET($K$114:$K$163,0,BB$2-$K$2-$D21+1)))*$F21))</f>
        <v>0</v>
      </c>
      <c r="BC21" s="125">
        <f ca="1">IF(BC$2-$K$2&lt;$D21-1," ",IF(BC$2-$K$2+1&gt;'Primary Inputs'!$C$17,0,(SUM(OFFSET($K$114:$K$163,0,BC$2-$K$2-$D21+1)))*$F21))</f>
        <v>0</v>
      </c>
      <c r="BD21" s="125">
        <f ca="1">IF(BD$2-$K$2&lt;$D21-1," ",IF(BD$2-$K$2+1&gt;'Primary Inputs'!$C$17,0,(SUM(OFFSET($K$114:$K$163,0,BD$2-$K$2-$D21+1)))*$F21))</f>
        <v>0</v>
      </c>
      <c r="BE21" s="125">
        <f ca="1">IF(BE$2-$K$2&lt;$D21-1," ",IF(BE$2-$K$2+1&gt;'Primary Inputs'!$C$17,0,(SUM(OFFSET($K$114:$K$163,0,BE$2-$K$2-$D21+1)))*$F21))</f>
        <v>0</v>
      </c>
      <c r="BF21" s="125">
        <f ca="1">IF(BF$2-$K$2&lt;$D21-1," ",IF(BF$2-$K$2+1&gt;'Primary Inputs'!$C$17,0,(SUM(OFFSET($K$114:$K$163,0,BF$2-$K$2-$D21+1)))*$F21))</f>
        <v>0</v>
      </c>
      <c r="BG21" s="125">
        <f ca="1">IF(BG$2-$K$2&lt;$D21-1," ",IF(BG$2-$K$2+1&gt;'Primary Inputs'!$C$17,0,(SUM(OFFSET($K$114:$K$163,0,BG$2-$K$2-$D21+1)))*$F21))</f>
        <v>0</v>
      </c>
      <c r="BH21" s="125">
        <f ca="1">IF(BH$2-$K$2&lt;$D21-1," ",IF(BH$2-$K$2+1&gt;'Primary Inputs'!$C$17,0,(SUM(OFFSET($K$114:$K$163,0,BH$2-$K$2-$D21+1)))*$F21))</f>
        <v>0</v>
      </c>
    </row>
    <row r="22" spans="1:60">
      <c r="A22" s="104"/>
      <c r="B22" s="104"/>
      <c r="C22" s="104"/>
      <c r="D22" s="167">
        <v>16</v>
      </c>
      <c r="E22" t="s">
        <v>210</v>
      </c>
      <c r="F22" s="104">
        <f ca="1">OFFSET('Primary Inputs'!$E$12,0,Calculations!$D22-1)</f>
        <v>0</v>
      </c>
      <c r="G22" s="104"/>
      <c r="H22" s="104"/>
      <c r="I22" s="104"/>
      <c r="J22" s="104"/>
      <c r="K22" s="125" t="str">
        <f ca="1">IF(K$2-$K$2&lt;$D22-1," ",IF(K$2-$K$2+1&gt;'Primary Inputs'!$C$17,0,(SUM(OFFSET($K$114:$K$163,0,K$2-$K$2-$D22+1)))*$F22))</f>
        <v xml:space="preserve"> </v>
      </c>
      <c r="L22" s="125" t="str">
        <f ca="1">IF(L$2-$K$2&lt;$D22-1," ",IF(L$2-$K$2+1&gt;'Primary Inputs'!$C$17,0,(SUM(OFFSET($K$114:$K$163,0,L$2-$K$2-$D22+1)))*$F22))</f>
        <v xml:space="preserve"> </v>
      </c>
      <c r="M22" s="125" t="str">
        <f ca="1">IF(M$2-$K$2&lt;$D22-1," ",IF(M$2-$K$2+1&gt;'Primary Inputs'!$C$17,0,(SUM(OFFSET($K$114:$K$163,0,M$2-$K$2-$D22+1)))*$F22))</f>
        <v xml:space="preserve"> </v>
      </c>
      <c r="N22" s="125" t="str">
        <f ca="1">IF(N$2-$K$2&lt;$D22-1," ",IF(N$2-$K$2+1&gt;'Primary Inputs'!$C$17,0,(SUM(OFFSET($K$114:$K$163,0,N$2-$K$2-$D22+1)))*$F22))</f>
        <v xml:space="preserve"> </v>
      </c>
      <c r="O22" s="125" t="str">
        <f ca="1">IF(O$2-$K$2&lt;$D22-1," ",IF(O$2-$K$2+1&gt;'Primary Inputs'!$C$17,0,(SUM(OFFSET($K$114:$K$163,0,O$2-$K$2-$D22+1)))*$F22))</f>
        <v xml:space="preserve"> </v>
      </c>
      <c r="P22" s="125" t="str">
        <f ca="1">IF(P$2-$K$2&lt;$D22-1," ",IF(P$2-$K$2+1&gt;'Primary Inputs'!$C$17,0,(SUM(OFFSET($K$114:$K$163,0,P$2-$K$2-$D22+1)))*$F22))</f>
        <v xml:space="preserve"> </v>
      </c>
      <c r="Q22" s="125" t="str">
        <f ca="1">IF(Q$2-$K$2&lt;$D22-1," ",IF(Q$2-$K$2+1&gt;'Primary Inputs'!$C$17,0,(SUM(OFFSET($K$114:$K$163,0,Q$2-$K$2-$D22+1)))*$F22))</f>
        <v xml:space="preserve"> </v>
      </c>
      <c r="R22" s="125" t="str">
        <f ca="1">IF(R$2-$K$2&lt;$D22-1," ",IF(R$2-$K$2+1&gt;'Primary Inputs'!$C$17,0,(SUM(OFFSET($K$114:$K$163,0,R$2-$K$2-$D22+1)))*$F22))</f>
        <v xml:space="preserve"> </v>
      </c>
      <c r="S22" s="125" t="str">
        <f ca="1">IF(S$2-$K$2&lt;$D22-1," ",IF(S$2-$K$2+1&gt;'Primary Inputs'!$C$17,0,(SUM(OFFSET($K$114:$K$163,0,S$2-$K$2-$D22+1)))*$F22))</f>
        <v xml:space="preserve"> </v>
      </c>
      <c r="T22" s="125" t="str">
        <f ca="1">IF(T$2-$K$2&lt;$D22-1," ",IF(T$2-$K$2+1&gt;'Primary Inputs'!$C$17,0,(SUM(OFFSET($K$114:$K$163,0,T$2-$K$2-$D22+1)))*$F22))</f>
        <v xml:space="preserve"> </v>
      </c>
      <c r="U22" s="125" t="str">
        <f ca="1">IF(U$2-$K$2&lt;$D22-1," ",IF(U$2-$K$2+1&gt;'Primary Inputs'!$C$17,0,(SUM(OFFSET($K$114:$K$163,0,U$2-$K$2-$D22+1)))*$F22))</f>
        <v xml:space="preserve"> </v>
      </c>
      <c r="V22" s="125" t="str">
        <f ca="1">IF(V$2-$K$2&lt;$D22-1," ",IF(V$2-$K$2+1&gt;'Primary Inputs'!$C$17,0,(SUM(OFFSET($K$114:$K$163,0,V$2-$K$2-$D22+1)))*$F22))</f>
        <v xml:space="preserve"> </v>
      </c>
      <c r="W22" s="125" t="str">
        <f ca="1">IF(W$2-$K$2&lt;$D22-1," ",IF(W$2-$K$2+1&gt;'Primary Inputs'!$C$17,0,(SUM(OFFSET($K$114:$K$163,0,W$2-$K$2-$D22+1)))*$F22))</f>
        <v xml:space="preserve"> </v>
      </c>
      <c r="X22" s="125" t="str">
        <f ca="1">IF(X$2-$K$2&lt;$D22-1," ",IF(X$2-$K$2+1&gt;'Primary Inputs'!$C$17,0,(SUM(OFFSET($K$114:$K$163,0,X$2-$K$2-$D22+1)))*$F22))</f>
        <v xml:space="preserve"> </v>
      </c>
      <c r="Y22" s="125" t="str">
        <f ca="1">IF(Y$2-$K$2&lt;$D22-1," ",IF(Y$2-$K$2+1&gt;'Primary Inputs'!$C$17,0,(SUM(OFFSET($K$114:$K$163,0,Y$2-$K$2-$D22+1)))*$F22))</f>
        <v xml:space="preserve"> </v>
      </c>
      <c r="Z22" s="125">
        <f ca="1">IF(Z$2-$K$2&lt;$D22-1," ",IF(Z$2-$K$2+1&gt;'Primary Inputs'!$C$17,0,(SUM(OFFSET($K$114:$K$163,0,Z$2-$K$2-$D22+1)))*$F22))</f>
        <v>0</v>
      </c>
      <c r="AA22" s="125">
        <f ca="1">IF(AA$2-$K$2&lt;$D22-1," ",IF(AA$2-$K$2+1&gt;'Primary Inputs'!$C$17,0,(SUM(OFFSET($K$114:$K$163,0,AA$2-$K$2-$D22+1)))*$F22))</f>
        <v>0</v>
      </c>
      <c r="AB22" s="125">
        <f ca="1">IF(AB$2-$K$2&lt;$D22-1," ",IF(AB$2-$K$2+1&gt;'Primary Inputs'!$C$17,0,(SUM(OFFSET($K$114:$K$163,0,AB$2-$K$2-$D22+1)))*$F22))</f>
        <v>0</v>
      </c>
      <c r="AC22" s="125">
        <f ca="1">IF(AC$2-$K$2&lt;$D22-1," ",IF(AC$2-$K$2+1&gt;'Primary Inputs'!$C$17,0,(SUM(OFFSET($K$114:$K$163,0,AC$2-$K$2-$D22+1)))*$F22))</f>
        <v>0</v>
      </c>
      <c r="AD22" s="125">
        <f ca="1">IF(AD$2-$K$2&lt;$D22-1," ",IF(AD$2-$K$2+1&gt;'Primary Inputs'!$C$17,0,(SUM(OFFSET($K$114:$K$163,0,AD$2-$K$2-$D22+1)))*$F22))</f>
        <v>0</v>
      </c>
      <c r="AE22" s="125">
        <f ca="1">IF(AE$2-$K$2&lt;$D22-1," ",IF(AE$2-$K$2+1&gt;'Primary Inputs'!$C$17,0,(SUM(OFFSET($K$114:$K$163,0,AE$2-$K$2-$D22+1)))*$F22))</f>
        <v>0</v>
      </c>
      <c r="AF22" s="125">
        <f ca="1">IF(AF$2-$K$2&lt;$D22-1," ",IF(AF$2-$K$2+1&gt;'Primary Inputs'!$C$17,0,(SUM(OFFSET($K$114:$K$163,0,AF$2-$K$2-$D22+1)))*$F22))</f>
        <v>0</v>
      </c>
      <c r="AG22" s="125">
        <f ca="1">IF(AG$2-$K$2&lt;$D22-1," ",IF(AG$2-$K$2+1&gt;'Primary Inputs'!$C$17,0,(SUM(OFFSET($K$114:$K$163,0,AG$2-$K$2-$D22+1)))*$F22))</f>
        <v>0</v>
      </c>
      <c r="AH22" s="125">
        <f ca="1">IF(AH$2-$K$2&lt;$D22-1," ",IF(AH$2-$K$2+1&gt;'Primary Inputs'!$C$17,0,(SUM(OFFSET($K$114:$K$163,0,AH$2-$K$2-$D22+1)))*$F22))</f>
        <v>0</v>
      </c>
      <c r="AI22" s="125">
        <f ca="1">IF(AI$2-$K$2&lt;$D22-1," ",IF(AI$2-$K$2+1&gt;'Primary Inputs'!$C$17,0,(SUM(OFFSET($K$114:$K$163,0,AI$2-$K$2-$D22+1)))*$F22))</f>
        <v>0</v>
      </c>
      <c r="AJ22" s="125">
        <f ca="1">IF(AJ$2-$K$2&lt;$D22-1," ",IF(AJ$2-$K$2+1&gt;'Primary Inputs'!$C$17,0,(SUM(OFFSET($K$114:$K$163,0,AJ$2-$K$2-$D22+1)))*$F22))</f>
        <v>0</v>
      </c>
      <c r="AK22" s="125">
        <f ca="1">IF(AK$2-$K$2&lt;$D22-1," ",IF(AK$2-$K$2+1&gt;'Primary Inputs'!$C$17,0,(SUM(OFFSET($K$114:$K$163,0,AK$2-$K$2-$D22+1)))*$F22))</f>
        <v>0</v>
      </c>
      <c r="AL22" s="125">
        <f ca="1">IF(AL$2-$K$2&lt;$D22-1," ",IF(AL$2-$K$2+1&gt;'Primary Inputs'!$C$17,0,(SUM(OFFSET($K$114:$K$163,0,AL$2-$K$2-$D22+1)))*$F22))</f>
        <v>0</v>
      </c>
      <c r="AM22" s="125">
        <f ca="1">IF(AM$2-$K$2&lt;$D22-1," ",IF(AM$2-$K$2+1&gt;'Primary Inputs'!$C$17,0,(SUM(OFFSET($K$114:$K$163,0,AM$2-$K$2-$D22+1)))*$F22))</f>
        <v>0</v>
      </c>
      <c r="AN22" s="125">
        <f ca="1">IF(AN$2-$K$2&lt;$D22-1," ",IF(AN$2-$K$2+1&gt;'Primary Inputs'!$C$17,0,(SUM(OFFSET($K$114:$K$163,0,AN$2-$K$2-$D22+1)))*$F22))</f>
        <v>0</v>
      </c>
      <c r="AO22" s="125">
        <f ca="1">IF(AO$2-$K$2&lt;$D22-1," ",IF(AO$2-$K$2+1&gt;'Primary Inputs'!$C$17,0,(SUM(OFFSET($K$114:$K$163,0,AO$2-$K$2-$D22+1)))*$F22))</f>
        <v>0</v>
      </c>
      <c r="AP22" s="125">
        <f ca="1">IF(AP$2-$K$2&lt;$D22-1," ",IF(AP$2-$K$2+1&gt;'Primary Inputs'!$C$17,0,(SUM(OFFSET($K$114:$K$163,0,AP$2-$K$2-$D22+1)))*$F22))</f>
        <v>0</v>
      </c>
      <c r="AQ22" s="125">
        <f ca="1">IF(AQ$2-$K$2&lt;$D22-1," ",IF(AQ$2-$K$2+1&gt;'Primary Inputs'!$C$17,0,(SUM(OFFSET($K$114:$K$163,0,AQ$2-$K$2-$D22+1)))*$F22))</f>
        <v>0</v>
      </c>
      <c r="AR22" s="125">
        <f ca="1">IF(AR$2-$K$2&lt;$D22-1," ",IF(AR$2-$K$2+1&gt;'Primary Inputs'!$C$17,0,(SUM(OFFSET($K$114:$K$163,0,AR$2-$K$2-$D22+1)))*$F22))</f>
        <v>0</v>
      </c>
      <c r="AS22" s="125">
        <f ca="1">IF(AS$2-$K$2&lt;$D22-1," ",IF(AS$2-$K$2+1&gt;'Primary Inputs'!$C$17,0,(SUM(OFFSET($K$114:$K$163,0,AS$2-$K$2-$D22+1)))*$F22))</f>
        <v>0</v>
      </c>
      <c r="AT22" s="125">
        <f ca="1">IF(AT$2-$K$2&lt;$D22-1," ",IF(AT$2-$K$2+1&gt;'Primary Inputs'!$C$17,0,(SUM(OFFSET($K$114:$K$163,0,AT$2-$K$2-$D22+1)))*$F22))</f>
        <v>0</v>
      </c>
      <c r="AU22" s="125">
        <f ca="1">IF(AU$2-$K$2&lt;$D22-1," ",IF(AU$2-$K$2+1&gt;'Primary Inputs'!$C$17,0,(SUM(OFFSET($K$114:$K$163,0,AU$2-$K$2-$D22+1)))*$F22))</f>
        <v>0</v>
      </c>
      <c r="AV22" s="125">
        <f ca="1">IF(AV$2-$K$2&lt;$D22-1," ",IF(AV$2-$K$2+1&gt;'Primary Inputs'!$C$17,0,(SUM(OFFSET($K$114:$K$163,0,AV$2-$K$2-$D22+1)))*$F22))</f>
        <v>0</v>
      </c>
      <c r="AW22" s="125">
        <f ca="1">IF(AW$2-$K$2&lt;$D22-1," ",IF(AW$2-$K$2+1&gt;'Primary Inputs'!$C$17,0,(SUM(OFFSET($K$114:$K$163,0,AW$2-$K$2-$D22+1)))*$F22))</f>
        <v>0</v>
      </c>
      <c r="AX22" s="125">
        <f ca="1">IF(AX$2-$K$2&lt;$D22-1," ",IF(AX$2-$K$2+1&gt;'Primary Inputs'!$C$17,0,(SUM(OFFSET($K$114:$K$163,0,AX$2-$K$2-$D22+1)))*$F22))</f>
        <v>0</v>
      </c>
      <c r="AY22" s="125">
        <f ca="1">IF(AY$2-$K$2&lt;$D22-1," ",IF(AY$2-$K$2+1&gt;'Primary Inputs'!$C$17,0,(SUM(OFFSET($K$114:$K$163,0,AY$2-$K$2-$D22+1)))*$F22))</f>
        <v>0</v>
      </c>
      <c r="AZ22" s="125">
        <f ca="1">IF(AZ$2-$K$2&lt;$D22-1," ",IF(AZ$2-$K$2+1&gt;'Primary Inputs'!$C$17,0,(SUM(OFFSET($K$114:$K$163,0,AZ$2-$K$2-$D22+1)))*$F22))</f>
        <v>0</v>
      </c>
      <c r="BA22" s="125">
        <f ca="1">IF(BA$2-$K$2&lt;$D22-1," ",IF(BA$2-$K$2+1&gt;'Primary Inputs'!$C$17,0,(SUM(OFFSET($K$114:$K$163,0,BA$2-$K$2-$D22+1)))*$F22))</f>
        <v>0</v>
      </c>
      <c r="BB22" s="125">
        <f ca="1">IF(BB$2-$K$2&lt;$D22-1," ",IF(BB$2-$K$2+1&gt;'Primary Inputs'!$C$17,0,(SUM(OFFSET($K$114:$K$163,0,BB$2-$K$2-$D22+1)))*$F22))</f>
        <v>0</v>
      </c>
      <c r="BC22" s="125">
        <f ca="1">IF(BC$2-$K$2&lt;$D22-1," ",IF(BC$2-$K$2+1&gt;'Primary Inputs'!$C$17,0,(SUM(OFFSET($K$114:$K$163,0,BC$2-$K$2-$D22+1)))*$F22))</f>
        <v>0</v>
      </c>
      <c r="BD22" s="125">
        <f ca="1">IF(BD$2-$K$2&lt;$D22-1," ",IF(BD$2-$K$2+1&gt;'Primary Inputs'!$C$17,0,(SUM(OFFSET($K$114:$K$163,0,BD$2-$K$2-$D22+1)))*$F22))</f>
        <v>0</v>
      </c>
      <c r="BE22" s="125">
        <f ca="1">IF(BE$2-$K$2&lt;$D22-1," ",IF(BE$2-$K$2+1&gt;'Primary Inputs'!$C$17,0,(SUM(OFFSET($K$114:$K$163,0,BE$2-$K$2-$D22+1)))*$F22))</f>
        <v>0</v>
      </c>
      <c r="BF22" s="125">
        <f ca="1">IF(BF$2-$K$2&lt;$D22-1," ",IF(BF$2-$K$2+1&gt;'Primary Inputs'!$C$17,0,(SUM(OFFSET($K$114:$K$163,0,BF$2-$K$2-$D22+1)))*$F22))</f>
        <v>0</v>
      </c>
      <c r="BG22" s="125">
        <f ca="1">IF(BG$2-$K$2&lt;$D22-1," ",IF(BG$2-$K$2+1&gt;'Primary Inputs'!$C$17,0,(SUM(OFFSET($K$114:$K$163,0,BG$2-$K$2-$D22+1)))*$F22))</f>
        <v>0</v>
      </c>
      <c r="BH22" s="125">
        <f ca="1">IF(BH$2-$K$2&lt;$D22-1," ",IF(BH$2-$K$2+1&gt;'Primary Inputs'!$C$17,0,(SUM(OFFSET($K$114:$K$163,0,BH$2-$K$2-$D22+1)))*$F22))</f>
        <v>0</v>
      </c>
    </row>
    <row r="23" spans="1:60">
      <c r="A23" s="104"/>
      <c r="B23" s="104"/>
      <c r="C23" s="104"/>
      <c r="D23" s="167">
        <v>17</v>
      </c>
      <c r="E23" t="s">
        <v>211</v>
      </c>
      <c r="F23" s="104">
        <f ca="1">OFFSET('Primary Inputs'!$E$12,0,Calculations!$D23-1)</f>
        <v>0</v>
      </c>
      <c r="G23" s="104"/>
      <c r="H23" s="104"/>
      <c r="I23" s="104"/>
      <c r="J23" s="104"/>
      <c r="K23" s="125" t="str">
        <f ca="1">IF(K$2-$K$2&lt;$D23-1," ",IF(K$2-$K$2+1&gt;'Primary Inputs'!$C$17,0,(SUM(OFFSET($K$114:$K$163,0,K$2-$K$2-$D23+1)))*$F23))</f>
        <v xml:space="preserve"> </v>
      </c>
      <c r="L23" s="125" t="str">
        <f ca="1">IF(L$2-$K$2&lt;$D23-1," ",IF(L$2-$K$2+1&gt;'Primary Inputs'!$C$17,0,(SUM(OFFSET($K$114:$K$163,0,L$2-$K$2-$D23+1)))*$F23))</f>
        <v xml:space="preserve"> </v>
      </c>
      <c r="M23" s="125" t="str">
        <f ca="1">IF(M$2-$K$2&lt;$D23-1," ",IF(M$2-$K$2+1&gt;'Primary Inputs'!$C$17,0,(SUM(OFFSET($K$114:$K$163,0,M$2-$K$2-$D23+1)))*$F23))</f>
        <v xml:space="preserve"> </v>
      </c>
      <c r="N23" s="125" t="str">
        <f ca="1">IF(N$2-$K$2&lt;$D23-1," ",IF(N$2-$K$2+1&gt;'Primary Inputs'!$C$17,0,(SUM(OFFSET($K$114:$K$163,0,N$2-$K$2-$D23+1)))*$F23))</f>
        <v xml:space="preserve"> </v>
      </c>
      <c r="O23" s="125" t="str">
        <f ca="1">IF(O$2-$K$2&lt;$D23-1," ",IF(O$2-$K$2+1&gt;'Primary Inputs'!$C$17,0,(SUM(OFFSET($K$114:$K$163,0,O$2-$K$2-$D23+1)))*$F23))</f>
        <v xml:space="preserve"> </v>
      </c>
      <c r="P23" s="125" t="str">
        <f ca="1">IF(P$2-$K$2&lt;$D23-1," ",IF(P$2-$K$2+1&gt;'Primary Inputs'!$C$17,0,(SUM(OFFSET($K$114:$K$163,0,P$2-$K$2-$D23+1)))*$F23))</f>
        <v xml:space="preserve"> </v>
      </c>
      <c r="Q23" s="125" t="str">
        <f ca="1">IF(Q$2-$K$2&lt;$D23-1," ",IF(Q$2-$K$2+1&gt;'Primary Inputs'!$C$17,0,(SUM(OFFSET($K$114:$K$163,0,Q$2-$K$2-$D23+1)))*$F23))</f>
        <v xml:space="preserve"> </v>
      </c>
      <c r="R23" s="125" t="str">
        <f ca="1">IF(R$2-$K$2&lt;$D23-1," ",IF(R$2-$K$2+1&gt;'Primary Inputs'!$C$17,0,(SUM(OFFSET($K$114:$K$163,0,R$2-$K$2-$D23+1)))*$F23))</f>
        <v xml:space="preserve"> </v>
      </c>
      <c r="S23" s="125" t="str">
        <f ca="1">IF(S$2-$K$2&lt;$D23-1," ",IF(S$2-$K$2+1&gt;'Primary Inputs'!$C$17,0,(SUM(OFFSET($K$114:$K$163,0,S$2-$K$2-$D23+1)))*$F23))</f>
        <v xml:space="preserve"> </v>
      </c>
      <c r="T23" s="125" t="str">
        <f ca="1">IF(T$2-$K$2&lt;$D23-1," ",IF(T$2-$K$2+1&gt;'Primary Inputs'!$C$17,0,(SUM(OFFSET($K$114:$K$163,0,T$2-$K$2-$D23+1)))*$F23))</f>
        <v xml:space="preserve"> </v>
      </c>
      <c r="U23" s="125" t="str">
        <f ca="1">IF(U$2-$K$2&lt;$D23-1," ",IF(U$2-$K$2+1&gt;'Primary Inputs'!$C$17,0,(SUM(OFFSET($K$114:$K$163,0,U$2-$K$2-$D23+1)))*$F23))</f>
        <v xml:space="preserve"> </v>
      </c>
      <c r="V23" s="125" t="str">
        <f ca="1">IF(V$2-$K$2&lt;$D23-1," ",IF(V$2-$K$2+1&gt;'Primary Inputs'!$C$17,0,(SUM(OFFSET($K$114:$K$163,0,V$2-$K$2-$D23+1)))*$F23))</f>
        <v xml:space="preserve"> </v>
      </c>
      <c r="W23" s="125" t="str">
        <f ca="1">IF(W$2-$K$2&lt;$D23-1," ",IF(W$2-$K$2+1&gt;'Primary Inputs'!$C$17,0,(SUM(OFFSET($K$114:$K$163,0,W$2-$K$2-$D23+1)))*$F23))</f>
        <v xml:space="preserve"> </v>
      </c>
      <c r="X23" s="125" t="str">
        <f ca="1">IF(X$2-$K$2&lt;$D23-1," ",IF(X$2-$K$2+1&gt;'Primary Inputs'!$C$17,0,(SUM(OFFSET($K$114:$K$163,0,X$2-$K$2-$D23+1)))*$F23))</f>
        <v xml:space="preserve"> </v>
      </c>
      <c r="Y23" s="125" t="str">
        <f ca="1">IF(Y$2-$K$2&lt;$D23-1," ",IF(Y$2-$K$2+1&gt;'Primary Inputs'!$C$17,0,(SUM(OFFSET($K$114:$K$163,0,Y$2-$K$2-$D23+1)))*$F23))</f>
        <v xml:space="preserve"> </v>
      </c>
      <c r="Z23" s="125" t="str">
        <f ca="1">IF(Z$2-$K$2&lt;$D23-1," ",IF(Z$2-$K$2+1&gt;'Primary Inputs'!$C$17,0,(SUM(OFFSET($K$114:$K$163,0,Z$2-$K$2-$D23+1)))*$F23))</f>
        <v xml:space="preserve"> </v>
      </c>
      <c r="AA23" s="125">
        <f ca="1">IF(AA$2-$K$2&lt;$D23-1," ",IF(AA$2-$K$2+1&gt;'Primary Inputs'!$C$17,0,(SUM(OFFSET($K$114:$K$163,0,AA$2-$K$2-$D23+1)))*$F23))</f>
        <v>0</v>
      </c>
      <c r="AB23" s="125">
        <f ca="1">IF(AB$2-$K$2&lt;$D23-1," ",IF(AB$2-$K$2+1&gt;'Primary Inputs'!$C$17,0,(SUM(OFFSET($K$114:$K$163,0,AB$2-$K$2-$D23+1)))*$F23))</f>
        <v>0</v>
      </c>
      <c r="AC23" s="125">
        <f ca="1">IF(AC$2-$K$2&lt;$D23-1," ",IF(AC$2-$K$2+1&gt;'Primary Inputs'!$C$17,0,(SUM(OFFSET($K$114:$K$163,0,AC$2-$K$2-$D23+1)))*$F23))</f>
        <v>0</v>
      </c>
      <c r="AD23" s="125">
        <f ca="1">IF(AD$2-$K$2&lt;$D23-1," ",IF(AD$2-$K$2+1&gt;'Primary Inputs'!$C$17,0,(SUM(OFFSET($K$114:$K$163,0,AD$2-$K$2-$D23+1)))*$F23))</f>
        <v>0</v>
      </c>
      <c r="AE23" s="125">
        <f ca="1">IF(AE$2-$K$2&lt;$D23-1," ",IF(AE$2-$K$2+1&gt;'Primary Inputs'!$C$17,0,(SUM(OFFSET($K$114:$K$163,0,AE$2-$K$2-$D23+1)))*$F23))</f>
        <v>0</v>
      </c>
      <c r="AF23" s="125">
        <f ca="1">IF(AF$2-$K$2&lt;$D23-1," ",IF(AF$2-$K$2+1&gt;'Primary Inputs'!$C$17,0,(SUM(OFFSET($K$114:$K$163,0,AF$2-$K$2-$D23+1)))*$F23))</f>
        <v>0</v>
      </c>
      <c r="AG23" s="125">
        <f ca="1">IF(AG$2-$K$2&lt;$D23-1," ",IF(AG$2-$K$2+1&gt;'Primary Inputs'!$C$17,0,(SUM(OFFSET($K$114:$K$163,0,AG$2-$K$2-$D23+1)))*$F23))</f>
        <v>0</v>
      </c>
      <c r="AH23" s="125">
        <f ca="1">IF(AH$2-$K$2&lt;$D23-1," ",IF(AH$2-$K$2+1&gt;'Primary Inputs'!$C$17,0,(SUM(OFFSET($K$114:$K$163,0,AH$2-$K$2-$D23+1)))*$F23))</f>
        <v>0</v>
      </c>
      <c r="AI23" s="125">
        <f ca="1">IF(AI$2-$K$2&lt;$D23-1," ",IF(AI$2-$K$2+1&gt;'Primary Inputs'!$C$17,0,(SUM(OFFSET($K$114:$K$163,0,AI$2-$K$2-$D23+1)))*$F23))</f>
        <v>0</v>
      </c>
      <c r="AJ23" s="125">
        <f ca="1">IF(AJ$2-$K$2&lt;$D23-1," ",IF(AJ$2-$K$2+1&gt;'Primary Inputs'!$C$17,0,(SUM(OFFSET($K$114:$K$163,0,AJ$2-$K$2-$D23+1)))*$F23))</f>
        <v>0</v>
      </c>
      <c r="AK23" s="125">
        <f ca="1">IF(AK$2-$K$2&lt;$D23-1," ",IF(AK$2-$K$2+1&gt;'Primary Inputs'!$C$17,0,(SUM(OFFSET($K$114:$K$163,0,AK$2-$K$2-$D23+1)))*$F23))</f>
        <v>0</v>
      </c>
      <c r="AL23" s="125">
        <f ca="1">IF(AL$2-$K$2&lt;$D23-1," ",IF(AL$2-$K$2+1&gt;'Primary Inputs'!$C$17,0,(SUM(OFFSET($K$114:$K$163,0,AL$2-$K$2-$D23+1)))*$F23))</f>
        <v>0</v>
      </c>
      <c r="AM23" s="125">
        <f ca="1">IF(AM$2-$K$2&lt;$D23-1," ",IF(AM$2-$K$2+1&gt;'Primary Inputs'!$C$17,0,(SUM(OFFSET($K$114:$K$163,0,AM$2-$K$2-$D23+1)))*$F23))</f>
        <v>0</v>
      </c>
      <c r="AN23" s="125">
        <f ca="1">IF(AN$2-$K$2&lt;$D23-1," ",IF(AN$2-$K$2+1&gt;'Primary Inputs'!$C$17,0,(SUM(OFFSET($K$114:$K$163,0,AN$2-$K$2-$D23+1)))*$F23))</f>
        <v>0</v>
      </c>
      <c r="AO23" s="125">
        <f ca="1">IF(AO$2-$K$2&lt;$D23-1," ",IF(AO$2-$K$2+1&gt;'Primary Inputs'!$C$17,0,(SUM(OFFSET($K$114:$K$163,0,AO$2-$K$2-$D23+1)))*$F23))</f>
        <v>0</v>
      </c>
      <c r="AP23" s="125">
        <f ca="1">IF(AP$2-$K$2&lt;$D23-1," ",IF(AP$2-$K$2+1&gt;'Primary Inputs'!$C$17,0,(SUM(OFFSET($K$114:$K$163,0,AP$2-$K$2-$D23+1)))*$F23))</f>
        <v>0</v>
      </c>
      <c r="AQ23" s="125">
        <f ca="1">IF(AQ$2-$K$2&lt;$D23-1," ",IF(AQ$2-$K$2+1&gt;'Primary Inputs'!$C$17,0,(SUM(OFFSET($K$114:$K$163,0,AQ$2-$K$2-$D23+1)))*$F23))</f>
        <v>0</v>
      </c>
      <c r="AR23" s="125">
        <f ca="1">IF(AR$2-$K$2&lt;$D23-1," ",IF(AR$2-$K$2+1&gt;'Primary Inputs'!$C$17,0,(SUM(OFFSET($K$114:$K$163,0,AR$2-$K$2-$D23+1)))*$F23))</f>
        <v>0</v>
      </c>
      <c r="AS23" s="125">
        <f ca="1">IF(AS$2-$K$2&lt;$D23-1," ",IF(AS$2-$K$2+1&gt;'Primary Inputs'!$C$17,0,(SUM(OFFSET($K$114:$K$163,0,AS$2-$K$2-$D23+1)))*$F23))</f>
        <v>0</v>
      </c>
      <c r="AT23" s="125">
        <f ca="1">IF(AT$2-$K$2&lt;$D23-1," ",IF(AT$2-$K$2+1&gt;'Primary Inputs'!$C$17,0,(SUM(OFFSET($K$114:$K$163,0,AT$2-$K$2-$D23+1)))*$F23))</f>
        <v>0</v>
      </c>
      <c r="AU23" s="125">
        <f ca="1">IF(AU$2-$K$2&lt;$D23-1," ",IF(AU$2-$K$2+1&gt;'Primary Inputs'!$C$17,0,(SUM(OFFSET($K$114:$K$163,0,AU$2-$K$2-$D23+1)))*$F23))</f>
        <v>0</v>
      </c>
      <c r="AV23" s="125">
        <f ca="1">IF(AV$2-$K$2&lt;$D23-1," ",IF(AV$2-$K$2+1&gt;'Primary Inputs'!$C$17,0,(SUM(OFFSET($K$114:$K$163,0,AV$2-$K$2-$D23+1)))*$F23))</f>
        <v>0</v>
      </c>
      <c r="AW23" s="125">
        <f ca="1">IF(AW$2-$K$2&lt;$D23-1," ",IF(AW$2-$K$2+1&gt;'Primary Inputs'!$C$17,0,(SUM(OFFSET($K$114:$K$163,0,AW$2-$K$2-$D23+1)))*$F23))</f>
        <v>0</v>
      </c>
      <c r="AX23" s="125">
        <f ca="1">IF(AX$2-$K$2&lt;$D23-1," ",IF(AX$2-$K$2+1&gt;'Primary Inputs'!$C$17,0,(SUM(OFFSET($K$114:$K$163,0,AX$2-$K$2-$D23+1)))*$F23))</f>
        <v>0</v>
      </c>
      <c r="AY23" s="125">
        <f ca="1">IF(AY$2-$K$2&lt;$D23-1," ",IF(AY$2-$K$2+1&gt;'Primary Inputs'!$C$17,0,(SUM(OFFSET($K$114:$K$163,0,AY$2-$K$2-$D23+1)))*$F23))</f>
        <v>0</v>
      </c>
      <c r="AZ23" s="125">
        <f ca="1">IF(AZ$2-$K$2&lt;$D23-1," ",IF(AZ$2-$K$2+1&gt;'Primary Inputs'!$C$17,0,(SUM(OFFSET($K$114:$K$163,0,AZ$2-$K$2-$D23+1)))*$F23))</f>
        <v>0</v>
      </c>
      <c r="BA23" s="125">
        <f ca="1">IF(BA$2-$K$2&lt;$D23-1," ",IF(BA$2-$K$2+1&gt;'Primary Inputs'!$C$17,0,(SUM(OFFSET($K$114:$K$163,0,BA$2-$K$2-$D23+1)))*$F23))</f>
        <v>0</v>
      </c>
      <c r="BB23" s="125">
        <f ca="1">IF(BB$2-$K$2&lt;$D23-1," ",IF(BB$2-$K$2+1&gt;'Primary Inputs'!$C$17,0,(SUM(OFFSET($K$114:$K$163,0,BB$2-$K$2-$D23+1)))*$F23))</f>
        <v>0</v>
      </c>
      <c r="BC23" s="125">
        <f ca="1">IF(BC$2-$K$2&lt;$D23-1," ",IF(BC$2-$K$2+1&gt;'Primary Inputs'!$C$17,0,(SUM(OFFSET($K$114:$K$163,0,BC$2-$K$2-$D23+1)))*$F23))</f>
        <v>0</v>
      </c>
      <c r="BD23" s="125">
        <f ca="1">IF(BD$2-$K$2&lt;$D23-1," ",IF(BD$2-$K$2+1&gt;'Primary Inputs'!$C$17,0,(SUM(OFFSET($K$114:$K$163,0,BD$2-$K$2-$D23+1)))*$F23))</f>
        <v>0</v>
      </c>
      <c r="BE23" s="125">
        <f ca="1">IF(BE$2-$K$2&lt;$D23-1," ",IF(BE$2-$K$2+1&gt;'Primary Inputs'!$C$17,0,(SUM(OFFSET($K$114:$K$163,0,BE$2-$K$2-$D23+1)))*$F23))</f>
        <v>0</v>
      </c>
      <c r="BF23" s="125">
        <f ca="1">IF(BF$2-$K$2&lt;$D23-1," ",IF(BF$2-$K$2+1&gt;'Primary Inputs'!$C$17,0,(SUM(OFFSET($K$114:$K$163,0,BF$2-$K$2-$D23+1)))*$F23))</f>
        <v>0</v>
      </c>
      <c r="BG23" s="125">
        <f ca="1">IF(BG$2-$K$2&lt;$D23-1," ",IF(BG$2-$K$2+1&gt;'Primary Inputs'!$C$17,0,(SUM(OFFSET($K$114:$K$163,0,BG$2-$K$2-$D23+1)))*$F23))</f>
        <v>0</v>
      </c>
      <c r="BH23" s="125">
        <f ca="1">IF(BH$2-$K$2&lt;$D23-1," ",IF(BH$2-$K$2+1&gt;'Primary Inputs'!$C$17,0,(SUM(OFFSET($K$114:$K$163,0,BH$2-$K$2-$D23+1)))*$F23))</f>
        <v>0</v>
      </c>
    </row>
    <row r="24" spans="1:60">
      <c r="A24" s="104"/>
      <c r="B24" s="104"/>
      <c r="C24" s="104"/>
      <c r="D24" s="167">
        <v>18</v>
      </c>
      <c r="E24" t="s">
        <v>212</v>
      </c>
      <c r="F24" s="104">
        <f ca="1">OFFSET('Primary Inputs'!$E$12,0,Calculations!$D24-1)</f>
        <v>0</v>
      </c>
      <c r="G24" s="104"/>
      <c r="H24" s="104"/>
      <c r="I24" s="104"/>
      <c r="J24" s="104"/>
      <c r="K24" s="125" t="str">
        <f ca="1">IF(K$2-$K$2&lt;$D24-1," ",IF(K$2-$K$2+1&gt;'Primary Inputs'!$C$17,0,(SUM(OFFSET($K$114:$K$163,0,K$2-$K$2-$D24+1)))*$F24))</f>
        <v xml:space="preserve"> </v>
      </c>
      <c r="L24" s="125" t="str">
        <f ca="1">IF(L$2-$K$2&lt;$D24-1," ",IF(L$2-$K$2+1&gt;'Primary Inputs'!$C$17,0,(SUM(OFFSET($K$114:$K$163,0,L$2-$K$2-$D24+1)))*$F24))</f>
        <v xml:space="preserve"> </v>
      </c>
      <c r="M24" s="125" t="str">
        <f ca="1">IF(M$2-$K$2&lt;$D24-1," ",IF(M$2-$K$2+1&gt;'Primary Inputs'!$C$17,0,(SUM(OFFSET($K$114:$K$163,0,M$2-$K$2-$D24+1)))*$F24))</f>
        <v xml:space="preserve"> </v>
      </c>
      <c r="N24" s="125" t="str">
        <f ca="1">IF(N$2-$K$2&lt;$D24-1," ",IF(N$2-$K$2+1&gt;'Primary Inputs'!$C$17,0,(SUM(OFFSET($K$114:$K$163,0,N$2-$K$2-$D24+1)))*$F24))</f>
        <v xml:space="preserve"> </v>
      </c>
      <c r="O24" s="125" t="str">
        <f ca="1">IF(O$2-$K$2&lt;$D24-1," ",IF(O$2-$K$2+1&gt;'Primary Inputs'!$C$17,0,(SUM(OFFSET($K$114:$K$163,0,O$2-$K$2-$D24+1)))*$F24))</f>
        <v xml:space="preserve"> </v>
      </c>
      <c r="P24" s="125" t="str">
        <f ca="1">IF(P$2-$K$2&lt;$D24-1," ",IF(P$2-$K$2+1&gt;'Primary Inputs'!$C$17,0,(SUM(OFFSET($K$114:$K$163,0,P$2-$K$2-$D24+1)))*$F24))</f>
        <v xml:space="preserve"> </v>
      </c>
      <c r="Q24" s="125" t="str">
        <f ca="1">IF(Q$2-$K$2&lt;$D24-1," ",IF(Q$2-$K$2+1&gt;'Primary Inputs'!$C$17,0,(SUM(OFFSET($K$114:$K$163,0,Q$2-$K$2-$D24+1)))*$F24))</f>
        <v xml:space="preserve"> </v>
      </c>
      <c r="R24" s="125" t="str">
        <f ca="1">IF(R$2-$K$2&lt;$D24-1," ",IF(R$2-$K$2+1&gt;'Primary Inputs'!$C$17,0,(SUM(OFFSET($K$114:$K$163,0,R$2-$K$2-$D24+1)))*$F24))</f>
        <v xml:space="preserve"> </v>
      </c>
      <c r="S24" s="125" t="str">
        <f ca="1">IF(S$2-$K$2&lt;$D24-1," ",IF(S$2-$K$2+1&gt;'Primary Inputs'!$C$17,0,(SUM(OFFSET($K$114:$K$163,0,S$2-$K$2-$D24+1)))*$F24))</f>
        <v xml:space="preserve"> </v>
      </c>
      <c r="T24" s="125" t="str">
        <f ca="1">IF(T$2-$K$2&lt;$D24-1," ",IF(T$2-$K$2+1&gt;'Primary Inputs'!$C$17,0,(SUM(OFFSET($K$114:$K$163,0,T$2-$K$2-$D24+1)))*$F24))</f>
        <v xml:space="preserve"> </v>
      </c>
      <c r="U24" s="125" t="str">
        <f ca="1">IF(U$2-$K$2&lt;$D24-1," ",IF(U$2-$K$2+1&gt;'Primary Inputs'!$C$17,0,(SUM(OFFSET($K$114:$K$163,0,U$2-$K$2-$D24+1)))*$F24))</f>
        <v xml:space="preserve"> </v>
      </c>
      <c r="V24" s="125" t="str">
        <f ca="1">IF(V$2-$K$2&lt;$D24-1," ",IF(V$2-$K$2+1&gt;'Primary Inputs'!$C$17,0,(SUM(OFFSET($K$114:$K$163,0,V$2-$K$2-$D24+1)))*$F24))</f>
        <v xml:space="preserve"> </v>
      </c>
      <c r="W24" s="125" t="str">
        <f ca="1">IF(W$2-$K$2&lt;$D24-1," ",IF(W$2-$K$2+1&gt;'Primary Inputs'!$C$17,0,(SUM(OFFSET($K$114:$K$163,0,W$2-$K$2-$D24+1)))*$F24))</f>
        <v xml:space="preserve"> </v>
      </c>
      <c r="X24" s="125" t="str">
        <f ca="1">IF(X$2-$K$2&lt;$D24-1," ",IF(X$2-$K$2+1&gt;'Primary Inputs'!$C$17,0,(SUM(OFFSET($K$114:$K$163,0,X$2-$K$2-$D24+1)))*$F24))</f>
        <v xml:space="preserve"> </v>
      </c>
      <c r="Y24" s="125" t="str">
        <f ca="1">IF(Y$2-$K$2&lt;$D24-1," ",IF(Y$2-$K$2+1&gt;'Primary Inputs'!$C$17,0,(SUM(OFFSET($K$114:$K$163,0,Y$2-$K$2-$D24+1)))*$F24))</f>
        <v xml:space="preserve"> </v>
      </c>
      <c r="Z24" s="125" t="str">
        <f ca="1">IF(Z$2-$K$2&lt;$D24-1," ",IF(Z$2-$K$2+1&gt;'Primary Inputs'!$C$17,0,(SUM(OFFSET($K$114:$K$163,0,Z$2-$K$2-$D24+1)))*$F24))</f>
        <v xml:space="preserve"> </v>
      </c>
      <c r="AA24" s="125" t="str">
        <f ca="1">IF(AA$2-$K$2&lt;$D24-1," ",IF(AA$2-$K$2+1&gt;'Primary Inputs'!$C$17,0,(SUM(OFFSET($K$114:$K$163,0,AA$2-$K$2-$D24+1)))*$F24))</f>
        <v xml:space="preserve"> </v>
      </c>
      <c r="AB24" s="125">
        <f ca="1">IF(AB$2-$K$2&lt;$D24-1," ",IF(AB$2-$K$2+1&gt;'Primary Inputs'!$C$17,0,(SUM(OFFSET($K$114:$K$163,0,AB$2-$K$2-$D24+1)))*$F24))</f>
        <v>0</v>
      </c>
      <c r="AC24" s="125">
        <f ca="1">IF(AC$2-$K$2&lt;$D24-1," ",IF(AC$2-$K$2+1&gt;'Primary Inputs'!$C$17,0,(SUM(OFFSET($K$114:$K$163,0,AC$2-$K$2-$D24+1)))*$F24))</f>
        <v>0</v>
      </c>
      <c r="AD24" s="125">
        <f ca="1">IF(AD$2-$K$2&lt;$D24-1," ",IF(AD$2-$K$2+1&gt;'Primary Inputs'!$C$17,0,(SUM(OFFSET($K$114:$K$163,0,AD$2-$K$2-$D24+1)))*$F24))</f>
        <v>0</v>
      </c>
      <c r="AE24" s="125">
        <f ca="1">IF(AE$2-$K$2&lt;$D24-1," ",IF(AE$2-$K$2+1&gt;'Primary Inputs'!$C$17,0,(SUM(OFFSET($K$114:$K$163,0,AE$2-$K$2-$D24+1)))*$F24))</f>
        <v>0</v>
      </c>
      <c r="AF24" s="125">
        <f ca="1">IF(AF$2-$K$2&lt;$D24-1," ",IF(AF$2-$K$2+1&gt;'Primary Inputs'!$C$17,0,(SUM(OFFSET($K$114:$K$163,0,AF$2-$K$2-$D24+1)))*$F24))</f>
        <v>0</v>
      </c>
      <c r="AG24" s="125">
        <f ca="1">IF(AG$2-$K$2&lt;$D24-1," ",IF(AG$2-$K$2+1&gt;'Primary Inputs'!$C$17,0,(SUM(OFFSET($K$114:$K$163,0,AG$2-$K$2-$D24+1)))*$F24))</f>
        <v>0</v>
      </c>
      <c r="AH24" s="125">
        <f ca="1">IF(AH$2-$K$2&lt;$D24-1," ",IF(AH$2-$K$2+1&gt;'Primary Inputs'!$C$17,0,(SUM(OFFSET($K$114:$K$163,0,AH$2-$K$2-$D24+1)))*$F24))</f>
        <v>0</v>
      </c>
      <c r="AI24" s="125">
        <f ca="1">IF(AI$2-$K$2&lt;$D24-1," ",IF(AI$2-$K$2+1&gt;'Primary Inputs'!$C$17,0,(SUM(OFFSET($K$114:$K$163,0,AI$2-$K$2-$D24+1)))*$F24))</f>
        <v>0</v>
      </c>
      <c r="AJ24" s="125">
        <f ca="1">IF(AJ$2-$K$2&lt;$D24-1," ",IF(AJ$2-$K$2+1&gt;'Primary Inputs'!$C$17,0,(SUM(OFFSET($K$114:$K$163,0,AJ$2-$K$2-$D24+1)))*$F24))</f>
        <v>0</v>
      </c>
      <c r="AK24" s="125">
        <f ca="1">IF(AK$2-$K$2&lt;$D24-1," ",IF(AK$2-$K$2+1&gt;'Primary Inputs'!$C$17,0,(SUM(OFFSET($K$114:$K$163,0,AK$2-$K$2-$D24+1)))*$F24))</f>
        <v>0</v>
      </c>
      <c r="AL24" s="125">
        <f ca="1">IF(AL$2-$K$2&lt;$D24-1," ",IF(AL$2-$K$2+1&gt;'Primary Inputs'!$C$17,0,(SUM(OFFSET($K$114:$K$163,0,AL$2-$K$2-$D24+1)))*$F24))</f>
        <v>0</v>
      </c>
      <c r="AM24" s="125">
        <f ca="1">IF(AM$2-$K$2&lt;$D24-1," ",IF(AM$2-$K$2+1&gt;'Primary Inputs'!$C$17,0,(SUM(OFFSET($K$114:$K$163,0,AM$2-$K$2-$D24+1)))*$F24))</f>
        <v>0</v>
      </c>
      <c r="AN24" s="125">
        <f ca="1">IF(AN$2-$K$2&lt;$D24-1," ",IF(AN$2-$K$2+1&gt;'Primary Inputs'!$C$17,0,(SUM(OFFSET($K$114:$K$163,0,AN$2-$K$2-$D24+1)))*$F24))</f>
        <v>0</v>
      </c>
      <c r="AO24" s="125">
        <f ca="1">IF(AO$2-$K$2&lt;$D24-1," ",IF(AO$2-$K$2+1&gt;'Primary Inputs'!$C$17,0,(SUM(OFFSET($K$114:$K$163,0,AO$2-$K$2-$D24+1)))*$F24))</f>
        <v>0</v>
      </c>
      <c r="AP24" s="125">
        <f ca="1">IF(AP$2-$K$2&lt;$D24-1," ",IF(AP$2-$K$2+1&gt;'Primary Inputs'!$C$17,0,(SUM(OFFSET($K$114:$K$163,0,AP$2-$K$2-$D24+1)))*$F24))</f>
        <v>0</v>
      </c>
      <c r="AQ24" s="125">
        <f ca="1">IF(AQ$2-$K$2&lt;$D24-1," ",IF(AQ$2-$K$2+1&gt;'Primary Inputs'!$C$17,0,(SUM(OFFSET($K$114:$K$163,0,AQ$2-$K$2-$D24+1)))*$F24))</f>
        <v>0</v>
      </c>
      <c r="AR24" s="125">
        <f ca="1">IF(AR$2-$K$2&lt;$D24-1," ",IF(AR$2-$K$2+1&gt;'Primary Inputs'!$C$17,0,(SUM(OFFSET($K$114:$K$163,0,AR$2-$K$2-$D24+1)))*$F24))</f>
        <v>0</v>
      </c>
      <c r="AS24" s="125">
        <f ca="1">IF(AS$2-$K$2&lt;$D24-1," ",IF(AS$2-$K$2+1&gt;'Primary Inputs'!$C$17,0,(SUM(OFFSET($K$114:$K$163,0,AS$2-$K$2-$D24+1)))*$F24))</f>
        <v>0</v>
      </c>
      <c r="AT24" s="125">
        <f ca="1">IF(AT$2-$K$2&lt;$D24-1," ",IF(AT$2-$K$2+1&gt;'Primary Inputs'!$C$17,0,(SUM(OFFSET($K$114:$K$163,0,AT$2-$K$2-$D24+1)))*$F24))</f>
        <v>0</v>
      </c>
      <c r="AU24" s="125">
        <f ca="1">IF(AU$2-$K$2&lt;$D24-1," ",IF(AU$2-$K$2+1&gt;'Primary Inputs'!$C$17,0,(SUM(OFFSET($K$114:$K$163,0,AU$2-$K$2-$D24+1)))*$F24))</f>
        <v>0</v>
      </c>
      <c r="AV24" s="125">
        <f ca="1">IF(AV$2-$K$2&lt;$D24-1," ",IF(AV$2-$K$2+1&gt;'Primary Inputs'!$C$17,0,(SUM(OFFSET($K$114:$K$163,0,AV$2-$K$2-$D24+1)))*$F24))</f>
        <v>0</v>
      </c>
      <c r="AW24" s="125">
        <f ca="1">IF(AW$2-$K$2&lt;$D24-1," ",IF(AW$2-$K$2+1&gt;'Primary Inputs'!$C$17,0,(SUM(OFFSET($K$114:$K$163,0,AW$2-$K$2-$D24+1)))*$F24))</f>
        <v>0</v>
      </c>
      <c r="AX24" s="125">
        <f ca="1">IF(AX$2-$K$2&lt;$D24-1," ",IF(AX$2-$K$2+1&gt;'Primary Inputs'!$C$17,0,(SUM(OFFSET($K$114:$K$163,0,AX$2-$K$2-$D24+1)))*$F24))</f>
        <v>0</v>
      </c>
      <c r="AY24" s="125">
        <f ca="1">IF(AY$2-$K$2&lt;$D24-1," ",IF(AY$2-$K$2+1&gt;'Primary Inputs'!$C$17,0,(SUM(OFFSET($K$114:$K$163,0,AY$2-$K$2-$D24+1)))*$F24))</f>
        <v>0</v>
      </c>
      <c r="AZ24" s="125">
        <f ca="1">IF(AZ$2-$K$2&lt;$D24-1," ",IF(AZ$2-$K$2+1&gt;'Primary Inputs'!$C$17,0,(SUM(OFFSET($K$114:$K$163,0,AZ$2-$K$2-$D24+1)))*$F24))</f>
        <v>0</v>
      </c>
      <c r="BA24" s="125">
        <f ca="1">IF(BA$2-$K$2&lt;$D24-1," ",IF(BA$2-$K$2+1&gt;'Primary Inputs'!$C$17,0,(SUM(OFFSET($K$114:$K$163,0,BA$2-$K$2-$D24+1)))*$F24))</f>
        <v>0</v>
      </c>
      <c r="BB24" s="125">
        <f ca="1">IF(BB$2-$K$2&lt;$D24-1," ",IF(BB$2-$K$2+1&gt;'Primary Inputs'!$C$17,0,(SUM(OFFSET($K$114:$K$163,0,BB$2-$K$2-$D24+1)))*$F24))</f>
        <v>0</v>
      </c>
      <c r="BC24" s="125">
        <f ca="1">IF(BC$2-$K$2&lt;$D24-1," ",IF(BC$2-$K$2+1&gt;'Primary Inputs'!$C$17,0,(SUM(OFFSET($K$114:$K$163,0,BC$2-$K$2-$D24+1)))*$F24))</f>
        <v>0</v>
      </c>
      <c r="BD24" s="125">
        <f ca="1">IF(BD$2-$K$2&lt;$D24-1," ",IF(BD$2-$K$2+1&gt;'Primary Inputs'!$C$17,0,(SUM(OFFSET($K$114:$K$163,0,BD$2-$K$2-$D24+1)))*$F24))</f>
        <v>0</v>
      </c>
      <c r="BE24" s="125">
        <f ca="1">IF(BE$2-$K$2&lt;$D24-1," ",IF(BE$2-$K$2+1&gt;'Primary Inputs'!$C$17,0,(SUM(OFFSET($K$114:$K$163,0,BE$2-$K$2-$D24+1)))*$F24))</f>
        <v>0</v>
      </c>
      <c r="BF24" s="125">
        <f ca="1">IF(BF$2-$K$2&lt;$D24-1," ",IF(BF$2-$K$2+1&gt;'Primary Inputs'!$C$17,0,(SUM(OFFSET($K$114:$K$163,0,BF$2-$K$2-$D24+1)))*$F24))</f>
        <v>0</v>
      </c>
      <c r="BG24" s="125">
        <f ca="1">IF(BG$2-$K$2&lt;$D24-1," ",IF(BG$2-$K$2+1&gt;'Primary Inputs'!$C$17,0,(SUM(OFFSET($K$114:$K$163,0,BG$2-$K$2-$D24+1)))*$F24))</f>
        <v>0</v>
      </c>
      <c r="BH24" s="125">
        <f ca="1">IF(BH$2-$K$2&lt;$D24-1," ",IF(BH$2-$K$2+1&gt;'Primary Inputs'!$C$17,0,(SUM(OFFSET($K$114:$K$163,0,BH$2-$K$2-$D24+1)))*$F24))</f>
        <v>0</v>
      </c>
    </row>
    <row r="25" spans="1:60">
      <c r="A25" s="104"/>
      <c r="B25" s="104"/>
      <c r="C25" s="104"/>
      <c r="D25" s="167">
        <v>19</v>
      </c>
      <c r="E25" t="s">
        <v>213</v>
      </c>
      <c r="F25" s="104">
        <f ca="1">OFFSET('Primary Inputs'!$E$12,0,Calculations!$D25-1)</f>
        <v>0</v>
      </c>
      <c r="G25" s="104"/>
      <c r="H25" s="104"/>
      <c r="I25" s="104"/>
      <c r="J25" s="104"/>
      <c r="K25" s="125" t="str">
        <f ca="1">IF(K$2-$K$2&lt;$D25-1," ",IF(K$2-$K$2+1&gt;'Primary Inputs'!$C$17,0,(SUM(OFFSET($K$114:$K$163,0,K$2-$K$2-$D25+1)))*$F25))</f>
        <v xml:space="preserve"> </v>
      </c>
      <c r="L25" s="125" t="str">
        <f ca="1">IF(L$2-$K$2&lt;$D25-1," ",IF(L$2-$K$2+1&gt;'Primary Inputs'!$C$17,0,(SUM(OFFSET($K$114:$K$163,0,L$2-$K$2-$D25+1)))*$F25))</f>
        <v xml:space="preserve"> </v>
      </c>
      <c r="M25" s="125" t="str">
        <f ca="1">IF(M$2-$K$2&lt;$D25-1," ",IF(M$2-$K$2+1&gt;'Primary Inputs'!$C$17,0,(SUM(OFFSET($K$114:$K$163,0,M$2-$K$2-$D25+1)))*$F25))</f>
        <v xml:space="preserve"> </v>
      </c>
      <c r="N25" s="125" t="str">
        <f ca="1">IF(N$2-$K$2&lt;$D25-1," ",IF(N$2-$K$2+1&gt;'Primary Inputs'!$C$17,0,(SUM(OFFSET($K$114:$K$163,0,N$2-$K$2-$D25+1)))*$F25))</f>
        <v xml:space="preserve"> </v>
      </c>
      <c r="O25" s="125" t="str">
        <f ca="1">IF(O$2-$K$2&lt;$D25-1," ",IF(O$2-$K$2+1&gt;'Primary Inputs'!$C$17,0,(SUM(OFFSET($K$114:$K$163,0,O$2-$K$2-$D25+1)))*$F25))</f>
        <v xml:space="preserve"> </v>
      </c>
      <c r="P25" s="125" t="str">
        <f ca="1">IF(P$2-$K$2&lt;$D25-1," ",IF(P$2-$K$2+1&gt;'Primary Inputs'!$C$17,0,(SUM(OFFSET($K$114:$K$163,0,P$2-$K$2-$D25+1)))*$F25))</f>
        <v xml:space="preserve"> </v>
      </c>
      <c r="Q25" s="125" t="str">
        <f ca="1">IF(Q$2-$K$2&lt;$D25-1," ",IF(Q$2-$K$2+1&gt;'Primary Inputs'!$C$17,0,(SUM(OFFSET($K$114:$K$163,0,Q$2-$K$2-$D25+1)))*$F25))</f>
        <v xml:space="preserve"> </v>
      </c>
      <c r="R25" s="125" t="str">
        <f ca="1">IF(R$2-$K$2&lt;$D25-1," ",IF(R$2-$K$2+1&gt;'Primary Inputs'!$C$17,0,(SUM(OFFSET($K$114:$K$163,0,R$2-$K$2-$D25+1)))*$F25))</f>
        <v xml:space="preserve"> </v>
      </c>
      <c r="S25" s="125" t="str">
        <f ca="1">IF(S$2-$K$2&lt;$D25-1," ",IF(S$2-$K$2+1&gt;'Primary Inputs'!$C$17,0,(SUM(OFFSET($K$114:$K$163,0,S$2-$K$2-$D25+1)))*$F25))</f>
        <v xml:space="preserve"> </v>
      </c>
      <c r="T25" s="125" t="str">
        <f ca="1">IF(T$2-$K$2&lt;$D25-1," ",IF(T$2-$K$2+1&gt;'Primary Inputs'!$C$17,0,(SUM(OFFSET($K$114:$K$163,0,T$2-$K$2-$D25+1)))*$F25))</f>
        <v xml:space="preserve"> </v>
      </c>
      <c r="U25" s="125" t="str">
        <f ca="1">IF(U$2-$K$2&lt;$D25-1," ",IF(U$2-$K$2+1&gt;'Primary Inputs'!$C$17,0,(SUM(OFFSET($K$114:$K$163,0,U$2-$K$2-$D25+1)))*$F25))</f>
        <v xml:space="preserve"> </v>
      </c>
      <c r="V25" s="125" t="str">
        <f ca="1">IF(V$2-$K$2&lt;$D25-1," ",IF(V$2-$K$2+1&gt;'Primary Inputs'!$C$17,0,(SUM(OFFSET($K$114:$K$163,0,V$2-$K$2-$D25+1)))*$F25))</f>
        <v xml:space="preserve"> </v>
      </c>
      <c r="W25" s="125" t="str">
        <f ca="1">IF(W$2-$K$2&lt;$D25-1," ",IF(W$2-$K$2+1&gt;'Primary Inputs'!$C$17,0,(SUM(OFFSET($K$114:$K$163,0,W$2-$K$2-$D25+1)))*$F25))</f>
        <v xml:space="preserve"> </v>
      </c>
      <c r="X25" s="125" t="str">
        <f ca="1">IF(X$2-$K$2&lt;$D25-1," ",IF(X$2-$K$2+1&gt;'Primary Inputs'!$C$17,0,(SUM(OFFSET($K$114:$K$163,0,X$2-$K$2-$D25+1)))*$F25))</f>
        <v xml:space="preserve"> </v>
      </c>
      <c r="Y25" s="125" t="str">
        <f ca="1">IF(Y$2-$K$2&lt;$D25-1," ",IF(Y$2-$K$2+1&gt;'Primary Inputs'!$C$17,0,(SUM(OFFSET($K$114:$K$163,0,Y$2-$K$2-$D25+1)))*$F25))</f>
        <v xml:space="preserve"> </v>
      </c>
      <c r="Z25" s="125" t="str">
        <f ca="1">IF(Z$2-$K$2&lt;$D25-1," ",IF(Z$2-$K$2+1&gt;'Primary Inputs'!$C$17,0,(SUM(OFFSET($K$114:$K$163,0,Z$2-$K$2-$D25+1)))*$F25))</f>
        <v xml:space="preserve"> </v>
      </c>
      <c r="AA25" s="125" t="str">
        <f ca="1">IF(AA$2-$K$2&lt;$D25-1," ",IF(AA$2-$K$2+1&gt;'Primary Inputs'!$C$17,0,(SUM(OFFSET($K$114:$K$163,0,AA$2-$K$2-$D25+1)))*$F25))</f>
        <v xml:space="preserve"> </v>
      </c>
      <c r="AB25" s="125" t="str">
        <f ca="1">IF(AB$2-$K$2&lt;$D25-1," ",IF(AB$2-$K$2+1&gt;'Primary Inputs'!$C$17,0,(SUM(OFFSET($K$114:$K$163,0,AB$2-$K$2-$D25+1)))*$F25))</f>
        <v xml:space="preserve"> </v>
      </c>
      <c r="AC25" s="125">
        <f ca="1">IF(AC$2-$K$2&lt;$D25-1," ",IF(AC$2-$K$2+1&gt;'Primary Inputs'!$C$17,0,(SUM(OFFSET($K$114:$K$163,0,AC$2-$K$2-$D25+1)))*$F25))</f>
        <v>0</v>
      </c>
      <c r="AD25" s="125">
        <f ca="1">IF(AD$2-$K$2&lt;$D25-1," ",IF(AD$2-$K$2+1&gt;'Primary Inputs'!$C$17,0,(SUM(OFFSET($K$114:$K$163,0,AD$2-$K$2-$D25+1)))*$F25))</f>
        <v>0</v>
      </c>
      <c r="AE25" s="125">
        <f ca="1">IF(AE$2-$K$2&lt;$D25-1," ",IF(AE$2-$K$2+1&gt;'Primary Inputs'!$C$17,0,(SUM(OFFSET($K$114:$K$163,0,AE$2-$K$2-$D25+1)))*$F25))</f>
        <v>0</v>
      </c>
      <c r="AF25" s="125">
        <f ca="1">IF(AF$2-$K$2&lt;$D25-1," ",IF(AF$2-$K$2+1&gt;'Primary Inputs'!$C$17,0,(SUM(OFFSET($K$114:$K$163,0,AF$2-$K$2-$D25+1)))*$F25))</f>
        <v>0</v>
      </c>
      <c r="AG25" s="125">
        <f ca="1">IF(AG$2-$K$2&lt;$D25-1," ",IF(AG$2-$K$2+1&gt;'Primary Inputs'!$C$17,0,(SUM(OFFSET($K$114:$K$163,0,AG$2-$K$2-$D25+1)))*$F25))</f>
        <v>0</v>
      </c>
      <c r="AH25" s="125">
        <f ca="1">IF(AH$2-$K$2&lt;$D25-1," ",IF(AH$2-$K$2+1&gt;'Primary Inputs'!$C$17,0,(SUM(OFFSET($K$114:$K$163,0,AH$2-$K$2-$D25+1)))*$F25))</f>
        <v>0</v>
      </c>
      <c r="AI25" s="125">
        <f ca="1">IF(AI$2-$K$2&lt;$D25-1," ",IF(AI$2-$K$2+1&gt;'Primary Inputs'!$C$17,0,(SUM(OFFSET($K$114:$K$163,0,AI$2-$K$2-$D25+1)))*$F25))</f>
        <v>0</v>
      </c>
      <c r="AJ25" s="125">
        <f ca="1">IF(AJ$2-$K$2&lt;$D25-1," ",IF(AJ$2-$K$2+1&gt;'Primary Inputs'!$C$17,0,(SUM(OFFSET($K$114:$K$163,0,AJ$2-$K$2-$D25+1)))*$F25))</f>
        <v>0</v>
      </c>
      <c r="AK25" s="125">
        <f ca="1">IF(AK$2-$K$2&lt;$D25-1," ",IF(AK$2-$K$2+1&gt;'Primary Inputs'!$C$17,0,(SUM(OFFSET($K$114:$K$163,0,AK$2-$K$2-$D25+1)))*$F25))</f>
        <v>0</v>
      </c>
      <c r="AL25" s="125">
        <f ca="1">IF(AL$2-$K$2&lt;$D25-1," ",IF(AL$2-$K$2+1&gt;'Primary Inputs'!$C$17,0,(SUM(OFFSET($K$114:$K$163,0,AL$2-$K$2-$D25+1)))*$F25))</f>
        <v>0</v>
      </c>
      <c r="AM25" s="125">
        <f ca="1">IF(AM$2-$K$2&lt;$D25-1," ",IF(AM$2-$K$2+1&gt;'Primary Inputs'!$C$17,0,(SUM(OFFSET($K$114:$K$163,0,AM$2-$K$2-$D25+1)))*$F25))</f>
        <v>0</v>
      </c>
      <c r="AN25" s="125">
        <f ca="1">IF(AN$2-$K$2&lt;$D25-1," ",IF(AN$2-$K$2+1&gt;'Primary Inputs'!$C$17,0,(SUM(OFFSET($K$114:$K$163,0,AN$2-$K$2-$D25+1)))*$F25))</f>
        <v>0</v>
      </c>
      <c r="AO25" s="125">
        <f ca="1">IF(AO$2-$K$2&lt;$D25-1," ",IF(AO$2-$K$2+1&gt;'Primary Inputs'!$C$17,0,(SUM(OFFSET($K$114:$K$163,0,AO$2-$K$2-$D25+1)))*$F25))</f>
        <v>0</v>
      </c>
      <c r="AP25" s="125">
        <f ca="1">IF(AP$2-$K$2&lt;$D25-1," ",IF(AP$2-$K$2+1&gt;'Primary Inputs'!$C$17,0,(SUM(OFFSET($K$114:$K$163,0,AP$2-$K$2-$D25+1)))*$F25))</f>
        <v>0</v>
      </c>
      <c r="AQ25" s="125">
        <f ca="1">IF(AQ$2-$K$2&lt;$D25-1," ",IF(AQ$2-$K$2+1&gt;'Primary Inputs'!$C$17,0,(SUM(OFFSET($K$114:$K$163,0,AQ$2-$K$2-$D25+1)))*$F25))</f>
        <v>0</v>
      </c>
      <c r="AR25" s="125">
        <f ca="1">IF(AR$2-$K$2&lt;$D25-1," ",IF(AR$2-$K$2+1&gt;'Primary Inputs'!$C$17,0,(SUM(OFFSET($K$114:$K$163,0,AR$2-$K$2-$D25+1)))*$F25))</f>
        <v>0</v>
      </c>
      <c r="AS25" s="125">
        <f ca="1">IF(AS$2-$K$2&lt;$D25-1," ",IF(AS$2-$K$2+1&gt;'Primary Inputs'!$C$17,0,(SUM(OFFSET($K$114:$K$163,0,AS$2-$K$2-$D25+1)))*$F25))</f>
        <v>0</v>
      </c>
      <c r="AT25" s="125">
        <f ca="1">IF(AT$2-$K$2&lt;$D25-1," ",IF(AT$2-$K$2+1&gt;'Primary Inputs'!$C$17,0,(SUM(OFFSET($K$114:$K$163,0,AT$2-$K$2-$D25+1)))*$F25))</f>
        <v>0</v>
      </c>
      <c r="AU25" s="125">
        <f ca="1">IF(AU$2-$K$2&lt;$D25-1," ",IF(AU$2-$K$2+1&gt;'Primary Inputs'!$C$17,0,(SUM(OFFSET($K$114:$K$163,0,AU$2-$K$2-$D25+1)))*$F25))</f>
        <v>0</v>
      </c>
      <c r="AV25" s="125">
        <f ca="1">IF(AV$2-$K$2&lt;$D25-1," ",IF(AV$2-$K$2+1&gt;'Primary Inputs'!$C$17,0,(SUM(OFFSET($K$114:$K$163,0,AV$2-$K$2-$D25+1)))*$F25))</f>
        <v>0</v>
      </c>
      <c r="AW25" s="125">
        <f ca="1">IF(AW$2-$K$2&lt;$D25-1," ",IF(AW$2-$K$2+1&gt;'Primary Inputs'!$C$17,0,(SUM(OFFSET($K$114:$K$163,0,AW$2-$K$2-$D25+1)))*$F25))</f>
        <v>0</v>
      </c>
      <c r="AX25" s="125">
        <f ca="1">IF(AX$2-$K$2&lt;$D25-1," ",IF(AX$2-$K$2+1&gt;'Primary Inputs'!$C$17,0,(SUM(OFFSET($K$114:$K$163,0,AX$2-$K$2-$D25+1)))*$F25))</f>
        <v>0</v>
      </c>
      <c r="AY25" s="125">
        <f ca="1">IF(AY$2-$K$2&lt;$D25-1," ",IF(AY$2-$K$2+1&gt;'Primary Inputs'!$C$17,0,(SUM(OFFSET($K$114:$K$163,0,AY$2-$K$2-$D25+1)))*$F25))</f>
        <v>0</v>
      </c>
      <c r="AZ25" s="125">
        <f ca="1">IF(AZ$2-$K$2&lt;$D25-1," ",IF(AZ$2-$K$2+1&gt;'Primary Inputs'!$C$17,0,(SUM(OFFSET($K$114:$K$163,0,AZ$2-$K$2-$D25+1)))*$F25))</f>
        <v>0</v>
      </c>
      <c r="BA25" s="125">
        <f ca="1">IF(BA$2-$K$2&lt;$D25-1," ",IF(BA$2-$K$2+1&gt;'Primary Inputs'!$C$17,0,(SUM(OFFSET($K$114:$K$163,0,BA$2-$K$2-$D25+1)))*$F25))</f>
        <v>0</v>
      </c>
      <c r="BB25" s="125">
        <f ca="1">IF(BB$2-$K$2&lt;$D25-1," ",IF(BB$2-$K$2+1&gt;'Primary Inputs'!$C$17,0,(SUM(OFFSET($K$114:$K$163,0,BB$2-$K$2-$D25+1)))*$F25))</f>
        <v>0</v>
      </c>
      <c r="BC25" s="125">
        <f ca="1">IF(BC$2-$K$2&lt;$D25-1," ",IF(BC$2-$K$2+1&gt;'Primary Inputs'!$C$17,0,(SUM(OFFSET($K$114:$K$163,0,BC$2-$K$2-$D25+1)))*$F25))</f>
        <v>0</v>
      </c>
      <c r="BD25" s="125">
        <f ca="1">IF(BD$2-$K$2&lt;$D25-1," ",IF(BD$2-$K$2+1&gt;'Primary Inputs'!$C$17,0,(SUM(OFFSET($K$114:$K$163,0,BD$2-$K$2-$D25+1)))*$F25))</f>
        <v>0</v>
      </c>
      <c r="BE25" s="125">
        <f ca="1">IF(BE$2-$K$2&lt;$D25-1," ",IF(BE$2-$K$2+1&gt;'Primary Inputs'!$C$17,0,(SUM(OFFSET($K$114:$K$163,0,BE$2-$K$2-$D25+1)))*$F25))</f>
        <v>0</v>
      </c>
      <c r="BF25" s="125">
        <f ca="1">IF(BF$2-$K$2&lt;$D25-1," ",IF(BF$2-$K$2+1&gt;'Primary Inputs'!$C$17,0,(SUM(OFFSET($K$114:$K$163,0,BF$2-$K$2-$D25+1)))*$F25))</f>
        <v>0</v>
      </c>
      <c r="BG25" s="125">
        <f ca="1">IF(BG$2-$K$2&lt;$D25-1," ",IF(BG$2-$K$2+1&gt;'Primary Inputs'!$C$17,0,(SUM(OFFSET($K$114:$K$163,0,BG$2-$K$2-$D25+1)))*$F25))</f>
        <v>0</v>
      </c>
      <c r="BH25" s="125">
        <f ca="1">IF(BH$2-$K$2&lt;$D25-1," ",IF(BH$2-$K$2+1&gt;'Primary Inputs'!$C$17,0,(SUM(OFFSET($K$114:$K$163,0,BH$2-$K$2-$D25+1)))*$F25))</f>
        <v>0</v>
      </c>
    </row>
    <row r="26" spans="1:60">
      <c r="A26" s="104"/>
      <c r="B26" s="104"/>
      <c r="C26" s="104"/>
      <c r="D26" s="167">
        <v>20</v>
      </c>
      <c r="E26" t="s">
        <v>214</v>
      </c>
      <c r="F26" s="104">
        <f ca="1">OFFSET('Primary Inputs'!$E$12,0,Calculations!$D26-1)</f>
        <v>0</v>
      </c>
      <c r="G26" s="104"/>
      <c r="H26" s="104"/>
      <c r="I26" s="104"/>
      <c r="J26" s="104"/>
      <c r="K26" s="125" t="str">
        <f ca="1">IF(K$2-$K$2&lt;$D26-1," ",IF(K$2-$K$2+1&gt;'Primary Inputs'!$C$17,0,(SUM(OFFSET($K$114:$K$163,0,K$2-$K$2-$D26+1)))*$F26))</f>
        <v xml:space="preserve"> </v>
      </c>
      <c r="L26" s="125" t="str">
        <f ca="1">IF(L$2-$K$2&lt;$D26-1," ",IF(L$2-$K$2+1&gt;'Primary Inputs'!$C$17,0,(SUM(OFFSET($K$114:$K$163,0,L$2-$K$2-$D26+1)))*$F26))</f>
        <v xml:space="preserve"> </v>
      </c>
      <c r="M26" s="125" t="str">
        <f ca="1">IF(M$2-$K$2&lt;$D26-1," ",IF(M$2-$K$2+1&gt;'Primary Inputs'!$C$17,0,(SUM(OFFSET($K$114:$K$163,0,M$2-$K$2-$D26+1)))*$F26))</f>
        <v xml:space="preserve"> </v>
      </c>
      <c r="N26" s="125" t="str">
        <f ca="1">IF(N$2-$K$2&lt;$D26-1," ",IF(N$2-$K$2+1&gt;'Primary Inputs'!$C$17,0,(SUM(OFFSET($K$114:$K$163,0,N$2-$K$2-$D26+1)))*$F26))</f>
        <v xml:space="preserve"> </v>
      </c>
      <c r="O26" s="125" t="str">
        <f ca="1">IF(O$2-$K$2&lt;$D26-1," ",IF(O$2-$K$2+1&gt;'Primary Inputs'!$C$17,0,(SUM(OFFSET($K$114:$K$163,0,O$2-$K$2-$D26+1)))*$F26))</f>
        <v xml:space="preserve"> </v>
      </c>
      <c r="P26" s="125" t="str">
        <f ca="1">IF(P$2-$K$2&lt;$D26-1," ",IF(P$2-$K$2+1&gt;'Primary Inputs'!$C$17,0,(SUM(OFFSET($K$114:$K$163,0,P$2-$K$2-$D26+1)))*$F26))</f>
        <v xml:space="preserve"> </v>
      </c>
      <c r="Q26" s="125" t="str">
        <f ca="1">IF(Q$2-$K$2&lt;$D26-1," ",IF(Q$2-$K$2+1&gt;'Primary Inputs'!$C$17,0,(SUM(OFFSET($K$114:$K$163,0,Q$2-$K$2-$D26+1)))*$F26))</f>
        <v xml:space="preserve"> </v>
      </c>
      <c r="R26" s="125" t="str">
        <f ca="1">IF(R$2-$K$2&lt;$D26-1," ",IF(R$2-$K$2+1&gt;'Primary Inputs'!$C$17,0,(SUM(OFFSET($K$114:$K$163,0,R$2-$K$2-$D26+1)))*$F26))</f>
        <v xml:space="preserve"> </v>
      </c>
      <c r="S26" s="125" t="str">
        <f ca="1">IF(S$2-$K$2&lt;$D26-1," ",IF(S$2-$K$2+1&gt;'Primary Inputs'!$C$17,0,(SUM(OFFSET($K$114:$K$163,0,S$2-$K$2-$D26+1)))*$F26))</f>
        <v xml:space="preserve"> </v>
      </c>
      <c r="T26" s="125" t="str">
        <f ca="1">IF(T$2-$K$2&lt;$D26-1," ",IF(T$2-$K$2+1&gt;'Primary Inputs'!$C$17,0,(SUM(OFFSET($K$114:$K$163,0,T$2-$K$2-$D26+1)))*$F26))</f>
        <v xml:space="preserve"> </v>
      </c>
      <c r="U26" s="125" t="str">
        <f ca="1">IF(U$2-$K$2&lt;$D26-1," ",IF(U$2-$K$2+1&gt;'Primary Inputs'!$C$17,0,(SUM(OFFSET($K$114:$K$163,0,U$2-$K$2-$D26+1)))*$F26))</f>
        <v xml:space="preserve"> </v>
      </c>
      <c r="V26" s="125" t="str">
        <f ca="1">IF(V$2-$K$2&lt;$D26-1," ",IF(V$2-$K$2+1&gt;'Primary Inputs'!$C$17,0,(SUM(OFFSET($K$114:$K$163,0,V$2-$K$2-$D26+1)))*$F26))</f>
        <v xml:space="preserve"> </v>
      </c>
      <c r="W26" s="125" t="str">
        <f ca="1">IF(W$2-$K$2&lt;$D26-1," ",IF(W$2-$K$2+1&gt;'Primary Inputs'!$C$17,0,(SUM(OFFSET($K$114:$K$163,0,W$2-$K$2-$D26+1)))*$F26))</f>
        <v xml:space="preserve"> </v>
      </c>
      <c r="X26" s="125" t="str">
        <f ca="1">IF(X$2-$K$2&lt;$D26-1," ",IF(X$2-$K$2+1&gt;'Primary Inputs'!$C$17,0,(SUM(OFFSET($K$114:$K$163,0,X$2-$K$2-$D26+1)))*$F26))</f>
        <v xml:space="preserve"> </v>
      </c>
      <c r="Y26" s="125" t="str">
        <f ca="1">IF(Y$2-$K$2&lt;$D26-1," ",IF(Y$2-$K$2+1&gt;'Primary Inputs'!$C$17,0,(SUM(OFFSET($K$114:$K$163,0,Y$2-$K$2-$D26+1)))*$F26))</f>
        <v xml:space="preserve"> </v>
      </c>
      <c r="Z26" s="125" t="str">
        <f ca="1">IF(Z$2-$K$2&lt;$D26-1," ",IF(Z$2-$K$2+1&gt;'Primary Inputs'!$C$17,0,(SUM(OFFSET($K$114:$K$163,0,Z$2-$K$2-$D26+1)))*$F26))</f>
        <v xml:space="preserve"> </v>
      </c>
      <c r="AA26" s="125" t="str">
        <f ca="1">IF(AA$2-$K$2&lt;$D26-1," ",IF(AA$2-$K$2+1&gt;'Primary Inputs'!$C$17,0,(SUM(OFFSET($K$114:$K$163,0,AA$2-$K$2-$D26+1)))*$F26))</f>
        <v xml:space="preserve"> </v>
      </c>
      <c r="AB26" s="125" t="str">
        <f ca="1">IF(AB$2-$K$2&lt;$D26-1," ",IF(AB$2-$K$2+1&gt;'Primary Inputs'!$C$17,0,(SUM(OFFSET($K$114:$K$163,0,AB$2-$K$2-$D26+1)))*$F26))</f>
        <v xml:space="preserve"> </v>
      </c>
      <c r="AC26" s="125" t="str">
        <f ca="1">IF(AC$2-$K$2&lt;$D26-1," ",IF(AC$2-$K$2+1&gt;'Primary Inputs'!$C$17,0,(SUM(OFFSET($K$114:$K$163,0,AC$2-$K$2-$D26+1)))*$F26))</f>
        <v xml:space="preserve"> </v>
      </c>
      <c r="AD26" s="125">
        <f ca="1">IF(AD$2-$K$2&lt;$D26-1," ",IF(AD$2-$K$2+1&gt;'Primary Inputs'!$C$17,0,(SUM(OFFSET($K$114:$K$163,0,AD$2-$K$2-$D26+1)))*$F26))</f>
        <v>0</v>
      </c>
      <c r="AE26" s="125">
        <f ca="1">IF(AE$2-$K$2&lt;$D26-1," ",IF(AE$2-$K$2+1&gt;'Primary Inputs'!$C$17,0,(SUM(OFFSET($K$114:$K$163,0,AE$2-$K$2-$D26+1)))*$F26))</f>
        <v>0</v>
      </c>
      <c r="AF26" s="125">
        <f ca="1">IF(AF$2-$K$2&lt;$D26-1," ",IF(AF$2-$K$2+1&gt;'Primary Inputs'!$C$17,0,(SUM(OFFSET($K$114:$K$163,0,AF$2-$K$2-$D26+1)))*$F26))</f>
        <v>0</v>
      </c>
      <c r="AG26" s="125">
        <f ca="1">IF(AG$2-$K$2&lt;$D26-1," ",IF(AG$2-$K$2+1&gt;'Primary Inputs'!$C$17,0,(SUM(OFFSET($K$114:$K$163,0,AG$2-$K$2-$D26+1)))*$F26))</f>
        <v>0</v>
      </c>
      <c r="AH26" s="125">
        <f ca="1">IF(AH$2-$K$2&lt;$D26-1," ",IF(AH$2-$K$2+1&gt;'Primary Inputs'!$C$17,0,(SUM(OFFSET($K$114:$K$163,0,AH$2-$K$2-$D26+1)))*$F26))</f>
        <v>0</v>
      </c>
      <c r="AI26" s="125">
        <f ca="1">IF(AI$2-$K$2&lt;$D26-1," ",IF(AI$2-$K$2+1&gt;'Primary Inputs'!$C$17,0,(SUM(OFFSET($K$114:$K$163,0,AI$2-$K$2-$D26+1)))*$F26))</f>
        <v>0</v>
      </c>
      <c r="AJ26" s="125">
        <f ca="1">IF(AJ$2-$K$2&lt;$D26-1," ",IF(AJ$2-$K$2+1&gt;'Primary Inputs'!$C$17,0,(SUM(OFFSET($K$114:$K$163,0,AJ$2-$K$2-$D26+1)))*$F26))</f>
        <v>0</v>
      </c>
      <c r="AK26" s="125">
        <f ca="1">IF(AK$2-$K$2&lt;$D26-1," ",IF(AK$2-$K$2+1&gt;'Primary Inputs'!$C$17,0,(SUM(OFFSET($K$114:$K$163,0,AK$2-$K$2-$D26+1)))*$F26))</f>
        <v>0</v>
      </c>
      <c r="AL26" s="125">
        <f ca="1">IF(AL$2-$K$2&lt;$D26-1," ",IF(AL$2-$K$2+1&gt;'Primary Inputs'!$C$17,0,(SUM(OFFSET($K$114:$K$163,0,AL$2-$K$2-$D26+1)))*$F26))</f>
        <v>0</v>
      </c>
      <c r="AM26" s="125">
        <f ca="1">IF(AM$2-$K$2&lt;$D26-1," ",IF(AM$2-$K$2+1&gt;'Primary Inputs'!$C$17,0,(SUM(OFFSET($K$114:$K$163,0,AM$2-$K$2-$D26+1)))*$F26))</f>
        <v>0</v>
      </c>
      <c r="AN26" s="125">
        <f ca="1">IF(AN$2-$K$2&lt;$D26-1," ",IF(AN$2-$K$2+1&gt;'Primary Inputs'!$C$17,0,(SUM(OFFSET($K$114:$K$163,0,AN$2-$K$2-$D26+1)))*$F26))</f>
        <v>0</v>
      </c>
      <c r="AO26" s="125">
        <f ca="1">IF(AO$2-$K$2&lt;$D26-1," ",IF(AO$2-$K$2+1&gt;'Primary Inputs'!$C$17,0,(SUM(OFFSET($K$114:$K$163,0,AO$2-$K$2-$D26+1)))*$F26))</f>
        <v>0</v>
      </c>
      <c r="AP26" s="125">
        <f ca="1">IF(AP$2-$K$2&lt;$D26-1," ",IF(AP$2-$K$2+1&gt;'Primary Inputs'!$C$17,0,(SUM(OFFSET($K$114:$K$163,0,AP$2-$K$2-$D26+1)))*$F26))</f>
        <v>0</v>
      </c>
      <c r="AQ26" s="125">
        <f ca="1">IF(AQ$2-$K$2&lt;$D26-1," ",IF(AQ$2-$K$2+1&gt;'Primary Inputs'!$C$17,0,(SUM(OFFSET($K$114:$K$163,0,AQ$2-$K$2-$D26+1)))*$F26))</f>
        <v>0</v>
      </c>
      <c r="AR26" s="125">
        <f ca="1">IF(AR$2-$K$2&lt;$D26-1," ",IF(AR$2-$K$2+1&gt;'Primary Inputs'!$C$17,0,(SUM(OFFSET($K$114:$K$163,0,AR$2-$K$2-$D26+1)))*$F26))</f>
        <v>0</v>
      </c>
      <c r="AS26" s="125">
        <f ca="1">IF(AS$2-$K$2&lt;$D26-1," ",IF(AS$2-$K$2+1&gt;'Primary Inputs'!$C$17,0,(SUM(OFFSET($K$114:$K$163,0,AS$2-$K$2-$D26+1)))*$F26))</f>
        <v>0</v>
      </c>
      <c r="AT26" s="125">
        <f ca="1">IF(AT$2-$K$2&lt;$D26-1," ",IF(AT$2-$K$2+1&gt;'Primary Inputs'!$C$17,0,(SUM(OFFSET($K$114:$K$163,0,AT$2-$K$2-$D26+1)))*$F26))</f>
        <v>0</v>
      </c>
      <c r="AU26" s="125">
        <f ca="1">IF(AU$2-$K$2&lt;$D26-1," ",IF(AU$2-$K$2+1&gt;'Primary Inputs'!$C$17,0,(SUM(OFFSET($K$114:$K$163,0,AU$2-$K$2-$D26+1)))*$F26))</f>
        <v>0</v>
      </c>
      <c r="AV26" s="125">
        <f ca="1">IF(AV$2-$K$2&lt;$D26-1," ",IF(AV$2-$K$2+1&gt;'Primary Inputs'!$C$17,0,(SUM(OFFSET($K$114:$K$163,0,AV$2-$K$2-$D26+1)))*$F26))</f>
        <v>0</v>
      </c>
      <c r="AW26" s="125">
        <f ca="1">IF(AW$2-$K$2&lt;$D26-1," ",IF(AW$2-$K$2+1&gt;'Primary Inputs'!$C$17,0,(SUM(OFFSET($K$114:$K$163,0,AW$2-$K$2-$D26+1)))*$F26))</f>
        <v>0</v>
      </c>
      <c r="AX26" s="125">
        <f ca="1">IF(AX$2-$K$2&lt;$D26-1," ",IF(AX$2-$K$2+1&gt;'Primary Inputs'!$C$17,0,(SUM(OFFSET($K$114:$K$163,0,AX$2-$K$2-$D26+1)))*$F26))</f>
        <v>0</v>
      </c>
      <c r="AY26" s="125">
        <f ca="1">IF(AY$2-$K$2&lt;$D26-1," ",IF(AY$2-$K$2+1&gt;'Primary Inputs'!$C$17,0,(SUM(OFFSET($K$114:$K$163,0,AY$2-$K$2-$D26+1)))*$F26))</f>
        <v>0</v>
      </c>
      <c r="AZ26" s="125">
        <f ca="1">IF(AZ$2-$K$2&lt;$D26-1," ",IF(AZ$2-$K$2+1&gt;'Primary Inputs'!$C$17,0,(SUM(OFFSET($K$114:$K$163,0,AZ$2-$K$2-$D26+1)))*$F26))</f>
        <v>0</v>
      </c>
      <c r="BA26" s="125">
        <f ca="1">IF(BA$2-$K$2&lt;$D26-1," ",IF(BA$2-$K$2+1&gt;'Primary Inputs'!$C$17,0,(SUM(OFFSET($K$114:$K$163,0,BA$2-$K$2-$D26+1)))*$F26))</f>
        <v>0</v>
      </c>
      <c r="BB26" s="125">
        <f ca="1">IF(BB$2-$K$2&lt;$D26-1," ",IF(BB$2-$K$2+1&gt;'Primary Inputs'!$C$17,0,(SUM(OFFSET($K$114:$K$163,0,BB$2-$K$2-$D26+1)))*$F26))</f>
        <v>0</v>
      </c>
      <c r="BC26" s="125">
        <f ca="1">IF(BC$2-$K$2&lt;$D26-1," ",IF(BC$2-$K$2+1&gt;'Primary Inputs'!$C$17,0,(SUM(OFFSET($K$114:$K$163,0,BC$2-$K$2-$D26+1)))*$F26))</f>
        <v>0</v>
      </c>
      <c r="BD26" s="125">
        <f ca="1">IF(BD$2-$K$2&lt;$D26-1," ",IF(BD$2-$K$2+1&gt;'Primary Inputs'!$C$17,0,(SUM(OFFSET($K$114:$K$163,0,BD$2-$K$2-$D26+1)))*$F26))</f>
        <v>0</v>
      </c>
      <c r="BE26" s="125">
        <f ca="1">IF(BE$2-$K$2&lt;$D26-1," ",IF(BE$2-$K$2+1&gt;'Primary Inputs'!$C$17,0,(SUM(OFFSET($K$114:$K$163,0,BE$2-$K$2-$D26+1)))*$F26))</f>
        <v>0</v>
      </c>
      <c r="BF26" s="125">
        <f ca="1">IF(BF$2-$K$2&lt;$D26-1," ",IF(BF$2-$K$2+1&gt;'Primary Inputs'!$C$17,0,(SUM(OFFSET($K$114:$K$163,0,BF$2-$K$2-$D26+1)))*$F26))</f>
        <v>0</v>
      </c>
      <c r="BG26" s="125">
        <f ca="1">IF(BG$2-$K$2&lt;$D26-1," ",IF(BG$2-$K$2+1&gt;'Primary Inputs'!$C$17,0,(SUM(OFFSET($K$114:$K$163,0,BG$2-$K$2-$D26+1)))*$F26))</f>
        <v>0</v>
      </c>
      <c r="BH26" s="125">
        <f ca="1">IF(BH$2-$K$2&lt;$D26-1," ",IF(BH$2-$K$2+1&gt;'Primary Inputs'!$C$17,0,(SUM(OFFSET($K$114:$K$163,0,BH$2-$K$2-$D26+1)))*$F26))</f>
        <v>0</v>
      </c>
    </row>
    <row r="27" spans="1:60">
      <c r="A27" s="104"/>
      <c r="B27" s="104"/>
      <c r="C27" s="104"/>
      <c r="D27" s="167">
        <v>21</v>
      </c>
      <c r="E27" t="s">
        <v>215</v>
      </c>
      <c r="F27" s="104">
        <f ca="1">OFFSET('Primary Inputs'!$E$12,0,Calculations!$D27-1)</f>
        <v>0</v>
      </c>
      <c r="G27" s="104"/>
      <c r="H27" s="104"/>
      <c r="I27" s="104"/>
      <c r="J27" s="104"/>
      <c r="K27" s="125" t="str">
        <f ca="1">IF(K$2-$K$2&lt;$D27-1," ",IF(K$2-$K$2+1&gt;'Primary Inputs'!$C$17,0,(SUM(OFFSET($K$114:$K$163,0,K$2-$K$2-$D27+1)))*$F27))</f>
        <v xml:space="preserve"> </v>
      </c>
      <c r="L27" s="125" t="str">
        <f ca="1">IF(L$2-$K$2&lt;$D27-1," ",IF(L$2-$K$2+1&gt;'Primary Inputs'!$C$17,0,(SUM(OFFSET($K$114:$K$163,0,L$2-$K$2-$D27+1)))*$F27))</f>
        <v xml:space="preserve"> </v>
      </c>
      <c r="M27" s="125" t="str">
        <f ca="1">IF(M$2-$K$2&lt;$D27-1," ",IF(M$2-$K$2+1&gt;'Primary Inputs'!$C$17,0,(SUM(OFFSET($K$114:$K$163,0,M$2-$K$2-$D27+1)))*$F27))</f>
        <v xml:space="preserve"> </v>
      </c>
      <c r="N27" s="125" t="str">
        <f ca="1">IF(N$2-$K$2&lt;$D27-1," ",IF(N$2-$K$2+1&gt;'Primary Inputs'!$C$17,0,(SUM(OFFSET($K$114:$K$163,0,N$2-$K$2-$D27+1)))*$F27))</f>
        <v xml:space="preserve"> </v>
      </c>
      <c r="O27" s="125" t="str">
        <f ca="1">IF(O$2-$K$2&lt;$D27-1," ",IF(O$2-$K$2+1&gt;'Primary Inputs'!$C$17,0,(SUM(OFFSET($K$114:$K$163,0,O$2-$K$2-$D27+1)))*$F27))</f>
        <v xml:space="preserve"> </v>
      </c>
      <c r="P27" s="125" t="str">
        <f ca="1">IF(P$2-$K$2&lt;$D27-1," ",IF(P$2-$K$2+1&gt;'Primary Inputs'!$C$17,0,(SUM(OFFSET($K$114:$K$163,0,P$2-$K$2-$D27+1)))*$F27))</f>
        <v xml:space="preserve"> </v>
      </c>
      <c r="Q27" s="125" t="str">
        <f ca="1">IF(Q$2-$K$2&lt;$D27-1," ",IF(Q$2-$K$2+1&gt;'Primary Inputs'!$C$17,0,(SUM(OFFSET($K$114:$K$163,0,Q$2-$K$2-$D27+1)))*$F27))</f>
        <v xml:space="preserve"> </v>
      </c>
      <c r="R27" s="125" t="str">
        <f ca="1">IF(R$2-$K$2&lt;$D27-1," ",IF(R$2-$K$2+1&gt;'Primary Inputs'!$C$17,0,(SUM(OFFSET($K$114:$K$163,0,R$2-$K$2-$D27+1)))*$F27))</f>
        <v xml:space="preserve"> </v>
      </c>
      <c r="S27" s="125" t="str">
        <f ca="1">IF(S$2-$K$2&lt;$D27-1," ",IF(S$2-$K$2+1&gt;'Primary Inputs'!$C$17,0,(SUM(OFFSET($K$114:$K$163,0,S$2-$K$2-$D27+1)))*$F27))</f>
        <v xml:space="preserve"> </v>
      </c>
      <c r="T27" s="125" t="str">
        <f ca="1">IF(T$2-$K$2&lt;$D27-1," ",IF(T$2-$K$2+1&gt;'Primary Inputs'!$C$17,0,(SUM(OFFSET($K$114:$K$163,0,T$2-$K$2-$D27+1)))*$F27))</f>
        <v xml:space="preserve"> </v>
      </c>
      <c r="U27" s="125" t="str">
        <f ca="1">IF(U$2-$K$2&lt;$D27-1," ",IF(U$2-$K$2+1&gt;'Primary Inputs'!$C$17,0,(SUM(OFFSET($K$114:$K$163,0,U$2-$K$2-$D27+1)))*$F27))</f>
        <v xml:space="preserve"> </v>
      </c>
      <c r="V27" s="125" t="str">
        <f ca="1">IF(V$2-$K$2&lt;$D27-1," ",IF(V$2-$K$2+1&gt;'Primary Inputs'!$C$17,0,(SUM(OFFSET($K$114:$K$163,0,V$2-$K$2-$D27+1)))*$F27))</f>
        <v xml:space="preserve"> </v>
      </c>
      <c r="W27" s="125" t="str">
        <f ca="1">IF(W$2-$K$2&lt;$D27-1," ",IF(W$2-$K$2+1&gt;'Primary Inputs'!$C$17,0,(SUM(OFFSET($K$114:$K$163,0,W$2-$K$2-$D27+1)))*$F27))</f>
        <v xml:space="preserve"> </v>
      </c>
      <c r="X27" s="125" t="str">
        <f ca="1">IF(X$2-$K$2&lt;$D27-1," ",IF(X$2-$K$2+1&gt;'Primary Inputs'!$C$17,0,(SUM(OFFSET($K$114:$K$163,0,X$2-$K$2-$D27+1)))*$F27))</f>
        <v xml:space="preserve"> </v>
      </c>
      <c r="Y27" s="125" t="str">
        <f ca="1">IF(Y$2-$K$2&lt;$D27-1," ",IF(Y$2-$K$2+1&gt;'Primary Inputs'!$C$17,0,(SUM(OFFSET($K$114:$K$163,0,Y$2-$K$2-$D27+1)))*$F27))</f>
        <v xml:space="preserve"> </v>
      </c>
      <c r="Z27" s="125" t="str">
        <f ca="1">IF(Z$2-$K$2&lt;$D27-1," ",IF(Z$2-$K$2+1&gt;'Primary Inputs'!$C$17,0,(SUM(OFFSET($K$114:$K$163,0,Z$2-$K$2-$D27+1)))*$F27))</f>
        <v xml:space="preserve"> </v>
      </c>
      <c r="AA27" s="125" t="str">
        <f ca="1">IF(AA$2-$K$2&lt;$D27-1," ",IF(AA$2-$K$2+1&gt;'Primary Inputs'!$C$17,0,(SUM(OFFSET($K$114:$K$163,0,AA$2-$K$2-$D27+1)))*$F27))</f>
        <v xml:space="preserve"> </v>
      </c>
      <c r="AB27" s="125" t="str">
        <f ca="1">IF(AB$2-$K$2&lt;$D27-1," ",IF(AB$2-$K$2+1&gt;'Primary Inputs'!$C$17,0,(SUM(OFFSET($K$114:$K$163,0,AB$2-$K$2-$D27+1)))*$F27))</f>
        <v xml:space="preserve"> </v>
      </c>
      <c r="AC27" s="125" t="str">
        <f ca="1">IF(AC$2-$K$2&lt;$D27-1," ",IF(AC$2-$K$2+1&gt;'Primary Inputs'!$C$17,0,(SUM(OFFSET($K$114:$K$163,0,AC$2-$K$2-$D27+1)))*$F27))</f>
        <v xml:space="preserve"> </v>
      </c>
      <c r="AD27" s="125" t="str">
        <f ca="1">IF(AD$2-$K$2&lt;$D27-1," ",IF(AD$2-$K$2+1&gt;'Primary Inputs'!$C$17,0,(SUM(OFFSET($K$114:$K$163,0,AD$2-$K$2-$D27+1)))*$F27))</f>
        <v xml:space="preserve"> </v>
      </c>
      <c r="AE27" s="125">
        <f ca="1">IF(AE$2-$K$2&lt;$D27-1," ",IF(AE$2-$K$2+1&gt;'Primary Inputs'!$C$17,0,(SUM(OFFSET($K$114:$K$163,0,AE$2-$K$2-$D27+1)))*$F27))</f>
        <v>0</v>
      </c>
      <c r="AF27" s="125">
        <f ca="1">IF(AF$2-$K$2&lt;$D27-1," ",IF(AF$2-$K$2+1&gt;'Primary Inputs'!$C$17,0,(SUM(OFFSET($K$114:$K$163,0,AF$2-$K$2-$D27+1)))*$F27))</f>
        <v>0</v>
      </c>
      <c r="AG27" s="125">
        <f ca="1">IF(AG$2-$K$2&lt;$D27-1," ",IF(AG$2-$K$2+1&gt;'Primary Inputs'!$C$17,0,(SUM(OFFSET($K$114:$K$163,0,AG$2-$K$2-$D27+1)))*$F27))</f>
        <v>0</v>
      </c>
      <c r="AH27" s="125">
        <f ca="1">IF(AH$2-$K$2&lt;$D27-1," ",IF(AH$2-$K$2+1&gt;'Primary Inputs'!$C$17,0,(SUM(OFFSET($K$114:$K$163,0,AH$2-$K$2-$D27+1)))*$F27))</f>
        <v>0</v>
      </c>
      <c r="AI27" s="125">
        <f ca="1">IF(AI$2-$K$2&lt;$D27-1," ",IF(AI$2-$K$2+1&gt;'Primary Inputs'!$C$17,0,(SUM(OFFSET($K$114:$K$163,0,AI$2-$K$2-$D27+1)))*$F27))</f>
        <v>0</v>
      </c>
      <c r="AJ27" s="125">
        <f ca="1">IF(AJ$2-$K$2&lt;$D27-1," ",IF(AJ$2-$K$2+1&gt;'Primary Inputs'!$C$17,0,(SUM(OFFSET($K$114:$K$163,0,AJ$2-$K$2-$D27+1)))*$F27))</f>
        <v>0</v>
      </c>
      <c r="AK27" s="125">
        <f ca="1">IF(AK$2-$K$2&lt;$D27-1," ",IF(AK$2-$K$2+1&gt;'Primary Inputs'!$C$17,0,(SUM(OFFSET($K$114:$K$163,0,AK$2-$K$2-$D27+1)))*$F27))</f>
        <v>0</v>
      </c>
      <c r="AL27" s="125">
        <f ca="1">IF(AL$2-$K$2&lt;$D27-1," ",IF(AL$2-$K$2+1&gt;'Primary Inputs'!$C$17,0,(SUM(OFFSET($K$114:$K$163,0,AL$2-$K$2-$D27+1)))*$F27))</f>
        <v>0</v>
      </c>
      <c r="AM27" s="125">
        <f ca="1">IF(AM$2-$K$2&lt;$D27-1," ",IF(AM$2-$K$2+1&gt;'Primary Inputs'!$C$17,0,(SUM(OFFSET($K$114:$K$163,0,AM$2-$K$2-$D27+1)))*$F27))</f>
        <v>0</v>
      </c>
      <c r="AN27" s="125">
        <f ca="1">IF(AN$2-$K$2&lt;$D27-1," ",IF(AN$2-$K$2+1&gt;'Primary Inputs'!$C$17,0,(SUM(OFFSET($K$114:$K$163,0,AN$2-$K$2-$D27+1)))*$F27))</f>
        <v>0</v>
      </c>
      <c r="AO27" s="125">
        <f ca="1">IF(AO$2-$K$2&lt;$D27-1," ",IF(AO$2-$K$2+1&gt;'Primary Inputs'!$C$17,0,(SUM(OFFSET($K$114:$K$163,0,AO$2-$K$2-$D27+1)))*$F27))</f>
        <v>0</v>
      </c>
      <c r="AP27" s="125">
        <f ca="1">IF(AP$2-$K$2&lt;$D27-1," ",IF(AP$2-$K$2+1&gt;'Primary Inputs'!$C$17,0,(SUM(OFFSET($K$114:$K$163,0,AP$2-$K$2-$D27+1)))*$F27))</f>
        <v>0</v>
      </c>
      <c r="AQ27" s="125">
        <f ca="1">IF(AQ$2-$K$2&lt;$D27-1," ",IF(AQ$2-$K$2+1&gt;'Primary Inputs'!$C$17,0,(SUM(OFFSET($K$114:$K$163,0,AQ$2-$K$2-$D27+1)))*$F27))</f>
        <v>0</v>
      </c>
      <c r="AR27" s="125">
        <f ca="1">IF(AR$2-$K$2&lt;$D27-1," ",IF(AR$2-$K$2+1&gt;'Primary Inputs'!$C$17,0,(SUM(OFFSET($K$114:$K$163,0,AR$2-$K$2-$D27+1)))*$F27))</f>
        <v>0</v>
      </c>
      <c r="AS27" s="125">
        <f ca="1">IF(AS$2-$K$2&lt;$D27-1," ",IF(AS$2-$K$2+1&gt;'Primary Inputs'!$C$17,0,(SUM(OFFSET($K$114:$K$163,0,AS$2-$K$2-$D27+1)))*$F27))</f>
        <v>0</v>
      </c>
      <c r="AT27" s="125">
        <f ca="1">IF(AT$2-$K$2&lt;$D27-1," ",IF(AT$2-$K$2+1&gt;'Primary Inputs'!$C$17,0,(SUM(OFFSET($K$114:$K$163,0,AT$2-$K$2-$D27+1)))*$F27))</f>
        <v>0</v>
      </c>
      <c r="AU27" s="125">
        <f ca="1">IF(AU$2-$K$2&lt;$D27-1," ",IF(AU$2-$K$2+1&gt;'Primary Inputs'!$C$17,0,(SUM(OFFSET($K$114:$K$163,0,AU$2-$K$2-$D27+1)))*$F27))</f>
        <v>0</v>
      </c>
      <c r="AV27" s="125">
        <f ca="1">IF(AV$2-$K$2&lt;$D27-1," ",IF(AV$2-$K$2+1&gt;'Primary Inputs'!$C$17,0,(SUM(OFFSET($K$114:$K$163,0,AV$2-$K$2-$D27+1)))*$F27))</f>
        <v>0</v>
      </c>
      <c r="AW27" s="125">
        <f ca="1">IF(AW$2-$K$2&lt;$D27-1," ",IF(AW$2-$K$2+1&gt;'Primary Inputs'!$C$17,0,(SUM(OFFSET($K$114:$K$163,0,AW$2-$K$2-$D27+1)))*$F27))</f>
        <v>0</v>
      </c>
      <c r="AX27" s="125">
        <f ca="1">IF(AX$2-$K$2&lt;$D27-1," ",IF(AX$2-$K$2+1&gt;'Primary Inputs'!$C$17,0,(SUM(OFFSET($K$114:$K$163,0,AX$2-$K$2-$D27+1)))*$F27))</f>
        <v>0</v>
      </c>
      <c r="AY27" s="125">
        <f ca="1">IF(AY$2-$K$2&lt;$D27-1," ",IF(AY$2-$K$2+1&gt;'Primary Inputs'!$C$17,0,(SUM(OFFSET($K$114:$K$163,0,AY$2-$K$2-$D27+1)))*$F27))</f>
        <v>0</v>
      </c>
      <c r="AZ27" s="125">
        <f ca="1">IF(AZ$2-$K$2&lt;$D27-1," ",IF(AZ$2-$K$2+1&gt;'Primary Inputs'!$C$17,0,(SUM(OFFSET($K$114:$K$163,0,AZ$2-$K$2-$D27+1)))*$F27))</f>
        <v>0</v>
      </c>
      <c r="BA27" s="125">
        <f ca="1">IF(BA$2-$K$2&lt;$D27-1," ",IF(BA$2-$K$2+1&gt;'Primary Inputs'!$C$17,0,(SUM(OFFSET($K$114:$K$163,0,BA$2-$K$2-$D27+1)))*$F27))</f>
        <v>0</v>
      </c>
      <c r="BB27" s="125">
        <f ca="1">IF(BB$2-$K$2&lt;$D27-1," ",IF(BB$2-$K$2+1&gt;'Primary Inputs'!$C$17,0,(SUM(OFFSET($K$114:$K$163,0,BB$2-$K$2-$D27+1)))*$F27))</f>
        <v>0</v>
      </c>
      <c r="BC27" s="125">
        <f ca="1">IF(BC$2-$K$2&lt;$D27-1," ",IF(BC$2-$K$2+1&gt;'Primary Inputs'!$C$17,0,(SUM(OFFSET($K$114:$K$163,0,BC$2-$K$2-$D27+1)))*$F27))</f>
        <v>0</v>
      </c>
      <c r="BD27" s="125">
        <f ca="1">IF(BD$2-$K$2&lt;$D27-1," ",IF(BD$2-$K$2+1&gt;'Primary Inputs'!$C$17,0,(SUM(OFFSET($K$114:$K$163,0,BD$2-$K$2-$D27+1)))*$F27))</f>
        <v>0</v>
      </c>
      <c r="BE27" s="125">
        <f ca="1">IF(BE$2-$K$2&lt;$D27-1," ",IF(BE$2-$K$2+1&gt;'Primary Inputs'!$C$17,0,(SUM(OFFSET($K$114:$K$163,0,BE$2-$K$2-$D27+1)))*$F27))</f>
        <v>0</v>
      </c>
      <c r="BF27" s="125">
        <f ca="1">IF(BF$2-$K$2&lt;$D27-1," ",IF(BF$2-$K$2+1&gt;'Primary Inputs'!$C$17,0,(SUM(OFFSET($K$114:$K$163,0,BF$2-$K$2-$D27+1)))*$F27))</f>
        <v>0</v>
      </c>
      <c r="BG27" s="125">
        <f ca="1">IF(BG$2-$K$2&lt;$D27-1," ",IF(BG$2-$K$2+1&gt;'Primary Inputs'!$C$17,0,(SUM(OFFSET($K$114:$K$163,0,BG$2-$K$2-$D27+1)))*$F27))</f>
        <v>0</v>
      </c>
      <c r="BH27" s="125">
        <f ca="1">IF(BH$2-$K$2&lt;$D27-1," ",IF(BH$2-$K$2+1&gt;'Primary Inputs'!$C$17,0,(SUM(OFFSET($K$114:$K$163,0,BH$2-$K$2-$D27+1)))*$F27))</f>
        <v>0</v>
      </c>
    </row>
    <row r="28" spans="1:60">
      <c r="A28" s="104"/>
      <c r="B28" s="104"/>
      <c r="C28" s="104"/>
      <c r="D28" s="167">
        <v>22</v>
      </c>
      <c r="E28" t="s">
        <v>216</v>
      </c>
      <c r="F28" s="104">
        <f ca="1">OFFSET('Primary Inputs'!$E$12,0,Calculations!$D28-1)</f>
        <v>0</v>
      </c>
      <c r="G28" s="104"/>
      <c r="H28" s="104"/>
      <c r="I28" s="104"/>
      <c r="J28" s="104"/>
      <c r="K28" s="125" t="str">
        <f ca="1">IF(K$2-$K$2&lt;$D28-1," ",IF(K$2-$K$2+1&gt;'Primary Inputs'!$C$17,0,(SUM(OFFSET($K$114:$K$163,0,K$2-$K$2-$D28+1)))*$F28))</f>
        <v xml:space="preserve"> </v>
      </c>
      <c r="L28" s="125" t="str">
        <f ca="1">IF(L$2-$K$2&lt;$D28-1," ",IF(L$2-$K$2+1&gt;'Primary Inputs'!$C$17,0,(SUM(OFFSET($K$114:$K$163,0,L$2-$K$2-$D28+1)))*$F28))</f>
        <v xml:space="preserve"> </v>
      </c>
      <c r="M28" s="125" t="str">
        <f ca="1">IF(M$2-$K$2&lt;$D28-1," ",IF(M$2-$K$2+1&gt;'Primary Inputs'!$C$17,0,(SUM(OFFSET($K$114:$K$163,0,M$2-$K$2-$D28+1)))*$F28))</f>
        <v xml:space="preserve"> </v>
      </c>
      <c r="N28" s="125" t="str">
        <f ca="1">IF(N$2-$K$2&lt;$D28-1," ",IF(N$2-$K$2+1&gt;'Primary Inputs'!$C$17,0,(SUM(OFFSET($K$114:$K$163,0,N$2-$K$2-$D28+1)))*$F28))</f>
        <v xml:space="preserve"> </v>
      </c>
      <c r="O28" s="125" t="str">
        <f ca="1">IF(O$2-$K$2&lt;$D28-1," ",IF(O$2-$K$2+1&gt;'Primary Inputs'!$C$17,0,(SUM(OFFSET($K$114:$K$163,0,O$2-$K$2-$D28+1)))*$F28))</f>
        <v xml:space="preserve"> </v>
      </c>
      <c r="P28" s="125" t="str">
        <f ca="1">IF(P$2-$K$2&lt;$D28-1," ",IF(P$2-$K$2+1&gt;'Primary Inputs'!$C$17,0,(SUM(OFFSET($K$114:$K$163,0,P$2-$K$2-$D28+1)))*$F28))</f>
        <v xml:space="preserve"> </v>
      </c>
      <c r="Q28" s="125" t="str">
        <f ca="1">IF(Q$2-$K$2&lt;$D28-1," ",IF(Q$2-$K$2+1&gt;'Primary Inputs'!$C$17,0,(SUM(OFFSET($K$114:$K$163,0,Q$2-$K$2-$D28+1)))*$F28))</f>
        <v xml:space="preserve"> </v>
      </c>
      <c r="R28" s="125" t="str">
        <f ca="1">IF(R$2-$K$2&lt;$D28-1," ",IF(R$2-$K$2+1&gt;'Primary Inputs'!$C$17,0,(SUM(OFFSET($K$114:$K$163,0,R$2-$K$2-$D28+1)))*$F28))</f>
        <v xml:space="preserve"> </v>
      </c>
      <c r="S28" s="125" t="str">
        <f ca="1">IF(S$2-$K$2&lt;$D28-1," ",IF(S$2-$K$2+1&gt;'Primary Inputs'!$C$17,0,(SUM(OFFSET($K$114:$K$163,0,S$2-$K$2-$D28+1)))*$F28))</f>
        <v xml:space="preserve"> </v>
      </c>
      <c r="T28" s="125" t="str">
        <f ca="1">IF(T$2-$K$2&lt;$D28-1," ",IF(T$2-$K$2+1&gt;'Primary Inputs'!$C$17,0,(SUM(OFFSET($K$114:$K$163,0,T$2-$K$2-$D28+1)))*$F28))</f>
        <v xml:space="preserve"> </v>
      </c>
      <c r="U28" s="125" t="str">
        <f ca="1">IF(U$2-$K$2&lt;$D28-1," ",IF(U$2-$K$2+1&gt;'Primary Inputs'!$C$17,0,(SUM(OFFSET($K$114:$K$163,0,U$2-$K$2-$D28+1)))*$F28))</f>
        <v xml:space="preserve"> </v>
      </c>
      <c r="V28" s="125" t="str">
        <f ca="1">IF(V$2-$K$2&lt;$D28-1," ",IF(V$2-$K$2+1&gt;'Primary Inputs'!$C$17,0,(SUM(OFFSET($K$114:$K$163,0,V$2-$K$2-$D28+1)))*$F28))</f>
        <v xml:space="preserve"> </v>
      </c>
      <c r="W28" s="125" t="str">
        <f ca="1">IF(W$2-$K$2&lt;$D28-1," ",IF(W$2-$K$2+1&gt;'Primary Inputs'!$C$17,0,(SUM(OFFSET($K$114:$K$163,0,W$2-$K$2-$D28+1)))*$F28))</f>
        <v xml:space="preserve"> </v>
      </c>
      <c r="X28" s="125" t="str">
        <f ca="1">IF(X$2-$K$2&lt;$D28-1," ",IF(X$2-$K$2+1&gt;'Primary Inputs'!$C$17,0,(SUM(OFFSET($K$114:$K$163,0,X$2-$K$2-$D28+1)))*$F28))</f>
        <v xml:space="preserve"> </v>
      </c>
      <c r="Y28" s="125" t="str">
        <f ca="1">IF(Y$2-$K$2&lt;$D28-1," ",IF(Y$2-$K$2+1&gt;'Primary Inputs'!$C$17,0,(SUM(OFFSET($K$114:$K$163,0,Y$2-$K$2-$D28+1)))*$F28))</f>
        <v xml:space="preserve"> </v>
      </c>
      <c r="Z28" s="125" t="str">
        <f ca="1">IF(Z$2-$K$2&lt;$D28-1," ",IF(Z$2-$K$2+1&gt;'Primary Inputs'!$C$17,0,(SUM(OFFSET($K$114:$K$163,0,Z$2-$K$2-$D28+1)))*$F28))</f>
        <v xml:space="preserve"> </v>
      </c>
      <c r="AA28" s="125" t="str">
        <f ca="1">IF(AA$2-$K$2&lt;$D28-1," ",IF(AA$2-$K$2+1&gt;'Primary Inputs'!$C$17,0,(SUM(OFFSET($K$114:$K$163,0,AA$2-$K$2-$D28+1)))*$F28))</f>
        <v xml:space="preserve"> </v>
      </c>
      <c r="AB28" s="125" t="str">
        <f ca="1">IF(AB$2-$K$2&lt;$D28-1," ",IF(AB$2-$K$2+1&gt;'Primary Inputs'!$C$17,0,(SUM(OFFSET($K$114:$K$163,0,AB$2-$K$2-$D28+1)))*$F28))</f>
        <v xml:space="preserve"> </v>
      </c>
      <c r="AC28" s="125" t="str">
        <f ca="1">IF(AC$2-$K$2&lt;$D28-1," ",IF(AC$2-$K$2+1&gt;'Primary Inputs'!$C$17,0,(SUM(OFFSET($K$114:$K$163,0,AC$2-$K$2-$D28+1)))*$F28))</f>
        <v xml:space="preserve"> </v>
      </c>
      <c r="AD28" s="125" t="str">
        <f ca="1">IF(AD$2-$K$2&lt;$D28-1," ",IF(AD$2-$K$2+1&gt;'Primary Inputs'!$C$17,0,(SUM(OFFSET($K$114:$K$163,0,AD$2-$K$2-$D28+1)))*$F28))</f>
        <v xml:space="preserve"> </v>
      </c>
      <c r="AE28" s="125" t="str">
        <f ca="1">IF(AE$2-$K$2&lt;$D28-1," ",IF(AE$2-$K$2+1&gt;'Primary Inputs'!$C$17,0,(SUM(OFFSET($K$114:$K$163,0,AE$2-$K$2-$D28+1)))*$F28))</f>
        <v xml:space="preserve"> </v>
      </c>
      <c r="AF28" s="125">
        <f ca="1">IF(AF$2-$K$2&lt;$D28-1," ",IF(AF$2-$K$2+1&gt;'Primary Inputs'!$C$17,0,(SUM(OFFSET($K$114:$K$163,0,AF$2-$K$2-$D28+1)))*$F28))</f>
        <v>0</v>
      </c>
      <c r="AG28" s="125">
        <f ca="1">IF(AG$2-$K$2&lt;$D28-1," ",IF(AG$2-$K$2+1&gt;'Primary Inputs'!$C$17,0,(SUM(OFFSET($K$114:$K$163,0,AG$2-$K$2-$D28+1)))*$F28))</f>
        <v>0</v>
      </c>
      <c r="AH28" s="125">
        <f ca="1">IF(AH$2-$K$2&lt;$D28-1," ",IF(AH$2-$K$2+1&gt;'Primary Inputs'!$C$17,0,(SUM(OFFSET($K$114:$K$163,0,AH$2-$K$2-$D28+1)))*$F28))</f>
        <v>0</v>
      </c>
      <c r="AI28" s="125">
        <f ca="1">IF(AI$2-$K$2&lt;$D28-1," ",IF(AI$2-$K$2+1&gt;'Primary Inputs'!$C$17,0,(SUM(OFFSET($K$114:$K$163,0,AI$2-$K$2-$D28+1)))*$F28))</f>
        <v>0</v>
      </c>
      <c r="AJ28" s="125">
        <f ca="1">IF(AJ$2-$K$2&lt;$D28-1," ",IF(AJ$2-$K$2+1&gt;'Primary Inputs'!$C$17,0,(SUM(OFFSET($K$114:$K$163,0,AJ$2-$K$2-$D28+1)))*$F28))</f>
        <v>0</v>
      </c>
      <c r="AK28" s="125">
        <f ca="1">IF(AK$2-$K$2&lt;$D28-1," ",IF(AK$2-$K$2+1&gt;'Primary Inputs'!$C$17,0,(SUM(OFFSET($K$114:$K$163,0,AK$2-$K$2-$D28+1)))*$F28))</f>
        <v>0</v>
      </c>
      <c r="AL28" s="125">
        <f ca="1">IF(AL$2-$K$2&lt;$D28-1," ",IF(AL$2-$K$2+1&gt;'Primary Inputs'!$C$17,0,(SUM(OFFSET($K$114:$K$163,0,AL$2-$K$2-$D28+1)))*$F28))</f>
        <v>0</v>
      </c>
      <c r="AM28" s="125">
        <f ca="1">IF(AM$2-$K$2&lt;$D28-1," ",IF(AM$2-$K$2+1&gt;'Primary Inputs'!$C$17,0,(SUM(OFFSET($K$114:$K$163,0,AM$2-$K$2-$D28+1)))*$F28))</f>
        <v>0</v>
      </c>
      <c r="AN28" s="125">
        <f ca="1">IF(AN$2-$K$2&lt;$D28-1," ",IF(AN$2-$K$2+1&gt;'Primary Inputs'!$C$17,0,(SUM(OFFSET($K$114:$K$163,0,AN$2-$K$2-$D28+1)))*$F28))</f>
        <v>0</v>
      </c>
      <c r="AO28" s="125">
        <f ca="1">IF(AO$2-$K$2&lt;$D28-1," ",IF(AO$2-$K$2+1&gt;'Primary Inputs'!$C$17,0,(SUM(OFFSET($K$114:$K$163,0,AO$2-$K$2-$D28+1)))*$F28))</f>
        <v>0</v>
      </c>
      <c r="AP28" s="125">
        <f ca="1">IF(AP$2-$K$2&lt;$D28-1," ",IF(AP$2-$K$2+1&gt;'Primary Inputs'!$C$17,0,(SUM(OFFSET($K$114:$K$163,0,AP$2-$K$2-$D28+1)))*$F28))</f>
        <v>0</v>
      </c>
      <c r="AQ28" s="125">
        <f ca="1">IF(AQ$2-$K$2&lt;$D28-1," ",IF(AQ$2-$K$2+1&gt;'Primary Inputs'!$C$17,0,(SUM(OFFSET($K$114:$K$163,0,AQ$2-$K$2-$D28+1)))*$F28))</f>
        <v>0</v>
      </c>
      <c r="AR28" s="125">
        <f ca="1">IF(AR$2-$K$2&lt;$D28-1," ",IF(AR$2-$K$2+1&gt;'Primary Inputs'!$C$17,0,(SUM(OFFSET($K$114:$K$163,0,AR$2-$K$2-$D28+1)))*$F28))</f>
        <v>0</v>
      </c>
      <c r="AS28" s="125">
        <f ca="1">IF(AS$2-$K$2&lt;$D28-1," ",IF(AS$2-$K$2+1&gt;'Primary Inputs'!$C$17,0,(SUM(OFFSET($K$114:$K$163,0,AS$2-$K$2-$D28+1)))*$F28))</f>
        <v>0</v>
      </c>
      <c r="AT28" s="125">
        <f ca="1">IF(AT$2-$K$2&lt;$D28-1," ",IF(AT$2-$K$2+1&gt;'Primary Inputs'!$C$17,0,(SUM(OFFSET($K$114:$K$163,0,AT$2-$K$2-$D28+1)))*$F28))</f>
        <v>0</v>
      </c>
      <c r="AU28" s="125">
        <f ca="1">IF(AU$2-$K$2&lt;$D28-1," ",IF(AU$2-$K$2+1&gt;'Primary Inputs'!$C$17,0,(SUM(OFFSET($K$114:$K$163,0,AU$2-$K$2-$D28+1)))*$F28))</f>
        <v>0</v>
      </c>
      <c r="AV28" s="125">
        <f ca="1">IF(AV$2-$K$2&lt;$D28-1," ",IF(AV$2-$K$2+1&gt;'Primary Inputs'!$C$17,0,(SUM(OFFSET($K$114:$K$163,0,AV$2-$K$2-$D28+1)))*$F28))</f>
        <v>0</v>
      </c>
      <c r="AW28" s="125">
        <f ca="1">IF(AW$2-$K$2&lt;$D28-1," ",IF(AW$2-$K$2+1&gt;'Primary Inputs'!$C$17,0,(SUM(OFFSET($K$114:$K$163,0,AW$2-$K$2-$D28+1)))*$F28))</f>
        <v>0</v>
      </c>
      <c r="AX28" s="125">
        <f ca="1">IF(AX$2-$K$2&lt;$D28-1," ",IF(AX$2-$K$2+1&gt;'Primary Inputs'!$C$17,0,(SUM(OFFSET($K$114:$K$163,0,AX$2-$K$2-$D28+1)))*$F28))</f>
        <v>0</v>
      </c>
      <c r="AY28" s="125">
        <f ca="1">IF(AY$2-$K$2&lt;$D28-1," ",IF(AY$2-$K$2+1&gt;'Primary Inputs'!$C$17,0,(SUM(OFFSET($K$114:$K$163,0,AY$2-$K$2-$D28+1)))*$F28))</f>
        <v>0</v>
      </c>
      <c r="AZ28" s="125">
        <f ca="1">IF(AZ$2-$K$2&lt;$D28-1," ",IF(AZ$2-$K$2+1&gt;'Primary Inputs'!$C$17,0,(SUM(OFFSET($K$114:$K$163,0,AZ$2-$K$2-$D28+1)))*$F28))</f>
        <v>0</v>
      </c>
      <c r="BA28" s="125">
        <f ca="1">IF(BA$2-$K$2&lt;$D28-1," ",IF(BA$2-$K$2+1&gt;'Primary Inputs'!$C$17,0,(SUM(OFFSET($K$114:$K$163,0,BA$2-$K$2-$D28+1)))*$F28))</f>
        <v>0</v>
      </c>
      <c r="BB28" s="125">
        <f ca="1">IF(BB$2-$K$2&lt;$D28-1," ",IF(BB$2-$K$2+1&gt;'Primary Inputs'!$C$17,0,(SUM(OFFSET($K$114:$K$163,0,BB$2-$K$2-$D28+1)))*$F28))</f>
        <v>0</v>
      </c>
      <c r="BC28" s="125">
        <f ca="1">IF(BC$2-$K$2&lt;$D28-1," ",IF(BC$2-$K$2+1&gt;'Primary Inputs'!$C$17,0,(SUM(OFFSET($K$114:$K$163,0,BC$2-$K$2-$D28+1)))*$F28))</f>
        <v>0</v>
      </c>
      <c r="BD28" s="125">
        <f ca="1">IF(BD$2-$K$2&lt;$D28-1," ",IF(BD$2-$K$2+1&gt;'Primary Inputs'!$C$17,0,(SUM(OFFSET($K$114:$K$163,0,BD$2-$K$2-$D28+1)))*$F28))</f>
        <v>0</v>
      </c>
      <c r="BE28" s="125">
        <f ca="1">IF(BE$2-$K$2&lt;$D28-1," ",IF(BE$2-$K$2+1&gt;'Primary Inputs'!$C$17,0,(SUM(OFFSET($K$114:$K$163,0,BE$2-$K$2-$D28+1)))*$F28))</f>
        <v>0</v>
      </c>
      <c r="BF28" s="125">
        <f ca="1">IF(BF$2-$K$2&lt;$D28-1," ",IF(BF$2-$K$2+1&gt;'Primary Inputs'!$C$17,0,(SUM(OFFSET($K$114:$K$163,0,BF$2-$K$2-$D28+1)))*$F28))</f>
        <v>0</v>
      </c>
      <c r="BG28" s="125">
        <f ca="1">IF(BG$2-$K$2&lt;$D28-1," ",IF(BG$2-$K$2+1&gt;'Primary Inputs'!$C$17,0,(SUM(OFFSET($K$114:$K$163,0,BG$2-$K$2-$D28+1)))*$F28))</f>
        <v>0</v>
      </c>
      <c r="BH28" s="125">
        <f ca="1">IF(BH$2-$K$2&lt;$D28-1," ",IF(BH$2-$K$2+1&gt;'Primary Inputs'!$C$17,0,(SUM(OFFSET($K$114:$K$163,0,BH$2-$K$2-$D28+1)))*$F28))</f>
        <v>0</v>
      </c>
    </row>
    <row r="29" spans="1:60">
      <c r="A29" s="104"/>
      <c r="B29" s="104"/>
      <c r="C29" s="104"/>
      <c r="D29" s="167">
        <v>23</v>
      </c>
      <c r="E29" t="s">
        <v>217</v>
      </c>
      <c r="F29" s="104">
        <f ca="1">OFFSET('Primary Inputs'!$E$12,0,Calculations!$D29-1)</f>
        <v>0</v>
      </c>
      <c r="G29" s="104"/>
      <c r="H29" s="104"/>
      <c r="I29" s="104"/>
      <c r="J29" s="104"/>
      <c r="K29" s="125" t="str">
        <f ca="1">IF(K$2-$K$2&lt;$D29-1," ",IF(K$2-$K$2+1&gt;'Primary Inputs'!$C$17,0,(SUM(OFFSET($K$114:$K$163,0,K$2-$K$2-$D29+1)))*$F29))</f>
        <v xml:space="preserve"> </v>
      </c>
      <c r="L29" s="125" t="str">
        <f ca="1">IF(L$2-$K$2&lt;$D29-1," ",IF(L$2-$K$2+1&gt;'Primary Inputs'!$C$17,0,(SUM(OFFSET($K$114:$K$163,0,L$2-$K$2-$D29+1)))*$F29))</f>
        <v xml:space="preserve"> </v>
      </c>
      <c r="M29" s="125" t="str">
        <f ca="1">IF(M$2-$K$2&lt;$D29-1," ",IF(M$2-$K$2+1&gt;'Primary Inputs'!$C$17,0,(SUM(OFFSET($K$114:$K$163,0,M$2-$K$2-$D29+1)))*$F29))</f>
        <v xml:space="preserve"> </v>
      </c>
      <c r="N29" s="125" t="str">
        <f ca="1">IF(N$2-$K$2&lt;$D29-1," ",IF(N$2-$K$2+1&gt;'Primary Inputs'!$C$17,0,(SUM(OFFSET($K$114:$K$163,0,N$2-$K$2-$D29+1)))*$F29))</f>
        <v xml:space="preserve"> </v>
      </c>
      <c r="O29" s="125" t="str">
        <f ca="1">IF(O$2-$K$2&lt;$D29-1," ",IF(O$2-$K$2+1&gt;'Primary Inputs'!$C$17,0,(SUM(OFFSET($K$114:$K$163,0,O$2-$K$2-$D29+1)))*$F29))</f>
        <v xml:space="preserve"> </v>
      </c>
      <c r="P29" s="125" t="str">
        <f ca="1">IF(P$2-$K$2&lt;$D29-1," ",IF(P$2-$K$2+1&gt;'Primary Inputs'!$C$17,0,(SUM(OFFSET($K$114:$K$163,0,P$2-$K$2-$D29+1)))*$F29))</f>
        <v xml:space="preserve"> </v>
      </c>
      <c r="Q29" s="125" t="str">
        <f ca="1">IF(Q$2-$K$2&lt;$D29-1," ",IF(Q$2-$K$2+1&gt;'Primary Inputs'!$C$17,0,(SUM(OFFSET($K$114:$K$163,0,Q$2-$K$2-$D29+1)))*$F29))</f>
        <v xml:space="preserve"> </v>
      </c>
      <c r="R29" s="125" t="str">
        <f ca="1">IF(R$2-$K$2&lt;$D29-1," ",IF(R$2-$K$2+1&gt;'Primary Inputs'!$C$17,0,(SUM(OFFSET($K$114:$K$163,0,R$2-$K$2-$D29+1)))*$F29))</f>
        <v xml:space="preserve"> </v>
      </c>
      <c r="S29" s="125" t="str">
        <f ca="1">IF(S$2-$K$2&lt;$D29-1," ",IF(S$2-$K$2+1&gt;'Primary Inputs'!$C$17,0,(SUM(OFFSET($K$114:$K$163,0,S$2-$K$2-$D29+1)))*$F29))</f>
        <v xml:space="preserve"> </v>
      </c>
      <c r="T29" s="125" t="str">
        <f ca="1">IF(T$2-$K$2&lt;$D29-1," ",IF(T$2-$K$2+1&gt;'Primary Inputs'!$C$17,0,(SUM(OFFSET($K$114:$K$163,0,T$2-$K$2-$D29+1)))*$F29))</f>
        <v xml:space="preserve"> </v>
      </c>
      <c r="U29" s="125" t="str">
        <f ca="1">IF(U$2-$K$2&lt;$D29-1," ",IF(U$2-$K$2+1&gt;'Primary Inputs'!$C$17,0,(SUM(OFFSET($K$114:$K$163,0,U$2-$K$2-$D29+1)))*$F29))</f>
        <v xml:space="preserve"> </v>
      </c>
      <c r="V29" s="125" t="str">
        <f ca="1">IF(V$2-$K$2&lt;$D29-1," ",IF(V$2-$K$2+1&gt;'Primary Inputs'!$C$17,0,(SUM(OFFSET($K$114:$K$163,0,V$2-$K$2-$D29+1)))*$F29))</f>
        <v xml:space="preserve"> </v>
      </c>
      <c r="W29" s="125" t="str">
        <f ca="1">IF(W$2-$K$2&lt;$D29-1," ",IF(W$2-$K$2+1&gt;'Primary Inputs'!$C$17,0,(SUM(OFFSET($K$114:$K$163,0,W$2-$K$2-$D29+1)))*$F29))</f>
        <v xml:space="preserve"> </v>
      </c>
      <c r="X29" s="125" t="str">
        <f ca="1">IF(X$2-$K$2&lt;$D29-1," ",IF(X$2-$K$2+1&gt;'Primary Inputs'!$C$17,0,(SUM(OFFSET($K$114:$K$163,0,X$2-$K$2-$D29+1)))*$F29))</f>
        <v xml:space="preserve"> </v>
      </c>
      <c r="Y29" s="125" t="str">
        <f ca="1">IF(Y$2-$K$2&lt;$D29-1," ",IF(Y$2-$K$2+1&gt;'Primary Inputs'!$C$17,0,(SUM(OFFSET($K$114:$K$163,0,Y$2-$K$2-$D29+1)))*$F29))</f>
        <v xml:space="preserve"> </v>
      </c>
      <c r="Z29" s="125" t="str">
        <f ca="1">IF(Z$2-$K$2&lt;$D29-1," ",IF(Z$2-$K$2+1&gt;'Primary Inputs'!$C$17,0,(SUM(OFFSET($K$114:$K$163,0,Z$2-$K$2-$D29+1)))*$F29))</f>
        <v xml:space="preserve"> </v>
      </c>
      <c r="AA29" s="125" t="str">
        <f ca="1">IF(AA$2-$K$2&lt;$D29-1," ",IF(AA$2-$K$2+1&gt;'Primary Inputs'!$C$17,0,(SUM(OFFSET($K$114:$K$163,0,AA$2-$K$2-$D29+1)))*$F29))</f>
        <v xml:space="preserve"> </v>
      </c>
      <c r="AB29" s="125" t="str">
        <f ca="1">IF(AB$2-$K$2&lt;$D29-1," ",IF(AB$2-$K$2+1&gt;'Primary Inputs'!$C$17,0,(SUM(OFFSET($K$114:$K$163,0,AB$2-$K$2-$D29+1)))*$F29))</f>
        <v xml:space="preserve"> </v>
      </c>
      <c r="AC29" s="125" t="str">
        <f ca="1">IF(AC$2-$K$2&lt;$D29-1," ",IF(AC$2-$K$2+1&gt;'Primary Inputs'!$C$17,0,(SUM(OFFSET($K$114:$K$163,0,AC$2-$K$2-$D29+1)))*$F29))</f>
        <v xml:space="preserve"> </v>
      </c>
      <c r="AD29" s="125" t="str">
        <f ca="1">IF(AD$2-$K$2&lt;$D29-1," ",IF(AD$2-$K$2+1&gt;'Primary Inputs'!$C$17,0,(SUM(OFFSET($K$114:$K$163,0,AD$2-$K$2-$D29+1)))*$F29))</f>
        <v xml:space="preserve"> </v>
      </c>
      <c r="AE29" s="125" t="str">
        <f ca="1">IF(AE$2-$K$2&lt;$D29-1," ",IF(AE$2-$K$2+1&gt;'Primary Inputs'!$C$17,0,(SUM(OFFSET($K$114:$K$163,0,AE$2-$K$2-$D29+1)))*$F29))</f>
        <v xml:space="preserve"> </v>
      </c>
      <c r="AF29" s="125" t="str">
        <f ca="1">IF(AF$2-$K$2&lt;$D29-1," ",IF(AF$2-$K$2+1&gt;'Primary Inputs'!$C$17,0,(SUM(OFFSET($K$114:$K$163,0,AF$2-$K$2-$D29+1)))*$F29))</f>
        <v xml:space="preserve"> </v>
      </c>
      <c r="AG29" s="125">
        <f ca="1">IF(AG$2-$K$2&lt;$D29-1," ",IF(AG$2-$K$2+1&gt;'Primary Inputs'!$C$17,0,(SUM(OFFSET($K$114:$K$163,0,AG$2-$K$2-$D29+1)))*$F29))</f>
        <v>0</v>
      </c>
      <c r="AH29" s="125">
        <f ca="1">IF(AH$2-$K$2&lt;$D29-1," ",IF(AH$2-$K$2+1&gt;'Primary Inputs'!$C$17,0,(SUM(OFFSET($K$114:$K$163,0,AH$2-$K$2-$D29+1)))*$F29))</f>
        <v>0</v>
      </c>
      <c r="AI29" s="125">
        <f ca="1">IF(AI$2-$K$2&lt;$D29-1," ",IF(AI$2-$K$2+1&gt;'Primary Inputs'!$C$17,0,(SUM(OFFSET($K$114:$K$163,0,AI$2-$K$2-$D29+1)))*$F29))</f>
        <v>0</v>
      </c>
      <c r="AJ29" s="125">
        <f ca="1">IF(AJ$2-$K$2&lt;$D29-1," ",IF(AJ$2-$K$2+1&gt;'Primary Inputs'!$C$17,0,(SUM(OFFSET($K$114:$K$163,0,AJ$2-$K$2-$D29+1)))*$F29))</f>
        <v>0</v>
      </c>
      <c r="AK29" s="125">
        <f ca="1">IF(AK$2-$K$2&lt;$D29-1," ",IF(AK$2-$K$2+1&gt;'Primary Inputs'!$C$17,0,(SUM(OFFSET($K$114:$K$163,0,AK$2-$K$2-$D29+1)))*$F29))</f>
        <v>0</v>
      </c>
      <c r="AL29" s="125">
        <f ca="1">IF(AL$2-$K$2&lt;$D29-1," ",IF(AL$2-$K$2+1&gt;'Primary Inputs'!$C$17,0,(SUM(OFFSET($K$114:$K$163,0,AL$2-$K$2-$D29+1)))*$F29))</f>
        <v>0</v>
      </c>
      <c r="AM29" s="125">
        <f ca="1">IF(AM$2-$K$2&lt;$D29-1," ",IF(AM$2-$K$2+1&gt;'Primary Inputs'!$C$17,0,(SUM(OFFSET($K$114:$K$163,0,AM$2-$K$2-$D29+1)))*$F29))</f>
        <v>0</v>
      </c>
      <c r="AN29" s="125">
        <f ca="1">IF(AN$2-$K$2&lt;$D29-1," ",IF(AN$2-$K$2+1&gt;'Primary Inputs'!$C$17,0,(SUM(OFFSET($K$114:$K$163,0,AN$2-$K$2-$D29+1)))*$F29))</f>
        <v>0</v>
      </c>
      <c r="AO29" s="125">
        <f ca="1">IF(AO$2-$K$2&lt;$D29-1," ",IF(AO$2-$K$2+1&gt;'Primary Inputs'!$C$17,0,(SUM(OFFSET($K$114:$K$163,0,AO$2-$K$2-$D29+1)))*$F29))</f>
        <v>0</v>
      </c>
      <c r="AP29" s="125">
        <f ca="1">IF(AP$2-$K$2&lt;$D29-1," ",IF(AP$2-$K$2+1&gt;'Primary Inputs'!$C$17,0,(SUM(OFFSET($K$114:$K$163,0,AP$2-$K$2-$D29+1)))*$F29))</f>
        <v>0</v>
      </c>
      <c r="AQ29" s="125">
        <f ca="1">IF(AQ$2-$K$2&lt;$D29-1," ",IF(AQ$2-$K$2+1&gt;'Primary Inputs'!$C$17,0,(SUM(OFFSET($K$114:$K$163,0,AQ$2-$K$2-$D29+1)))*$F29))</f>
        <v>0</v>
      </c>
      <c r="AR29" s="125">
        <f ca="1">IF(AR$2-$K$2&lt;$D29-1," ",IF(AR$2-$K$2+1&gt;'Primary Inputs'!$C$17,0,(SUM(OFFSET($K$114:$K$163,0,AR$2-$K$2-$D29+1)))*$F29))</f>
        <v>0</v>
      </c>
      <c r="AS29" s="125">
        <f ca="1">IF(AS$2-$K$2&lt;$D29-1," ",IF(AS$2-$K$2+1&gt;'Primary Inputs'!$C$17,0,(SUM(OFFSET($K$114:$K$163,0,AS$2-$K$2-$D29+1)))*$F29))</f>
        <v>0</v>
      </c>
      <c r="AT29" s="125">
        <f ca="1">IF(AT$2-$K$2&lt;$D29-1," ",IF(AT$2-$K$2+1&gt;'Primary Inputs'!$C$17,0,(SUM(OFFSET($K$114:$K$163,0,AT$2-$K$2-$D29+1)))*$F29))</f>
        <v>0</v>
      </c>
      <c r="AU29" s="125">
        <f ca="1">IF(AU$2-$K$2&lt;$D29-1," ",IF(AU$2-$K$2+1&gt;'Primary Inputs'!$C$17,0,(SUM(OFFSET($K$114:$K$163,0,AU$2-$K$2-$D29+1)))*$F29))</f>
        <v>0</v>
      </c>
      <c r="AV29" s="125">
        <f ca="1">IF(AV$2-$K$2&lt;$D29-1," ",IF(AV$2-$K$2+1&gt;'Primary Inputs'!$C$17,0,(SUM(OFFSET($K$114:$K$163,0,AV$2-$K$2-$D29+1)))*$F29))</f>
        <v>0</v>
      </c>
      <c r="AW29" s="125">
        <f ca="1">IF(AW$2-$K$2&lt;$D29-1," ",IF(AW$2-$K$2+1&gt;'Primary Inputs'!$C$17,0,(SUM(OFFSET($K$114:$K$163,0,AW$2-$K$2-$D29+1)))*$F29))</f>
        <v>0</v>
      </c>
      <c r="AX29" s="125">
        <f ca="1">IF(AX$2-$K$2&lt;$D29-1," ",IF(AX$2-$K$2+1&gt;'Primary Inputs'!$C$17,0,(SUM(OFFSET($K$114:$K$163,0,AX$2-$K$2-$D29+1)))*$F29))</f>
        <v>0</v>
      </c>
      <c r="AY29" s="125">
        <f ca="1">IF(AY$2-$K$2&lt;$D29-1," ",IF(AY$2-$K$2+1&gt;'Primary Inputs'!$C$17,0,(SUM(OFFSET($K$114:$K$163,0,AY$2-$K$2-$D29+1)))*$F29))</f>
        <v>0</v>
      </c>
      <c r="AZ29" s="125">
        <f ca="1">IF(AZ$2-$K$2&lt;$D29-1," ",IF(AZ$2-$K$2+1&gt;'Primary Inputs'!$C$17,0,(SUM(OFFSET($K$114:$K$163,0,AZ$2-$K$2-$D29+1)))*$F29))</f>
        <v>0</v>
      </c>
      <c r="BA29" s="125">
        <f ca="1">IF(BA$2-$K$2&lt;$D29-1," ",IF(BA$2-$K$2+1&gt;'Primary Inputs'!$C$17,0,(SUM(OFFSET($K$114:$K$163,0,BA$2-$K$2-$D29+1)))*$F29))</f>
        <v>0</v>
      </c>
      <c r="BB29" s="125">
        <f ca="1">IF(BB$2-$K$2&lt;$D29-1," ",IF(BB$2-$K$2+1&gt;'Primary Inputs'!$C$17,0,(SUM(OFFSET($K$114:$K$163,0,BB$2-$K$2-$D29+1)))*$F29))</f>
        <v>0</v>
      </c>
      <c r="BC29" s="125">
        <f ca="1">IF(BC$2-$K$2&lt;$D29-1," ",IF(BC$2-$K$2+1&gt;'Primary Inputs'!$C$17,0,(SUM(OFFSET($K$114:$K$163,0,BC$2-$K$2-$D29+1)))*$F29))</f>
        <v>0</v>
      </c>
      <c r="BD29" s="125">
        <f ca="1">IF(BD$2-$K$2&lt;$D29-1," ",IF(BD$2-$K$2+1&gt;'Primary Inputs'!$C$17,0,(SUM(OFFSET($K$114:$K$163,0,BD$2-$K$2-$D29+1)))*$F29))</f>
        <v>0</v>
      </c>
      <c r="BE29" s="125">
        <f ca="1">IF(BE$2-$K$2&lt;$D29-1," ",IF(BE$2-$K$2+1&gt;'Primary Inputs'!$C$17,0,(SUM(OFFSET($K$114:$K$163,0,BE$2-$K$2-$D29+1)))*$F29))</f>
        <v>0</v>
      </c>
      <c r="BF29" s="125">
        <f ca="1">IF(BF$2-$K$2&lt;$D29-1," ",IF(BF$2-$K$2+1&gt;'Primary Inputs'!$C$17,0,(SUM(OFFSET($K$114:$K$163,0,BF$2-$K$2-$D29+1)))*$F29))</f>
        <v>0</v>
      </c>
      <c r="BG29" s="125">
        <f ca="1">IF(BG$2-$K$2&lt;$D29-1," ",IF(BG$2-$K$2+1&gt;'Primary Inputs'!$C$17,0,(SUM(OFFSET($K$114:$K$163,0,BG$2-$K$2-$D29+1)))*$F29))</f>
        <v>0</v>
      </c>
      <c r="BH29" s="125">
        <f ca="1">IF(BH$2-$K$2&lt;$D29-1," ",IF(BH$2-$K$2+1&gt;'Primary Inputs'!$C$17,0,(SUM(OFFSET($K$114:$K$163,0,BH$2-$K$2-$D29+1)))*$F29))</f>
        <v>0</v>
      </c>
    </row>
    <row r="30" spans="1:60">
      <c r="A30" s="104"/>
      <c r="B30" s="104"/>
      <c r="C30" s="104"/>
      <c r="D30" s="167">
        <v>24</v>
      </c>
      <c r="E30" t="s">
        <v>218</v>
      </c>
      <c r="F30" s="104">
        <f ca="1">OFFSET('Primary Inputs'!$E$12,0,Calculations!$D30-1)</f>
        <v>0</v>
      </c>
      <c r="G30" s="104"/>
      <c r="H30" s="104"/>
      <c r="I30" s="104"/>
      <c r="J30" s="104"/>
      <c r="K30" s="125" t="str">
        <f ca="1">IF(K$2-$K$2&lt;$D30-1," ",IF(K$2-$K$2+1&gt;'Primary Inputs'!$C$17,0,(SUM(OFFSET($K$114:$K$163,0,K$2-$K$2-$D30+1)))*$F30))</f>
        <v xml:space="preserve"> </v>
      </c>
      <c r="L30" s="125" t="str">
        <f ca="1">IF(L$2-$K$2&lt;$D30-1," ",IF(L$2-$K$2+1&gt;'Primary Inputs'!$C$17,0,(SUM(OFFSET($K$114:$K$163,0,L$2-$K$2-$D30+1)))*$F30))</f>
        <v xml:space="preserve"> </v>
      </c>
      <c r="M30" s="125" t="str">
        <f ca="1">IF(M$2-$K$2&lt;$D30-1," ",IF(M$2-$K$2+1&gt;'Primary Inputs'!$C$17,0,(SUM(OFFSET($K$114:$K$163,0,M$2-$K$2-$D30+1)))*$F30))</f>
        <v xml:space="preserve"> </v>
      </c>
      <c r="N30" s="125" t="str">
        <f ca="1">IF(N$2-$K$2&lt;$D30-1," ",IF(N$2-$K$2+1&gt;'Primary Inputs'!$C$17,0,(SUM(OFFSET($K$114:$K$163,0,N$2-$K$2-$D30+1)))*$F30))</f>
        <v xml:space="preserve"> </v>
      </c>
      <c r="O30" s="125" t="str">
        <f ca="1">IF(O$2-$K$2&lt;$D30-1," ",IF(O$2-$K$2+1&gt;'Primary Inputs'!$C$17,0,(SUM(OFFSET($K$114:$K$163,0,O$2-$K$2-$D30+1)))*$F30))</f>
        <v xml:space="preserve"> </v>
      </c>
      <c r="P30" s="125" t="str">
        <f ca="1">IF(P$2-$K$2&lt;$D30-1," ",IF(P$2-$K$2+1&gt;'Primary Inputs'!$C$17,0,(SUM(OFFSET($K$114:$K$163,0,P$2-$K$2-$D30+1)))*$F30))</f>
        <v xml:space="preserve"> </v>
      </c>
      <c r="Q30" s="125" t="str">
        <f ca="1">IF(Q$2-$K$2&lt;$D30-1," ",IF(Q$2-$K$2+1&gt;'Primary Inputs'!$C$17,0,(SUM(OFFSET($K$114:$K$163,0,Q$2-$K$2-$D30+1)))*$F30))</f>
        <v xml:space="preserve"> </v>
      </c>
      <c r="R30" s="125" t="str">
        <f ca="1">IF(R$2-$K$2&lt;$D30-1," ",IF(R$2-$K$2+1&gt;'Primary Inputs'!$C$17,0,(SUM(OFFSET($K$114:$K$163,0,R$2-$K$2-$D30+1)))*$F30))</f>
        <v xml:space="preserve"> </v>
      </c>
      <c r="S30" s="125" t="str">
        <f ca="1">IF(S$2-$K$2&lt;$D30-1," ",IF(S$2-$K$2+1&gt;'Primary Inputs'!$C$17,0,(SUM(OFFSET($K$114:$K$163,0,S$2-$K$2-$D30+1)))*$F30))</f>
        <v xml:space="preserve"> </v>
      </c>
      <c r="T30" s="125" t="str">
        <f ca="1">IF(T$2-$K$2&lt;$D30-1," ",IF(T$2-$K$2+1&gt;'Primary Inputs'!$C$17,0,(SUM(OFFSET($K$114:$K$163,0,T$2-$K$2-$D30+1)))*$F30))</f>
        <v xml:space="preserve"> </v>
      </c>
      <c r="U30" s="125" t="str">
        <f ca="1">IF(U$2-$K$2&lt;$D30-1," ",IF(U$2-$K$2+1&gt;'Primary Inputs'!$C$17,0,(SUM(OFFSET($K$114:$K$163,0,U$2-$K$2-$D30+1)))*$F30))</f>
        <v xml:space="preserve"> </v>
      </c>
      <c r="V30" s="125" t="str">
        <f ca="1">IF(V$2-$K$2&lt;$D30-1," ",IF(V$2-$K$2+1&gt;'Primary Inputs'!$C$17,0,(SUM(OFFSET($K$114:$K$163,0,V$2-$K$2-$D30+1)))*$F30))</f>
        <v xml:space="preserve"> </v>
      </c>
      <c r="W30" s="125" t="str">
        <f ca="1">IF(W$2-$K$2&lt;$D30-1," ",IF(W$2-$K$2+1&gt;'Primary Inputs'!$C$17,0,(SUM(OFFSET($K$114:$K$163,0,W$2-$K$2-$D30+1)))*$F30))</f>
        <v xml:space="preserve"> </v>
      </c>
      <c r="X30" s="125" t="str">
        <f ca="1">IF(X$2-$K$2&lt;$D30-1," ",IF(X$2-$K$2+1&gt;'Primary Inputs'!$C$17,0,(SUM(OFFSET($K$114:$K$163,0,X$2-$K$2-$D30+1)))*$F30))</f>
        <v xml:space="preserve"> </v>
      </c>
      <c r="Y30" s="125" t="str">
        <f ca="1">IF(Y$2-$K$2&lt;$D30-1," ",IF(Y$2-$K$2+1&gt;'Primary Inputs'!$C$17,0,(SUM(OFFSET($K$114:$K$163,0,Y$2-$K$2-$D30+1)))*$F30))</f>
        <v xml:space="preserve"> </v>
      </c>
      <c r="Z30" s="125" t="str">
        <f ca="1">IF(Z$2-$K$2&lt;$D30-1," ",IF(Z$2-$K$2+1&gt;'Primary Inputs'!$C$17,0,(SUM(OFFSET($K$114:$K$163,0,Z$2-$K$2-$D30+1)))*$F30))</f>
        <v xml:space="preserve"> </v>
      </c>
      <c r="AA30" s="125" t="str">
        <f ca="1">IF(AA$2-$K$2&lt;$D30-1," ",IF(AA$2-$K$2+1&gt;'Primary Inputs'!$C$17,0,(SUM(OFFSET($K$114:$K$163,0,AA$2-$K$2-$D30+1)))*$F30))</f>
        <v xml:space="preserve"> </v>
      </c>
      <c r="AB30" s="125" t="str">
        <f ca="1">IF(AB$2-$K$2&lt;$D30-1," ",IF(AB$2-$K$2+1&gt;'Primary Inputs'!$C$17,0,(SUM(OFFSET($K$114:$K$163,0,AB$2-$K$2-$D30+1)))*$F30))</f>
        <v xml:space="preserve"> </v>
      </c>
      <c r="AC30" s="125" t="str">
        <f ca="1">IF(AC$2-$K$2&lt;$D30-1," ",IF(AC$2-$K$2+1&gt;'Primary Inputs'!$C$17,0,(SUM(OFFSET($K$114:$K$163,0,AC$2-$K$2-$D30+1)))*$F30))</f>
        <v xml:space="preserve"> </v>
      </c>
      <c r="AD30" s="125" t="str">
        <f ca="1">IF(AD$2-$K$2&lt;$D30-1," ",IF(AD$2-$K$2+1&gt;'Primary Inputs'!$C$17,0,(SUM(OFFSET($K$114:$K$163,0,AD$2-$K$2-$D30+1)))*$F30))</f>
        <v xml:space="preserve"> </v>
      </c>
      <c r="AE30" s="125" t="str">
        <f ca="1">IF(AE$2-$K$2&lt;$D30-1," ",IF(AE$2-$K$2+1&gt;'Primary Inputs'!$C$17,0,(SUM(OFFSET($K$114:$K$163,0,AE$2-$K$2-$D30+1)))*$F30))</f>
        <v xml:space="preserve"> </v>
      </c>
      <c r="AF30" s="125" t="str">
        <f ca="1">IF(AF$2-$K$2&lt;$D30-1," ",IF(AF$2-$K$2+1&gt;'Primary Inputs'!$C$17,0,(SUM(OFFSET($K$114:$K$163,0,AF$2-$K$2-$D30+1)))*$F30))</f>
        <v xml:space="preserve"> </v>
      </c>
      <c r="AG30" s="125" t="str">
        <f ca="1">IF(AG$2-$K$2&lt;$D30-1," ",IF(AG$2-$K$2+1&gt;'Primary Inputs'!$C$17,0,(SUM(OFFSET($K$114:$K$163,0,AG$2-$K$2-$D30+1)))*$F30))</f>
        <v xml:space="preserve"> </v>
      </c>
      <c r="AH30" s="125">
        <f ca="1">IF(AH$2-$K$2&lt;$D30-1," ",IF(AH$2-$K$2+1&gt;'Primary Inputs'!$C$17,0,(SUM(OFFSET($K$114:$K$163,0,AH$2-$K$2-$D30+1)))*$F30))</f>
        <v>0</v>
      </c>
      <c r="AI30" s="125">
        <f ca="1">IF(AI$2-$K$2&lt;$D30-1," ",IF(AI$2-$K$2+1&gt;'Primary Inputs'!$C$17,0,(SUM(OFFSET($K$114:$K$163,0,AI$2-$K$2-$D30+1)))*$F30))</f>
        <v>0</v>
      </c>
      <c r="AJ30" s="125">
        <f ca="1">IF(AJ$2-$K$2&lt;$D30-1," ",IF(AJ$2-$K$2+1&gt;'Primary Inputs'!$C$17,0,(SUM(OFFSET($K$114:$K$163,0,AJ$2-$K$2-$D30+1)))*$F30))</f>
        <v>0</v>
      </c>
      <c r="AK30" s="125">
        <f ca="1">IF(AK$2-$K$2&lt;$D30-1," ",IF(AK$2-$K$2+1&gt;'Primary Inputs'!$C$17,0,(SUM(OFFSET($K$114:$K$163,0,AK$2-$K$2-$D30+1)))*$F30))</f>
        <v>0</v>
      </c>
      <c r="AL30" s="125">
        <f ca="1">IF(AL$2-$K$2&lt;$D30-1," ",IF(AL$2-$K$2+1&gt;'Primary Inputs'!$C$17,0,(SUM(OFFSET($K$114:$K$163,0,AL$2-$K$2-$D30+1)))*$F30))</f>
        <v>0</v>
      </c>
      <c r="AM30" s="125">
        <f ca="1">IF(AM$2-$K$2&lt;$D30-1," ",IF(AM$2-$K$2+1&gt;'Primary Inputs'!$C$17,0,(SUM(OFFSET($K$114:$K$163,0,AM$2-$K$2-$D30+1)))*$F30))</f>
        <v>0</v>
      </c>
      <c r="AN30" s="125">
        <f ca="1">IF(AN$2-$K$2&lt;$D30-1," ",IF(AN$2-$K$2+1&gt;'Primary Inputs'!$C$17,0,(SUM(OFFSET($K$114:$K$163,0,AN$2-$K$2-$D30+1)))*$F30))</f>
        <v>0</v>
      </c>
      <c r="AO30" s="125">
        <f ca="1">IF(AO$2-$K$2&lt;$D30-1," ",IF(AO$2-$K$2+1&gt;'Primary Inputs'!$C$17,0,(SUM(OFFSET($K$114:$K$163,0,AO$2-$K$2-$D30+1)))*$F30))</f>
        <v>0</v>
      </c>
      <c r="AP30" s="125">
        <f ca="1">IF(AP$2-$K$2&lt;$D30-1," ",IF(AP$2-$K$2+1&gt;'Primary Inputs'!$C$17,0,(SUM(OFFSET($K$114:$K$163,0,AP$2-$K$2-$D30+1)))*$F30))</f>
        <v>0</v>
      </c>
      <c r="AQ30" s="125">
        <f ca="1">IF(AQ$2-$K$2&lt;$D30-1," ",IF(AQ$2-$K$2+1&gt;'Primary Inputs'!$C$17,0,(SUM(OFFSET($K$114:$K$163,0,AQ$2-$K$2-$D30+1)))*$F30))</f>
        <v>0</v>
      </c>
      <c r="AR30" s="125">
        <f ca="1">IF(AR$2-$K$2&lt;$D30-1," ",IF(AR$2-$K$2+1&gt;'Primary Inputs'!$C$17,0,(SUM(OFFSET($K$114:$K$163,0,AR$2-$K$2-$D30+1)))*$F30))</f>
        <v>0</v>
      </c>
      <c r="AS30" s="125">
        <f ca="1">IF(AS$2-$K$2&lt;$D30-1," ",IF(AS$2-$K$2+1&gt;'Primary Inputs'!$C$17,0,(SUM(OFFSET($K$114:$K$163,0,AS$2-$K$2-$D30+1)))*$F30))</f>
        <v>0</v>
      </c>
      <c r="AT30" s="125">
        <f ca="1">IF(AT$2-$K$2&lt;$D30-1," ",IF(AT$2-$K$2+1&gt;'Primary Inputs'!$C$17,0,(SUM(OFFSET($K$114:$K$163,0,AT$2-$K$2-$D30+1)))*$F30))</f>
        <v>0</v>
      </c>
      <c r="AU30" s="125">
        <f ca="1">IF(AU$2-$K$2&lt;$D30-1," ",IF(AU$2-$K$2+1&gt;'Primary Inputs'!$C$17,0,(SUM(OFFSET($K$114:$K$163,0,AU$2-$K$2-$D30+1)))*$F30))</f>
        <v>0</v>
      </c>
      <c r="AV30" s="125">
        <f ca="1">IF(AV$2-$K$2&lt;$D30-1," ",IF(AV$2-$K$2+1&gt;'Primary Inputs'!$C$17,0,(SUM(OFFSET($K$114:$K$163,0,AV$2-$K$2-$D30+1)))*$F30))</f>
        <v>0</v>
      </c>
      <c r="AW30" s="125">
        <f ca="1">IF(AW$2-$K$2&lt;$D30-1," ",IF(AW$2-$K$2+1&gt;'Primary Inputs'!$C$17,0,(SUM(OFFSET($K$114:$K$163,0,AW$2-$K$2-$D30+1)))*$F30))</f>
        <v>0</v>
      </c>
      <c r="AX30" s="125">
        <f ca="1">IF(AX$2-$K$2&lt;$D30-1," ",IF(AX$2-$K$2+1&gt;'Primary Inputs'!$C$17,0,(SUM(OFFSET($K$114:$K$163,0,AX$2-$K$2-$D30+1)))*$F30))</f>
        <v>0</v>
      </c>
      <c r="AY30" s="125">
        <f ca="1">IF(AY$2-$K$2&lt;$D30-1," ",IF(AY$2-$K$2+1&gt;'Primary Inputs'!$C$17,0,(SUM(OFFSET($K$114:$K$163,0,AY$2-$K$2-$D30+1)))*$F30))</f>
        <v>0</v>
      </c>
      <c r="AZ30" s="125">
        <f ca="1">IF(AZ$2-$K$2&lt;$D30-1," ",IF(AZ$2-$K$2+1&gt;'Primary Inputs'!$C$17,0,(SUM(OFFSET($K$114:$K$163,0,AZ$2-$K$2-$D30+1)))*$F30))</f>
        <v>0</v>
      </c>
      <c r="BA30" s="125">
        <f ca="1">IF(BA$2-$K$2&lt;$D30-1," ",IF(BA$2-$K$2+1&gt;'Primary Inputs'!$C$17,0,(SUM(OFFSET($K$114:$K$163,0,BA$2-$K$2-$D30+1)))*$F30))</f>
        <v>0</v>
      </c>
      <c r="BB30" s="125">
        <f ca="1">IF(BB$2-$K$2&lt;$D30-1," ",IF(BB$2-$K$2+1&gt;'Primary Inputs'!$C$17,0,(SUM(OFFSET($K$114:$K$163,0,BB$2-$K$2-$D30+1)))*$F30))</f>
        <v>0</v>
      </c>
      <c r="BC30" s="125">
        <f ca="1">IF(BC$2-$K$2&lt;$D30-1," ",IF(BC$2-$K$2+1&gt;'Primary Inputs'!$C$17,0,(SUM(OFFSET($K$114:$K$163,0,BC$2-$K$2-$D30+1)))*$F30))</f>
        <v>0</v>
      </c>
      <c r="BD30" s="125">
        <f ca="1">IF(BD$2-$K$2&lt;$D30-1," ",IF(BD$2-$K$2+1&gt;'Primary Inputs'!$C$17,0,(SUM(OFFSET($K$114:$K$163,0,BD$2-$K$2-$D30+1)))*$F30))</f>
        <v>0</v>
      </c>
      <c r="BE30" s="125">
        <f ca="1">IF(BE$2-$K$2&lt;$D30-1," ",IF(BE$2-$K$2+1&gt;'Primary Inputs'!$C$17,0,(SUM(OFFSET($K$114:$K$163,0,BE$2-$K$2-$D30+1)))*$F30))</f>
        <v>0</v>
      </c>
      <c r="BF30" s="125">
        <f ca="1">IF(BF$2-$K$2&lt;$D30-1," ",IF(BF$2-$K$2+1&gt;'Primary Inputs'!$C$17,0,(SUM(OFFSET($K$114:$K$163,0,BF$2-$K$2-$D30+1)))*$F30))</f>
        <v>0</v>
      </c>
      <c r="BG30" s="125">
        <f ca="1">IF(BG$2-$K$2&lt;$D30-1," ",IF(BG$2-$K$2+1&gt;'Primary Inputs'!$C$17,0,(SUM(OFFSET($K$114:$K$163,0,BG$2-$K$2-$D30+1)))*$F30))</f>
        <v>0</v>
      </c>
      <c r="BH30" s="125">
        <f ca="1">IF(BH$2-$K$2&lt;$D30-1," ",IF(BH$2-$K$2+1&gt;'Primary Inputs'!$C$17,0,(SUM(OFFSET($K$114:$K$163,0,BH$2-$K$2-$D30+1)))*$F30))</f>
        <v>0</v>
      </c>
    </row>
    <row r="31" spans="1:60">
      <c r="A31" s="104"/>
      <c r="B31" s="104"/>
      <c r="C31" s="104"/>
      <c r="D31" s="167">
        <v>25</v>
      </c>
      <c r="E31" t="s">
        <v>219</v>
      </c>
      <c r="F31" s="104">
        <f ca="1">OFFSET('Primary Inputs'!$E$12,0,Calculations!$D31-1)</f>
        <v>0</v>
      </c>
      <c r="G31" s="104"/>
      <c r="H31" s="104"/>
      <c r="I31" s="104"/>
      <c r="J31" s="104"/>
      <c r="K31" s="125" t="str">
        <f ca="1">IF(K$2-$K$2&lt;$D31-1," ",IF(K$2-$K$2+1&gt;'Primary Inputs'!$C$17,0,(SUM(OFFSET($K$114:$K$163,0,K$2-$K$2-$D31+1)))*$F31))</f>
        <v xml:space="preserve"> </v>
      </c>
      <c r="L31" s="125" t="str">
        <f ca="1">IF(L$2-$K$2&lt;$D31-1," ",IF(L$2-$K$2+1&gt;'Primary Inputs'!$C$17,0,(SUM(OFFSET($K$114:$K$163,0,L$2-$K$2-$D31+1)))*$F31))</f>
        <v xml:space="preserve"> </v>
      </c>
      <c r="M31" s="125" t="str">
        <f ca="1">IF(M$2-$K$2&lt;$D31-1," ",IF(M$2-$K$2+1&gt;'Primary Inputs'!$C$17,0,(SUM(OFFSET($K$114:$K$163,0,M$2-$K$2-$D31+1)))*$F31))</f>
        <v xml:space="preserve"> </v>
      </c>
      <c r="N31" s="125" t="str">
        <f ca="1">IF(N$2-$K$2&lt;$D31-1," ",IF(N$2-$K$2+1&gt;'Primary Inputs'!$C$17,0,(SUM(OFFSET($K$114:$K$163,0,N$2-$K$2-$D31+1)))*$F31))</f>
        <v xml:space="preserve"> </v>
      </c>
      <c r="O31" s="125" t="str">
        <f ca="1">IF(O$2-$K$2&lt;$D31-1," ",IF(O$2-$K$2+1&gt;'Primary Inputs'!$C$17,0,(SUM(OFFSET($K$114:$K$163,0,O$2-$K$2-$D31+1)))*$F31))</f>
        <v xml:space="preserve"> </v>
      </c>
      <c r="P31" s="125" t="str">
        <f ca="1">IF(P$2-$K$2&lt;$D31-1," ",IF(P$2-$K$2+1&gt;'Primary Inputs'!$C$17,0,(SUM(OFFSET($K$114:$K$163,0,P$2-$K$2-$D31+1)))*$F31))</f>
        <v xml:space="preserve"> </v>
      </c>
      <c r="Q31" s="125" t="str">
        <f ca="1">IF(Q$2-$K$2&lt;$D31-1," ",IF(Q$2-$K$2+1&gt;'Primary Inputs'!$C$17,0,(SUM(OFFSET($K$114:$K$163,0,Q$2-$K$2-$D31+1)))*$F31))</f>
        <v xml:space="preserve"> </v>
      </c>
      <c r="R31" s="125" t="str">
        <f ca="1">IF(R$2-$K$2&lt;$D31-1," ",IF(R$2-$K$2+1&gt;'Primary Inputs'!$C$17,0,(SUM(OFFSET($K$114:$K$163,0,R$2-$K$2-$D31+1)))*$F31))</f>
        <v xml:space="preserve"> </v>
      </c>
      <c r="S31" s="125" t="str">
        <f ca="1">IF(S$2-$K$2&lt;$D31-1," ",IF(S$2-$K$2+1&gt;'Primary Inputs'!$C$17,0,(SUM(OFFSET($K$114:$K$163,0,S$2-$K$2-$D31+1)))*$F31))</f>
        <v xml:space="preserve"> </v>
      </c>
      <c r="T31" s="125" t="str">
        <f ca="1">IF(T$2-$K$2&lt;$D31-1," ",IF(T$2-$K$2+1&gt;'Primary Inputs'!$C$17,0,(SUM(OFFSET($K$114:$K$163,0,T$2-$K$2-$D31+1)))*$F31))</f>
        <v xml:space="preserve"> </v>
      </c>
      <c r="U31" s="125" t="str">
        <f ca="1">IF(U$2-$K$2&lt;$D31-1," ",IF(U$2-$K$2+1&gt;'Primary Inputs'!$C$17,0,(SUM(OFFSET($K$114:$K$163,0,U$2-$K$2-$D31+1)))*$F31))</f>
        <v xml:space="preserve"> </v>
      </c>
      <c r="V31" s="125" t="str">
        <f ca="1">IF(V$2-$K$2&lt;$D31-1," ",IF(V$2-$K$2+1&gt;'Primary Inputs'!$C$17,0,(SUM(OFFSET($K$114:$K$163,0,V$2-$K$2-$D31+1)))*$F31))</f>
        <v xml:space="preserve"> </v>
      </c>
      <c r="W31" s="125" t="str">
        <f ca="1">IF(W$2-$K$2&lt;$D31-1," ",IF(W$2-$K$2+1&gt;'Primary Inputs'!$C$17,0,(SUM(OFFSET($K$114:$K$163,0,W$2-$K$2-$D31+1)))*$F31))</f>
        <v xml:space="preserve"> </v>
      </c>
      <c r="X31" s="125" t="str">
        <f ca="1">IF(X$2-$K$2&lt;$D31-1," ",IF(X$2-$K$2+1&gt;'Primary Inputs'!$C$17,0,(SUM(OFFSET($K$114:$K$163,0,X$2-$K$2-$D31+1)))*$F31))</f>
        <v xml:space="preserve"> </v>
      </c>
      <c r="Y31" s="125" t="str">
        <f ca="1">IF(Y$2-$K$2&lt;$D31-1," ",IF(Y$2-$K$2+1&gt;'Primary Inputs'!$C$17,0,(SUM(OFFSET($K$114:$K$163,0,Y$2-$K$2-$D31+1)))*$F31))</f>
        <v xml:space="preserve"> </v>
      </c>
      <c r="Z31" s="125" t="str">
        <f ca="1">IF(Z$2-$K$2&lt;$D31-1," ",IF(Z$2-$K$2+1&gt;'Primary Inputs'!$C$17,0,(SUM(OFFSET($K$114:$K$163,0,Z$2-$K$2-$D31+1)))*$F31))</f>
        <v xml:space="preserve"> </v>
      </c>
      <c r="AA31" s="125" t="str">
        <f ca="1">IF(AA$2-$K$2&lt;$D31-1," ",IF(AA$2-$K$2+1&gt;'Primary Inputs'!$C$17,0,(SUM(OFFSET($K$114:$K$163,0,AA$2-$K$2-$D31+1)))*$F31))</f>
        <v xml:space="preserve"> </v>
      </c>
      <c r="AB31" s="125" t="str">
        <f ca="1">IF(AB$2-$K$2&lt;$D31-1," ",IF(AB$2-$K$2+1&gt;'Primary Inputs'!$C$17,0,(SUM(OFFSET($K$114:$K$163,0,AB$2-$K$2-$D31+1)))*$F31))</f>
        <v xml:space="preserve"> </v>
      </c>
      <c r="AC31" s="125" t="str">
        <f ca="1">IF(AC$2-$K$2&lt;$D31-1," ",IF(AC$2-$K$2+1&gt;'Primary Inputs'!$C$17,0,(SUM(OFFSET($K$114:$K$163,0,AC$2-$K$2-$D31+1)))*$F31))</f>
        <v xml:space="preserve"> </v>
      </c>
      <c r="AD31" s="125" t="str">
        <f ca="1">IF(AD$2-$K$2&lt;$D31-1," ",IF(AD$2-$K$2+1&gt;'Primary Inputs'!$C$17,0,(SUM(OFFSET($K$114:$K$163,0,AD$2-$K$2-$D31+1)))*$F31))</f>
        <v xml:space="preserve"> </v>
      </c>
      <c r="AE31" s="125" t="str">
        <f ca="1">IF(AE$2-$K$2&lt;$D31-1," ",IF(AE$2-$K$2+1&gt;'Primary Inputs'!$C$17,0,(SUM(OFFSET($K$114:$K$163,0,AE$2-$K$2-$D31+1)))*$F31))</f>
        <v xml:space="preserve"> </v>
      </c>
      <c r="AF31" s="125" t="str">
        <f ca="1">IF(AF$2-$K$2&lt;$D31-1," ",IF(AF$2-$K$2+1&gt;'Primary Inputs'!$C$17,0,(SUM(OFFSET($K$114:$K$163,0,AF$2-$K$2-$D31+1)))*$F31))</f>
        <v xml:space="preserve"> </v>
      </c>
      <c r="AG31" s="125" t="str">
        <f ca="1">IF(AG$2-$K$2&lt;$D31-1," ",IF(AG$2-$K$2+1&gt;'Primary Inputs'!$C$17,0,(SUM(OFFSET($K$114:$K$163,0,AG$2-$K$2-$D31+1)))*$F31))</f>
        <v xml:space="preserve"> </v>
      </c>
      <c r="AH31" s="125" t="str">
        <f ca="1">IF(AH$2-$K$2&lt;$D31-1," ",IF(AH$2-$K$2+1&gt;'Primary Inputs'!$C$17,0,(SUM(OFFSET($K$114:$K$163,0,AH$2-$K$2-$D31+1)))*$F31))</f>
        <v xml:space="preserve"> </v>
      </c>
      <c r="AI31" s="125">
        <f ca="1">IF(AI$2-$K$2&lt;$D31-1," ",IF(AI$2-$K$2+1&gt;'Primary Inputs'!$C$17,0,(SUM(OFFSET($K$114:$K$163,0,AI$2-$K$2-$D31+1)))*$F31))</f>
        <v>0</v>
      </c>
      <c r="AJ31" s="125">
        <f ca="1">IF(AJ$2-$K$2&lt;$D31-1," ",IF(AJ$2-$K$2+1&gt;'Primary Inputs'!$C$17,0,(SUM(OFFSET($K$114:$K$163,0,AJ$2-$K$2-$D31+1)))*$F31))</f>
        <v>0</v>
      </c>
      <c r="AK31" s="125">
        <f ca="1">IF(AK$2-$K$2&lt;$D31-1," ",IF(AK$2-$K$2+1&gt;'Primary Inputs'!$C$17,0,(SUM(OFFSET($K$114:$K$163,0,AK$2-$K$2-$D31+1)))*$F31))</f>
        <v>0</v>
      </c>
      <c r="AL31" s="125">
        <f ca="1">IF(AL$2-$K$2&lt;$D31-1," ",IF(AL$2-$K$2+1&gt;'Primary Inputs'!$C$17,0,(SUM(OFFSET($K$114:$K$163,0,AL$2-$K$2-$D31+1)))*$F31))</f>
        <v>0</v>
      </c>
      <c r="AM31" s="125">
        <f ca="1">IF(AM$2-$K$2&lt;$D31-1," ",IF(AM$2-$K$2+1&gt;'Primary Inputs'!$C$17,0,(SUM(OFFSET($K$114:$K$163,0,AM$2-$K$2-$D31+1)))*$F31))</f>
        <v>0</v>
      </c>
      <c r="AN31" s="125">
        <f ca="1">IF(AN$2-$K$2&lt;$D31-1," ",IF(AN$2-$K$2+1&gt;'Primary Inputs'!$C$17,0,(SUM(OFFSET($K$114:$K$163,0,AN$2-$K$2-$D31+1)))*$F31))</f>
        <v>0</v>
      </c>
      <c r="AO31" s="125">
        <f ca="1">IF(AO$2-$K$2&lt;$D31-1," ",IF(AO$2-$K$2+1&gt;'Primary Inputs'!$C$17,0,(SUM(OFFSET($K$114:$K$163,0,AO$2-$K$2-$D31+1)))*$F31))</f>
        <v>0</v>
      </c>
      <c r="AP31" s="125">
        <f ca="1">IF(AP$2-$K$2&lt;$D31-1," ",IF(AP$2-$K$2+1&gt;'Primary Inputs'!$C$17,0,(SUM(OFFSET($K$114:$K$163,0,AP$2-$K$2-$D31+1)))*$F31))</f>
        <v>0</v>
      </c>
      <c r="AQ31" s="125">
        <f ca="1">IF(AQ$2-$K$2&lt;$D31-1," ",IF(AQ$2-$K$2+1&gt;'Primary Inputs'!$C$17,0,(SUM(OFFSET($K$114:$K$163,0,AQ$2-$K$2-$D31+1)))*$F31))</f>
        <v>0</v>
      </c>
      <c r="AR31" s="125">
        <f ca="1">IF(AR$2-$K$2&lt;$D31-1," ",IF(AR$2-$K$2+1&gt;'Primary Inputs'!$C$17,0,(SUM(OFFSET($K$114:$K$163,0,AR$2-$K$2-$D31+1)))*$F31))</f>
        <v>0</v>
      </c>
      <c r="AS31" s="125">
        <f ca="1">IF(AS$2-$K$2&lt;$D31-1," ",IF(AS$2-$K$2+1&gt;'Primary Inputs'!$C$17,0,(SUM(OFFSET($K$114:$K$163,0,AS$2-$K$2-$D31+1)))*$F31))</f>
        <v>0</v>
      </c>
      <c r="AT31" s="125">
        <f ca="1">IF(AT$2-$K$2&lt;$D31-1," ",IF(AT$2-$K$2+1&gt;'Primary Inputs'!$C$17,0,(SUM(OFFSET($K$114:$K$163,0,AT$2-$K$2-$D31+1)))*$F31))</f>
        <v>0</v>
      </c>
      <c r="AU31" s="125">
        <f ca="1">IF(AU$2-$K$2&lt;$D31-1," ",IF(AU$2-$K$2+1&gt;'Primary Inputs'!$C$17,0,(SUM(OFFSET($K$114:$K$163,0,AU$2-$K$2-$D31+1)))*$F31))</f>
        <v>0</v>
      </c>
      <c r="AV31" s="125">
        <f ca="1">IF(AV$2-$K$2&lt;$D31-1," ",IF(AV$2-$K$2+1&gt;'Primary Inputs'!$C$17,0,(SUM(OFFSET($K$114:$K$163,0,AV$2-$K$2-$D31+1)))*$F31))</f>
        <v>0</v>
      </c>
      <c r="AW31" s="125">
        <f ca="1">IF(AW$2-$K$2&lt;$D31-1," ",IF(AW$2-$K$2+1&gt;'Primary Inputs'!$C$17,0,(SUM(OFFSET($K$114:$K$163,0,AW$2-$K$2-$D31+1)))*$F31))</f>
        <v>0</v>
      </c>
      <c r="AX31" s="125">
        <f ca="1">IF(AX$2-$K$2&lt;$D31-1," ",IF(AX$2-$K$2+1&gt;'Primary Inputs'!$C$17,0,(SUM(OFFSET($K$114:$K$163,0,AX$2-$K$2-$D31+1)))*$F31))</f>
        <v>0</v>
      </c>
      <c r="AY31" s="125">
        <f ca="1">IF(AY$2-$K$2&lt;$D31-1," ",IF(AY$2-$K$2+1&gt;'Primary Inputs'!$C$17,0,(SUM(OFFSET($K$114:$K$163,0,AY$2-$K$2-$D31+1)))*$F31))</f>
        <v>0</v>
      </c>
      <c r="AZ31" s="125">
        <f ca="1">IF(AZ$2-$K$2&lt;$D31-1," ",IF(AZ$2-$K$2+1&gt;'Primary Inputs'!$C$17,0,(SUM(OFFSET($K$114:$K$163,0,AZ$2-$K$2-$D31+1)))*$F31))</f>
        <v>0</v>
      </c>
      <c r="BA31" s="125">
        <f ca="1">IF(BA$2-$K$2&lt;$D31-1," ",IF(BA$2-$K$2+1&gt;'Primary Inputs'!$C$17,0,(SUM(OFFSET($K$114:$K$163,0,BA$2-$K$2-$D31+1)))*$F31))</f>
        <v>0</v>
      </c>
      <c r="BB31" s="125">
        <f ca="1">IF(BB$2-$K$2&lt;$D31-1," ",IF(BB$2-$K$2+1&gt;'Primary Inputs'!$C$17,0,(SUM(OFFSET($K$114:$K$163,0,BB$2-$K$2-$D31+1)))*$F31))</f>
        <v>0</v>
      </c>
      <c r="BC31" s="125">
        <f ca="1">IF(BC$2-$K$2&lt;$D31-1," ",IF(BC$2-$K$2+1&gt;'Primary Inputs'!$C$17,0,(SUM(OFFSET($K$114:$K$163,0,BC$2-$K$2-$D31+1)))*$F31))</f>
        <v>0</v>
      </c>
      <c r="BD31" s="125">
        <f ca="1">IF(BD$2-$K$2&lt;$D31-1," ",IF(BD$2-$K$2+1&gt;'Primary Inputs'!$C$17,0,(SUM(OFFSET($K$114:$K$163,0,BD$2-$K$2-$D31+1)))*$F31))</f>
        <v>0</v>
      </c>
      <c r="BE31" s="125">
        <f ca="1">IF(BE$2-$K$2&lt;$D31-1," ",IF(BE$2-$K$2+1&gt;'Primary Inputs'!$C$17,0,(SUM(OFFSET($K$114:$K$163,0,BE$2-$K$2-$D31+1)))*$F31))</f>
        <v>0</v>
      </c>
      <c r="BF31" s="125">
        <f ca="1">IF(BF$2-$K$2&lt;$D31-1," ",IF(BF$2-$K$2+1&gt;'Primary Inputs'!$C$17,0,(SUM(OFFSET($K$114:$K$163,0,BF$2-$K$2-$D31+1)))*$F31))</f>
        <v>0</v>
      </c>
      <c r="BG31" s="125">
        <f ca="1">IF(BG$2-$K$2&lt;$D31-1," ",IF(BG$2-$K$2+1&gt;'Primary Inputs'!$C$17,0,(SUM(OFFSET($K$114:$K$163,0,BG$2-$K$2-$D31+1)))*$F31))</f>
        <v>0</v>
      </c>
      <c r="BH31" s="125">
        <f ca="1">IF(BH$2-$K$2&lt;$D31-1," ",IF(BH$2-$K$2+1&gt;'Primary Inputs'!$C$17,0,(SUM(OFFSET($K$114:$K$163,0,BH$2-$K$2-$D31+1)))*$F31))</f>
        <v>0</v>
      </c>
    </row>
    <row r="32" spans="1:60">
      <c r="A32" s="104"/>
      <c r="B32" s="104"/>
      <c r="C32" s="104"/>
      <c r="D32" s="167">
        <v>26</v>
      </c>
      <c r="E32" t="s">
        <v>220</v>
      </c>
      <c r="F32" s="104">
        <f ca="1">OFFSET('Primary Inputs'!$E$12,0,Calculations!$D32-1)</f>
        <v>0</v>
      </c>
      <c r="G32" s="104"/>
      <c r="H32" s="104"/>
      <c r="I32" s="104"/>
      <c r="J32" s="104"/>
      <c r="K32" s="125" t="str">
        <f ca="1">IF(K$2-$K$2&lt;$D32-1," ",IF(K$2-$K$2+1&gt;'Primary Inputs'!$C$17,0,(SUM(OFFSET($K$114:$K$163,0,K$2-$K$2-$D32+1)))*$F32))</f>
        <v xml:space="preserve"> </v>
      </c>
      <c r="L32" s="125" t="str">
        <f ca="1">IF(L$2-$K$2&lt;$D32-1," ",IF(L$2-$K$2+1&gt;'Primary Inputs'!$C$17,0,(SUM(OFFSET($K$114:$K$163,0,L$2-$K$2-$D32+1)))*$F32))</f>
        <v xml:space="preserve"> </v>
      </c>
      <c r="M32" s="125" t="str">
        <f ca="1">IF(M$2-$K$2&lt;$D32-1," ",IF(M$2-$K$2+1&gt;'Primary Inputs'!$C$17,0,(SUM(OFFSET($K$114:$K$163,0,M$2-$K$2-$D32+1)))*$F32))</f>
        <v xml:space="preserve"> </v>
      </c>
      <c r="N32" s="125" t="str">
        <f ca="1">IF(N$2-$K$2&lt;$D32-1," ",IF(N$2-$K$2+1&gt;'Primary Inputs'!$C$17,0,(SUM(OFFSET($K$114:$K$163,0,N$2-$K$2-$D32+1)))*$F32))</f>
        <v xml:space="preserve"> </v>
      </c>
      <c r="O32" s="125" t="str">
        <f ca="1">IF(O$2-$K$2&lt;$D32-1," ",IF(O$2-$K$2+1&gt;'Primary Inputs'!$C$17,0,(SUM(OFFSET($K$114:$K$163,0,O$2-$K$2-$D32+1)))*$F32))</f>
        <v xml:space="preserve"> </v>
      </c>
      <c r="P32" s="125" t="str">
        <f ca="1">IF(P$2-$K$2&lt;$D32-1," ",IF(P$2-$K$2+1&gt;'Primary Inputs'!$C$17,0,(SUM(OFFSET($K$114:$K$163,0,P$2-$K$2-$D32+1)))*$F32))</f>
        <v xml:space="preserve"> </v>
      </c>
      <c r="Q32" s="125" t="str">
        <f ca="1">IF(Q$2-$K$2&lt;$D32-1," ",IF(Q$2-$K$2+1&gt;'Primary Inputs'!$C$17,0,(SUM(OFFSET($K$114:$K$163,0,Q$2-$K$2-$D32+1)))*$F32))</f>
        <v xml:space="preserve"> </v>
      </c>
      <c r="R32" s="125" t="str">
        <f ca="1">IF(R$2-$K$2&lt;$D32-1," ",IF(R$2-$K$2+1&gt;'Primary Inputs'!$C$17,0,(SUM(OFFSET($K$114:$K$163,0,R$2-$K$2-$D32+1)))*$F32))</f>
        <v xml:space="preserve"> </v>
      </c>
      <c r="S32" s="125" t="str">
        <f ca="1">IF(S$2-$K$2&lt;$D32-1," ",IF(S$2-$K$2+1&gt;'Primary Inputs'!$C$17,0,(SUM(OFFSET($K$114:$K$163,0,S$2-$K$2-$D32+1)))*$F32))</f>
        <v xml:space="preserve"> </v>
      </c>
      <c r="T32" s="125" t="str">
        <f ca="1">IF(T$2-$K$2&lt;$D32-1," ",IF(T$2-$K$2+1&gt;'Primary Inputs'!$C$17,0,(SUM(OFFSET($K$114:$K$163,0,T$2-$K$2-$D32+1)))*$F32))</f>
        <v xml:space="preserve"> </v>
      </c>
      <c r="U32" s="125" t="str">
        <f ca="1">IF(U$2-$K$2&lt;$D32-1," ",IF(U$2-$K$2+1&gt;'Primary Inputs'!$C$17,0,(SUM(OFFSET($K$114:$K$163,0,U$2-$K$2-$D32+1)))*$F32))</f>
        <v xml:space="preserve"> </v>
      </c>
      <c r="V32" s="125" t="str">
        <f ca="1">IF(V$2-$K$2&lt;$D32-1," ",IF(V$2-$K$2+1&gt;'Primary Inputs'!$C$17,0,(SUM(OFFSET($K$114:$K$163,0,V$2-$K$2-$D32+1)))*$F32))</f>
        <v xml:space="preserve"> </v>
      </c>
      <c r="W32" s="125" t="str">
        <f ca="1">IF(W$2-$K$2&lt;$D32-1," ",IF(W$2-$K$2+1&gt;'Primary Inputs'!$C$17,0,(SUM(OFFSET($K$114:$K$163,0,W$2-$K$2-$D32+1)))*$F32))</f>
        <v xml:space="preserve"> </v>
      </c>
      <c r="X32" s="125" t="str">
        <f ca="1">IF(X$2-$K$2&lt;$D32-1," ",IF(X$2-$K$2+1&gt;'Primary Inputs'!$C$17,0,(SUM(OFFSET($K$114:$K$163,0,X$2-$K$2-$D32+1)))*$F32))</f>
        <v xml:space="preserve"> </v>
      </c>
      <c r="Y32" s="125" t="str">
        <f ca="1">IF(Y$2-$K$2&lt;$D32-1," ",IF(Y$2-$K$2+1&gt;'Primary Inputs'!$C$17,0,(SUM(OFFSET($K$114:$K$163,0,Y$2-$K$2-$D32+1)))*$F32))</f>
        <v xml:space="preserve"> </v>
      </c>
      <c r="Z32" s="125" t="str">
        <f ca="1">IF(Z$2-$K$2&lt;$D32-1," ",IF(Z$2-$K$2+1&gt;'Primary Inputs'!$C$17,0,(SUM(OFFSET($K$114:$K$163,0,Z$2-$K$2-$D32+1)))*$F32))</f>
        <v xml:space="preserve"> </v>
      </c>
      <c r="AA32" s="125" t="str">
        <f ca="1">IF(AA$2-$K$2&lt;$D32-1," ",IF(AA$2-$K$2+1&gt;'Primary Inputs'!$C$17,0,(SUM(OFFSET($K$114:$K$163,0,AA$2-$K$2-$D32+1)))*$F32))</f>
        <v xml:space="preserve"> </v>
      </c>
      <c r="AB32" s="125" t="str">
        <f ca="1">IF(AB$2-$K$2&lt;$D32-1," ",IF(AB$2-$K$2+1&gt;'Primary Inputs'!$C$17,0,(SUM(OFFSET($K$114:$K$163,0,AB$2-$K$2-$D32+1)))*$F32))</f>
        <v xml:space="preserve"> </v>
      </c>
      <c r="AC32" s="125" t="str">
        <f ca="1">IF(AC$2-$K$2&lt;$D32-1," ",IF(AC$2-$K$2+1&gt;'Primary Inputs'!$C$17,0,(SUM(OFFSET($K$114:$K$163,0,AC$2-$K$2-$D32+1)))*$F32))</f>
        <v xml:space="preserve"> </v>
      </c>
      <c r="AD32" s="125" t="str">
        <f ca="1">IF(AD$2-$K$2&lt;$D32-1," ",IF(AD$2-$K$2+1&gt;'Primary Inputs'!$C$17,0,(SUM(OFFSET($K$114:$K$163,0,AD$2-$K$2-$D32+1)))*$F32))</f>
        <v xml:space="preserve"> </v>
      </c>
      <c r="AE32" s="125" t="str">
        <f ca="1">IF(AE$2-$K$2&lt;$D32-1," ",IF(AE$2-$K$2+1&gt;'Primary Inputs'!$C$17,0,(SUM(OFFSET($K$114:$K$163,0,AE$2-$K$2-$D32+1)))*$F32))</f>
        <v xml:space="preserve"> </v>
      </c>
      <c r="AF32" s="125" t="str">
        <f ca="1">IF(AF$2-$K$2&lt;$D32-1," ",IF(AF$2-$K$2+1&gt;'Primary Inputs'!$C$17,0,(SUM(OFFSET($K$114:$K$163,0,AF$2-$K$2-$D32+1)))*$F32))</f>
        <v xml:space="preserve"> </v>
      </c>
      <c r="AG32" s="125" t="str">
        <f ca="1">IF(AG$2-$K$2&lt;$D32-1," ",IF(AG$2-$K$2+1&gt;'Primary Inputs'!$C$17,0,(SUM(OFFSET($K$114:$K$163,0,AG$2-$K$2-$D32+1)))*$F32))</f>
        <v xml:space="preserve"> </v>
      </c>
      <c r="AH32" s="125" t="str">
        <f ca="1">IF(AH$2-$K$2&lt;$D32-1," ",IF(AH$2-$K$2+1&gt;'Primary Inputs'!$C$17,0,(SUM(OFFSET($K$114:$K$163,0,AH$2-$K$2-$D32+1)))*$F32))</f>
        <v xml:space="preserve"> </v>
      </c>
      <c r="AI32" s="125" t="str">
        <f ca="1">IF(AI$2-$K$2&lt;$D32-1," ",IF(AI$2-$K$2+1&gt;'Primary Inputs'!$C$17,0,(SUM(OFFSET($K$114:$K$163,0,AI$2-$K$2-$D32+1)))*$F32))</f>
        <v xml:space="preserve"> </v>
      </c>
      <c r="AJ32" s="125">
        <f ca="1">IF(AJ$2-$K$2&lt;$D32-1," ",IF(AJ$2-$K$2+1&gt;'Primary Inputs'!$C$17,0,(SUM(OFFSET($K$114:$K$163,0,AJ$2-$K$2-$D32+1)))*$F32))</f>
        <v>0</v>
      </c>
      <c r="AK32" s="125">
        <f ca="1">IF(AK$2-$K$2&lt;$D32-1," ",IF(AK$2-$K$2+1&gt;'Primary Inputs'!$C$17,0,(SUM(OFFSET($K$114:$K$163,0,AK$2-$K$2-$D32+1)))*$F32))</f>
        <v>0</v>
      </c>
      <c r="AL32" s="125">
        <f ca="1">IF(AL$2-$K$2&lt;$D32-1," ",IF(AL$2-$K$2+1&gt;'Primary Inputs'!$C$17,0,(SUM(OFFSET($K$114:$K$163,0,AL$2-$K$2-$D32+1)))*$F32))</f>
        <v>0</v>
      </c>
      <c r="AM32" s="125">
        <f ca="1">IF(AM$2-$K$2&lt;$D32-1," ",IF(AM$2-$K$2+1&gt;'Primary Inputs'!$C$17,0,(SUM(OFFSET($K$114:$K$163,0,AM$2-$K$2-$D32+1)))*$F32))</f>
        <v>0</v>
      </c>
      <c r="AN32" s="125">
        <f ca="1">IF(AN$2-$K$2&lt;$D32-1," ",IF(AN$2-$K$2+1&gt;'Primary Inputs'!$C$17,0,(SUM(OFFSET($K$114:$K$163,0,AN$2-$K$2-$D32+1)))*$F32))</f>
        <v>0</v>
      </c>
      <c r="AO32" s="125">
        <f ca="1">IF(AO$2-$K$2&lt;$D32-1," ",IF(AO$2-$K$2+1&gt;'Primary Inputs'!$C$17,0,(SUM(OFFSET($K$114:$K$163,0,AO$2-$K$2-$D32+1)))*$F32))</f>
        <v>0</v>
      </c>
      <c r="AP32" s="125">
        <f ca="1">IF(AP$2-$K$2&lt;$D32-1," ",IF(AP$2-$K$2+1&gt;'Primary Inputs'!$C$17,0,(SUM(OFFSET($K$114:$K$163,0,AP$2-$K$2-$D32+1)))*$F32))</f>
        <v>0</v>
      </c>
      <c r="AQ32" s="125">
        <f ca="1">IF(AQ$2-$K$2&lt;$D32-1," ",IF(AQ$2-$K$2+1&gt;'Primary Inputs'!$C$17,0,(SUM(OFFSET($K$114:$K$163,0,AQ$2-$K$2-$D32+1)))*$F32))</f>
        <v>0</v>
      </c>
      <c r="AR32" s="125">
        <f ca="1">IF(AR$2-$K$2&lt;$D32-1," ",IF(AR$2-$K$2+1&gt;'Primary Inputs'!$C$17,0,(SUM(OFFSET($K$114:$K$163,0,AR$2-$K$2-$D32+1)))*$F32))</f>
        <v>0</v>
      </c>
      <c r="AS32" s="125">
        <f ca="1">IF(AS$2-$K$2&lt;$D32-1," ",IF(AS$2-$K$2+1&gt;'Primary Inputs'!$C$17,0,(SUM(OFFSET($K$114:$K$163,0,AS$2-$K$2-$D32+1)))*$F32))</f>
        <v>0</v>
      </c>
      <c r="AT32" s="125">
        <f ca="1">IF(AT$2-$K$2&lt;$D32-1," ",IF(AT$2-$K$2+1&gt;'Primary Inputs'!$C$17,0,(SUM(OFFSET($K$114:$K$163,0,AT$2-$K$2-$D32+1)))*$F32))</f>
        <v>0</v>
      </c>
      <c r="AU32" s="125">
        <f ca="1">IF(AU$2-$K$2&lt;$D32-1," ",IF(AU$2-$K$2+1&gt;'Primary Inputs'!$C$17,0,(SUM(OFFSET($K$114:$K$163,0,AU$2-$K$2-$D32+1)))*$F32))</f>
        <v>0</v>
      </c>
      <c r="AV32" s="125">
        <f ca="1">IF(AV$2-$K$2&lt;$D32-1," ",IF(AV$2-$K$2+1&gt;'Primary Inputs'!$C$17,0,(SUM(OFFSET($K$114:$K$163,0,AV$2-$K$2-$D32+1)))*$F32))</f>
        <v>0</v>
      </c>
      <c r="AW32" s="125">
        <f ca="1">IF(AW$2-$K$2&lt;$D32-1," ",IF(AW$2-$K$2+1&gt;'Primary Inputs'!$C$17,0,(SUM(OFFSET($K$114:$K$163,0,AW$2-$K$2-$D32+1)))*$F32))</f>
        <v>0</v>
      </c>
      <c r="AX32" s="125">
        <f ca="1">IF(AX$2-$K$2&lt;$D32-1," ",IF(AX$2-$K$2+1&gt;'Primary Inputs'!$C$17,0,(SUM(OFFSET($K$114:$K$163,0,AX$2-$K$2-$D32+1)))*$F32))</f>
        <v>0</v>
      </c>
      <c r="AY32" s="125">
        <f ca="1">IF(AY$2-$K$2&lt;$D32-1," ",IF(AY$2-$K$2+1&gt;'Primary Inputs'!$C$17,0,(SUM(OFFSET($K$114:$K$163,0,AY$2-$K$2-$D32+1)))*$F32))</f>
        <v>0</v>
      </c>
      <c r="AZ32" s="125">
        <f ca="1">IF(AZ$2-$K$2&lt;$D32-1," ",IF(AZ$2-$K$2+1&gt;'Primary Inputs'!$C$17,0,(SUM(OFFSET($K$114:$K$163,0,AZ$2-$K$2-$D32+1)))*$F32))</f>
        <v>0</v>
      </c>
      <c r="BA32" s="125">
        <f ca="1">IF(BA$2-$K$2&lt;$D32-1," ",IF(BA$2-$K$2+1&gt;'Primary Inputs'!$C$17,0,(SUM(OFFSET($K$114:$K$163,0,BA$2-$K$2-$D32+1)))*$F32))</f>
        <v>0</v>
      </c>
      <c r="BB32" s="125">
        <f ca="1">IF(BB$2-$K$2&lt;$D32-1," ",IF(BB$2-$K$2+1&gt;'Primary Inputs'!$C$17,0,(SUM(OFFSET($K$114:$K$163,0,BB$2-$K$2-$D32+1)))*$F32))</f>
        <v>0</v>
      </c>
      <c r="BC32" s="125">
        <f ca="1">IF(BC$2-$K$2&lt;$D32-1," ",IF(BC$2-$K$2+1&gt;'Primary Inputs'!$C$17,0,(SUM(OFFSET($K$114:$K$163,0,BC$2-$K$2-$D32+1)))*$F32))</f>
        <v>0</v>
      </c>
      <c r="BD32" s="125">
        <f ca="1">IF(BD$2-$K$2&lt;$D32-1," ",IF(BD$2-$K$2+1&gt;'Primary Inputs'!$C$17,0,(SUM(OFFSET($K$114:$K$163,0,BD$2-$K$2-$D32+1)))*$F32))</f>
        <v>0</v>
      </c>
      <c r="BE32" s="125">
        <f ca="1">IF(BE$2-$K$2&lt;$D32-1," ",IF(BE$2-$K$2+1&gt;'Primary Inputs'!$C$17,0,(SUM(OFFSET($K$114:$K$163,0,BE$2-$K$2-$D32+1)))*$F32))</f>
        <v>0</v>
      </c>
      <c r="BF32" s="125">
        <f ca="1">IF(BF$2-$K$2&lt;$D32-1," ",IF(BF$2-$K$2+1&gt;'Primary Inputs'!$C$17,0,(SUM(OFFSET($K$114:$K$163,0,BF$2-$K$2-$D32+1)))*$F32))</f>
        <v>0</v>
      </c>
      <c r="BG32" s="125">
        <f ca="1">IF(BG$2-$K$2&lt;$D32-1," ",IF(BG$2-$K$2+1&gt;'Primary Inputs'!$C$17,0,(SUM(OFFSET($K$114:$K$163,0,BG$2-$K$2-$D32+1)))*$F32))</f>
        <v>0</v>
      </c>
      <c r="BH32" s="125">
        <f ca="1">IF(BH$2-$K$2&lt;$D32-1," ",IF(BH$2-$K$2+1&gt;'Primary Inputs'!$C$17,0,(SUM(OFFSET($K$114:$K$163,0,BH$2-$K$2-$D32+1)))*$F32))</f>
        <v>0</v>
      </c>
    </row>
    <row r="33" spans="1:60">
      <c r="A33" s="104"/>
      <c r="B33" s="104"/>
      <c r="C33" s="104"/>
      <c r="D33" s="167">
        <v>27</v>
      </c>
      <c r="E33" t="s">
        <v>221</v>
      </c>
      <c r="F33" s="104">
        <f ca="1">OFFSET('Primary Inputs'!$E$12,0,Calculations!$D33-1)</f>
        <v>0</v>
      </c>
      <c r="G33" s="104"/>
      <c r="H33" s="104"/>
      <c r="I33" s="104"/>
      <c r="J33" s="104"/>
      <c r="K33" s="125" t="str">
        <f ca="1">IF(K$2-$K$2&lt;$D33-1," ",IF(K$2-$K$2+1&gt;'Primary Inputs'!$C$17,0,(SUM(OFFSET($K$114:$K$163,0,K$2-$K$2-$D33+1)))*$F33))</f>
        <v xml:space="preserve"> </v>
      </c>
      <c r="L33" s="125" t="str">
        <f ca="1">IF(L$2-$K$2&lt;$D33-1," ",IF(L$2-$K$2+1&gt;'Primary Inputs'!$C$17,0,(SUM(OFFSET($K$114:$K$163,0,L$2-$K$2-$D33+1)))*$F33))</f>
        <v xml:space="preserve"> </v>
      </c>
      <c r="M33" s="125" t="str">
        <f ca="1">IF(M$2-$K$2&lt;$D33-1," ",IF(M$2-$K$2+1&gt;'Primary Inputs'!$C$17,0,(SUM(OFFSET($K$114:$K$163,0,M$2-$K$2-$D33+1)))*$F33))</f>
        <v xml:space="preserve"> </v>
      </c>
      <c r="N33" s="125" t="str">
        <f ca="1">IF(N$2-$K$2&lt;$D33-1," ",IF(N$2-$K$2+1&gt;'Primary Inputs'!$C$17,0,(SUM(OFFSET($K$114:$K$163,0,N$2-$K$2-$D33+1)))*$F33))</f>
        <v xml:space="preserve"> </v>
      </c>
      <c r="O33" s="125" t="str">
        <f ca="1">IF(O$2-$K$2&lt;$D33-1," ",IF(O$2-$K$2+1&gt;'Primary Inputs'!$C$17,0,(SUM(OFFSET($K$114:$K$163,0,O$2-$K$2-$D33+1)))*$F33))</f>
        <v xml:space="preserve"> </v>
      </c>
      <c r="P33" s="125" t="str">
        <f ca="1">IF(P$2-$K$2&lt;$D33-1," ",IF(P$2-$K$2+1&gt;'Primary Inputs'!$C$17,0,(SUM(OFFSET($K$114:$K$163,0,P$2-$K$2-$D33+1)))*$F33))</f>
        <v xml:space="preserve"> </v>
      </c>
      <c r="Q33" s="125" t="str">
        <f ca="1">IF(Q$2-$K$2&lt;$D33-1," ",IF(Q$2-$K$2+1&gt;'Primary Inputs'!$C$17,0,(SUM(OFFSET($K$114:$K$163,0,Q$2-$K$2-$D33+1)))*$F33))</f>
        <v xml:space="preserve"> </v>
      </c>
      <c r="R33" s="125" t="str">
        <f ca="1">IF(R$2-$K$2&lt;$D33-1," ",IF(R$2-$K$2+1&gt;'Primary Inputs'!$C$17,0,(SUM(OFFSET($K$114:$K$163,0,R$2-$K$2-$D33+1)))*$F33))</f>
        <v xml:space="preserve"> </v>
      </c>
      <c r="S33" s="125" t="str">
        <f ca="1">IF(S$2-$K$2&lt;$D33-1," ",IF(S$2-$K$2+1&gt;'Primary Inputs'!$C$17,0,(SUM(OFFSET($K$114:$K$163,0,S$2-$K$2-$D33+1)))*$F33))</f>
        <v xml:space="preserve"> </v>
      </c>
      <c r="T33" s="125" t="str">
        <f ca="1">IF(T$2-$K$2&lt;$D33-1," ",IF(T$2-$K$2+1&gt;'Primary Inputs'!$C$17,0,(SUM(OFFSET($K$114:$K$163,0,T$2-$K$2-$D33+1)))*$F33))</f>
        <v xml:space="preserve"> </v>
      </c>
      <c r="U33" s="125" t="str">
        <f ca="1">IF(U$2-$K$2&lt;$D33-1," ",IF(U$2-$K$2+1&gt;'Primary Inputs'!$C$17,0,(SUM(OFFSET($K$114:$K$163,0,U$2-$K$2-$D33+1)))*$F33))</f>
        <v xml:space="preserve"> </v>
      </c>
      <c r="V33" s="125" t="str">
        <f ca="1">IF(V$2-$K$2&lt;$D33-1," ",IF(V$2-$K$2+1&gt;'Primary Inputs'!$C$17,0,(SUM(OFFSET($K$114:$K$163,0,V$2-$K$2-$D33+1)))*$F33))</f>
        <v xml:space="preserve"> </v>
      </c>
      <c r="W33" s="125" t="str">
        <f ca="1">IF(W$2-$K$2&lt;$D33-1," ",IF(W$2-$K$2+1&gt;'Primary Inputs'!$C$17,0,(SUM(OFFSET($K$114:$K$163,0,W$2-$K$2-$D33+1)))*$F33))</f>
        <v xml:space="preserve"> </v>
      </c>
      <c r="X33" s="125" t="str">
        <f ca="1">IF(X$2-$K$2&lt;$D33-1," ",IF(X$2-$K$2+1&gt;'Primary Inputs'!$C$17,0,(SUM(OFFSET($K$114:$K$163,0,X$2-$K$2-$D33+1)))*$F33))</f>
        <v xml:space="preserve"> </v>
      </c>
      <c r="Y33" s="125" t="str">
        <f ca="1">IF(Y$2-$K$2&lt;$D33-1," ",IF(Y$2-$K$2+1&gt;'Primary Inputs'!$C$17,0,(SUM(OFFSET($K$114:$K$163,0,Y$2-$K$2-$D33+1)))*$F33))</f>
        <v xml:space="preserve"> </v>
      </c>
      <c r="Z33" s="125" t="str">
        <f ca="1">IF(Z$2-$K$2&lt;$D33-1," ",IF(Z$2-$K$2+1&gt;'Primary Inputs'!$C$17,0,(SUM(OFFSET($K$114:$K$163,0,Z$2-$K$2-$D33+1)))*$F33))</f>
        <v xml:space="preserve"> </v>
      </c>
      <c r="AA33" s="125" t="str">
        <f ca="1">IF(AA$2-$K$2&lt;$D33-1," ",IF(AA$2-$K$2+1&gt;'Primary Inputs'!$C$17,0,(SUM(OFFSET($K$114:$K$163,0,AA$2-$K$2-$D33+1)))*$F33))</f>
        <v xml:space="preserve"> </v>
      </c>
      <c r="AB33" s="125" t="str">
        <f ca="1">IF(AB$2-$K$2&lt;$D33-1," ",IF(AB$2-$K$2+1&gt;'Primary Inputs'!$C$17,0,(SUM(OFFSET($K$114:$K$163,0,AB$2-$K$2-$D33+1)))*$F33))</f>
        <v xml:space="preserve"> </v>
      </c>
      <c r="AC33" s="125" t="str">
        <f ca="1">IF(AC$2-$K$2&lt;$D33-1," ",IF(AC$2-$K$2+1&gt;'Primary Inputs'!$C$17,0,(SUM(OFFSET($K$114:$K$163,0,AC$2-$K$2-$D33+1)))*$F33))</f>
        <v xml:space="preserve"> </v>
      </c>
      <c r="AD33" s="125" t="str">
        <f ca="1">IF(AD$2-$K$2&lt;$D33-1," ",IF(AD$2-$K$2+1&gt;'Primary Inputs'!$C$17,0,(SUM(OFFSET($K$114:$K$163,0,AD$2-$K$2-$D33+1)))*$F33))</f>
        <v xml:space="preserve"> </v>
      </c>
      <c r="AE33" s="125" t="str">
        <f ca="1">IF(AE$2-$K$2&lt;$D33-1," ",IF(AE$2-$K$2+1&gt;'Primary Inputs'!$C$17,0,(SUM(OFFSET($K$114:$K$163,0,AE$2-$K$2-$D33+1)))*$F33))</f>
        <v xml:space="preserve"> </v>
      </c>
      <c r="AF33" s="125" t="str">
        <f ca="1">IF(AF$2-$K$2&lt;$D33-1," ",IF(AF$2-$K$2+1&gt;'Primary Inputs'!$C$17,0,(SUM(OFFSET($K$114:$K$163,0,AF$2-$K$2-$D33+1)))*$F33))</f>
        <v xml:space="preserve"> </v>
      </c>
      <c r="AG33" s="125" t="str">
        <f ca="1">IF(AG$2-$K$2&lt;$D33-1," ",IF(AG$2-$K$2+1&gt;'Primary Inputs'!$C$17,0,(SUM(OFFSET($K$114:$K$163,0,AG$2-$K$2-$D33+1)))*$F33))</f>
        <v xml:space="preserve"> </v>
      </c>
      <c r="AH33" s="125" t="str">
        <f ca="1">IF(AH$2-$K$2&lt;$D33-1," ",IF(AH$2-$K$2+1&gt;'Primary Inputs'!$C$17,0,(SUM(OFFSET($K$114:$K$163,0,AH$2-$K$2-$D33+1)))*$F33))</f>
        <v xml:space="preserve"> </v>
      </c>
      <c r="AI33" s="125" t="str">
        <f ca="1">IF(AI$2-$K$2&lt;$D33-1," ",IF(AI$2-$K$2+1&gt;'Primary Inputs'!$C$17,0,(SUM(OFFSET($K$114:$K$163,0,AI$2-$K$2-$D33+1)))*$F33))</f>
        <v xml:space="preserve"> </v>
      </c>
      <c r="AJ33" s="125" t="str">
        <f ca="1">IF(AJ$2-$K$2&lt;$D33-1," ",IF(AJ$2-$K$2+1&gt;'Primary Inputs'!$C$17,0,(SUM(OFFSET($K$114:$K$163,0,AJ$2-$K$2-$D33+1)))*$F33))</f>
        <v xml:space="preserve"> </v>
      </c>
      <c r="AK33" s="125">
        <f ca="1">IF(AK$2-$K$2&lt;$D33-1," ",IF(AK$2-$K$2+1&gt;'Primary Inputs'!$C$17,0,(SUM(OFFSET($K$114:$K$163,0,AK$2-$K$2-$D33+1)))*$F33))</f>
        <v>0</v>
      </c>
      <c r="AL33" s="125">
        <f ca="1">IF(AL$2-$K$2&lt;$D33-1," ",IF(AL$2-$K$2+1&gt;'Primary Inputs'!$C$17,0,(SUM(OFFSET($K$114:$K$163,0,AL$2-$K$2-$D33+1)))*$F33))</f>
        <v>0</v>
      </c>
      <c r="AM33" s="125">
        <f ca="1">IF(AM$2-$K$2&lt;$D33-1," ",IF(AM$2-$K$2+1&gt;'Primary Inputs'!$C$17,0,(SUM(OFFSET($K$114:$K$163,0,AM$2-$K$2-$D33+1)))*$F33))</f>
        <v>0</v>
      </c>
      <c r="AN33" s="125">
        <f ca="1">IF(AN$2-$K$2&lt;$D33-1," ",IF(AN$2-$K$2+1&gt;'Primary Inputs'!$C$17,0,(SUM(OFFSET($K$114:$K$163,0,AN$2-$K$2-$D33+1)))*$F33))</f>
        <v>0</v>
      </c>
      <c r="AO33" s="125">
        <f ca="1">IF(AO$2-$K$2&lt;$D33-1," ",IF(AO$2-$K$2+1&gt;'Primary Inputs'!$C$17,0,(SUM(OFFSET($K$114:$K$163,0,AO$2-$K$2-$D33+1)))*$F33))</f>
        <v>0</v>
      </c>
      <c r="AP33" s="125">
        <f ca="1">IF(AP$2-$K$2&lt;$D33-1," ",IF(AP$2-$K$2+1&gt;'Primary Inputs'!$C$17,0,(SUM(OFFSET($K$114:$K$163,0,AP$2-$K$2-$D33+1)))*$F33))</f>
        <v>0</v>
      </c>
      <c r="AQ33" s="125">
        <f ca="1">IF(AQ$2-$K$2&lt;$D33-1," ",IF(AQ$2-$K$2+1&gt;'Primary Inputs'!$C$17,0,(SUM(OFFSET($K$114:$K$163,0,AQ$2-$K$2-$D33+1)))*$F33))</f>
        <v>0</v>
      </c>
      <c r="AR33" s="125">
        <f ca="1">IF(AR$2-$K$2&lt;$D33-1," ",IF(AR$2-$K$2+1&gt;'Primary Inputs'!$C$17,0,(SUM(OFFSET($K$114:$K$163,0,AR$2-$K$2-$D33+1)))*$F33))</f>
        <v>0</v>
      </c>
      <c r="AS33" s="125">
        <f ca="1">IF(AS$2-$K$2&lt;$D33-1," ",IF(AS$2-$K$2+1&gt;'Primary Inputs'!$C$17,0,(SUM(OFFSET($K$114:$K$163,0,AS$2-$K$2-$D33+1)))*$F33))</f>
        <v>0</v>
      </c>
      <c r="AT33" s="125">
        <f ca="1">IF(AT$2-$K$2&lt;$D33-1," ",IF(AT$2-$K$2+1&gt;'Primary Inputs'!$C$17,0,(SUM(OFFSET($K$114:$K$163,0,AT$2-$K$2-$D33+1)))*$F33))</f>
        <v>0</v>
      </c>
      <c r="AU33" s="125">
        <f ca="1">IF(AU$2-$K$2&lt;$D33-1," ",IF(AU$2-$K$2+1&gt;'Primary Inputs'!$C$17,0,(SUM(OFFSET($K$114:$K$163,0,AU$2-$K$2-$D33+1)))*$F33))</f>
        <v>0</v>
      </c>
      <c r="AV33" s="125">
        <f ca="1">IF(AV$2-$K$2&lt;$D33-1," ",IF(AV$2-$K$2+1&gt;'Primary Inputs'!$C$17,0,(SUM(OFFSET($K$114:$K$163,0,AV$2-$K$2-$D33+1)))*$F33))</f>
        <v>0</v>
      </c>
      <c r="AW33" s="125">
        <f ca="1">IF(AW$2-$K$2&lt;$D33-1," ",IF(AW$2-$K$2+1&gt;'Primary Inputs'!$C$17,0,(SUM(OFFSET($K$114:$K$163,0,AW$2-$K$2-$D33+1)))*$F33))</f>
        <v>0</v>
      </c>
      <c r="AX33" s="125">
        <f ca="1">IF(AX$2-$K$2&lt;$D33-1," ",IF(AX$2-$K$2+1&gt;'Primary Inputs'!$C$17,0,(SUM(OFFSET($K$114:$K$163,0,AX$2-$K$2-$D33+1)))*$F33))</f>
        <v>0</v>
      </c>
      <c r="AY33" s="125">
        <f ca="1">IF(AY$2-$K$2&lt;$D33-1," ",IF(AY$2-$K$2+1&gt;'Primary Inputs'!$C$17,0,(SUM(OFFSET($K$114:$K$163,0,AY$2-$K$2-$D33+1)))*$F33))</f>
        <v>0</v>
      </c>
      <c r="AZ33" s="125">
        <f ca="1">IF(AZ$2-$K$2&lt;$D33-1," ",IF(AZ$2-$K$2+1&gt;'Primary Inputs'!$C$17,0,(SUM(OFFSET($K$114:$K$163,0,AZ$2-$K$2-$D33+1)))*$F33))</f>
        <v>0</v>
      </c>
      <c r="BA33" s="125">
        <f ca="1">IF(BA$2-$K$2&lt;$D33-1," ",IF(BA$2-$K$2+1&gt;'Primary Inputs'!$C$17,0,(SUM(OFFSET($K$114:$K$163,0,BA$2-$K$2-$D33+1)))*$F33))</f>
        <v>0</v>
      </c>
      <c r="BB33" s="125">
        <f ca="1">IF(BB$2-$K$2&lt;$D33-1," ",IF(BB$2-$K$2+1&gt;'Primary Inputs'!$C$17,0,(SUM(OFFSET($K$114:$K$163,0,BB$2-$K$2-$D33+1)))*$F33))</f>
        <v>0</v>
      </c>
      <c r="BC33" s="125">
        <f ca="1">IF(BC$2-$K$2&lt;$D33-1," ",IF(BC$2-$K$2+1&gt;'Primary Inputs'!$C$17,0,(SUM(OFFSET($K$114:$K$163,0,BC$2-$K$2-$D33+1)))*$F33))</f>
        <v>0</v>
      </c>
      <c r="BD33" s="125">
        <f ca="1">IF(BD$2-$K$2&lt;$D33-1," ",IF(BD$2-$K$2+1&gt;'Primary Inputs'!$C$17,0,(SUM(OFFSET($K$114:$K$163,0,BD$2-$K$2-$D33+1)))*$F33))</f>
        <v>0</v>
      </c>
      <c r="BE33" s="125">
        <f ca="1">IF(BE$2-$K$2&lt;$D33-1," ",IF(BE$2-$K$2+1&gt;'Primary Inputs'!$C$17,0,(SUM(OFFSET($K$114:$K$163,0,BE$2-$K$2-$D33+1)))*$F33))</f>
        <v>0</v>
      </c>
      <c r="BF33" s="125">
        <f ca="1">IF(BF$2-$K$2&lt;$D33-1," ",IF(BF$2-$K$2+1&gt;'Primary Inputs'!$C$17,0,(SUM(OFFSET($K$114:$K$163,0,BF$2-$K$2-$D33+1)))*$F33))</f>
        <v>0</v>
      </c>
      <c r="BG33" s="125">
        <f ca="1">IF(BG$2-$K$2&lt;$D33-1," ",IF(BG$2-$K$2+1&gt;'Primary Inputs'!$C$17,0,(SUM(OFFSET($K$114:$K$163,0,BG$2-$K$2-$D33+1)))*$F33))</f>
        <v>0</v>
      </c>
      <c r="BH33" s="125">
        <f ca="1">IF(BH$2-$K$2&lt;$D33-1," ",IF(BH$2-$K$2+1&gt;'Primary Inputs'!$C$17,0,(SUM(OFFSET($K$114:$K$163,0,BH$2-$K$2-$D33+1)))*$F33))</f>
        <v>0</v>
      </c>
    </row>
    <row r="34" spans="1:60">
      <c r="A34" s="104"/>
      <c r="B34" s="104"/>
      <c r="C34" s="104"/>
      <c r="D34" s="167">
        <v>28</v>
      </c>
      <c r="E34" t="s">
        <v>222</v>
      </c>
      <c r="F34" s="104">
        <f ca="1">OFFSET('Primary Inputs'!$E$12,0,Calculations!$D34-1)</f>
        <v>0</v>
      </c>
      <c r="G34" s="104"/>
      <c r="H34" s="104"/>
      <c r="I34" s="104"/>
      <c r="J34" s="104"/>
      <c r="K34" s="125" t="str">
        <f ca="1">IF(K$2-$K$2&lt;$D34-1," ",IF(K$2-$K$2+1&gt;'Primary Inputs'!$C$17,0,(SUM(OFFSET($K$114:$K$163,0,K$2-$K$2-$D34+1)))*$F34))</f>
        <v xml:space="preserve"> </v>
      </c>
      <c r="L34" s="125" t="str">
        <f ca="1">IF(L$2-$K$2&lt;$D34-1," ",IF(L$2-$K$2+1&gt;'Primary Inputs'!$C$17,0,(SUM(OFFSET($K$114:$K$163,0,L$2-$K$2-$D34+1)))*$F34))</f>
        <v xml:space="preserve"> </v>
      </c>
      <c r="M34" s="125" t="str">
        <f ca="1">IF(M$2-$K$2&lt;$D34-1," ",IF(M$2-$K$2+1&gt;'Primary Inputs'!$C$17,0,(SUM(OFFSET($K$114:$K$163,0,M$2-$K$2-$D34+1)))*$F34))</f>
        <v xml:space="preserve"> </v>
      </c>
      <c r="N34" s="125" t="str">
        <f ca="1">IF(N$2-$K$2&lt;$D34-1," ",IF(N$2-$K$2+1&gt;'Primary Inputs'!$C$17,0,(SUM(OFFSET($K$114:$K$163,0,N$2-$K$2-$D34+1)))*$F34))</f>
        <v xml:space="preserve"> </v>
      </c>
      <c r="O34" s="125" t="str">
        <f ca="1">IF(O$2-$K$2&lt;$D34-1," ",IF(O$2-$K$2+1&gt;'Primary Inputs'!$C$17,0,(SUM(OFFSET($K$114:$K$163,0,O$2-$K$2-$D34+1)))*$F34))</f>
        <v xml:space="preserve"> </v>
      </c>
      <c r="P34" s="125" t="str">
        <f ca="1">IF(P$2-$K$2&lt;$D34-1," ",IF(P$2-$K$2+1&gt;'Primary Inputs'!$C$17,0,(SUM(OFFSET($K$114:$K$163,0,P$2-$K$2-$D34+1)))*$F34))</f>
        <v xml:space="preserve"> </v>
      </c>
      <c r="Q34" s="125" t="str">
        <f ca="1">IF(Q$2-$K$2&lt;$D34-1," ",IF(Q$2-$K$2+1&gt;'Primary Inputs'!$C$17,0,(SUM(OFFSET($K$114:$K$163,0,Q$2-$K$2-$D34+1)))*$F34))</f>
        <v xml:space="preserve"> </v>
      </c>
      <c r="R34" s="125" t="str">
        <f ca="1">IF(R$2-$K$2&lt;$D34-1," ",IF(R$2-$K$2+1&gt;'Primary Inputs'!$C$17,0,(SUM(OFFSET($K$114:$K$163,0,R$2-$K$2-$D34+1)))*$F34))</f>
        <v xml:space="preserve"> </v>
      </c>
      <c r="S34" s="125" t="str">
        <f ca="1">IF(S$2-$K$2&lt;$D34-1," ",IF(S$2-$K$2+1&gt;'Primary Inputs'!$C$17,0,(SUM(OFFSET($K$114:$K$163,0,S$2-$K$2-$D34+1)))*$F34))</f>
        <v xml:space="preserve"> </v>
      </c>
      <c r="T34" s="125" t="str">
        <f ca="1">IF(T$2-$K$2&lt;$D34-1," ",IF(T$2-$K$2+1&gt;'Primary Inputs'!$C$17,0,(SUM(OFFSET($K$114:$K$163,0,T$2-$K$2-$D34+1)))*$F34))</f>
        <v xml:space="preserve"> </v>
      </c>
      <c r="U34" s="125" t="str">
        <f ca="1">IF(U$2-$K$2&lt;$D34-1," ",IF(U$2-$K$2+1&gt;'Primary Inputs'!$C$17,0,(SUM(OFFSET($K$114:$K$163,0,U$2-$K$2-$D34+1)))*$F34))</f>
        <v xml:space="preserve"> </v>
      </c>
      <c r="V34" s="125" t="str">
        <f ca="1">IF(V$2-$K$2&lt;$D34-1," ",IF(V$2-$K$2+1&gt;'Primary Inputs'!$C$17,0,(SUM(OFFSET($K$114:$K$163,0,V$2-$K$2-$D34+1)))*$F34))</f>
        <v xml:space="preserve"> </v>
      </c>
      <c r="W34" s="125" t="str">
        <f ca="1">IF(W$2-$K$2&lt;$D34-1," ",IF(W$2-$K$2+1&gt;'Primary Inputs'!$C$17,0,(SUM(OFFSET($K$114:$K$163,0,W$2-$K$2-$D34+1)))*$F34))</f>
        <v xml:space="preserve"> </v>
      </c>
      <c r="X34" s="125" t="str">
        <f ca="1">IF(X$2-$K$2&lt;$D34-1," ",IF(X$2-$K$2+1&gt;'Primary Inputs'!$C$17,0,(SUM(OFFSET($K$114:$K$163,0,X$2-$K$2-$D34+1)))*$F34))</f>
        <v xml:space="preserve"> </v>
      </c>
      <c r="Y34" s="125" t="str">
        <f ca="1">IF(Y$2-$K$2&lt;$D34-1," ",IF(Y$2-$K$2+1&gt;'Primary Inputs'!$C$17,0,(SUM(OFFSET($K$114:$K$163,0,Y$2-$K$2-$D34+1)))*$F34))</f>
        <v xml:space="preserve"> </v>
      </c>
      <c r="Z34" s="125" t="str">
        <f ca="1">IF(Z$2-$K$2&lt;$D34-1," ",IF(Z$2-$K$2+1&gt;'Primary Inputs'!$C$17,0,(SUM(OFFSET($K$114:$K$163,0,Z$2-$K$2-$D34+1)))*$F34))</f>
        <v xml:space="preserve"> </v>
      </c>
      <c r="AA34" s="125" t="str">
        <f ca="1">IF(AA$2-$K$2&lt;$D34-1," ",IF(AA$2-$K$2+1&gt;'Primary Inputs'!$C$17,0,(SUM(OFFSET($K$114:$K$163,0,AA$2-$K$2-$D34+1)))*$F34))</f>
        <v xml:space="preserve"> </v>
      </c>
      <c r="AB34" s="125" t="str">
        <f ca="1">IF(AB$2-$K$2&lt;$D34-1," ",IF(AB$2-$K$2+1&gt;'Primary Inputs'!$C$17,0,(SUM(OFFSET($K$114:$K$163,0,AB$2-$K$2-$D34+1)))*$F34))</f>
        <v xml:space="preserve"> </v>
      </c>
      <c r="AC34" s="125" t="str">
        <f ca="1">IF(AC$2-$K$2&lt;$D34-1," ",IF(AC$2-$K$2+1&gt;'Primary Inputs'!$C$17,0,(SUM(OFFSET($K$114:$K$163,0,AC$2-$K$2-$D34+1)))*$F34))</f>
        <v xml:space="preserve"> </v>
      </c>
      <c r="AD34" s="125" t="str">
        <f ca="1">IF(AD$2-$K$2&lt;$D34-1," ",IF(AD$2-$K$2+1&gt;'Primary Inputs'!$C$17,0,(SUM(OFFSET($K$114:$K$163,0,AD$2-$K$2-$D34+1)))*$F34))</f>
        <v xml:space="preserve"> </v>
      </c>
      <c r="AE34" s="125" t="str">
        <f ca="1">IF(AE$2-$K$2&lt;$D34-1," ",IF(AE$2-$K$2+1&gt;'Primary Inputs'!$C$17,0,(SUM(OFFSET($K$114:$K$163,0,AE$2-$K$2-$D34+1)))*$F34))</f>
        <v xml:space="preserve"> </v>
      </c>
      <c r="AF34" s="125" t="str">
        <f ca="1">IF(AF$2-$K$2&lt;$D34-1," ",IF(AF$2-$K$2+1&gt;'Primary Inputs'!$C$17,0,(SUM(OFFSET($K$114:$K$163,0,AF$2-$K$2-$D34+1)))*$F34))</f>
        <v xml:space="preserve"> </v>
      </c>
      <c r="AG34" s="125" t="str">
        <f ca="1">IF(AG$2-$K$2&lt;$D34-1," ",IF(AG$2-$K$2+1&gt;'Primary Inputs'!$C$17,0,(SUM(OFFSET($K$114:$K$163,0,AG$2-$K$2-$D34+1)))*$F34))</f>
        <v xml:space="preserve"> </v>
      </c>
      <c r="AH34" s="125" t="str">
        <f ca="1">IF(AH$2-$K$2&lt;$D34-1," ",IF(AH$2-$K$2+1&gt;'Primary Inputs'!$C$17,0,(SUM(OFFSET($K$114:$K$163,0,AH$2-$K$2-$D34+1)))*$F34))</f>
        <v xml:space="preserve"> </v>
      </c>
      <c r="AI34" s="125" t="str">
        <f ca="1">IF(AI$2-$K$2&lt;$D34-1," ",IF(AI$2-$K$2+1&gt;'Primary Inputs'!$C$17,0,(SUM(OFFSET($K$114:$K$163,0,AI$2-$K$2-$D34+1)))*$F34))</f>
        <v xml:space="preserve"> </v>
      </c>
      <c r="AJ34" s="125" t="str">
        <f ca="1">IF(AJ$2-$K$2&lt;$D34-1," ",IF(AJ$2-$K$2+1&gt;'Primary Inputs'!$C$17,0,(SUM(OFFSET($K$114:$K$163,0,AJ$2-$K$2-$D34+1)))*$F34))</f>
        <v xml:space="preserve"> </v>
      </c>
      <c r="AK34" s="125" t="str">
        <f ca="1">IF(AK$2-$K$2&lt;$D34-1," ",IF(AK$2-$K$2+1&gt;'Primary Inputs'!$C$17,0,(SUM(OFFSET($K$114:$K$163,0,AK$2-$K$2-$D34+1)))*$F34))</f>
        <v xml:space="preserve"> </v>
      </c>
      <c r="AL34" s="125">
        <f ca="1">IF(AL$2-$K$2&lt;$D34-1," ",IF(AL$2-$K$2+1&gt;'Primary Inputs'!$C$17,0,(SUM(OFFSET($K$114:$K$163,0,AL$2-$K$2-$D34+1)))*$F34))</f>
        <v>0</v>
      </c>
      <c r="AM34" s="125">
        <f ca="1">IF(AM$2-$K$2&lt;$D34-1," ",IF(AM$2-$K$2+1&gt;'Primary Inputs'!$C$17,0,(SUM(OFFSET($K$114:$K$163,0,AM$2-$K$2-$D34+1)))*$F34))</f>
        <v>0</v>
      </c>
      <c r="AN34" s="125">
        <f ca="1">IF(AN$2-$K$2&lt;$D34-1," ",IF(AN$2-$K$2+1&gt;'Primary Inputs'!$C$17,0,(SUM(OFFSET($K$114:$K$163,0,AN$2-$K$2-$D34+1)))*$F34))</f>
        <v>0</v>
      </c>
      <c r="AO34" s="125">
        <f ca="1">IF(AO$2-$K$2&lt;$D34-1," ",IF(AO$2-$K$2+1&gt;'Primary Inputs'!$C$17,0,(SUM(OFFSET($K$114:$K$163,0,AO$2-$K$2-$D34+1)))*$F34))</f>
        <v>0</v>
      </c>
      <c r="AP34" s="125">
        <f ca="1">IF(AP$2-$K$2&lt;$D34-1," ",IF(AP$2-$K$2+1&gt;'Primary Inputs'!$C$17,0,(SUM(OFFSET($K$114:$K$163,0,AP$2-$K$2-$D34+1)))*$F34))</f>
        <v>0</v>
      </c>
      <c r="AQ34" s="125">
        <f ca="1">IF(AQ$2-$K$2&lt;$D34-1," ",IF(AQ$2-$K$2+1&gt;'Primary Inputs'!$C$17,0,(SUM(OFFSET($K$114:$K$163,0,AQ$2-$K$2-$D34+1)))*$F34))</f>
        <v>0</v>
      </c>
      <c r="AR34" s="125">
        <f ca="1">IF(AR$2-$K$2&lt;$D34-1," ",IF(AR$2-$K$2+1&gt;'Primary Inputs'!$C$17,0,(SUM(OFFSET($K$114:$K$163,0,AR$2-$K$2-$D34+1)))*$F34))</f>
        <v>0</v>
      </c>
      <c r="AS34" s="125">
        <f ca="1">IF(AS$2-$K$2&lt;$D34-1," ",IF(AS$2-$K$2+1&gt;'Primary Inputs'!$C$17,0,(SUM(OFFSET($K$114:$K$163,0,AS$2-$K$2-$D34+1)))*$F34))</f>
        <v>0</v>
      </c>
      <c r="AT34" s="125">
        <f ca="1">IF(AT$2-$K$2&lt;$D34-1," ",IF(AT$2-$K$2+1&gt;'Primary Inputs'!$C$17,0,(SUM(OFFSET($K$114:$K$163,0,AT$2-$K$2-$D34+1)))*$F34))</f>
        <v>0</v>
      </c>
      <c r="AU34" s="125">
        <f ca="1">IF(AU$2-$K$2&lt;$D34-1," ",IF(AU$2-$K$2+1&gt;'Primary Inputs'!$C$17,0,(SUM(OFFSET($K$114:$K$163,0,AU$2-$K$2-$D34+1)))*$F34))</f>
        <v>0</v>
      </c>
      <c r="AV34" s="125">
        <f ca="1">IF(AV$2-$K$2&lt;$D34-1," ",IF(AV$2-$K$2+1&gt;'Primary Inputs'!$C$17,0,(SUM(OFFSET($K$114:$K$163,0,AV$2-$K$2-$D34+1)))*$F34))</f>
        <v>0</v>
      </c>
      <c r="AW34" s="125">
        <f ca="1">IF(AW$2-$K$2&lt;$D34-1," ",IF(AW$2-$K$2+1&gt;'Primary Inputs'!$C$17,0,(SUM(OFFSET($K$114:$K$163,0,AW$2-$K$2-$D34+1)))*$F34))</f>
        <v>0</v>
      </c>
      <c r="AX34" s="125">
        <f ca="1">IF(AX$2-$K$2&lt;$D34-1," ",IF(AX$2-$K$2+1&gt;'Primary Inputs'!$C$17,0,(SUM(OFFSET($K$114:$K$163,0,AX$2-$K$2-$D34+1)))*$F34))</f>
        <v>0</v>
      </c>
      <c r="AY34" s="125">
        <f ca="1">IF(AY$2-$K$2&lt;$D34-1," ",IF(AY$2-$K$2+1&gt;'Primary Inputs'!$C$17,0,(SUM(OFFSET($K$114:$K$163,0,AY$2-$K$2-$D34+1)))*$F34))</f>
        <v>0</v>
      </c>
      <c r="AZ34" s="125">
        <f ca="1">IF(AZ$2-$K$2&lt;$D34-1," ",IF(AZ$2-$K$2+1&gt;'Primary Inputs'!$C$17,0,(SUM(OFFSET($K$114:$K$163,0,AZ$2-$K$2-$D34+1)))*$F34))</f>
        <v>0</v>
      </c>
      <c r="BA34" s="125">
        <f ca="1">IF(BA$2-$K$2&lt;$D34-1," ",IF(BA$2-$K$2+1&gt;'Primary Inputs'!$C$17,0,(SUM(OFFSET($K$114:$K$163,0,BA$2-$K$2-$D34+1)))*$F34))</f>
        <v>0</v>
      </c>
      <c r="BB34" s="125">
        <f ca="1">IF(BB$2-$K$2&lt;$D34-1," ",IF(BB$2-$K$2+1&gt;'Primary Inputs'!$C$17,0,(SUM(OFFSET($K$114:$K$163,0,BB$2-$K$2-$D34+1)))*$F34))</f>
        <v>0</v>
      </c>
      <c r="BC34" s="125">
        <f ca="1">IF(BC$2-$K$2&lt;$D34-1," ",IF(BC$2-$K$2+1&gt;'Primary Inputs'!$C$17,0,(SUM(OFFSET($K$114:$K$163,0,BC$2-$K$2-$D34+1)))*$F34))</f>
        <v>0</v>
      </c>
      <c r="BD34" s="125">
        <f ca="1">IF(BD$2-$K$2&lt;$D34-1," ",IF(BD$2-$K$2+1&gt;'Primary Inputs'!$C$17,0,(SUM(OFFSET($K$114:$K$163,0,BD$2-$K$2-$D34+1)))*$F34))</f>
        <v>0</v>
      </c>
      <c r="BE34" s="125">
        <f ca="1">IF(BE$2-$K$2&lt;$D34-1," ",IF(BE$2-$K$2+1&gt;'Primary Inputs'!$C$17,0,(SUM(OFFSET($K$114:$K$163,0,BE$2-$K$2-$D34+1)))*$F34))</f>
        <v>0</v>
      </c>
      <c r="BF34" s="125">
        <f ca="1">IF(BF$2-$K$2&lt;$D34-1," ",IF(BF$2-$K$2+1&gt;'Primary Inputs'!$C$17,0,(SUM(OFFSET($K$114:$K$163,0,BF$2-$K$2-$D34+1)))*$F34))</f>
        <v>0</v>
      </c>
      <c r="BG34" s="125">
        <f ca="1">IF(BG$2-$K$2&lt;$D34-1," ",IF(BG$2-$K$2+1&gt;'Primary Inputs'!$C$17,0,(SUM(OFFSET($K$114:$K$163,0,BG$2-$K$2-$D34+1)))*$F34))</f>
        <v>0</v>
      </c>
      <c r="BH34" s="125">
        <f ca="1">IF(BH$2-$K$2&lt;$D34-1," ",IF(BH$2-$K$2+1&gt;'Primary Inputs'!$C$17,0,(SUM(OFFSET($K$114:$K$163,0,BH$2-$K$2-$D34+1)))*$F34))</f>
        <v>0</v>
      </c>
    </row>
    <row r="35" spans="1:60">
      <c r="A35" s="104"/>
      <c r="B35" s="104"/>
      <c r="C35" s="104"/>
      <c r="D35" s="167">
        <v>29</v>
      </c>
      <c r="E35" t="s">
        <v>223</v>
      </c>
      <c r="F35" s="104">
        <f ca="1">OFFSET('Primary Inputs'!$E$12,0,Calculations!$D35-1)</f>
        <v>0</v>
      </c>
      <c r="G35" s="104"/>
      <c r="H35" s="104"/>
      <c r="I35" s="104"/>
      <c r="J35" s="104"/>
      <c r="K35" s="125" t="str">
        <f ca="1">IF(K$2-$K$2&lt;$D35-1," ",IF(K$2-$K$2+1&gt;'Primary Inputs'!$C$17,0,(SUM(OFFSET($K$114:$K$163,0,K$2-$K$2-$D35+1)))*$F35))</f>
        <v xml:space="preserve"> </v>
      </c>
      <c r="L35" s="125" t="str">
        <f ca="1">IF(L$2-$K$2&lt;$D35-1," ",IF(L$2-$K$2+1&gt;'Primary Inputs'!$C$17,0,(SUM(OFFSET($K$114:$K$163,0,L$2-$K$2-$D35+1)))*$F35))</f>
        <v xml:space="preserve"> </v>
      </c>
      <c r="M35" s="125" t="str">
        <f ca="1">IF(M$2-$K$2&lt;$D35-1," ",IF(M$2-$K$2+1&gt;'Primary Inputs'!$C$17,0,(SUM(OFFSET($K$114:$K$163,0,M$2-$K$2-$D35+1)))*$F35))</f>
        <v xml:space="preserve"> </v>
      </c>
      <c r="N35" s="125" t="str">
        <f ca="1">IF(N$2-$K$2&lt;$D35-1," ",IF(N$2-$K$2+1&gt;'Primary Inputs'!$C$17,0,(SUM(OFFSET($K$114:$K$163,0,N$2-$K$2-$D35+1)))*$F35))</f>
        <v xml:space="preserve"> </v>
      </c>
      <c r="O35" s="125" t="str">
        <f ca="1">IF(O$2-$K$2&lt;$D35-1," ",IF(O$2-$K$2+1&gt;'Primary Inputs'!$C$17,0,(SUM(OFFSET($K$114:$K$163,0,O$2-$K$2-$D35+1)))*$F35))</f>
        <v xml:space="preserve"> </v>
      </c>
      <c r="P35" s="125" t="str">
        <f ca="1">IF(P$2-$K$2&lt;$D35-1," ",IF(P$2-$K$2+1&gt;'Primary Inputs'!$C$17,0,(SUM(OFFSET($K$114:$K$163,0,P$2-$K$2-$D35+1)))*$F35))</f>
        <v xml:space="preserve"> </v>
      </c>
      <c r="Q35" s="125" t="str">
        <f ca="1">IF(Q$2-$K$2&lt;$D35-1," ",IF(Q$2-$K$2+1&gt;'Primary Inputs'!$C$17,0,(SUM(OFFSET($K$114:$K$163,0,Q$2-$K$2-$D35+1)))*$F35))</f>
        <v xml:space="preserve"> </v>
      </c>
      <c r="R35" s="125" t="str">
        <f ca="1">IF(R$2-$K$2&lt;$D35-1," ",IF(R$2-$K$2+1&gt;'Primary Inputs'!$C$17,0,(SUM(OFFSET($K$114:$K$163,0,R$2-$K$2-$D35+1)))*$F35))</f>
        <v xml:space="preserve"> </v>
      </c>
      <c r="S35" s="125" t="str">
        <f ca="1">IF(S$2-$K$2&lt;$D35-1," ",IF(S$2-$K$2+1&gt;'Primary Inputs'!$C$17,0,(SUM(OFFSET($K$114:$K$163,0,S$2-$K$2-$D35+1)))*$F35))</f>
        <v xml:space="preserve"> </v>
      </c>
      <c r="T35" s="125" t="str">
        <f ca="1">IF(T$2-$K$2&lt;$D35-1," ",IF(T$2-$K$2+1&gt;'Primary Inputs'!$C$17,0,(SUM(OFFSET($K$114:$K$163,0,T$2-$K$2-$D35+1)))*$F35))</f>
        <v xml:space="preserve"> </v>
      </c>
      <c r="U35" s="125" t="str">
        <f ca="1">IF(U$2-$K$2&lt;$D35-1," ",IF(U$2-$K$2+1&gt;'Primary Inputs'!$C$17,0,(SUM(OFFSET($K$114:$K$163,0,U$2-$K$2-$D35+1)))*$F35))</f>
        <v xml:space="preserve"> </v>
      </c>
      <c r="V35" s="125" t="str">
        <f ca="1">IF(V$2-$K$2&lt;$D35-1," ",IF(V$2-$K$2+1&gt;'Primary Inputs'!$C$17,0,(SUM(OFFSET($K$114:$K$163,0,V$2-$K$2-$D35+1)))*$F35))</f>
        <v xml:space="preserve"> </v>
      </c>
      <c r="W35" s="125" t="str">
        <f ca="1">IF(W$2-$K$2&lt;$D35-1," ",IF(W$2-$K$2+1&gt;'Primary Inputs'!$C$17,0,(SUM(OFFSET($K$114:$K$163,0,W$2-$K$2-$D35+1)))*$F35))</f>
        <v xml:space="preserve"> </v>
      </c>
      <c r="X35" s="125" t="str">
        <f ca="1">IF(X$2-$K$2&lt;$D35-1," ",IF(X$2-$K$2+1&gt;'Primary Inputs'!$C$17,0,(SUM(OFFSET($K$114:$K$163,0,X$2-$K$2-$D35+1)))*$F35))</f>
        <v xml:space="preserve"> </v>
      </c>
      <c r="Y35" s="125" t="str">
        <f ca="1">IF(Y$2-$K$2&lt;$D35-1," ",IF(Y$2-$K$2+1&gt;'Primary Inputs'!$C$17,0,(SUM(OFFSET($K$114:$K$163,0,Y$2-$K$2-$D35+1)))*$F35))</f>
        <v xml:space="preserve"> </v>
      </c>
      <c r="Z35" s="125" t="str">
        <f ca="1">IF(Z$2-$K$2&lt;$D35-1," ",IF(Z$2-$K$2+1&gt;'Primary Inputs'!$C$17,0,(SUM(OFFSET($K$114:$K$163,0,Z$2-$K$2-$D35+1)))*$F35))</f>
        <v xml:space="preserve"> </v>
      </c>
      <c r="AA35" s="125" t="str">
        <f ca="1">IF(AA$2-$K$2&lt;$D35-1," ",IF(AA$2-$K$2+1&gt;'Primary Inputs'!$C$17,0,(SUM(OFFSET($K$114:$K$163,0,AA$2-$K$2-$D35+1)))*$F35))</f>
        <v xml:space="preserve"> </v>
      </c>
      <c r="AB35" s="125" t="str">
        <f ca="1">IF(AB$2-$K$2&lt;$D35-1," ",IF(AB$2-$K$2+1&gt;'Primary Inputs'!$C$17,0,(SUM(OFFSET($K$114:$K$163,0,AB$2-$K$2-$D35+1)))*$F35))</f>
        <v xml:space="preserve"> </v>
      </c>
      <c r="AC35" s="125" t="str">
        <f ca="1">IF(AC$2-$K$2&lt;$D35-1," ",IF(AC$2-$K$2+1&gt;'Primary Inputs'!$C$17,0,(SUM(OFFSET($K$114:$K$163,0,AC$2-$K$2-$D35+1)))*$F35))</f>
        <v xml:space="preserve"> </v>
      </c>
      <c r="AD35" s="125" t="str">
        <f ca="1">IF(AD$2-$K$2&lt;$D35-1," ",IF(AD$2-$K$2+1&gt;'Primary Inputs'!$C$17,0,(SUM(OFFSET($K$114:$K$163,0,AD$2-$K$2-$D35+1)))*$F35))</f>
        <v xml:space="preserve"> </v>
      </c>
      <c r="AE35" s="125" t="str">
        <f ca="1">IF(AE$2-$K$2&lt;$D35-1," ",IF(AE$2-$K$2+1&gt;'Primary Inputs'!$C$17,0,(SUM(OFFSET($K$114:$K$163,0,AE$2-$K$2-$D35+1)))*$F35))</f>
        <v xml:space="preserve"> </v>
      </c>
      <c r="AF35" s="125" t="str">
        <f ca="1">IF(AF$2-$K$2&lt;$D35-1," ",IF(AF$2-$K$2+1&gt;'Primary Inputs'!$C$17,0,(SUM(OFFSET($K$114:$K$163,0,AF$2-$K$2-$D35+1)))*$F35))</f>
        <v xml:space="preserve"> </v>
      </c>
      <c r="AG35" s="125" t="str">
        <f ca="1">IF(AG$2-$K$2&lt;$D35-1," ",IF(AG$2-$K$2+1&gt;'Primary Inputs'!$C$17,0,(SUM(OFFSET($K$114:$K$163,0,AG$2-$K$2-$D35+1)))*$F35))</f>
        <v xml:space="preserve"> </v>
      </c>
      <c r="AH35" s="125" t="str">
        <f ca="1">IF(AH$2-$K$2&lt;$D35-1," ",IF(AH$2-$K$2+1&gt;'Primary Inputs'!$C$17,0,(SUM(OFFSET($K$114:$K$163,0,AH$2-$K$2-$D35+1)))*$F35))</f>
        <v xml:space="preserve"> </v>
      </c>
      <c r="AI35" s="125" t="str">
        <f ca="1">IF(AI$2-$K$2&lt;$D35-1," ",IF(AI$2-$K$2+1&gt;'Primary Inputs'!$C$17,0,(SUM(OFFSET($K$114:$K$163,0,AI$2-$K$2-$D35+1)))*$F35))</f>
        <v xml:space="preserve"> </v>
      </c>
      <c r="AJ35" s="125" t="str">
        <f ca="1">IF(AJ$2-$K$2&lt;$D35-1," ",IF(AJ$2-$K$2+1&gt;'Primary Inputs'!$C$17,0,(SUM(OFFSET($K$114:$K$163,0,AJ$2-$K$2-$D35+1)))*$F35))</f>
        <v xml:space="preserve"> </v>
      </c>
      <c r="AK35" s="125" t="str">
        <f ca="1">IF(AK$2-$K$2&lt;$D35-1," ",IF(AK$2-$K$2+1&gt;'Primary Inputs'!$C$17,0,(SUM(OFFSET($K$114:$K$163,0,AK$2-$K$2-$D35+1)))*$F35))</f>
        <v xml:space="preserve"> </v>
      </c>
      <c r="AL35" s="125" t="str">
        <f ca="1">IF(AL$2-$K$2&lt;$D35-1," ",IF(AL$2-$K$2+1&gt;'Primary Inputs'!$C$17,0,(SUM(OFFSET($K$114:$K$163,0,AL$2-$K$2-$D35+1)))*$F35))</f>
        <v xml:space="preserve"> </v>
      </c>
      <c r="AM35" s="125">
        <f ca="1">IF(AM$2-$K$2&lt;$D35-1," ",IF(AM$2-$K$2+1&gt;'Primary Inputs'!$C$17,0,(SUM(OFFSET($K$114:$K$163,0,AM$2-$K$2-$D35+1)))*$F35))</f>
        <v>0</v>
      </c>
      <c r="AN35" s="125">
        <f ca="1">IF(AN$2-$K$2&lt;$D35-1," ",IF(AN$2-$K$2+1&gt;'Primary Inputs'!$C$17,0,(SUM(OFFSET($K$114:$K$163,0,AN$2-$K$2-$D35+1)))*$F35))</f>
        <v>0</v>
      </c>
      <c r="AO35" s="125">
        <f ca="1">IF(AO$2-$K$2&lt;$D35-1," ",IF(AO$2-$K$2+1&gt;'Primary Inputs'!$C$17,0,(SUM(OFFSET($K$114:$K$163,0,AO$2-$K$2-$D35+1)))*$F35))</f>
        <v>0</v>
      </c>
      <c r="AP35" s="125">
        <f ca="1">IF(AP$2-$K$2&lt;$D35-1," ",IF(AP$2-$K$2+1&gt;'Primary Inputs'!$C$17,0,(SUM(OFFSET($K$114:$K$163,0,AP$2-$K$2-$D35+1)))*$F35))</f>
        <v>0</v>
      </c>
      <c r="AQ35" s="125">
        <f ca="1">IF(AQ$2-$K$2&lt;$D35-1," ",IF(AQ$2-$K$2+1&gt;'Primary Inputs'!$C$17,0,(SUM(OFFSET($K$114:$K$163,0,AQ$2-$K$2-$D35+1)))*$F35))</f>
        <v>0</v>
      </c>
      <c r="AR35" s="125">
        <f ca="1">IF(AR$2-$K$2&lt;$D35-1," ",IF(AR$2-$K$2+1&gt;'Primary Inputs'!$C$17,0,(SUM(OFFSET($K$114:$K$163,0,AR$2-$K$2-$D35+1)))*$F35))</f>
        <v>0</v>
      </c>
      <c r="AS35" s="125">
        <f ca="1">IF(AS$2-$K$2&lt;$D35-1," ",IF(AS$2-$K$2+1&gt;'Primary Inputs'!$C$17,0,(SUM(OFFSET($K$114:$K$163,0,AS$2-$K$2-$D35+1)))*$F35))</f>
        <v>0</v>
      </c>
      <c r="AT35" s="125">
        <f ca="1">IF(AT$2-$K$2&lt;$D35-1," ",IF(AT$2-$K$2+1&gt;'Primary Inputs'!$C$17,0,(SUM(OFFSET($K$114:$K$163,0,AT$2-$K$2-$D35+1)))*$F35))</f>
        <v>0</v>
      </c>
      <c r="AU35" s="125">
        <f ca="1">IF(AU$2-$K$2&lt;$D35-1," ",IF(AU$2-$K$2+1&gt;'Primary Inputs'!$C$17,0,(SUM(OFFSET($K$114:$K$163,0,AU$2-$K$2-$D35+1)))*$F35))</f>
        <v>0</v>
      </c>
      <c r="AV35" s="125">
        <f ca="1">IF(AV$2-$K$2&lt;$D35-1," ",IF(AV$2-$K$2+1&gt;'Primary Inputs'!$C$17,0,(SUM(OFFSET($K$114:$K$163,0,AV$2-$K$2-$D35+1)))*$F35))</f>
        <v>0</v>
      </c>
      <c r="AW35" s="125">
        <f ca="1">IF(AW$2-$K$2&lt;$D35-1," ",IF(AW$2-$K$2+1&gt;'Primary Inputs'!$C$17,0,(SUM(OFFSET($K$114:$K$163,0,AW$2-$K$2-$D35+1)))*$F35))</f>
        <v>0</v>
      </c>
      <c r="AX35" s="125">
        <f ca="1">IF(AX$2-$K$2&lt;$D35-1," ",IF(AX$2-$K$2+1&gt;'Primary Inputs'!$C$17,0,(SUM(OFFSET($K$114:$K$163,0,AX$2-$K$2-$D35+1)))*$F35))</f>
        <v>0</v>
      </c>
      <c r="AY35" s="125">
        <f ca="1">IF(AY$2-$K$2&lt;$D35-1," ",IF(AY$2-$K$2+1&gt;'Primary Inputs'!$C$17,0,(SUM(OFFSET($K$114:$K$163,0,AY$2-$K$2-$D35+1)))*$F35))</f>
        <v>0</v>
      </c>
      <c r="AZ35" s="125">
        <f ca="1">IF(AZ$2-$K$2&lt;$D35-1," ",IF(AZ$2-$K$2+1&gt;'Primary Inputs'!$C$17,0,(SUM(OFFSET($K$114:$K$163,0,AZ$2-$K$2-$D35+1)))*$F35))</f>
        <v>0</v>
      </c>
      <c r="BA35" s="125">
        <f ca="1">IF(BA$2-$K$2&lt;$D35-1," ",IF(BA$2-$K$2+1&gt;'Primary Inputs'!$C$17,0,(SUM(OFFSET($K$114:$K$163,0,BA$2-$K$2-$D35+1)))*$F35))</f>
        <v>0</v>
      </c>
      <c r="BB35" s="125">
        <f ca="1">IF(BB$2-$K$2&lt;$D35-1," ",IF(BB$2-$K$2+1&gt;'Primary Inputs'!$C$17,0,(SUM(OFFSET($K$114:$K$163,0,BB$2-$K$2-$D35+1)))*$F35))</f>
        <v>0</v>
      </c>
      <c r="BC35" s="125">
        <f ca="1">IF(BC$2-$K$2&lt;$D35-1," ",IF(BC$2-$K$2+1&gt;'Primary Inputs'!$C$17,0,(SUM(OFFSET($K$114:$K$163,0,BC$2-$K$2-$D35+1)))*$F35))</f>
        <v>0</v>
      </c>
      <c r="BD35" s="125">
        <f ca="1">IF(BD$2-$K$2&lt;$D35-1," ",IF(BD$2-$K$2+1&gt;'Primary Inputs'!$C$17,0,(SUM(OFFSET($K$114:$K$163,0,BD$2-$K$2-$D35+1)))*$F35))</f>
        <v>0</v>
      </c>
      <c r="BE35" s="125">
        <f ca="1">IF(BE$2-$K$2&lt;$D35-1," ",IF(BE$2-$K$2+1&gt;'Primary Inputs'!$C$17,0,(SUM(OFFSET($K$114:$K$163,0,BE$2-$K$2-$D35+1)))*$F35))</f>
        <v>0</v>
      </c>
      <c r="BF35" s="125">
        <f ca="1">IF(BF$2-$K$2&lt;$D35-1," ",IF(BF$2-$K$2+1&gt;'Primary Inputs'!$C$17,0,(SUM(OFFSET($K$114:$K$163,0,BF$2-$K$2-$D35+1)))*$F35))</f>
        <v>0</v>
      </c>
      <c r="BG35" s="125">
        <f ca="1">IF(BG$2-$K$2&lt;$D35-1," ",IF(BG$2-$K$2+1&gt;'Primary Inputs'!$C$17,0,(SUM(OFFSET($K$114:$K$163,0,BG$2-$K$2-$D35+1)))*$F35))</f>
        <v>0</v>
      </c>
      <c r="BH35" s="125">
        <f ca="1">IF(BH$2-$K$2&lt;$D35-1," ",IF(BH$2-$K$2+1&gt;'Primary Inputs'!$C$17,0,(SUM(OFFSET($K$114:$K$163,0,BH$2-$K$2-$D35+1)))*$F35))</f>
        <v>0</v>
      </c>
    </row>
    <row r="36" spans="1:60">
      <c r="A36" s="104"/>
      <c r="B36" s="104"/>
      <c r="C36" s="104"/>
      <c r="D36" s="167">
        <v>30</v>
      </c>
      <c r="E36" t="s">
        <v>224</v>
      </c>
      <c r="F36" s="104">
        <f ca="1">OFFSET('Primary Inputs'!$E$12,0,Calculations!$D36-1)</f>
        <v>0</v>
      </c>
      <c r="G36" s="104"/>
      <c r="H36" s="104"/>
      <c r="I36" s="104"/>
      <c r="J36" s="104"/>
      <c r="K36" s="125" t="str">
        <f ca="1">IF(K$2-$K$2&lt;$D36-1," ",IF(K$2-$K$2+1&gt;'Primary Inputs'!$C$17,0,(SUM(OFFSET($K$114:$K$163,0,K$2-$K$2-$D36+1)))*$F36))</f>
        <v xml:space="preserve"> </v>
      </c>
      <c r="L36" s="125" t="str">
        <f ca="1">IF(L$2-$K$2&lt;$D36-1," ",IF(L$2-$K$2+1&gt;'Primary Inputs'!$C$17,0,(SUM(OFFSET($K$114:$K$163,0,L$2-$K$2-$D36+1)))*$F36))</f>
        <v xml:space="preserve"> </v>
      </c>
      <c r="M36" s="125" t="str">
        <f ca="1">IF(M$2-$K$2&lt;$D36-1," ",IF(M$2-$K$2+1&gt;'Primary Inputs'!$C$17,0,(SUM(OFFSET($K$114:$K$163,0,M$2-$K$2-$D36+1)))*$F36))</f>
        <v xml:space="preserve"> </v>
      </c>
      <c r="N36" s="125" t="str">
        <f ca="1">IF(N$2-$K$2&lt;$D36-1," ",IF(N$2-$K$2+1&gt;'Primary Inputs'!$C$17,0,(SUM(OFFSET($K$114:$K$163,0,N$2-$K$2-$D36+1)))*$F36))</f>
        <v xml:space="preserve"> </v>
      </c>
      <c r="O36" s="125" t="str">
        <f ca="1">IF(O$2-$K$2&lt;$D36-1," ",IF(O$2-$K$2+1&gt;'Primary Inputs'!$C$17,0,(SUM(OFFSET($K$114:$K$163,0,O$2-$K$2-$D36+1)))*$F36))</f>
        <v xml:space="preserve"> </v>
      </c>
      <c r="P36" s="125" t="str">
        <f ca="1">IF(P$2-$K$2&lt;$D36-1," ",IF(P$2-$K$2+1&gt;'Primary Inputs'!$C$17,0,(SUM(OFFSET($K$114:$K$163,0,P$2-$K$2-$D36+1)))*$F36))</f>
        <v xml:space="preserve"> </v>
      </c>
      <c r="Q36" s="125" t="str">
        <f ca="1">IF(Q$2-$K$2&lt;$D36-1," ",IF(Q$2-$K$2+1&gt;'Primary Inputs'!$C$17,0,(SUM(OFFSET($K$114:$K$163,0,Q$2-$K$2-$D36+1)))*$F36))</f>
        <v xml:space="preserve"> </v>
      </c>
      <c r="R36" s="125" t="str">
        <f ca="1">IF(R$2-$K$2&lt;$D36-1," ",IF(R$2-$K$2+1&gt;'Primary Inputs'!$C$17,0,(SUM(OFFSET($K$114:$K$163,0,R$2-$K$2-$D36+1)))*$F36))</f>
        <v xml:space="preserve"> </v>
      </c>
      <c r="S36" s="125" t="str">
        <f ca="1">IF(S$2-$K$2&lt;$D36-1," ",IF(S$2-$K$2+1&gt;'Primary Inputs'!$C$17,0,(SUM(OFFSET($K$114:$K$163,0,S$2-$K$2-$D36+1)))*$F36))</f>
        <v xml:space="preserve"> </v>
      </c>
      <c r="T36" s="125" t="str">
        <f ca="1">IF(T$2-$K$2&lt;$D36-1," ",IF(T$2-$K$2+1&gt;'Primary Inputs'!$C$17,0,(SUM(OFFSET($K$114:$K$163,0,T$2-$K$2-$D36+1)))*$F36))</f>
        <v xml:space="preserve"> </v>
      </c>
      <c r="U36" s="125" t="str">
        <f ca="1">IF(U$2-$K$2&lt;$D36-1," ",IF(U$2-$K$2+1&gt;'Primary Inputs'!$C$17,0,(SUM(OFFSET($K$114:$K$163,0,U$2-$K$2-$D36+1)))*$F36))</f>
        <v xml:space="preserve"> </v>
      </c>
      <c r="V36" s="125" t="str">
        <f ca="1">IF(V$2-$K$2&lt;$D36-1," ",IF(V$2-$K$2+1&gt;'Primary Inputs'!$C$17,0,(SUM(OFFSET($K$114:$K$163,0,V$2-$K$2-$D36+1)))*$F36))</f>
        <v xml:space="preserve"> </v>
      </c>
      <c r="W36" s="125" t="str">
        <f ca="1">IF(W$2-$K$2&lt;$D36-1," ",IF(W$2-$K$2+1&gt;'Primary Inputs'!$C$17,0,(SUM(OFFSET($K$114:$K$163,0,W$2-$K$2-$D36+1)))*$F36))</f>
        <v xml:space="preserve"> </v>
      </c>
      <c r="X36" s="125" t="str">
        <f ca="1">IF(X$2-$K$2&lt;$D36-1," ",IF(X$2-$K$2+1&gt;'Primary Inputs'!$C$17,0,(SUM(OFFSET($K$114:$K$163,0,X$2-$K$2-$D36+1)))*$F36))</f>
        <v xml:space="preserve"> </v>
      </c>
      <c r="Y36" s="125" t="str">
        <f ca="1">IF(Y$2-$K$2&lt;$D36-1," ",IF(Y$2-$K$2+1&gt;'Primary Inputs'!$C$17,0,(SUM(OFFSET($K$114:$K$163,0,Y$2-$K$2-$D36+1)))*$F36))</f>
        <v xml:space="preserve"> </v>
      </c>
      <c r="Z36" s="125" t="str">
        <f ca="1">IF(Z$2-$K$2&lt;$D36-1," ",IF(Z$2-$K$2+1&gt;'Primary Inputs'!$C$17,0,(SUM(OFFSET($K$114:$K$163,0,Z$2-$K$2-$D36+1)))*$F36))</f>
        <v xml:space="preserve"> </v>
      </c>
      <c r="AA36" s="125" t="str">
        <f ca="1">IF(AA$2-$K$2&lt;$D36-1," ",IF(AA$2-$K$2+1&gt;'Primary Inputs'!$C$17,0,(SUM(OFFSET($K$114:$K$163,0,AA$2-$K$2-$D36+1)))*$F36))</f>
        <v xml:space="preserve"> </v>
      </c>
      <c r="AB36" s="125" t="str">
        <f ca="1">IF(AB$2-$K$2&lt;$D36-1," ",IF(AB$2-$K$2+1&gt;'Primary Inputs'!$C$17,0,(SUM(OFFSET($K$114:$K$163,0,AB$2-$K$2-$D36+1)))*$F36))</f>
        <v xml:space="preserve"> </v>
      </c>
      <c r="AC36" s="125" t="str">
        <f ca="1">IF(AC$2-$K$2&lt;$D36-1," ",IF(AC$2-$K$2+1&gt;'Primary Inputs'!$C$17,0,(SUM(OFFSET($K$114:$K$163,0,AC$2-$K$2-$D36+1)))*$F36))</f>
        <v xml:space="preserve"> </v>
      </c>
      <c r="AD36" s="125" t="str">
        <f ca="1">IF(AD$2-$K$2&lt;$D36-1," ",IF(AD$2-$K$2+1&gt;'Primary Inputs'!$C$17,0,(SUM(OFFSET($K$114:$K$163,0,AD$2-$K$2-$D36+1)))*$F36))</f>
        <v xml:space="preserve"> </v>
      </c>
      <c r="AE36" s="125" t="str">
        <f ca="1">IF(AE$2-$K$2&lt;$D36-1," ",IF(AE$2-$K$2+1&gt;'Primary Inputs'!$C$17,0,(SUM(OFFSET($K$114:$K$163,0,AE$2-$K$2-$D36+1)))*$F36))</f>
        <v xml:space="preserve"> </v>
      </c>
      <c r="AF36" s="125" t="str">
        <f ca="1">IF(AF$2-$K$2&lt;$D36-1," ",IF(AF$2-$K$2+1&gt;'Primary Inputs'!$C$17,0,(SUM(OFFSET($K$114:$K$163,0,AF$2-$K$2-$D36+1)))*$F36))</f>
        <v xml:space="preserve"> </v>
      </c>
      <c r="AG36" s="125" t="str">
        <f ca="1">IF(AG$2-$K$2&lt;$D36-1," ",IF(AG$2-$K$2+1&gt;'Primary Inputs'!$C$17,0,(SUM(OFFSET($K$114:$K$163,0,AG$2-$K$2-$D36+1)))*$F36))</f>
        <v xml:space="preserve"> </v>
      </c>
      <c r="AH36" s="125" t="str">
        <f ca="1">IF(AH$2-$K$2&lt;$D36-1," ",IF(AH$2-$K$2+1&gt;'Primary Inputs'!$C$17,0,(SUM(OFFSET($K$114:$K$163,0,AH$2-$K$2-$D36+1)))*$F36))</f>
        <v xml:space="preserve"> </v>
      </c>
      <c r="AI36" s="125" t="str">
        <f ca="1">IF(AI$2-$K$2&lt;$D36-1," ",IF(AI$2-$K$2+1&gt;'Primary Inputs'!$C$17,0,(SUM(OFFSET($K$114:$K$163,0,AI$2-$K$2-$D36+1)))*$F36))</f>
        <v xml:space="preserve"> </v>
      </c>
      <c r="AJ36" s="125" t="str">
        <f ca="1">IF(AJ$2-$K$2&lt;$D36-1," ",IF(AJ$2-$K$2+1&gt;'Primary Inputs'!$C$17,0,(SUM(OFFSET($K$114:$K$163,0,AJ$2-$K$2-$D36+1)))*$F36))</f>
        <v xml:space="preserve"> </v>
      </c>
      <c r="AK36" s="125" t="str">
        <f ca="1">IF(AK$2-$K$2&lt;$D36-1," ",IF(AK$2-$K$2+1&gt;'Primary Inputs'!$C$17,0,(SUM(OFFSET($K$114:$K$163,0,AK$2-$K$2-$D36+1)))*$F36))</f>
        <v xml:space="preserve"> </v>
      </c>
      <c r="AL36" s="125" t="str">
        <f ca="1">IF(AL$2-$K$2&lt;$D36-1," ",IF(AL$2-$K$2+1&gt;'Primary Inputs'!$C$17,0,(SUM(OFFSET($K$114:$K$163,0,AL$2-$K$2-$D36+1)))*$F36))</f>
        <v xml:space="preserve"> </v>
      </c>
      <c r="AM36" s="125" t="str">
        <f ca="1">IF(AM$2-$K$2&lt;$D36-1," ",IF(AM$2-$K$2+1&gt;'Primary Inputs'!$C$17,0,(SUM(OFFSET($K$114:$K$163,0,AM$2-$K$2-$D36+1)))*$F36))</f>
        <v xml:space="preserve"> </v>
      </c>
      <c r="AN36" s="125">
        <f ca="1">IF(AN$2-$K$2&lt;$D36-1," ",IF(AN$2-$K$2+1&gt;'Primary Inputs'!$C$17,0,(SUM(OFFSET($K$114:$K$163,0,AN$2-$K$2-$D36+1)))*$F36))</f>
        <v>0</v>
      </c>
      <c r="AO36" s="125">
        <f ca="1">IF(AO$2-$K$2&lt;$D36-1," ",IF(AO$2-$K$2+1&gt;'Primary Inputs'!$C$17,0,(SUM(OFFSET($K$114:$K$163,0,AO$2-$K$2-$D36+1)))*$F36))</f>
        <v>0</v>
      </c>
      <c r="AP36" s="125">
        <f ca="1">IF(AP$2-$K$2&lt;$D36-1," ",IF(AP$2-$K$2+1&gt;'Primary Inputs'!$C$17,0,(SUM(OFFSET($K$114:$K$163,0,AP$2-$K$2-$D36+1)))*$F36))</f>
        <v>0</v>
      </c>
      <c r="AQ36" s="125">
        <f ca="1">IF(AQ$2-$K$2&lt;$D36-1," ",IF(AQ$2-$K$2+1&gt;'Primary Inputs'!$C$17,0,(SUM(OFFSET($K$114:$K$163,0,AQ$2-$K$2-$D36+1)))*$F36))</f>
        <v>0</v>
      </c>
      <c r="AR36" s="125">
        <f ca="1">IF(AR$2-$K$2&lt;$D36-1," ",IF(AR$2-$K$2+1&gt;'Primary Inputs'!$C$17,0,(SUM(OFFSET($K$114:$K$163,0,AR$2-$K$2-$D36+1)))*$F36))</f>
        <v>0</v>
      </c>
      <c r="AS36" s="125">
        <f ca="1">IF(AS$2-$K$2&lt;$D36-1," ",IF(AS$2-$K$2+1&gt;'Primary Inputs'!$C$17,0,(SUM(OFFSET($K$114:$K$163,0,AS$2-$K$2-$D36+1)))*$F36))</f>
        <v>0</v>
      </c>
      <c r="AT36" s="125">
        <f ca="1">IF(AT$2-$K$2&lt;$D36-1," ",IF(AT$2-$K$2+1&gt;'Primary Inputs'!$C$17,0,(SUM(OFFSET($K$114:$K$163,0,AT$2-$K$2-$D36+1)))*$F36))</f>
        <v>0</v>
      </c>
      <c r="AU36" s="125">
        <f ca="1">IF(AU$2-$K$2&lt;$D36-1," ",IF(AU$2-$K$2+1&gt;'Primary Inputs'!$C$17,0,(SUM(OFFSET($K$114:$K$163,0,AU$2-$K$2-$D36+1)))*$F36))</f>
        <v>0</v>
      </c>
      <c r="AV36" s="125">
        <f ca="1">IF(AV$2-$K$2&lt;$D36-1," ",IF(AV$2-$K$2+1&gt;'Primary Inputs'!$C$17,0,(SUM(OFFSET($K$114:$K$163,0,AV$2-$K$2-$D36+1)))*$F36))</f>
        <v>0</v>
      </c>
      <c r="AW36" s="125">
        <f ca="1">IF(AW$2-$K$2&lt;$D36-1," ",IF(AW$2-$K$2+1&gt;'Primary Inputs'!$C$17,0,(SUM(OFFSET($K$114:$K$163,0,AW$2-$K$2-$D36+1)))*$F36))</f>
        <v>0</v>
      </c>
      <c r="AX36" s="125">
        <f ca="1">IF(AX$2-$K$2&lt;$D36-1," ",IF(AX$2-$K$2+1&gt;'Primary Inputs'!$C$17,0,(SUM(OFFSET($K$114:$K$163,0,AX$2-$K$2-$D36+1)))*$F36))</f>
        <v>0</v>
      </c>
      <c r="AY36" s="125">
        <f ca="1">IF(AY$2-$K$2&lt;$D36-1," ",IF(AY$2-$K$2+1&gt;'Primary Inputs'!$C$17,0,(SUM(OFFSET($K$114:$K$163,0,AY$2-$K$2-$D36+1)))*$F36))</f>
        <v>0</v>
      </c>
      <c r="AZ36" s="125">
        <f ca="1">IF(AZ$2-$K$2&lt;$D36-1," ",IF(AZ$2-$K$2+1&gt;'Primary Inputs'!$C$17,0,(SUM(OFFSET($K$114:$K$163,0,AZ$2-$K$2-$D36+1)))*$F36))</f>
        <v>0</v>
      </c>
      <c r="BA36" s="125">
        <f ca="1">IF(BA$2-$K$2&lt;$D36-1," ",IF(BA$2-$K$2+1&gt;'Primary Inputs'!$C$17,0,(SUM(OFFSET($K$114:$K$163,0,BA$2-$K$2-$D36+1)))*$F36))</f>
        <v>0</v>
      </c>
      <c r="BB36" s="125">
        <f ca="1">IF(BB$2-$K$2&lt;$D36-1," ",IF(BB$2-$K$2+1&gt;'Primary Inputs'!$C$17,0,(SUM(OFFSET($K$114:$K$163,0,BB$2-$K$2-$D36+1)))*$F36))</f>
        <v>0</v>
      </c>
      <c r="BC36" s="125">
        <f ca="1">IF(BC$2-$K$2&lt;$D36-1," ",IF(BC$2-$K$2+1&gt;'Primary Inputs'!$C$17,0,(SUM(OFFSET($K$114:$K$163,0,BC$2-$K$2-$D36+1)))*$F36))</f>
        <v>0</v>
      </c>
      <c r="BD36" s="125">
        <f ca="1">IF(BD$2-$K$2&lt;$D36-1," ",IF(BD$2-$K$2+1&gt;'Primary Inputs'!$C$17,0,(SUM(OFFSET($K$114:$K$163,0,BD$2-$K$2-$D36+1)))*$F36))</f>
        <v>0</v>
      </c>
      <c r="BE36" s="125">
        <f ca="1">IF(BE$2-$K$2&lt;$D36-1," ",IF(BE$2-$K$2+1&gt;'Primary Inputs'!$C$17,0,(SUM(OFFSET($K$114:$K$163,0,BE$2-$K$2-$D36+1)))*$F36))</f>
        <v>0</v>
      </c>
      <c r="BF36" s="125">
        <f ca="1">IF(BF$2-$K$2&lt;$D36-1," ",IF(BF$2-$K$2+1&gt;'Primary Inputs'!$C$17,0,(SUM(OFFSET($K$114:$K$163,0,BF$2-$K$2-$D36+1)))*$F36))</f>
        <v>0</v>
      </c>
      <c r="BG36" s="125">
        <f ca="1">IF(BG$2-$K$2&lt;$D36-1," ",IF(BG$2-$K$2+1&gt;'Primary Inputs'!$C$17,0,(SUM(OFFSET($K$114:$K$163,0,BG$2-$K$2-$D36+1)))*$F36))</f>
        <v>0</v>
      </c>
      <c r="BH36" s="125">
        <f ca="1">IF(BH$2-$K$2&lt;$D36-1," ",IF(BH$2-$K$2+1&gt;'Primary Inputs'!$C$17,0,(SUM(OFFSET($K$114:$K$163,0,BH$2-$K$2-$D36+1)))*$F36))</f>
        <v>0</v>
      </c>
    </row>
    <row r="37" spans="1:60">
      <c r="A37" s="104"/>
      <c r="B37" s="104"/>
      <c r="C37" s="104"/>
      <c r="D37" s="167">
        <v>31</v>
      </c>
      <c r="E37" t="s">
        <v>225</v>
      </c>
      <c r="F37" s="104">
        <f ca="1">OFFSET('Primary Inputs'!$E$12,0,Calculations!$D37-1)</f>
        <v>0</v>
      </c>
      <c r="G37" s="104"/>
      <c r="H37" s="104"/>
      <c r="I37" s="104"/>
      <c r="J37" s="104"/>
      <c r="K37" s="125" t="str">
        <f ca="1">IF(K$2-$K$2&lt;$D37-1," ",IF(K$2-$K$2+1&gt;'Primary Inputs'!$C$17,0,(SUM(OFFSET($K$114:$K$163,0,K$2-$K$2-$D37+1)))*$F37))</f>
        <v xml:space="preserve"> </v>
      </c>
      <c r="L37" s="125" t="str">
        <f ca="1">IF(L$2-$K$2&lt;$D37-1," ",IF(L$2-$K$2+1&gt;'Primary Inputs'!$C$17,0,(SUM(OFFSET($K$114:$K$163,0,L$2-$K$2-$D37+1)))*$F37))</f>
        <v xml:space="preserve"> </v>
      </c>
      <c r="M37" s="125" t="str">
        <f ca="1">IF(M$2-$K$2&lt;$D37-1," ",IF(M$2-$K$2+1&gt;'Primary Inputs'!$C$17,0,(SUM(OFFSET($K$114:$K$163,0,M$2-$K$2-$D37+1)))*$F37))</f>
        <v xml:space="preserve"> </v>
      </c>
      <c r="N37" s="125" t="str">
        <f ca="1">IF(N$2-$K$2&lt;$D37-1," ",IF(N$2-$K$2+1&gt;'Primary Inputs'!$C$17,0,(SUM(OFFSET($K$114:$K$163,0,N$2-$K$2-$D37+1)))*$F37))</f>
        <v xml:space="preserve"> </v>
      </c>
      <c r="O37" s="125" t="str">
        <f ca="1">IF(O$2-$K$2&lt;$D37-1," ",IF(O$2-$K$2+1&gt;'Primary Inputs'!$C$17,0,(SUM(OFFSET($K$114:$K$163,0,O$2-$K$2-$D37+1)))*$F37))</f>
        <v xml:space="preserve"> </v>
      </c>
      <c r="P37" s="125" t="str">
        <f ca="1">IF(P$2-$K$2&lt;$D37-1," ",IF(P$2-$K$2+1&gt;'Primary Inputs'!$C$17,0,(SUM(OFFSET($K$114:$K$163,0,P$2-$K$2-$D37+1)))*$F37))</f>
        <v xml:space="preserve"> </v>
      </c>
      <c r="Q37" s="125" t="str">
        <f ca="1">IF(Q$2-$K$2&lt;$D37-1," ",IF(Q$2-$K$2+1&gt;'Primary Inputs'!$C$17,0,(SUM(OFFSET($K$114:$K$163,0,Q$2-$K$2-$D37+1)))*$F37))</f>
        <v xml:space="preserve"> </v>
      </c>
      <c r="R37" s="125" t="str">
        <f ca="1">IF(R$2-$K$2&lt;$D37-1," ",IF(R$2-$K$2+1&gt;'Primary Inputs'!$C$17,0,(SUM(OFFSET($K$114:$K$163,0,R$2-$K$2-$D37+1)))*$F37))</f>
        <v xml:space="preserve"> </v>
      </c>
      <c r="S37" s="125" t="str">
        <f ca="1">IF(S$2-$K$2&lt;$D37-1," ",IF(S$2-$K$2+1&gt;'Primary Inputs'!$C$17,0,(SUM(OFFSET($K$114:$K$163,0,S$2-$K$2-$D37+1)))*$F37))</f>
        <v xml:space="preserve"> </v>
      </c>
      <c r="T37" s="125" t="str">
        <f ca="1">IF(T$2-$K$2&lt;$D37-1," ",IF(T$2-$K$2+1&gt;'Primary Inputs'!$C$17,0,(SUM(OFFSET($K$114:$K$163,0,T$2-$K$2-$D37+1)))*$F37))</f>
        <v xml:space="preserve"> </v>
      </c>
      <c r="U37" s="125" t="str">
        <f ca="1">IF(U$2-$K$2&lt;$D37-1," ",IF(U$2-$K$2+1&gt;'Primary Inputs'!$C$17,0,(SUM(OFFSET($K$114:$K$163,0,U$2-$K$2-$D37+1)))*$F37))</f>
        <v xml:space="preserve"> </v>
      </c>
      <c r="V37" s="125" t="str">
        <f ca="1">IF(V$2-$K$2&lt;$D37-1," ",IF(V$2-$K$2+1&gt;'Primary Inputs'!$C$17,0,(SUM(OFFSET($K$114:$K$163,0,V$2-$K$2-$D37+1)))*$F37))</f>
        <v xml:space="preserve"> </v>
      </c>
      <c r="W37" s="125" t="str">
        <f ca="1">IF(W$2-$K$2&lt;$D37-1," ",IF(W$2-$K$2+1&gt;'Primary Inputs'!$C$17,0,(SUM(OFFSET($K$114:$K$163,0,W$2-$K$2-$D37+1)))*$F37))</f>
        <v xml:space="preserve"> </v>
      </c>
      <c r="X37" s="125" t="str">
        <f ca="1">IF(X$2-$K$2&lt;$D37-1," ",IF(X$2-$K$2+1&gt;'Primary Inputs'!$C$17,0,(SUM(OFFSET($K$114:$K$163,0,X$2-$K$2-$D37+1)))*$F37))</f>
        <v xml:space="preserve"> </v>
      </c>
      <c r="Y37" s="125" t="str">
        <f ca="1">IF(Y$2-$K$2&lt;$D37-1," ",IF(Y$2-$K$2+1&gt;'Primary Inputs'!$C$17,0,(SUM(OFFSET($K$114:$K$163,0,Y$2-$K$2-$D37+1)))*$F37))</f>
        <v xml:space="preserve"> </v>
      </c>
      <c r="Z37" s="125" t="str">
        <f ca="1">IF(Z$2-$K$2&lt;$D37-1," ",IF(Z$2-$K$2+1&gt;'Primary Inputs'!$C$17,0,(SUM(OFFSET($K$114:$K$163,0,Z$2-$K$2-$D37+1)))*$F37))</f>
        <v xml:space="preserve"> </v>
      </c>
      <c r="AA37" s="125" t="str">
        <f ca="1">IF(AA$2-$K$2&lt;$D37-1," ",IF(AA$2-$K$2+1&gt;'Primary Inputs'!$C$17,0,(SUM(OFFSET($K$114:$K$163,0,AA$2-$K$2-$D37+1)))*$F37))</f>
        <v xml:space="preserve"> </v>
      </c>
      <c r="AB37" s="125" t="str">
        <f ca="1">IF(AB$2-$K$2&lt;$D37-1," ",IF(AB$2-$K$2+1&gt;'Primary Inputs'!$C$17,0,(SUM(OFFSET($K$114:$K$163,0,AB$2-$K$2-$D37+1)))*$F37))</f>
        <v xml:space="preserve"> </v>
      </c>
      <c r="AC37" s="125" t="str">
        <f ca="1">IF(AC$2-$K$2&lt;$D37-1," ",IF(AC$2-$K$2+1&gt;'Primary Inputs'!$C$17,0,(SUM(OFFSET($K$114:$K$163,0,AC$2-$K$2-$D37+1)))*$F37))</f>
        <v xml:space="preserve"> </v>
      </c>
      <c r="AD37" s="125" t="str">
        <f ca="1">IF(AD$2-$K$2&lt;$D37-1," ",IF(AD$2-$K$2+1&gt;'Primary Inputs'!$C$17,0,(SUM(OFFSET($K$114:$K$163,0,AD$2-$K$2-$D37+1)))*$F37))</f>
        <v xml:space="preserve"> </v>
      </c>
      <c r="AE37" s="125" t="str">
        <f ca="1">IF(AE$2-$K$2&lt;$D37-1," ",IF(AE$2-$K$2+1&gt;'Primary Inputs'!$C$17,0,(SUM(OFFSET($K$114:$K$163,0,AE$2-$K$2-$D37+1)))*$F37))</f>
        <v xml:space="preserve"> </v>
      </c>
      <c r="AF37" s="125" t="str">
        <f ca="1">IF(AF$2-$K$2&lt;$D37-1," ",IF(AF$2-$K$2+1&gt;'Primary Inputs'!$C$17,0,(SUM(OFFSET($K$114:$K$163,0,AF$2-$K$2-$D37+1)))*$F37))</f>
        <v xml:space="preserve"> </v>
      </c>
      <c r="AG37" s="125" t="str">
        <f ca="1">IF(AG$2-$K$2&lt;$D37-1," ",IF(AG$2-$K$2+1&gt;'Primary Inputs'!$C$17,0,(SUM(OFFSET($K$114:$K$163,0,AG$2-$K$2-$D37+1)))*$F37))</f>
        <v xml:space="preserve"> </v>
      </c>
      <c r="AH37" s="125" t="str">
        <f ca="1">IF(AH$2-$K$2&lt;$D37-1," ",IF(AH$2-$K$2+1&gt;'Primary Inputs'!$C$17,0,(SUM(OFFSET($K$114:$K$163,0,AH$2-$K$2-$D37+1)))*$F37))</f>
        <v xml:space="preserve"> </v>
      </c>
      <c r="AI37" s="125" t="str">
        <f ca="1">IF(AI$2-$K$2&lt;$D37-1," ",IF(AI$2-$K$2+1&gt;'Primary Inputs'!$C$17,0,(SUM(OFFSET($K$114:$K$163,0,AI$2-$K$2-$D37+1)))*$F37))</f>
        <v xml:space="preserve"> </v>
      </c>
      <c r="AJ37" s="125" t="str">
        <f ca="1">IF(AJ$2-$K$2&lt;$D37-1," ",IF(AJ$2-$K$2+1&gt;'Primary Inputs'!$C$17,0,(SUM(OFFSET($K$114:$K$163,0,AJ$2-$K$2-$D37+1)))*$F37))</f>
        <v xml:space="preserve"> </v>
      </c>
      <c r="AK37" s="125" t="str">
        <f ca="1">IF(AK$2-$K$2&lt;$D37-1," ",IF(AK$2-$K$2+1&gt;'Primary Inputs'!$C$17,0,(SUM(OFFSET($K$114:$K$163,0,AK$2-$K$2-$D37+1)))*$F37))</f>
        <v xml:space="preserve"> </v>
      </c>
      <c r="AL37" s="125" t="str">
        <f ca="1">IF(AL$2-$K$2&lt;$D37-1," ",IF(AL$2-$K$2+1&gt;'Primary Inputs'!$C$17,0,(SUM(OFFSET($K$114:$K$163,0,AL$2-$K$2-$D37+1)))*$F37))</f>
        <v xml:space="preserve"> </v>
      </c>
      <c r="AM37" s="125" t="str">
        <f ca="1">IF(AM$2-$K$2&lt;$D37-1," ",IF(AM$2-$K$2+1&gt;'Primary Inputs'!$C$17,0,(SUM(OFFSET($K$114:$K$163,0,AM$2-$K$2-$D37+1)))*$F37))</f>
        <v xml:space="preserve"> </v>
      </c>
      <c r="AN37" s="125" t="str">
        <f ca="1">IF(AN$2-$K$2&lt;$D37-1," ",IF(AN$2-$K$2+1&gt;'Primary Inputs'!$C$17,0,(SUM(OFFSET($K$114:$K$163,0,AN$2-$K$2-$D37+1)))*$F37))</f>
        <v xml:space="preserve"> </v>
      </c>
      <c r="AO37" s="125">
        <f ca="1">IF(AO$2-$K$2&lt;$D37-1," ",IF(AO$2-$K$2+1&gt;'Primary Inputs'!$C$17,0,(SUM(OFFSET($K$114:$K$163,0,AO$2-$K$2-$D37+1)))*$F37))</f>
        <v>0</v>
      </c>
      <c r="AP37" s="125">
        <f ca="1">IF(AP$2-$K$2&lt;$D37-1," ",IF(AP$2-$K$2+1&gt;'Primary Inputs'!$C$17,0,(SUM(OFFSET($K$114:$K$163,0,AP$2-$K$2-$D37+1)))*$F37))</f>
        <v>0</v>
      </c>
      <c r="AQ37" s="125">
        <f ca="1">IF(AQ$2-$K$2&lt;$D37-1," ",IF(AQ$2-$K$2+1&gt;'Primary Inputs'!$C$17,0,(SUM(OFFSET($K$114:$K$163,0,AQ$2-$K$2-$D37+1)))*$F37))</f>
        <v>0</v>
      </c>
      <c r="AR37" s="125">
        <f ca="1">IF(AR$2-$K$2&lt;$D37-1," ",IF(AR$2-$K$2+1&gt;'Primary Inputs'!$C$17,0,(SUM(OFFSET($K$114:$K$163,0,AR$2-$K$2-$D37+1)))*$F37))</f>
        <v>0</v>
      </c>
      <c r="AS37" s="125">
        <f ca="1">IF(AS$2-$K$2&lt;$D37-1," ",IF(AS$2-$K$2+1&gt;'Primary Inputs'!$C$17,0,(SUM(OFFSET($K$114:$K$163,0,AS$2-$K$2-$D37+1)))*$F37))</f>
        <v>0</v>
      </c>
      <c r="AT37" s="125">
        <f ca="1">IF(AT$2-$K$2&lt;$D37-1," ",IF(AT$2-$K$2+1&gt;'Primary Inputs'!$C$17,0,(SUM(OFFSET($K$114:$K$163,0,AT$2-$K$2-$D37+1)))*$F37))</f>
        <v>0</v>
      </c>
      <c r="AU37" s="125">
        <f ca="1">IF(AU$2-$K$2&lt;$D37-1," ",IF(AU$2-$K$2+1&gt;'Primary Inputs'!$C$17,0,(SUM(OFFSET($K$114:$K$163,0,AU$2-$K$2-$D37+1)))*$F37))</f>
        <v>0</v>
      </c>
      <c r="AV37" s="125">
        <f ca="1">IF(AV$2-$K$2&lt;$D37-1," ",IF(AV$2-$K$2+1&gt;'Primary Inputs'!$C$17,0,(SUM(OFFSET($K$114:$K$163,0,AV$2-$K$2-$D37+1)))*$F37))</f>
        <v>0</v>
      </c>
      <c r="AW37" s="125">
        <f ca="1">IF(AW$2-$K$2&lt;$D37-1," ",IF(AW$2-$K$2+1&gt;'Primary Inputs'!$C$17,0,(SUM(OFFSET($K$114:$K$163,0,AW$2-$K$2-$D37+1)))*$F37))</f>
        <v>0</v>
      </c>
      <c r="AX37" s="125">
        <f ca="1">IF(AX$2-$K$2&lt;$D37-1," ",IF(AX$2-$K$2+1&gt;'Primary Inputs'!$C$17,0,(SUM(OFFSET($K$114:$K$163,0,AX$2-$K$2-$D37+1)))*$F37))</f>
        <v>0</v>
      </c>
      <c r="AY37" s="125">
        <f ca="1">IF(AY$2-$K$2&lt;$D37-1," ",IF(AY$2-$K$2+1&gt;'Primary Inputs'!$C$17,0,(SUM(OFFSET($K$114:$K$163,0,AY$2-$K$2-$D37+1)))*$F37))</f>
        <v>0</v>
      </c>
      <c r="AZ37" s="125">
        <f ca="1">IF(AZ$2-$K$2&lt;$D37-1," ",IF(AZ$2-$K$2+1&gt;'Primary Inputs'!$C$17,0,(SUM(OFFSET($K$114:$K$163,0,AZ$2-$K$2-$D37+1)))*$F37))</f>
        <v>0</v>
      </c>
      <c r="BA37" s="125">
        <f ca="1">IF(BA$2-$K$2&lt;$D37-1," ",IF(BA$2-$K$2+1&gt;'Primary Inputs'!$C$17,0,(SUM(OFFSET($K$114:$K$163,0,BA$2-$K$2-$D37+1)))*$F37))</f>
        <v>0</v>
      </c>
      <c r="BB37" s="125">
        <f ca="1">IF(BB$2-$K$2&lt;$D37-1," ",IF(BB$2-$K$2+1&gt;'Primary Inputs'!$C$17,0,(SUM(OFFSET($K$114:$K$163,0,BB$2-$K$2-$D37+1)))*$F37))</f>
        <v>0</v>
      </c>
      <c r="BC37" s="125">
        <f ca="1">IF(BC$2-$K$2&lt;$D37-1," ",IF(BC$2-$K$2+1&gt;'Primary Inputs'!$C$17,0,(SUM(OFFSET($K$114:$K$163,0,BC$2-$K$2-$D37+1)))*$F37))</f>
        <v>0</v>
      </c>
      <c r="BD37" s="125">
        <f ca="1">IF(BD$2-$K$2&lt;$D37-1," ",IF(BD$2-$K$2+1&gt;'Primary Inputs'!$C$17,0,(SUM(OFFSET($K$114:$K$163,0,BD$2-$K$2-$D37+1)))*$F37))</f>
        <v>0</v>
      </c>
      <c r="BE37" s="125">
        <f ca="1">IF(BE$2-$K$2&lt;$D37-1," ",IF(BE$2-$K$2+1&gt;'Primary Inputs'!$C$17,0,(SUM(OFFSET($K$114:$K$163,0,BE$2-$K$2-$D37+1)))*$F37))</f>
        <v>0</v>
      </c>
      <c r="BF37" s="125">
        <f ca="1">IF(BF$2-$K$2&lt;$D37-1," ",IF(BF$2-$K$2+1&gt;'Primary Inputs'!$C$17,0,(SUM(OFFSET($K$114:$K$163,0,BF$2-$K$2-$D37+1)))*$F37))</f>
        <v>0</v>
      </c>
      <c r="BG37" s="125">
        <f ca="1">IF(BG$2-$K$2&lt;$D37-1," ",IF(BG$2-$K$2+1&gt;'Primary Inputs'!$C$17,0,(SUM(OFFSET($K$114:$K$163,0,BG$2-$K$2-$D37+1)))*$F37))</f>
        <v>0</v>
      </c>
      <c r="BH37" s="125">
        <f ca="1">IF(BH$2-$K$2&lt;$D37-1," ",IF(BH$2-$K$2+1&gt;'Primary Inputs'!$C$17,0,(SUM(OFFSET($K$114:$K$163,0,BH$2-$K$2-$D37+1)))*$F37))</f>
        <v>0</v>
      </c>
    </row>
    <row r="38" spans="1:60">
      <c r="A38" s="104"/>
      <c r="B38" s="104"/>
      <c r="C38" s="104"/>
      <c r="D38" s="167">
        <v>32</v>
      </c>
      <c r="E38" t="s">
        <v>226</v>
      </c>
      <c r="F38" s="104">
        <f ca="1">OFFSET('Primary Inputs'!$E$12,0,Calculations!$D38-1)</f>
        <v>0</v>
      </c>
      <c r="G38" s="104"/>
      <c r="H38" s="104"/>
      <c r="I38" s="104"/>
      <c r="J38" s="104"/>
      <c r="K38" s="125" t="str">
        <f ca="1">IF(K$2-$K$2&lt;$D38-1," ",IF(K$2-$K$2+1&gt;'Primary Inputs'!$C$17,0,(SUM(OFFSET($K$114:$K$163,0,K$2-$K$2-$D38+1)))*$F38))</f>
        <v xml:space="preserve"> </v>
      </c>
      <c r="L38" s="125" t="str">
        <f ca="1">IF(L$2-$K$2&lt;$D38-1," ",IF(L$2-$K$2+1&gt;'Primary Inputs'!$C$17,0,(SUM(OFFSET($K$114:$K$163,0,L$2-$K$2-$D38+1)))*$F38))</f>
        <v xml:space="preserve"> </v>
      </c>
      <c r="M38" s="125" t="str">
        <f ca="1">IF(M$2-$K$2&lt;$D38-1," ",IF(M$2-$K$2+1&gt;'Primary Inputs'!$C$17,0,(SUM(OFFSET($K$114:$K$163,0,M$2-$K$2-$D38+1)))*$F38))</f>
        <v xml:space="preserve"> </v>
      </c>
      <c r="N38" s="125" t="str">
        <f ca="1">IF(N$2-$K$2&lt;$D38-1," ",IF(N$2-$K$2+1&gt;'Primary Inputs'!$C$17,0,(SUM(OFFSET($K$114:$K$163,0,N$2-$K$2-$D38+1)))*$F38))</f>
        <v xml:space="preserve"> </v>
      </c>
      <c r="O38" s="125" t="str">
        <f ca="1">IF(O$2-$K$2&lt;$D38-1," ",IF(O$2-$K$2+1&gt;'Primary Inputs'!$C$17,0,(SUM(OFFSET($K$114:$K$163,0,O$2-$K$2-$D38+1)))*$F38))</f>
        <v xml:space="preserve"> </v>
      </c>
      <c r="P38" s="125" t="str">
        <f ca="1">IF(P$2-$K$2&lt;$D38-1," ",IF(P$2-$K$2+1&gt;'Primary Inputs'!$C$17,0,(SUM(OFFSET($K$114:$K$163,0,P$2-$K$2-$D38+1)))*$F38))</f>
        <v xml:space="preserve"> </v>
      </c>
      <c r="Q38" s="125" t="str">
        <f ca="1">IF(Q$2-$K$2&lt;$D38-1," ",IF(Q$2-$K$2+1&gt;'Primary Inputs'!$C$17,0,(SUM(OFFSET($K$114:$K$163,0,Q$2-$K$2-$D38+1)))*$F38))</f>
        <v xml:space="preserve"> </v>
      </c>
      <c r="R38" s="125" t="str">
        <f ca="1">IF(R$2-$K$2&lt;$D38-1," ",IF(R$2-$K$2+1&gt;'Primary Inputs'!$C$17,0,(SUM(OFFSET($K$114:$K$163,0,R$2-$K$2-$D38+1)))*$F38))</f>
        <v xml:space="preserve"> </v>
      </c>
      <c r="S38" s="125" t="str">
        <f ca="1">IF(S$2-$K$2&lt;$D38-1," ",IF(S$2-$K$2+1&gt;'Primary Inputs'!$C$17,0,(SUM(OFFSET($K$114:$K$163,0,S$2-$K$2-$D38+1)))*$F38))</f>
        <v xml:space="preserve"> </v>
      </c>
      <c r="T38" s="125" t="str">
        <f ca="1">IF(T$2-$K$2&lt;$D38-1," ",IF(T$2-$K$2+1&gt;'Primary Inputs'!$C$17,0,(SUM(OFFSET($K$114:$K$163,0,T$2-$K$2-$D38+1)))*$F38))</f>
        <v xml:space="preserve"> </v>
      </c>
      <c r="U38" s="125" t="str">
        <f ca="1">IF(U$2-$K$2&lt;$D38-1," ",IF(U$2-$K$2+1&gt;'Primary Inputs'!$C$17,0,(SUM(OFFSET($K$114:$K$163,0,U$2-$K$2-$D38+1)))*$F38))</f>
        <v xml:space="preserve"> </v>
      </c>
      <c r="V38" s="125" t="str">
        <f ca="1">IF(V$2-$K$2&lt;$D38-1," ",IF(V$2-$K$2+1&gt;'Primary Inputs'!$C$17,0,(SUM(OFFSET($K$114:$K$163,0,V$2-$K$2-$D38+1)))*$F38))</f>
        <v xml:space="preserve"> </v>
      </c>
      <c r="W38" s="125" t="str">
        <f ca="1">IF(W$2-$K$2&lt;$D38-1," ",IF(W$2-$K$2+1&gt;'Primary Inputs'!$C$17,0,(SUM(OFFSET($K$114:$K$163,0,W$2-$K$2-$D38+1)))*$F38))</f>
        <v xml:space="preserve"> </v>
      </c>
      <c r="X38" s="125" t="str">
        <f ca="1">IF(X$2-$K$2&lt;$D38-1," ",IF(X$2-$K$2+1&gt;'Primary Inputs'!$C$17,0,(SUM(OFFSET($K$114:$K$163,0,X$2-$K$2-$D38+1)))*$F38))</f>
        <v xml:space="preserve"> </v>
      </c>
      <c r="Y38" s="125" t="str">
        <f ca="1">IF(Y$2-$K$2&lt;$D38-1," ",IF(Y$2-$K$2+1&gt;'Primary Inputs'!$C$17,0,(SUM(OFFSET($K$114:$K$163,0,Y$2-$K$2-$D38+1)))*$F38))</f>
        <v xml:space="preserve"> </v>
      </c>
      <c r="Z38" s="125" t="str">
        <f ca="1">IF(Z$2-$K$2&lt;$D38-1," ",IF(Z$2-$K$2+1&gt;'Primary Inputs'!$C$17,0,(SUM(OFFSET($K$114:$K$163,0,Z$2-$K$2-$D38+1)))*$F38))</f>
        <v xml:space="preserve"> </v>
      </c>
      <c r="AA38" s="125" t="str">
        <f ca="1">IF(AA$2-$K$2&lt;$D38-1," ",IF(AA$2-$K$2+1&gt;'Primary Inputs'!$C$17,0,(SUM(OFFSET($K$114:$K$163,0,AA$2-$K$2-$D38+1)))*$F38))</f>
        <v xml:space="preserve"> </v>
      </c>
      <c r="AB38" s="125" t="str">
        <f ca="1">IF(AB$2-$K$2&lt;$D38-1," ",IF(AB$2-$K$2+1&gt;'Primary Inputs'!$C$17,0,(SUM(OFFSET($K$114:$K$163,0,AB$2-$K$2-$D38+1)))*$F38))</f>
        <v xml:space="preserve"> </v>
      </c>
      <c r="AC38" s="125" t="str">
        <f ca="1">IF(AC$2-$K$2&lt;$D38-1," ",IF(AC$2-$K$2+1&gt;'Primary Inputs'!$C$17,0,(SUM(OFFSET($K$114:$K$163,0,AC$2-$K$2-$D38+1)))*$F38))</f>
        <v xml:space="preserve"> </v>
      </c>
      <c r="AD38" s="125" t="str">
        <f ca="1">IF(AD$2-$K$2&lt;$D38-1," ",IF(AD$2-$K$2+1&gt;'Primary Inputs'!$C$17,0,(SUM(OFFSET($K$114:$K$163,0,AD$2-$K$2-$D38+1)))*$F38))</f>
        <v xml:space="preserve"> </v>
      </c>
      <c r="AE38" s="125" t="str">
        <f ca="1">IF(AE$2-$K$2&lt;$D38-1," ",IF(AE$2-$K$2+1&gt;'Primary Inputs'!$C$17,0,(SUM(OFFSET($K$114:$K$163,0,AE$2-$K$2-$D38+1)))*$F38))</f>
        <v xml:space="preserve"> </v>
      </c>
      <c r="AF38" s="125" t="str">
        <f ca="1">IF(AF$2-$K$2&lt;$D38-1," ",IF(AF$2-$K$2+1&gt;'Primary Inputs'!$C$17,0,(SUM(OFFSET($K$114:$K$163,0,AF$2-$K$2-$D38+1)))*$F38))</f>
        <v xml:space="preserve"> </v>
      </c>
      <c r="AG38" s="125" t="str">
        <f ca="1">IF(AG$2-$K$2&lt;$D38-1," ",IF(AG$2-$K$2+1&gt;'Primary Inputs'!$C$17,0,(SUM(OFFSET($K$114:$K$163,0,AG$2-$K$2-$D38+1)))*$F38))</f>
        <v xml:space="preserve"> </v>
      </c>
      <c r="AH38" s="125" t="str">
        <f ca="1">IF(AH$2-$K$2&lt;$D38-1," ",IF(AH$2-$K$2+1&gt;'Primary Inputs'!$C$17,0,(SUM(OFFSET($K$114:$K$163,0,AH$2-$K$2-$D38+1)))*$F38))</f>
        <v xml:space="preserve"> </v>
      </c>
      <c r="AI38" s="125" t="str">
        <f ca="1">IF(AI$2-$K$2&lt;$D38-1," ",IF(AI$2-$K$2+1&gt;'Primary Inputs'!$C$17,0,(SUM(OFFSET($K$114:$K$163,0,AI$2-$K$2-$D38+1)))*$F38))</f>
        <v xml:space="preserve"> </v>
      </c>
      <c r="AJ38" s="125" t="str">
        <f ca="1">IF(AJ$2-$K$2&lt;$D38-1," ",IF(AJ$2-$K$2+1&gt;'Primary Inputs'!$C$17,0,(SUM(OFFSET($K$114:$K$163,0,AJ$2-$K$2-$D38+1)))*$F38))</f>
        <v xml:space="preserve"> </v>
      </c>
      <c r="AK38" s="125" t="str">
        <f ca="1">IF(AK$2-$K$2&lt;$D38-1," ",IF(AK$2-$K$2+1&gt;'Primary Inputs'!$C$17,0,(SUM(OFFSET($K$114:$K$163,0,AK$2-$K$2-$D38+1)))*$F38))</f>
        <v xml:space="preserve"> </v>
      </c>
      <c r="AL38" s="125" t="str">
        <f ca="1">IF(AL$2-$K$2&lt;$D38-1," ",IF(AL$2-$K$2+1&gt;'Primary Inputs'!$C$17,0,(SUM(OFFSET($K$114:$K$163,0,AL$2-$K$2-$D38+1)))*$F38))</f>
        <v xml:space="preserve"> </v>
      </c>
      <c r="AM38" s="125" t="str">
        <f ca="1">IF(AM$2-$K$2&lt;$D38-1," ",IF(AM$2-$K$2+1&gt;'Primary Inputs'!$C$17,0,(SUM(OFFSET($K$114:$K$163,0,AM$2-$K$2-$D38+1)))*$F38))</f>
        <v xml:space="preserve"> </v>
      </c>
      <c r="AN38" s="125" t="str">
        <f ca="1">IF(AN$2-$K$2&lt;$D38-1," ",IF(AN$2-$K$2+1&gt;'Primary Inputs'!$C$17,0,(SUM(OFFSET($K$114:$K$163,0,AN$2-$K$2-$D38+1)))*$F38))</f>
        <v xml:space="preserve"> </v>
      </c>
      <c r="AO38" s="125" t="str">
        <f ca="1">IF(AO$2-$K$2&lt;$D38-1," ",IF(AO$2-$K$2+1&gt;'Primary Inputs'!$C$17,0,(SUM(OFFSET($K$114:$K$163,0,AO$2-$K$2-$D38+1)))*$F38))</f>
        <v xml:space="preserve"> </v>
      </c>
      <c r="AP38" s="125">
        <f ca="1">IF(AP$2-$K$2&lt;$D38-1," ",IF(AP$2-$K$2+1&gt;'Primary Inputs'!$C$17,0,(SUM(OFFSET($K$114:$K$163,0,AP$2-$K$2-$D38+1)))*$F38))</f>
        <v>0</v>
      </c>
      <c r="AQ38" s="125">
        <f ca="1">IF(AQ$2-$K$2&lt;$D38-1," ",IF(AQ$2-$K$2+1&gt;'Primary Inputs'!$C$17,0,(SUM(OFFSET($K$114:$K$163,0,AQ$2-$K$2-$D38+1)))*$F38))</f>
        <v>0</v>
      </c>
      <c r="AR38" s="125">
        <f ca="1">IF(AR$2-$K$2&lt;$D38-1," ",IF(AR$2-$K$2+1&gt;'Primary Inputs'!$C$17,0,(SUM(OFFSET($K$114:$K$163,0,AR$2-$K$2-$D38+1)))*$F38))</f>
        <v>0</v>
      </c>
      <c r="AS38" s="125">
        <f ca="1">IF(AS$2-$K$2&lt;$D38-1," ",IF(AS$2-$K$2+1&gt;'Primary Inputs'!$C$17,0,(SUM(OFFSET($K$114:$K$163,0,AS$2-$K$2-$D38+1)))*$F38))</f>
        <v>0</v>
      </c>
      <c r="AT38" s="125">
        <f ca="1">IF(AT$2-$K$2&lt;$D38-1," ",IF(AT$2-$K$2+1&gt;'Primary Inputs'!$C$17,0,(SUM(OFFSET($K$114:$K$163,0,AT$2-$K$2-$D38+1)))*$F38))</f>
        <v>0</v>
      </c>
      <c r="AU38" s="125">
        <f ca="1">IF(AU$2-$K$2&lt;$D38-1," ",IF(AU$2-$K$2+1&gt;'Primary Inputs'!$C$17,0,(SUM(OFFSET($K$114:$K$163,0,AU$2-$K$2-$D38+1)))*$F38))</f>
        <v>0</v>
      </c>
      <c r="AV38" s="125">
        <f ca="1">IF(AV$2-$K$2&lt;$D38-1," ",IF(AV$2-$K$2+1&gt;'Primary Inputs'!$C$17,0,(SUM(OFFSET($K$114:$K$163,0,AV$2-$K$2-$D38+1)))*$F38))</f>
        <v>0</v>
      </c>
      <c r="AW38" s="125">
        <f ca="1">IF(AW$2-$K$2&lt;$D38-1," ",IF(AW$2-$K$2+1&gt;'Primary Inputs'!$C$17,0,(SUM(OFFSET($K$114:$K$163,0,AW$2-$K$2-$D38+1)))*$F38))</f>
        <v>0</v>
      </c>
      <c r="AX38" s="125">
        <f ca="1">IF(AX$2-$K$2&lt;$D38-1," ",IF(AX$2-$K$2+1&gt;'Primary Inputs'!$C$17,0,(SUM(OFFSET($K$114:$K$163,0,AX$2-$K$2-$D38+1)))*$F38))</f>
        <v>0</v>
      </c>
      <c r="AY38" s="125">
        <f ca="1">IF(AY$2-$K$2&lt;$D38-1," ",IF(AY$2-$K$2+1&gt;'Primary Inputs'!$C$17,0,(SUM(OFFSET($K$114:$K$163,0,AY$2-$K$2-$D38+1)))*$F38))</f>
        <v>0</v>
      </c>
      <c r="AZ38" s="125">
        <f ca="1">IF(AZ$2-$K$2&lt;$D38-1," ",IF(AZ$2-$K$2+1&gt;'Primary Inputs'!$C$17,0,(SUM(OFFSET($K$114:$K$163,0,AZ$2-$K$2-$D38+1)))*$F38))</f>
        <v>0</v>
      </c>
      <c r="BA38" s="125">
        <f ca="1">IF(BA$2-$K$2&lt;$D38-1," ",IF(BA$2-$K$2+1&gt;'Primary Inputs'!$C$17,0,(SUM(OFFSET($K$114:$K$163,0,BA$2-$K$2-$D38+1)))*$F38))</f>
        <v>0</v>
      </c>
      <c r="BB38" s="125">
        <f ca="1">IF(BB$2-$K$2&lt;$D38-1," ",IF(BB$2-$K$2+1&gt;'Primary Inputs'!$C$17,0,(SUM(OFFSET($K$114:$K$163,0,BB$2-$K$2-$D38+1)))*$F38))</f>
        <v>0</v>
      </c>
      <c r="BC38" s="125">
        <f ca="1">IF(BC$2-$K$2&lt;$D38-1," ",IF(BC$2-$K$2+1&gt;'Primary Inputs'!$C$17,0,(SUM(OFFSET($K$114:$K$163,0,BC$2-$K$2-$D38+1)))*$F38))</f>
        <v>0</v>
      </c>
      <c r="BD38" s="125">
        <f ca="1">IF(BD$2-$K$2&lt;$D38-1," ",IF(BD$2-$K$2+1&gt;'Primary Inputs'!$C$17,0,(SUM(OFFSET($K$114:$K$163,0,BD$2-$K$2-$D38+1)))*$F38))</f>
        <v>0</v>
      </c>
      <c r="BE38" s="125">
        <f ca="1">IF(BE$2-$K$2&lt;$D38-1," ",IF(BE$2-$K$2+1&gt;'Primary Inputs'!$C$17,0,(SUM(OFFSET($K$114:$K$163,0,BE$2-$K$2-$D38+1)))*$F38))</f>
        <v>0</v>
      </c>
      <c r="BF38" s="125">
        <f ca="1">IF(BF$2-$K$2&lt;$D38-1," ",IF(BF$2-$K$2+1&gt;'Primary Inputs'!$C$17,0,(SUM(OFFSET($K$114:$K$163,0,BF$2-$K$2-$D38+1)))*$F38))</f>
        <v>0</v>
      </c>
      <c r="BG38" s="125">
        <f ca="1">IF(BG$2-$K$2&lt;$D38-1," ",IF(BG$2-$K$2+1&gt;'Primary Inputs'!$C$17,0,(SUM(OFFSET($K$114:$K$163,0,BG$2-$K$2-$D38+1)))*$F38))</f>
        <v>0</v>
      </c>
      <c r="BH38" s="125">
        <f ca="1">IF(BH$2-$K$2&lt;$D38-1," ",IF(BH$2-$K$2+1&gt;'Primary Inputs'!$C$17,0,(SUM(OFFSET($K$114:$K$163,0,BH$2-$K$2-$D38+1)))*$F38))</f>
        <v>0</v>
      </c>
    </row>
    <row r="39" spans="1:60">
      <c r="A39" s="104"/>
      <c r="B39" s="104"/>
      <c r="C39" s="104"/>
      <c r="D39" s="167">
        <v>33</v>
      </c>
      <c r="E39" t="s">
        <v>227</v>
      </c>
      <c r="F39" s="104">
        <f ca="1">OFFSET('Primary Inputs'!$E$12,0,Calculations!$D39-1)</f>
        <v>0</v>
      </c>
      <c r="G39" s="104"/>
      <c r="H39" s="104"/>
      <c r="I39" s="104"/>
      <c r="J39" s="104"/>
      <c r="K39" s="125" t="str">
        <f ca="1">IF(K$2-$K$2&lt;$D39-1," ",IF(K$2-$K$2+1&gt;'Primary Inputs'!$C$17,0,(SUM(OFFSET($K$114:$K$163,0,K$2-$K$2-$D39+1)))*$F39))</f>
        <v xml:space="preserve"> </v>
      </c>
      <c r="L39" s="125" t="str">
        <f ca="1">IF(L$2-$K$2&lt;$D39-1," ",IF(L$2-$K$2+1&gt;'Primary Inputs'!$C$17,0,(SUM(OFFSET($K$114:$K$163,0,L$2-$K$2-$D39+1)))*$F39))</f>
        <v xml:space="preserve"> </v>
      </c>
      <c r="M39" s="125" t="str">
        <f ca="1">IF(M$2-$K$2&lt;$D39-1," ",IF(M$2-$K$2+1&gt;'Primary Inputs'!$C$17,0,(SUM(OFFSET($K$114:$K$163,0,M$2-$K$2-$D39+1)))*$F39))</f>
        <v xml:space="preserve"> </v>
      </c>
      <c r="N39" s="125" t="str">
        <f ca="1">IF(N$2-$K$2&lt;$D39-1," ",IF(N$2-$K$2+1&gt;'Primary Inputs'!$C$17,0,(SUM(OFFSET($K$114:$K$163,0,N$2-$K$2-$D39+1)))*$F39))</f>
        <v xml:space="preserve"> </v>
      </c>
      <c r="O39" s="125" t="str">
        <f ca="1">IF(O$2-$K$2&lt;$D39-1," ",IF(O$2-$K$2+1&gt;'Primary Inputs'!$C$17,0,(SUM(OFFSET($K$114:$K$163,0,O$2-$K$2-$D39+1)))*$F39))</f>
        <v xml:space="preserve"> </v>
      </c>
      <c r="P39" s="125" t="str">
        <f ca="1">IF(P$2-$K$2&lt;$D39-1," ",IF(P$2-$K$2+1&gt;'Primary Inputs'!$C$17,0,(SUM(OFFSET($K$114:$K$163,0,P$2-$K$2-$D39+1)))*$F39))</f>
        <v xml:space="preserve"> </v>
      </c>
      <c r="Q39" s="125" t="str">
        <f ca="1">IF(Q$2-$K$2&lt;$D39-1," ",IF(Q$2-$K$2+1&gt;'Primary Inputs'!$C$17,0,(SUM(OFFSET($K$114:$K$163,0,Q$2-$K$2-$D39+1)))*$F39))</f>
        <v xml:space="preserve"> </v>
      </c>
      <c r="R39" s="125" t="str">
        <f ca="1">IF(R$2-$K$2&lt;$D39-1," ",IF(R$2-$K$2+1&gt;'Primary Inputs'!$C$17,0,(SUM(OFFSET($K$114:$K$163,0,R$2-$K$2-$D39+1)))*$F39))</f>
        <v xml:space="preserve"> </v>
      </c>
      <c r="S39" s="125" t="str">
        <f ca="1">IF(S$2-$K$2&lt;$D39-1," ",IF(S$2-$K$2+1&gt;'Primary Inputs'!$C$17,0,(SUM(OFFSET($K$114:$K$163,0,S$2-$K$2-$D39+1)))*$F39))</f>
        <v xml:space="preserve"> </v>
      </c>
      <c r="T39" s="125" t="str">
        <f ca="1">IF(T$2-$K$2&lt;$D39-1," ",IF(T$2-$K$2+1&gt;'Primary Inputs'!$C$17,0,(SUM(OFFSET($K$114:$K$163,0,T$2-$K$2-$D39+1)))*$F39))</f>
        <v xml:space="preserve"> </v>
      </c>
      <c r="U39" s="125" t="str">
        <f ca="1">IF(U$2-$K$2&lt;$D39-1," ",IF(U$2-$K$2+1&gt;'Primary Inputs'!$C$17,0,(SUM(OFFSET($K$114:$K$163,0,U$2-$K$2-$D39+1)))*$F39))</f>
        <v xml:space="preserve"> </v>
      </c>
      <c r="V39" s="125" t="str">
        <f ca="1">IF(V$2-$K$2&lt;$D39-1," ",IF(V$2-$K$2+1&gt;'Primary Inputs'!$C$17,0,(SUM(OFFSET($K$114:$K$163,0,V$2-$K$2-$D39+1)))*$F39))</f>
        <v xml:space="preserve"> </v>
      </c>
      <c r="W39" s="125" t="str">
        <f ca="1">IF(W$2-$K$2&lt;$D39-1," ",IF(W$2-$K$2+1&gt;'Primary Inputs'!$C$17,0,(SUM(OFFSET($K$114:$K$163,0,W$2-$K$2-$D39+1)))*$F39))</f>
        <v xml:space="preserve"> </v>
      </c>
      <c r="X39" s="125" t="str">
        <f ca="1">IF(X$2-$K$2&lt;$D39-1," ",IF(X$2-$K$2+1&gt;'Primary Inputs'!$C$17,0,(SUM(OFFSET($K$114:$K$163,0,X$2-$K$2-$D39+1)))*$F39))</f>
        <v xml:space="preserve"> </v>
      </c>
      <c r="Y39" s="125" t="str">
        <f ca="1">IF(Y$2-$K$2&lt;$D39-1," ",IF(Y$2-$K$2+1&gt;'Primary Inputs'!$C$17,0,(SUM(OFFSET($K$114:$K$163,0,Y$2-$K$2-$D39+1)))*$F39))</f>
        <v xml:space="preserve"> </v>
      </c>
      <c r="Z39" s="125" t="str">
        <f ca="1">IF(Z$2-$K$2&lt;$D39-1," ",IF(Z$2-$K$2+1&gt;'Primary Inputs'!$C$17,0,(SUM(OFFSET($K$114:$K$163,0,Z$2-$K$2-$D39+1)))*$F39))</f>
        <v xml:space="preserve"> </v>
      </c>
      <c r="AA39" s="125" t="str">
        <f ca="1">IF(AA$2-$K$2&lt;$D39-1," ",IF(AA$2-$K$2+1&gt;'Primary Inputs'!$C$17,0,(SUM(OFFSET($K$114:$K$163,0,AA$2-$K$2-$D39+1)))*$F39))</f>
        <v xml:space="preserve"> </v>
      </c>
      <c r="AB39" s="125" t="str">
        <f ca="1">IF(AB$2-$K$2&lt;$D39-1," ",IF(AB$2-$K$2+1&gt;'Primary Inputs'!$C$17,0,(SUM(OFFSET($K$114:$K$163,0,AB$2-$K$2-$D39+1)))*$F39))</f>
        <v xml:space="preserve"> </v>
      </c>
      <c r="AC39" s="125" t="str">
        <f ca="1">IF(AC$2-$K$2&lt;$D39-1," ",IF(AC$2-$K$2+1&gt;'Primary Inputs'!$C$17,0,(SUM(OFFSET($K$114:$K$163,0,AC$2-$K$2-$D39+1)))*$F39))</f>
        <v xml:space="preserve"> </v>
      </c>
      <c r="AD39" s="125" t="str">
        <f ca="1">IF(AD$2-$K$2&lt;$D39-1," ",IF(AD$2-$K$2+1&gt;'Primary Inputs'!$C$17,0,(SUM(OFFSET($K$114:$K$163,0,AD$2-$K$2-$D39+1)))*$F39))</f>
        <v xml:space="preserve"> </v>
      </c>
      <c r="AE39" s="125" t="str">
        <f ca="1">IF(AE$2-$K$2&lt;$D39-1," ",IF(AE$2-$K$2+1&gt;'Primary Inputs'!$C$17,0,(SUM(OFFSET($K$114:$K$163,0,AE$2-$K$2-$D39+1)))*$F39))</f>
        <v xml:space="preserve"> </v>
      </c>
      <c r="AF39" s="125" t="str">
        <f ca="1">IF(AF$2-$K$2&lt;$D39-1," ",IF(AF$2-$K$2+1&gt;'Primary Inputs'!$C$17,0,(SUM(OFFSET($K$114:$K$163,0,AF$2-$K$2-$D39+1)))*$F39))</f>
        <v xml:space="preserve"> </v>
      </c>
      <c r="AG39" s="125" t="str">
        <f ca="1">IF(AG$2-$K$2&lt;$D39-1," ",IF(AG$2-$K$2+1&gt;'Primary Inputs'!$C$17,0,(SUM(OFFSET($K$114:$K$163,0,AG$2-$K$2-$D39+1)))*$F39))</f>
        <v xml:space="preserve"> </v>
      </c>
      <c r="AH39" s="125" t="str">
        <f ca="1">IF(AH$2-$K$2&lt;$D39-1," ",IF(AH$2-$K$2+1&gt;'Primary Inputs'!$C$17,0,(SUM(OFFSET($K$114:$K$163,0,AH$2-$K$2-$D39+1)))*$F39))</f>
        <v xml:space="preserve"> </v>
      </c>
      <c r="AI39" s="125" t="str">
        <f ca="1">IF(AI$2-$K$2&lt;$D39-1," ",IF(AI$2-$K$2+1&gt;'Primary Inputs'!$C$17,0,(SUM(OFFSET($K$114:$K$163,0,AI$2-$K$2-$D39+1)))*$F39))</f>
        <v xml:space="preserve"> </v>
      </c>
      <c r="AJ39" s="125" t="str">
        <f ca="1">IF(AJ$2-$K$2&lt;$D39-1," ",IF(AJ$2-$K$2+1&gt;'Primary Inputs'!$C$17,0,(SUM(OFFSET($K$114:$K$163,0,AJ$2-$K$2-$D39+1)))*$F39))</f>
        <v xml:space="preserve"> </v>
      </c>
      <c r="AK39" s="125" t="str">
        <f ca="1">IF(AK$2-$K$2&lt;$D39-1," ",IF(AK$2-$K$2+1&gt;'Primary Inputs'!$C$17,0,(SUM(OFFSET($K$114:$K$163,0,AK$2-$K$2-$D39+1)))*$F39))</f>
        <v xml:space="preserve"> </v>
      </c>
      <c r="AL39" s="125" t="str">
        <f ca="1">IF(AL$2-$K$2&lt;$D39-1," ",IF(AL$2-$K$2+1&gt;'Primary Inputs'!$C$17,0,(SUM(OFFSET($K$114:$K$163,0,AL$2-$K$2-$D39+1)))*$F39))</f>
        <v xml:space="preserve"> </v>
      </c>
      <c r="AM39" s="125" t="str">
        <f ca="1">IF(AM$2-$K$2&lt;$D39-1," ",IF(AM$2-$K$2+1&gt;'Primary Inputs'!$C$17,0,(SUM(OFFSET($K$114:$K$163,0,AM$2-$K$2-$D39+1)))*$F39))</f>
        <v xml:space="preserve"> </v>
      </c>
      <c r="AN39" s="125" t="str">
        <f ca="1">IF(AN$2-$K$2&lt;$D39-1," ",IF(AN$2-$K$2+1&gt;'Primary Inputs'!$C$17,0,(SUM(OFFSET($K$114:$K$163,0,AN$2-$K$2-$D39+1)))*$F39))</f>
        <v xml:space="preserve"> </v>
      </c>
      <c r="AO39" s="125" t="str">
        <f ca="1">IF(AO$2-$K$2&lt;$D39-1," ",IF(AO$2-$K$2+1&gt;'Primary Inputs'!$C$17,0,(SUM(OFFSET($K$114:$K$163,0,AO$2-$K$2-$D39+1)))*$F39))</f>
        <v xml:space="preserve"> </v>
      </c>
      <c r="AP39" s="125" t="str">
        <f ca="1">IF(AP$2-$K$2&lt;$D39-1," ",IF(AP$2-$K$2+1&gt;'Primary Inputs'!$C$17,0,(SUM(OFFSET($K$114:$K$163,0,AP$2-$K$2-$D39+1)))*$F39))</f>
        <v xml:space="preserve"> </v>
      </c>
      <c r="AQ39" s="125">
        <f ca="1">IF(AQ$2-$K$2&lt;$D39-1," ",IF(AQ$2-$K$2+1&gt;'Primary Inputs'!$C$17,0,(SUM(OFFSET($K$114:$K$163,0,AQ$2-$K$2-$D39+1)))*$F39))</f>
        <v>0</v>
      </c>
      <c r="AR39" s="125">
        <f ca="1">IF(AR$2-$K$2&lt;$D39-1," ",IF(AR$2-$K$2+1&gt;'Primary Inputs'!$C$17,0,(SUM(OFFSET($K$114:$K$163,0,AR$2-$K$2-$D39+1)))*$F39))</f>
        <v>0</v>
      </c>
      <c r="AS39" s="125">
        <f ca="1">IF(AS$2-$K$2&lt;$D39-1," ",IF(AS$2-$K$2+1&gt;'Primary Inputs'!$C$17,0,(SUM(OFFSET($K$114:$K$163,0,AS$2-$K$2-$D39+1)))*$F39))</f>
        <v>0</v>
      </c>
      <c r="AT39" s="125">
        <f ca="1">IF(AT$2-$K$2&lt;$D39-1," ",IF(AT$2-$K$2+1&gt;'Primary Inputs'!$C$17,0,(SUM(OFFSET($K$114:$K$163,0,AT$2-$K$2-$D39+1)))*$F39))</f>
        <v>0</v>
      </c>
      <c r="AU39" s="125">
        <f ca="1">IF(AU$2-$K$2&lt;$D39-1," ",IF(AU$2-$K$2+1&gt;'Primary Inputs'!$C$17,0,(SUM(OFFSET($K$114:$K$163,0,AU$2-$K$2-$D39+1)))*$F39))</f>
        <v>0</v>
      </c>
      <c r="AV39" s="125">
        <f ca="1">IF(AV$2-$K$2&lt;$D39-1," ",IF(AV$2-$K$2+1&gt;'Primary Inputs'!$C$17,0,(SUM(OFFSET($K$114:$K$163,0,AV$2-$K$2-$D39+1)))*$F39))</f>
        <v>0</v>
      </c>
      <c r="AW39" s="125">
        <f ca="1">IF(AW$2-$K$2&lt;$D39-1," ",IF(AW$2-$K$2+1&gt;'Primary Inputs'!$C$17,0,(SUM(OFFSET($K$114:$K$163,0,AW$2-$K$2-$D39+1)))*$F39))</f>
        <v>0</v>
      </c>
      <c r="AX39" s="125">
        <f ca="1">IF(AX$2-$K$2&lt;$D39-1," ",IF(AX$2-$K$2+1&gt;'Primary Inputs'!$C$17,0,(SUM(OFFSET($K$114:$K$163,0,AX$2-$K$2-$D39+1)))*$F39))</f>
        <v>0</v>
      </c>
      <c r="AY39" s="125">
        <f ca="1">IF(AY$2-$K$2&lt;$D39-1," ",IF(AY$2-$K$2+1&gt;'Primary Inputs'!$C$17,0,(SUM(OFFSET($K$114:$K$163,0,AY$2-$K$2-$D39+1)))*$F39))</f>
        <v>0</v>
      </c>
      <c r="AZ39" s="125">
        <f ca="1">IF(AZ$2-$K$2&lt;$D39-1," ",IF(AZ$2-$K$2+1&gt;'Primary Inputs'!$C$17,0,(SUM(OFFSET($K$114:$K$163,0,AZ$2-$K$2-$D39+1)))*$F39))</f>
        <v>0</v>
      </c>
      <c r="BA39" s="125">
        <f ca="1">IF(BA$2-$K$2&lt;$D39-1," ",IF(BA$2-$K$2+1&gt;'Primary Inputs'!$C$17,0,(SUM(OFFSET($K$114:$K$163,0,BA$2-$K$2-$D39+1)))*$F39))</f>
        <v>0</v>
      </c>
      <c r="BB39" s="125">
        <f ca="1">IF(BB$2-$K$2&lt;$D39-1," ",IF(BB$2-$K$2+1&gt;'Primary Inputs'!$C$17,0,(SUM(OFFSET($K$114:$K$163,0,BB$2-$K$2-$D39+1)))*$F39))</f>
        <v>0</v>
      </c>
      <c r="BC39" s="125">
        <f ca="1">IF(BC$2-$K$2&lt;$D39-1," ",IF(BC$2-$K$2+1&gt;'Primary Inputs'!$C$17,0,(SUM(OFFSET($K$114:$K$163,0,BC$2-$K$2-$D39+1)))*$F39))</f>
        <v>0</v>
      </c>
      <c r="BD39" s="125">
        <f ca="1">IF(BD$2-$K$2&lt;$D39-1," ",IF(BD$2-$K$2+1&gt;'Primary Inputs'!$C$17,0,(SUM(OFFSET($K$114:$K$163,0,BD$2-$K$2-$D39+1)))*$F39))</f>
        <v>0</v>
      </c>
      <c r="BE39" s="125">
        <f ca="1">IF(BE$2-$K$2&lt;$D39-1," ",IF(BE$2-$K$2+1&gt;'Primary Inputs'!$C$17,0,(SUM(OFFSET($K$114:$K$163,0,BE$2-$K$2-$D39+1)))*$F39))</f>
        <v>0</v>
      </c>
      <c r="BF39" s="125">
        <f ca="1">IF(BF$2-$K$2&lt;$D39-1," ",IF(BF$2-$K$2+1&gt;'Primary Inputs'!$C$17,0,(SUM(OFFSET($K$114:$K$163,0,BF$2-$K$2-$D39+1)))*$F39))</f>
        <v>0</v>
      </c>
      <c r="BG39" s="125">
        <f ca="1">IF(BG$2-$K$2&lt;$D39-1," ",IF(BG$2-$K$2+1&gt;'Primary Inputs'!$C$17,0,(SUM(OFFSET($K$114:$K$163,0,BG$2-$K$2-$D39+1)))*$F39))</f>
        <v>0</v>
      </c>
      <c r="BH39" s="125">
        <f ca="1">IF(BH$2-$K$2&lt;$D39-1," ",IF(BH$2-$K$2+1&gt;'Primary Inputs'!$C$17,0,(SUM(OFFSET($K$114:$K$163,0,BH$2-$K$2-$D39+1)))*$F39))</f>
        <v>0</v>
      </c>
    </row>
    <row r="40" spans="1:60">
      <c r="A40" s="104"/>
      <c r="B40" s="104"/>
      <c r="C40" s="104"/>
      <c r="D40" s="167">
        <v>34</v>
      </c>
      <c r="E40" t="s">
        <v>228</v>
      </c>
      <c r="F40" s="104">
        <f ca="1">OFFSET('Primary Inputs'!$E$12,0,Calculations!$D40-1)</f>
        <v>0</v>
      </c>
      <c r="G40" s="104"/>
      <c r="H40" s="104"/>
      <c r="I40" s="104"/>
      <c r="J40" s="104"/>
      <c r="K40" s="125" t="str">
        <f ca="1">IF(K$2-$K$2&lt;$D40-1," ",IF(K$2-$K$2+1&gt;'Primary Inputs'!$C$17,0,(SUM(OFFSET($K$114:$K$163,0,K$2-$K$2-$D40+1)))*$F40))</f>
        <v xml:space="preserve"> </v>
      </c>
      <c r="L40" s="125" t="str">
        <f ca="1">IF(L$2-$K$2&lt;$D40-1," ",IF(L$2-$K$2+1&gt;'Primary Inputs'!$C$17,0,(SUM(OFFSET($K$114:$K$163,0,L$2-$K$2-$D40+1)))*$F40))</f>
        <v xml:space="preserve"> </v>
      </c>
      <c r="M40" s="125" t="str">
        <f ca="1">IF(M$2-$K$2&lt;$D40-1," ",IF(M$2-$K$2+1&gt;'Primary Inputs'!$C$17,0,(SUM(OFFSET($K$114:$K$163,0,M$2-$K$2-$D40+1)))*$F40))</f>
        <v xml:space="preserve"> </v>
      </c>
      <c r="N40" s="125" t="str">
        <f ca="1">IF(N$2-$K$2&lt;$D40-1," ",IF(N$2-$K$2+1&gt;'Primary Inputs'!$C$17,0,(SUM(OFFSET($K$114:$K$163,0,N$2-$K$2-$D40+1)))*$F40))</f>
        <v xml:space="preserve"> </v>
      </c>
      <c r="O40" s="125" t="str">
        <f ca="1">IF(O$2-$K$2&lt;$D40-1," ",IF(O$2-$K$2+1&gt;'Primary Inputs'!$C$17,0,(SUM(OFFSET($K$114:$K$163,0,O$2-$K$2-$D40+1)))*$F40))</f>
        <v xml:space="preserve"> </v>
      </c>
      <c r="P40" s="125" t="str">
        <f ca="1">IF(P$2-$K$2&lt;$D40-1," ",IF(P$2-$K$2+1&gt;'Primary Inputs'!$C$17,0,(SUM(OFFSET($K$114:$K$163,0,P$2-$K$2-$D40+1)))*$F40))</f>
        <v xml:space="preserve"> </v>
      </c>
      <c r="Q40" s="125" t="str">
        <f ca="1">IF(Q$2-$K$2&lt;$D40-1," ",IF(Q$2-$K$2+1&gt;'Primary Inputs'!$C$17,0,(SUM(OFFSET($K$114:$K$163,0,Q$2-$K$2-$D40+1)))*$F40))</f>
        <v xml:space="preserve"> </v>
      </c>
      <c r="R40" s="125" t="str">
        <f ca="1">IF(R$2-$K$2&lt;$D40-1," ",IF(R$2-$K$2+1&gt;'Primary Inputs'!$C$17,0,(SUM(OFFSET($K$114:$K$163,0,R$2-$K$2-$D40+1)))*$F40))</f>
        <v xml:space="preserve"> </v>
      </c>
      <c r="S40" s="125" t="str">
        <f ca="1">IF(S$2-$K$2&lt;$D40-1," ",IF(S$2-$K$2+1&gt;'Primary Inputs'!$C$17,0,(SUM(OFFSET($K$114:$K$163,0,S$2-$K$2-$D40+1)))*$F40))</f>
        <v xml:space="preserve"> </v>
      </c>
      <c r="T40" s="125" t="str">
        <f ca="1">IF(T$2-$K$2&lt;$D40-1," ",IF(T$2-$K$2+1&gt;'Primary Inputs'!$C$17,0,(SUM(OFFSET($K$114:$K$163,0,T$2-$K$2-$D40+1)))*$F40))</f>
        <v xml:space="preserve"> </v>
      </c>
      <c r="U40" s="125" t="str">
        <f ca="1">IF(U$2-$K$2&lt;$D40-1," ",IF(U$2-$K$2+1&gt;'Primary Inputs'!$C$17,0,(SUM(OFFSET($K$114:$K$163,0,U$2-$K$2-$D40+1)))*$F40))</f>
        <v xml:space="preserve"> </v>
      </c>
      <c r="V40" s="125" t="str">
        <f ca="1">IF(V$2-$K$2&lt;$D40-1," ",IF(V$2-$K$2+1&gt;'Primary Inputs'!$C$17,0,(SUM(OFFSET($K$114:$K$163,0,V$2-$K$2-$D40+1)))*$F40))</f>
        <v xml:space="preserve"> </v>
      </c>
      <c r="W40" s="125" t="str">
        <f ca="1">IF(W$2-$K$2&lt;$D40-1," ",IF(W$2-$K$2+1&gt;'Primary Inputs'!$C$17,0,(SUM(OFFSET($K$114:$K$163,0,W$2-$K$2-$D40+1)))*$F40))</f>
        <v xml:space="preserve"> </v>
      </c>
      <c r="X40" s="125" t="str">
        <f ca="1">IF(X$2-$K$2&lt;$D40-1," ",IF(X$2-$K$2+1&gt;'Primary Inputs'!$C$17,0,(SUM(OFFSET($K$114:$K$163,0,X$2-$K$2-$D40+1)))*$F40))</f>
        <v xml:space="preserve"> </v>
      </c>
      <c r="Y40" s="125" t="str">
        <f ca="1">IF(Y$2-$K$2&lt;$D40-1," ",IF(Y$2-$K$2+1&gt;'Primary Inputs'!$C$17,0,(SUM(OFFSET($K$114:$K$163,0,Y$2-$K$2-$D40+1)))*$F40))</f>
        <v xml:space="preserve"> </v>
      </c>
      <c r="Z40" s="125" t="str">
        <f ca="1">IF(Z$2-$K$2&lt;$D40-1," ",IF(Z$2-$K$2+1&gt;'Primary Inputs'!$C$17,0,(SUM(OFFSET($K$114:$K$163,0,Z$2-$K$2-$D40+1)))*$F40))</f>
        <v xml:space="preserve"> </v>
      </c>
      <c r="AA40" s="125" t="str">
        <f ca="1">IF(AA$2-$K$2&lt;$D40-1," ",IF(AA$2-$K$2+1&gt;'Primary Inputs'!$C$17,0,(SUM(OFFSET($K$114:$K$163,0,AA$2-$K$2-$D40+1)))*$F40))</f>
        <v xml:space="preserve"> </v>
      </c>
      <c r="AB40" s="125" t="str">
        <f ca="1">IF(AB$2-$K$2&lt;$D40-1," ",IF(AB$2-$K$2+1&gt;'Primary Inputs'!$C$17,0,(SUM(OFFSET($K$114:$K$163,0,AB$2-$K$2-$D40+1)))*$F40))</f>
        <v xml:space="preserve"> </v>
      </c>
      <c r="AC40" s="125" t="str">
        <f ca="1">IF(AC$2-$K$2&lt;$D40-1," ",IF(AC$2-$K$2+1&gt;'Primary Inputs'!$C$17,0,(SUM(OFFSET($K$114:$K$163,0,AC$2-$K$2-$D40+1)))*$F40))</f>
        <v xml:space="preserve"> </v>
      </c>
      <c r="AD40" s="125" t="str">
        <f ca="1">IF(AD$2-$K$2&lt;$D40-1," ",IF(AD$2-$K$2+1&gt;'Primary Inputs'!$C$17,0,(SUM(OFFSET($K$114:$K$163,0,AD$2-$K$2-$D40+1)))*$F40))</f>
        <v xml:space="preserve"> </v>
      </c>
      <c r="AE40" s="125" t="str">
        <f ca="1">IF(AE$2-$K$2&lt;$D40-1," ",IF(AE$2-$K$2+1&gt;'Primary Inputs'!$C$17,0,(SUM(OFFSET($K$114:$K$163,0,AE$2-$K$2-$D40+1)))*$F40))</f>
        <v xml:space="preserve"> </v>
      </c>
      <c r="AF40" s="125" t="str">
        <f ca="1">IF(AF$2-$K$2&lt;$D40-1," ",IF(AF$2-$K$2+1&gt;'Primary Inputs'!$C$17,0,(SUM(OFFSET($K$114:$K$163,0,AF$2-$K$2-$D40+1)))*$F40))</f>
        <v xml:space="preserve"> </v>
      </c>
      <c r="AG40" s="125" t="str">
        <f ca="1">IF(AG$2-$K$2&lt;$D40-1," ",IF(AG$2-$K$2+1&gt;'Primary Inputs'!$C$17,0,(SUM(OFFSET($K$114:$K$163,0,AG$2-$K$2-$D40+1)))*$F40))</f>
        <v xml:space="preserve"> </v>
      </c>
      <c r="AH40" s="125" t="str">
        <f ca="1">IF(AH$2-$K$2&lt;$D40-1," ",IF(AH$2-$K$2+1&gt;'Primary Inputs'!$C$17,0,(SUM(OFFSET($K$114:$K$163,0,AH$2-$K$2-$D40+1)))*$F40))</f>
        <v xml:space="preserve"> </v>
      </c>
      <c r="AI40" s="125" t="str">
        <f ca="1">IF(AI$2-$K$2&lt;$D40-1," ",IF(AI$2-$K$2+1&gt;'Primary Inputs'!$C$17,0,(SUM(OFFSET($K$114:$K$163,0,AI$2-$K$2-$D40+1)))*$F40))</f>
        <v xml:space="preserve"> </v>
      </c>
      <c r="AJ40" s="125" t="str">
        <f ca="1">IF(AJ$2-$K$2&lt;$D40-1," ",IF(AJ$2-$K$2+1&gt;'Primary Inputs'!$C$17,0,(SUM(OFFSET($K$114:$K$163,0,AJ$2-$K$2-$D40+1)))*$F40))</f>
        <v xml:space="preserve"> </v>
      </c>
      <c r="AK40" s="125" t="str">
        <f ca="1">IF(AK$2-$K$2&lt;$D40-1," ",IF(AK$2-$K$2+1&gt;'Primary Inputs'!$C$17,0,(SUM(OFFSET($K$114:$K$163,0,AK$2-$K$2-$D40+1)))*$F40))</f>
        <v xml:space="preserve"> </v>
      </c>
      <c r="AL40" s="125" t="str">
        <f ca="1">IF(AL$2-$K$2&lt;$D40-1," ",IF(AL$2-$K$2+1&gt;'Primary Inputs'!$C$17,0,(SUM(OFFSET($K$114:$K$163,0,AL$2-$K$2-$D40+1)))*$F40))</f>
        <v xml:space="preserve"> </v>
      </c>
      <c r="AM40" s="125" t="str">
        <f ca="1">IF(AM$2-$K$2&lt;$D40-1," ",IF(AM$2-$K$2+1&gt;'Primary Inputs'!$C$17,0,(SUM(OFFSET($K$114:$K$163,0,AM$2-$K$2-$D40+1)))*$F40))</f>
        <v xml:space="preserve"> </v>
      </c>
      <c r="AN40" s="125" t="str">
        <f ca="1">IF(AN$2-$K$2&lt;$D40-1," ",IF(AN$2-$K$2+1&gt;'Primary Inputs'!$C$17,0,(SUM(OFFSET($K$114:$K$163,0,AN$2-$K$2-$D40+1)))*$F40))</f>
        <v xml:space="preserve"> </v>
      </c>
      <c r="AO40" s="125" t="str">
        <f ca="1">IF(AO$2-$K$2&lt;$D40-1," ",IF(AO$2-$K$2+1&gt;'Primary Inputs'!$C$17,0,(SUM(OFFSET($K$114:$K$163,0,AO$2-$K$2-$D40+1)))*$F40))</f>
        <v xml:space="preserve"> </v>
      </c>
      <c r="AP40" s="125" t="str">
        <f ca="1">IF(AP$2-$K$2&lt;$D40-1," ",IF(AP$2-$K$2+1&gt;'Primary Inputs'!$C$17,0,(SUM(OFFSET($K$114:$K$163,0,AP$2-$K$2-$D40+1)))*$F40))</f>
        <v xml:space="preserve"> </v>
      </c>
      <c r="AQ40" s="125" t="str">
        <f ca="1">IF(AQ$2-$K$2&lt;$D40-1," ",IF(AQ$2-$K$2+1&gt;'Primary Inputs'!$C$17,0,(SUM(OFFSET($K$114:$K$163,0,AQ$2-$K$2-$D40+1)))*$F40))</f>
        <v xml:space="preserve"> </v>
      </c>
      <c r="AR40" s="125">
        <f ca="1">IF(AR$2-$K$2&lt;$D40-1," ",IF(AR$2-$K$2+1&gt;'Primary Inputs'!$C$17,0,(SUM(OFFSET($K$114:$K$163,0,AR$2-$K$2-$D40+1)))*$F40))</f>
        <v>0</v>
      </c>
      <c r="AS40" s="125">
        <f ca="1">IF(AS$2-$K$2&lt;$D40-1," ",IF(AS$2-$K$2+1&gt;'Primary Inputs'!$C$17,0,(SUM(OFFSET($K$114:$K$163,0,AS$2-$K$2-$D40+1)))*$F40))</f>
        <v>0</v>
      </c>
      <c r="AT40" s="125">
        <f ca="1">IF(AT$2-$K$2&lt;$D40-1," ",IF(AT$2-$K$2+1&gt;'Primary Inputs'!$C$17,0,(SUM(OFFSET($K$114:$K$163,0,AT$2-$K$2-$D40+1)))*$F40))</f>
        <v>0</v>
      </c>
      <c r="AU40" s="125">
        <f ca="1">IF(AU$2-$K$2&lt;$D40-1," ",IF(AU$2-$K$2+1&gt;'Primary Inputs'!$C$17,0,(SUM(OFFSET($K$114:$K$163,0,AU$2-$K$2-$D40+1)))*$F40))</f>
        <v>0</v>
      </c>
      <c r="AV40" s="125">
        <f ca="1">IF(AV$2-$K$2&lt;$D40-1," ",IF(AV$2-$K$2+1&gt;'Primary Inputs'!$C$17,0,(SUM(OFFSET($K$114:$K$163,0,AV$2-$K$2-$D40+1)))*$F40))</f>
        <v>0</v>
      </c>
      <c r="AW40" s="125">
        <f ca="1">IF(AW$2-$K$2&lt;$D40-1," ",IF(AW$2-$K$2+1&gt;'Primary Inputs'!$C$17,0,(SUM(OFFSET($K$114:$K$163,0,AW$2-$K$2-$D40+1)))*$F40))</f>
        <v>0</v>
      </c>
      <c r="AX40" s="125">
        <f ca="1">IF(AX$2-$K$2&lt;$D40-1," ",IF(AX$2-$K$2+1&gt;'Primary Inputs'!$C$17,0,(SUM(OFFSET($K$114:$K$163,0,AX$2-$K$2-$D40+1)))*$F40))</f>
        <v>0</v>
      </c>
      <c r="AY40" s="125">
        <f ca="1">IF(AY$2-$K$2&lt;$D40-1," ",IF(AY$2-$K$2+1&gt;'Primary Inputs'!$C$17,0,(SUM(OFFSET($K$114:$K$163,0,AY$2-$K$2-$D40+1)))*$F40))</f>
        <v>0</v>
      </c>
      <c r="AZ40" s="125">
        <f ca="1">IF(AZ$2-$K$2&lt;$D40-1," ",IF(AZ$2-$K$2+1&gt;'Primary Inputs'!$C$17,0,(SUM(OFFSET($K$114:$K$163,0,AZ$2-$K$2-$D40+1)))*$F40))</f>
        <v>0</v>
      </c>
      <c r="BA40" s="125">
        <f ca="1">IF(BA$2-$K$2&lt;$D40-1," ",IF(BA$2-$K$2+1&gt;'Primary Inputs'!$C$17,0,(SUM(OFFSET($K$114:$K$163,0,BA$2-$K$2-$D40+1)))*$F40))</f>
        <v>0</v>
      </c>
      <c r="BB40" s="125">
        <f ca="1">IF(BB$2-$K$2&lt;$D40-1," ",IF(BB$2-$K$2+1&gt;'Primary Inputs'!$C$17,0,(SUM(OFFSET($K$114:$K$163,0,BB$2-$K$2-$D40+1)))*$F40))</f>
        <v>0</v>
      </c>
      <c r="BC40" s="125">
        <f ca="1">IF(BC$2-$K$2&lt;$D40-1," ",IF(BC$2-$K$2+1&gt;'Primary Inputs'!$C$17,0,(SUM(OFFSET($K$114:$K$163,0,BC$2-$K$2-$D40+1)))*$F40))</f>
        <v>0</v>
      </c>
      <c r="BD40" s="125">
        <f ca="1">IF(BD$2-$K$2&lt;$D40-1," ",IF(BD$2-$K$2+1&gt;'Primary Inputs'!$C$17,0,(SUM(OFFSET($K$114:$K$163,0,BD$2-$K$2-$D40+1)))*$F40))</f>
        <v>0</v>
      </c>
      <c r="BE40" s="125">
        <f ca="1">IF(BE$2-$K$2&lt;$D40-1," ",IF(BE$2-$K$2+1&gt;'Primary Inputs'!$C$17,0,(SUM(OFFSET($K$114:$K$163,0,BE$2-$K$2-$D40+1)))*$F40))</f>
        <v>0</v>
      </c>
      <c r="BF40" s="125">
        <f ca="1">IF(BF$2-$K$2&lt;$D40-1," ",IF(BF$2-$K$2+1&gt;'Primary Inputs'!$C$17,0,(SUM(OFFSET($K$114:$K$163,0,BF$2-$K$2-$D40+1)))*$F40))</f>
        <v>0</v>
      </c>
      <c r="BG40" s="125">
        <f ca="1">IF(BG$2-$K$2&lt;$D40-1," ",IF(BG$2-$K$2+1&gt;'Primary Inputs'!$C$17,0,(SUM(OFFSET($K$114:$K$163,0,BG$2-$K$2-$D40+1)))*$F40))</f>
        <v>0</v>
      </c>
      <c r="BH40" s="125">
        <f ca="1">IF(BH$2-$K$2&lt;$D40-1," ",IF(BH$2-$K$2+1&gt;'Primary Inputs'!$C$17,0,(SUM(OFFSET($K$114:$K$163,0,BH$2-$K$2-$D40+1)))*$F40))</f>
        <v>0</v>
      </c>
    </row>
    <row r="41" spans="1:60">
      <c r="A41" s="104"/>
      <c r="B41" s="104"/>
      <c r="C41" s="104"/>
      <c r="D41" s="167">
        <v>35</v>
      </c>
      <c r="E41" t="s">
        <v>229</v>
      </c>
      <c r="F41" s="104">
        <f ca="1">OFFSET('Primary Inputs'!$E$12,0,Calculations!$D41-1)</f>
        <v>0</v>
      </c>
      <c r="G41" s="104"/>
      <c r="H41" s="104"/>
      <c r="I41" s="104"/>
      <c r="J41" s="104"/>
      <c r="K41" s="125" t="str">
        <f ca="1">IF(K$2-$K$2&lt;$D41-1," ",IF(K$2-$K$2+1&gt;'Primary Inputs'!$C$17,0,(SUM(OFFSET($K$114:$K$163,0,K$2-$K$2-$D41+1)))*$F41))</f>
        <v xml:space="preserve"> </v>
      </c>
      <c r="L41" s="125" t="str">
        <f ca="1">IF(L$2-$K$2&lt;$D41-1," ",IF(L$2-$K$2+1&gt;'Primary Inputs'!$C$17,0,(SUM(OFFSET($K$114:$K$163,0,L$2-$K$2-$D41+1)))*$F41))</f>
        <v xml:space="preserve"> </v>
      </c>
      <c r="M41" s="125" t="str">
        <f ca="1">IF(M$2-$K$2&lt;$D41-1," ",IF(M$2-$K$2+1&gt;'Primary Inputs'!$C$17,0,(SUM(OFFSET($K$114:$K$163,0,M$2-$K$2-$D41+1)))*$F41))</f>
        <v xml:space="preserve"> </v>
      </c>
      <c r="N41" s="125" t="str">
        <f ca="1">IF(N$2-$K$2&lt;$D41-1," ",IF(N$2-$K$2+1&gt;'Primary Inputs'!$C$17,0,(SUM(OFFSET($K$114:$K$163,0,N$2-$K$2-$D41+1)))*$F41))</f>
        <v xml:space="preserve"> </v>
      </c>
      <c r="O41" s="125" t="str">
        <f ca="1">IF(O$2-$K$2&lt;$D41-1," ",IF(O$2-$K$2+1&gt;'Primary Inputs'!$C$17,0,(SUM(OFFSET($K$114:$K$163,0,O$2-$K$2-$D41+1)))*$F41))</f>
        <v xml:space="preserve"> </v>
      </c>
      <c r="P41" s="125" t="str">
        <f ca="1">IF(P$2-$K$2&lt;$D41-1," ",IF(P$2-$K$2+1&gt;'Primary Inputs'!$C$17,0,(SUM(OFFSET($K$114:$K$163,0,P$2-$K$2-$D41+1)))*$F41))</f>
        <v xml:space="preserve"> </v>
      </c>
      <c r="Q41" s="125" t="str">
        <f ca="1">IF(Q$2-$K$2&lt;$D41-1," ",IF(Q$2-$K$2+1&gt;'Primary Inputs'!$C$17,0,(SUM(OFFSET($K$114:$K$163,0,Q$2-$K$2-$D41+1)))*$F41))</f>
        <v xml:space="preserve"> </v>
      </c>
      <c r="R41" s="125" t="str">
        <f ca="1">IF(R$2-$K$2&lt;$D41-1," ",IF(R$2-$K$2+1&gt;'Primary Inputs'!$C$17,0,(SUM(OFFSET($K$114:$K$163,0,R$2-$K$2-$D41+1)))*$F41))</f>
        <v xml:space="preserve"> </v>
      </c>
      <c r="S41" s="125" t="str">
        <f ca="1">IF(S$2-$K$2&lt;$D41-1," ",IF(S$2-$K$2+1&gt;'Primary Inputs'!$C$17,0,(SUM(OFFSET($K$114:$K$163,0,S$2-$K$2-$D41+1)))*$F41))</f>
        <v xml:space="preserve"> </v>
      </c>
      <c r="T41" s="125" t="str">
        <f ca="1">IF(T$2-$K$2&lt;$D41-1," ",IF(T$2-$K$2+1&gt;'Primary Inputs'!$C$17,0,(SUM(OFFSET($K$114:$K$163,0,T$2-$K$2-$D41+1)))*$F41))</f>
        <v xml:space="preserve"> </v>
      </c>
      <c r="U41" s="125" t="str">
        <f ca="1">IF(U$2-$K$2&lt;$D41-1," ",IF(U$2-$K$2+1&gt;'Primary Inputs'!$C$17,0,(SUM(OFFSET($K$114:$K$163,0,U$2-$K$2-$D41+1)))*$F41))</f>
        <v xml:space="preserve"> </v>
      </c>
      <c r="V41" s="125" t="str">
        <f ca="1">IF(V$2-$K$2&lt;$D41-1," ",IF(V$2-$K$2+1&gt;'Primary Inputs'!$C$17,0,(SUM(OFFSET($K$114:$K$163,0,V$2-$K$2-$D41+1)))*$F41))</f>
        <v xml:space="preserve"> </v>
      </c>
      <c r="W41" s="125" t="str">
        <f ca="1">IF(W$2-$K$2&lt;$D41-1," ",IF(W$2-$K$2+1&gt;'Primary Inputs'!$C$17,0,(SUM(OFFSET($K$114:$K$163,0,W$2-$K$2-$D41+1)))*$F41))</f>
        <v xml:space="preserve"> </v>
      </c>
      <c r="X41" s="125" t="str">
        <f ca="1">IF(X$2-$K$2&lt;$D41-1," ",IF(X$2-$K$2+1&gt;'Primary Inputs'!$C$17,0,(SUM(OFFSET($K$114:$K$163,0,X$2-$K$2-$D41+1)))*$F41))</f>
        <v xml:space="preserve"> </v>
      </c>
      <c r="Y41" s="125" t="str">
        <f ca="1">IF(Y$2-$K$2&lt;$D41-1," ",IF(Y$2-$K$2+1&gt;'Primary Inputs'!$C$17,0,(SUM(OFFSET($K$114:$K$163,0,Y$2-$K$2-$D41+1)))*$F41))</f>
        <v xml:space="preserve"> </v>
      </c>
      <c r="Z41" s="125" t="str">
        <f ca="1">IF(Z$2-$K$2&lt;$D41-1," ",IF(Z$2-$K$2+1&gt;'Primary Inputs'!$C$17,0,(SUM(OFFSET($K$114:$K$163,0,Z$2-$K$2-$D41+1)))*$F41))</f>
        <v xml:space="preserve"> </v>
      </c>
      <c r="AA41" s="125" t="str">
        <f ca="1">IF(AA$2-$K$2&lt;$D41-1," ",IF(AA$2-$K$2+1&gt;'Primary Inputs'!$C$17,0,(SUM(OFFSET($K$114:$K$163,0,AA$2-$K$2-$D41+1)))*$F41))</f>
        <v xml:space="preserve"> </v>
      </c>
      <c r="AB41" s="125" t="str">
        <f ca="1">IF(AB$2-$K$2&lt;$D41-1," ",IF(AB$2-$K$2+1&gt;'Primary Inputs'!$C$17,0,(SUM(OFFSET($K$114:$K$163,0,AB$2-$K$2-$D41+1)))*$F41))</f>
        <v xml:space="preserve"> </v>
      </c>
      <c r="AC41" s="125" t="str">
        <f ca="1">IF(AC$2-$K$2&lt;$D41-1," ",IF(AC$2-$K$2+1&gt;'Primary Inputs'!$C$17,0,(SUM(OFFSET($K$114:$K$163,0,AC$2-$K$2-$D41+1)))*$F41))</f>
        <v xml:space="preserve"> </v>
      </c>
      <c r="AD41" s="125" t="str">
        <f ca="1">IF(AD$2-$K$2&lt;$D41-1," ",IF(AD$2-$K$2+1&gt;'Primary Inputs'!$C$17,0,(SUM(OFFSET($K$114:$K$163,0,AD$2-$K$2-$D41+1)))*$F41))</f>
        <v xml:space="preserve"> </v>
      </c>
      <c r="AE41" s="125" t="str">
        <f ca="1">IF(AE$2-$K$2&lt;$D41-1," ",IF(AE$2-$K$2+1&gt;'Primary Inputs'!$C$17,0,(SUM(OFFSET($K$114:$K$163,0,AE$2-$K$2-$D41+1)))*$F41))</f>
        <v xml:space="preserve"> </v>
      </c>
      <c r="AF41" s="125" t="str">
        <f ca="1">IF(AF$2-$K$2&lt;$D41-1," ",IF(AF$2-$K$2+1&gt;'Primary Inputs'!$C$17,0,(SUM(OFFSET($K$114:$K$163,0,AF$2-$K$2-$D41+1)))*$F41))</f>
        <v xml:space="preserve"> </v>
      </c>
      <c r="AG41" s="125" t="str">
        <f ca="1">IF(AG$2-$K$2&lt;$D41-1," ",IF(AG$2-$K$2+1&gt;'Primary Inputs'!$C$17,0,(SUM(OFFSET($K$114:$K$163,0,AG$2-$K$2-$D41+1)))*$F41))</f>
        <v xml:space="preserve"> </v>
      </c>
      <c r="AH41" s="125" t="str">
        <f ca="1">IF(AH$2-$K$2&lt;$D41-1," ",IF(AH$2-$K$2+1&gt;'Primary Inputs'!$C$17,0,(SUM(OFFSET($K$114:$K$163,0,AH$2-$K$2-$D41+1)))*$F41))</f>
        <v xml:space="preserve"> </v>
      </c>
      <c r="AI41" s="125" t="str">
        <f ca="1">IF(AI$2-$K$2&lt;$D41-1," ",IF(AI$2-$K$2+1&gt;'Primary Inputs'!$C$17,0,(SUM(OFFSET($K$114:$K$163,0,AI$2-$K$2-$D41+1)))*$F41))</f>
        <v xml:space="preserve"> </v>
      </c>
      <c r="AJ41" s="125" t="str">
        <f ca="1">IF(AJ$2-$K$2&lt;$D41-1," ",IF(AJ$2-$K$2+1&gt;'Primary Inputs'!$C$17,0,(SUM(OFFSET($K$114:$K$163,0,AJ$2-$K$2-$D41+1)))*$F41))</f>
        <v xml:space="preserve"> </v>
      </c>
      <c r="AK41" s="125" t="str">
        <f ca="1">IF(AK$2-$K$2&lt;$D41-1," ",IF(AK$2-$K$2+1&gt;'Primary Inputs'!$C$17,0,(SUM(OFFSET($K$114:$K$163,0,AK$2-$K$2-$D41+1)))*$F41))</f>
        <v xml:space="preserve"> </v>
      </c>
      <c r="AL41" s="125" t="str">
        <f ca="1">IF(AL$2-$K$2&lt;$D41-1," ",IF(AL$2-$K$2+1&gt;'Primary Inputs'!$C$17,0,(SUM(OFFSET($K$114:$K$163,0,AL$2-$K$2-$D41+1)))*$F41))</f>
        <v xml:space="preserve"> </v>
      </c>
      <c r="AM41" s="125" t="str">
        <f ca="1">IF(AM$2-$K$2&lt;$D41-1," ",IF(AM$2-$K$2+1&gt;'Primary Inputs'!$C$17,0,(SUM(OFFSET($K$114:$K$163,0,AM$2-$K$2-$D41+1)))*$F41))</f>
        <v xml:space="preserve"> </v>
      </c>
      <c r="AN41" s="125" t="str">
        <f ca="1">IF(AN$2-$K$2&lt;$D41-1," ",IF(AN$2-$K$2+1&gt;'Primary Inputs'!$C$17,0,(SUM(OFFSET($K$114:$K$163,0,AN$2-$K$2-$D41+1)))*$F41))</f>
        <v xml:space="preserve"> </v>
      </c>
      <c r="AO41" s="125" t="str">
        <f ca="1">IF(AO$2-$K$2&lt;$D41-1," ",IF(AO$2-$K$2+1&gt;'Primary Inputs'!$C$17,0,(SUM(OFFSET($K$114:$K$163,0,AO$2-$K$2-$D41+1)))*$F41))</f>
        <v xml:space="preserve"> </v>
      </c>
      <c r="AP41" s="125" t="str">
        <f ca="1">IF(AP$2-$K$2&lt;$D41-1," ",IF(AP$2-$K$2+1&gt;'Primary Inputs'!$C$17,0,(SUM(OFFSET($K$114:$K$163,0,AP$2-$K$2-$D41+1)))*$F41))</f>
        <v xml:space="preserve"> </v>
      </c>
      <c r="AQ41" s="125" t="str">
        <f ca="1">IF(AQ$2-$K$2&lt;$D41-1," ",IF(AQ$2-$K$2+1&gt;'Primary Inputs'!$C$17,0,(SUM(OFFSET($K$114:$K$163,0,AQ$2-$K$2-$D41+1)))*$F41))</f>
        <v xml:space="preserve"> </v>
      </c>
      <c r="AR41" s="125" t="str">
        <f ca="1">IF(AR$2-$K$2&lt;$D41-1," ",IF(AR$2-$K$2+1&gt;'Primary Inputs'!$C$17,0,(SUM(OFFSET($K$114:$K$163,0,AR$2-$K$2-$D41+1)))*$F41))</f>
        <v xml:space="preserve"> </v>
      </c>
      <c r="AS41" s="125">
        <f ca="1">IF(AS$2-$K$2&lt;$D41-1," ",IF(AS$2-$K$2+1&gt;'Primary Inputs'!$C$17,0,(SUM(OFFSET($K$114:$K$163,0,AS$2-$K$2-$D41+1)))*$F41))</f>
        <v>0</v>
      </c>
      <c r="AT41" s="125">
        <f ca="1">IF(AT$2-$K$2&lt;$D41-1," ",IF(AT$2-$K$2+1&gt;'Primary Inputs'!$C$17,0,(SUM(OFFSET($K$114:$K$163,0,AT$2-$K$2-$D41+1)))*$F41))</f>
        <v>0</v>
      </c>
      <c r="AU41" s="125">
        <f ca="1">IF(AU$2-$K$2&lt;$D41-1," ",IF(AU$2-$K$2+1&gt;'Primary Inputs'!$C$17,0,(SUM(OFFSET($K$114:$K$163,0,AU$2-$K$2-$D41+1)))*$F41))</f>
        <v>0</v>
      </c>
      <c r="AV41" s="125">
        <f ca="1">IF(AV$2-$K$2&lt;$D41-1," ",IF(AV$2-$K$2+1&gt;'Primary Inputs'!$C$17,0,(SUM(OFFSET($K$114:$K$163,0,AV$2-$K$2-$D41+1)))*$F41))</f>
        <v>0</v>
      </c>
      <c r="AW41" s="125">
        <f ca="1">IF(AW$2-$K$2&lt;$D41-1," ",IF(AW$2-$K$2+1&gt;'Primary Inputs'!$C$17,0,(SUM(OFFSET($K$114:$K$163,0,AW$2-$K$2-$D41+1)))*$F41))</f>
        <v>0</v>
      </c>
      <c r="AX41" s="125">
        <f ca="1">IF(AX$2-$K$2&lt;$D41-1," ",IF(AX$2-$K$2+1&gt;'Primary Inputs'!$C$17,0,(SUM(OFFSET($K$114:$K$163,0,AX$2-$K$2-$D41+1)))*$F41))</f>
        <v>0</v>
      </c>
      <c r="AY41" s="125">
        <f ca="1">IF(AY$2-$K$2&lt;$D41-1," ",IF(AY$2-$K$2+1&gt;'Primary Inputs'!$C$17,0,(SUM(OFFSET($K$114:$K$163,0,AY$2-$K$2-$D41+1)))*$F41))</f>
        <v>0</v>
      </c>
      <c r="AZ41" s="125">
        <f ca="1">IF(AZ$2-$K$2&lt;$D41-1," ",IF(AZ$2-$K$2+1&gt;'Primary Inputs'!$C$17,0,(SUM(OFFSET($K$114:$K$163,0,AZ$2-$K$2-$D41+1)))*$F41))</f>
        <v>0</v>
      </c>
      <c r="BA41" s="125">
        <f ca="1">IF(BA$2-$K$2&lt;$D41-1," ",IF(BA$2-$K$2+1&gt;'Primary Inputs'!$C$17,0,(SUM(OFFSET($K$114:$K$163,0,BA$2-$K$2-$D41+1)))*$F41))</f>
        <v>0</v>
      </c>
      <c r="BB41" s="125">
        <f ca="1">IF(BB$2-$K$2&lt;$D41-1," ",IF(BB$2-$K$2+1&gt;'Primary Inputs'!$C$17,0,(SUM(OFFSET($K$114:$K$163,0,BB$2-$K$2-$D41+1)))*$F41))</f>
        <v>0</v>
      </c>
      <c r="BC41" s="125">
        <f ca="1">IF(BC$2-$K$2&lt;$D41-1," ",IF(BC$2-$K$2+1&gt;'Primary Inputs'!$C$17,0,(SUM(OFFSET($K$114:$K$163,0,BC$2-$K$2-$D41+1)))*$F41))</f>
        <v>0</v>
      </c>
      <c r="BD41" s="125">
        <f ca="1">IF(BD$2-$K$2&lt;$D41-1," ",IF(BD$2-$K$2+1&gt;'Primary Inputs'!$C$17,0,(SUM(OFFSET($K$114:$K$163,0,BD$2-$K$2-$D41+1)))*$F41))</f>
        <v>0</v>
      </c>
      <c r="BE41" s="125">
        <f ca="1">IF(BE$2-$K$2&lt;$D41-1," ",IF(BE$2-$K$2+1&gt;'Primary Inputs'!$C$17,0,(SUM(OFFSET($K$114:$K$163,0,BE$2-$K$2-$D41+1)))*$F41))</f>
        <v>0</v>
      </c>
      <c r="BF41" s="125">
        <f ca="1">IF(BF$2-$K$2&lt;$D41-1," ",IF(BF$2-$K$2+1&gt;'Primary Inputs'!$C$17,0,(SUM(OFFSET($K$114:$K$163,0,BF$2-$K$2-$D41+1)))*$F41))</f>
        <v>0</v>
      </c>
      <c r="BG41" s="125">
        <f ca="1">IF(BG$2-$K$2&lt;$D41-1," ",IF(BG$2-$K$2+1&gt;'Primary Inputs'!$C$17,0,(SUM(OFFSET($K$114:$K$163,0,BG$2-$K$2-$D41+1)))*$F41))</f>
        <v>0</v>
      </c>
      <c r="BH41" s="125">
        <f ca="1">IF(BH$2-$K$2&lt;$D41-1," ",IF(BH$2-$K$2+1&gt;'Primary Inputs'!$C$17,0,(SUM(OFFSET($K$114:$K$163,0,BH$2-$K$2-$D41+1)))*$F41))</f>
        <v>0</v>
      </c>
    </row>
    <row r="42" spans="1:60">
      <c r="A42" s="104"/>
      <c r="B42" s="104"/>
      <c r="C42" s="104"/>
      <c r="D42" s="167">
        <v>36</v>
      </c>
      <c r="E42" t="s">
        <v>230</v>
      </c>
      <c r="F42" s="104">
        <f ca="1">OFFSET('Primary Inputs'!$E$12,0,Calculations!$D42-1)</f>
        <v>0</v>
      </c>
      <c r="G42" s="104"/>
      <c r="H42" s="104"/>
      <c r="I42" s="104"/>
      <c r="J42" s="104"/>
      <c r="K42" s="125" t="str">
        <f ca="1">IF(K$2-$K$2&lt;$D42-1," ",IF(K$2-$K$2+1&gt;'Primary Inputs'!$C$17,0,(SUM(OFFSET($K$114:$K$163,0,K$2-$K$2-$D42+1)))*$F42))</f>
        <v xml:space="preserve"> </v>
      </c>
      <c r="L42" s="125" t="str">
        <f ca="1">IF(L$2-$K$2&lt;$D42-1," ",IF(L$2-$K$2+1&gt;'Primary Inputs'!$C$17,0,(SUM(OFFSET($K$114:$K$163,0,L$2-$K$2-$D42+1)))*$F42))</f>
        <v xml:space="preserve"> </v>
      </c>
      <c r="M42" s="125" t="str">
        <f ca="1">IF(M$2-$K$2&lt;$D42-1," ",IF(M$2-$K$2+1&gt;'Primary Inputs'!$C$17,0,(SUM(OFFSET($K$114:$K$163,0,M$2-$K$2-$D42+1)))*$F42))</f>
        <v xml:space="preserve"> </v>
      </c>
      <c r="N42" s="125" t="str">
        <f ca="1">IF(N$2-$K$2&lt;$D42-1," ",IF(N$2-$K$2+1&gt;'Primary Inputs'!$C$17,0,(SUM(OFFSET($K$114:$K$163,0,N$2-$K$2-$D42+1)))*$F42))</f>
        <v xml:space="preserve"> </v>
      </c>
      <c r="O42" s="125" t="str">
        <f ca="1">IF(O$2-$K$2&lt;$D42-1," ",IF(O$2-$K$2+1&gt;'Primary Inputs'!$C$17,0,(SUM(OFFSET($K$114:$K$163,0,O$2-$K$2-$D42+1)))*$F42))</f>
        <v xml:space="preserve"> </v>
      </c>
      <c r="P42" s="125" t="str">
        <f ca="1">IF(P$2-$K$2&lt;$D42-1," ",IF(P$2-$K$2+1&gt;'Primary Inputs'!$C$17,0,(SUM(OFFSET($K$114:$K$163,0,P$2-$K$2-$D42+1)))*$F42))</f>
        <v xml:space="preserve"> </v>
      </c>
      <c r="Q42" s="125" t="str">
        <f ca="1">IF(Q$2-$K$2&lt;$D42-1," ",IF(Q$2-$K$2+1&gt;'Primary Inputs'!$C$17,0,(SUM(OFFSET($K$114:$K$163,0,Q$2-$K$2-$D42+1)))*$F42))</f>
        <v xml:space="preserve"> </v>
      </c>
      <c r="R42" s="125" t="str">
        <f ca="1">IF(R$2-$K$2&lt;$D42-1," ",IF(R$2-$K$2+1&gt;'Primary Inputs'!$C$17,0,(SUM(OFFSET($K$114:$K$163,0,R$2-$K$2-$D42+1)))*$F42))</f>
        <v xml:space="preserve"> </v>
      </c>
      <c r="S42" s="125" t="str">
        <f ca="1">IF(S$2-$K$2&lt;$D42-1," ",IF(S$2-$K$2+1&gt;'Primary Inputs'!$C$17,0,(SUM(OFFSET($K$114:$K$163,0,S$2-$K$2-$D42+1)))*$F42))</f>
        <v xml:space="preserve"> </v>
      </c>
      <c r="T42" s="125" t="str">
        <f ca="1">IF(T$2-$K$2&lt;$D42-1," ",IF(T$2-$K$2+1&gt;'Primary Inputs'!$C$17,0,(SUM(OFFSET($K$114:$K$163,0,T$2-$K$2-$D42+1)))*$F42))</f>
        <v xml:space="preserve"> </v>
      </c>
      <c r="U42" s="125" t="str">
        <f ca="1">IF(U$2-$K$2&lt;$D42-1," ",IF(U$2-$K$2+1&gt;'Primary Inputs'!$C$17,0,(SUM(OFFSET($K$114:$K$163,0,U$2-$K$2-$D42+1)))*$F42))</f>
        <v xml:space="preserve"> </v>
      </c>
      <c r="V42" s="125" t="str">
        <f ca="1">IF(V$2-$K$2&lt;$D42-1," ",IF(V$2-$K$2+1&gt;'Primary Inputs'!$C$17,0,(SUM(OFFSET($K$114:$K$163,0,V$2-$K$2-$D42+1)))*$F42))</f>
        <v xml:space="preserve"> </v>
      </c>
      <c r="W42" s="125" t="str">
        <f ca="1">IF(W$2-$K$2&lt;$D42-1," ",IF(W$2-$K$2+1&gt;'Primary Inputs'!$C$17,0,(SUM(OFFSET($K$114:$K$163,0,W$2-$K$2-$D42+1)))*$F42))</f>
        <v xml:space="preserve"> </v>
      </c>
      <c r="X42" s="125" t="str">
        <f ca="1">IF(X$2-$K$2&lt;$D42-1," ",IF(X$2-$K$2+1&gt;'Primary Inputs'!$C$17,0,(SUM(OFFSET($K$114:$K$163,0,X$2-$K$2-$D42+1)))*$F42))</f>
        <v xml:space="preserve"> </v>
      </c>
      <c r="Y42" s="125" t="str">
        <f ca="1">IF(Y$2-$K$2&lt;$D42-1," ",IF(Y$2-$K$2+1&gt;'Primary Inputs'!$C$17,0,(SUM(OFFSET($K$114:$K$163,0,Y$2-$K$2-$D42+1)))*$F42))</f>
        <v xml:space="preserve"> </v>
      </c>
      <c r="Z42" s="125" t="str">
        <f ca="1">IF(Z$2-$K$2&lt;$D42-1," ",IF(Z$2-$K$2+1&gt;'Primary Inputs'!$C$17,0,(SUM(OFFSET($K$114:$K$163,0,Z$2-$K$2-$D42+1)))*$F42))</f>
        <v xml:space="preserve"> </v>
      </c>
      <c r="AA42" s="125" t="str">
        <f ca="1">IF(AA$2-$K$2&lt;$D42-1," ",IF(AA$2-$K$2+1&gt;'Primary Inputs'!$C$17,0,(SUM(OFFSET($K$114:$K$163,0,AA$2-$K$2-$D42+1)))*$F42))</f>
        <v xml:space="preserve"> </v>
      </c>
      <c r="AB42" s="125" t="str">
        <f ca="1">IF(AB$2-$K$2&lt;$D42-1," ",IF(AB$2-$K$2+1&gt;'Primary Inputs'!$C$17,0,(SUM(OFFSET($K$114:$K$163,0,AB$2-$K$2-$D42+1)))*$F42))</f>
        <v xml:space="preserve"> </v>
      </c>
      <c r="AC42" s="125" t="str">
        <f ca="1">IF(AC$2-$K$2&lt;$D42-1," ",IF(AC$2-$K$2+1&gt;'Primary Inputs'!$C$17,0,(SUM(OFFSET($K$114:$K$163,0,AC$2-$K$2-$D42+1)))*$F42))</f>
        <v xml:space="preserve"> </v>
      </c>
      <c r="AD42" s="125" t="str">
        <f ca="1">IF(AD$2-$K$2&lt;$D42-1," ",IF(AD$2-$K$2+1&gt;'Primary Inputs'!$C$17,0,(SUM(OFFSET($K$114:$K$163,0,AD$2-$K$2-$D42+1)))*$F42))</f>
        <v xml:space="preserve"> </v>
      </c>
      <c r="AE42" s="125" t="str">
        <f ca="1">IF(AE$2-$K$2&lt;$D42-1," ",IF(AE$2-$K$2+1&gt;'Primary Inputs'!$C$17,0,(SUM(OFFSET($K$114:$K$163,0,AE$2-$K$2-$D42+1)))*$F42))</f>
        <v xml:space="preserve"> </v>
      </c>
      <c r="AF42" s="125" t="str">
        <f ca="1">IF(AF$2-$K$2&lt;$D42-1," ",IF(AF$2-$K$2+1&gt;'Primary Inputs'!$C$17,0,(SUM(OFFSET($K$114:$K$163,0,AF$2-$K$2-$D42+1)))*$F42))</f>
        <v xml:space="preserve"> </v>
      </c>
      <c r="AG42" s="125" t="str">
        <f ca="1">IF(AG$2-$K$2&lt;$D42-1," ",IF(AG$2-$K$2+1&gt;'Primary Inputs'!$C$17,0,(SUM(OFFSET($K$114:$K$163,0,AG$2-$K$2-$D42+1)))*$F42))</f>
        <v xml:space="preserve"> </v>
      </c>
      <c r="AH42" s="125" t="str">
        <f ca="1">IF(AH$2-$K$2&lt;$D42-1," ",IF(AH$2-$K$2+1&gt;'Primary Inputs'!$C$17,0,(SUM(OFFSET($K$114:$K$163,0,AH$2-$K$2-$D42+1)))*$F42))</f>
        <v xml:space="preserve"> </v>
      </c>
      <c r="AI42" s="125" t="str">
        <f ca="1">IF(AI$2-$K$2&lt;$D42-1," ",IF(AI$2-$K$2+1&gt;'Primary Inputs'!$C$17,0,(SUM(OFFSET($K$114:$K$163,0,AI$2-$K$2-$D42+1)))*$F42))</f>
        <v xml:space="preserve"> </v>
      </c>
      <c r="AJ42" s="125" t="str">
        <f ca="1">IF(AJ$2-$K$2&lt;$D42-1," ",IF(AJ$2-$K$2+1&gt;'Primary Inputs'!$C$17,0,(SUM(OFFSET($K$114:$K$163,0,AJ$2-$K$2-$D42+1)))*$F42))</f>
        <v xml:space="preserve"> </v>
      </c>
      <c r="AK42" s="125" t="str">
        <f ca="1">IF(AK$2-$K$2&lt;$D42-1," ",IF(AK$2-$K$2+1&gt;'Primary Inputs'!$C$17,0,(SUM(OFFSET($K$114:$K$163,0,AK$2-$K$2-$D42+1)))*$F42))</f>
        <v xml:space="preserve"> </v>
      </c>
      <c r="AL42" s="125" t="str">
        <f ca="1">IF(AL$2-$K$2&lt;$D42-1," ",IF(AL$2-$K$2+1&gt;'Primary Inputs'!$C$17,0,(SUM(OFFSET($K$114:$K$163,0,AL$2-$K$2-$D42+1)))*$F42))</f>
        <v xml:space="preserve"> </v>
      </c>
      <c r="AM42" s="125" t="str">
        <f ca="1">IF(AM$2-$K$2&lt;$D42-1," ",IF(AM$2-$K$2+1&gt;'Primary Inputs'!$C$17,0,(SUM(OFFSET($K$114:$K$163,0,AM$2-$K$2-$D42+1)))*$F42))</f>
        <v xml:space="preserve"> </v>
      </c>
      <c r="AN42" s="125" t="str">
        <f ca="1">IF(AN$2-$K$2&lt;$D42-1," ",IF(AN$2-$K$2+1&gt;'Primary Inputs'!$C$17,0,(SUM(OFFSET($K$114:$K$163,0,AN$2-$K$2-$D42+1)))*$F42))</f>
        <v xml:space="preserve"> </v>
      </c>
      <c r="AO42" s="125" t="str">
        <f ca="1">IF(AO$2-$K$2&lt;$D42-1," ",IF(AO$2-$K$2+1&gt;'Primary Inputs'!$C$17,0,(SUM(OFFSET($K$114:$K$163,0,AO$2-$K$2-$D42+1)))*$F42))</f>
        <v xml:space="preserve"> </v>
      </c>
      <c r="AP42" s="125" t="str">
        <f ca="1">IF(AP$2-$K$2&lt;$D42-1," ",IF(AP$2-$K$2+1&gt;'Primary Inputs'!$C$17,0,(SUM(OFFSET($K$114:$K$163,0,AP$2-$K$2-$D42+1)))*$F42))</f>
        <v xml:space="preserve"> </v>
      </c>
      <c r="AQ42" s="125" t="str">
        <f ca="1">IF(AQ$2-$K$2&lt;$D42-1," ",IF(AQ$2-$K$2+1&gt;'Primary Inputs'!$C$17,0,(SUM(OFFSET($K$114:$K$163,0,AQ$2-$K$2-$D42+1)))*$F42))</f>
        <v xml:space="preserve"> </v>
      </c>
      <c r="AR42" s="125" t="str">
        <f ca="1">IF(AR$2-$K$2&lt;$D42-1," ",IF(AR$2-$K$2+1&gt;'Primary Inputs'!$C$17,0,(SUM(OFFSET($K$114:$K$163,0,AR$2-$K$2-$D42+1)))*$F42))</f>
        <v xml:space="preserve"> </v>
      </c>
      <c r="AS42" s="125" t="str">
        <f ca="1">IF(AS$2-$K$2&lt;$D42-1," ",IF(AS$2-$K$2+1&gt;'Primary Inputs'!$C$17,0,(SUM(OFFSET($K$114:$K$163,0,AS$2-$K$2-$D42+1)))*$F42))</f>
        <v xml:space="preserve"> </v>
      </c>
      <c r="AT42" s="125">
        <f ca="1">IF(AT$2-$K$2&lt;$D42-1," ",IF(AT$2-$K$2+1&gt;'Primary Inputs'!$C$17,0,(SUM(OFFSET($K$114:$K$163,0,AT$2-$K$2-$D42+1)))*$F42))</f>
        <v>0</v>
      </c>
      <c r="AU42" s="125">
        <f ca="1">IF(AU$2-$K$2&lt;$D42-1," ",IF(AU$2-$K$2+1&gt;'Primary Inputs'!$C$17,0,(SUM(OFFSET($K$114:$K$163,0,AU$2-$K$2-$D42+1)))*$F42))</f>
        <v>0</v>
      </c>
      <c r="AV42" s="125">
        <f ca="1">IF(AV$2-$K$2&lt;$D42-1," ",IF(AV$2-$K$2+1&gt;'Primary Inputs'!$C$17,0,(SUM(OFFSET($K$114:$K$163,0,AV$2-$K$2-$D42+1)))*$F42))</f>
        <v>0</v>
      </c>
      <c r="AW42" s="125">
        <f ca="1">IF(AW$2-$K$2&lt;$D42-1," ",IF(AW$2-$K$2+1&gt;'Primary Inputs'!$C$17,0,(SUM(OFFSET($K$114:$K$163,0,AW$2-$K$2-$D42+1)))*$F42))</f>
        <v>0</v>
      </c>
      <c r="AX42" s="125">
        <f ca="1">IF(AX$2-$K$2&lt;$D42-1," ",IF(AX$2-$K$2+1&gt;'Primary Inputs'!$C$17,0,(SUM(OFFSET($K$114:$K$163,0,AX$2-$K$2-$D42+1)))*$F42))</f>
        <v>0</v>
      </c>
      <c r="AY42" s="125">
        <f ca="1">IF(AY$2-$K$2&lt;$D42-1," ",IF(AY$2-$K$2+1&gt;'Primary Inputs'!$C$17,0,(SUM(OFFSET($K$114:$K$163,0,AY$2-$K$2-$D42+1)))*$F42))</f>
        <v>0</v>
      </c>
      <c r="AZ42" s="125">
        <f ca="1">IF(AZ$2-$K$2&lt;$D42-1," ",IF(AZ$2-$K$2+1&gt;'Primary Inputs'!$C$17,0,(SUM(OFFSET($K$114:$K$163,0,AZ$2-$K$2-$D42+1)))*$F42))</f>
        <v>0</v>
      </c>
      <c r="BA42" s="125">
        <f ca="1">IF(BA$2-$K$2&lt;$D42-1," ",IF(BA$2-$K$2+1&gt;'Primary Inputs'!$C$17,0,(SUM(OFFSET($K$114:$K$163,0,BA$2-$K$2-$D42+1)))*$F42))</f>
        <v>0</v>
      </c>
      <c r="BB42" s="125">
        <f ca="1">IF(BB$2-$K$2&lt;$D42-1," ",IF(BB$2-$K$2+1&gt;'Primary Inputs'!$C$17,0,(SUM(OFFSET($K$114:$K$163,0,BB$2-$K$2-$D42+1)))*$F42))</f>
        <v>0</v>
      </c>
      <c r="BC42" s="125">
        <f ca="1">IF(BC$2-$K$2&lt;$D42-1," ",IF(BC$2-$K$2+1&gt;'Primary Inputs'!$C$17,0,(SUM(OFFSET($K$114:$K$163,0,BC$2-$K$2-$D42+1)))*$F42))</f>
        <v>0</v>
      </c>
      <c r="BD42" s="125">
        <f ca="1">IF(BD$2-$K$2&lt;$D42-1," ",IF(BD$2-$K$2+1&gt;'Primary Inputs'!$C$17,0,(SUM(OFFSET($K$114:$K$163,0,BD$2-$K$2-$D42+1)))*$F42))</f>
        <v>0</v>
      </c>
      <c r="BE42" s="125">
        <f ca="1">IF(BE$2-$K$2&lt;$D42-1," ",IF(BE$2-$K$2+1&gt;'Primary Inputs'!$C$17,0,(SUM(OFFSET($K$114:$K$163,0,BE$2-$K$2-$D42+1)))*$F42))</f>
        <v>0</v>
      </c>
      <c r="BF42" s="125">
        <f ca="1">IF(BF$2-$K$2&lt;$D42-1," ",IF(BF$2-$K$2+1&gt;'Primary Inputs'!$C$17,0,(SUM(OFFSET($K$114:$K$163,0,BF$2-$K$2-$D42+1)))*$F42))</f>
        <v>0</v>
      </c>
      <c r="BG42" s="125">
        <f ca="1">IF(BG$2-$K$2&lt;$D42-1," ",IF(BG$2-$K$2+1&gt;'Primary Inputs'!$C$17,0,(SUM(OFFSET($K$114:$K$163,0,BG$2-$K$2-$D42+1)))*$F42))</f>
        <v>0</v>
      </c>
      <c r="BH42" s="125">
        <f ca="1">IF(BH$2-$K$2&lt;$D42-1," ",IF(BH$2-$K$2+1&gt;'Primary Inputs'!$C$17,0,(SUM(OFFSET($K$114:$K$163,0,BH$2-$K$2-$D42+1)))*$F42))</f>
        <v>0</v>
      </c>
    </row>
    <row r="43" spans="1:60">
      <c r="A43" s="104"/>
      <c r="B43" s="104"/>
      <c r="C43" s="104"/>
      <c r="D43" s="167">
        <v>37</v>
      </c>
      <c r="E43" t="s">
        <v>231</v>
      </c>
      <c r="F43" s="104">
        <f ca="1">OFFSET('Primary Inputs'!$E$12,0,Calculations!$D43-1)</f>
        <v>0</v>
      </c>
      <c r="G43" s="104"/>
      <c r="H43" s="104"/>
      <c r="I43" s="104"/>
      <c r="J43" s="104"/>
      <c r="K43" s="125" t="str">
        <f ca="1">IF(K$2-$K$2&lt;$D43-1," ",IF(K$2-$K$2+1&gt;'Primary Inputs'!$C$17,0,(SUM(OFFSET($K$114:$K$163,0,K$2-$K$2-$D43+1)))*$F43))</f>
        <v xml:space="preserve"> </v>
      </c>
      <c r="L43" s="125" t="str">
        <f ca="1">IF(L$2-$K$2&lt;$D43-1," ",IF(L$2-$K$2+1&gt;'Primary Inputs'!$C$17,0,(SUM(OFFSET($K$114:$K$163,0,L$2-$K$2-$D43+1)))*$F43))</f>
        <v xml:space="preserve"> </v>
      </c>
      <c r="M43" s="125" t="str">
        <f ca="1">IF(M$2-$K$2&lt;$D43-1," ",IF(M$2-$K$2+1&gt;'Primary Inputs'!$C$17,0,(SUM(OFFSET($K$114:$K$163,0,M$2-$K$2-$D43+1)))*$F43))</f>
        <v xml:space="preserve"> </v>
      </c>
      <c r="N43" s="125" t="str">
        <f ca="1">IF(N$2-$K$2&lt;$D43-1," ",IF(N$2-$K$2+1&gt;'Primary Inputs'!$C$17,0,(SUM(OFFSET($K$114:$K$163,0,N$2-$K$2-$D43+1)))*$F43))</f>
        <v xml:space="preserve"> </v>
      </c>
      <c r="O43" s="125" t="str">
        <f ca="1">IF(O$2-$K$2&lt;$D43-1," ",IF(O$2-$K$2+1&gt;'Primary Inputs'!$C$17,0,(SUM(OFFSET($K$114:$K$163,0,O$2-$K$2-$D43+1)))*$F43))</f>
        <v xml:space="preserve"> </v>
      </c>
      <c r="P43" s="125" t="str">
        <f ca="1">IF(P$2-$K$2&lt;$D43-1," ",IF(P$2-$K$2+1&gt;'Primary Inputs'!$C$17,0,(SUM(OFFSET($K$114:$K$163,0,P$2-$K$2-$D43+1)))*$F43))</f>
        <v xml:space="preserve"> </v>
      </c>
      <c r="Q43" s="125" t="str">
        <f ca="1">IF(Q$2-$K$2&lt;$D43-1," ",IF(Q$2-$K$2+1&gt;'Primary Inputs'!$C$17,0,(SUM(OFFSET($K$114:$K$163,0,Q$2-$K$2-$D43+1)))*$F43))</f>
        <v xml:space="preserve"> </v>
      </c>
      <c r="R43" s="125" t="str">
        <f ca="1">IF(R$2-$K$2&lt;$D43-1," ",IF(R$2-$K$2+1&gt;'Primary Inputs'!$C$17,0,(SUM(OFFSET($K$114:$K$163,0,R$2-$K$2-$D43+1)))*$F43))</f>
        <v xml:space="preserve"> </v>
      </c>
      <c r="S43" s="125" t="str">
        <f ca="1">IF(S$2-$K$2&lt;$D43-1," ",IF(S$2-$K$2+1&gt;'Primary Inputs'!$C$17,0,(SUM(OFFSET($K$114:$K$163,0,S$2-$K$2-$D43+1)))*$F43))</f>
        <v xml:space="preserve"> </v>
      </c>
      <c r="T43" s="125" t="str">
        <f ca="1">IF(T$2-$K$2&lt;$D43-1," ",IF(T$2-$K$2+1&gt;'Primary Inputs'!$C$17,0,(SUM(OFFSET($K$114:$K$163,0,T$2-$K$2-$D43+1)))*$F43))</f>
        <v xml:space="preserve"> </v>
      </c>
      <c r="U43" s="125" t="str">
        <f ca="1">IF(U$2-$K$2&lt;$D43-1," ",IF(U$2-$K$2+1&gt;'Primary Inputs'!$C$17,0,(SUM(OFFSET($K$114:$K$163,0,U$2-$K$2-$D43+1)))*$F43))</f>
        <v xml:space="preserve"> </v>
      </c>
      <c r="V43" s="125" t="str">
        <f ca="1">IF(V$2-$K$2&lt;$D43-1," ",IF(V$2-$K$2+1&gt;'Primary Inputs'!$C$17,0,(SUM(OFFSET($K$114:$K$163,0,V$2-$K$2-$D43+1)))*$F43))</f>
        <v xml:space="preserve"> </v>
      </c>
      <c r="W43" s="125" t="str">
        <f ca="1">IF(W$2-$K$2&lt;$D43-1," ",IF(W$2-$K$2+1&gt;'Primary Inputs'!$C$17,0,(SUM(OFFSET($K$114:$K$163,0,W$2-$K$2-$D43+1)))*$F43))</f>
        <v xml:space="preserve"> </v>
      </c>
      <c r="X43" s="125" t="str">
        <f ca="1">IF(X$2-$K$2&lt;$D43-1," ",IF(X$2-$K$2+1&gt;'Primary Inputs'!$C$17,0,(SUM(OFFSET($K$114:$K$163,0,X$2-$K$2-$D43+1)))*$F43))</f>
        <v xml:space="preserve"> </v>
      </c>
      <c r="Y43" s="125" t="str">
        <f ca="1">IF(Y$2-$K$2&lt;$D43-1," ",IF(Y$2-$K$2+1&gt;'Primary Inputs'!$C$17,0,(SUM(OFFSET($K$114:$K$163,0,Y$2-$K$2-$D43+1)))*$F43))</f>
        <v xml:space="preserve"> </v>
      </c>
      <c r="Z43" s="125" t="str">
        <f ca="1">IF(Z$2-$K$2&lt;$D43-1," ",IF(Z$2-$K$2+1&gt;'Primary Inputs'!$C$17,0,(SUM(OFFSET($K$114:$K$163,0,Z$2-$K$2-$D43+1)))*$F43))</f>
        <v xml:space="preserve"> </v>
      </c>
      <c r="AA43" s="125" t="str">
        <f ca="1">IF(AA$2-$K$2&lt;$D43-1," ",IF(AA$2-$K$2+1&gt;'Primary Inputs'!$C$17,0,(SUM(OFFSET($K$114:$K$163,0,AA$2-$K$2-$D43+1)))*$F43))</f>
        <v xml:space="preserve"> </v>
      </c>
      <c r="AB43" s="125" t="str">
        <f ca="1">IF(AB$2-$K$2&lt;$D43-1," ",IF(AB$2-$K$2+1&gt;'Primary Inputs'!$C$17,0,(SUM(OFFSET($K$114:$K$163,0,AB$2-$K$2-$D43+1)))*$F43))</f>
        <v xml:space="preserve"> </v>
      </c>
      <c r="AC43" s="125" t="str">
        <f ca="1">IF(AC$2-$K$2&lt;$D43-1," ",IF(AC$2-$K$2+1&gt;'Primary Inputs'!$C$17,0,(SUM(OFFSET($K$114:$K$163,0,AC$2-$K$2-$D43+1)))*$F43))</f>
        <v xml:space="preserve"> </v>
      </c>
      <c r="AD43" s="125" t="str">
        <f ca="1">IF(AD$2-$K$2&lt;$D43-1," ",IF(AD$2-$K$2+1&gt;'Primary Inputs'!$C$17,0,(SUM(OFFSET($K$114:$K$163,0,AD$2-$K$2-$D43+1)))*$F43))</f>
        <v xml:space="preserve"> </v>
      </c>
      <c r="AE43" s="125" t="str">
        <f ca="1">IF(AE$2-$K$2&lt;$D43-1," ",IF(AE$2-$K$2+1&gt;'Primary Inputs'!$C$17,0,(SUM(OFFSET($K$114:$K$163,0,AE$2-$K$2-$D43+1)))*$F43))</f>
        <v xml:space="preserve"> </v>
      </c>
      <c r="AF43" s="125" t="str">
        <f ca="1">IF(AF$2-$K$2&lt;$D43-1," ",IF(AF$2-$K$2+1&gt;'Primary Inputs'!$C$17,0,(SUM(OFFSET($K$114:$K$163,0,AF$2-$K$2-$D43+1)))*$F43))</f>
        <v xml:space="preserve"> </v>
      </c>
      <c r="AG43" s="125" t="str">
        <f ca="1">IF(AG$2-$K$2&lt;$D43-1," ",IF(AG$2-$K$2+1&gt;'Primary Inputs'!$C$17,0,(SUM(OFFSET($K$114:$K$163,0,AG$2-$K$2-$D43+1)))*$F43))</f>
        <v xml:space="preserve"> </v>
      </c>
      <c r="AH43" s="125" t="str">
        <f ca="1">IF(AH$2-$K$2&lt;$D43-1," ",IF(AH$2-$K$2+1&gt;'Primary Inputs'!$C$17,0,(SUM(OFFSET($K$114:$K$163,0,AH$2-$K$2-$D43+1)))*$F43))</f>
        <v xml:space="preserve"> </v>
      </c>
      <c r="AI43" s="125" t="str">
        <f ca="1">IF(AI$2-$K$2&lt;$D43-1," ",IF(AI$2-$K$2+1&gt;'Primary Inputs'!$C$17,0,(SUM(OFFSET($K$114:$K$163,0,AI$2-$K$2-$D43+1)))*$F43))</f>
        <v xml:space="preserve"> </v>
      </c>
      <c r="AJ43" s="125" t="str">
        <f ca="1">IF(AJ$2-$K$2&lt;$D43-1," ",IF(AJ$2-$K$2+1&gt;'Primary Inputs'!$C$17,0,(SUM(OFFSET($K$114:$K$163,0,AJ$2-$K$2-$D43+1)))*$F43))</f>
        <v xml:space="preserve"> </v>
      </c>
      <c r="AK43" s="125" t="str">
        <f ca="1">IF(AK$2-$K$2&lt;$D43-1," ",IF(AK$2-$K$2+1&gt;'Primary Inputs'!$C$17,0,(SUM(OFFSET($K$114:$K$163,0,AK$2-$K$2-$D43+1)))*$F43))</f>
        <v xml:space="preserve"> </v>
      </c>
      <c r="AL43" s="125" t="str">
        <f ca="1">IF(AL$2-$K$2&lt;$D43-1," ",IF(AL$2-$K$2+1&gt;'Primary Inputs'!$C$17,0,(SUM(OFFSET($K$114:$K$163,0,AL$2-$K$2-$D43+1)))*$F43))</f>
        <v xml:space="preserve"> </v>
      </c>
      <c r="AM43" s="125" t="str">
        <f ca="1">IF(AM$2-$K$2&lt;$D43-1," ",IF(AM$2-$K$2+1&gt;'Primary Inputs'!$C$17,0,(SUM(OFFSET($K$114:$K$163,0,AM$2-$K$2-$D43+1)))*$F43))</f>
        <v xml:space="preserve"> </v>
      </c>
      <c r="AN43" s="125" t="str">
        <f ca="1">IF(AN$2-$K$2&lt;$D43-1," ",IF(AN$2-$K$2+1&gt;'Primary Inputs'!$C$17,0,(SUM(OFFSET($K$114:$K$163,0,AN$2-$K$2-$D43+1)))*$F43))</f>
        <v xml:space="preserve"> </v>
      </c>
      <c r="AO43" s="125" t="str">
        <f ca="1">IF(AO$2-$K$2&lt;$D43-1," ",IF(AO$2-$K$2+1&gt;'Primary Inputs'!$C$17,0,(SUM(OFFSET($K$114:$K$163,0,AO$2-$K$2-$D43+1)))*$F43))</f>
        <v xml:space="preserve"> </v>
      </c>
      <c r="AP43" s="125" t="str">
        <f ca="1">IF(AP$2-$K$2&lt;$D43-1," ",IF(AP$2-$K$2+1&gt;'Primary Inputs'!$C$17,0,(SUM(OFFSET($K$114:$K$163,0,AP$2-$K$2-$D43+1)))*$F43))</f>
        <v xml:space="preserve"> </v>
      </c>
      <c r="AQ43" s="125" t="str">
        <f ca="1">IF(AQ$2-$K$2&lt;$D43-1," ",IF(AQ$2-$K$2+1&gt;'Primary Inputs'!$C$17,0,(SUM(OFFSET($K$114:$K$163,0,AQ$2-$K$2-$D43+1)))*$F43))</f>
        <v xml:space="preserve"> </v>
      </c>
      <c r="AR43" s="125" t="str">
        <f ca="1">IF(AR$2-$K$2&lt;$D43-1," ",IF(AR$2-$K$2+1&gt;'Primary Inputs'!$C$17,0,(SUM(OFFSET($K$114:$K$163,0,AR$2-$K$2-$D43+1)))*$F43))</f>
        <v xml:space="preserve"> </v>
      </c>
      <c r="AS43" s="125" t="str">
        <f ca="1">IF(AS$2-$K$2&lt;$D43-1," ",IF(AS$2-$K$2+1&gt;'Primary Inputs'!$C$17,0,(SUM(OFFSET($K$114:$K$163,0,AS$2-$K$2-$D43+1)))*$F43))</f>
        <v xml:space="preserve"> </v>
      </c>
      <c r="AT43" s="125" t="str">
        <f ca="1">IF(AT$2-$K$2&lt;$D43-1," ",IF(AT$2-$K$2+1&gt;'Primary Inputs'!$C$17,0,(SUM(OFFSET($K$114:$K$163,0,AT$2-$K$2-$D43+1)))*$F43))</f>
        <v xml:space="preserve"> </v>
      </c>
      <c r="AU43" s="125">
        <f ca="1">IF(AU$2-$K$2&lt;$D43-1," ",IF(AU$2-$K$2+1&gt;'Primary Inputs'!$C$17,0,(SUM(OFFSET($K$114:$K$163,0,AU$2-$K$2-$D43+1)))*$F43))</f>
        <v>0</v>
      </c>
      <c r="AV43" s="125">
        <f ca="1">IF(AV$2-$K$2&lt;$D43-1," ",IF(AV$2-$K$2+1&gt;'Primary Inputs'!$C$17,0,(SUM(OFFSET($K$114:$K$163,0,AV$2-$K$2-$D43+1)))*$F43))</f>
        <v>0</v>
      </c>
      <c r="AW43" s="125">
        <f ca="1">IF(AW$2-$K$2&lt;$D43-1," ",IF(AW$2-$K$2+1&gt;'Primary Inputs'!$C$17,0,(SUM(OFFSET($K$114:$K$163,0,AW$2-$K$2-$D43+1)))*$F43))</f>
        <v>0</v>
      </c>
      <c r="AX43" s="125">
        <f ca="1">IF(AX$2-$K$2&lt;$D43-1," ",IF(AX$2-$K$2+1&gt;'Primary Inputs'!$C$17,0,(SUM(OFFSET($K$114:$K$163,0,AX$2-$K$2-$D43+1)))*$F43))</f>
        <v>0</v>
      </c>
      <c r="AY43" s="125">
        <f ca="1">IF(AY$2-$K$2&lt;$D43-1," ",IF(AY$2-$K$2+1&gt;'Primary Inputs'!$C$17,0,(SUM(OFFSET($K$114:$K$163,0,AY$2-$K$2-$D43+1)))*$F43))</f>
        <v>0</v>
      </c>
      <c r="AZ43" s="125">
        <f ca="1">IF(AZ$2-$K$2&lt;$D43-1," ",IF(AZ$2-$K$2+1&gt;'Primary Inputs'!$C$17,0,(SUM(OFFSET($K$114:$K$163,0,AZ$2-$K$2-$D43+1)))*$F43))</f>
        <v>0</v>
      </c>
      <c r="BA43" s="125">
        <f ca="1">IF(BA$2-$K$2&lt;$D43-1," ",IF(BA$2-$K$2+1&gt;'Primary Inputs'!$C$17,0,(SUM(OFFSET($K$114:$K$163,0,BA$2-$K$2-$D43+1)))*$F43))</f>
        <v>0</v>
      </c>
      <c r="BB43" s="125">
        <f ca="1">IF(BB$2-$K$2&lt;$D43-1," ",IF(BB$2-$K$2+1&gt;'Primary Inputs'!$C$17,0,(SUM(OFFSET($K$114:$K$163,0,BB$2-$K$2-$D43+1)))*$F43))</f>
        <v>0</v>
      </c>
      <c r="BC43" s="125">
        <f ca="1">IF(BC$2-$K$2&lt;$D43-1," ",IF(BC$2-$K$2+1&gt;'Primary Inputs'!$C$17,0,(SUM(OFFSET($K$114:$K$163,0,BC$2-$K$2-$D43+1)))*$F43))</f>
        <v>0</v>
      </c>
      <c r="BD43" s="125">
        <f ca="1">IF(BD$2-$K$2&lt;$D43-1," ",IF(BD$2-$K$2+1&gt;'Primary Inputs'!$C$17,0,(SUM(OFFSET($K$114:$K$163,0,BD$2-$K$2-$D43+1)))*$F43))</f>
        <v>0</v>
      </c>
      <c r="BE43" s="125">
        <f ca="1">IF(BE$2-$K$2&lt;$D43-1," ",IF(BE$2-$K$2+1&gt;'Primary Inputs'!$C$17,0,(SUM(OFFSET($K$114:$K$163,0,BE$2-$K$2-$D43+1)))*$F43))</f>
        <v>0</v>
      </c>
      <c r="BF43" s="125">
        <f ca="1">IF(BF$2-$K$2&lt;$D43-1," ",IF(BF$2-$K$2+1&gt;'Primary Inputs'!$C$17,0,(SUM(OFFSET($K$114:$K$163,0,BF$2-$K$2-$D43+1)))*$F43))</f>
        <v>0</v>
      </c>
      <c r="BG43" s="125">
        <f ca="1">IF(BG$2-$K$2&lt;$D43-1," ",IF(BG$2-$K$2+1&gt;'Primary Inputs'!$C$17,0,(SUM(OFFSET($K$114:$K$163,0,BG$2-$K$2-$D43+1)))*$F43))</f>
        <v>0</v>
      </c>
      <c r="BH43" s="125">
        <f ca="1">IF(BH$2-$K$2&lt;$D43-1," ",IF(BH$2-$K$2+1&gt;'Primary Inputs'!$C$17,0,(SUM(OFFSET($K$114:$K$163,0,BH$2-$K$2-$D43+1)))*$F43))</f>
        <v>0</v>
      </c>
    </row>
    <row r="44" spans="1:60">
      <c r="A44" s="104"/>
      <c r="B44" s="104"/>
      <c r="C44" s="104"/>
      <c r="D44" s="167">
        <v>38</v>
      </c>
      <c r="E44" t="s">
        <v>232</v>
      </c>
      <c r="F44" s="104">
        <f ca="1">OFFSET('Primary Inputs'!$E$12,0,Calculations!$D44-1)</f>
        <v>0</v>
      </c>
      <c r="G44" s="104"/>
      <c r="H44" s="104"/>
      <c r="I44" s="104"/>
      <c r="J44" s="104"/>
      <c r="K44" s="125" t="str">
        <f ca="1">IF(K$2-$K$2&lt;$D44-1," ",IF(K$2-$K$2+1&gt;'Primary Inputs'!$C$17,0,(SUM(OFFSET($K$114:$K$163,0,K$2-$K$2-$D44+1)))*$F44))</f>
        <v xml:space="preserve"> </v>
      </c>
      <c r="L44" s="125" t="str">
        <f ca="1">IF(L$2-$K$2&lt;$D44-1," ",IF(L$2-$K$2+1&gt;'Primary Inputs'!$C$17,0,(SUM(OFFSET($K$114:$K$163,0,L$2-$K$2-$D44+1)))*$F44))</f>
        <v xml:space="preserve"> </v>
      </c>
      <c r="M44" s="125" t="str">
        <f ca="1">IF(M$2-$K$2&lt;$D44-1," ",IF(M$2-$K$2+1&gt;'Primary Inputs'!$C$17,0,(SUM(OFFSET($K$114:$K$163,0,M$2-$K$2-$D44+1)))*$F44))</f>
        <v xml:space="preserve"> </v>
      </c>
      <c r="N44" s="125" t="str">
        <f ca="1">IF(N$2-$K$2&lt;$D44-1," ",IF(N$2-$K$2+1&gt;'Primary Inputs'!$C$17,0,(SUM(OFFSET($K$114:$K$163,0,N$2-$K$2-$D44+1)))*$F44))</f>
        <v xml:space="preserve"> </v>
      </c>
      <c r="O44" s="125" t="str">
        <f ca="1">IF(O$2-$K$2&lt;$D44-1," ",IF(O$2-$K$2+1&gt;'Primary Inputs'!$C$17,0,(SUM(OFFSET($K$114:$K$163,0,O$2-$K$2-$D44+1)))*$F44))</f>
        <v xml:space="preserve"> </v>
      </c>
      <c r="P44" s="125" t="str">
        <f ca="1">IF(P$2-$K$2&lt;$D44-1," ",IF(P$2-$K$2+1&gt;'Primary Inputs'!$C$17,0,(SUM(OFFSET($K$114:$K$163,0,P$2-$K$2-$D44+1)))*$F44))</f>
        <v xml:space="preserve"> </v>
      </c>
      <c r="Q44" s="125" t="str">
        <f ca="1">IF(Q$2-$K$2&lt;$D44-1," ",IF(Q$2-$K$2+1&gt;'Primary Inputs'!$C$17,0,(SUM(OFFSET($K$114:$K$163,0,Q$2-$K$2-$D44+1)))*$F44))</f>
        <v xml:space="preserve"> </v>
      </c>
      <c r="R44" s="125" t="str">
        <f ca="1">IF(R$2-$K$2&lt;$D44-1," ",IF(R$2-$K$2+1&gt;'Primary Inputs'!$C$17,0,(SUM(OFFSET($K$114:$K$163,0,R$2-$K$2-$D44+1)))*$F44))</f>
        <v xml:space="preserve"> </v>
      </c>
      <c r="S44" s="125" t="str">
        <f ca="1">IF(S$2-$K$2&lt;$D44-1," ",IF(S$2-$K$2+1&gt;'Primary Inputs'!$C$17,0,(SUM(OFFSET($K$114:$K$163,0,S$2-$K$2-$D44+1)))*$F44))</f>
        <v xml:space="preserve"> </v>
      </c>
      <c r="T44" s="125" t="str">
        <f ca="1">IF(T$2-$K$2&lt;$D44-1," ",IF(T$2-$K$2+1&gt;'Primary Inputs'!$C$17,0,(SUM(OFFSET($K$114:$K$163,0,T$2-$K$2-$D44+1)))*$F44))</f>
        <v xml:space="preserve"> </v>
      </c>
      <c r="U44" s="125" t="str">
        <f ca="1">IF(U$2-$K$2&lt;$D44-1," ",IF(U$2-$K$2+1&gt;'Primary Inputs'!$C$17,0,(SUM(OFFSET($K$114:$K$163,0,U$2-$K$2-$D44+1)))*$F44))</f>
        <v xml:space="preserve"> </v>
      </c>
      <c r="V44" s="125" t="str">
        <f ca="1">IF(V$2-$K$2&lt;$D44-1," ",IF(V$2-$K$2+1&gt;'Primary Inputs'!$C$17,0,(SUM(OFFSET($K$114:$K$163,0,V$2-$K$2-$D44+1)))*$F44))</f>
        <v xml:space="preserve"> </v>
      </c>
      <c r="W44" s="125" t="str">
        <f ca="1">IF(W$2-$K$2&lt;$D44-1," ",IF(W$2-$K$2+1&gt;'Primary Inputs'!$C$17,0,(SUM(OFFSET($K$114:$K$163,0,W$2-$K$2-$D44+1)))*$F44))</f>
        <v xml:space="preserve"> </v>
      </c>
      <c r="X44" s="125" t="str">
        <f ca="1">IF(X$2-$K$2&lt;$D44-1," ",IF(X$2-$K$2+1&gt;'Primary Inputs'!$C$17,0,(SUM(OFFSET($K$114:$K$163,0,X$2-$K$2-$D44+1)))*$F44))</f>
        <v xml:space="preserve"> </v>
      </c>
      <c r="Y44" s="125" t="str">
        <f ca="1">IF(Y$2-$K$2&lt;$D44-1," ",IF(Y$2-$K$2+1&gt;'Primary Inputs'!$C$17,0,(SUM(OFFSET($K$114:$K$163,0,Y$2-$K$2-$D44+1)))*$F44))</f>
        <v xml:space="preserve"> </v>
      </c>
      <c r="Z44" s="125" t="str">
        <f ca="1">IF(Z$2-$K$2&lt;$D44-1," ",IF(Z$2-$K$2+1&gt;'Primary Inputs'!$C$17,0,(SUM(OFFSET($K$114:$K$163,0,Z$2-$K$2-$D44+1)))*$F44))</f>
        <v xml:space="preserve"> </v>
      </c>
      <c r="AA44" s="125" t="str">
        <f ca="1">IF(AA$2-$K$2&lt;$D44-1," ",IF(AA$2-$K$2+1&gt;'Primary Inputs'!$C$17,0,(SUM(OFFSET($K$114:$K$163,0,AA$2-$K$2-$D44+1)))*$F44))</f>
        <v xml:space="preserve"> </v>
      </c>
      <c r="AB44" s="125" t="str">
        <f ca="1">IF(AB$2-$K$2&lt;$D44-1," ",IF(AB$2-$K$2+1&gt;'Primary Inputs'!$C$17,0,(SUM(OFFSET($K$114:$K$163,0,AB$2-$K$2-$D44+1)))*$F44))</f>
        <v xml:space="preserve"> </v>
      </c>
      <c r="AC44" s="125" t="str">
        <f ca="1">IF(AC$2-$K$2&lt;$D44-1," ",IF(AC$2-$K$2+1&gt;'Primary Inputs'!$C$17,0,(SUM(OFFSET($K$114:$K$163,0,AC$2-$K$2-$D44+1)))*$F44))</f>
        <v xml:space="preserve"> </v>
      </c>
      <c r="AD44" s="125" t="str">
        <f ca="1">IF(AD$2-$K$2&lt;$D44-1," ",IF(AD$2-$K$2+1&gt;'Primary Inputs'!$C$17,0,(SUM(OFFSET($K$114:$K$163,0,AD$2-$K$2-$D44+1)))*$F44))</f>
        <v xml:space="preserve"> </v>
      </c>
      <c r="AE44" s="125" t="str">
        <f ca="1">IF(AE$2-$K$2&lt;$D44-1," ",IF(AE$2-$K$2+1&gt;'Primary Inputs'!$C$17,0,(SUM(OFFSET($K$114:$K$163,0,AE$2-$K$2-$D44+1)))*$F44))</f>
        <v xml:space="preserve"> </v>
      </c>
      <c r="AF44" s="125" t="str">
        <f ca="1">IF(AF$2-$K$2&lt;$D44-1," ",IF(AF$2-$K$2+1&gt;'Primary Inputs'!$C$17,0,(SUM(OFFSET($K$114:$K$163,0,AF$2-$K$2-$D44+1)))*$F44))</f>
        <v xml:space="preserve"> </v>
      </c>
      <c r="AG44" s="125" t="str">
        <f ca="1">IF(AG$2-$K$2&lt;$D44-1," ",IF(AG$2-$K$2+1&gt;'Primary Inputs'!$C$17,0,(SUM(OFFSET($K$114:$K$163,0,AG$2-$K$2-$D44+1)))*$F44))</f>
        <v xml:space="preserve"> </v>
      </c>
      <c r="AH44" s="125" t="str">
        <f ca="1">IF(AH$2-$K$2&lt;$D44-1," ",IF(AH$2-$K$2+1&gt;'Primary Inputs'!$C$17,0,(SUM(OFFSET($K$114:$K$163,0,AH$2-$K$2-$D44+1)))*$F44))</f>
        <v xml:space="preserve"> </v>
      </c>
      <c r="AI44" s="125" t="str">
        <f ca="1">IF(AI$2-$K$2&lt;$D44-1," ",IF(AI$2-$K$2+1&gt;'Primary Inputs'!$C$17,0,(SUM(OFFSET($K$114:$K$163,0,AI$2-$K$2-$D44+1)))*$F44))</f>
        <v xml:space="preserve"> </v>
      </c>
      <c r="AJ44" s="125" t="str">
        <f ca="1">IF(AJ$2-$K$2&lt;$D44-1," ",IF(AJ$2-$K$2+1&gt;'Primary Inputs'!$C$17,0,(SUM(OFFSET($K$114:$K$163,0,AJ$2-$K$2-$D44+1)))*$F44))</f>
        <v xml:space="preserve"> </v>
      </c>
      <c r="AK44" s="125" t="str">
        <f ca="1">IF(AK$2-$K$2&lt;$D44-1," ",IF(AK$2-$K$2+1&gt;'Primary Inputs'!$C$17,0,(SUM(OFFSET($K$114:$K$163,0,AK$2-$K$2-$D44+1)))*$F44))</f>
        <v xml:space="preserve"> </v>
      </c>
      <c r="AL44" s="125" t="str">
        <f ca="1">IF(AL$2-$K$2&lt;$D44-1," ",IF(AL$2-$K$2+1&gt;'Primary Inputs'!$C$17,0,(SUM(OFFSET($K$114:$K$163,0,AL$2-$K$2-$D44+1)))*$F44))</f>
        <v xml:space="preserve"> </v>
      </c>
      <c r="AM44" s="125" t="str">
        <f ca="1">IF(AM$2-$K$2&lt;$D44-1," ",IF(AM$2-$K$2+1&gt;'Primary Inputs'!$C$17,0,(SUM(OFFSET($K$114:$K$163,0,AM$2-$K$2-$D44+1)))*$F44))</f>
        <v xml:space="preserve"> </v>
      </c>
      <c r="AN44" s="125" t="str">
        <f ca="1">IF(AN$2-$K$2&lt;$D44-1," ",IF(AN$2-$K$2+1&gt;'Primary Inputs'!$C$17,0,(SUM(OFFSET($K$114:$K$163,0,AN$2-$K$2-$D44+1)))*$F44))</f>
        <v xml:space="preserve"> </v>
      </c>
      <c r="AO44" s="125" t="str">
        <f ca="1">IF(AO$2-$K$2&lt;$D44-1," ",IF(AO$2-$K$2+1&gt;'Primary Inputs'!$C$17,0,(SUM(OFFSET($K$114:$K$163,0,AO$2-$K$2-$D44+1)))*$F44))</f>
        <v xml:space="preserve"> </v>
      </c>
      <c r="AP44" s="125" t="str">
        <f ca="1">IF(AP$2-$K$2&lt;$D44-1," ",IF(AP$2-$K$2+1&gt;'Primary Inputs'!$C$17,0,(SUM(OFFSET($K$114:$K$163,0,AP$2-$K$2-$D44+1)))*$F44))</f>
        <v xml:space="preserve"> </v>
      </c>
      <c r="AQ44" s="125" t="str">
        <f ca="1">IF(AQ$2-$K$2&lt;$D44-1," ",IF(AQ$2-$K$2+1&gt;'Primary Inputs'!$C$17,0,(SUM(OFFSET($K$114:$K$163,0,AQ$2-$K$2-$D44+1)))*$F44))</f>
        <v xml:space="preserve"> </v>
      </c>
      <c r="AR44" s="125" t="str">
        <f ca="1">IF(AR$2-$K$2&lt;$D44-1," ",IF(AR$2-$K$2+1&gt;'Primary Inputs'!$C$17,0,(SUM(OFFSET($K$114:$K$163,0,AR$2-$K$2-$D44+1)))*$F44))</f>
        <v xml:space="preserve"> </v>
      </c>
      <c r="AS44" s="125" t="str">
        <f ca="1">IF(AS$2-$K$2&lt;$D44-1," ",IF(AS$2-$K$2+1&gt;'Primary Inputs'!$C$17,0,(SUM(OFFSET($K$114:$K$163,0,AS$2-$K$2-$D44+1)))*$F44))</f>
        <v xml:space="preserve"> </v>
      </c>
      <c r="AT44" s="125" t="str">
        <f ca="1">IF(AT$2-$K$2&lt;$D44-1," ",IF(AT$2-$K$2+1&gt;'Primary Inputs'!$C$17,0,(SUM(OFFSET($K$114:$K$163,0,AT$2-$K$2-$D44+1)))*$F44))</f>
        <v xml:space="preserve"> </v>
      </c>
      <c r="AU44" s="125" t="str">
        <f ca="1">IF(AU$2-$K$2&lt;$D44-1," ",IF(AU$2-$K$2+1&gt;'Primary Inputs'!$C$17,0,(SUM(OFFSET($K$114:$K$163,0,AU$2-$K$2-$D44+1)))*$F44))</f>
        <v xml:space="preserve"> </v>
      </c>
      <c r="AV44" s="125">
        <f ca="1">IF(AV$2-$K$2&lt;$D44-1," ",IF(AV$2-$K$2+1&gt;'Primary Inputs'!$C$17,0,(SUM(OFFSET($K$114:$K$163,0,AV$2-$K$2-$D44+1)))*$F44))</f>
        <v>0</v>
      </c>
      <c r="AW44" s="125">
        <f ca="1">IF(AW$2-$K$2&lt;$D44-1," ",IF(AW$2-$K$2+1&gt;'Primary Inputs'!$C$17,0,(SUM(OFFSET($K$114:$K$163,0,AW$2-$K$2-$D44+1)))*$F44))</f>
        <v>0</v>
      </c>
      <c r="AX44" s="125">
        <f ca="1">IF(AX$2-$K$2&lt;$D44-1," ",IF(AX$2-$K$2+1&gt;'Primary Inputs'!$C$17,0,(SUM(OFFSET($K$114:$K$163,0,AX$2-$K$2-$D44+1)))*$F44))</f>
        <v>0</v>
      </c>
      <c r="AY44" s="125">
        <f ca="1">IF(AY$2-$K$2&lt;$D44-1," ",IF(AY$2-$K$2+1&gt;'Primary Inputs'!$C$17,0,(SUM(OFFSET($K$114:$K$163,0,AY$2-$K$2-$D44+1)))*$F44))</f>
        <v>0</v>
      </c>
      <c r="AZ44" s="125">
        <f ca="1">IF(AZ$2-$K$2&lt;$D44-1," ",IF(AZ$2-$K$2+1&gt;'Primary Inputs'!$C$17,0,(SUM(OFFSET($K$114:$K$163,0,AZ$2-$K$2-$D44+1)))*$F44))</f>
        <v>0</v>
      </c>
      <c r="BA44" s="125">
        <f ca="1">IF(BA$2-$K$2&lt;$D44-1," ",IF(BA$2-$K$2+1&gt;'Primary Inputs'!$C$17,0,(SUM(OFFSET($K$114:$K$163,0,BA$2-$K$2-$D44+1)))*$F44))</f>
        <v>0</v>
      </c>
      <c r="BB44" s="125">
        <f ca="1">IF(BB$2-$K$2&lt;$D44-1," ",IF(BB$2-$K$2+1&gt;'Primary Inputs'!$C$17,0,(SUM(OFFSET($K$114:$K$163,0,BB$2-$K$2-$D44+1)))*$F44))</f>
        <v>0</v>
      </c>
      <c r="BC44" s="125">
        <f ca="1">IF(BC$2-$K$2&lt;$D44-1," ",IF(BC$2-$K$2+1&gt;'Primary Inputs'!$C$17,0,(SUM(OFFSET($K$114:$K$163,0,BC$2-$K$2-$D44+1)))*$F44))</f>
        <v>0</v>
      </c>
      <c r="BD44" s="125">
        <f ca="1">IF(BD$2-$K$2&lt;$D44-1," ",IF(BD$2-$K$2+1&gt;'Primary Inputs'!$C$17,0,(SUM(OFFSET($K$114:$K$163,0,BD$2-$K$2-$D44+1)))*$F44))</f>
        <v>0</v>
      </c>
      <c r="BE44" s="125">
        <f ca="1">IF(BE$2-$K$2&lt;$D44-1," ",IF(BE$2-$K$2+1&gt;'Primary Inputs'!$C$17,0,(SUM(OFFSET($K$114:$K$163,0,BE$2-$K$2-$D44+1)))*$F44))</f>
        <v>0</v>
      </c>
      <c r="BF44" s="125">
        <f ca="1">IF(BF$2-$K$2&lt;$D44-1," ",IF(BF$2-$K$2+1&gt;'Primary Inputs'!$C$17,0,(SUM(OFFSET($K$114:$K$163,0,BF$2-$K$2-$D44+1)))*$F44))</f>
        <v>0</v>
      </c>
      <c r="BG44" s="125">
        <f ca="1">IF(BG$2-$K$2&lt;$D44-1," ",IF(BG$2-$K$2+1&gt;'Primary Inputs'!$C$17,0,(SUM(OFFSET($K$114:$K$163,0,BG$2-$K$2-$D44+1)))*$F44))</f>
        <v>0</v>
      </c>
      <c r="BH44" s="125">
        <f ca="1">IF(BH$2-$K$2&lt;$D44-1," ",IF(BH$2-$K$2+1&gt;'Primary Inputs'!$C$17,0,(SUM(OFFSET($K$114:$K$163,0,BH$2-$K$2-$D44+1)))*$F44))</f>
        <v>0</v>
      </c>
    </row>
    <row r="45" spans="1:60">
      <c r="A45" s="104"/>
      <c r="B45" s="104"/>
      <c r="C45" s="104"/>
      <c r="D45" s="167">
        <v>39</v>
      </c>
      <c r="E45" t="s">
        <v>233</v>
      </c>
      <c r="F45" s="104">
        <f ca="1">OFFSET('Primary Inputs'!$E$12,0,Calculations!$D45-1)</f>
        <v>0</v>
      </c>
      <c r="G45" s="104"/>
      <c r="H45" s="104"/>
      <c r="I45" s="104"/>
      <c r="J45" s="104"/>
      <c r="K45" s="125" t="str">
        <f ca="1">IF(K$2-$K$2&lt;$D45-1," ",IF(K$2-$K$2+1&gt;'Primary Inputs'!$C$17,0,(SUM(OFFSET($K$114:$K$163,0,K$2-$K$2-$D45+1)))*$F45))</f>
        <v xml:space="preserve"> </v>
      </c>
      <c r="L45" s="125" t="str">
        <f ca="1">IF(L$2-$K$2&lt;$D45-1," ",IF(L$2-$K$2+1&gt;'Primary Inputs'!$C$17,0,(SUM(OFFSET($K$114:$K$163,0,L$2-$K$2-$D45+1)))*$F45))</f>
        <v xml:space="preserve"> </v>
      </c>
      <c r="M45" s="125" t="str">
        <f ca="1">IF(M$2-$K$2&lt;$D45-1," ",IF(M$2-$K$2+1&gt;'Primary Inputs'!$C$17,0,(SUM(OFFSET($K$114:$K$163,0,M$2-$K$2-$D45+1)))*$F45))</f>
        <v xml:space="preserve"> </v>
      </c>
      <c r="N45" s="125" t="str">
        <f ca="1">IF(N$2-$K$2&lt;$D45-1," ",IF(N$2-$K$2+1&gt;'Primary Inputs'!$C$17,0,(SUM(OFFSET($K$114:$K$163,0,N$2-$K$2-$D45+1)))*$F45))</f>
        <v xml:space="preserve"> </v>
      </c>
      <c r="O45" s="125" t="str">
        <f ca="1">IF(O$2-$K$2&lt;$D45-1," ",IF(O$2-$K$2+1&gt;'Primary Inputs'!$C$17,0,(SUM(OFFSET($K$114:$K$163,0,O$2-$K$2-$D45+1)))*$F45))</f>
        <v xml:space="preserve"> </v>
      </c>
      <c r="P45" s="125" t="str">
        <f ca="1">IF(P$2-$K$2&lt;$D45-1," ",IF(P$2-$K$2+1&gt;'Primary Inputs'!$C$17,0,(SUM(OFFSET($K$114:$K$163,0,P$2-$K$2-$D45+1)))*$F45))</f>
        <v xml:space="preserve"> </v>
      </c>
      <c r="Q45" s="125" t="str">
        <f ca="1">IF(Q$2-$K$2&lt;$D45-1," ",IF(Q$2-$K$2+1&gt;'Primary Inputs'!$C$17,0,(SUM(OFFSET($K$114:$K$163,0,Q$2-$K$2-$D45+1)))*$F45))</f>
        <v xml:space="preserve"> </v>
      </c>
      <c r="R45" s="125" t="str">
        <f ca="1">IF(R$2-$K$2&lt;$D45-1," ",IF(R$2-$K$2+1&gt;'Primary Inputs'!$C$17,0,(SUM(OFFSET($K$114:$K$163,0,R$2-$K$2-$D45+1)))*$F45))</f>
        <v xml:space="preserve"> </v>
      </c>
      <c r="S45" s="125" t="str">
        <f ca="1">IF(S$2-$K$2&lt;$D45-1," ",IF(S$2-$K$2+1&gt;'Primary Inputs'!$C$17,0,(SUM(OFFSET($K$114:$K$163,0,S$2-$K$2-$D45+1)))*$F45))</f>
        <v xml:space="preserve"> </v>
      </c>
      <c r="T45" s="125" t="str">
        <f ca="1">IF(T$2-$K$2&lt;$D45-1," ",IF(T$2-$K$2+1&gt;'Primary Inputs'!$C$17,0,(SUM(OFFSET($K$114:$K$163,0,T$2-$K$2-$D45+1)))*$F45))</f>
        <v xml:space="preserve"> </v>
      </c>
      <c r="U45" s="125" t="str">
        <f ca="1">IF(U$2-$K$2&lt;$D45-1," ",IF(U$2-$K$2+1&gt;'Primary Inputs'!$C$17,0,(SUM(OFFSET($K$114:$K$163,0,U$2-$K$2-$D45+1)))*$F45))</f>
        <v xml:space="preserve"> </v>
      </c>
      <c r="V45" s="125" t="str">
        <f ca="1">IF(V$2-$K$2&lt;$D45-1," ",IF(V$2-$K$2+1&gt;'Primary Inputs'!$C$17,0,(SUM(OFFSET($K$114:$K$163,0,V$2-$K$2-$D45+1)))*$F45))</f>
        <v xml:space="preserve"> </v>
      </c>
      <c r="W45" s="125" t="str">
        <f ca="1">IF(W$2-$K$2&lt;$D45-1," ",IF(W$2-$K$2+1&gt;'Primary Inputs'!$C$17,0,(SUM(OFFSET($K$114:$K$163,0,W$2-$K$2-$D45+1)))*$F45))</f>
        <v xml:space="preserve"> </v>
      </c>
      <c r="X45" s="125" t="str">
        <f ca="1">IF(X$2-$K$2&lt;$D45-1," ",IF(X$2-$K$2+1&gt;'Primary Inputs'!$C$17,0,(SUM(OFFSET($K$114:$K$163,0,X$2-$K$2-$D45+1)))*$F45))</f>
        <v xml:space="preserve"> </v>
      </c>
      <c r="Y45" s="125" t="str">
        <f ca="1">IF(Y$2-$K$2&lt;$D45-1," ",IF(Y$2-$K$2+1&gt;'Primary Inputs'!$C$17,0,(SUM(OFFSET($K$114:$K$163,0,Y$2-$K$2-$D45+1)))*$F45))</f>
        <v xml:space="preserve"> </v>
      </c>
      <c r="Z45" s="125" t="str">
        <f ca="1">IF(Z$2-$K$2&lt;$D45-1," ",IF(Z$2-$K$2+1&gt;'Primary Inputs'!$C$17,0,(SUM(OFFSET($K$114:$K$163,0,Z$2-$K$2-$D45+1)))*$F45))</f>
        <v xml:space="preserve"> </v>
      </c>
      <c r="AA45" s="125" t="str">
        <f ca="1">IF(AA$2-$K$2&lt;$D45-1," ",IF(AA$2-$K$2+1&gt;'Primary Inputs'!$C$17,0,(SUM(OFFSET($K$114:$K$163,0,AA$2-$K$2-$D45+1)))*$F45))</f>
        <v xml:space="preserve"> </v>
      </c>
      <c r="AB45" s="125" t="str">
        <f ca="1">IF(AB$2-$K$2&lt;$D45-1," ",IF(AB$2-$K$2+1&gt;'Primary Inputs'!$C$17,0,(SUM(OFFSET($K$114:$K$163,0,AB$2-$K$2-$D45+1)))*$F45))</f>
        <v xml:space="preserve"> </v>
      </c>
      <c r="AC45" s="125" t="str">
        <f ca="1">IF(AC$2-$K$2&lt;$D45-1," ",IF(AC$2-$K$2+1&gt;'Primary Inputs'!$C$17,0,(SUM(OFFSET($K$114:$K$163,0,AC$2-$K$2-$D45+1)))*$F45))</f>
        <v xml:space="preserve"> </v>
      </c>
      <c r="AD45" s="125" t="str">
        <f ca="1">IF(AD$2-$K$2&lt;$D45-1," ",IF(AD$2-$K$2+1&gt;'Primary Inputs'!$C$17,0,(SUM(OFFSET($K$114:$K$163,0,AD$2-$K$2-$D45+1)))*$F45))</f>
        <v xml:space="preserve"> </v>
      </c>
      <c r="AE45" s="125" t="str">
        <f ca="1">IF(AE$2-$K$2&lt;$D45-1," ",IF(AE$2-$K$2+1&gt;'Primary Inputs'!$C$17,0,(SUM(OFFSET($K$114:$K$163,0,AE$2-$K$2-$D45+1)))*$F45))</f>
        <v xml:space="preserve"> </v>
      </c>
      <c r="AF45" s="125" t="str">
        <f ca="1">IF(AF$2-$K$2&lt;$D45-1," ",IF(AF$2-$K$2+1&gt;'Primary Inputs'!$C$17,0,(SUM(OFFSET($K$114:$K$163,0,AF$2-$K$2-$D45+1)))*$F45))</f>
        <v xml:space="preserve"> </v>
      </c>
      <c r="AG45" s="125" t="str">
        <f ca="1">IF(AG$2-$K$2&lt;$D45-1," ",IF(AG$2-$K$2+1&gt;'Primary Inputs'!$C$17,0,(SUM(OFFSET($K$114:$K$163,0,AG$2-$K$2-$D45+1)))*$F45))</f>
        <v xml:space="preserve"> </v>
      </c>
      <c r="AH45" s="125" t="str">
        <f ca="1">IF(AH$2-$K$2&lt;$D45-1," ",IF(AH$2-$K$2+1&gt;'Primary Inputs'!$C$17,0,(SUM(OFFSET($K$114:$K$163,0,AH$2-$K$2-$D45+1)))*$F45))</f>
        <v xml:space="preserve"> </v>
      </c>
      <c r="AI45" s="125" t="str">
        <f ca="1">IF(AI$2-$K$2&lt;$D45-1," ",IF(AI$2-$K$2+1&gt;'Primary Inputs'!$C$17,0,(SUM(OFFSET($K$114:$K$163,0,AI$2-$K$2-$D45+1)))*$F45))</f>
        <v xml:space="preserve"> </v>
      </c>
      <c r="AJ45" s="125" t="str">
        <f ca="1">IF(AJ$2-$K$2&lt;$D45-1," ",IF(AJ$2-$K$2+1&gt;'Primary Inputs'!$C$17,0,(SUM(OFFSET($K$114:$K$163,0,AJ$2-$K$2-$D45+1)))*$F45))</f>
        <v xml:space="preserve"> </v>
      </c>
      <c r="AK45" s="125" t="str">
        <f ca="1">IF(AK$2-$K$2&lt;$D45-1," ",IF(AK$2-$K$2+1&gt;'Primary Inputs'!$C$17,0,(SUM(OFFSET($K$114:$K$163,0,AK$2-$K$2-$D45+1)))*$F45))</f>
        <v xml:space="preserve"> </v>
      </c>
      <c r="AL45" s="125" t="str">
        <f ca="1">IF(AL$2-$K$2&lt;$D45-1," ",IF(AL$2-$K$2+1&gt;'Primary Inputs'!$C$17,0,(SUM(OFFSET($K$114:$K$163,0,AL$2-$K$2-$D45+1)))*$F45))</f>
        <v xml:space="preserve"> </v>
      </c>
      <c r="AM45" s="125" t="str">
        <f ca="1">IF(AM$2-$K$2&lt;$D45-1," ",IF(AM$2-$K$2+1&gt;'Primary Inputs'!$C$17,0,(SUM(OFFSET($K$114:$K$163,0,AM$2-$K$2-$D45+1)))*$F45))</f>
        <v xml:space="preserve"> </v>
      </c>
      <c r="AN45" s="125" t="str">
        <f ca="1">IF(AN$2-$K$2&lt;$D45-1," ",IF(AN$2-$K$2+1&gt;'Primary Inputs'!$C$17,0,(SUM(OFFSET($K$114:$K$163,0,AN$2-$K$2-$D45+1)))*$F45))</f>
        <v xml:space="preserve"> </v>
      </c>
      <c r="AO45" s="125" t="str">
        <f ca="1">IF(AO$2-$K$2&lt;$D45-1," ",IF(AO$2-$K$2+1&gt;'Primary Inputs'!$C$17,0,(SUM(OFFSET($K$114:$K$163,0,AO$2-$K$2-$D45+1)))*$F45))</f>
        <v xml:space="preserve"> </v>
      </c>
      <c r="AP45" s="125" t="str">
        <f ca="1">IF(AP$2-$K$2&lt;$D45-1," ",IF(AP$2-$K$2+1&gt;'Primary Inputs'!$C$17,0,(SUM(OFFSET($K$114:$K$163,0,AP$2-$K$2-$D45+1)))*$F45))</f>
        <v xml:space="preserve"> </v>
      </c>
      <c r="AQ45" s="125" t="str">
        <f ca="1">IF(AQ$2-$K$2&lt;$D45-1," ",IF(AQ$2-$K$2+1&gt;'Primary Inputs'!$C$17,0,(SUM(OFFSET($K$114:$K$163,0,AQ$2-$K$2-$D45+1)))*$F45))</f>
        <v xml:space="preserve"> </v>
      </c>
      <c r="AR45" s="125" t="str">
        <f ca="1">IF(AR$2-$K$2&lt;$D45-1," ",IF(AR$2-$K$2+1&gt;'Primary Inputs'!$C$17,0,(SUM(OFFSET($K$114:$K$163,0,AR$2-$K$2-$D45+1)))*$F45))</f>
        <v xml:space="preserve"> </v>
      </c>
      <c r="AS45" s="125" t="str">
        <f ca="1">IF(AS$2-$K$2&lt;$D45-1," ",IF(AS$2-$K$2+1&gt;'Primary Inputs'!$C$17,0,(SUM(OFFSET($K$114:$K$163,0,AS$2-$K$2-$D45+1)))*$F45))</f>
        <v xml:space="preserve"> </v>
      </c>
      <c r="AT45" s="125" t="str">
        <f ca="1">IF(AT$2-$K$2&lt;$D45-1," ",IF(AT$2-$K$2+1&gt;'Primary Inputs'!$C$17,0,(SUM(OFFSET($K$114:$K$163,0,AT$2-$K$2-$D45+1)))*$F45))</f>
        <v xml:space="preserve"> </v>
      </c>
      <c r="AU45" s="125" t="str">
        <f ca="1">IF(AU$2-$K$2&lt;$D45-1," ",IF(AU$2-$K$2+1&gt;'Primary Inputs'!$C$17,0,(SUM(OFFSET($K$114:$K$163,0,AU$2-$K$2-$D45+1)))*$F45))</f>
        <v xml:space="preserve"> </v>
      </c>
      <c r="AV45" s="125" t="str">
        <f ca="1">IF(AV$2-$K$2&lt;$D45-1," ",IF(AV$2-$K$2+1&gt;'Primary Inputs'!$C$17,0,(SUM(OFFSET($K$114:$K$163,0,AV$2-$K$2-$D45+1)))*$F45))</f>
        <v xml:space="preserve"> </v>
      </c>
      <c r="AW45" s="125">
        <f ca="1">IF(AW$2-$K$2&lt;$D45-1," ",IF(AW$2-$K$2+1&gt;'Primary Inputs'!$C$17,0,(SUM(OFFSET($K$114:$K$163,0,AW$2-$K$2-$D45+1)))*$F45))</f>
        <v>0</v>
      </c>
      <c r="AX45" s="125">
        <f ca="1">IF(AX$2-$K$2&lt;$D45-1," ",IF(AX$2-$K$2+1&gt;'Primary Inputs'!$C$17,0,(SUM(OFFSET($K$114:$K$163,0,AX$2-$K$2-$D45+1)))*$F45))</f>
        <v>0</v>
      </c>
      <c r="AY45" s="125">
        <f ca="1">IF(AY$2-$K$2&lt;$D45-1," ",IF(AY$2-$K$2+1&gt;'Primary Inputs'!$C$17,0,(SUM(OFFSET($K$114:$K$163,0,AY$2-$K$2-$D45+1)))*$F45))</f>
        <v>0</v>
      </c>
      <c r="AZ45" s="125">
        <f ca="1">IF(AZ$2-$K$2&lt;$D45-1," ",IF(AZ$2-$K$2+1&gt;'Primary Inputs'!$C$17,0,(SUM(OFFSET($K$114:$K$163,0,AZ$2-$K$2-$D45+1)))*$F45))</f>
        <v>0</v>
      </c>
      <c r="BA45" s="125">
        <f ca="1">IF(BA$2-$K$2&lt;$D45-1," ",IF(BA$2-$K$2+1&gt;'Primary Inputs'!$C$17,0,(SUM(OFFSET($K$114:$K$163,0,BA$2-$K$2-$D45+1)))*$F45))</f>
        <v>0</v>
      </c>
      <c r="BB45" s="125">
        <f ca="1">IF(BB$2-$K$2&lt;$D45-1," ",IF(BB$2-$K$2+1&gt;'Primary Inputs'!$C$17,0,(SUM(OFFSET($K$114:$K$163,0,BB$2-$K$2-$D45+1)))*$F45))</f>
        <v>0</v>
      </c>
      <c r="BC45" s="125">
        <f ca="1">IF(BC$2-$K$2&lt;$D45-1," ",IF(BC$2-$K$2+1&gt;'Primary Inputs'!$C$17,0,(SUM(OFFSET($K$114:$K$163,0,BC$2-$K$2-$D45+1)))*$F45))</f>
        <v>0</v>
      </c>
      <c r="BD45" s="125">
        <f ca="1">IF(BD$2-$K$2&lt;$D45-1," ",IF(BD$2-$K$2+1&gt;'Primary Inputs'!$C$17,0,(SUM(OFFSET($K$114:$K$163,0,BD$2-$K$2-$D45+1)))*$F45))</f>
        <v>0</v>
      </c>
      <c r="BE45" s="125">
        <f ca="1">IF(BE$2-$K$2&lt;$D45-1," ",IF(BE$2-$K$2+1&gt;'Primary Inputs'!$C$17,0,(SUM(OFFSET($K$114:$K$163,0,BE$2-$K$2-$D45+1)))*$F45))</f>
        <v>0</v>
      </c>
      <c r="BF45" s="125">
        <f ca="1">IF(BF$2-$K$2&lt;$D45-1," ",IF(BF$2-$K$2+1&gt;'Primary Inputs'!$C$17,0,(SUM(OFFSET($K$114:$K$163,0,BF$2-$K$2-$D45+1)))*$F45))</f>
        <v>0</v>
      </c>
      <c r="BG45" s="125">
        <f ca="1">IF(BG$2-$K$2&lt;$D45-1," ",IF(BG$2-$K$2+1&gt;'Primary Inputs'!$C$17,0,(SUM(OFFSET($K$114:$K$163,0,BG$2-$K$2-$D45+1)))*$F45))</f>
        <v>0</v>
      </c>
      <c r="BH45" s="125">
        <f ca="1">IF(BH$2-$K$2&lt;$D45-1," ",IF(BH$2-$K$2+1&gt;'Primary Inputs'!$C$17,0,(SUM(OFFSET($K$114:$K$163,0,BH$2-$K$2-$D45+1)))*$F45))</f>
        <v>0</v>
      </c>
    </row>
    <row r="46" spans="1:60">
      <c r="A46" s="104"/>
      <c r="B46" s="104"/>
      <c r="C46" s="104"/>
      <c r="D46" s="167">
        <v>40</v>
      </c>
      <c r="E46" t="s">
        <v>234</v>
      </c>
      <c r="F46" s="104">
        <f ca="1">OFFSET('Primary Inputs'!$E$12,0,Calculations!$D46-1)</f>
        <v>0</v>
      </c>
      <c r="G46" s="104"/>
      <c r="H46" s="104"/>
      <c r="I46" s="104"/>
      <c r="J46" s="104"/>
      <c r="K46" s="125" t="str">
        <f ca="1">IF(K$2-$K$2&lt;$D46-1," ",IF(K$2-$K$2+1&gt;'Primary Inputs'!$C$17,0,(SUM(OFFSET($K$114:$K$163,0,K$2-$K$2-$D46+1)))*$F46))</f>
        <v xml:space="preserve"> </v>
      </c>
      <c r="L46" s="125" t="str">
        <f ca="1">IF(L$2-$K$2&lt;$D46-1," ",IF(L$2-$K$2+1&gt;'Primary Inputs'!$C$17,0,(SUM(OFFSET($K$114:$K$163,0,L$2-$K$2-$D46+1)))*$F46))</f>
        <v xml:space="preserve"> </v>
      </c>
      <c r="M46" s="125" t="str">
        <f ca="1">IF(M$2-$K$2&lt;$D46-1," ",IF(M$2-$K$2+1&gt;'Primary Inputs'!$C$17,0,(SUM(OFFSET($K$114:$K$163,0,M$2-$K$2-$D46+1)))*$F46))</f>
        <v xml:space="preserve"> </v>
      </c>
      <c r="N46" s="125" t="str">
        <f ca="1">IF(N$2-$K$2&lt;$D46-1," ",IF(N$2-$K$2+1&gt;'Primary Inputs'!$C$17,0,(SUM(OFFSET($K$114:$K$163,0,N$2-$K$2-$D46+1)))*$F46))</f>
        <v xml:space="preserve"> </v>
      </c>
      <c r="O46" s="125" t="str">
        <f ca="1">IF(O$2-$K$2&lt;$D46-1," ",IF(O$2-$K$2+1&gt;'Primary Inputs'!$C$17,0,(SUM(OFFSET($K$114:$K$163,0,O$2-$K$2-$D46+1)))*$F46))</f>
        <v xml:space="preserve"> </v>
      </c>
      <c r="P46" s="125" t="str">
        <f ca="1">IF(P$2-$K$2&lt;$D46-1," ",IF(P$2-$K$2+1&gt;'Primary Inputs'!$C$17,0,(SUM(OFFSET($K$114:$K$163,0,P$2-$K$2-$D46+1)))*$F46))</f>
        <v xml:space="preserve"> </v>
      </c>
      <c r="Q46" s="125" t="str">
        <f ca="1">IF(Q$2-$K$2&lt;$D46-1," ",IF(Q$2-$K$2+1&gt;'Primary Inputs'!$C$17,0,(SUM(OFFSET($K$114:$K$163,0,Q$2-$K$2-$D46+1)))*$F46))</f>
        <v xml:space="preserve"> </v>
      </c>
      <c r="R46" s="125" t="str">
        <f ca="1">IF(R$2-$K$2&lt;$D46-1," ",IF(R$2-$K$2+1&gt;'Primary Inputs'!$C$17,0,(SUM(OFFSET($K$114:$K$163,0,R$2-$K$2-$D46+1)))*$F46))</f>
        <v xml:space="preserve"> </v>
      </c>
      <c r="S46" s="125" t="str">
        <f ca="1">IF(S$2-$K$2&lt;$D46-1," ",IF(S$2-$K$2+1&gt;'Primary Inputs'!$C$17,0,(SUM(OFFSET($K$114:$K$163,0,S$2-$K$2-$D46+1)))*$F46))</f>
        <v xml:space="preserve"> </v>
      </c>
      <c r="T46" s="125" t="str">
        <f ca="1">IF(T$2-$K$2&lt;$D46-1," ",IF(T$2-$K$2+1&gt;'Primary Inputs'!$C$17,0,(SUM(OFFSET($K$114:$K$163,0,T$2-$K$2-$D46+1)))*$F46))</f>
        <v xml:space="preserve"> </v>
      </c>
      <c r="U46" s="125" t="str">
        <f ca="1">IF(U$2-$K$2&lt;$D46-1," ",IF(U$2-$K$2+1&gt;'Primary Inputs'!$C$17,0,(SUM(OFFSET($K$114:$K$163,0,U$2-$K$2-$D46+1)))*$F46))</f>
        <v xml:space="preserve"> </v>
      </c>
      <c r="V46" s="125" t="str">
        <f ca="1">IF(V$2-$K$2&lt;$D46-1," ",IF(V$2-$K$2+1&gt;'Primary Inputs'!$C$17,0,(SUM(OFFSET($K$114:$K$163,0,V$2-$K$2-$D46+1)))*$F46))</f>
        <v xml:space="preserve"> </v>
      </c>
      <c r="W46" s="125" t="str">
        <f ca="1">IF(W$2-$K$2&lt;$D46-1," ",IF(W$2-$K$2+1&gt;'Primary Inputs'!$C$17,0,(SUM(OFFSET($K$114:$K$163,0,W$2-$K$2-$D46+1)))*$F46))</f>
        <v xml:space="preserve"> </v>
      </c>
      <c r="X46" s="125" t="str">
        <f ca="1">IF(X$2-$K$2&lt;$D46-1," ",IF(X$2-$K$2+1&gt;'Primary Inputs'!$C$17,0,(SUM(OFFSET($K$114:$K$163,0,X$2-$K$2-$D46+1)))*$F46))</f>
        <v xml:space="preserve"> </v>
      </c>
      <c r="Y46" s="125" t="str">
        <f ca="1">IF(Y$2-$K$2&lt;$D46-1," ",IF(Y$2-$K$2+1&gt;'Primary Inputs'!$C$17,0,(SUM(OFFSET($K$114:$K$163,0,Y$2-$K$2-$D46+1)))*$F46))</f>
        <v xml:space="preserve"> </v>
      </c>
      <c r="Z46" s="125" t="str">
        <f ca="1">IF(Z$2-$K$2&lt;$D46-1," ",IF(Z$2-$K$2+1&gt;'Primary Inputs'!$C$17,0,(SUM(OFFSET($K$114:$K$163,0,Z$2-$K$2-$D46+1)))*$F46))</f>
        <v xml:space="preserve"> </v>
      </c>
      <c r="AA46" s="125" t="str">
        <f ca="1">IF(AA$2-$K$2&lt;$D46-1," ",IF(AA$2-$K$2+1&gt;'Primary Inputs'!$C$17,0,(SUM(OFFSET($K$114:$K$163,0,AA$2-$K$2-$D46+1)))*$F46))</f>
        <v xml:space="preserve"> </v>
      </c>
      <c r="AB46" s="125" t="str">
        <f ca="1">IF(AB$2-$K$2&lt;$D46-1," ",IF(AB$2-$K$2+1&gt;'Primary Inputs'!$C$17,0,(SUM(OFFSET($K$114:$K$163,0,AB$2-$K$2-$D46+1)))*$F46))</f>
        <v xml:space="preserve"> </v>
      </c>
      <c r="AC46" s="125" t="str">
        <f ca="1">IF(AC$2-$K$2&lt;$D46-1," ",IF(AC$2-$K$2+1&gt;'Primary Inputs'!$C$17,0,(SUM(OFFSET($K$114:$K$163,0,AC$2-$K$2-$D46+1)))*$F46))</f>
        <v xml:space="preserve"> </v>
      </c>
      <c r="AD46" s="125" t="str">
        <f ca="1">IF(AD$2-$K$2&lt;$D46-1," ",IF(AD$2-$K$2+1&gt;'Primary Inputs'!$C$17,0,(SUM(OFFSET($K$114:$K$163,0,AD$2-$K$2-$D46+1)))*$F46))</f>
        <v xml:space="preserve"> </v>
      </c>
      <c r="AE46" s="125" t="str">
        <f ca="1">IF(AE$2-$K$2&lt;$D46-1," ",IF(AE$2-$K$2+1&gt;'Primary Inputs'!$C$17,0,(SUM(OFFSET($K$114:$K$163,0,AE$2-$K$2-$D46+1)))*$F46))</f>
        <v xml:space="preserve"> </v>
      </c>
      <c r="AF46" s="125" t="str">
        <f ca="1">IF(AF$2-$K$2&lt;$D46-1," ",IF(AF$2-$K$2+1&gt;'Primary Inputs'!$C$17,0,(SUM(OFFSET($K$114:$K$163,0,AF$2-$K$2-$D46+1)))*$F46))</f>
        <v xml:space="preserve"> </v>
      </c>
      <c r="AG46" s="125" t="str">
        <f ca="1">IF(AG$2-$K$2&lt;$D46-1," ",IF(AG$2-$K$2+1&gt;'Primary Inputs'!$C$17,0,(SUM(OFFSET($K$114:$K$163,0,AG$2-$K$2-$D46+1)))*$F46))</f>
        <v xml:space="preserve"> </v>
      </c>
      <c r="AH46" s="125" t="str">
        <f ca="1">IF(AH$2-$K$2&lt;$D46-1," ",IF(AH$2-$K$2+1&gt;'Primary Inputs'!$C$17,0,(SUM(OFFSET($K$114:$K$163,0,AH$2-$K$2-$D46+1)))*$F46))</f>
        <v xml:space="preserve"> </v>
      </c>
      <c r="AI46" s="125" t="str">
        <f ca="1">IF(AI$2-$K$2&lt;$D46-1," ",IF(AI$2-$K$2+1&gt;'Primary Inputs'!$C$17,0,(SUM(OFFSET($K$114:$K$163,0,AI$2-$K$2-$D46+1)))*$F46))</f>
        <v xml:space="preserve"> </v>
      </c>
      <c r="AJ46" s="125" t="str">
        <f ca="1">IF(AJ$2-$K$2&lt;$D46-1," ",IF(AJ$2-$K$2+1&gt;'Primary Inputs'!$C$17,0,(SUM(OFFSET($K$114:$K$163,0,AJ$2-$K$2-$D46+1)))*$F46))</f>
        <v xml:space="preserve"> </v>
      </c>
      <c r="AK46" s="125" t="str">
        <f ca="1">IF(AK$2-$K$2&lt;$D46-1," ",IF(AK$2-$K$2+1&gt;'Primary Inputs'!$C$17,0,(SUM(OFFSET($K$114:$K$163,0,AK$2-$K$2-$D46+1)))*$F46))</f>
        <v xml:space="preserve"> </v>
      </c>
      <c r="AL46" s="125" t="str">
        <f ca="1">IF(AL$2-$K$2&lt;$D46-1," ",IF(AL$2-$K$2+1&gt;'Primary Inputs'!$C$17,0,(SUM(OFFSET($K$114:$K$163,0,AL$2-$K$2-$D46+1)))*$F46))</f>
        <v xml:space="preserve"> </v>
      </c>
      <c r="AM46" s="125" t="str">
        <f ca="1">IF(AM$2-$K$2&lt;$D46-1," ",IF(AM$2-$K$2+1&gt;'Primary Inputs'!$C$17,0,(SUM(OFFSET($K$114:$K$163,0,AM$2-$K$2-$D46+1)))*$F46))</f>
        <v xml:space="preserve"> </v>
      </c>
      <c r="AN46" s="125" t="str">
        <f ca="1">IF(AN$2-$K$2&lt;$D46-1," ",IF(AN$2-$K$2+1&gt;'Primary Inputs'!$C$17,0,(SUM(OFFSET($K$114:$K$163,0,AN$2-$K$2-$D46+1)))*$F46))</f>
        <v xml:space="preserve"> </v>
      </c>
      <c r="AO46" s="125" t="str">
        <f ca="1">IF(AO$2-$K$2&lt;$D46-1," ",IF(AO$2-$K$2+1&gt;'Primary Inputs'!$C$17,0,(SUM(OFFSET($K$114:$K$163,0,AO$2-$K$2-$D46+1)))*$F46))</f>
        <v xml:space="preserve"> </v>
      </c>
      <c r="AP46" s="125" t="str">
        <f ca="1">IF(AP$2-$K$2&lt;$D46-1," ",IF(AP$2-$K$2+1&gt;'Primary Inputs'!$C$17,0,(SUM(OFFSET($K$114:$K$163,0,AP$2-$K$2-$D46+1)))*$F46))</f>
        <v xml:space="preserve"> </v>
      </c>
      <c r="AQ46" s="125" t="str">
        <f ca="1">IF(AQ$2-$K$2&lt;$D46-1," ",IF(AQ$2-$K$2+1&gt;'Primary Inputs'!$C$17,0,(SUM(OFFSET($K$114:$K$163,0,AQ$2-$K$2-$D46+1)))*$F46))</f>
        <v xml:space="preserve"> </v>
      </c>
      <c r="AR46" s="125" t="str">
        <f ca="1">IF(AR$2-$K$2&lt;$D46-1," ",IF(AR$2-$K$2+1&gt;'Primary Inputs'!$C$17,0,(SUM(OFFSET($K$114:$K$163,0,AR$2-$K$2-$D46+1)))*$F46))</f>
        <v xml:space="preserve"> </v>
      </c>
      <c r="AS46" s="125" t="str">
        <f ca="1">IF(AS$2-$K$2&lt;$D46-1," ",IF(AS$2-$K$2+1&gt;'Primary Inputs'!$C$17,0,(SUM(OFFSET($K$114:$K$163,0,AS$2-$K$2-$D46+1)))*$F46))</f>
        <v xml:space="preserve"> </v>
      </c>
      <c r="AT46" s="125" t="str">
        <f ca="1">IF(AT$2-$K$2&lt;$D46-1," ",IF(AT$2-$K$2+1&gt;'Primary Inputs'!$C$17,0,(SUM(OFFSET($K$114:$K$163,0,AT$2-$K$2-$D46+1)))*$F46))</f>
        <v xml:space="preserve"> </v>
      </c>
      <c r="AU46" s="125" t="str">
        <f ca="1">IF(AU$2-$K$2&lt;$D46-1," ",IF(AU$2-$K$2+1&gt;'Primary Inputs'!$C$17,0,(SUM(OFFSET($K$114:$K$163,0,AU$2-$K$2-$D46+1)))*$F46))</f>
        <v xml:space="preserve"> </v>
      </c>
      <c r="AV46" s="125" t="str">
        <f ca="1">IF(AV$2-$K$2&lt;$D46-1," ",IF(AV$2-$K$2+1&gt;'Primary Inputs'!$C$17,0,(SUM(OFFSET($K$114:$K$163,0,AV$2-$K$2-$D46+1)))*$F46))</f>
        <v xml:space="preserve"> </v>
      </c>
      <c r="AW46" s="125" t="str">
        <f ca="1">IF(AW$2-$K$2&lt;$D46-1," ",IF(AW$2-$K$2+1&gt;'Primary Inputs'!$C$17,0,(SUM(OFFSET($K$114:$K$163,0,AW$2-$K$2-$D46+1)))*$F46))</f>
        <v xml:space="preserve"> </v>
      </c>
      <c r="AX46" s="125">
        <f ca="1">IF(AX$2-$K$2&lt;$D46-1," ",IF(AX$2-$K$2+1&gt;'Primary Inputs'!$C$17,0,(SUM(OFFSET($K$114:$K$163,0,AX$2-$K$2-$D46+1)))*$F46))</f>
        <v>0</v>
      </c>
      <c r="AY46" s="125">
        <f ca="1">IF(AY$2-$K$2&lt;$D46-1," ",IF(AY$2-$K$2+1&gt;'Primary Inputs'!$C$17,0,(SUM(OFFSET($K$114:$K$163,0,AY$2-$K$2-$D46+1)))*$F46))</f>
        <v>0</v>
      </c>
      <c r="AZ46" s="125">
        <f ca="1">IF(AZ$2-$K$2&lt;$D46-1," ",IF(AZ$2-$K$2+1&gt;'Primary Inputs'!$C$17,0,(SUM(OFFSET($K$114:$K$163,0,AZ$2-$K$2-$D46+1)))*$F46))</f>
        <v>0</v>
      </c>
      <c r="BA46" s="125">
        <f ca="1">IF(BA$2-$K$2&lt;$D46-1," ",IF(BA$2-$K$2+1&gt;'Primary Inputs'!$C$17,0,(SUM(OFFSET($K$114:$K$163,0,BA$2-$K$2-$D46+1)))*$F46))</f>
        <v>0</v>
      </c>
      <c r="BB46" s="125">
        <f ca="1">IF(BB$2-$K$2&lt;$D46-1," ",IF(BB$2-$K$2+1&gt;'Primary Inputs'!$C$17,0,(SUM(OFFSET($K$114:$K$163,0,BB$2-$K$2-$D46+1)))*$F46))</f>
        <v>0</v>
      </c>
      <c r="BC46" s="125">
        <f ca="1">IF(BC$2-$K$2&lt;$D46-1," ",IF(BC$2-$K$2+1&gt;'Primary Inputs'!$C$17,0,(SUM(OFFSET($K$114:$K$163,0,BC$2-$K$2-$D46+1)))*$F46))</f>
        <v>0</v>
      </c>
      <c r="BD46" s="125">
        <f ca="1">IF(BD$2-$K$2&lt;$D46-1," ",IF(BD$2-$K$2+1&gt;'Primary Inputs'!$C$17,0,(SUM(OFFSET($K$114:$K$163,0,BD$2-$K$2-$D46+1)))*$F46))</f>
        <v>0</v>
      </c>
      <c r="BE46" s="125">
        <f ca="1">IF(BE$2-$K$2&lt;$D46-1," ",IF(BE$2-$K$2+1&gt;'Primary Inputs'!$C$17,0,(SUM(OFFSET($K$114:$K$163,0,BE$2-$K$2-$D46+1)))*$F46))</f>
        <v>0</v>
      </c>
      <c r="BF46" s="125">
        <f ca="1">IF(BF$2-$K$2&lt;$D46-1," ",IF(BF$2-$K$2+1&gt;'Primary Inputs'!$C$17,0,(SUM(OFFSET($K$114:$K$163,0,BF$2-$K$2-$D46+1)))*$F46))</f>
        <v>0</v>
      </c>
      <c r="BG46" s="125">
        <f ca="1">IF(BG$2-$K$2&lt;$D46-1," ",IF(BG$2-$K$2+1&gt;'Primary Inputs'!$C$17,0,(SUM(OFFSET($K$114:$K$163,0,BG$2-$K$2-$D46+1)))*$F46))</f>
        <v>0</v>
      </c>
      <c r="BH46" s="125">
        <f ca="1">IF(BH$2-$K$2&lt;$D46-1," ",IF(BH$2-$K$2+1&gt;'Primary Inputs'!$C$17,0,(SUM(OFFSET($K$114:$K$163,0,BH$2-$K$2-$D46+1)))*$F46))</f>
        <v>0</v>
      </c>
    </row>
    <row r="47" spans="1:60">
      <c r="A47" s="104"/>
      <c r="B47" s="104"/>
      <c r="C47" s="104"/>
      <c r="D47" s="167">
        <v>41</v>
      </c>
      <c r="E47" t="s">
        <v>235</v>
      </c>
      <c r="F47" s="104">
        <f ca="1">OFFSET('Primary Inputs'!$E$12,0,Calculations!$D47-1)</f>
        <v>0</v>
      </c>
      <c r="G47" s="104"/>
      <c r="H47" s="104"/>
      <c r="I47" s="104"/>
      <c r="J47" s="104"/>
      <c r="K47" s="125" t="str">
        <f ca="1">IF(K$2-$K$2&lt;$D47-1," ",IF(K$2-$K$2+1&gt;'Primary Inputs'!$C$17,0,(SUM(OFFSET($K$114:$K$163,0,K$2-$K$2-$D47+1)))*$F47))</f>
        <v xml:space="preserve"> </v>
      </c>
      <c r="L47" s="125" t="str">
        <f ca="1">IF(L$2-$K$2&lt;$D47-1," ",IF(L$2-$K$2+1&gt;'Primary Inputs'!$C$17,0,(SUM(OFFSET($K$114:$K$163,0,L$2-$K$2-$D47+1)))*$F47))</f>
        <v xml:space="preserve"> </v>
      </c>
      <c r="M47" s="125" t="str">
        <f ca="1">IF(M$2-$K$2&lt;$D47-1," ",IF(M$2-$K$2+1&gt;'Primary Inputs'!$C$17,0,(SUM(OFFSET($K$114:$K$163,0,M$2-$K$2-$D47+1)))*$F47))</f>
        <v xml:space="preserve"> </v>
      </c>
      <c r="N47" s="125" t="str">
        <f ca="1">IF(N$2-$K$2&lt;$D47-1," ",IF(N$2-$K$2+1&gt;'Primary Inputs'!$C$17,0,(SUM(OFFSET($K$114:$K$163,0,N$2-$K$2-$D47+1)))*$F47))</f>
        <v xml:space="preserve"> </v>
      </c>
      <c r="O47" s="125" t="str">
        <f ca="1">IF(O$2-$K$2&lt;$D47-1," ",IF(O$2-$K$2+1&gt;'Primary Inputs'!$C$17,0,(SUM(OFFSET($K$114:$K$163,0,O$2-$K$2-$D47+1)))*$F47))</f>
        <v xml:space="preserve"> </v>
      </c>
      <c r="P47" s="125" t="str">
        <f ca="1">IF(P$2-$K$2&lt;$D47-1," ",IF(P$2-$K$2+1&gt;'Primary Inputs'!$C$17,0,(SUM(OFFSET($K$114:$K$163,0,P$2-$K$2-$D47+1)))*$F47))</f>
        <v xml:space="preserve"> </v>
      </c>
      <c r="Q47" s="125" t="str">
        <f ca="1">IF(Q$2-$K$2&lt;$D47-1," ",IF(Q$2-$K$2+1&gt;'Primary Inputs'!$C$17,0,(SUM(OFFSET($K$114:$K$163,0,Q$2-$K$2-$D47+1)))*$F47))</f>
        <v xml:space="preserve"> </v>
      </c>
      <c r="R47" s="125" t="str">
        <f ca="1">IF(R$2-$K$2&lt;$D47-1," ",IF(R$2-$K$2+1&gt;'Primary Inputs'!$C$17,0,(SUM(OFFSET($K$114:$K$163,0,R$2-$K$2-$D47+1)))*$F47))</f>
        <v xml:space="preserve"> </v>
      </c>
      <c r="S47" s="125" t="str">
        <f ca="1">IF(S$2-$K$2&lt;$D47-1," ",IF(S$2-$K$2+1&gt;'Primary Inputs'!$C$17,0,(SUM(OFFSET($K$114:$K$163,0,S$2-$K$2-$D47+1)))*$F47))</f>
        <v xml:space="preserve"> </v>
      </c>
      <c r="T47" s="125" t="str">
        <f ca="1">IF(T$2-$K$2&lt;$D47-1," ",IF(T$2-$K$2+1&gt;'Primary Inputs'!$C$17,0,(SUM(OFFSET($K$114:$K$163,0,T$2-$K$2-$D47+1)))*$F47))</f>
        <v xml:space="preserve"> </v>
      </c>
      <c r="U47" s="125" t="str">
        <f ca="1">IF(U$2-$K$2&lt;$D47-1," ",IF(U$2-$K$2+1&gt;'Primary Inputs'!$C$17,0,(SUM(OFFSET($K$114:$K$163,0,U$2-$K$2-$D47+1)))*$F47))</f>
        <v xml:space="preserve"> </v>
      </c>
      <c r="V47" s="125" t="str">
        <f ca="1">IF(V$2-$K$2&lt;$D47-1," ",IF(V$2-$K$2+1&gt;'Primary Inputs'!$C$17,0,(SUM(OFFSET($K$114:$K$163,0,V$2-$K$2-$D47+1)))*$F47))</f>
        <v xml:space="preserve"> </v>
      </c>
      <c r="W47" s="125" t="str">
        <f ca="1">IF(W$2-$K$2&lt;$D47-1," ",IF(W$2-$K$2+1&gt;'Primary Inputs'!$C$17,0,(SUM(OFFSET($K$114:$K$163,0,W$2-$K$2-$D47+1)))*$F47))</f>
        <v xml:space="preserve"> </v>
      </c>
      <c r="X47" s="125" t="str">
        <f ca="1">IF(X$2-$K$2&lt;$D47-1," ",IF(X$2-$K$2+1&gt;'Primary Inputs'!$C$17,0,(SUM(OFFSET($K$114:$K$163,0,X$2-$K$2-$D47+1)))*$F47))</f>
        <v xml:space="preserve"> </v>
      </c>
      <c r="Y47" s="125" t="str">
        <f ca="1">IF(Y$2-$K$2&lt;$D47-1," ",IF(Y$2-$K$2+1&gt;'Primary Inputs'!$C$17,0,(SUM(OFFSET($K$114:$K$163,0,Y$2-$K$2-$D47+1)))*$F47))</f>
        <v xml:space="preserve"> </v>
      </c>
      <c r="Z47" s="125" t="str">
        <f ca="1">IF(Z$2-$K$2&lt;$D47-1," ",IF(Z$2-$K$2+1&gt;'Primary Inputs'!$C$17,0,(SUM(OFFSET($K$114:$K$163,0,Z$2-$K$2-$D47+1)))*$F47))</f>
        <v xml:space="preserve"> </v>
      </c>
      <c r="AA47" s="125" t="str">
        <f ca="1">IF(AA$2-$K$2&lt;$D47-1," ",IF(AA$2-$K$2+1&gt;'Primary Inputs'!$C$17,0,(SUM(OFFSET($K$114:$K$163,0,AA$2-$K$2-$D47+1)))*$F47))</f>
        <v xml:space="preserve"> </v>
      </c>
      <c r="AB47" s="125" t="str">
        <f ca="1">IF(AB$2-$K$2&lt;$D47-1," ",IF(AB$2-$K$2+1&gt;'Primary Inputs'!$C$17,0,(SUM(OFFSET($K$114:$K$163,0,AB$2-$K$2-$D47+1)))*$F47))</f>
        <v xml:space="preserve"> </v>
      </c>
      <c r="AC47" s="125" t="str">
        <f ca="1">IF(AC$2-$K$2&lt;$D47-1," ",IF(AC$2-$K$2+1&gt;'Primary Inputs'!$C$17,0,(SUM(OFFSET($K$114:$K$163,0,AC$2-$K$2-$D47+1)))*$F47))</f>
        <v xml:space="preserve"> </v>
      </c>
      <c r="AD47" s="125" t="str">
        <f ca="1">IF(AD$2-$K$2&lt;$D47-1," ",IF(AD$2-$K$2+1&gt;'Primary Inputs'!$C$17,0,(SUM(OFFSET($K$114:$K$163,0,AD$2-$K$2-$D47+1)))*$F47))</f>
        <v xml:space="preserve"> </v>
      </c>
      <c r="AE47" s="125" t="str">
        <f ca="1">IF(AE$2-$K$2&lt;$D47-1," ",IF(AE$2-$K$2+1&gt;'Primary Inputs'!$C$17,0,(SUM(OFFSET($K$114:$K$163,0,AE$2-$K$2-$D47+1)))*$F47))</f>
        <v xml:space="preserve"> </v>
      </c>
      <c r="AF47" s="125" t="str">
        <f ca="1">IF(AF$2-$K$2&lt;$D47-1," ",IF(AF$2-$K$2+1&gt;'Primary Inputs'!$C$17,0,(SUM(OFFSET($K$114:$K$163,0,AF$2-$K$2-$D47+1)))*$F47))</f>
        <v xml:space="preserve"> </v>
      </c>
      <c r="AG47" s="125" t="str">
        <f ca="1">IF(AG$2-$K$2&lt;$D47-1," ",IF(AG$2-$K$2+1&gt;'Primary Inputs'!$C$17,0,(SUM(OFFSET($K$114:$K$163,0,AG$2-$K$2-$D47+1)))*$F47))</f>
        <v xml:space="preserve"> </v>
      </c>
      <c r="AH47" s="125" t="str">
        <f ca="1">IF(AH$2-$K$2&lt;$D47-1," ",IF(AH$2-$K$2+1&gt;'Primary Inputs'!$C$17,0,(SUM(OFFSET($K$114:$K$163,0,AH$2-$K$2-$D47+1)))*$F47))</f>
        <v xml:space="preserve"> </v>
      </c>
      <c r="AI47" s="125" t="str">
        <f ca="1">IF(AI$2-$K$2&lt;$D47-1," ",IF(AI$2-$K$2+1&gt;'Primary Inputs'!$C$17,0,(SUM(OFFSET($K$114:$K$163,0,AI$2-$K$2-$D47+1)))*$F47))</f>
        <v xml:space="preserve"> </v>
      </c>
      <c r="AJ47" s="125" t="str">
        <f ca="1">IF(AJ$2-$K$2&lt;$D47-1," ",IF(AJ$2-$K$2+1&gt;'Primary Inputs'!$C$17,0,(SUM(OFFSET($K$114:$K$163,0,AJ$2-$K$2-$D47+1)))*$F47))</f>
        <v xml:space="preserve"> </v>
      </c>
      <c r="AK47" s="125" t="str">
        <f ca="1">IF(AK$2-$K$2&lt;$D47-1," ",IF(AK$2-$K$2+1&gt;'Primary Inputs'!$C$17,0,(SUM(OFFSET($K$114:$K$163,0,AK$2-$K$2-$D47+1)))*$F47))</f>
        <v xml:space="preserve"> </v>
      </c>
      <c r="AL47" s="125" t="str">
        <f ca="1">IF(AL$2-$K$2&lt;$D47-1," ",IF(AL$2-$K$2+1&gt;'Primary Inputs'!$C$17,0,(SUM(OFFSET($K$114:$K$163,0,AL$2-$K$2-$D47+1)))*$F47))</f>
        <v xml:space="preserve"> </v>
      </c>
      <c r="AM47" s="125" t="str">
        <f ca="1">IF(AM$2-$K$2&lt;$D47-1," ",IF(AM$2-$K$2+1&gt;'Primary Inputs'!$C$17,0,(SUM(OFFSET($K$114:$K$163,0,AM$2-$K$2-$D47+1)))*$F47))</f>
        <v xml:space="preserve"> </v>
      </c>
      <c r="AN47" s="125" t="str">
        <f ca="1">IF(AN$2-$K$2&lt;$D47-1," ",IF(AN$2-$K$2+1&gt;'Primary Inputs'!$C$17,0,(SUM(OFFSET($K$114:$K$163,0,AN$2-$K$2-$D47+1)))*$F47))</f>
        <v xml:space="preserve"> </v>
      </c>
      <c r="AO47" s="125" t="str">
        <f ca="1">IF(AO$2-$K$2&lt;$D47-1," ",IF(AO$2-$K$2+1&gt;'Primary Inputs'!$C$17,0,(SUM(OFFSET($K$114:$K$163,0,AO$2-$K$2-$D47+1)))*$F47))</f>
        <v xml:space="preserve"> </v>
      </c>
      <c r="AP47" s="125" t="str">
        <f ca="1">IF(AP$2-$K$2&lt;$D47-1," ",IF(AP$2-$K$2+1&gt;'Primary Inputs'!$C$17,0,(SUM(OFFSET($K$114:$K$163,0,AP$2-$K$2-$D47+1)))*$F47))</f>
        <v xml:space="preserve"> </v>
      </c>
      <c r="AQ47" s="125" t="str">
        <f ca="1">IF(AQ$2-$K$2&lt;$D47-1," ",IF(AQ$2-$K$2+1&gt;'Primary Inputs'!$C$17,0,(SUM(OFFSET($K$114:$K$163,0,AQ$2-$K$2-$D47+1)))*$F47))</f>
        <v xml:space="preserve"> </v>
      </c>
      <c r="AR47" s="125" t="str">
        <f ca="1">IF(AR$2-$K$2&lt;$D47-1," ",IF(AR$2-$K$2+1&gt;'Primary Inputs'!$C$17,0,(SUM(OFFSET($K$114:$K$163,0,AR$2-$K$2-$D47+1)))*$F47))</f>
        <v xml:space="preserve"> </v>
      </c>
      <c r="AS47" s="125" t="str">
        <f ca="1">IF(AS$2-$K$2&lt;$D47-1," ",IF(AS$2-$K$2+1&gt;'Primary Inputs'!$C$17,0,(SUM(OFFSET($K$114:$K$163,0,AS$2-$K$2-$D47+1)))*$F47))</f>
        <v xml:space="preserve"> </v>
      </c>
      <c r="AT47" s="125" t="str">
        <f ca="1">IF(AT$2-$K$2&lt;$D47-1," ",IF(AT$2-$K$2+1&gt;'Primary Inputs'!$C$17,0,(SUM(OFFSET($K$114:$K$163,0,AT$2-$K$2-$D47+1)))*$F47))</f>
        <v xml:space="preserve"> </v>
      </c>
      <c r="AU47" s="125" t="str">
        <f ca="1">IF(AU$2-$K$2&lt;$D47-1," ",IF(AU$2-$K$2+1&gt;'Primary Inputs'!$C$17,0,(SUM(OFFSET($K$114:$K$163,0,AU$2-$K$2-$D47+1)))*$F47))</f>
        <v xml:space="preserve"> </v>
      </c>
      <c r="AV47" s="125" t="str">
        <f ca="1">IF(AV$2-$K$2&lt;$D47-1," ",IF(AV$2-$K$2+1&gt;'Primary Inputs'!$C$17,0,(SUM(OFFSET($K$114:$K$163,0,AV$2-$K$2-$D47+1)))*$F47))</f>
        <v xml:space="preserve"> </v>
      </c>
      <c r="AW47" s="125" t="str">
        <f ca="1">IF(AW$2-$K$2&lt;$D47-1," ",IF(AW$2-$K$2+1&gt;'Primary Inputs'!$C$17,0,(SUM(OFFSET($K$114:$K$163,0,AW$2-$K$2-$D47+1)))*$F47))</f>
        <v xml:space="preserve"> </v>
      </c>
      <c r="AX47" s="125" t="str">
        <f ca="1">IF(AX$2-$K$2&lt;$D47-1," ",IF(AX$2-$K$2+1&gt;'Primary Inputs'!$C$17,0,(SUM(OFFSET($K$114:$K$163,0,AX$2-$K$2-$D47+1)))*$F47))</f>
        <v xml:space="preserve"> </v>
      </c>
      <c r="AY47" s="125">
        <f ca="1">IF(AY$2-$K$2&lt;$D47-1," ",IF(AY$2-$K$2+1&gt;'Primary Inputs'!$C$17,0,(SUM(OFFSET($K$114:$K$163,0,AY$2-$K$2-$D47+1)))*$F47))</f>
        <v>0</v>
      </c>
      <c r="AZ47" s="125">
        <f ca="1">IF(AZ$2-$K$2&lt;$D47-1," ",IF(AZ$2-$K$2+1&gt;'Primary Inputs'!$C$17,0,(SUM(OFFSET($K$114:$K$163,0,AZ$2-$K$2-$D47+1)))*$F47))</f>
        <v>0</v>
      </c>
      <c r="BA47" s="125">
        <f ca="1">IF(BA$2-$K$2&lt;$D47-1," ",IF(BA$2-$K$2+1&gt;'Primary Inputs'!$C$17,0,(SUM(OFFSET($K$114:$K$163,0,BA$2-$K$2-$D47+1)))*$F47))</f>
        <v>0</v>
      </c>
      <c r="BB47" s="125">
        <f ca="1">IF(BB$2-$K$2&lt;$D47-1," ",IF(BB$2-$K$2+1&gt;'Primary Inputs'!$C$17,0,(SUM(OFFSET($K$114:$K$163,0,BB$2-$K$2-$D47+1)))*$F47))</f>
        <v>0</v>
      </c>
      <c r="BC47" s="125">
        <f ca="1">IF(BC$2-$K$2&lt;$D47-1," ",IF(BC$2-$K$2+1&gt;'Primary Inputs'!$C$17,0,(SUM(OFFSET($K$114:$K$163,0,BC$2-$K$2-$D47+1)))*$F47))</f>
        <v>0</v>
      </c>
      <c r="BD47" s="125">
        <f ca="1">IF(BD$2-$K$2&lt;$D47-1," ",IF(BD$2-$K$2+1&gt;'Primary Inputs'!$C$17,0,(SUM(OFFSET($K$114:$K$163,0,BD$2-$K$2-$D47+1)))*$F47))</f>
        <v>0</v>
      </c>
      <c r="BE47" s="125">
        <f ca="1">IF(BE$2-$K$2&lt;$D47-1," ",IF(BE$2-$K$2+1&gt;'Primary Inputs'!$C$17,0,(SUM(OFFSET($K$114:$K$163,0,BE$2-$K$2-$D47+1)))*$F47))</f>
        <v>0</v>
      </c>
      <c r="BF47" s="125">
        <f ca="1">IF(BF$2-$K$2&lt;$D47-1," ",IF(BF$2-$K$2+1&gt;'Primary Inputs'!$C$17,0,(SUM(OFFSET($K$114:$K$163,0,BF$2-$K$2-$D47+1)))*$F47))</f>
        <v>0</v>
      </c>
      <c r="BG47" s="125">
        <f ca="1">IF(BG$2-$K$2&lt;$D47-1," ",IF(BG$2-$K$2+1&gt;'Primary Inputs'!$C$17,0,(SUM(OFFSET($K$114:$K$163,0,BG$2-$K$2-$D47+1)))*$F47))</f>
        <v>0</v>
      </c>
      <c r="BH47" s="125">
        <f ca="1">IF(BH$2-$K$2&lt;$D47-1," ",IF(BH$2-$K$2+1&gt;'Primary Inputs'!$C$17,0,(SUM(OFFSET($K$114:$K$163,0,BH$2-$K$2-$D47+1)))*$F47))</f>
        <v>0</v>
      </c>
    </row>
    <row r="48" spans="1:60">
      <c r="A48" s="104"/>
      <c r="B48" s="104"/>
      <c r="C48" s="104"/>
      <c r="D48" s="167">
        <v>42</v>
      </c>
      <c r="E48" t="s">
        <v>236</v>
      </c>
      <c r="F48" s="104">
        <f ca="1">OFFSET('Primary Inputs'!$E$12,0,Calculations!$D48-1)</f>
        <v>0</v>
      </c>
      <c r="G48" s="104"/>
      <c r="H48" s="104"/>
      <c r="I48" s="104"/>
      <c r="J48" s="104"/>
      <c r="K48" s="125" t="str">
        <f ca="1">IF(K$2-$K$2&lt;$D48-1," ",IF(K$2-$K$2+1&gt;'Primary Inputs'!$C$17,0,(SUM(OFFSET($K$114:$K$163,0,K$2-$K$2-$D48+1)))*$F48))</f>
        <v xml:space="preserve"> </v>
      </c>
      <c r="L48" s="125" t="str">
        <f ca="1">IF(L$2-$K$2&lt;$D48-1," ",IF(L$2-$K$2+1&gt;'Primary Inputs'!$C$17,0,(SUM(OFFSET($K$114:$K$163,0,L$2-$K$2-$D48+1)))*$F48))</f>
        <v xml:space="preserve"> </v>
      </c>
      <c r="M48" s="125" t="str">
        <f ca="1">IF(M$2-$K$2&lt;$D48-1," ",IF(M$2-$K$2+1&gt;'Primary Inputs'!$C$17,0,(SUM(OFFSET($K$114:$K$163,0,M$2-$K$2-$D48+1)))*$F48))</f>
        <v xml:space="preserve"> </v>
      </c>
      <c r="N48" s="125" t="str">
        <f ca="1">IF(N$2-$K$2&lt;$D48-1," ",IF(N$2-$K$2+1&gt;'Primary Inputs'!$C$17,0,(SUM(OFFSET($K$114:$K$163,0,N$2-$K$2-$D48+1)))*$F48))</f>
        <v xml:space="preserve"> </v>
      </c>
      <c r="O48" s="125" t="str">
        <f ca="1">IF(O$2-$K$2&lt;$D48-1," ",IF(O$2-$K$2+1&gt;'Primary Inputs'!$C$17,0,(SUM(OFFSET($K$114:$K$163,0,O$2-$K$2-$D48+1)))*$F48))</f>
        <v xml:space="preserve"> </v>
      </c>
      <c r="P48" s="125" t="str">
        <f ca="1">IF(P$2-$K$2&lt;$D48-1," ",IF(P$2-$K$2+1&gt;'Primary Inputs'!$C$17,0,(SUM(OFFSET($K$114:$K$163,0,P$2-$K$2-$D48+1)))*$F48))</f>
        <v xml:space="preserve"> </v>
      </c>
      <c r="Q48" s="125" t="str">
        <f ca="1">IF(Q$2-$K$2&lt;$D48-1," ",IF(Q$2-$K$2+1&gt;'Primary Inputs'!$C$17,0,(SUM(OFFSET($K$114:$K$163,0,Q$2-$K$2-$D48+1)))*$F48))</f>
        <v xml:space="preserve"> </v>
      </c>
      <c r="R48" s="125" t="str">
        <f ca="1">IF(R$2-$K$2&lt;$D48-1," ",IF(R$2-$K$2+1&gt;'Primary Inputs'!$C$17,0,(SUM(OFFSET($K$114:$K$163,0,R$2-$K$2-$D48+1)))*$F48))</f>
        <v xml:space="preserve"> </v>
      </c>
      <c r="S48" s="125" t="str">
        <f ca="1">IF(S$2-$K$2&lt;$D48-1," ",IF(S$2-$K$2+1&gt;'Primary Inputs'!$C$17,0,(SUM(OFFSET($K$114:$K$163,0,S$2-$K$2-$D48+1)))*$F48))</f>
        <v xml:space="preserve"> </v>
      </c>
      <c r="T48" s="125" t="str">
        <f ca="1">IF(T$2-$K$2&lt;$D48-1," ",IF(T$2-$K$2+1&gt;'Primary Inputs'!$C$17,0,(SUM(OFFSET($K$114:$K$163,0,T$2-$K$2-$D48+1)))*$F48))</f>
        <v xml:space="preserve"> </v>
      </c>
      <c r="U48" s="125" t="str">
        <f ca="1">IF(U$2-$K$2&lt;$D48-1," ",IF(U$2-$K$2+1&gt;'Primary Inputs'!$C$17,0,(SUM(OFFSET($K$114:$K$163,0,U$2-$K$2-$D48+1)))*$F48))</f>
        <v xml:space="preserve"> </v>
      </c>
      <c r="V48" s="125" t="str">
        <f ca="1">IF(V$2-$K$2&lt;$D48-1," ",IF(V$2-$K$2+1&gt;'Primary Inputs'!$C$17,0,(SUM(OFFSET($K$114:$K$163,0,V$2-$K$2-$D48+1)))*$F48))</f>
        <v xml:space="preserve"> </v>
      </c>
      <c r="W48" s="125" t="str">
        <f ca="1">IF(W$2-$K$2&lt;$D48-1," ",IF(W$2-$K$2+1&gt;'Primary Inputs'!$C$17,0,(SUM(OFFSET($K$114:$K$163,0,W$2-$K$2-$D48+1)))*$F48))</f>
        <v xml:space="preserve"> </v>
      </c>
      <c r="X48" s="125" t="str">
        <f ca="1">IF(X$2-$K$2&lt;$D48-1," ",IF(X$2-$K$2+1&gt;'Primary Inputs'!$C$17,0,(SUM(OFFSET($K$114:$K$163,0,X$2-$K$2-$D48+1)))*$F48))</f>
        <v xml:space="preserve"> </v>
      </c>
      <c r="Y48" s="125" t="str">
        <f ca="1">IF(Y$2-$K$2&lt;$D48-1," ",IF(Y$2-$K$2+1&gt;'Primary Inputs'!$C$17,0,(SUM(OFFSET($K$114:$K$163,0,Y$2-$K$2-$D48+1)))*$F48))</f>
        <v xml:space="preserve"> </v>
      </c>
      <c r="Z48" s="125" t="str">
        <f ca="1">IF(Z$2-$K$2&lt;$D48-1," ",IF(Z$2-$K$2+1&gt;'Primary Inputs'!$C$17,0,(SUM(OFFSET($K$114:$K$163,0,Z$2-$K$2-$D48+1)))*$F48))</f>
        <v xml:space="preserve"> </v>
      </c>
      <c r="AA48" s="125" t="str">
        <f ca="1">IF(AA$2-$K$2&lt;$D48-1," ",IF(AA$2-$K$2+1&gt;'Primary Inputs'!$C$17,0,(SUM(OFFSET($K$114:$K$163,0,AA$2-$K$2-$D48+1)))*$F48))</f>
        <v xml:space="preserve"> </v>
      </c>
      <c r="AB48" s="125" t="str">
        <f ca="1">IF(AB$2-$K$2&lt;$D48-1," ",IF(AB$2-$K$2+1&gt;'Primary Inputs'!$C$17,0,(SUM(OFFSET($K$114:$K$163,0,AB$2-$K$2-$D48+1)))*$F48))</f>
        <v xml:space="preserve"> </v>
      </c>
      <c r="AC48" s="125" t="str">
        <f ca="1">IF(AC$2-$K$2&lt;$D48-1," ",IF(AC$2-$K$2+1&gt;'Primary Inputs'!$C$17,0,(SUM(OFFSET($K$114:$K$163,0,AC$2-$K$2-$D48+1)))*$F48))</f>
        <v xml:space="preserve"> </v>
      </c>
      <c r="AD48" s="125" t="str">
        <f ca="1">IF(AD$2-$K$2&lt;$D48-1," ",IF(AD$2-$K$2+1&gt;'Primary Inputs'!$C$17,0,(SUM(OFFSET($K$114:$K$163,0,AD$2-$K$2-$D48+1)))*$F48))</f>
        <v xml:space="preserve"> </v>
      </c>
      <c r="AE48" s="125" t="str">
        <f ca="1">IF(AE$2-$K$2&lt;$D48-1," ",IF(AE$2-$K$2+1&gt;'Primary Inputs'!$C$17,0,(SUM(OFFSET($K$114:$K$163,0,AE$2-$K$2-$D48+1)))*$F48))</f>
        <v xml:space="preserve"> </v>
      </c>
      <c r="AF48" s="125" t="str">
        <f ca="1">IF(AF$2-$K$2&lt;$D48-1," ",IF(AF$2-$K$2+1&gt;'Primary Inputs'!$C$17,0,(SUM(OFFSET($K$114:$K$163,0,AF$2-$K$2-$D48+1)))*$F48))</f>
        <v xml:space="preserve"> </v>
      </c>
      <c r="AG48" s="125" t="str">
        <f ca="1">IF(AG$2-$K$2&lt;$D48-1," ",IF(AG$2-$K$2+1&gt;'Primary Inputs'!$C$17,0,(SUM(OFFSET($K$114:$K$163,0,AG$2-$K$2-$D48+1)))*$F48))</f>
        <v xml:space="preserve"> </v>
      </c>
      <c r="AH48" s="125" t="str">
        <f ca="1">IF(AH$2-$K$2&lt;$D48-1," ",IF(AH$2-$K$2+1&gt;'Primary Inputs'!$C$17,0,(SUM(OFFSET($K$114:$K$163,0,AH$2-$K$2-$D48+1)))*$F48))</f>
        <v xml:space="preserve"> </v>
      </c>
      <c r="AI48" s="125" t="str">
        <f ca="1">IF(AI$2-$K$2&lt;$D48-1," ",IF(AI$2-$K$2+1&gt;'Primary Inputs'!$C$17,0,(SUM(OFFSET($K$114:$K$163,0,AI$2-$K$2-$D48+1)))*$F48))</f>
        <v xml:space="preserve"> </v>
      </c>
      <c r="AJ48" s="125" t="str">
        <f ca="1">IF(AJ$2-$K$2&lt;$D48-1," ",IF(AJ$2-$K$2+1&gt;'Primary Inputs'!$C$17,0,(SUM(OFFSET($K$114:$K$163,0,AJ$2-$K$2-$D48+1)))*$F48))</f>
        <v xml:space="preserve"> </v>
      </c>
      <c r="AK48" s="125" t="str">
        <f ca="1">IF(AK$2-$K$2&lt;$D48-1," ",IF(AK$2-$K$2+1&gt;'Primary Inputs'!$C$17,0,(SUM(OFFSET($K$114:$K$163,0,AK$2-$K$2-$D48+1)))*$F48))</f>
        <v xml:space="preserve"> </v>
      </c>
      <c r="AL48" s="125" t="str">
        <f ca="1">IF(AL$2-$K$2&lt;$D48-1," ",IF(AL$2-$K$2+1&gt;'Primary Inputs'!$C$17,0,(SUM(OFFSET($K$114:$K$163,0,AL$2-$K$2-$D48+1)))*$F48))</f>
        <v xml:space="preserve"> </v>
      </c>
      <c r="AM48" s="125" t="str">
        <f ca="1">IF(AM$2-$K$2&lt;$D48-1," ",IF(AM$2-$K$2+1&gt;'Primary Inputs'!$C$17,0,(SUM(OFFSET($K$114:$K$163,0,AM$2-$K$2-$D48+1)))*$F48))</f>
        <v xml:space="preserve"> </v>
      </c>
      <c r="AN48" s="125" t="str">
        <f ca="1">IF(AN$2-$K$2&lt;$D48-1," ",IF(AN$2-$K$2+1&gt;'Primary Inputs'!$C$17,0,(SUM(OFFSET($K$114:$K$163,0,AN$2-$K$2-$D48+1)))*$F48))</f>
        <v xml:space="preserve"> </v>
      </c>
      <c r="AO48" s="125" t="str">
        <f ca="1">IF(AO$2-$K$2&lt;$D48-1," ",IF(AO$2-$K$2+1&gt;'Primary Inputs'!$C$17,0,(SUM(OFFSET($K$114:$K$163,0,AO$2-$K$2-$D48+1)))*$F48))</f>
        <v xml:space="preserve"> </v>
      </c>
      <c r="AP48" s="125" t="str">
        <f ca="1">IF(AP$2-$K$2&lt;$D48-1," ",IF(AP$2-$K$2+1&gt;'Primary Inputs'!$C$17,0,(SUM(OFFSET($K$114:$K$163,0,AP$2-$K$2-$D48+1)))*$F48))</f>
        <v xml:space="preserve"> </v>
      </c>
      <c r="AQ48" s="125" t="str">
        <f ca="1">IF(AQ$2-$K$2&lt;$D48-1," ",IF(AQ$2-$K$2+1&gt;'Primary Inputs'!$C$17,0,(SUM(OFFSET($K$114:$K$163,0,AQ$2-$K$2-$D48+1)))*$F48))</f>
        <v xml:space="preserve"> </v>
      </c>
      <c r="AR48" s="125" t="str">
        <f ca="1">IF(AR$2-$K$2&lt;$D48-1," ",IF(AR$2-$K$2+1&gt;'Primary Inputs'!$C$17,0,(SUM(OFFSET($K$114:$K$163,0,AR$2-$K$2-$D48+1)))*$F48))</f>
        <v xml:space="preserve"> </v>
      </c>
      <c r="AS48" s="125" t="str">
        <f ca="1">IF(AS$2-$K$2&lt;$D48-1," ",IF(AS$2-$K$2+1&gt;'Primary Inputs'!$C$17,0,(SUM(OFFSET($K$114:$K$163,0,AS$2-$K$2-$D48+1)))*$F48))</f>
        <v xml:space="preserve"> </v>
      </c>
      <c r="AT48" s="125" t="str">
        <f ca="1">IF(AT$2-$K$2&lt;$D48-1," ",IF(AT$2-$K$2+1&gt;'Primary Inputs'!$C$17,0,(SUM(OFFSET($K$114:$K$163,0,AT$2-$K$2-$D48+1)))*$F48))</f>
        <v xml:space="preserve"> </v>
      </c>
      <c r="AU48" s="125" t="str">
        <f ca="1">IF(AU$2-$K$2&lt;$D48-1," ",IF(AU$2-$K$2+1&gt;'Primary Inputs'!$C$17,0,(SUM(OFFSET($K$114:$K$163,0,AU$2-$K$2-$D48+1)))*$F48))</f>
        <v xml:space="preserve"> </v>
      </c>
      <c r="AV48" s="125" t="str">
        <f ca="1">IF(AV$2-$K$2&lt;$D48-1," ",IF(AV$2-$K$2+1&gt;'Primary Inputs'!$C$17,0,(SUM(OFFSET($K$114:$K$163,0,AV$2-$K$2-$D48+1)))*$F48))</f>
        <v xml:space="preserve"> </v>
      </c>
      <c r="AW48" s="125" t="str">
        <f ca="1">IF(AW$2-$K$2&lt;$D48-1," ",IF(AW$2-$K$2+1&gt;'Primary Inputs'!$C$17,0,(SUM(OFFSET($K$114:$K$163,0,AW$2-$K$2-$D48+1)))*$F48))</f>
        <v xml:space="preserve"> </v>
      </c>
      <c r="AX48" s="125" t="str">
        <f ca="1">IF(AX$2-$K$2&lt;$D48-1," ",IF(AX$2-$K$2+1&gt;'Primary Inputs'!$C$17,0,(SUM(OFFSET($K$114:$K$163,0,AX$2-$K$2-$D48+1)))*$F48))</f>
        <v xml:space="preserve"> </v>
      </c>
      <c r="AY48" s="125" t="str">
        <f ca="1">IF(AY$2-$K$2&lt;$D48-1," ",IF(AY$2-$K$2+1&gt;'Primary Inputs'!$C$17,0,(SUM(OFFSET($K$114:$K$163,0,AY$2-$K$2-$D48+1)))*$F48))</f>
        <v xml:space="preserve"> </v>
      </c>
      <c r="AZ48" s="125">
        <f ca="1">IF(AZ$2-$K$2&lt;$D48-1," ",IF(AZ$2-$K$2+1&gt;'Primary Inputs'!$C$17,0,(SUM(OFFSET($K$114:$K$163,0,AZ$2-$K$2-$D48+1)))*$F48))</f>
        <v>0</v>
      </c>
      <c r="BA48" s="125">
        <f ca="1">IF(BA$2-$K$2&lt;$D48-1," ",IF(BA$2-$K$2+1&gt;'Primary Inputs'!$C$17,0,(SUM(OFFSET($K$114:$K$163,0,BA$2-$K$2-$D48+1)))*$F48))</f>
        <v>0</v>
      </c>
      <c r="BB48" s="125">
        <f ca="1">IF(BB$2-$K$2&lt;$D48-1," ",IF(BB$2-$K$2+1&gt;'Primary Inputs'!$C$17,0,(SUM(OFFSET($K$114:$K$163,0,BB$2-$K$2-$D48+1)))*$F48))</f>
        <v>0</v>
      </c>
      <c r="BC48" s="125">
        <f ca="1">IF(BC$2-$K$2&lt;$D48-1," ",IF(BC$2-$K$2+1&gt;'Primary Inputs'!$C$17,0,(SUM(OFFSET($K$114:$K$163,0,BC$2-$K$2-$D48+1)))*$F48))</f>
        <v>0</v>
      </c>
      <c r="BD48" s="125">
        <f ca="1">IF(BD$2-$K$2&lt;$D48-1," ",IF(BD$2-$K$2+1&gt;'Primary Inputs'!$C$17,0,(SUM(OFFSET($K$114:$K$163,0,BD$2-$K$2-$D48+1)))*$F48))</f>
        <v>0</v>
      </c>
      <c r="BE48" s="125">
        <f ca="1">IF(BE$2-$K$2&lt;$D48-1," ",IF(BE$2-$K$2+1&gt;'Primary Inputs'!$C$17,0,(SUM(OFFSET($K$114:$K$163,0,BE$2-$K$2-$D48+1)))*$F48))</f>
        <v>0</v>
      </c>
      <c r="BF48" s="125">
        <f ca="1">IF(BF$2-$K$2&lt;$D48-1," ",IF(BF$2-$K$2+1&gt;'Primary Inputs'!$C$17,0,(SUM(OFFSET($K$114:$K$163,0,BF$2-$K$2-$D48+1)))*$F48))</f>
        <v>0</v>
      </c>
      <c r="BG48" s="125">
        <f ca="1">IF(BG$2-$K$2&lt;$D48-1," ",IF(BG$2-$K$2+1&gt;'Primary Inputs'!$C$17,0,(SUM(OFFSET($K$114:$K$163,0,BG$2-$K$2-$D48+1)))*$F48))</f>
        <v>0</v>
      </c>
      <c r="BH48" s="125">
        <f ca="1">IF(BH$2-$K$2&lt;$D48-1," ",IF(BH$2-$K$2+1&gt;'Primary Inputs'!$C$17,0,(SUM(OFFSET($K$114:$K$163,0,BH$2-$K$2-$D48+1)))*$F48))</f>
        <v>0</v>
      </c>
    </row>
    <row r="49" spans="1:60">
      <c r="A49" s="104"/>
      <c r="B49" s="104"/>
      <c r="C49" s="104"/>
      <c r="D49" s="167">
        <v>43</v>
      </c>
      <c r="E49" t="s">
        <v>237</v>
      </c>
      <c r="F49" s="104">
        <f ca="1">OFFSET('Primary Inputs'!$E$12,0,Calculations!$D49-1)</f>
        <v>0</v>
      </c>
      <c r="G49" s="104"/>
      <c r="H49" s="104"/>
      <c r="I49" s="104"/>
      <c r="J49" s="104"/>
      <c r="K49" s="125" t="str">
        <f ca="1">IF(K$2-$K$2&lt;$D49-1," ",IF(K$2-$K$2+1&gt;'Primary Inputs'!$C$17,0,(SUM(OFFSET($K$114:$K$163,0,K$2-$K$2-$D49+1)))*$F49))</f>
        <v xml:space="preserve"> </v>
      </c>
      <c r="L49" s="125" t="str">
        <f ca="1">IF(L$2-$K$2&lt;$D49-1," ",IF(L$2-$K$2+1&gt;'Primary Inputs'!$C$17,0,(SUM(OFFSET($K$114:$K$163,0,L$2-$K$2-$D49+1)))*$F49))</f>
        <v xml:space="preserve"> </v>
      </c>
      <c r="M49" s="125" t="str">
        <f ca="1">IF(M$2-$K$2&lt;$D49-1," ",IF(M$2-$K$2+1&gt;'Primary Inputs'!$C$17,0,(SUM(OFFSET($K$114:$K$163,0,M$2-$K$2-$D49+1)))*$F49))</f>
        <v xml:space="preserve"> </v>
      </c>
      <c r="N49" s="125" t="str">
        <f ca="1">IF(N$2-$K$2&lt;$D49-1," ",IF(N$2-$K$2+1&gt;'Primary Inputs'!$C$17,0,(SUM(OFFSET($K$114:$K$163,0,N$2-$K$2-$D49+1)))*$F49))</f>
        <v xml:space="preserve"> </v>
      </c>
      <c r="O49" s="125" t="str">
        <f ca="1">IF(O$2-$K$2&lt;$D49-1," ",IF(O$2-$K$2+1&gt;'Primary Inputs'!$C$17,0,(SUM(OFFSET($K$114:$K$163,0,O$2-$K$2-$D49+1)))*$F49))</f>
        <v xml:space="preserve"> </v>
      </c>
      <c r="P49" s="125" t="str">
        <f ca="1">IF(P$2-$K$2&lt;$D49-1," ",IF(P$2-$K$2+1&gt;'Primary Inputs'!$C$17,0,(SUM(OFFSET($K$114:$K$163,0,P$2-$K$2-$D49+1)))*$F49))</f>
        <v xml:space="preserve"> </v>
      </c>
      <c r="Q49" s="125" t="str">
        <f ca="1">IF(Q$2-$K$2&lt;$D49-1," ",IF(Q$2-$K$2+1&gt;'Primary Inputs'!$C$17,0,(SUM(OFFSET($K$114:$K$163,0,Q$2-$K$2-$D49+1)))*$F49))</f>
        <v xml:space="preserve"> </v>
      </c>
      <c r="R49" s="125" t="str">
        <f ca="1">IF(R$2-$K$2&lt;$D49-1," ",IF(R$2-$K$2+1&gt;'Primary Inputs'!$C$17,0,(SUM(OFFSET($K$114:$K$163,0,R$2-$K$2-$D49+1)))*$F49))</f>
        <v xml:space="preserve"> </v>
      </c>
      <c r="S49" s="125" t="str">
        <f ca="1">IF(S$2-$K$2&lt;$D49-1," ",IF(S$2-$K$2+1&gt;'Primary Inputs'!$C$17,0,(SUM(OFFSET($K$114:$K$163,0,S$2-$K$2-$D49+1)))*$F49))</f>
        <v xml:space="preserve"> </v>
      </c>
      <c r="T49" s="125" t="str">
        <f ca="1">IF(T$2-$K$2&lt;$D49-1," ",IF(T$2-$K$2+1&gt;'Primary Inputs'!$C$17,0,(SUM(OFFSET($K$114:$K$163,0,T$2-$K$2-$D49+1)))*$F49))</f>
        <v xml:space="preserve"> </v>
      </c>
      <c r="U49" s="125" t="str">
        <f ca="1">IF(U$2-$K$2&lt;$D49-1," ",IF(U$2-$K$2+1&gt;'Primary Inputs'!$C$17,0,(SUM(OFFSET($K$114:$K$163,0,U$2-$K$2-$D49+1)))*$F49))</f>
        <v xml:space="preserve"> </v>
      </c>
      <c r="V49" s="125" t="str">
        <f ca="1">IF(V$2-$K$2&lt;$D49-1," ",IF(V$2-$K$2+1&gt;'Primary Inputs'!$C$17,0,(SUM(OFFSET($K$114:$K$163,0,V$2-$K$2-$D49+1)))*$F49))</f>
        <v xml:space="preserve"> </v>
      </c>
      <c r="W49" s="125" t="str">
        <f ca="1">IF(W$2-$K$2&lt;$D49-1," ",IF(W$2-$K$2+1&gt;'Primary Inputs'!$C$17,0,(SUM(OFFSET($K$114:$K$163,0,W$2-$K$2-$D49+1)))*$F49))</f>
        <v xml:space="preserve"> </v>
      </c>
      <c r="X49" s="125" t="str">
        <f ca="1">IF(X$2-$K$2&lt;$D49-1," ",IF(X$2-$K$2+1&gt;'Primary Inputs'!$C$17,0,(SUM(OFFSET($K$114:$K$163,0,X$2-$K$2-$D49+1)))*$F49))</f>
        <v xml:space="preserve"> </v>
      </c>
      <c r="Y49" s="125" t="str">
        <f ca="1">IF(Y$2-$K$2&lt;$D49-1," ",IF(Y$2-$K$2+1&gt;'Primary Inputs'!$C$17,0,(SUM(OFFSET($K$114:$K$163,0,Y$2-$K$2-$D49+1)))*$F49))</f>
        <v xml:space="preserve"> </v>
      </c>
      <c r="Z49" s="125" t="str">
        <f ca="1">IF(Z$2-$K$2&lt;$D49-1," ",IF(Z$2-$K$2+1&gt;'Primary Inputs'!$C$17,0,(SUM(OFFSET($K$114:$K$163,0,Z$2-$K$2-$D49+1)))*$F49))</f>
        <v xml:space="preserve"> </v>
      </c>
      <c r="AA49" s="125" t="str">
        <f ca="1">IF(AA$2-$K$2&lt;$D49-1," ",IF(AA$2-$K$2+1&gt;'Primary Inputs'!$C$17,0,(SUM(OFFSET($K$114:$K$163,0,AA$2-$K$2-$D49+1)))*$F49))</f>
        <v xml:space="preserve"> </v>
      </c>
      <c r="AB49" s="125" t="str">
        <f ca="1">IF(AB$2-$K$2&lt;$D49-1," ",IF(AB$2-$K$2+1&gt;'Primary Inputs'!$C$17,0,(SUM(OFFSET($K$114:$K$163,0,AB$2-$K$2-$D49+1)))*$F49))</f>
        <v xml:space="preserve"> </v>
      </c>
      <c r="AC49" s="125" t="str">
        <f ca="1">IF(AC$2-$K$2&lt;$D49-1," ",IF(AC$2-$K$2+1&gt;'Primary Inputs'!$C$17,0,(SUM(OFFSET($K$114:$K$163,0,AC$2-$K$2-$D49+1)))*$F49))</f>
        <v xml:space="preserve"> </v>
      </c>
      <c r="AD49" s="125" t="str">
        <f ca="1">IF(AD$2-$K$2&lt;$D49-1," ",IF(AD$2-$K$2+1&gt;'Primary Inputs'!$C$17,0,(SUM(OFFSET($K$114:$K$163,0,AD$2-$K$2-$D49+1)))*$F49))</f>
        <v xml:space="preserve"> </v>
      </c>
      <c r="AE49" s="125" t="str">
        <f ca="1">IF(AE$2-$K$2&lt;$D49-1," ",IF(AE$2-$K$2+1&gt;'Primary Inputs'!$C$17,0,(SUM(OFFSET($K$114:$K$163,0,AE$2-$K$2-$D49+1)))*$F49))</f>
        <v xml:space="preserve"> </v>
      </c>
      <c r="AF49" s="125" t="str">
        <f ca="1">IF(AF$2-$K$2&lt;$D49-1," ",IF(AF$2-$K$2+1&gt;'Primary Inputs'!$C$17,0,(SUM(OFFSET($K$114:$K$163,0,AF$2-$K$2-$D49+1)))*$F49))</f>
        <v xml:space="preserve"> </v>
      </c>
      <c r="AG49" s="125" t="str">
        <f ca="1">IF(AG$2-$K$2&lt;$D49-1," ",IF(AG$2-$K$2+1&gt;'Primary Inputs'!$C$17,0,(SUM(OFFSET($K$114:$K$163,0,AG$2-$K$2-$D49+1)))*$F49))</f>
        <v xml:space="preserve"> </v>
      </c>
      <c r="AH49" s="125" t="str">
        <f ca="1">IF(AH$2-$K$2&lt;$D49-1," ",IF(AH$2-$K$2+1&gt;'Primary Inputs'!$C$17,0,(SUM(OFFSET($K$114:$K$163,0,AH$2-$K$2-$D49+1)))*$F49))</f>
        <v xml:space="preserve"> </v>
      </c>
      <c r="AI49" s="125" t="str">
        <f ca="1">IF(AI$2-$K$2&lt;$D49-1," ",IF(AI$2-$K$2+1&gt;'Primary Inputs'!$C$17,0,(SUM(OFFSET($K$114:$K$163,0,AI$2-$K$2-$D49+1)))*$F49))</f>
        <v xml:space="preserve"> </v>
      </c>
      <c r="AJ49" s="125" t="str">
        <f ca="1">IF(AJ$2-$K$2&lt;$D49-1," ",IF(AJ$2-$K$2+1&gt;'Primary Inputs'!$C$17,0,(SUM(OFFSET($K$114:$K$163,0,AJ$2-$K$2-$D49+1)))*$F49))</f>
        <v xml:space="preserve"> </v>
      </c>
      <c r="AK49" s="125" t="str">
        <f ca="1">IF(AK$2-$K$2&lt;$D49-1," ",IF(AK$2-$K$2+1&gt;'Primary Inputs'!$C$17,0,(SUM(OFFSET($K$114:$K$163,0,AK$2-$K$2-$D49+1)))*$F49))</f>
        <v xml:space="preserve"> </v>
      </c>
      <c r="AL49" s="125" t="str">
        <f ca="1">IF(AL$2-$K$2&lt;$D49-1," ",IF(AL$2-$K$2+1&gt;'Primary Inputs'!$C$17,0,(SUM(OFFSET($K$114:$K$163,0,AL$2-$K$2-$D49+1)))*$F49))</f>
        <v xml:space="preserve"> </v>
      </c>
      <c r="AM49" s="125" t="str">
        <f ca="1">IF(AM$2-$K$2&lt;$D49-1," ",IF(AM$2-$K$2+1&gt;'Primary Inputs'!$C$17,0,(SUM(OFFSET($K$114:$K$163,0,AM$2-$K$2-$D49+1)))*$F49))</f>
        <v xml:space="preserve"> </v>
      </c>
      <c r="AN49" s="125" t="str">
        <f ca="1">IF(AN$2-$K$2&lt;$D49-1," ",IF(AN$2-$K$2+1&gt;'Primary Inputs'!$C$17,0,(SUM(OFFSET($K$114:$K$163,0,AN$2-$K$2-$D49+1)))*$F49))</f>
        <v xml:space="preserve"> </v>
      </c>
      <c r="AO49" s="125" t="str">
        <f ca="1">IF(AO$2-$K$2&lt;$D49-1," ",IF(AO$2-$K$2+1&gt;'Primary Inputs'!$C$17,0,(SUM(OFFSET($K$114:$K$163,0,AO$2-$K$2-$D49+1)))*$F49))</f>
        <v xml:space="preserve"> </v>
      </c>
      <c r="AP49" s="125" t="str">
        <f ca="1">IF(AP$2-$K$2&lt;$D49-1," ",IF(AP$2-$K$2+1&gt;'Primary Inputs'!$C$17,0,(SUM(OFFSET($K$114:$K$163,0,AP$2-$K$2-$D49+1)))*$F49))</f>
        <v xml:space="preserve"> </v>
      </c>
      <c r="AQ49" s="125" t="str">
        <f ca="1">IF(AQ$2-$K$2&lt;$D49-1," ",IF(AQ$2-$K$2+1&gt;'Primary Inputs'!$C$17,0,(SUM(OFFSET($K$114:$K$163,0,AQ$2-$K$2-$D49+1)))*$F49))</f>
        <v xml:space="preserve"> </v>
      </c>
      <c r="AR49" s="125" t="str">
        <f ca="1">IF(AR$2-$K$2&lt;$D49-1," ",IF(AR$2-$K$2+1&gt;'Primary Inputs'!$C$17,0,(SUM(OFFSET($K$114:$K$163,0,AR$2-$K$2-$D49+1)))*$F49))</f>
        <v xml:space="preserve"> </v>
      </c>
      <c r="AS49" s="125" t="str">
        <f ca="1">IF(AS$2-$K$2&lt;$D49-1," ",IF(AS$2-$K$2+1&gt;'Primary Inputs'!$C$17,0,(SUM(OFFSET($K$114:$K$163,0,AS$2-$K$2-$D49+1)))*$F49))</f>
        <v xml:space="preserve"> </v>
      </c>
      <c r="AT49" s="125" t="str">
        <f ca="1">IF(AT$2-$K$2&lt;$D49-1," ",IF(AT$2-$K$2+1&gt;'Primary Inputs'!$C$17,0,(SUM(OFFSET($K$114:$K$163,0,AT$2-$K$2-$D49+1)))*$F49))</f>
        <v xml:space="preserve"> </v>
      </c>
      <c r="AU49" s="125" t="str">
        <f ca="1">IF(AU$2-$K$2&lt;$D49-1," ",IF(AU$2-$K$2+1&gt;'Primary Inputs'!$C$17,0,(SUM(OFFSET($K$114:$K$163,0,AU$2-$K$2-$D49+1)))*$F49))</f>
        <v xml:space="preserve"> </v>
      </c>
      <c r="AV49" s="125" t="str">
        <f ca="1">IF(AV$2-$K$2&lt;$D49-1," ",IF(AV$2-$K$2+1&gt;'Primary Inputs'!$C$17,0,(SUM(OFFSET($K$114:$K$163,0,AV$2-$K$2-$D49+1)))*$F49))</f>
        <v xml:space="preserve"> </v>
      </c>
      <c r="AW49" s="125" t="str">
        <f ca="1">IF(AW$2-$K$2&lt;$D49-1," ",IF(AW$2-$K$2+1&gt;'Primary Inputs'!$C$17,0,(SUM(OFFSET($K$114:$K$163,0,AW$2-$K$2-$D49+1)))*$F49))</f>
        <v xml:space="preserve"> </v>
      </c>
      <c r="AX49" s="125" t="str">
        <f ca="1">IF(AX$2-$K$2&lt;$D49-1," ",IF(AX$2-$K$2+1&gt;'Primary Inputs'!$C$17,0,(SUM(OFFSET($K$114:$K$163,0,AX$2-$K$2-$D49+1)))*$F49))</f>
        <v xml:space="preserve"> </v>
      </c>
      <c r="AY49" s="125" t="str">
        <f ca="1">IF(AY$2-$K$2&lt;$D49-1," ",IF(AY$2-$K$2+1&gt;'Primary Inputs'!$C$17,0,(SUM(OFFSET($K$114:$K$163,0,AY$2-$K$2-$D49+1)))*$F49))</f>
        <v xml:space="preserve"> </v>
      </c>
      <c r="AZ49" s="125" t="str">
        <f ca="1">IF(AZ$2-$K$2&lt;$D49-1," ",IF(AZ$2-$K$2+1&gt;'Primary Inputs'!$C$17,0,(SUM(OFFSET($K$114:$K$163,0,AZ$2-$K$2-$D49+1)))*$F49))</f>
        <v xml:space="preserve"> </v>
      </c>
      <c r="BA49" s="125">
        <f ca="1">IF(BA$2-$K$2&lt;$D49-1," ",IF(BA$2-$K$2+1&gt;'Primary Inputs'!$C$17,0,(SUM(OFFSET($K$114:$K$163,0,BA$2-$K$2-$D49+1)))*$F49))</f>
        <v>0</v>
      </c>
      <c r="BB49" s="125">
        <f ca="1">IF(BB$2-$K$2&lt;$D49-1," ",IF(BB$2-$K$2+1&gt;'Primary Inputs'!$C$17,0,(SUM(OFFSET($K$114:$K$163,0,BB$2-$K$2-$D49+1)))*$F49))</f>
        <v>0</v>
      </c>
      <c r="BC49" s="125">
        <f ca="1">IF(BC$2-$K$2&lt;$D49-1," ",IF(BC$2-$K$2+1&gt;'Primary Inputs'!$C$17,0,(SUM(OFFSET($K$114:$K$163,0,BC$2-$K$2-$D49+1)))*$F49))</f>
        <v>0</v>
      </c>
      <c r="BD49" s="125">
        <f ca="1">IF(BD$2-$K$2&lt;$D49-1," ",IF(BD$2-$K$2+1&gt;'Primary Inputs'!$C$17,0,(SUM(OFFSET($K$114:$K$163,0,BD$2-$K$2-$D49+1)))*$F49))</f>
        <v>0</v>
      </c>
      <c r="BE49" s="125">
        <f ca="1">IF(BE$2-$K$2&lt;$D49-1," ",IF(BE$2-$K$2+1&gt;'Primary Inputs'!$C$17,0,(SUM(OFFSET($K$114:$K$163,0,BE$2-$K$2-$D49+1)))*$F49))</f>
        <v>0</v>
      </c>
      <c r="BF49" s="125">
        <f ca="1">IF(BF$2-$K$2&lt;$D49-1," ",IF(BF$2-$K$2+1&gt;'Primary Inputs'!$C$17,0,(SUM(OFFSET($K$114:$K$163,0,BF$2-$K$2-$D49+1)))*$F49))</f>
        <v>0</v>
      </c>
      <c r="BG49" s="125">
        <f ca="1">IF(BG$2-$K$2&lt;$D49-1," ",IF(BG$2-$K$2+1&gt;'Primary Inputs'!$C$17,0,(SUM(OFFSET($K$114:$K$163,0,BG$2-$K$2-$D49+1)))*$F49))</f>
        <v>0</v>
      </c>
      <c r="BH49" s="125">
        <f ca="1">IF(BH$2-$K$2&lt;$D49-1," ",IF(BH$2-$K$2+1&gt;'Primary Inputs'!$C$17,0,(SUM(OFFSET($K$114:$K$163,0,BH$2-$K$2-$D49+1)))*$F49))</f>
        <v>0</v>
      </c>
    </row>
    <row r="50" spans="1:60">
      <c r="A50" s="104"/>
      <c r="B50" s="104"/>
      <c r="C50" s="104"/>
      <c r="D50" s="167">
        <v>44</v>
      </c>
      <c r="E50" t="s">
        <v>238</v>
      </c>
      <c r="F50" s="104">
        <f ca="1">OFFSET('Primary Inputs'!$E$12,0,Calculations!$D50-1)</f>
        <v>0</v>
      </c>
      <c r="G50" s="104"/>
      <c r="H50" s="104"/>
      <c r="I50" s="104"/>
      <c r="J50" s="104"/>
      <c r="K50" s="125" t="str">
        <f ca="1">IF(K$2-$K$2&lt;$D50-1," ",IF(K$2-$K$2+1&gt;'Primary Inputs'!$C$17,0,(SUM(OFFSET($K$114:$K$163,0,K$2-$K$2-$D50+1)))*$F50))</f>
        <v xml:space="preserve"> </v>
      </c>
      <c r="L50" s="125" t="str">
        <f ca="1">IF(L$2-$K$2&lt;$D50-1," ",IF(L$2-$K$2+1&gt;'Primary Inputs'!$C$17,0,(SUM(OFFSET($K$114:$K$163,0,L$2-$K$2-$D50+1)))*$F50))</f>
        <v xml:space="preserve"> </v>
      </c>
      <c r="M50" s="125" t="str">
        <f ca="1">IF(M$2-$K$2&lt;$D50-1," ",IF(M$2-$K$2+1&gt;'Primary Inputs'!$C$17,0,(SUM(OFFSET($K$114:$K$163,0,M$2-$K$2-$D50+1)))*$F50))</f>
        <v xml:space="preserve"> </v>
      </c>
      <c r="N50" s="125" t="str">
        <f ca="1">IF(N$2-$K$2&lt;$D50-1," ",IF(N$2-$K$2+1&gt;'Primary Inputs'!$C$17,0,(SUM(OFFSET($K$114:$K$163,0,N$2-$K$2-$D50+1)))*$F50))</f>
        <v xml:space="preserve"> </v>
      </c>
      <c r="O50" s="125" t="str">
        <f ca="1">IF(O$2-$K$2&lt;$D50-1," ",IF(O$2-$K$2+1&gt;'Primary Inputs'!$C$17,0,(SUM(OFFSET($K$114:$K$163,0,O$2-$K$2-$D50+1)))*$F50))</f>
        <v xml:space="preserve"> </v>
      </c>
      <c r="P50" s="125" t="str">
        <f ca="1">IF(P$2-$K$2&lt;$D50-1," ",IF(P$2-$K$2+1&gt;'Primary Inputs'!$C$17,0,(SUM(OFFSET($K$114:$K$163,0,P$2-$K$2-$D50+1)))*$F50))</f>
        <v xml:space="preserve"> </v>
      </c>
      <c r="Q50" s="125" t="str">
        <f ca="1">IF(Q$2-$K$2&lt;$D50-1," ",IF(Q$2-$K$2+1&gt;'Primary Inputs'!$C$17,0,(SUM(OFFSET($K$114:$K$163,0,Q$2-$K$2-$D50+1)))*$F50))</f>
        <v xml:space="preserve"> </v>
      </c>
      <c r="R50" s="125" t="str">
        <f ca="1">IF(R$2-$K$2&lt;$D50-1," ",IF(R$2-$K$2+1&gt;'Primary Inputs'!$C$17,0,(SUM(OFFSET($K$114:$K$163,0,R$2-$K$2-$D50+1)))*$F50))</f>
        <v xml:space="preserve"> </v>
      </c>
      <c r="S50" s="125" t="str">
        <f ca="1">IF(S$2-$K$2&lt;$D50-1," ",IF(S$2-$K$2+1&gt;'Primary Inputs'!$C$17,0,(SUM(OFFSET($K$114:$K$163,0,S$2-$K$2-$D50+1)))*$F50))</f>
        <v xml:space="preserve"> </v>
      </c>
      <c r="T50" s="125" t="str">
        <f ca="1">IF(T$2-$K$2&lt;$D50-1," ",IF(T$2-$K$2+1&gt;'Primary Inputs'!$C$17,0,(SUM(OFFSET($K$114:$K$163,0,T$2-$K$2-$D50+1)))*$F50))</f>
        <v xml:space="preserve"> </v>
      </c>
      <c r="U50" s="125" t="str">
        <f ca="1">IF(U$2-$K$2&lt;$D50-1," ",IF(U$2-$K$2+1&gt;'Primary Inputs'!$C$17,0,(SUM(OFFSET($K$114:$K$163,0,U$2-$K$2-$D50+1)))*$F50))</f>
        <v xml:space="preserve"> </v>
      </c>
      <c r="V50" s="125" t="str">
        <f ca="1">IF(V$2-$K$2&lt;$D50-1," ",IF(V$2-$K$2+1&gt;'Primary Inputs'!$C$17,0,(SUM(OFFSET($K$114:$K$163,0,V$2-$K$2-$D50+1)))*$F50))</f>
        <v xml:space="preserve"> </v>
      </c>
      <c r="W50" s="125" t="str">
        <f ca="1">IF(W$2-$K$2&lt;$D50-1," ",IF(W$2-$K$2+1&gt;'Primary Inputs'!$C$17,0,(SUM(OFFSET($K$114:$K$163,0,W$2-$K$2-$D50+1)))*$F50))</f>
        <v xml:space="preserve"> </v>
      </c>
      <c r="X50" s="125" t="str">
        <f ca="1">IF(X$2-$K$2&lt;$D50-1," ",IF(X$2-$K$2+1&gt;'Primary Inputs'!$C$17,0,(SUM(OFFSET($K$114:$K$163,0,X$2-$K$2-$D50+1)))*$F50))</f>
        <v xml:space="preserve"> </v>
      </c>
      <c r="Y50" s="125" t="str">
        <f ca="1">IF(Y$2-$K$2&lt;$D50-1," ",IF(Y$2-$K$2+1&gt;'Primary Inputs'!$C$17,0,(SUM(OFFSET($K$114:$K$163,0,Y$2-$K$2-$D50+1)))*$F50))</f>
        <v xml:space="preserve"> </v>
      </c>
      <c r="Z50" s="125" t="str">
        <f ca="1">IF(Z$2-$K$2&lt;$D50-1," ",IF(Z$2-$K$2+1&gt;'Primary Inputs'!$C$17,0,(SUM(OFFSET($K$114:$K$163,0,Z$2-$K$2-$D50+1)))*$F50))</f>
        <v xml:space="preserve"> </v>
      </c>
      <c r="AA50" s="125" t="str">
        <f ca="1">IF(AA$2-$K$2&lt;$D50-1," ",IF(AA$2-$K$2+1&gt;'Primary Inputs'!$C$17,0,(SUM(OFFSET($K$114:$K$163,0,AA$2-$K$2-$D50+1)))*$F50))</f>
        <v xml:space="preserve"> </v>
      </c>
      <c r="AB50" s="125" t="str">
        <f ca="1">IF(AB$2-$K$2&lt;$D50-1," ",IF(AB$2-$K$2+1&gt;'Primary Inputs'!$C$17,0,(SUM(OFFSET($K$114:$K$163,0,AB$2-$K$2-$D50+1)))*$F50))</f>
        <v xml:space="preserve"> </v>
      </c>
      <c r="AC50" s="125" t="str">
        <f ca="1">IF(AC$2-$K$2&lt;$D50-1," ",IF(AC$2-$K$2+1&gt;'Primary Inputs'!$C$17,0,(SUM(OFFSET($K$114:$K$163,0,AC$2-$K$2-$D50+1)))*$F50))</f>
        <v xml:space="preserve"> </v>
      </c>
      <c r="AD50" s="125" t="str">
        <f ca="1">IF(AD$2-$K$2&lt;$D50-1," ",IF(AD$2-$K$2+1&gt;'Primary Inputs'!$C$17,0,(SUM(OFFSET($K$114:$K$163,0,AD$2-$K$2-$D50+1)))*$F50))</f>
        <v xml:space="preserve"> </v>
      </c>
      <c r="AE50" s="125" t="str">
        <f ca="1">IF(AE$2-$K$2&lt;$D50-1," ",IF(AE$2-$K$2+1&gt;'Primary Inputs'!$C$17,0,(SUM(OFFSET($K$114:$K$163,0,AE$2-$K$2-$D50+1)))*$F50))</f>
        <v xml:space="preserve"> </v>
      </c>
      <c r="AF50" s="125" t="str">
        <f ca="1">IF(AF$2-$K$2&lt;$D50-1," ",IF(AF$2-$K$2+1&gt;'Primary Inputs'!$C$17,0,(SUM(OFFSET($K$114:$K$163,0,AF$2-$K$2-$D50+1)))*$F50))</f>
        <v xml:space="preserve"> </v>
      </c>
      <c r="AG50" s="125" t="str">
        <f ca="1">IF(AG$2-$K$2&lt;$D50-1," ",IF(AG$2-$K$2+1&gt;'Primary Inputs'!$C$17,0,(SUM(OFFSET($K$114:$K$163,0,AG$2-$K$2-$D50+1)))*$F50))</f>
        <v xml:space="preserve"> </v>
      </c>
      <c r="AH50" s="125" t="str">
        <f ca="1">IF(AH$2-$K$2&lt;$D50-1," ",IF(AH$2-$K$2+1&gt;'Primary Inputs'!$C$17,0,(SUM(OFFSET($K$114:$K$163,0,AH$2-$K$2-$D50+1)))*$F50))</f>
        <v xml:space="preserve"> </v>
      </c>
      <c r="AI50" s="125" t="str">
        <f ca="1">IF(AI$2-$K$2&lt;$D50-1," ",IF(AI$2-$K$2+1&gt;'Primary Inputs'!$C$17,0,(SUM(OFFSET($K$114:$K$163,0,AI$2-$K$2-$D50+1)))*$F50))</f>
        <v xml:space="preserve"> </v>
      </c>
      <c r="AJ50" s="125" t="str">
        <f ca="1">IF(AJ$2-$K$2&lt;$D50-1," ",IF(AJ$2-$K$2+1&gt;'Primary Inputs'!$C$17,0,(SUM(OFFSET($K$114:$K$163,0,AJ$2-$K$2-$D50+1)))*$F50))</f>
        <v xml:space="preserve"> </v>
      </c>
      <c r="AK50" s="125" t="str">
        <f ca="1">IF(AK$2-$K$2&lt;$D50-1," ",IF(AK$2-$K$2+1&gt;'Primary Inputs'!$C$17,0,(SUM(OFFSET($K$114:$K$163,0,AK$2-$K$2-$D50+1)))*$F50))</f>
        <v xml:space="preserve"> </v>
      </c>
      <c r="AL50" s="125" t="str">
        <f ca="1">IF(AL$2-$K$2&lt;$D50-1," ",IF(AL$2-$K$2+1&gt;'Primary Inputs'!$C$17,0,(SUM(OFFSET($K$114:$K$163,0,AL$2-$K$2-$D50+1)))*$F50))</f>
        <v xml:space="preserve"> </v>
      </c>
      <c r="AM50" s="125" t="str">
        <f ca="1">IF(AM$2-$K$2&lt;$D50-1," ",IF(AM$2-$K$2+1&gt;'Primary Inputs'!$C$17,0,(SUM(OFFSET($K$114:$K$163,0,AM$2-$K$2-$D50+1)))*$F50))</f>
        <v xml:space="preserve"> </v>
      </c>
      <c r="AN50" s="125" t="str">
        <f ca="1">IF(AN$2-$K$2&lt;$D50-1," ",IF(AN$2-$K$2+1&gt;'Primary Inputs'!$C$17,0,(SUM(OFFSET($K$114:$K$163,0,AN$2-$K$2-$D50+1)))*$F50))</f>
        <v xml:space="preserve"> </v>
      </c>
      <c r="AO50" s="125" t="str">
        <f ca="1">IF(AO$2-$K$2&lt;$D50-1," ",IF(AO$2-$K$2+1&gt;'Primary Inputs'!$C$17,0,(SUM(OFFSET($K$114:$K$163,0,AO$2-$K$2-$D50+1)))*$F50))</f>
        <v xml:space="preserve"> </v>
      </c>
      <c r="AP50" s="125" t="str">
        <f ca="1">IF(AP$2-$K$2&lt;$D50-1," ",IF(AP$2-$K$2+1&gt;'Primary Inputs'!$C$17,0,(SUM(OFFSET($K$114:$K$163,0,AP$2-$K$2-$D50+1)))*$F50))</f>
        <v xml:space="preserve"> </v>
      </c>
      <c r="AQ50" s="125" t="str">
        <f ca="1">IF(AQ$2-$K$2&lt;$D50-1," ",IF(AQ$2-$K$2+1&gt;'Primary Inputs'!$C$17,0,(SUM(OFFSET($K$114:$K$163,0,AQ$2-$K$2-$D50+1)))*$F50))</f>
        <v xml:space="preserve"> </v>
      </c>
      <c r="AR50" s="125" t="str">
        <f ca="1">IF(AR$2-$K$2&lt;$D50-1," ",IF(AR$2-$K$2+1&gt;'Primary Inputs'!$C$17,0,(SUM(OFFSET($K$114:$K$163,0,AR$2-$K$2-$D50+1)))*$F50))</f>
        <v xml:space="preserve"> </v>
      </c>
      <c r="AS50" s="125" t="str">
        <f ca="1">IF(AS$2-$K$2&lt;$D50-1," ",IF(AS$2-$K$2+1&gt;'Primary Inputs'!$C$17,0,(SUM(OFFSET($K$114:$K$163,0,AS$2-$K$2-$D50+1)))*$F50))</f>
        <v xml:space="preserve"> </v>
      </c>
      <c r="AT50" s="125" t="str">
        <f ca="1">IF(AT$2-$K$2&lt;$D50-1," ",IF(AT$2-$K$2+1&gt;'Primary Inputs'!$C$17,0,(SUM(OFFSET($K$114:$K$163,0,AT$2-$K$2-$D50+1)))*$F50))</f>
        <v xml:space="preserve"> </v>
      </c>
      <c r="AU50" s="125" t="str">
        <f ca="1">IF(AU$2-$K$2&lt;$D50-1," ",IF(AU$2-$K$2+1&gt;'Primary Inputs'!$C$17,0,(SUM(OFFSET($K$114:$K$163,0,AU$2-$K$2-$D50+1)))*$F50))</f>
        <v xml:space="preserve"> </v>
      </c>
      <c r="AV50" s="125" t="str">
        <f ca="1">IF(AV$2-$K$2&lt;$D50-1," ",IF(AV$2-$K$2+1&gt;'Primary Inputs'!$C$17,0,(SUM(OFFSET($K$114:$K$163,0,AV$2-$K$2-$D50+1)))*$F50))</f>
        <v xml:space="preserve"> </v>
      </c>
      <c r="AW50" s="125" t="str">
        <f ca="1">IF(AW$2-$K$2&lt;$D50-1," ",IF(AW$2-$K$2+1&gt;'Primary Inputs'!$C$17,0,(SUM(OFFSET($K$114:$K$163,0,AW$2-$K$2-$D50+1)))*$F50))</f>
        <v xml:space="preserve"> </v>
      </c>
      <c r="AX50" s="125" t="str">
        <f ca="1">IF(AX$2-$K$2&lt;$D50-1," ",IF(AX$2-$K$2+1&gt;'Primary Inputs'!$C$17,0,(SUM(OFFSET($K$114:$K$163,0,AX$2-$K$2-$D50+1)))*$F50))</f>
        <v xml:space="preserve"> </v>
      </c>
      <c r="AY50" s="125" t="str">
        <f ca="1">IF(AY$2-$K$2&lt;$D50-1," ",IF(AY$2-$K$2+1&gt;'Primary Inputs'!$C$17,0,(SUM(OFFSET($K$114:$K$163,0,AY$2-$K$2-$D50+1)))*$F50))</f>
        <v xml:space="preserve"> </v>
      </c>
      <c r="AZ50" s="125" t="str">
        <f ca="1">IF(AZ$2-$K$2&lt;$D50-1," ",IF(AZ$2-$K$2+1&gt;'Primary Inputs'!$C$17,0,(SUM(OFFSET($K$114:$K$163,0,AZ$2-$K$2-$D50+1)))*$F50))</f>
        <v xml:space="preserve"> </v>
      </c>
      <c r="BA50" s="125" t="str">
        <f ca="1">IF(BA$2-$K$2&lt;$D50-1," ",IF(BA$2-$K$2+1&gt;'Primary Inputs'!$C$17,0,(SUM(OFFSET($K$114:$K$163,0,BA$2-$K$2-$D50+1)))*$F50))</f>
        <v xml:space="preserve"> </v>
      </c>
      <c r="BB50" s="125">
        <f ca="1">IF(BB$2-$K$2&lt;$D50-1," ",IF(BB$2-$K$2+1&gt;'Primary Inputs'!$C$17,0,(SUM(OFFSET($K$114:$K$163,0,BB$2-$K$2-$D50+1)))*$F50))</f>
        <v>0</v>
      </c>
      <c r="BC50" s="125">
        <f ca="1">IF(BC$2-$K$2&lt;$D50-1," ",IF(BC$2-$K$2+1&gt;'Primary Inputs'!$C$17,0,(SUM(OFFSET($K$114:$K$163,0,BC$2-$K$2-$D50+1)))*$F50))</f>
        <v>0</v>
      </c>
      <c r="BD50" s="125">
        <f ca="1">IF(BD$2-$K$2&lt;$D50-1," ",IF(BD$2-$K$2+1&gt;'Primary Inputs'!$C$17,0,(SUM(OFFSET($K$114:$K$163,0,BD$2-$K$2-$D50+1)))*$F50))</f>
        <v>0</v>
      </c>
      <c r="BE50" s="125">
        <f ca="1">IF(BE$2-$K$2&lt;$D50-1," ",IF(BE$2-$K$2+1&gt;'Primary Inputs'!$C$17,0,(SUM(OFFSET($K$114:$K$163,0,BE$2-$K$2-$D50+1)))*$F50))</f>
        <v>0</v>
      </c>
      <c r="BF50" s="125">
        <f ca="1">IF(BF$2-$K$2&lt;$D50-1," ",IF(BF$2-$K$2+1&gt;'Primary Inputs'!$C$17,0,(SUM(OFFSET($K$114:$K$163,0,BF$2-$K$2-$D50+1)))*$F50))</f>
        <v>0</v>
      </c>
      <c r="BG50" s="125">
        <f ca="1">IF(BG$2-$K$2&lt;$D50-1," ",IF(BG$2-$K$2+1&gt;'Primary Inputs'!$C$17,0,(SUM(OFFSET($K$114:$K$163,0,BG$2-$K$2-$D50+1)))*$F50))</f>
        <v>0</v>
      </c>
      <c r="BH50" s="125">
        <f ca="1">IF(BH$2-$K$2&lt;$D50-1," ",IF(BH$2-$K$2+1&gt;'Primary Inputs'!$C$17,0,(SUM(OFFSET($K$114:$K$163,0,BH$2-$K$2-$D50+1)))*$F50))</f>
        <v>0</v>
      </c>
    </row>
    <row r="51" spans="1:60">
      <c r="A51" s="104"/>
      <c r="B51" s="104"/>
      <c r="C51" s="104"/>
      <c r="D51" s="167">
        <v>45</v>
      </c>
      <c r="E51" t="s">
        <v>239</v>
      </c>
      <c r="F51" s="104">
        <f ca="1">OFFSET('Primary Inputs'!$E$12,0,Calculations!$D51-1)</f>
        <v>0</v>
      </c>
      <c r="G51" s="104"/>
      <c r="H51" s="104"/>
      <c r="I51" s="104"/>
      <c r="J51" s="104"/>
      <c r="K51" s="125" t="str">
        <f ca="1">IF(K$2-$K$2&lt;$D51-1," ",IF(K$2-$K$2+1&gt;'Primary Inputs'!$C$17,0,(SUM(OFFSET($K$114:$K$163,0,K$2-$K$2-$D51+1)))*$F51))</f>
        <v xml:space="preserve"> </v>
      </c>
      <c r="L51" s="125" t="str">
        <f ca="1">IF(L$2-$K$2&lt;$D51-1," ",IF(L$2-$K$2+1&gt;'Primary Inputs'!$C$17,0,(SUM(OFFSET($K$114:$K$163,0,L$2-$K$2-$D51+1)))*$F51))</f>
        <v xml:space="preserve"> </v>
      </c>
      <c r="M51" s="125" t="str">
        <f ca="1">IF(M$2-$K$2&lt;$D51-1," ",IF(M$2-$K$2+1&gt;'Primary Inputs'!$C$17,0,(SUM(OFFSET($K$114:$K$163,0,M$2-$K$2-$D51+1)))*$F51))</f>
        <v xml:space="preserve"> </v>
      </c>
      <c r="N51" s="125" t="str">
        <f ca="1">IF(N$2-$K$2&lt;$D51-1," ",IF(N$2-$K$2+1&gt;'Primary Inputs'!$C$17,0,(SUM(OFFSET($K$114:$K$163,0,N$2-$K$2-$D51+1)))*$F51))</f>
        <v xml:space="preserve"> </v>
      </c>
      <c r="O51" s="125" t="str">
        <f ca="1">IF(O$2-$K$2&lt;$D51-1," ",IF(O$2-$K$2+1&gt;'Primary Inputs'!$C$17,0,(SUM(OFFSET($K$114:$K$163,0,O$2-$K$2-$D51+1)))*$F51))</f>
        <v xml:space="preserve"> </v>
      </c>
      <c r="P51" s="125" t="str">
        <f ca="1">IF(P$2-$K$2&lt;$D51-1," ",IF(P$2-$K$2+1&gt;'Primary Inputs'!$C$17,0,(SUM(OFFSET($K$114:$K$163,0,P$2-$K$2-$D51+1)))*$F51))</f>
        <v xml:space="preserve"> </v>
      </c>
      <c r="Q51" s="125" t="str">
        <f ca="1">IF(Q$2-$K$2&lt;$D51-1," ",IF(Q$2-$K$2+1&gt;'Primary Inputs'!$C$17,0,(SUM(OFFSET($K$114:$K$163,0,Q$2-$K$2-$D51+1)))*$F51))</f>
        <v xml:space="preserve"> </v>
      </c>
      <c r="R51" s="125" t="str">
        <f ca="1">IF(R$2-$K$2&lt;$D51-1," ",IF(R$2-$K$2+1&gt;'Primary Inputs'!$C$17,0,(SUM(OFFSET($K$114:$K$163,0,R$2-$K$2-$D51+1)))*$F51))</f>
        <v xml:space="preserve"> </v>
      </c>
      <c r="S51" s="125" t="str">
        <f ca="1">IF(S$2-$K$2&lt;$D51-1," ",IF(S$2-$K$2+1&gt;'Primary Inputs'!$C$17,0,(SUM(OFFSET($K$114:$K$163,0,S$2-$K$2-$D51+1)))*$F51))</f>
        <v xml:space="preserve"> </v>
      </c>
      <c r="T51" s="125" t="str">
        <f ca="1">IF(T$2-$K$2&lt;$D51-1," ",IF(T$2-$K$2+1&gt;'Primary Inputs'!$C$17,0,(SUM(OFFSET($K$114:$K$163,0,T$2-$K$2-$D51+1)))*$F51))</f>
        <v xml:space="preserve"> </v>
      </c>
      <c r="U51" s="125" t="str">
        <f ca="1">IF(U$2-$K$2&lt;$D51-1," ",IF(U$2-$K$2+1&gt;'Primary Inputs'!$C$17,0,(SUM(OFFSET($K$114:$K$163,0,U$2-$K$2-$D51+1)))*$F51))</f>
        <v xml:space="preserve"> </v>
      </c>
      <c r="V51" s="125" t="str">
        <f ca="1">IF(V$2-$K$2&lt;$D51-1," ",IF(V$2-$K$2+1&gt;'Primary Inputs'!$C$17,0,(SUM(OFFSET($K$114:$K$163,0,V$2-$K$2-$D51+1)))*$F51))</f>
        <v xml:space="preserve"> </v>
      </c>
      <c r="W51" s="125" t="str">
        <f ca="1">IF(W$2-$K$2&lt;$D51-1," ",IF(W$2-$K$2+1&gt;'Primary Inputs'!$C$17,0,(SUM(OFFSET($K$114:$K$163,0,W$2-$K$2-$D51+1)))*$F51))</f>
        <v xml:space="preserve"> </v>
      </c>
      <c r="X51" s="125" t="str">
        <f ca="1">IF(X$2-$K$2&lt;$D51-1," ",IF(X$2-$K$2+1&gt;'Primary Inputs'!$C$17,0,(SUM(OFFSET($K$114:$K$163,0,X$2-$K$2-$D51+1)))*$F51))</f>
        <v xml:space="preserve"> </v>
      </c>
      <c r="Y51" s="125" t="str">
        <f ca="1">IF(Y$2-$K$2&lt;$D51-1," ",IF(Y$2-$K$2+1&gt;'Primary Inputs'!$C$17,0,(SUM(OFFSET($K$114:$K$163,0,Y$2-$K$2-$D51+1)))*$F51))</f>
        <v xml:space="preserve"> </v>
      </c>
      <c r="Z51" s="125" t="str">
        <f ca="1">IF(Z$2-$K$2&lt;$D51-1," ",IF(Z$2-$K$2+1&gt;'Primary Inputs'!$C$17,0,(SUM(OFFSET($K$114:$K$163,0,Z$2-$K$2-$D51+1)))*$F51))</f>
        <v xml:space="preserve"> </v>
      </c>
      <c r="AA51" s="125" t="str">
        <f ca="1">IF(AA$2-$K$2&lt;$D51-1," ",IF(AA$2-$K$2+1&gt;'Primary Inputs'!$C$17,0,(SUM(OFFSET($K$114:$K$163,0,AA$2-$K$2-$D51+1)))*$F51))</f>
        <v xml:space="preserve"> </v>
      </c>
      <c r="AB51" s="125" t="str">
        <f ca="1">IF(AB$2-$K$2&lt;$D51-1," ",IF(AB$2-$K$2+1&gt;'Primary Inputs'!$C$17,0,(SUM(OFFSET($K$114:$K$163,0,AB$2-$K$2-$D51+1)))*$F51))</f>
        <v xml:space="preserve"> </v>
      </c>
      <c r="AC51" s="125" t="str">
        <f ca="1">IF(AC$2-$K$2&lt;$D51-1," ",IF(AC$2-$K$2+1&gt;'Primary Inputs'!$C$17,0,(SUM(OFFSET($K$114:$K$163,0,AC$2-$K$2-$D51+1)))*$F51))</f>
        <v xml:space="preserve"> </v>
      </c>
      <c r="AD51" s="125" t="str">
        <f ca="1">IF(AD$2-$K$2&lt;$D51-1," ",IF(AD$2-$K$2+1&gt;'Primary Inputs'!$C$17,0,(SUM(OFFSET($K$114:$K$163,0,AD$2-$K$2-$D51+1)))*$F51))</f>
        <v xml:space="preserve"> </v>
      </c>
      <c r="AE51" s="125" t="str">
        <f ca="1">IF(AE$2-$K$2&lt;$D51-1," ",IF(AE$2-$K$2+1&gt;'Primary Inputs'!$C$17,0,(SUM(OFFSET($K$114:$K$163,0,AE$2-$K$2-$D51+1)))*$F51))</f>
        <v xml:space="preserve"> </v>
      </c>
      <c r="AF51" s="125" t="str">
        <f ca="1">IF(AF$2-$K$2&lt;$D51-1," ",IF(AF$2-$K$2+1&gt;'Primary Inputs'!$C$17,0,(SUM(OFFSET($K$114:$K$163,0,AF$2-$K$2-$D51+1)))*$F51))</f>
        <v xml:space="preserve"> </v>
      </c>
      <c r="AG51" s="125" t="str">
        <f ca="1">IF(AG$2-$K$2&lt;$D51-1," ",IF(AG$2-$K$2+1&gt;'Primary Inputs'!$C$17,0,(SUM(OFFSET($K$114:$K$163,0,AG$2-$K$2-$D51+1)))*$F51))</f>
        <v xml:space="preserve"> </v>
      </c>
      <c r="AH51" s="125" t="str">
        <f ca="1">IF(AH$2-$K$2&lt;$D51-1," ",IF(AH$2-$K$2+1&gt;'Primary Inputs'!$C$17,0,(SUM(OFFSET($K$114:$K$163,0,AH$2-$K$2-$D51+1)))*$F51))</f>
        <v xml:space="preserve"> </v>
      </c>
      <c r="AI51" s="125" t="str">
        <f ca="1">IF(AI$2-$K$2&lt;$D51-1," ",IF(AI$2-$K$2+1&gt;'Primary Inputs'!$C$17,0,(SUM(OFFSET($K$114:$K$163,0,AI$2-$K$2-$D51+1)))*$F51))</f>
        <v xml:space="preserve"> </v>
      </c>
      <c r="AJ51" s="125" t="str">
        <f ca="1">IF(AJ$2-$K$2&lt;$D51-1," ",IF(AJ$2-$K$2+1&gt;'Primary Inputs'!$C$17,0,(SUM(OFFSET($K$114:$K$163,0,AJ$2-$K$2-$D51+1)))*$F51))</f>
        <v xml:space="preserve"> </v>
      </c>
      <c r="AK51" s="125" t="str">
        <f ca="1">IF(AK$2-$K$2&lt;$D51-1," ",IF(AK$2-$K$2+1&gt;'Primary Inputs'!$C$17,0,(SUM(OFFSET($K$114:$K$163,0,AK$2-$K$2-$D51+1)))*$F51))</f>
        <v xml:space="preserve"> </v>
      </c>
      <c r="AL51" s="125" t="str">
        <f ca="1">IF(AL$2-$K$2&lt;$D51-1," ",IF(AL$2-$K$2+1&gt;'Primary Inputs'!$C$17,0,(SUM(OFFSET($K$114:$K$163,0,AL$2-$K$2-$D51+1)))*$F51))</f>
        <v xml:space="preserve"> </v>
      </c>
      <c r="AM51" s="125" t="str">
        <f ca="1">IF(AM$2-$K$2&lt;$D51-1," ",IF(AM$2-$K$2+1&gt;'Primary Inputs'!$C$17,0,(SUM(OFFSET($K$114:$K$163,0,AM$2-$K$2-$D51+1)))*$F51))</f>
        <v xml:space="preserve"> </v>
      </c>
      <c r="AN51" s="125" t="str">
        <f ca="1">IF(AN$2-$K$2&lt;$D51-1," ",IF(AN$2-$K$2+1&gt;'Primary Inputs'!$C$17,0,(SUM(OFFSET($K$114:$K$163,0,AN$2-$K$2-$D51+1)))*$F51))</f>
        <v xml:space="preserve"> </v>
      </c>
      <c r="AO51" s="125" t="str">
        <f ca="1">IF(AO$2-$K$2&lt;$D51-1," ",IF(AO$2-$K$2+1&gt;'Primary Inputs'!$C$17,0,(SUM(OFFSET($K$114:$K$163,0,AO$2-$K$2-$D51+1)))*$F51))</f>
        <v xml:space="preserve"> </v>
      </c>
      <c r="AP51" s="125" t="str">
        <f ca="1">IF(AP$2-$K$2&lt;$D51-1," ",IF(AP$2-$K$2+1&gt;'Primary Inputs'!$C$17,0,(SUM(OFFSET($K$114:$K$163,0,AP$2-$K$2-$D51+1)))*$F51))</f>
        <v xml:space="preserve"> </v>
      </c>
      <c r="AQ51" s="125" t="str">
        <f ca="1">IF(AQ$2-$K$2&lt;$D51-1," ",IF(AQ$2-$K$2+1&gt;'Primary Inputs'!$C$17,0,(SUM(OFFSET($K$114:$K$163,0,AQ$2-$K$2-$D51+1)))*$F51))</f>
        <v xml:space="preserve"> </v>
      </c>
      <c r="AR51" s="125" t="str">
        <f ca="1">IF(AR$2-$K$2&lt;$D51-1," ",IF(AR$2-$K$2+1&gt;'Primary Inputs'!$C$17,0,(SUM(OFFSET($K$114:$K$163,0,AR$2-$K$2-$D51+1)))*$F51))</f>
        <v xml:space="preserve"> </v>
      </c>
      <c r="AS51" s="125" t="str">
        <f ca="1">IF(AS$2-$K$2&lt;$D51-1," ",IF(AS$2-$K$2+1&gt;'Primary Inputs'!$C$17,0,(SUM(OFFSET($K$114:$K$163,0,AS$2-$K$2-$D51+1)))*$F51))</f>
        <v xml:space="preserve"> </v>
      </c>
      <c r="AT51" s="125" t="str">
        <f ca="1">IF(AT$2-$K$2&lt;$D51-1," ",IF(AT$2-$K$2+1&gt;'Primary Inputs'!$C$17,0,(SUM(OFFSET($K$114:$K$163,0,AT$2-$K$2-$D51+1)))*$F51))</f>
        <v xml:space="preserve"> </v>
      </c>
      <c r="AU51" s="125" t="str">
        <f ca="1">IF(AU$2-$K$2&lt;$D51-1," ",IF(AU$2-$K$2+1&gt;'Primary Inputs'!$C$17,0,(SUM(OFFSET($K$114:$K$163,0,AU$2-$K$2-$D51+1)))*$F51))</f>
        <v xml:space="preserve"> </v>
      </c>
      <c r="AV51" s="125" t="str">
        <f ca="1">IF(AV$2-$K$2&lt;$D51-1," ",IF(AV$2-$K$2+1&gt;'Primary Inputs'!$C$17,0,(SUM(OFFSET($K$114:$K$163,0,AV$2-$K$2-$D51+1)))*$F51))</f>
        <v xml:space="preserve"> </v>
      </c>
      <c r="AW51" s="125" t="str">
        <f ca="1">IF(AW$2-$K$2&lt;$D51-1," ",IF(AW$2-$K$2+1&gt;'Primary Inputs'!$C$17,0,(SUM(OFFSET($K$114:$K$163,0,AW$2-$K$2-$D51+1)))*$F51))</f>
        <v xml:space="preserve"> </v>
      </c>
      <c r="AX51" s="125" t="str">
        <f ca="1">IF(AX$2-$K$2&lt;$D51-1," ",IF(AX$2-$K$2+1&gt;'Primary Inputs'!$C$17,0,(SUM(OFFSET($K$114:$K$163,0,AX$2-$K$2-$D51+1)))*$F51))</f>
        <v xml:space="preserve"> </v>
      </c>
      <c r="AY51" s="125" t="str">
        <f ca="1">IF(AY$2-$K$2&lt;$D51-1," ",IF(AY$2-$K$2+1&gt;'Primary Inputs'!$C$17,0,(SUM(OFFSET($K$114:$K$163,0,AY$2-$K$2-$D51+1)))*$F51))</f>
        <v xml:space="preserve"> </v>
      </c>
      <c r="AZ51" s="125" t="str">
        <f ca="1">IF(AZ$2-$K$2&lt;$D51-1," ",IF(AZ$2-$K$2+1&gt;'Primary Inputs'!$C$17,0,(SUM(OFFSET($K$114:$K$163,0,AZ$2-$K$2-$D51+1)))*$F51))</f>
        <v xml:space="preserve"> </v>
      </c>
      <c r="BA51" s="125" t="str">
        <f ca="1">IF(BA$2-$K$2&lt;$D51-1," ",IF(BA$2-$K$2+1&gt;'Primary Inputs'!$C$17,0,(SUM(OFFSET($K$114:$K$163,0,BA$2-$K$2-$D51+1)))*$F51))</f>
        <v xml:space="preserve"> </v>
      </c>
      <c r="BB51" s="125" t="str">
        <f ca="1">IF(BB$2-$K$2&lt;$D51-1," ",IF(BB$2-$K$2+1&gt;'Primary Inputs'!$C$17,0,(SUM(OFFSET($K$114:$K$163,0,BB$2-$K$2-$D51+1)))*$F51))</f>
        <v xml:space="preserve"> </v>
      </c>
      <c r="BC51" s="125">
        <f ca="1">IF(BC$2-$K$2&lt;$D51-1," ",IF(BC$2-$K$2+1&gt;'Primary Inputs'!$C$17,0,(SUM(OFFSET($K$114:$K$163,0,BC$2-$K$2-$D51+1)))*$F51))</f>
        <v>0</v>
      </c>
      <c r="BD51" s="125">
        <f ca="1">IF(BD$2-$K$2&lt;$D51-1," ",IF(BD$2-$K$2+1&gt;'Primary Inputs'!$C$17,0,(SUM(OFFSET($K$114:$K$163,0,BD$2-$K$2-$D51+1)))*$F51))</f>
        <v>0</v>
      </c>
      <c r="BE51" s="125">
        <f ca="1">IF(BE$2-$K$2&lt;$D51-1," ",IF(BE$2-$K$2+1&gt;'Primary Inputs'!$C$17,0,(SUM(OFFSET($K$114:$K$163,0,BE$2-$K$2-$D51+1)))*$F51))</f>
        <v>0</v>
      </c>
      <c r="BF51" s="125">
        <f ca="1">IF(BF$2-$K$2&lt;$D51-1," ",IF(BF$2-$K$2+1&gt;'Primary Inputs'!$C$17,0,(SUM(OFFSET($K$114:$K$163,0,BF$2-$K$2-$D51+1)))*$F51))</f>
        <v>0</v>
      </c>
      <c r="BG51" s="125">
        <f ca="1">IF(BG$2-$K$2&lt;$D51-1," ",IF(BG$2-$K$2+1&gt;'Primary Inputs'!$C$17,0,(SUM(OFFSET($K$114:$K$163,0,BG$2-$K$2-$D51+1)))*$F51))</f>
        <v>0</v>
      </c>
      <c r="BH51" s="125">
        <f ca="1">IF(BH$2-$K$2&lt;$D51-1," ",IF(BH$2-$K$2+1&gt;'Primary Inputs'!$C$17,0,(SUM(OFFSET($K$114:$K$163,0,BH$2-$K$2-$D51+1)))*$F51))</f>
        <v>0</v>
      </c>
    </row>
    <row r="52" spans="1:60">
      <c r="A52" s="104"/>
      <c r="B52" s="104"/>
      <c r="C52" s="104"/>
      <c r="D52" s="167">
        <v>46</v>
      </c>
      <c r="E52" t="s">
        <v>240</v>
      </c>
      <c r="F52" s="104">
        <f ca="1">OFFSET('Primary Inputs'!$E$12,0,Calculations!$D52-1)</f>
        <v>0</v>
      </c>
      <c r="G52" s="104"/>
      <c r="H52" s="104"/>
      <c r="I52" s="104"/>
      <c r="J52" s="104"/>
      <c r="K52" s="125" t="str">
        <f ca="1">IF(K$2-$K$2&lt;$D52-1," ",IF(K$2-$K$2+1&gt;'Primary Inputs'!$C$17,0,(SUM(OFFSET($K$114:$K$163,0,K$2-$K$2-$D52+1)))*$F52))</f>
        <v xml:space="preserve"> </v>
      </c>
      <c r="L52" s="125" t="str">
        <f ca="1">IF(L$2-$K$2&lt;$D52-1," ",IF(L$2-$K$2+1&gt;'Primary Inputs'!$C$17,0,(SUM(OFFSET($K$114:$K$163,0,L$2-$K$2-$D52+1)))*$F52))</f>
        <v xml:space="preserve"> </v>
      </c>
      <c r="M52" s="125" t="str">
        <f ca="1">IF(M$2-$K$2&lt;$D52-1," ",IF(M$2-$K$2+1&gt;'Primary Inputs'!$C$17,0,(SUM(OFFSET($K$114:$K$163,0,M$2-$K$2-$D52+1)))*$F52))</f>
        <v xml:space="preserve"> </v>
      </c>
      <c r="N52" s="125" t="str">
        <f ca="1">IF(N$2-$K$2&lt;$D52-1," ",IF(N$2-$K$2+1&gt;'Primary Inputs'!$C$17,0,(SUM(OFFSET($K$114:$K$163,0,N$2-$K$2-$D52+1)))*$F52))</f>
        <v xml:space="preserve"> </v>
      </c>
      <c r="O52" s="125" t="str">
        <f ca="1">IF(O$2-$K$2&lt;$D52-1," ",IF(O$2-$K$2+1&gt;'Primary Inputs'!$C$17,0,(SUM(OFFSET($K$114:$K$163,0,O$2-$K$2-$D52+1)))*$F52))</f>
        <v xml:space="preserve"> </v>
      </c>
      <c r="P52" s="125" t="str">
        <f ca="1">IF(P$2-$K$2&lt;$D52-1," ",IF(P$2-$K$2+1&gt;'Primary Inputs'!$C$17,0,(SUM(OFFSET($K$114:$K$163,0,P$2-$K$2-$D52+1)))*$F52))</f>
        <v xml:space="preserve"> </v>
      </c>
      <c r="Q52" s="125" t="str">
        <f ca="1">IF(Q$2-$K$2&lt;$D52-1," ",IF(Q$2-$K$2+1&gt;'Primary Inputs'!$C$17,0,(SUM(OFFSET($K$114:$K$163,0,Q$2-$K$2-$D52+1)))*$F52))</f>
        <v xml:space="preserve"> </v>
      </c>
      <c r="R52" s="125" t="str">
        <f ca="1">IF(R$2-$K$2&lt;$D52-1," ",IF(R$2-$K$2+1&gt;'Primary Inputs'!$C$17,0,(SUM(OFFSET($K$114:$K$163,0,R$2-$K$2-$D52+1)))*$F52))</f>
        <v xml:space="preserve"> </v>
      </c>
      <c r="S52" s="125" t="str">
        <f ca="1">IF(S$2-$K$2&lt;$D52-1," ",IF(S$2-$K$2+1&gt;'Primary Inputs'!$C$17,0,(SUM(OFFSET($K$114:$K$163,0,S$2-$K$2-$D52+1)))*$F52))</f>
        <v xml:space="preserve"> </v>
      </c>
      <c r="T52" s="125" t="str">
        <f ca="1">IF(T$2-$K$2&lt;$D52-1," ",IF(T$2-$K$2+1&gt;'Primary Inputs'!$C$17,0,(SUM(OFFSET($K$114:$K$163,0,T$2-$K$2-$D52+1)))*$F52))</f>
        <v xml:space="preserve"> </v>
      </c>
      <c r="U52" s="125" t="str">
        <f ca="1">IF(U$2-$K$2&lt;$D52-1," ",IF(U$2-$K$2+1&gt;'Primary Inputs'!$C$17,0,(SUM(OFFSET($K$114:$K$163,0,U$2-$K$2-$D52+1)))*$F52))</f>
        <v xml:space="preserve"> </v>
      </c>
      <c r="V52" s="125" t="str">
        <f ca="1">IF(V$2-$K$2&lt;$D52-1," ",IF(V$2-$K$2+1&gt;'Primary Inputs'!$C$17,0,(SUM(OFFSET($K$114:$K$163,0,V$2-$K$2-$D52+1)))*$F52))</f>
        <v xml:space="preserve"> </v>
      </c>
      <c r="W52" s="125" t="str">
        <f ca="1">IF(W$2-$K$2&lt;$D52-1," ",IF(W$2-$K$2+1&gt;'Primary Inputs'!$C$17,0,(SUM(OFFSET($K$114:$K$163,0,W$2-$K$2-$D52+1)))*$F52))</f>
        <v xml:space="preserve"> </v>
      </c>
      <c r="X52" s="125" t="str">
        <f ca="1">IF(X$2-$K$2&lt;$D52-1," ",IF(X$2-$K$2+1&gt;'Primary Inputs'!$C$17,0,(SUM(OFFSET($K$114:$K$163,0,X$2-$K$2-$D52+1)))*$F52))</f>
        <v xml:space="preserve"> </v>
      </c>
      <c r="Y52" s="125" t="str">
        <f ca="1">IF(Y$2-$K$2&lt;$D52-1," ",IF(Y$2-$K$2+1&gt;'Primary Inputs'!$C$17,0,(SUM(OFFSET($K$114:$K$163,0,Y$2-$K$2-$D52+1)))*$F52))</f>
        <v xml:space="preserve"> </v>
      </c>
      <c r="Z52" s="125" t="str">
        <f ca="1">IF(Z$2-$K$2&lt;$D52-1," ",IF(Z$2-$K$2+1&gt;'Primary Inputs'!$C$17,0,(SUM(OFFSET($K$114:$K$163,0,Z$2-$K$2-$D52+1)))*$F52))</f>
        <v xml:space="preserve"> </v>
      </c>
      <c r="AA52" s="125" t="str">
        <f ca="1">IF(AA$2-$K$2&lt;$D52-1," ",IF(AA$2-$K$2+1&gt;'Primary Inputs'!$C$17,0,(SUM(OFFSET($K$114:$K$163,0,AA$2-$K$2-$D52+1)))*$F52))</f>
        <v xml:space="preserve"> </v>
      </c>
      <c r="AB52" s="125" t="str">
        <f ca="1">IF(AB$2-$K$2&lt;$D52-1," ",IF(AB$2-$K$2+1&gt;'Primary Inputs'!$C$17,0,(SUM(OFFSET($K$114:$K$163,0,AB$2-$K$2-$D52+1)))*$F52))</f>
        <v xml:space="preserve"> </v>
      </c>
      <c r="AC52" s="125" t="str">
        <f ca="1">IF(AC$2-$K$2&lt;$D52-1," ",IF(AC$2-$K$2+1&gt;'Primary Inputs'!$C$17,0,(SUM(OFFSET($K$114:$K$163,0,AC$2-$K$2-$D52+1)))*$F52))</f>
        <v xml:space="preserve"> </v>
      </c>
      <c r="AD52" s="125" t="str">
        <f ca="1">IF(AD$2-$K$2&lt;$D52-1," ",IF(AD$2-$K$2+1&gt;'Primary Inputs'!$C$17,0,(SUM(OFFSET($K$114:$K$163,0,AD$2-$K$2-$D52+1)))*$F52))</f>
        <v xml:space="preserve"> </v>
      </c>
      <c r="AE52" s="125" t="str">
        <f ca="1">IF(AE$2-$K$2&lt;$D52-1," ",IF(AE$2-$K$2+1&gt;'Primary Inputs'!$C$17,0,(SUM(OFFSET($K$114:$K$163,0,AE$2-$K$2-$D52+1)))*$F52))</f>
        <v xml:space="preserve"> </v>
      </c>
      <c r="AF52" s="125" t="str">
        <f ca="1">IF(AF$2-$K$2&lt;$D52-1," ",IF(AF$2-$K$2+1&gt;'Primary Inputs'!$C$17,0,(SUM(OFFSET($K$114:$K$163,0,AF$2-$K$2-$D52+1)))*$F52))</f>
        <v xml:space="preserve"> </v>
      </c>
      <c r="AG52" s="125" t="str">
        <f ca="1">IF(AG$2-$K$2&lt;$D52-1," ",IF(AG$2-$K$2+1&gt;'Primary Inputs'!$C$17,0,(SUM(OFFSET($K$114:$K$163,0,AG$2-$K$2-$D52+1)))*$F52))</f>
        <v xml:space="preserve"> </v>
      </c>
      <c r="AH52" s="125" t="str">
        <f ca="1">IF(AH$2-$K$2&lt;$D52-1," ",IF(AH$2-$K$2+1&gt;'Primary Inputs'!$C$17,0,(SUM(OFFSET($K$114:$K$163,0,AH$2-$K$2-$D52+1)))*$F52))</f>
        <v xml:space="preserve"> </v>
      </c>
      <c r="AI52" s="125" t="str">
        <f ca="1">IF(AI$2-$K$2&lt;$D52-1," ",IF(AI$2-$K$2+1&gt;'Primary Inputs'!$C$17,0,(SUM(OFFSET($K$114:$K$163,0,AI$2-$K$2-$D52+1)))*$F52))</f>
        <v xml:space="preserve"> </v>
      </c>
      <c r="AJ52" s="125" t="str">
        <f ca="1">IF(AJ$2-$K$2&lt;$D52-1," ",IF(AJ$2-$K$2+1&gt;'Primary Inputs'!$C$17,0,(SUM(OFFSET($K$114:$K$163,0,AJ$2-$K$2-$D52+1)))*$F52))</f>
        <v xml:space="preserve"> </v>
      </c>
      <c r="AK52" s="125" t="str">
        <f ca="1">IF(AK$2-$K$2&lt;$D52-1," ",IF(AK$2-$K$2+1&gt;'Primary Inputs'!$C$17,0,(SUM(OFFSET($K$114:$K$163,0,AK$2-$K$2-$D52+1)))*$F52))</f>
        <v xml:space="preserve"> </v>
      </c>
      <c r="AL52" s="125" t="str">
        <f ca="1">IF(AL$2-$K$2&lt;$D52-1," ",IF(AL$2-$K$2+1&gt;'Primary Inputs'!$C$17,0,(SUM(OFFSET($K$114:$K$163,0,AL$2-$K$2-$D52+1)))*$F52))</f>
        <v xml:space="preserve"> </v>
      </c>
      <c r="AM52" s="125" t="str">
        <f ca="1">IF(AM$2-$K$2&lt;$D52-1," ",IF(AM$2-$K$2+1&gt;'Primary Inputs'!$C$17,0,(SUM(OFFSET($K$114:$K$163,0,AM$2-$K$2-$D52+1)))*$F52))</f>
        <v xml:space="preserve"> </v>
      </c>
      <c r="AN52" s="125" t="str">
        <f ca="1">IF(AN$2-$K$2&lt;$D52-1," ",IF(AN$2-$K$2+1&gt;'Primary Inputs'!$C$17,0,(SUM(OFFSET($K$114:$K$163,0,AN$2-$K$2-$D52+1)))*$F52))</f>
        <v xml:space="preserve"> </v>
      </c>
      <c r="AO52" s="125" t="str">
        <f ca="1">IF(AO$2-$K$2&lt;$D52-1," ",IF(AO$2-$K$2+1&gt;'Primary Inputs'!$C$17,0,(SUM(OFFSET($K$114:$K$163,0,AO$2-$K$2-$D52+1)))*$F52))</f>
        <v xml:space="preserve"> </v>
      </c>
      <c r="AP52" s="125" t="str">
        <f ca="1">IF(AP$2-$K$2&lt;$D52-1," ",IF(AP$2-$K$2+1&gt;'Primary Inputs'!$C$17,0,(SUM(OFFSET($K$114:$K$163,0,AP$2-$K$2-$D52+1)))*$F52))</f>
        <v xml:space="preserve"> </v>
      </c>
      <c r="AQ52" s="125" t="str">
        <f ca="1">IF(AQ$2-$K$2&lt;$D52-1," ",IF(AQ$2-$K$2+1&gt;'Primary Inputs'!$C$17,0,(SUM(OFFSET($K$114:$K$163,0,AQ$2-$K$2-$D52+1)))*$F52))</f>
        <v xml:space="preserve"> </v>
      </c>
      <c r="AR52" s="125" t="str">
        <f ca="1">IF(AR$2-$K$2&lt;$D52-1," ",IF(AR$2-$K$2+1&gt;'Primary Inputs'!$C$17,0,(SUM(OFFSET($K$114:$K$163,0,AR$2-$K$2-$D52+1)))*$F52))</f>
        <v xml:space="preserve"> </v>
      </c>
      <c r="AS52" s="125" t="str">
        <f ca="1">IF(AS$2-$K$2&lt;$D52-1," ",IF(AS$2-$K$2+1&gt;'Primary Inputs'!$C$17,0,(SUM(OFFSET($K$114:$K$163,0,AS$2-$K$2-$D52+1)))*$F52))</f>
        <v xml:space="preserve"> </v>
      </c>
      <c r="AT52" s="125" t="str">
        <f ca="1">IF(AT$2-$K$2&lt;$D52-1," ",IF(AT$2-$K$2+1&gt;'Primary Inputs'!$C$17,0,(SUM(OFFSET($K$114:$K$163,0,AT$2-$K$2-$D52+1)))*$F52))</f>
        <v xml:space="preserve"> </v>
      </c>
      <c r="AU52" s="125" t="str">
        <f ca="1">IF(AU$2-$K$2&lt;$D52-1," ",IF(AU$2-$K$2+1&gt;'Primary Inputs'!$C$17,0,(SUM(OFFSET($K$114:$K$163,0,AU$2-$K$2-$D52+1)))*$F52))</f>
        <v xml:space="preserve"> </v>
      </c>
      <c r="AV52" s="125" t="str">
        <f ca="1">IF(AV$2-$K$2&lt;$D52-1," ",IF(AV$2-$K$2+1&gt;'Primary Inputs'!$C$17,0,(SUM(OFFSET($K$114:$K$163,0,AV$2-$K$2-$D52+1)))*$F52))</f>
        <v xml:space="preserve"> </v>
      </c>
      <c r="AW52" s="125" t="str">
        <f ca="1">IF(AW$2-$K$2&lt;$D52-1," ",IF(AW$2-$K$2+1&gt;'Primary Inputs'!$C$17,0,(SUM(OFFSET($K$114:$K$163,0,AW$2-$K$2-$D52+1)))*$F52))</f>
        <v xml:space="preserve"> </v>
      </c>
      <c r="AX52" s="125" t="str">
        <f ca="1">IF(AX$2-$K$2&lt;$D52-1," ",IF(AX$2-$K$2+1&gt;'Primary Inputs'!$C$17,0,(SUM(OFFSET($K$114:$K$163,0,AX$2-$K$2-$D52+1)))*$F52))</f>
        <v xml:space="preserve"> </v>
      </c>
      <c r="AY52" s="125" t="str">
        <f ca="1">IF(AY$2-$K$2&lt;$D52-1," ",IF(AY$2-$K$2+1&gt;'Primary Inputs'!$C$17,0,(SUM(OFFSET($K$114:$K$163,0,AY$2-$K$2-$D52+1)))*$F52))</f>
        <v xml:space="preserve"> </v>
      </c>
      <c r="AZ52" s="125" t="str">
        <f ca="1">IF(AZ$2-$K$2&lt;$D52-1," ",IF(AZ$2-$K$2+1&gt;'Primary Inputs'!$C$17,0,(SUM(OFFSET($K$114:$K$163,0,AZ$2-$K$2-$D52+1)))*$F52))</f>
        <v xml:space="preserve"> </v>
      </c>
      <c r="BA52" s="125" t="str">
        <f ca="1">IF(BA$2-$K$2&lt;$D52-1," ",IF(BA$2-$K$2+1&gt;'Primary Inputs'!$C$17,0,(SUM(OFFSET($K$114:$K$163,0,BA$2-$K$2-$D52+1)))*$F52))</f>
        <v xml:space="preserve"> </v>
      </c>
      <c r="BB52" s="125" t="str">
        <f ca="1">IF(BB$2-$K$2&lt;$D52-1," ",IF(BB$2-$K$2+1&gt;'Primary Inputs'!$C$17,0,(SUM(OFFSET($K$114:$K$163,0,BB$2-$K$2-$D52+1)))*$F52))</f>
        <v xml:space="preserve"> </v>
      </c>
      <c r="BC52" s="125" t="str">
        <f ca="1">IF(BC$2-$K$2&lt;$D52-1," ",IF(BC$2-$K$2+1&gt;'Primary Inputs'!$C$17,0,(SUM(OFFSET($K$114:$K$163,0,BC$2-$K$2-$D52+1)))*$F52))</f>
        <v xml:space="preserve"> </v>
      </c>
      <c r="BD52" s="125">
        <f ca="1">IF(BD$2-$K$2&lt;$D52-1," ",IF(BD$2-$K$2+1&gt;'Primary Inputs'!$C$17,0,(SUM(OFFSET($K$114:$K$163,0,BD$2-$K$2-$D52+1)))*$F52))</f>
        <v>0</v>
      </c>
      <c r="BE52" s="125">
        <f ca="1">IF(BE$2-$K$2&lt;$D52-1," ",IF(BE$2-$K$2+1&gt;'Primary Inputs'!$C$17,0,(SUM(OFFSET($K$114:$K$163,0,BE$2-$K$2-$D52+1)))*$F52))</f>
        <v>0</v>
      </c>
      <c r="BF52" s="125">
        <f ca="1">IF(BF$2-$K$2&lt;$D52-1," ",IF(BF$2-$K$2+1&gt;'Primary Inputs'!$C$17,0,(SUM(OFFSET($K$114:$K$163,0,BF$2-$K$2-$D52+1)))*$F52))</f>
        <v>0</v>
      </c>
      <c r="BG52" s="125">
        <f ca="1">IF(BG$2-$K$2&lt;$D52-1," ",IF(BG$2-$K$2+1&gt;'Primary Inputs'!$C$17,0,(SUM(OFFSET($K$114:$K$163,0,BG$2-$K$2-$D52+1)))*$F52))</f>
        <v>0</v>
      </c>
      <c r="BH52" s="125">
        <f ca="1">IF(BH$2-$K$2&lt;$D52-1," ",IF(BH$2-$K$2+1&gt;'Primary Inputs'!$C$17,0,(SUM(OFFSET($K$114:$K$163,0,BH$2-$K$2-$D52+1)))*$F52))</f>
        <v>0</v>
      </c>
    </row>
    <row r="53" spans="1:60">
      <c r="A53" s="104"/>
      <c r="B53" s="104"/>
      <c r="C53" s="104"/>
      <c r="D53" s="167">
        <v>47</v>
      </c>
      <c r="E53" t="s">
        <v>241</v>
      </c>
      <c r="F53" s="104">
        <f ca="1">OFFSET('Primary Inputs'!$E$12,0,Calculations!$D53-1)</f>
        <v>0</v>
      </c>
      <c r="G53" s="104"/>
      <c r="H53" s="104"/>
      <c r="I53" s="104"/>
      <c r="J53" s="104"/>
      <c r="K53" s="125" t="str">
        <f ca="1">IF(K$2-$K$2&lt;$D53-1," ",IF(K$2-$K$2+1&gt;'Primary Inputs'!$C$17,0,(SUM(OFFSET($K$114:$K$163,0,K$2-$K$2-$D53+1)))*$F53))</f>
        <v xml:space="preserve"> </v>
      </c>
      <c r="L53" s="125" t="str">
        <f ca="1">IF(L$2-$K$2&lt;$D53-1," ",IF(L$2-$K$2+1&gt;'Primary Inputs'!$C$17,0,(SUM(OFFSET($K$114:$K$163,0,L$2-$K$2-$D53+1)))*$F53))</f>
        <v xml:space="preserve"> </v>
      </c>
      <c r="M53" s="125" t="str">
        <f ca="1">IF(M$2-$K$2&lt;$D53-1," ",IF(M$2-$K$2+1&gt;'Primary Inputs'!$C$17,0,(SUM(OFFSET($K$114:$K$163,0,M$2-$K$2-$D53+1)))*$F53))</f>
        <v xml:space="preserve"> </v>
      </c>
      <c r="N53" s="125" t="str">
        <f ca="1">IF(N$2-$K$2&lt;$D53-1," ",IF(N$2-$K$2+1&gt;'Primary Inputs'!$C$17,0,(SUM(OFFSET($K$114:$K$163,0,N$2-$K$2-$D53+1)))*$F53))</f>
        <v xml:space="preserve"> </v>
      </c>
      <c r="O53" s="125" t="str">
        <f ca="1">IF(O$2-$K$2&lt;$D53-1," ",IF(O$2-$K$2+1&gt;'Primary Inputs'!$C$17,0,(SUM(OFFSET($K$114:$K$163,0,O$2-$K$2-$D53+1)))*$F53))</f>
        <v xml:space="preserve"> </v>
      </c>
      <c r="P53" s="125" t="str">
        <f ca="1">IF(P$2-$K$2&lt;$D53-1," ",IF(P$2-$K$2+1&gt;'Primary Inputs'!$C$17,0,(SUM(OFFSET($K$114:$K$163,0,P$2-$K$2-$D53+1)))*$F53))</f>
        <v xml:space="preserve"> </v>
      </c>
      <c r="Q53" s="125" t="str">
        <f ca="1">IF(Q$2-$K$2&lt;$D53-1," ",IF(Q$2-$K$2+1&gt;'Primary Inputs'!$C$17,0,(SUM(OFFSET($K$114:$K$163,0,Q$2-$K$2-$D53+1)))*$F53))</f>
        <v xml:space="preserve"> </v>
      </c>
      <c r="R53" s="125" t="str">
        <f ca="1">IF(R$2-$K$2&lt;$D53-1," ",IF(R$2-$K$2+1&gt;'Primary Inputs'!$C$17,0,(SUM(OFFSET($K$114:$K$163,0,R$2-$K$2-$D53+1)))*$F53))</f>
        <v xml:space="preserve"> </v>
      </c>
      <c r="S53" s="125" t="str">
        <f ca="1">IF(S$2-$K$2&lt;$D53-1," ",IF(S$2-$K$2+1&gt;'Primary Inputs'!$C$17,0,(SUM(OFFSET($K$114:$K$163,0,S$2-$K$2-$D53+1)))*$F53))</f>
        <v xml:space="preserve"> </v>
      </c>
      <c r="T53" s="125" t="str">
        <f ca="1">IF(T$2-$K$2&lt;$D53-1," ",IF(T$2-$K$2+1&gt;'Primary Inputs'!$C$17,0,(SUM(OFFSET($K$114:$K$163,0,T$2-$K$2-$D53+1)))*$F53))</f>
        <v xml:space="preserve"> </v>
      </c>
      <c r="U53" s="125" t="str">
        <f ca="1">IF(U$2-$K$2&lt;$D53-1," ",IF(U$2-$K$2+1&gt;'Primary Inputs'!$C$17,0,(SUM(OFFSET($K$114:$K$163,0,U$2-$K$2-$D53+1)))*$F53))</f>
        <v xml:space="preserve"> </v>
      </c>
      <c r="V53" s="125" t="str">
        <f ca="1">IF(V$2-$K$2&lt;$D53-1," ",IF(V$2-$K$2+1&gt;'Primary Inputs'!$C$17,0,(SUM(OFFSET($K$114:$K$163,0,V$2-$K$2-$D53+1)))*$F53))</f>
        <v xml:space="preserve"> </v>
      </c>
      <c r="W53" s="125" t="str">
        <f ca="1">IF(W$2-$K$2&lt;$D53-1," ",IF(W$2-$K$2+1&gt;'Primary Inputs'!$C$17,0,(SUM(OFFSET($K$114:$K$163,0,W$2-$K$2-$D53+1)))*$F53))</f>
        <v xml:space="preserve"> </v>
      </c>
      <c r="X53" s="125" t="str">
        <f ca="1">IF(X$2-$K$2&lt;$D53-1," ",IF(X$2-$K$2+1&gt;'Primary Inputs'!$C$17,0,(SUM(OFFSET($K$114:$K$163,0,X$2-$K$2-$D53+1)))*$F53))</f>
        <v xml:space="preserve"> </v>
      </c>
      <c r="Y53" s="125" t="str">
        <f ca="1">IF(Y$2-$K$2&lt;$D53-1," ",IF(Y$2-$K$2+1&gt;'Primary Inputs'!$C$17,0,(SUM(OFFSET($K$114:$K$163,0,Y$2-$K$2-$D53+1)))*$F53))</f>
        <v xml:space="preserve"> </v>
      </c>
      <c r="Z53" s="125" t="str">
        <f ca="1">IF(Z$2-$K$2&lt;$D53-1," ",IF(Z$2-$K$2+1&gt;'Primary Inputs'!$C$17,0,(SUM(OFFSET($K$114:$K$163,0,Z$2-$K$2-$D53+1)))*$F53))</f>
        <v xml:space="preserve"> </v>
      </c>
      <c r="AA53" s="125" t="str">
        <f ca="1">IF(AA$2-$K$2&lt;$D53-1," ",IF(AA$2-$K$2+1&gt;'Primary Inputs'!$C$17,0,(SUM(OFFSET($K$114:$K$163,0,AA$2-$K$2-$D53+1)))*$F53))</f>
        <v xml:space="preserve"> </v>
      </c>
      <c r="AB53" s="125" t="str">
        <f ca="1">IF(AB$2-$K$2&lt;$D53-1," ",IF(AB$2-$K$2+1&gt;'Primary Inputs'!$C$17,0,(SUM(OFFSET($K$114:$K$163,0,AB$2-$K$2-$D53+1)))*$F53))</f>
        <v xml:space="preserve"> </v>
      </c>
      <c r="AC53" s="125" t="str">
        <f ca="1">IF(AC$2-$K$2&lt;$D53-1," ",IF(AC$2-$K$2+1&gt;'Primary Inputs'!$C$17,0,(SUM(OFFSET($K$114:$K$163,0,AC$2-$K$2-$D53+1)))*$F53))</f>
        <v xml:space="preserve"> </v>
      </c>
      <c r="AD53" s="125" t="str">
        <f ca="1">IF(AD$2-$K$2&lt;$D53-1," ",IF(AD$2-$K$2+1&gt;'Primary Inputs'!$C$17,0,(SUM(OFFSET($K$114:$K$163,0,AD$2-$K$2-$D53+1)))*$F53))</f>
        <v xml:space="preserve"> </v>
      </c>
      <c r="AE53" s="125" t="str">
        <f ca="1">IF(AE$2-$K$2&lt;$D53-1," ",IF(AE$2-$K$2+1&gt;'Primary Inputs'!$C$17,0,(SUM(OFFSET($K$114:$K$163,0,AE$2-$K$2-$D53+1)))*$F53))</f>
        <v xml:space="preserve"> </v>
      </c>
      <c r="AF53" s="125" t="str">
        <f ca="1">IF(AF$2-$K$2&lt;$D53-1," ",IF(AF$2-$K$2+1&gt;'Primary Inputs'!$C$17,0,(SUM(OFFSET($K$114:$K$163,0,AF$2-$K$2-$D53+1)))*$F53))</f>
        <v xml:space="preserve"> </v>
      </c>
      <c r="AG53" s="125" t="str">
        <f ca="1">IF(AG$2-$K$2&lt;$D53-1," ",IF(AG$2-$K$2+1&gt;'Primary Inputs'!$C$17,0,(SUM(OFFSET($K$114:$K$163,0,AG$2-$K$2-$D53+1)))*$F53))</f>
        <v xml:space="preserve"> </v>
      </c>
      <c r="AH53" s="125" t="str">
        <f ca="1">IF(AH$2-$K$2&lt;$D53-1," ",IF(AH$2-$K$2+1&gt;'Primary Inputs'!$C$17,0,(SUM(OFFSET($K$114:$K$163,0,AH$2-$K$2-$D53+1)))*$F53))</f>
        <v xml:space="preserve"> </v>
      </c>
      <c r="AI53" s="125" t="str">
        <f ca="1">IF(AI$2-$K$2&lt;$D53-1," ",IF(AI$2-$K$2+1&gt;'Primary Inputs'!$C$17,0,(SUM(OFFSET($K$114:$K$163,0,AI$2-$K$2-$D53+1)))*$F53))</f>
        <v xml:space="preserve"> </v>
      </c>
      <c r="AJ53" s="125" t="str">
        <f ca="1">IF(AJ$2-$K$2&lt;$D53-1," ",IF(AJ$2-$K$2+1&gt;'Primary Inputs'!$C$17,0,(SUM(OFFSET($K$114:$K$163,0,AJ$2-$K$2-$D53+1)))*$F53))</f>
        <v xml:space="preserve"> </v>
      </c>
      <c r="AK53" s="125" t="str">
        <f ca="1">IF(AK$2-$K$2&lt;$D53-1," ",IF(AK$2-$K$2+1&gt;'Primary Inputs'!$C$17,0,(SUM(OFFSET($K$114:$K$163,0,AK$2-$K$2-$D53+1)))*$F53))</f>
        <v xml:space="preserve"> </v>
      </c>
      <c r="AL53" s="125" t="str">
        <f ca="1">IF(AL$2-$K$2&lt;$D53-1," ",IF(AL$2-$K$2+1&gt;'Primary Inputs'!$C$17,0,(SUM(OFFSET($K$114:$K$163,0,AL$2-$K$2-$D53+1)))*$F53))</f>
        <v xml:space="preserve"> </v>
      </c>
      <c r="AM53" s="125" t="str">
        <f ca="1">IF(AM$2-$K$2&lt;$D53-1," ",IF(AM$2-$K$2+1&gt;'Primary Inputs'!$C$17,0,(SUM(OFFSET($K$114:$K$163,0,AM$2-$K$2-$D53+1)))*$F53))</f>
        <v xml:space="preserve"> </v>
      </c>
      <c r="AN53" s="125" t="str">
        <f ca="1">IF(AN$2-$K$2&lt;$D53-1," ",IF(AN$2-$K$2+1&gt;'Primary Inputs'!$C$17,0,(SUM(OFFSET($K$114:$K$163,0,AN$2-$K$2-$D53+1)))*$F53))</f>
        <v xml:space="preserve"> </v>
      </c>
      <c r="AO53" s="125" t="str">
        <f ca="1">IF(AO$2-$K$2&lt;$D53-1," ",IF(AO$2-$K$2+1&gt;'Primary Inputs'!$C$17,0,(SUM(OFFSET($K$114:$K$163,0,AO$2-$K$2-$D53+1)))*$F53))</f>
        <v xml:space="preserve"> </v>
      </c>
      <c r="AP53" s="125" t="str">
        <f ca="1">IF(AP$2-$K$2&lt;$D53-1," ",IF(AP$2-$K$2+1&gt;'Primary Inputs'!$C$17,0,(SUM(OFFSET($K$114:$K$163,0,AP$2-$K$2-$D53+1)))*$F53))</f>
        <v xml:space="preserve"> </v>
      </c>
      <c r="AQ53" s="125" t="str">
        <f ca="1">IF(AQ$2-$K$2&lt;$D53-1," ",IF(AQ$2-$K$2+1&gt;'Primary Inputs'!$C$17,0,(SUM(OFFSET($K$114:$K$163,0,AQ$2-$K$2-$D53+1)))*$F53))</f>
        <v xml:space="preserve"> </v>
      </c>
      <c r="AR53" s="125" t="str">
        <f ca="1">IF(AR$2-$K$2&lt;$D53-1," ",IF(AR$2-$K$2+1&gt;'Primary Inputs'!$C$17,0,(SUM(OFFSET($K$114:$K$163,0,AR$2-$K$2-$D53+1)))*$F53))</f>
        <v xml:space="preserve"> </v>
      </c>
      <c r="AS53" s="125" t="str">
        <f ca="1">IF(AS$2-$K$2&lt;$D53-1," ",IF(AS$2-$K$2+1&gt;'Primary Inputs'!$C$17,0,(SUM(OFFSET($K$114:$K$163,0,AS$2-$K$2-$D53+1)))*$F53))</f>
        <v xml:space="preserve"> </v>
      </c>
      <c r="AT53" s="125" t="str">
        <f ca="1">IF(AT$2-$K$2&lt;$D53-1," ",IF(AT$2-$K$2+1&gt;'Primary Inputs'!$C$17,0,(SUM(OFFSET($K$114:$K$163,0,AT$2-$K$2-$D53+1)))*$F53))</f>
        <v xml:space="preserve"> </v>
      </c>
      <c r="AU53" s="125" t="str">
        <f ca="1">IF(AU$2-$K$2&lt;$D53-1," ",IF(AU$2-$K$2+1&gt;'Primary Inputs'!$C$17,0,(SUM(OFFSET($K$114:$K$163,0,AU$2-$K$2-$D53+1)))*$F53))</f>
        <v xml:space="preserve"> </v>
      </c>
      <c r="AV53" s="125" t="str">
        <f ca="1">IF(AV$2-$K$2&lt;$D53-1," ",IF(AV$2-$K$2+1&gt;'Primary Inputs'!$C$17,0,(SUM(OFFSET($K$114:$K$163,0,AV$2-$K$2-$D53+1)))*$F53))</f>
        <v xml:space="preserve"> </v>
      </c>
      <c r="AW53" s="125" t="str">
        <f ca="1">IF(AW$2-$K$2&lt;$D53-1," ",IF(AW$2-$K$2+1&gt;'Primary Inputs'!$C$17,0,(SUM(OFFSET($K$114:$K$163,0,AW$2-$K$2-$D53+1)))*$F53))</f>
        <v xml:space="preserve"> </v>
      </c>
      <c r="AX53" s="125" t="str">
        <f ca="1">IF(AX$2-$K$2&lt;$D53-1," ",IF(AX$2-$K$2+1&gt;'Primary Inputs'!$C$17,0,(SUM(OFFSET($K$114:$K$163,0,AX$2-$K$2-$D53+1)))*$F53))</f>
        <v xml:space="preserve"> </v>
      </c>
      <c r="AY53" s="125" t="str">
        <f ca="1">IF(AY$2-$K$2&lt;$D53-1," ",IF(AY$2-$K$2+1&gt;'Primary Inputs'!$C$17,0,(SUM(OFFSET($K$114:$K$163,0,AY$2-$K$2-$D53+1)))*$F53))</f>
        <v xml:space="preserve"> </v>
      </c>
      <c r="AZ53" s="125" t="str">
        <f ca="1">IF(AZ$2-$K$2&lt;$D53-1," ",IF(AZ$2-$K$2+1&gt;'Primary Inputs'!$C$17,0,(SUM(OFFSET($K$114:$K$163,0,AZ$2-$K$2-$D53+1)))*$F53))</f>
        <v xml:space="preserve"> </v>
      </c>
      <c r="BA53" s="125" t="str">
        <f ca="1">IF(BA$2-$K$2&lt;$D53-1," ",IF(BA$2-$K$2+1&gt;'Primary Inputs'!$C$17,0,(SUM(OFFSET($K$114:$K$163,0,BA$2-$K$2-$D53+1)))*$F53))</f>
        <v xml:space="preserve"> </v>
      </c>
      <c r="BB53" s="125" t="str">
        <f ca="1">IF(BB$2-$K$2&lt;$D53-1," ",IF(BB$2-$K$2+1&gt;'Primary Inputs'!$C$17,0,(SUM(OFFSET($K$114:$K$163,0,BB$2-$K$2-$D53+1)))*$F53))</f>
        <v xml:space="preserve"> </v>
      </c>
      <c r="BC53" s="125" t="str">
        <f ca="1">IF(BC$2-$K$2&lt;$D53-1," ",IF(BC$2-$K$2+1&gt;'Primary Inputs'!$C$17,0,(SUM(OFFSET($K$114:$K$163,0,BC$2-$K$2-$D53+1)))*$F53))</f>
        <v xml:space="preserve"> </v>
      </c>
      <c r="BD53" s="125" t="str">
        <f ca="1">IF(BD$2-$K$2&lt;$D53-1," ",IF(BD$2-$K$2+1&gt;'Primary Inputs'!$C$17,0,(SUM(OFFSET($K$114:$K$163,0,BD$2-$K$2-$D53+1)))*$F53))</f>
        <v xml:space="preserve"> </v>
      </c>
      <c r="BE53" s="125">
        <f ca="1">IF(BE$2-$K$2&lt;$D53-1," ",IF(BE$2-$K$2+1&gt;'Primary Inputs'!$C$17,0,(SUM(OFFSET($K$114:$K$163,0,BE$2-$K$2-$D53+1)))*$F53))</f>
        <v>0</v>
      </c>
      <c r="BF53" s="125">
        <f ca="1">IF(BF$2-$K$2&lt;$D53-1," ",IF(BF$2-$K$2+1&gt;'Primary Inputs'!$C$17,0,(SUM(OFFSET($K$114:$K$163,0,BF$2-$K$2-$D53+1)))*$F53))</f>
        <v>0</v>
      </c>
      <c r="BG53" s="125">
        <f ca="1">IF(BG$2-$K$2&lt;$D53-1," ",IF(BG$2-$K$2+1&gt;'Primary Inputs'!$C$17,0,(SUM(OFFSET($K$114:$K$163,0,BG$2-$K$2-$D53+1)))*$F53))</f>
        <v>0</v>
      </c>
      <c r="BH53" s="125">
        <f ca="1">IF(BH$2-$K$2&lt;$D53-1," ",IF(BH$2-$K$2+1&gt;'Primary Inputs'!$C$17,0,(SUM(OFFSET($K$114:$K$163,0,BH$2-$K$2-$D53+1)))*$F53))</f>
        <v>0</v>
      </c>
    </row>
    <row r="54" spans="1:60">
      <c r="A54" s="104"/>
      <c r="B54" s="104"/>
      <c r="C54" s="104"/>
      <c r="D54" s="167">
        <v>48</v>
      </c>
      <c r="E54" t="s">
        <v>242</v>
      </c>
      <c r="F54" s="104">
        <f ca="1">OFFSET('Primary Inputs'!$E$12,0,Calculations!$D54-1)</f>
        <v>0</v>
      </c>
      <c r="G54" s="104"/>
      <c r="H54" s="104"/>
      <c r="I54" s="104"/>
      <c r="J54" s="104"/>
      <c r="K54" s="125" t="str">
        <f ca="1">IF(K$2-$K$2&lt;$D54-1," ",IF(K$2-$K$2+1&gt;'Primary Inputs'!$C$17,0,(SUM(OFFSET($K$114:$K$163,0,K$2-$K$2-$D54+1)))*$F54))</f>
        <v xml:space="preserve"> </v>
      </c>
      <c r="L54" s="125" t="str">
        <f ca="1">IF(L$2-$K$2&lt;$D54-1," ",IF(L$2-$K$2+1&gt;'Primary Inputs'!$C$17,0,(SUM(OFFSET($K$114:$K$163,0,L$2-$K$2-$D54+1)))*$F54))</f>
        <v xml:space="preserve"> </v>
      </c>
      <c r="M54" s="125" t="str">
        <f ca="1">IF(M$2-$K$2&lt;$D54-1," ",IF(M$2-$K$2+1&gt;'Primary Inputs'!$C$17,0,(SUM(OFFSET($K$114:$K$163,0,M$2-$K$2-$D54+1)))*$F54))</f>
        <v xml:space="preserve"> </v>
      </c>
      <c r="N54" s="125" t="str">
        <f ca="1">IF(N$2-$K$2&lt;$D54-1," ",IF(N$2-$K$2+1&gt;'Primary Inputs'!$C$17,0,(SUM(OFFSET($K$114:$K$163,0,N$2-$K$2-$D54+1)))*$F54))</f>
        <v xml:space="preserve"> </v>
      </c>
      <c r="O54" s="125" t="str">
        <f ca="1">IF(O$2-$K$2&lt;$D54-1," ",IF(O$2-$K$2+1&gt;'Primary Inputs'!$C$17,0,(SUM(OFFSET($K$114:$K$163,0,O$2-$K$2-$D54+1)))*$F54))</f>
        <v xml:space="preserve"> </v>
      </c>
      <c r="P54" s="125" t="str">
        <f ca="1">IF(P$2-$K$2&lt;$D54-1," ",IF(P$2-$K$2+1&gt;'Primary Inputs'!$C$17,0,(SUM(OFFSET($K$114:$K$163,0,P$2-$K$2-$D54+1)))*$F54))</f>
        <v xml:space="preserve"> </v>
      </c>
      <c r="Q54" s="125" t="str">
        <f ca="1">IF(Q$2-$K$2&lt;$D54-1," ",IF(Q$2-$K$2+1&gt;'Primary Inputs'!$C$17,0,(SUM(OFFSET($K$114:$K$163,0,Q$2-$K$2-$D54+1)))*$F54))</f>
        <v xml:space="preserve"> </v>
      </c>
      <c r="R54" s="125" t="str">
        <f ca="1">IF(R$2-$K$2&lt;$D54-1," ",IF(R$2-$K$2+1&gt;'Primary Inputs'!$C$17,0,(SUM(OFFSET($K$114:$K$163,0,R$2-$K$2-$D54+1)))*$F54))</f>
        <v xml:space="preserve"> </v>
      </c>
      <c r="S54" s="125" t="str">
        <f ca="1">IF(S$2-$K$2&lt;$D54-1," ",IF(S$2-$K$2+1&gt;'Primary Inputs'!$C$17,0,(SUM(OFFSET($K$114:$K$163,0,S$2-$K$2-$D54+1)))*$F54))</f>
        <v xml:space="preserve"> </v>
      </c>
      <c r="T54" s="125" t="str">
        <f ca="1">IF(T$2-$K$2&lt;$D54-1," ",IF(T$2-$K$2+1&gt;'Primary Inputs'!$C$17,0,(SUM(OFFSET($K$114:$K$163,0,T$2-$K$2-$D54+1)))*$F54))</f>
        <v xml:space="preserve"> </v>
      </c>
      <c r="U54" s="125" t="str">
        <f ca="1">IF(U$2-$K$2&lt;$D54-1," ",IF(U$2-$K$2+1&gt;'Primary Inputs'!$C$17,0,(SUM(OFFSET($K$114:$K$163,0,U$2-$K$2-$D54+1)))*$F54))</f>
        <v xml:space="preserve"> </v>
      </c>
      <c r="V54" s="125" t="str">
        <f ca="1">IF(V$2-$K$2&lt;$D54-1," ",IF(V$2-$K$2+1&gt;'Primary Inputs'!$C$17,0,(SUM(OFFSET($K$114:$K$163,0,V$2-$K$2-$D54+1)))*$F54))</f>
        <v xml:space="preserve"> </v>
      </c>
      <c r="W54" s="125" t="str">
        <f ca="1">IF(W$2-$K$2&lt;$D54-1," ",IF(W$2-$K$2+1&gt;'Primary Inputs'!$C$17,0,(SUM(OFFSET($K$114:$K$163,0,W$2-$K$2-$D54+1)))*$F54))</f>
        <v xml:space="preserve"> </v>
      </c>
      <c r="X54" s="125" t="str">
        <f ca="1">IF(X$2-$K$2&lt;$D54-1," ",IF(X$2-$K$2+1&gt;'Primary Inputs'!$C$17,0,(SUM(OFFSET($K$114:$K$163,0,X$2-$K$2-$D54+1)))*$F54))</f>
        <v xml:space="preserve"> </v>
      </c>
      <c r="Y54" s="125" t="str">
        <f ca="1">IF(Y$2-$K$2&lt;$D54-1," ",IF(Y$2-$K$2+1&gt;'Primary Inputs'!$C$17,0,(SUM(OFFSET($K$114:$K$163,0,Y$2-$K$2-$D54+1)))*$F54))</f>
        <v xml:space="preserve"> </v>
      </c>
      <c r="Z54" s="125" t="str">
        <f ca="1">IF(Z$2-$K$2&lt;$D54-1," ",IF(Z$2-$K$2+1&gt;'Primary Inputs'!$C$17,0,(SUM(OFFSET($K$114:$K$163,0,Z$2-$K$2-$D54+1)))*$F54))</f>
        <v xml:space="preserve"> </v>
      </c>
      <c r="AA54" s="125" t="str">
        <f ca="1">IF(AA$2-$K$2&lt;$D54-1," ",IF(AA$2-$K$2+1&gt;'Primary Inputs'!$C$17,0,(SUM(OFFSET($K$114:$K$163,0,AA$2-$K$2-$D54+1)))*$F54))</f>
        <v xml:space="preserve"> </v>
      </c>
      <c r="AB54" s="125" t="str">
        <f ca="1">IF(AB$2-$K$2&lt;$D54-1," ",IF(AB$2-$K$2+1&gt;'Primary Inputs'!$C$17,0,(SUM(OFFSET($K$114:$K$163,0,AB$2-$K$2-$D54+1)))*$F54))</f>
        <v xml:space="preserve"> </v>
      </c>
      <c r="AC54" s="125" t="str">
        <f ca="1">IF(AC$2-$K$2&lt;$D54-1," ",IF(AC$2-$K$2+1&gt;'Primary Inputs'!$C$17,0,(SUM(OFFSET($K$114:$K$163,0,AC$2-$K$2-$D54+1)))*$F54))</f>
        <v xml:space="preserve"> </v>
      </c>
      <c r="AD54" s="125" t="str">
        <f ca="1">IF(AD$2-$K$2&lt;$D54-1," ",IF(AD$2-$K$2+1&gt;'Primary Inputs'!$C$17,0,(SUM(OFFSET($K$114:$K$163,0,AD$2-$K$2-$D54+1)))*$F54))</f>
        <v xml:space="preserve"> </v>
      </c>
      <c r="AE54" s="125" t="str">
        <f ca="1">IF(AE$2-$K$2&lt;$D54-1," ",IF(AE$2-$K$2+1&gt;'Primary Inputs'!$C$17,0,(SUM(OFFSET($K$114:$K$163,0,AE$2-$K$2-$D54+1)))*$F54))</f>
        <v xml:space="preserve"> </v>
      </c>
      <c r="AF54" s="125" t="str">
        <f ca="1">IF(AF$2-$K$2&lt;$D54-1," ",IF(AF$2-$K$2+1&gt;'Primary Inputs'!$C$17,0,(SUM(OFFSET($K$114:$K$163,0,AF$2-$K$2-$D54+1)))*$F54))</f>
        <v xml:space="preserve"> </v>
      </c>
      <c r="AG54" s="125" t="str">
        <f ca="1">IF(AG$2-$K$2&lt;$D54-1," ",IF(AG$2-$K$2+1&gt;'Primary Inputs'!$C$17,0,(SUM(OFFSET($K$114:$K$163,0,AG$2-$K$2-$D54+1)))*$F54))</f>
        <v xml:space="preserve"> </v>
      </c>
      <c r="AH54" s="125" t="str">
        <f ca="1">IF(AH$2-$K$2&lt;$D54-1," ",IF(AH$2-$K$2+1&gt;'Primary Inputs'!$C$17,0,(SUM(OFFSET($K$114:$K$163,0,AH$2-$K$2-$D54+1)))*$F54))</f>
        <v xml:space="preserve"> </v>
      </c>
      <c r="AI54" s="125" t="str">
        <f ca="1">IF(AI$2-$K$2&lt;$D54-1," ",IF(AI$2-$K$2+1&gt;'Primary Inputs'!$C$17,0,(SUM(OFFSET($K$114:$K$163,0,AI$2-$K$2-$D54+1)))*$F54))</f>
        <v xml:space="preserve"> </v>
      </c>
      <c r="AJ54" s="125" t="str">
        <f ca="1">IF(AJ$2-$K$2&lt;$D54-1," ",IF(AJ$2-$K$2+1&gt;'Primary Inputs'!$C$17,0,(SUM(OFFSET($K$114:$K$163,0,AJ$2-$K$2-$D54+1)))*$F54))</f>
        <v xml:space="preserve"> </v>
      </c>
      <c r="AK54" s="125" t="str">
        <f ca="1">IF(AK$2-$K$2&lt;$D54-1," ",IF(AK$2-$K$2+1&gt;'Primary Inputs'!$C$17,0,(SUM(OFFSET($K$114:$K$163,0,AK$2-$K$2-$D54+1)))*$F54))</f>
        <v xml:space="preserve"> </v>
      </c>
      <c r="AL54" s="125" t="str">
        <f ca="1">IF(AL$2-$K$2&lt;$D54-1," ",IF(AL$2-$K$2+1&gt;'Primary Inputs'!$C$17,0,(SUM(OFFSET($K$114:$K$163,0,AL$2-$K$2-$D54+1)))*$F54))</f>
        <v xml:space="preserve"> </v>
      </c>
      <c r="AM54" s="125" t="str">
        <f ca="1">IF(AM$2-$K$2&lt;$D54-1," ",IF(AM$2-$K$2+1&gt;'Primary Inputs'!$C$17,0,(SUM(OFFSET($K$114:$K$163,0,AM$2-$K$2-$D54+1)))*$F54))</f>
        <v xml:space="preserve"> </v>
      </c>
      <c r="AN54" s="125" t="str">
        <f ca="1">IF(AN$2-$K$2&lt;$D54-1," ",IF(AN$2-$K$2+1&gt;'Primary Inputs'!$C$17,0,(SUM(OFFSET($K$114:$K$163,0,AN$2-$K$2-$D54+1)))*$F54))</f>
        <v xml:space="preserve"> </v>
      </c>
      <c r="AO54" s="125" t="str">
        <f ca="1">IF(AO$2-$K$2&lt;$D54-1," ",IF(AO$2-$K$2+1&gt;'Primary Inputs'!$C$17,0,(SUM(OFFSET($K$114:$K$163,0,AO$2-$K$2-$D54+1)))*$F54))</f>
        <v xml:space="preserve"> </v>
      </c>
      <c r="AP54" s="125" t="str">
        <f ca="1">IF(AP$2-$K$2&lt;$D54-1," ",IF(AP$2-$K$2+1&gt;'Primary Inputs'!$C$17,0,(SUM(OFFSET($K$114:$K$163,0,AP$2-$K$2-$D54+1)))*$F54))</f>
        <v xml:space="preserve"> </v>
      </c>
      <c r="AQ54" s="125" t="str">
        <f ca="1">IF(AQ$2-$K$2&lt;$D54-1," ",IF(AQ$2-$K$2+1&gt;'Primary Inputs'!$C$17,0,(SUM(OFFSET($K$114:$K$163,0,AQ$2-$K$2-$D54+1)))*$F54))</f>
        <v xml:space="preserve"> </v>
      </c>
      <c r="AR54" s="125" t="str">
        <f ca="1">IF(AR$2-$K$2&lt;$D54-1," ",IF(AR$2-$K$2+1&gt;'Primary Inputs'!$C$17,0,(SUM(OFFSET($K$114:$K$163,0,AR$2-$K$2-$D54+1)))*$F54))</f>
        <v xml:space="preserve"> </v>
      </c>
      <c r="AS54" s="125" t="str">
        <f ca="1">IF(AS$2-$K$2&lt;$D54-1," ",IF(AS$2-$K$2+1&gt;'Primary Inputs'!$C$17,0,(SUM(OFFSET($K$114:$K$163,0,AS$2-$K$2-$D54+1)))*$F54))</f>
        <v xml:space="preserve"> </v>
      </c>
      <c r="AT54" s="125" t="str">
        <f ca="1">IF(AT$2-$K$2&lt;$D54-1," ",IF(AT$2-$K$2+1&gt;'Primary Inputs'!$C$17,0,(SUM(OFFSET($K$114:$K$163,0,AT$2-$K$2-$D54+1)))*$F54))</f>
        <v xml:space="preserve"> </v>
      </c>
      <c r="AU54" s="125" t="str">
        <f ca="1">IF(AU$2-$K$2&lt;$D54-1," ",IF(AU$2-$K$2+1&gt;'Primary Inputs'!$C$17,0,(SUM(OFFSET($K$114:$K$163,0,AU$2-$K$2-$D54+1)))*$F54))</f>
        <v xml:space="preserve"> </v>
      </c>
      <c r="AV54" s="125" t="str">
        <f ca="1">IF(AV$2-$K$2&lt;$D54-1," ",IF(AV$2-$K$2+1&gt;'Primary Inputs'!$C$17,0,(SUM(OFFSET($K$114:$K$163,0,AV$2-$K$2-$D54+1)))*$F54))</f>
        <v xml:space="preserve"> </v>
      </c>
      <c r="AW54" s="125" t="str">
        <f ca="1">IF(AW$2-$K$2&lt;$D54-1," ",IF(AW$2-$K$2+1&gt;'Primary Inputs'!$C$17,0,(SUM(OFFSET($K$114:$K$163,0,AW$2-$K$2-$D54+1)))*$F54))</f>
        <v xml:space="preserve"> </v>
      </c>
      <c r="AX54" s="125" t="str">
        <f ca="1">IF(AX$2-$K$2&lt;$D54-1," ",IF(AX$2-$K$2+1&gt;'Primary Inputs'!$C$17,0,(SUM(OFFSET($K$114:$K$163,0,AX$2-$K$2-$D54+1)))*$F54))</f>
        <v xml:space="preserve"> </v>
      </c>
      <c r="AY54" s="125" t="str">
        <f ca="1">IF(AY$2-$K$2&lt;$D54-1," ",IF(AY$2-$K$2+1&gt;'Primary Inputs'!$C$17,0,(SUM(OFFSET($K$114:$K$163,0,AY$2-$K$2-$D54+1)))*$F54))</f>
        <v xml:space="preserve"> </v>
      </c>
      <c r="AZ54" s="125" t="str">
        <f ca="1">IF(AZ$2-$K$2&lt;$D54-1," ",IF(AZ$2-$K$2+1&gt;'Primary Inputs'!$C$17,0,(SUM(OFFSET($K$114:$K$163,0,AZ$2-$K$2-$D54+1)))*$F54))</f>
        <v xml:space="preserve"> </v>
      </c>
      <c r="BA54" s="125" t="str">
        <f ca="1">IF(BA$2-$K$2&lt;$D54-1," ",IF(BA$2-$K$2+1&gt;'Primary Inputs'!$C$17,0,(SUM(OFFSET($K$114:$K$163,0,BA$2-$K$2-$D54+1)))*$F54))</f>
        <v xml:space="preserve"> </v>
      </c>
      <c r="BB54" s="125" t="str">
        <f ca="1">IF(BB$2-$K$2&lt;$D54-1," ",IF(BB$2-$K$2+1&gt;'Primary Inputs'!$C$17,0,(SUM(OFFSET($K$114:$K$163,0,BB$2-$K$2-$D54+1)))*$F54))</f>
        <v xml:space="preserve"> </v>
      </c>
      <c r="BC54" s="125" t="str">
        <f ca="1">IF(BC$2-$K$2&lt;$D54-1," ",IF(BC$2-$K$2+1&gt;'Primary Inputs'!$C$17,0,(SUM(OFFSET($K$114:$K$163,0,BC$2-$K$2-$D54+1)))*$F54))</f>
        <v xml:space="preserve"> </v>
      </c>
      <c r="BD54" s="125" t="str">
        <f ca="1">IF(BD$2-$K$2&lt;$D54-1," ",IF(BD$2-$K$2+1&gt;'Primary Inputs'!$C$17,0,(SUM(OFFSET($K$114:$K$163,0,BD$2-$K$2-$D54+1)))*$F54))</f>
        <v xml:space="preserve"> </v>
      </c>
      <c r="BE54" s="125" t="str">
        <f ca="1">IF(BE$2-$K$2&lt;$D54-1," ",IF(BE$2-$K$2+1&gt;'Primary Inputs'!$C$17,0,(SUM(OFFSET($K$114:$K$163,0,BE$2-$K$2-$D54+1)))*$F54))</f>
        <v xml:space="preserve"> </v>
      </c>
      <c r="BF54" s="125">
        <f ca="1">IF(BF$2-$K$2&lt;$D54-1," ",IF(BF$2-$K$2+1&gt;'Primary Inputs'!$C$17,0,(SUM(OFFSET($K$114:$K$163,0,BF$2-$K$2-$D54+1)))*$F54))</f>
        <v>0</v>
      </c>
      <c r="BG54" s="125">
        <f ca="1">IF(BG$2-$K$2&lt;$D54-1," ",IF(BG$2-$K$2+1&gt;'Primary Inputs'!$C$17,0,(SUM(OFFSET($K$114:$K$163,0,BG$2-$K$2-$D54+1)))*$F54))</f>
        <v>0</v>
      </c>
      <c r="BH54" s="125">
        <f ca="1">IF(BH$2-$K$2&lt;$D54-1," ",IF(BH$2-$K$2+1&gt;'Primary Inputs'!$C$17,0,(SUM(OFFSET($K$114:$K$163,0,BH$2-$K$2-$D54+1)))*$F54))</f>
        <v>0</v>
      </c>
    </row>
    <row r="55" spans="1:60">
      <c r="A55" s="104"/>
      <c r="B55" s="104"/>
      <c r="C55" s="104"/>
      <c r="D55" s="167">
        <v>49</v>
      </c>
      <c r="E55" t="s">
        <v>243</v>
      </c>
      <c r="F55" s="104">
        <f ca="1">OFFSET('Primary Inputs'!$E$12,0,Calculations!$D55-1)</f>
        <v>0</v>
      </c>
      <c r="G55" s="104"/>
      <c r="H55" s="104"/>
      <c r="I55" s="104"/>
      <c r="J55" s="104"/>
      <c r="K55" s="125" t="str">
        <f ca="1">IF(K$2-$K$2&lt;$D55-1," ",IF(K$2-$K$2+1&gt;'Primary Inputs'!$C$17,0,(SUM(OFFSET($K$114:$K$163,0,K$2-$K$2-$D55+1)))*$F55))</f>
        <v xml:space="preserve"> </v>
      </c>
      <c r="L55" s="125" t="str">
        <f ca="1">IF(L$2-$K$2&lt;$D55-1," ",IF(L$2-$K$2+1&gt;'Primary Inputs'!$C$17,0,(SUM(OFFSET($K$114:$K$163,0,L$2-$K$2-$D55+1)))*$F55))</f>
        <v xml:space="preserve"> </v>
      </c>
      <c r="M55" s="125" t="str">
        <f ca="1">IF(M$2-$K$2&lt;$D55-1," ",IF(M$2-$K$2+1&gt;'Primary Inputs'!$C$17,0,(SUM(OFFSET($K$114:$K$163,0,M$2-$K$2-$D55+1)))*$F55))</f>
        <v xml:space="preserve"> </v>
      </c>
      <c r="N55" s="125" t="str">
        <f ca="1">IF(N$2-$K$2&lt;$D55-1," ",IF(N$2-$K$2+1&gt;'Primary Inputs'!$C$17,0,(SUM(OFFSET($K$114:$K$163,0,N$2-$K$2-$D55+1)))*$F55))</f>
        <v xml:space="preserve"> </v>
      </c>
      <c r="O55" s="125" t="str">
        <f ca="1">IF(O$2-$K$2&lt;$D55-1," ",IF(O$2-$K$2+1&gt;'Primary Inputs'!$C$17,0,(SUM(OFFSET($K$114:$K$163,0,O$2-$K$2-$D55+1)))*$F55))</f>
        <v xml:space="preserve"> </v>
      </c>
      <c r="P55" s="125" t="str">
        <f ca="1">IF(P$2-$K$2&lt;$D55-1," ",IF(P$2-$K$2+1&gt;'Primary Inputs'!$C$17,0,(SUM(OFFSET($K$114:$K$163,0,P$2-$K$2-$D55+1)))*$F55))</f>
        <v xml:space="preserve"> </v>
      </c>
      <c r="Q55" s="125" t="str">
        <f ca="1">IF(Q$2-$K$2&lt;$D55-1," ",IF(Q$2-$K$2+1&gt;'Primary Inputs'!$C$17,0,(SUM(OFFSET($K$114:$K$163,0,Q$2-$K$2-$D55+1)))*$F55))</f>
        <v xml:space="preserve"> </v>
      </c>
      <c r="R55" s="125" t="str">
        <f ca="1">IF(R$2-$K$2&lt;$D55-1," ",IF(R$2-$K$2+1&gt;'Primary Inputs'!$C$17,0,(SUM(OFFSET($K$114:$K$163,0,R$2-$K$2-$D55+1)))*$F55))</f>
        <v xml:space="preserve"> </v>
      </c>
      <c r="S55" s="125" t="str">
        <f ca="1">IF(S$2-$K$2&lt;$D55-1," ",IF(S$2-$K$2+1&gt;'Primary Inputs'!$C$17,0,(SUM(OFFSET($K$114:$K$163,0,S$2-$K$2-$D55+1)))*$F55))</f>
        <v xml:space="preserve"> </v>
      </c>
      <c r="T55" s="125" t="str">
        <f ca="1">IF(T$2-$K$2&lt;$D55-1," ",IF(T$2-$K$2+1&gt;'Primary Inputs'!$C$17,0,(SUM(OFFSET($K$114:$K$163,0,T$2-$K$2-$D55+1)))*$F55))</f>
        <v xml:space="preserve"> </v>
      </c>
      <c r="U55" s="125" t="str">
        <f ca="1">IF(U$2-$K$2&lt;$D55-1," ",IF(U$2-$K$2+1&gt;'Primary Inputs'!$C$17,0,(SUM(OFFSET($K$114:$K$163,0,U$2-$K$2-$D55+1)))*$F55))</f>
        <v xml:space="preserve"> </v>
      </c>
      <c r="V55" s="125" t="str">
        <f ca="1">IF(V$2-$K$2&lt;$D55-1," ",IF(V$2-$K$2+1&gt;'Primary Inputs'!$C$17,0,(SUM(OFFSET($K$114:$K$163,0,V$2-$K$2-$D55+1)))*$F55))</f>
        <v xml:space="preserve"> </v>
      </c>
      <c r="W55" s="125" t="str">
        <f ca="1">IF(W$2-$K$2&lt;$D55-1," ",IF(W$2-$K$2+1&gt;'Primary Inputs'!$C$17,0,(SUM(OFFSET($K$114:$K$163,0,W$2-$K$2-$D55+1)))*$F55))</f>
        <v xml:space="preserve"> </v>
      </c>
      <c r="X55" s="125" t="str">
        <f ca="1">IF(X$2-$K$2&lt;$D55-1," ",IF(X$2-$K$2+1&gt;'Primary Inputs'!$C$17,0,(SUM(OFFSET($K$114:$K$163,0,X$2-$K$2-$D55+1)))*$F55))</f>
        <v xml:space="preserve"> </v>
      </c>
      <c r="Y55" s="125" t="str">
        <f ca="1">IF(Y$2-$K$2&lt;$D55-1," ",IF(Y$2-$K$2+1&gt;'Primary Inputs'!$C$17,0,(SUM(OFFSET($K$114:$K$163,0,Y$2-$K$2-$D55+1)))*$F55))</f>
        <v xml:space="preserve"> </v>
      </c>
      <c r="Z55" s="125" t="str">
        <f ca="1">IF(Z$2-$K$2&lt;$D55-1," ",IF(Z$2-$K$2+1&gt;'Primary Inputs'!$C$17,0,(SUM(OFFSET($K$114:$K$163,0,Z$2-$K$2-$D55+1)))*$F55))</f>
        <v xml:space="preserve"> </v>
      </c>
      <c r="AA55" s="125" t="str">
        <f ca="1">IF(AA$2-$K$2&lt;$D55-1," ",IF(AA$2-$K$2+1&gt;'Primary Inputs'!$C$17,0,(SUM(OFFSET($K$114:$K$163,0,AA$2-$K$2-$D55+1)))*$F55))</f>
        <v xml:space="preserve"> </v>
      </c>
      <c r="AB55" s="125" t="str">
        <f ca="1">IF(AB$2-$K$2&lt;$D55-1," ",IF(AB$2-$K$2+1&gt;'Primary Inputs'!$C$17,0,(SUM(OFFSET($K$114:$K$163,0,AB$2-$K$2-$D55+1)))*$F55))</f>
        <v xml:space="preserve"> </v>
      </c>
      <c r="AC55" s="125" t="str">
        <f ca="1">IF(AC$2-$K$2&lt;$D55-1," ",IF(AC$2-$K$2+1&gt;'Primary Inputs'!$C$17,0,(SUM(OFFSET($K$114:$K$163,0,AC$2-$K$2-$D55+1)))*$F55))</f>
        <v xml:space="preserve"> </v>
      </c>
      <c r="AD55" s="125" t="str">
        <f ca="1">IF(AD$2-$K$2&lt;$D55-1," ",IF(AD$2-$K$2+1&gt;'Primary Inputs'!$C$17,0,(SUM(OFFSET($K$114:$K$163,0,AD$2-$K$2-$D55+1)))*$F55))</f>
        <v xml:space="preserve"> </v>
      </c>
      <c r="AE55" s="125" t="str">
        <f ca="1">IF(AE$2-$K$2&lt;$D55-1," ",IF(AE$2-$K$2+1&gt;'Primary Inputs'!$C$17,0,(SUM(OFFSET($K$114:$K$163,0,AE$2-$K$2-$D55+1)))*$F55))</f>
        <v xml:space="preserve"> </v>
      </c>
      <c r="AF55" s="125" t="str">
        <f ca="1">IF(AF$2-$K$2&lt;$D55-1," ",IF(AF$2-$K$2+1&gt;'Primary Inputs'!$C$17,0,(SUM(OFFSET($K$114:$K$163,0,AF$2-$K$2-$D55+1)))*$F55))</f>
        <v xml:space="preserve"> </v>
      </c>
      <c r="AG55" s="125" t="str">
        <f ca="1">IF(AG$2-$K$2&lt;$D55-1," ",IF(AG$2-$K$2+1&gt;'Primary Inputs'!$C$17,0,(SUM(OFFSET($K$114:$K$163,0,AG$2-$K$2-$D55+1)))*$F55))</f>
        <v xml:space="preserve"> </v>
      </c>
      <c r="AH55" s="125" t="str">
        <f ca="1">IF(AH$2-$K$2&lt;$D55-1," ",IF(AH$2-$K$2+1&gt;'Primary Inputs'!$C$17,0,(SUM(OFFSET($K$114:$K$163,0,AH$2-$K$2-$D55+1)))*$F55))</f>
        <v xml:space="preserve"> </v>
      </c>
      <c r="AI55" s="125" t="str">
        <f ca="1">IF(AI$2-$K$2&lt;$D55-1," ",IF(AI$2-$K$2+1&gt;'Primary Inputs'!$C$17,0,(SUM(OFFSET($K$114:$K$163,0,AI$2-$K$2-$D55+1)))*$F55))</f>
        <v xml:space="preserve"> </v>
      </c>
      <c r="AJ55" s="125" t="str">
        <f ca="1">IF(AJ$2-$K$2&lt;$D55-1," ",IF(AJ$2-$K$2+1&gt;'Primary Inputs'!$C$17,0,(SUM(OFFSET($K$114:$K$163,0,AJ$2-$K$2-$D55+1)))*$F55))</f>
        <v xml:space="preserve"> </v>
      </c>
      <c r="AK55" s="125" t="str">
        <f ca="1">IF(AK$2-$K$2&lt;$D55-1," ",IF(AK$2-$K$2+1&gt;'Primary Inputs'!$C$17,0,(SUM(OFFSET($K$114:$K$163,0,AK$2-$K$2-$D55+1)))*$F55))</f>
        <v xml:space="preserve"> </v>
      </c>
      <c r="AL55" s="125" t="str">
        <f ca="1">IF(AL$2-$K$2&lt;$D55-1," ",IF(AL$2-$K$2+1&gt;'Primary Inputs'!$C$17,0,(SUM(OFFSET($K$114:$K$163,0,AL$2-$K$2-$D55+1)))*$F55))</f>
        <v xml:space="preserve"> </v>
      </c>
      <c r="AM55" s="125" t="str">
        <f ca="1">IF(AM$2-$K$2&lt;$D55-1," ",IF(AM$2-$K$2+1&gt;'Primary Inputs'!$C$17,0,(SUM(OFFSET($K$114:$K$163,0,AM$2-$K$2-$D55+1)))*$F55))</f>
        <v xml:space="preserve"> </v>
      </c>
      <c r="AN55" s="125" t="str">
        <f ca="1">IF(AN$2-$K$2&lt;$D55-1," ",IF(AN$2-$K$2+1&gt;'Primary Inputs'!$C$17,0,(SUM(OFFSET($K$114:$K$163,0,AN$2-$K$2-$D55+1)))*$F55))</f>
        <v xml:space="preserve"> </v>
      </c>
      <c r="AO55" s="125" t="str">
        <f ca="1">IF(AO$2-$K$2&lt;$D55-1," ",IF(AO$2-$K$2+1&gt;'Primary Inputs'!$C$17,0,(SUM(OFFSET($K$114:$K$163,0,AO$2-$K$2-$D55+1)))*$F55))</f>
        <v xml:space="preserve"> </v>
      </c>
      <c r="AP55" s="125" t="str">
        <f ca="1">IF(AP$2-$K$2&lt;$D55-1," ",IF(AP$2-$K$2+1&gt;'Primary Inputs'!$C$17,0,(SUM(OFFSET($K$114:$K$163,0,AP$2-$K$2-$D55+1)))*$F55))</f>
        <v xml:space="preserve"> </v>
      </c>
      <c r="AQ55" s="125" t="str">
        <f ca="1">IF(AQ$2-$K$2&lt;$D55-1," ",IF(AQ$2-$K$2+1&gt;'Primary Inputs'!$C$17,0,(SUM(OFFSET($K$114:$K$163,0,AQ$2-$K$2-$D55+1)))*$F55))</f>
        <v xml:space="preserve"> </v>
      </c>
      <c r="AR55" s="125" t="str">
        <f ca="1">IF(AR$2-$K$2&lt;$D55-1," ",IF(AR$2-$K$2+1&gt;'Primary Inputs'!$C$17,0,(SUM(OFFSET($K$114:$K$163,0,AR$2-$K$2-$D55+1)))*$F55))</f>
        <v xml:space="preserve"> </v>
      </c>
      <c r="AS55" s="125" t="str">
        <f ca="1">IF(AS$2-$K$2&lt;$D55-1," ",IF(AS$2-$K$2+1&gt;'Primary Inputs'!$C$17,0,(SUM(OFFSET($K$114:$K$163,0,AS$2-$K$2-$D55+1)))*$F55))</f>
        <v xml:space="preserve"> </v>
      </c>
      <c r="AT55" s="125" t="str">
        <f ca="1">IF(AT$2-$K$2&lt;$D55-1," ",IF(AT$2-$K$2+1&gt;'Primary Inputs'!$C$17,0,(SUM(OFFSET($K$114:$K$163,0,AT$2-$K$2-$D55+1)))*$F55))</f>
        <v xml:space="preserve"> </v>
      </c>
      <c r="AU55" s="125" t="str">
        <f ca="1">IF(AU$2-$K$2&lt;$D55-1," ",IF(AU$2-$K$2+1&gt;'Primary Inputs'!$C$17,0,(SUM(OFFSET($K$114:$K$163,0,AU$2-$K$2-$D55+1)))*$F55))</f>
        <v xml:space="preserve"> </v>
      </c>
      <c r="AV55" s="125" t="str">
        <f ca="1">IF(AV$2-$K$2&lt;$D55-1," ",IF(AV$2-$K$2+1&gt;'Primary Inputs'!$C$17,0,(SUM(OFFSET($K$114:$K$163,0,AV$2-$K$2-$D55+1)))*$F55))</f>
        <v xml:space="preserve"> </v>
      </c>
      <c r="AW55" s="125" t="str">
        <f ca="1">IF(AW$2-$K$2&lt;$D55-1," ",IF(AW$2-$K$2+1&gt;'Primary Inputs'!$C$17,0,(SUM(OFFSET($K$114:$K$163,0,AW$2-$K$2-$D55+1)))*$F55))</f>
        <v xml:space="preserve"> </v>
      </c>
      <c r="AX55" s="125" t="str">
        <f ca="1">IF(AX$2-$K$2&lt;$D55-1," ",IF(AX$2-$K$2+1&gt;'Primary Inputs'!$C$17,0,(SUM(OFFSET($K$114:$K$163,0,AX$2-$K$2-$D55+1)))*$F55))</f>
        <v xml:space="preserve"> </v>
      </c>
      <c r="AY55" s="125" t="str">
        <f ca="1">IF(AY$2-$K$2&lt;$D55-1," ",IF(AY$2-$K$2+1&gt;'Primary Inputs'!$C$17,0,(SUM(OFFSET($K$114:$K$163,0,AY$2-$K$2-$D55+1)))*$F55))</f>
        <v xml:space="preserve"> </v>
      </c>
      <c r="AZ55" s="125" t="str">
        <f ca="1">IF(AZ$2-$K$2&lt;$D55-1," ",IF(AZ$2-$K$2+1&gt;'Primary Inputs'!$C$17,0,(SUM(OFFSET($K$114:$K$163,0,AZ$2-$K$2-$D55+1)))*$F55))</f>
        <v xml:space="preserve"> </v>
      </c>
      <c r="BA55" s="125" t="str">
        <f ca="1">IF(BA$2-$K$2&lt;$D55-1," ",IF(BA$2-$K$2+1&gt;'Primary Inputs'!$C$17,0,(SUM(OFFSET($K$114:$K$163,0,BA$2-$K$2-$D55+1)))*$F55))</f>
        <v xml:space="preserve"> </v>
      </c>
      <c r="BB55" s="125" t="str">
        <f ca="1">IF(BB$2-$K$2&lt;$D55-1," ",IF(BB$2-$K$2+1&gt;'Primary Inputs'!$C$17,0,(SUM(OFFSET($K$114:$K$163,0,BB$2-$K$2-$D55+1)))*$F55))</f>
        <v xml:space="preserve"> </v>
      </c>
      <c r="BC55" s="125" t="str">
        <f ca="1">IF(BC$2-$K$2&lt;$D55-1," ",IF(BC$2-$K$2+1&gt;'Primary Inputs'!$C$17,0,(SUM(OFFSET($K$114:$K$163,0,BC$2-$K$2-$D55+1)))*$F55))</f>
        <v xml:space="preserve"> </v>
      </c>
      <c r="BD55" s="125" t="str">
        <f ca="1">IF(BD$2-$K$2&lt;$D55-1," ",IF(BD$2-$K$2+1&gt;'Primary Inputs'!$C$17,0,(SUM(OFFSET($K$114:$K$163,0,BD$2-$K$2-$D55+1)))*$F55))</f>
        <v xml:space="preserve"> </v>
      </c>
      <c r="BE55" s="125" t="str">
        <f ca="1">IF(BE$2-$K$2&lt;$D55-1," ",IF(BE$2-$K$2+1&gt;'Primary Inputs'!$C$17,0,(SUM(OFFSET($K$114:$K$163,0,BE$2-$K$2-$D55+1)))*$F55))</f>
        <v xml:space="preserve"> </v>
      </c>
      <c r="BF55" s="125" t="str">
        <f ca="1">IF(BF$2-$K$2&lt;$D55-1," ",IF(BF$2-$K$2+1&gt;'Primary Inputs'!$C$17,0,(SUM(OFFSET($K$114:$K$163,0,BF$2-$K$2-$D55+1)))*$F55))</f>
        <v xml:space="preserve"> </v>
      </c>
      <c r="BG55" s="125">
        <f ca="1">IF(BG$2-$K$2&lt;$D55-1," ",IF(BG$2-$K$2+1&gt;'Primary Inputs'!$C$17,0,(SUM(OFFSET($K$114:$K$163,0,BG$2-$K$2-$D55+1)))*$F55))</f>
        <v>0</v>
      </c>
      <c r="BH55" s="125">
        <f ca="1">IF(BH$2-$K$2&lt;$D55-1," ",IF(BH$2-$K$2+1&gt;'Primary Inputs'!$C$17,0,(SUM(OFFSET($K$114:$K$163,0,BH$2-$K$2-$D55+1)))*$F55))</f>
        <v>0</v>
      </c>
    </row>
    <row r="56" spans="1:60">
      <c r="A56" s="104"/>
      <c r="B56" s="104"/>
      <c r="C56" s="104"/>
      <c r="D56" s="167">
        <v>50</v>
      </c>
      <c r="E56" t="s">
        <v>244</v>
      </c>
      <c r="F56" s="104">
        <f ca="1">OFFSET('Primary Inputs'!$E$12,0,Calculations!$D56-1)</f>
        <v>0</v>
      </c>
      <c r="G56" s="104"/>
      <c r="H56" s="104"/>
      <c r="I56" s="104"/>
      <c r="J56" s="104"/>
      <c r="K56" s="125" t="str">
        <f ca="1">IF(K$2-$K$2&lt;$D56-1," ",IF(K$2-$K$2+1&gt;'Primary Inputs'!$C$17,0,(SUM(OFFSET($K$114:$K$163,0,K$2-$K$2-$D56+1)))*$F56))</f>
        <v xml:space="preserve"> </v>
      </c>
      <c r="L56" s="125" t="str">
        <f ca="1">IF(L$2-$K$2&lt;$D56-1," ",IF(L$2-$K$2+1&gt;'Primary Inputs'!$C$17,0,(SUM(OFFSET($K$114:$K$163,0,L$2-$K$2-$D56+1)))*$F56))</f>
        <v xml:space="preserve"> </v>
      </c>
      <c r="M56" s="125" t="str">
        <f ca="1">IF(M$2-$K$2&lt;$D56-1," ",IF(M$2-$K$2+1&gt;'Primary Inputs'!$C$17,0,(SUM(OFFSET($K$114:$K$163,0,M$2-$K$2-$D56+1)))*$F56))</f>
        <v xml:space="preserve"> </v>
      </c>
      <c r="N56" s="125" t="str">
        <f ca="1">IF(N$2-$K$2&lt;$D56-1," ",IF(N$2-$K$2+1&gt;'Primary Inputs'!$C$17,0,(SUM(OFFSET($K$114:$K$163,0,N$2-$K$2-$D56+1)))*$F56))</f>
        <v xml:space="preserve"> </v>
      </c>
      <c r="O56" s="125" t="str">
        <f ca="1">IF(O$2-$K$2&lt;$D56-1," ",IF(O$2-$K$2+1&gt;'Primary Inputs'!$C$17,0,(SUM(OFFSET($K$114:$K$163,0,O$2-$K$2-$D56+1)))*$F56))</f>
        <v xml:space="preserve"> </v>
      </c>
      <c r="P56" s="125" t="str">
        <f ca="1">IF(P$2-$K$2&lt;$D56-1," ",IF(P$2-$K$2+1&gt;'Primary Inputs'!$C$17,0,(SUM(OFFSET($K$114:$K$163,0,P$2-$K$2-$D56+1)))*$F56))</f>
        <v xml:space="preserve"> </v>
      </c>
      <c r="Q56" s="125" t="str">
        <f ca="1">IF(Q$2-$K$2&lt;$D56-1," ",IF(Q$2-$K$2+1&gt;'Primary Inputs'!$C$17,0,(SUM(OFFSET($K$114:$K$163,0,Q$2-$K$2-$D56+1)))*$F56))</f>
        <v xml:space="preserve"> </v>
      </c>
      <c r="R56" s="125" t="str">
        <f ca="1">IF(R$2-$K$2&lt;$D56-1," ",IF(R$2-$K$2+1&gt;'Primary Inputs'!$C$17,0,(SUM(OFFSET($K$114:$K$163,0,R$2-$K$2-$D56+1)))*$F56))</f>
        <v xml:space="preserve"> </v>
      </c>
      <c r="S56" s="125" t="str">
        <f ca="1">IF(S$2-$K$2&lt;$D56-1," ",IF(S$2-$K$2+1&gt;'Primary Inputs'!$C$17,0,(SUM(OFFSET($K$114:$K$163,0,S$2-$K$2-$D56+1)))*$F56))</f>
        <v xml:space="preserve"> </v>
      </c>
      <c r="T56" s="125" t="str">
        <f ca="1">IF(T$2-$K$2&lt;$D56-1," ",IF(T$2-$K$2+1&gt;'Primary Inputs'!$C$17,0,(SUM(OFFSET($K$114:$K$163,0,T$2-$K$2-$D56+1)))*$F56))</f>
        <v xml:space="preserve"> </v>
      </c>
      <c r="U56" s="125" t="str">
        <f ca="1">IF(U$2-$K$2&lt;$D56-1," ",IF(U$2-$K$2+1&gt;'Primary Inputs'!$C$17,0,(SUM(OFFSET($K$114:$K$163,0,U$2-$K$2-$D56+1)))*$F56))</f>
        <v xml:space="preserve"> </v>
      </c>
      <c r="V56" s="125" t="str">
        <f ca="1">IF(V$2-$K$2&lt;$D56-1," ",IF(V$2-$K$2+1&gt;'Primary Inputs'!$C$17,0,(SUM(OFFSET($K$114:$K$163,0,V$2-$K$2-$D56+1)))*$F56))</f>
        <v xml:space="preserve"> </v>
      </c>
      <c r="W56" s="125" t="str">
        <f ca="1">IF(W$2-$K$2&lt;$D56-1," ",IF(W$2-$K$2+1&gt;'Primary Inputs'!$C$17,0,(SUM(OFFSET($K$114:$K$163,0,W$2-$K$2-$D56+1)))*$F56))</f>
        <v xml:space="preserve"> </v>
      </c>
      <c r="X56" s="125" t="str">
        <f ca="1">IF(X$2-$K$2&lt;$D56-1," ",IF(X$2-$K$2+1&gt;'Primary Inputs'!$C$17,0,(SUM(OFFSET($K$114:$K$163,0,X$2-$K$2-$D56+1)))*$F56))</f>
        <v xml:space="preserve"> </v>
      </c>
      <c r="Y56" s="125" t="str">
        <f ca="1">IF(Y$2-$K$2&lt;$D56-1," ",IF(Y$2-$K$2+1&gt;'Primary Inputs'!$C$17,0,(SUM(OFFSET($K$114:$K$163,0,Y$2-$K$2-$D56+1)))*$F56))</f>
        <v xml:space="preserve"> </v>
      </c>
      <c r="Z56" s="125" t="str">
        <f ca="1">IF(Z$2-$K$2&lt;$D56-1," ",IF(Z$2-$K$2+1&gt;'Primary Inputs'!$C$17,0,(SUM(OFFSET($K$114:$K$163,0,Z$2-$K$2-$D56+1)))*$F56))</f>
        <v xml:space="preserve"> </v>
      </c>
      <c r="AA56" s="125" t="str">
        <f ca="1">IF(AA$2-$K$2&lt;$D56-1," ",IF(AA$2-$K$2+1&gt;'Primary Inputs'!$C$17,0,(SUM(OFFSET($K$114:$K$163,0,AA$2-$K$2-$D56+1)))*$F56))</f>
        <v xml:space="preserve"> </v>
      </c>
      <c r="AB56" s="125" t="str">
        <f ca="1">IF(AB$2-$K$2&lt;$D56-1," ",IF(AB$2-$K$2+1&gt;'Primary Inputs'!$C$17,0,(SUM(OFFSET($K$114:$K$163,0,AB$2-$K$2-$D56+1)))*$F56))</f>
        <v xml:space="preserve"> </v>
      </c>
      <c r="AC56" s="125" t="str">
        <f ca="1">IF(AC$2-$K$2&lt;$D56-1," ",IF(AC$2-$K$2+1&gt;'Primary Inputs'!$C$17,0,(SUM(OFFSET($K$114:$K$163,0,AC$2-$K$2-$D56+1)))*$F56))</f>
        <v xml:space="preserve"> </v>
      </c>
      <c r="AD56" s="125" t="str">
        <f ca="1">IF(AD$2-$K$2&lt;$D56-1," ",IF(AD$2-$K$2+1&gt;'Primary Inputs'!$C$17,0,(SUM(OFFSET($K$114:$K$163,0,AD$2-$K$2-$D56+1)))*$F56))</f>
        <v xml:space="preserve"> </v>
      </c>
      <c r="AE56" s="125" t="str">
        <f ca="1">IF(AE$2-$K$2&lt;$D56-1," ",IF(AE$2-$K$2+1&gt;'Primary Inputs'!$C$17,0,(SUM(OFFSET($K$114:$K$163,0,AE$2-$K$2-$D56+1)))*$F56))</f>
        <v xml:space="preserve"> </v>
      </c>
      <c r="AF56" s="125" t="str">
        <f ca="1">IF(AF$2-$K$2&lt;$D56-1," ",IF(AF$2-$K$2+1&gt;'Primary Inputs'!$C$17,0,(SUM(OFFSET($K$114:$K$163,0,AF$2-$K$2-$D56+1)))*$F56))</f>
        <v xml:space="preserve"> </v>
      </c>
      <c r="AG56" s="125" t="str">
        <f ca="1">IF(AG$2-$K$2&lt;$D56-1," ",IF(AG$2-$K$2+1&gt;'Primary Inputs'!$C$17,0,(SUM(OFFSET($K$114:$K$163,0,AG$2-$K$2-$D56+1)))*$F56))</f>
        <v xml:space="preserve"> </v>
      </c>
      <c r="AH56" s="125" t="str">
        <f ca="1">IF(AH$2-$K$2&lt;$D56-1," ",IF(AH$2-$K$2+1&gt;'Primary Inputs'!$C$17,0,(SUM(OFFSET($K$114:$K$163,0,AH$2-$K$2-$D56+1)))*$F56))</f>
        <v xml:space="preserve"> </v>
      </c>
      <c r="AI56" s="125" t="str">
        <f ca="1">IF(AI$2-$K$2&lt;$D56-1," ",IF(AI$2-$K$2+1&gt;'Primary Inputs'!$C$17,0,(SUM(OFFSET($K$114:$K$163,0,AI$2-$K$2-$D56+1)))*$F56))</f>
        <v xml:space="preserve"> </v>
      </c>
      <c r="AJ56" s="125" t="str">
        <f ca="1">IF(AJ$2-$K$2&lt;$D56-1," ",IF(AJ$2-$K$2+1&gt;'Primary Inputs'!$C$17,0,(SUM(OFFSET($K$114:$K$163,0,AJ$2-$K$2-$D56+1)))*$F56))</f>
        <v xml:space="preserve"> </v>
      </c>
      <c r="AK56" s="125" t="str">
        <f ca="1">IF(AK$2-$K$2&lt;$D56-1," ",IF(AK$2-$K$2+1&gt;'Primary Inputs'!$C$17,0,(SUM(OFFSET($K$114:$K$163,0,AK$2-$K$2-$D56+1)))*$F56))</f>
        <v xml:space="preserve"> </v>
      </c>
      <c r="AL56" s="125" t="str">
        <f ca="1">IF(AL$2-$K$2&lt;$D56-1," ",IF(AL$2-$K$2+1&gt;'Primary Inputs'!$C$17,0,(SUM(OFFSET($K$114:$K$163,0,AL$2-$K$2-$D56+1)))*$F56))</f>
        <v xml:space="preserve"> </v>
      </c>
      <c r="AM56" s="125" t="str">
        <f ca="1">IF(AM$2-$K$2&lt;$D56-1," ",IF(AM$2-$K$2+1&gt;'Primary Inputs'!$C$17,0,(SUM(OFFSET($K$114:$K$163,0,AM$2-$K$2-$D56+1)))*$F56))</f>
        <v xml:space="preserve"> </v>
      </c>
      <c r="AN56" s="125" t="str">
        <f ca="1">IF(AN$2-$K$2&lt;$D56-1," ",IF(AN$2-$K$2+1&gt;'Primary Inputs'!$C$17,0,(SUM(OFFSET($K$114:$K$163,0,AN$2-$K$2-$D56+1)))*$F56))</f>
        <v xml:space="preserve"> </v>
      </c>
      <c r="AO56" s="125" t="str">
        <f ca="1">IF(AO$2-$K$2&lt;$D56-1," ",IF(AO$2-$K$2+1&gt;'Primary Inputs'!$C$17,0,(SUM(OFFSET($K$114:$K$163,0,AO$2-$K$2-$D56+1)))*$F56))</f>
        <v xml:space="preserve"> </v>
      </c>
      <c r="AP56" s="125" t="str">
        <f ca="1">IF(AP$2-$K$2&lt;$D56-1," ",IF(AP$2-$K$2+1&gt;'Primary Inputs'!$C$17,0,(SUM(OFFSET($K$114:$K$163,0,AP$2-$K$2-$D56+1)))*$F56))</f>
        <v xml:space="preserve"> </v>
      </c>
      <c r="AQ56" s="125" t="str">
        <f ca="1">IF(AQ$2-$K$2&lt;$D56-1," ",IF(AQ$2-$K$2+1&gt;'Primary Inputs'!$C$17,0,(SUM(OFFSET($K$114:$K$163,0,AQ$2-$K$2-$D56+1)))*$F56))</f>
        <v xml:space="preserve"> </v>
      </c>
      <c r="AR56" s="125" t="str">
        <f ca="1">IF(AR$2-$K$2&lt;$D56-1," ",IF(AR$2-$K$2+1&gt;'Primary Inputs'!$C$17,0,(SUM(OFFSET($K$114:$K$163,0,AR$2-$K$2-$D56+1)))*$F56))</f>
        <v xml:space="preserve"> </v>
      </c>
      <c r="AS56" s="125" t="str">
        <f ca="1">IF(AS$2-$K$2&lt;$D56-1," ",IF(AS$2-$K$2+1&gt;'Primary Inputs'!$C$17,0,(SUM(OFFSET($K$114:$K$163,0,AS$2-$K$2-$D56+1)))*$F56))</f>
        <v xml:space="preserve"> </v>
      </c>
      <c r="AT56" s="125" t="str">
        <f ca="1">IF(AT$2-$K$2&lt;$D56-1," ",IF(AT$2-$K$2+1&gt;'Primary Inputs'!$C$17,0,(SUM(OFFSET($K$114:$K$163,0,AT$2-$K$2-$D56+1)))*$F56))</f>
        <v xml:space="preserve"> </v>
      </c>
      <c r="AU56" s="125" t="str">
        <f ca="1">IF(AU$2-$K$2&lt;$D56-1," ",IF(AU$2-$K$2+1&gt;'Primary Inputs'!$C$17,0,(SUM(OFFSET($K$114:$K$163,0,AU$2-$K$2-$D56+1)))*$F56))</f>
        <v xml:space="preserve"> </v>
      </c>
      <c r="AV56" s="125" t="str">
        <f ca="1">IF(AV$2-$K$2&lt;$D56-1," ",IF(AV$2-$K$2+1&gt;'Primary Inputs'!$C$17,0,(SUM(OFFSET($K$114:$K$163,0,AV$2-$K$2-$D56+1)))*$F56))</f>
        <v xml:space="preserve"> </v>
      </c>
      <c r="AW56" s="125" t="str">
        <f ca="1">IF(AW$2-$K$2&lt;$D56-1," ",IF(AW$2-$K$2+1&gt;'Primary Inputs'!$C$17,0,(SUM(OFFSET($K$114:$K$163,0,AW$2-$K$2-$D56+1)))*$F56))</f>
        <v xml:space="preserve"> </v>
      </c>
      <c r="AX56" s="125" t="str">
        <f ca="1">IF(AX$2-$K$2&lt;$D56-1," ",IF(AX$2-$K$2+1&gt;'Primary Inputs'!$C$17,0,(SUM(OFFSET($K$114:$K$163,0,AX$2-$K$2-$D56+1)))*$F56))</f>
        <v xml:space="preserve"> </v>
      </c>
      <c r="AY56" s="125" t="str">
        <f ca="1">IF(AY$2-$K$2&lt;$D56-1," ",IF(AY$2-$K$2+1&gt;'Primary Inputs'!$C$17,0,(SUM(OFFSET($K$114:$K$163,0,AY$2-$K$2-$D56+1)))*$F56))</f>
        <v xml:space="preserve"> </v>
      </c>
      <c r="AZ56" s="125" t="str">
        <f ca="1">IF(AZ$2-$K$2&lt;$D56-1," ",IF(AZ$2-$K$2+1&gt;'Primary Inputs'!$C$17,0,(SUM(OFFSET($K$114:$K$163,0,AZ$2-$K$2-$D56+1)))*$F56))</f>
        <v xml:space="preserve"> </v>
      </c>
      <c r="BA56" s="125" t="str">
        <f ca="1">IF(BA$2-$K$2&lt;$D56-1," ",IF(BA$2-$K$2+1&gt;'Primary Inputs'!$C$17,0,(SUM(OFFSET($K$114:$K$163,0,BA$2-$K$2-$D56+1)))*$F56))</f>
        <v xml:space="preserve"> </v>
      </c>
      <c r="BB56" s="125" t="str">
        <f ca="1">IF(BB$2-$K$2&lt;$D56-1," ",IF(BB$2-$K$2+1&gt;'Primary Inputs'!$C$17,0,(SUM(OFFSET($K$114:$K$163,0,BB$2-$K$2-$D56+1)))*$F56))</f>
        <v xml:space="preserve"> </v>
      </c>
      <c r="BC56" s="125" t="str">
        <f ca="1">IF(BC$2-$K$2&lt;$D56-1," ",IF(BC$2-$K$2+1&gt;'Primary Inputs'!$C$17,0,(SUM(OFFSET($K$114:$K$163,0,BC$2-$K$2-$D56+1)))*$F56))</f>
        <v xml:space="preserve"> </v>
      </c>
      <c r="BD56" s="125" t="str">
        <f ca="1">IF(BD$2-$K$2&lt;$D56-1," ",IF(BD$2-$K$2+1&gt;'Primary Inputs'!$C$17,0,(SUM(OFFSET($K$114:$K$163,0,BD$2-$K$2-$D56+1)))*$F56))</f>
        <v xml:space="preserve"> </v>
      </c>
      <c r="BE56" s="125" t="str">
        <f ca="1">IF(BE$2-$K$2&lt;$D56-1," ",IF(BE$2-$K$2+1&gt;'Primary Inputs'!$C$17,0,(SUM(OFFSET($K$114:$K$163,0,BE$2-$K$2-$D56+1)))*$F56))</f>
        <v xml:space="preserve"> </v>
      </c>
      <c r="BF56" s="125" t="str">
        <f ca="1">IF(BF$2-$K$2&lt;$D56-1," ",IF(BF$2-$K$2+1&gt;'Primary Inputs'!$C$17,0,(SUM(OFFSET($K$114:$K$163,0,BF$2-$K$2-$D56+1)))*$F56))</f>
        <v xml:space="preserve"> </v>
      </c>
      <c r="BG56" s="125" t="str">
        <f ca="1">IF(BG$2-$K$2&lt;$D56-1," ",IF(BG$2-$K$2+1&gt;'Primary Inputs'!$C$17,0,(SUM(OFFSET($K$114:$K$163,0,BG$2-$K$2-$D56+1)))*$F56))</f>
        <v xml:space="preserve"> </v>
      </c>
      <c r="BH56" s="125">
        <f ca="1">IF(BH$2-$K$2&lt;$D56-1," ",IF(BH$2-$K$2+1&gt;'Primary Inputs'!$C$17,0,(SUM(OFFSET($K$114:$K$163,0,BH$2-$K$2-$D56+1)))*$F56))</f>
        <v>0</v>
      </c>
    </row>
    <row r="57" spans="1:60" s="111" customFormat="1" ht="15">
      <c r="A57" s="134"/>
      <c r="B57" s="134"/>
      <c r="C57" s="134"/>
      <c r="D57" s="134"/>
      <c r="E57" s="134"/>
      <c r="F57" s="134"/>
      <c r="G57" s="134"/>
      <c r="H57" s="134"/>
      <c r="I57" s="134"/>
      <c r="J57" s="151" t="s">
        <v>175</v>
      </c>
      <c r="K57" s="153">
        <f ca="1">SUM(K7:K56)</f>
        <v>0</v>
      </c>
      <c r="L57" s="153">
        <f t="shared" ref="L57:BG57" ca="1" si="0">SUM(L7:L56)</f>
        <v>33595286.36649771</v>
      </c>
      <c r="M57" s="153">
        <f t="shared" ca="1" si="0"/>
        <v>98985859.099493131</v>
      </c>
      <c r="N57" s="153">
        <f t="shared" ca="1" si="0"/>
        <v>196171718.19898626</v>
      </c>
      <c r="O57" s="153">
        <f t="shared" ca="1" si="0"/>
        <v>297119548.10818809</v>
      </c>
      <c r="P57" s="153">
        <f t="shared" ca="1" si="0"/>
        <v>233852916.99461007</v>
      </c>
      <c r="Q57" s="153">
        <f t="shared" ca="1" si="0"/>
        <v>149752970.32424301</v>
      </c>
      <c r="R57" s="153">
        <f t="shared" ca="1" si="0"/>
        <v>37619708.097086959</v>
      </c>
      <c r="S57" s="153">
        <f t="shared" ca="1" si="0"/>
        <v>37619708.097086959</v>
      </c>
      <c r="T57" s="153">
        <f t="shared" ca="1" si="0"/>
        <v>37619708.097086959</v>
      </c>
      <c r="U57" s="153">
        <f t="shared" ca="1" si="0"/>
        <v>37619708.097086959</v>
      </c>
      <c r="V57" s="153">
        <f t="shared" ca="1" si="0"/>
        <v>37318749.132074505</v>
      </c>
      <c r="W57" s="153">
        <f t="shared" ca="1" si="0"/>
        <v>36716831.202049613</v>
      </c>
      <c r="X57" s="153">
        <f t="shared" ca="1" si="0"/>
        <v>35813954.30701226</v>
      </c>
      <c r="Y57" s="153">
        <f t="shared" ca="1" si="0"/>
        <v>34610118.446962468</v>
      </c>
      <c r="Z57" s="153">
        <f t="shared" ca="1" si="0"/>
        <v>34610118.446962468</v>
      </c>
      <c r="AA57" s="153">
        <f t="shared" ca="1" si="0"/>
        <v>34610118.446962468</v>
      </c>
      <c r="AB57" s="153">
        <f t="shared" ca="1" si="0"/>
        <v>34610118.446962468</v>
      </c>
      <c r="AC57" s="153">
        <f t="shared" ca="1" si="0"/>
        <v>34610118.446962468</v>
      </c>
      <c r="AD57" s="153">
        <f t="shared" ca="1" si="0"/>
        <v>34610118.446962468</v>
      </c>
      <c r="AE57" s="153">
        <f t="shared" ca="1" si="0"/>
        <v>34610118.446962468</v>
      </c>
      <c r="AF57" s="153">
        <f t="shared" ca="1" si="0"/>
        <v>31149106.602266222</v>
      </c>
      <c r="AG57" s="153">
        <f t="shared" ca="1" si="0"/>
        <v>24227082.912873726</v>
      </c>
      <c r="AH57" s="153">
        <f t="shared" ca="1" si="0"/>
        <v>13844047.378784986</v>
      </c>
      <c r="AI57" s="153">
        <f t="shared" ca="1" si="0"/>
        <v>0</v>
      </c>
      <c r="AJ57" s="153">
        <f t="shared" ca="1" si="0"/>
        <v>0</v>
      </c>
      <c r="AK57" s="153">
        <f t="shared" ca="1" si="0"/>
        <v>0</v>
      </c>
      <c r="AL57" s="153">
        <f t="shared" ca="1" si="0"/>
        <v>0</v>
      </c>
      <c r="AM57" s="153">
        <f t="shared" ca="1" si="0"/>
        <v>0</v>
      </c>
      <c r="AN57" s="153">
        <f t="shared" ca="1" si="0"/>
        <v>0</v>
      </c>
      <c r="AO57" s="153">
        <f t="shared" ca="1" si="0"/>
        <v>0</v>
      </c>
      <c r="AP57" s="153">
        <f t="shared" ca="1" si="0"/>
        <v>0</v>
      </c>
      <c r="AQ57" s="153">
        <f t="shared" ca="1" si="0"/>
        <v>0</v>
      </c>
      <c r="AR57" s="153">
        <f t="shared" ca="1" si="0"/>
        <v>0</v>
      </c>
      <c r="AS57" s="153">
        <f t="shared" ca="1" si="0"/>
        <v>0</v>
      </c>
      <c r="AT57" s="153">
        <f t="shared" ca="1" si="0"/>
        <v>0</v>
      </c>
      <c r="AU57" s="153">
        <f t="shared" ca="1" si="0"/>
        <v>0</v>
      </c>
      <c r="AV57" s="153">
        <f t="shared" ca="1" si="0"/>
        <v>0</v>
      </c>
      <c r="AW57" s="153">
        <f t="shared" ca="1" si="0"/>
        <v>0</v>
      </c>
      <c r="AX57" s="153">
        <f t="shared" ca="1" si="0"/>
        <v>0</v>
      </c>
      <c r="AY57" s="153">
        <f t="shared" ca="1" si="0"/>
        <v>0</v>
      </c>
      <c r="AZ57" s="153">
        <f t="shared" ca="1" si="0"/>
        <v>0</v>
      </c>
      <c r="BA57" s="153">
        <f t="shared" ca="1" si="0"/>
        <v>0</v>
      </c>
      <c r="BB57" s="153">
        <f t="shared" ca="1" si="0"/>
        <v>0</v>
      </c>
      <c r="BC57" s="153">
        <f t="shared" ca="1" si="0"/>
        <v>0</v>
      </c>
      <c r="BD57" s="153">
        <f t="shared" ca="1" si="0"/>
        <v>0</v>
      </c>
      <c r="BE57" s="153">
        <f t="shared" ca="1" si="0"/>
        <v>0</v>
      </c>
      <c r="BF57" s="153">
        <f t="shared" ca="1" si="0"/>
        <v>0</v>
      </c>
      <c r="BG57" s="153">
        <f t="shared" ca="1" si="0"/>
        <v>0</v>
      </c>
      <c r="BH57" s="153">
        <f t="shared" ref="BH57" ca="1" si="1">SUM(BH7:BH56)</f>
        <v>0</v>
      </c>
    </row>
    <row r="58" spans="1:60">
      <c r="A58" s="104"/>
      <c r="B58" s="104"/>
      <c r="C58" s="104"/>
      <c r="D58" s="104"/>
      <c r="E58" s="104"/>
      <c r="F58" s="104"/>
      <c r="G58" s="104"/>
      <c r="H58" s="104"/>
      <c r="I58" s="104"/>
      <c r="J58" s="104"/>
      <c r="K58" s="126"/>
      <c r="L58" s="126"/>
      <c r="M58" s="126"/>
      <c r="N58" s="126"/>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row>
    <row r="59" spans="1:60">
      <c r="A59" s="104"/>
      <c r="B59" s="104"/>
      <c r="C59" s="104"/>
      <c r="D59" s="124" t="s">
        <v>81</v>
      </c>
      <c r="E59" s="104"/>
      <c r="F59" s="124" t="s">
        <v>166</v>
      </c>
      <c r="G59" s="124"/>
      <c r="H59" s="23" t="s">
        <v>106</v>
      </c>
      <c r="I59" s="23" t="s">
        <v>105</v>
      </c>
      <c r="J59" s="23" t="str">
        <f>'Primary Inputs'!$C$17&amp;"-Year NPV"</f>
        <v>50-Year NPV</v>
      </c>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row>
    <row r="60" spans="1:60">
      <c r="A60" s="104"/>
      <c r="B60" s="104"/>
      <c r="C60" s="104"/>
      <c r="D60" s="104"/>
      <c r="E60" s="104" t="s">
        <v>11</v>
      </c>
      <c r="F60" s="104">
        <f ca="1">OFFSET('Primary Inputs'!$E$12,0,Calculations!$D7-1)</f>
        <v>0</v>
      </c>
      <c r="G60" s="104"/>
      <c r="H60" s="125">
        <f ca="1">SUM(K60:O60)</f>
        <v>0</v>
      </c>
      <c r="I60" s="125">
        <f ca="1">SUM(K60:T60)</f>
        <v>0</v>
      </c>
      <c r="J60" s="125">
        <f ca="1">SUM(K60:BH60)</f>
        <v>0</v>
      </c>
      <c r="K60" s="125">
        <f t="shared" ref="K60:AP60" ca="1" si="2">IF(K$2-$K$2&lt;$D7-1," ",K7*K$3)</f>
        <v>0</v>
      </c>
      <c r="L60" s="125">
        <f t="shared" ca="1" si="2"/>
        <v>0</v>
      </c>
      <c r="M60" s="125">
        <f t="shared" ca="1" si="2"/>
        <v>0</v>
      </c>
      <c r="N60" s="125">
        <f t="shared" ca="1" si="2"/>
        <v>0</v>
      </c>
      <c r="O60" s="125">
        <f t="shared" ca="1" si="2"/>
        <v>0</v>
      </c>
      <c r="P60" s="125">
        <f t="shared" ca="1" si="2"/>
        <v>0</v>
      </c>
      <c r="Q60" s="125">
        <f t="shared" ca="1" si="2"/>
        <v>0</v>
      </c>
      <c r="R60" s="125">
        <f t="shared" ca="1" si="2"/>
        <v>0</v>
      </c>
      <c r="S60" s="125">
        <f t="shared" ca="1" si="2"/>
        <v>0</v>
      </c>
      <c r="T60" s="125">
        <f t="shared" ca="1" si="2"/>
        <v>0</v>
      </c>
      <c r="U60" s="125">
        <f t="shared" ca="1" si="2"/>
        <v>0</v>
      </c>
      <c r="V60" s="125">
        <f t="shared" ca="1" si="2"/>
        <v>0</v>
      </c>
      <c r="W60" s="125">
        <f t="shared" ca="1" si="2"/>
        <v>0</v>
      </c>
      <c r="X60" s="125">
        <f t="shared" ca="1" si="2"/>
        <v>0</v>
      </c>
      <c r="Y60" s="125">
        <f t="shared" ca="1" si="2"/>
        <v>0</v>
      </c>
      <c r="Z60" s="125">
        <f t="shared" ca="1" si="2"/>
        <v>0</v>
      </c>
      <c r="AA60" s="125">
        <f t="shared" ca="1" si="2"/>
        <v>0</v>
      </c>
      <c r="AB60" s="125">
        <f t="shared" ca="1" si="2"/>
        <v>0</v>
      </c>
      <c r="AC60" s="125">
        <f t="shared" ca="1" si="2"/>
        <v>0</v>
      </c>
      <c r="AD60" s="125">
        <f t="shared" ca="1" si="2"/>
        <v>0</v>
      </c>
      <c r="AE60" s="125">
        <f t="shared" ca="1" si="2"/>
        <v>0</v>
      </c>
      <c r="AF60" s="125">
        <f t="shared" ca="1" si="2"/>
        <v>0</v>
      </c>
      <c r="AG60" s="125">
        <f t="shared" ca="1" si="2"/>
        <v>0</v>
      </c>
      <c r="AH60" s="125">
        <f t="shared" ca="1" si="2"/>
        <v>0</v>
      </c>
      <c r="AI60" s="125">
        <f t="shared" ca="1" si="2"/>
        <v>0</v>
      </c>
      <c r="AJ60" s="125">
        <f t="shared" ca="1" si="2"/>
        <v>0</v>
      </c>
      <c r="AK60" s="125">
        <f t="shared" ca="1" si="2"/>
        <v>0</v>
      </c>
      <c r="AL60" s="125">
        <f t="shared" ca="1" si="2"/>
        <v>0</v>
      </c>
      <c r="AM60" s="125">
        <f t="shared" ca="1" si="2"/>
        <v>0</v>
      </c>
      <c r="AN60" s="125">
        <f t="shared" ca="1" si="2"/>
        <v>0</v>
      </c>
      <c r="AO60" s="125">
        <f t="shared" ca="1" si="2"/>
        <v>0</v>
      </c>
      <c r="AP60" s="125">
        <f t="shared" ca="1" si="2"/>
        <v>0</v>
      </c>
      <c r="AQ60" s="125">
        <f t="shared" ref="AQ60:BH60" ca="1" si="3">IF(AQ$2-$K$2&lt;$D7-1," ",AQ7*AQ$3)</f>
        <v>0</v>
      </c>
      <c r="AR60" s="125">
        <f t="shared" ca="1" si="3"/>
        <v>0</v>
      </c>
      <c r="AS60" s="125">
        <f t="shared" ca="1" si="3"/>
        <v>0</v>
      </c>
      <c r="AT60" s="125">
        <f t="shared" ca="1" si="3"/>
        <v>0</v>
      </c>
      <c r="AU60" s="125">
        <f t="shared" ca="1" si="3"/>
        <v>0</v>
      </c>
      <c r="AV60" s="125">
        <f t="shared" ca="1" si="3"/>
        <v>0</v>
      </c>
      <c r="AW60" s="125">
        <f t="shared" ca="1" si="3"/>
        <v>0</v>
      </c>
      <c r="AX60" s="125">
        <f t="shared" ca="1" si="3"/>
        <v>0</v>
      </c>
      <c r="AY60" s="125">
        <f t="shared" ca="1" si="3"/>
        <v>0</v>
      </c>
      <c r="AZ60" s="125">
        <f t="shared" ca="1" si="3"/>
        <v>0</v>
      </c>
      <c r="BA60" s="125">
        <f t="shared" ca="1" si="3"/>
        <v>0</v>
      </c>
      <c r="BB60" s="125">
        <f t="shared" ca="1" si="3"/>
        <v>0</v>
      </c>
      <c r="BC60" s="125">
        <f t="shared" ca="1" si="3"/>
        <v>0</v>
      </c>
      <c r="BD60" s="125">
        <f t="shared" ca="1" si="3"/>
        <v>0</v>
      </c>
      <c r="BE60" s="125">
        <f t="shared" ca="1" si="3"/>
        <v>0</v>
      </c>
      <c r="BF60" s="125">
        <f t="shared" ca="1" si="3"/>
        <v>0</v>
      </c>
      <c r="BG60" s="125">
        <f t="shared" ca="1" si="3"/>
        <v>0</v>
      </c>
      <c r="BH60" s="125">
        <f t="shared" ca="1" si="3"/>
        <v>0</v>
      </c>
    </row>
    <row r="61" spans="1:60">
      <c r="A61" s="104"/>
      <c r="B61" s="104"/>
      <c r="C61" s="104"/>
      <c r="D61" s="104"/>
      <c r="E61" s="104" t="s">
        <v>12</v>
      </c>
      <c r="F61" s="104">
        <f ca="1">OFFSET('Primary Inputs'!$E$12,0,Calculations!$D8-1)</f>
        <v>1200</v>
      </c>
      <c r="G61" s="104"/>
      <c r="H61" s="125">
        <f t="shared" ref="H61:H62" ca="1" si="4">SUM(K61:O61)</f>
        <v>83110883.972054526</v>
      </c>
      <c r="I61" s="125">
        <f t="shared" ref="I61:I62" ca="1" si="5">SUM(K61:T61)</f>
        <v>93734596.080286801</v>
      </c>
      <c r="J61" s="125">
        <f t="shared" ref="J61:J109" ca="1" si="6">SUM(K61:BH61)</f>
        <v>105762316.43385395</v>
      </c>
      <c r="K61" s="125" t="str">
        <f t="shared" ref="K61:AP61" si="7">IF(K$2-$K$2&lt;$D8-1," ",K8*K$3)</f>
        <v xml:space="preserve"> </v>
      </c>
      <c r="L61" s="125">
        <f t="shared" ca="1" si="7"/>
        <v>29932480.90617286</v>
      </c>
      <c r="M61" s="125">
        <f t="shared" ca="1" si="7"/>
        <v>26230305.702244349</v>
      </c>
      <c r="N61" s="125">
        <f t="shared" ca="1" si="7"/>
        <v>24287320.094670687</v>
      </c>
      <c r="O61" s="125">
        <f t="shared" ca="1" si="7"/>
        <v>2660777.2689666278</v>
      </c>
      <c r="P61" s="125">
        <f t="shared" ca="1" si="7"/>
        <v>2463682.6564505808</v>
      </c>
      <c r="Q61" s="125">
        <f t="shared" ca="1" si="7"/>
        <v>2281187.6448616488</v>
      </c>
      <c r="R61" s="125">
        <f t="shared" ca="1" si="7"/>
        <v>2112210.7822793047</v>
      </c>
      <c r="S61" s="125">
        <f t="shared" ca="1" si="7"/>
        <v>1955750.7243326893</v>
      </c>
      <c r="T61" s="125">
        <f t="shared" ca="1" si="7"/>
        <v>1810880.3003080457</v>
      </c>
      <c r="U61" s="125">
        <f t="shared" ca="1" si="7"/>
        <v>1676741.0188037457</v>
      </c>
      <c r="V61" s="125">
        <f t="shared" ca="1" si="7"/>
        <v>1428334.405346097</v>
      </c>
      <c r="W61" s="125">
        <f t="shared" ca="1" si="7"/>
        <v>1322531.8568019415</v>
      </c>
      <c r="X61" s="125">
        <f t="shared" ca="1" si="7"/>
        <v>1224566.5340758716</v>
      </c>
      <c r="Y61" s="125">
        <f t="shared" ca="1" si="7"/>
        <v>1133857.9019221033</v>
      </c>
      <c r="Z61" s="125">
        <f t="shared" ca="1" si="7"/>
        <v>1049868.4277056511</v>
      </c>
      <c r="AA61" s="125">
        <f t="shared" ca="1" si="7"/>
        <v>972100.396023751</v>
      </c>
      <c r="AB61" s="125">
        <f t="shared" ca="1" si="7"/>
        <v>900092.95928125083</v>
      </c>
      <c r="AC61" s="125">
        <f t="shared" ca="1" si="7"/>
        <v>833419.40674189897</v>
      </c>
      <c r="AD61" s="125">
        <f t="shared" ca="1" si="7"/>
        <v>771684.63587212865</v>
      </c>
      <c r="AE61" s="125">
        <f t="shared" ca="1" si="7"/>
        <v>714522.81099271169</v>
      </c>
      <c r="AF61" s="125">
        <f t="shared" ca="1" si="7"/>
        <v>0</v>
      </c>
      <c r="AG61" s="125">
        <f t="shared" ca="1" si="7"/>
        <v>0</v>
      </c>
      <c r="AH61" s="125">
        <f t="shared" ca="1" si="7"/>
        <v>0</v>
      </c>
      <c r="AI61" s="125">
        <f t="shared" ca="1" si="7"/>
        <v>0</v>
      </c>
      <c r="AJ61" s="125">
        <f t="shared" ca="1" si="7"/>
        <v>0</v>
      </c>
      <c r="AK61" s="125">
        <f t="shared" ca="1" si="7"/>
        <v>0</v>
      </c>
      <c r="AL61" s="125">
        <f t="shared" ca="1" si="7"/>
        <v>0</v>
      </c>
      <c r="AM61" s="125">
        <f t="shared" ca="1" si="7"/>
        <v>0</v>
      </c>
      <c r="AN61" s="125">
        <f t="shared" ca="1" si="7"/>
        <v>0</v>
      </c>
      <c r="AO61" s="125">
        <f t="shared" ca="1" si="7"/>
        <v>0</v>
      </c>
      <c r="AP61" s="125">
        <f t="shared" ca="1" si="7"/>
        <v>0</v>
      </c>
      <c r="AQ61" s="125">
        <f t="shared" ref="AQ61:BH61" ca="1" si="8">IF(AQ$2-$K$2&lt;$D8-1," ",AQ8*AQ$3)</f>
        <v>0</v>
      </c>
      <c r="AR61" s="125">
        <f t="shared" ca="1" si="8"/>
        <v>0</v>
      </c>
      <c r="AS61" s="125">
        <f t="shared" ca="1" si="8"/>
        <v>0</v>
      </c>
      <c r="AT61" s="125">
        <f t="shared" ca="1" si="8"/>
        <v>0</v>
      </c>
      <c r="AU61" s="125">
        <f t="shared" ca="1" si="8"/>
        <v>0</v>
      </c>
      <c r="AV61" s="125">
        <f t="shared" ca="1" si="8"/>
        <v>0</v>
      </c>
      <c r="AW61" s="125">
        <f t="shared" ca="1" si="8"/>
        <v>0</v>
      </c>
      <c r="AX61" s="125">
        <f t="shared" ca="1" si="8"/>
        <v>0</v>
      </c>
      <c r="AY61" s="125">
        <f t="shared" ca="1" si="8"/>
        <v>0</v>
      </c>
      <c r="AZ61" s="125">
        <f t="shared" ca="1" si="8"/>
        <v>0</v>
      </c>
      <c r="BA61" s="125">
        <f t="shared" ca="1" si="8"/>
        <v>0</v>
      </c>
      <c r="BB61" s="125">
        <f t="shared" ca="1" si="8"/>
        <v>0</v>
      </c>
      <c r="BC61" s="125">
        <f t="shared" ca="1" si="8"/>
        <v>0</v>
      </c>
      <c r="BD61" s="125">
        <f t="shared" ca="1" si="8"/>
        <v>0</v>
      </c>
      <c r="BE61" s="125">
        <f t="shared" ca="1" si="8"/>
        <v>0</v>
      </c>
      <c r="BF61" s="125">
        <f t="shared" ca="1" si="8"/>
        <v>0</v>
      </c>
      <c r="BG61" s="125">
        <f t="shared" ca="1" si="8"/>
        <v>0</v>
      </c>
      <c r="BH61" s="125">
        <f t="shared" ca="1" si="8"/>
        <v>0</v>
      </c>
    </row>
    <row r="62" spans="1:60">
      <c r="A62" s="104"/>
      <c r="B62" s="104"/>
      <c r="C62" s="104"/>
      <c r="D62" s="104"/>
      <c r="E62" s="104" t="s">
        <v>13</v>
      </c>
      <c r="F62" s="104">
        <f ca="1">OFFSET('Primary Inputs'!$E$12,0,Calculations!$D9-1)</f>
        <v>2400</v>
      </c>
      <c r="G62" s="104"/>
      <c r="H62" s="125">
        <f t="shared" ca="1" si="4"/>
        <v>148981679.07979238</v>
      </c>
      <c r="I62" s="125">
        <f t="shared" ca="1" si="5"/>
        <v>170229103.29625693</v>
      </c>
      <c r="J62" s="125">
        <f t="shared" ca="1" si="6"/>
        <v>195856141.54417399</v>
      </c>
      <c r="K62" s="125" t="str">
        <f t="shared" ref="K62:AP62" si="9">IF(K$2-$K$2&lt;$D9-1," ",K9*K$3)</f>
        <v xml:space="preserve"> </v>
      </c>
      <c r="L62" s="125" t="str">
        <f t="shared" si="9"/>
        <v xml:space="preserve"> </v>
      </c>
      <c r="M62" s="125">
        <f t="shared" ca="1" si="9"/>
        <v>55430520.196616396</v>
      </c>
      <c r="N62" s="125">
        <f t="shared" ca="1" si="9"/>
        <v>48574640.189341374</v>
      </c>
      <c r="O62" s="125">
        <f t="shared" ca="1" si="9"/>
        <v>44976518.693834603</v>
      </c>
      <c r="P62" s="125">
        <f t="shared" ca="1" si="9"/>
        <v>4927365.3129011616</v>
      </c>
      <c r="Q62" s="125">
        <f t="shared" ca="1" si="9"/>
        <v>4562375.2897232976</v>
      </c>
      <c r="R62" s="125">
        <f t="shared" ca="1" si="9"/>
        <v>4224421.5645586094</v>
      </c>
      <c r="S62" s="125">
        <f t="shared" ca="1" si="9"/>
        <v>3911501.4486653786</v>
      </c>
      <c r="T62" s="125">
        <f t="shared" ca="1" si="9"/>
        <v>3621760.6006160914</v>
      </c>
      <c r="U62" s="125">
        <f t="shared" ca="1" si="9"/>
        <v>3353482.0376074915</v>
      </c>
      <c r="V62" s="125">
        <f t="shared" ca="1" si="9"/>
        <v>3105075.9607476778</v>
      </c>
      <c r="W62" s="125">
        <f t="shared" ca="1" si="9"/>
        <v>2645063.7136038831</v>
      </c>
      <c r="X62" s="125">
        <f t="shared" ca="1" si="9"/>
        <v>2449133.0681517432</v>
      </c>
      <c r="Y62" s="125">
        <f t="shared" ca="1" si="9"/>
        <v>2267715.8038442065</v>
      </c>
      <c r="Z62" s="125">
        <f t="shared" ca="1" si="9"/>
        <v>2099736.8554113023</v>
      </c>
      <c r="AA62" s="125">
        <f t="shared" ca="1" si="9"/>
        <v>1944200.792047502</v>
      </c>
      <c r="AB62" s="125">
        <f t="shared" ca="1" si="9"/>
        <v>1800185.9185625017</v>
      </c>
      <c r="AC62" s="125">
        <f t="shared" ca="1" si="9"/>
        <v>1666838.8134837979</v>
      </c>
      <c r="AD62" s="125">
        <f t="shared" ca="1" si="9"/>
        <v>1543369.2717442573</v>
      </c>
      <c r="AE62" s="125">
        <f t="shared" ca="1" si="9"/>
        <v>1429045.6219854234</v>
      </c>
      <c r="AF62" s="125">
        <f t="shared" ca="1" si="9"/>
        <v>1323190.3907272439</v>
      </c>
      <c r="AG62" s="125">
        <f t="shared" ca="1" si="9"/>
        <v>0</v>
      </c>
      <c r="AH62" s="125">
        <f t="shared" ca="1" si="9"/>
        <v>0</v>
      </c>
      <c r="AI62" s="125">
        <f t="shared" ca="1" si="9"/>
        <v>0</v>
      </c>
      <c r="AJ62" s="125">
        <f t="shared" ca="1" si="9"/>
        <v>0</v>
      </c>
      <c r="AK62" s="125">
        <f t="shared" ca="1" si="9"/>
        <v>0</v>
      </c>
      <c r="AL62" s="125">
        <f t="shared" ca="1" si="9"/>
        <v>0</v>
      </c>
      <c r="AM62" s="125">
        <f t="shared" ca="1" si="9"/>
        <v>0</v>
      </c>
      <c r="AN62" s="125">
        <f t="shared" ca="1" si="9"/>
        <v>0</v>
      </c>
      <c r="AO62" s="125">
        <f t="shared" ca="1" si="9"/>
        <v>0</v>
      </c>
      <c r="AP62" s="125">
        <f t="shared" ca="1" si="9"/>
        <v>0</v>
      </c>
      <c r="AQ62" s="125">
        <f t="shared" ref="AQ62:BH62" ca="1" si="10">IF(AQ$2-$K$2&lt;$D9-1," ",AQ9*AQ$3)</f>
        <v>0</v>
      </c>
      <c r="AR62" s="125">
        <f t="shared" ca="1" si="10"/>
        <v>0</v>
      </c>
      <c r="AS62" s="125">
        <f t="shared" ca="1" si="10"/>
        <v>0</v>
      </c>
      <c r="AT62" s="125">
        <f t="shared" ca="1" si="10"/>
        <v>0</v>
      </c>
      <c r="AU62" s="125">
        <f t="shared" ca="1" si="10"/>
        <v>0</v>
      </c>
      <c r="AV62" s="125">
        <f t="shared" ca="1" si="10"/>
        <v>0</v>
      </c>
      <c r="AW62" s="125">
        <f t="shared" ca="1" si="10"/>
        <v>0</v>
      </c>
      <c r="AX62" s="125">
        <f t="shared" ca="1" si="10"/>
        <v>0</v>
      </c>
      <c r="AY62" s="125">
        <f t="shared" ca="1" si="10"/>
        <v>0</v>
      </c>
      <c r="AZ62" s="125">
        <f t="shared" ca="1" si="10"/>
        <v>0</v>
      </c>
      <c r="BA62" s="125">
        <f t="shared" ca="1" si="10"/>
        <v>0</v>
      </c>
      <c r="BB62" s="125">
        <f t="shared" ca="1" si="10"/>
        <v>0</v>
      </c>
      <c r="BC62" s="125">
        <f t="shared" ca="1" si="10"/>
        <v>0</v>
      </c>
      <c r="BD62" s="125">
        <f t="shared" ca="1" si="10"/>
        <v>0</v>
      </c>
      <c r="BE62" s="125">
        <f t="shared" ca="1" si="10"/>
        <v>0</v>
      </c>
      <c r="BF62" s="125">
        <f t="shared" ca="1" si="10"/>
        <v>0</v>
      </c>
      <c r="BG62" s="125">
        <f t="shared" ca="1" si="10"/>
        <v>0</v>
      </c>
      <c r="BH62" s="125">
        <f t="shared" ca="1" si="10"/>
        <v>0</v>
      </c>
    </row>
    <row r="63" spans="1:60">
      <c r="A63" s="104"/>
      <c r="B63" s="104"/>
      <c r="C63" s="104"/>
      <c r="D63" s="104"/>
      <c r="E63" s="104" t="s">
        <v>14</v>
      </c>
      <c r="F63" s="104">
        <f ca="1">OFFSET('Primary Inputs'!$E$12,0,Calculations!$D10-1)</f>
        <v>3600</v>
      </c>
      <c r="G63" s="104"/>
      <c r="H63" s="125">
        <f t="shared" ref="H63:H109" ca="1" si="11">SUM(K63:O63)</f>
        <v>144451611.64716357</v>
      </c>
      <c r="I63" s="125">
        <f t="shared" ref="I63:I109" ca="1" si="12">SUM(K63:T63)</f>
        <v>231399087.07727891</v>
      </c>
      <c r="J63" s="125">
        <f t="shared" ca="1" si="6"/>
        <v>272022418.81135273</v>
      </c>
      <c r="K63" s="125" t="str">
        <f t="shared" ref="K63:AP63" si="13">IF(K$2-$K$2&lt;$D10-1," ",K10*K$3)</f>
        <v xml:space="preserve"> </v>
      </c>
      <c r="L63" s="125" t="str">
        <f t="shared" si="13"/>
        <v xml:space="preserve"> </v>
      </c>
      <c r="M63" s="125" t="str">
        <f t="shared" si="13"/>
        <v xml:space="preserve"> </v>
      </c>
      <c r="N63" s="125">
        <f t="shared" ca="1" si="13"/>
        <v>76986833.606411651</v>
      </c>
      <c r="O63" s="125">
        <f t="shared" ca="1" si="13"/>
        <v>67464778.040751904</v>
      </c>
      <c r="P63" s="125">
        <f t="shared" ca="1" si="13"/>
        <v>62467387.074770279</v>
      </c>
      <c r="Q63" s="125">
        <f t="shared" ca="1" si="13"/>
        <v>6843562.9345849464</v>
      </c>
      <c r="R63" s="125">
        <f t="shared" ca="1" si="13"/>
        <v>6336632.3468379136</v>
      </c>
      <c r="S63" s="125">
        <f t="shared" ca="1" si="13"/>
        <v>5867252.1729980679</v>
      </c>
      <c r="T63" s="125">
        <f t="shared" ca="1" si="13"/>
        <v>5432640.9009241369</v>
      </c>
      <c r="U63" s="125">
        <f t="shared" ca="1" si="13"/>
        <v>5030223.0564112375</v>
      </c>
      <c r="V63" s="125">
        <f t="shared" ca="1" si="13"/>
        <v>4657613.9411215167</v>
      </c>
      <c r="W63" s="125">
        <f t="shared" ca="1" si="13"/>
        <v>4312605.5010384405</v>
      </c>
      <c r="X63" s="125">
        <f t="shared" ca="1" si="13"/>
        <v>3673699.6022276147</v>
      </c>
      <c r="Y63" s="125">
        <f t="shared" ca="1" si="13"/>
        <v>3401573.70576631</v>
      </c>
      <c r="Z63" s="125">
        <f t="shared" ca="1" si="13"/>
        <v>3149605.2831169534</v>
      </c>
      <c r="AA63" s="125">
        <f t="shared" ca="1" si="13"/>
        <v>2916301.1880712532</v>
      </c>
      <c r="AB63" s="125">
        <f t="shared" ca="1" si="13"/>
        <v>2700278.8778437525</v>
      </c>
      <c r="AC63" s="125">
        <f t="shared" ca="1" si="13"/>
        <v>2500258.2202256969</v>
      </c>
      <c r="AD63" s="125">
        <f t="shared" ca="1" si="13"/>
        <v>2315053.9076163862</v>
      </c>
      <c r="AE63" s="125">
        <f t="shared" ca="1" si="13"/>
        <v>2143568.4329781355</v>
      </c>
      <c r="AF63" s="125">
        <f t="shared" ca="1" si="13"/>
        <v>1984785.586090866</v>
      </c>
      <c r="AG63" s="125">
        <f t="shared" ca="1" si="13"/>
        <v>1837764.4315656165</v>
      </c>
      <c r="AH63" s="125">
        <f t="shared" ca="1" si="13"/>
        <v>0</v>
      </c>
      <c r="AI63" s="125">
        <f t="shared" ca="1" si="13"/>
        <v>0</v>
      </c>
      <c r="AJ63" s="125">
        <f t="shared" ca="1" si="13"/>
        <v>0</v>
      </c>
      <c r="AK63" s="125">
        <f t="shared" ca="1" si="13"/>
        <v>0</v>
      </c>
      <c r="AL63" s="125">
        <f t="shared" ca="1" si="13"/>
        <v>0</v>
      </c>
      <c r="AM63" s="125">
        <f t="shared" ca="1" si="13"/>
        <v>0</v>
      </c>
      <c r="AN63" s="125">
        <f t="shared" ca="1" si="13"/>
        <v>0</v>
      </c>
      <c r="AO63" s="125">
        <f t="shared" ca="1" si="13"/>
        <v>0</v>
      </c>
      <c r="AP63" s="125">
        <f t="shared" ca="1" si="13"/>
        <v>0</v>
      </c>
      <c r="AQ63" s="125">
        <f t="shared" ref="AQ63:BH63" ca="1" si="14">IF(AQ$2-$K$2&lt;$D10-1," ",AQ10*AQ$3)</f>
        <v>0</v>
      </c>
      <c r="AR63" s="125">
        <f t="shared" ca="1" si="14"/>
        <v>0</v>
      </c>
      <c r="AS63" s="125">
        <f t="shared" ca="1" si="14"/>
        <v>0</v>
      </c>
      <c r="AT63" s="125">
        <f t="shared" ca="1" si="14"/>
        <v>0</v>
      </c>
      <c r="AU63" s="125">
        <f t="shared" ca="1" si="14"/>
        <v>0</v>
      </c>
      <c r="AV63" s="125">
        <f t="shared" ca="1" si="14"/>
        <v>0</v>
      </c>
      <c r="AW63" s="125">
        <f t="shared" ca="1" si="14"/>
        <v>0</v>
      </c>
      <c r="AX63" s="125">
        <f t="shared" ca="1" si="14"/>
        <v>0</v>
      </c>
      <c r="AY63" s="125">
        <f t="shared" ca="1" si="14"/>
        <v>0</v>
      </c>
      <c r="AZ63" s="125">
        <f t="shared" ca="1" si="14"/>
        <v>0</v>
      </c>
      <c r="BA63" s="125">
        <f t="shared" ca="1" si="14"/>
        <v>0</v>
      </c>
      <c r="BB63" s="125">
        <f t="shared" ca="1" si="14"/>
        <v>0</v>
      </c>
      <c r="BC63" s="125">
        <f t="shared" ca="1" si="14"/>
        <v>0</v>
      </c>
      <c r="BD63" s="125">
        <f t="shared" ca="1" si="14"/>
        <v>0</v>
      </c>
      <c r="BE63" s="125">
        <f t="shared" ca="1" si="14"/>
        <v>0</v>
      </c>
      <c r="BF63" s="125">
        <f t="shared" ca="1" si="14"/>
        <v>0</v>
      </c>
      <c r="BG63" s="125">
        <f t="shared" ca="1" si="14"/>
        <v>0</v>
      </c>
      <c r="BH63" s="125">
        <f t="shared" ca="1" si="14"/>
        <v>0</v>
      </c>
    </row>
    <row r="64" spans="1:60">
      <c r="A64" s="104"/>
      <c r="B64" s="104"/>
      <c r="C64" s="104"/>
      <c r="D64" s="104"/>
      <c r="E64" s="104" t="s">
        <v>15</v>
      </c>
      <c r="F64" s="104">
        <f ca="1">OFFSET('Primary Inputs'!$E$12,0,Calculations!$D11-1)</f>
        <v>4800</v>
      </c>
      <c r="G64" s="104"/>
      <c r="H64" s="125">
        <f t="shared" ca="1" si="11"/>
        <v>95045473.588162526</v>
      </c>
      <c r="I64" s="125">
        <f t="shared" ca="1" si="12"/>
        <v>278970921.20537621</v>
      </c>
      <c r="J64" s="125">
        <f t="shared" ca="1" si="6"/>
        <v>335830146.6806823</v>
      </c>
      <c r="K64" s="125" t="str">
        <f t="shared" ref="K64:AP64" si="15">IF(K$2-$K$2&lt;$D11-1," ",K11*K$3)</f>
        <v xml:space="preserve"> </v>
      </c>
      <c r="L64" s="125" t="str">
        <f t="shared" si="15"/>
        <v xml:space="preserve"> </v>
      </c>
      <c r="M64" s="125" t="str">
        <f t="shared" si="15"/>
        <v xml:space="preserve"> </v>
      </c>
      <c r="N64" s="125" t="str">
        <f t="shared" si="15"/>
        <v xml:space="preserve"> </v>
      </c>
      <c r="O64" s="125">
        <f t="shared" ca="1" si="15"/>
        <v>95045473.588162526</v>
      </c>
      <c r="P64" s="125">
        <f t="shared" ca="1" si="15"/>
        <v>83289849.433027029</v>
      </c>
      <c r="Q64" s="125">
        <f t="shared" ca="1" si="15"/>
        <v>77120230.956506506</v>
      </c>
      <c r="R64" s="125">
        <f t="shared" ca="1" si="15"/>
        <v>8448843.1291172188</v>
      </c>
      <c r="S64" s="125">
        <f t="shared" ca="1" si="15"/>
        <v>7823002.8973307572</v>
      </c>
      <c r="T64" s="125">
        <f t="shared" ca="1" si="15"/>
        <v>7243521.2012321828</v>
      </c>
      <c r="U64" s="125">
        <f t="shared" ca="1" si="15"/>
        <v>6706964.075214983</v>
      </c>
      <c r="V64" s="125">
        <f t="shared" ca="1" si="15"/>
        <v>6210151.9214953557</v>
      </c>
      <c r="W64" s="125">
        <f t="shared" ca="1" si="15"/>
        <v>5750140.6680512549</v>
      </c>
      <c r="X64" s="125">
        <f t="shared" ca="1" si="15"/>
        <v>5324204.322269679</v>
      </c>
      <c r="Y64" s="125">
        <f t="shared" ca="1" si="15"/>
        <v>4535431.607688413</v>
      </c>
      <c r="Z64" s="125">
        <f t="shared" ca="1" si="15"/>
        <v>4199473.7108226046</v>
      </c>
      <c r="AA64" s="125">
        <f t="shared" ca="1" si="15"/>
        <v>3888401.584095004</v>
      </c>
      <c r="AB64" s="125">
        <f t="shared" ca="1" si="15"/>
        <v>3600371.8371250033</v>
      </c>
      <c r="AC64" s="125">
        <f t="shared" ca="1" si="15"/>
        <v>3333677.6269675959</v>
      </c>
      <c r="AD64" s="125">
        <f t="shared" ca="1" si="15"/>
        <v>3086738.5434885146</v>
      </c>
      <c r="AE64" s="125">
        <f t="shared" ca="1" si="15"/>
        <v>2858091.2439708468</v>
      </c>
      <c r="AF64" s="125">
        <f t="shared" ca="1" si="15"/>
        <v>2646380.7814544877</v>
      </c>
      <c r="AG64" s="125">
        <f t="shared" ca="1" si="15"/>
        <v>2450352.575420822</v>
      </c>
      <c r="AH64" s="125">
        <f t="shared" ca="1" si="15"/>
        <v>2268844.9772415017</v>
      </c>
      <c r="AI64" s="125">
        <f t="shared" ca="1" si="15"/>
        <v>0</v>
      </c>
      <c r="AJ64" s="125">
        <f t="shared" ca="1" si="15"/>
        <v>0</v>
      </c>
      <c r="AK64" s="125">
        <f t="shared" ca="1" si="15"/>
        <v>0</v>
      </c>
      <c r="AL64" s="125">
        <f t="shared" ca="1" si="15"/>
        <v>0</v>
      </c>
      <c r="AM64" s="125">
        <f t="shared" ca="1" si="15"/>
        <v>0</v>
      </c>
      <c r="AN64" s="125">
        <f t="shared" ca="1" si="15"/>
        <v>0</v>
      </c>
      <c r="AO64" s="125">
        <f t="shared" ca="1" si="15"/>
        <v>0</v>
      </c>
      <c r="AP64" s="125">
        <f t="shared" ca="1" si="15"/>
        <v>0</v>
      </c>
      <c r="AQ64" s="125">
        <f t="shared" ref="AQ64:BH64" ca="1" si="16">IF(AQ$2-$K$2&lt;$D11-1," ",AQ11*AQ$3)</f>
        <v>0</v>
      </c>
      <c r="AR64" s="125">
        <f t="shared" ca="1" si="16"/>
        <v>0</v>
      </c>
      <c r="AS64" s="125">
        <f t="shared" ca="1" si="16"/>
        <v>0</v>
      </c>
      <c r="AT64" s="125">
        <f t="shared" ca="1" si="16"/>
        <v>0</v>
      </c>
      <c r="AU64" s="125">
        <f t="shared" ca="1" si="16"/>
        <v>0</v>
      </c>
      <c r="AV64" s="125">
        <f t="shared" ca="1" si="16"/>
        <v>0</v>
      </c>
      <c r="AW64" s="125">
        <f t="shared" ca="1" si="16"/>
        <v>0</v>
      </c>
      <c r="AX64" s="125">
        <f t="shared" ca="1" si="16"/>
        <v>0</v>
      </c>
      <c r="AY64" s="125">
        <f t="shared" ca="1" si="16"/>
        <v>0</v>
      </c>
      <c r="AZ64" s="125">
        <f t="shared" ca="1" si="16"/>
        <v>0</v>
      </c>
      <c r="BA64" s="125">
        <f t="shared" ca="1" si="16"/>
        <v>0</v>
      </c>
      <c r="BB64" s="125">
        <f t="shared" ca="1" si="16"/>
        <v>0</v>
      </c>
      <c r="BC64" s="125">
        <f t="shared" ca="1" si="16"/>
        <v>0</v>
      </c>
      <c r="BD64" s="125">
        <f t="shared" ca="1" si="16"/>
        <v>0</v>
      </c>
      <c r="BE64" s="125">
        <f t="shared" ca="1" si="16"/>
        <v>0</v>
      </c>
      <c r="BF64" s="125">
        <f t="shared" ca="1" si="16"/>
        <v>0</v>
      </c>
      <c r="BG64" s="125">
        <f t="shared" ca="1" si="16"/>
        <v>0</v>
      </c>
      <c r="BH64" s="125">
        <f t="shared" ca="1" si="16"/>
        <v>0</v>
      </c>
    </row>
    <row r="65" spans="1:60">
      <c r="A65" s="104"/>
      <c r="B65" s="104"/>
      <c r="C65" s="104"/>
      <c r="D65" s="104"/>
      <c r="E65" s="104" t="s">
        <v>200</v>
      </c>
      <c r="F65" s="104">
        <f ca="1">OFFSET('Primary Inputs'!$E$12,0,Calculations!$D12-1)</f>
        <v>0</v>
      </c>
      <c r="G65" s="104"/>
      <c r="H65" s="125">
        <f t="shared" si="11"/>
        <v>0</v>
      </c>
      <c r="I65" s="125">
        <f t="shared" ca="1" si="12"/>
        <v>0</v>
      </c>
      <c r="J65" s="125">
        <f t="shared" ca="1" si="6"/>
        <v>0</v>
      </c>
      <c r="K65" s="125" t="str">
        <f t="shared" ref="K65:AP65" si="17">IF(K$2-$K$2&lt;$D12-1," ",K12*K$3)</f>
        <v xml:space="preserve"> </v>
      </c>
      <c r="L65" s="125" t="str">
        <f t="shared" si="17"/>
        <v xml:space="preserve"> </v>
      </c>
      <c r="M65" s="125" t="str">
        <f t="shared" si="17"/>
        <v xml:space="preserve"> </v>
      </c>
      <c r="N65" s="125" t="str">
        <f t="shared" si="17"/>
        <v xml:space="preserve"> </v>
      </c>
      <c r="O65" s="125" t="str">
        <f t="shared" si="17"/>
        <v xml:space="preserve"> </v>
      </c>
      <c r="P65" s="125">
        <f t="shared" ca="1" si="17"/>
        <v>0</v>
      </c>
      <c r="Q65" s="125">
        <f t="shared" ca="1" si="17"/>
        <v>0</v>
      </c>
      <c r="R65" s="125">
        <f t="shared" ca="1" si="17"/>
        <v>0</v>
      </c>
      <c r="S65" s="125">
        <f t="shared" ca="1" si="17"/>
        <v>0</v>
      </c>
      <c r="T65" s="125">
        <f t="shared" ca="1" si="17"/>
        <v>0</v>
      </c>
      <c r="U65" s="125">
        <f t="shared" ca="1" si="17"/>
        <v>0</v>
      </c>
      <c r="V65" s="125">
        <f t="shared" ca="1" si="17"/>
        <v>0</v>
      </c>
      <c r="W65" s="125">
        <f t="shared" ca="1" si="17"/>
        <v>0</v>
      </c>
      <c r="X65" s="125">
        <f t="shared" ca="1" si="17"/>
        <v>0</v>
      </c>
      <c r="Y65" s="125">
        <f t="shared" ca="1" si="17"/>
        <v>0</v>
      </c>
      <c r="Z65" s="125">
        <f t="shared" ca="1" si="17"/>
        <v>0</v>
      </c>
      <c r="AA65" s="125">
        <f t="shared" ca="1" si="17"/>
        <v>0</v>
      </c>
      <c r="AB65" s="125">
        <f t="shared" ca="1" si="17"/>
        <v>0</v>
      </c>
      <c r="AC65" s="125">
        <f t="shared" ca="1" si="17"/>
        <v>0</v>
      </c>
      <c r="AD65" s="125">
        <f t="shared" ca="1" si="17"/>
        <v>0</v>
      </c>
      <c r="AE65" s="125">
        <f t="shared" ca="1" si="17"/>
        <v>0</v>
      </c>
      <c r="AF65" s="125">
        <f t="shared" ca="1" si="17"/>
        <v>0</v>
      </c>
      <c r="AG65" s="125">
        <f t="shared" ca="1" si="17"/>
        <v>0</v>
      </c>
      <c r="AH65" s="125">
        <f t="shared" ca="1" si="17"/>
        <v>0</v>
      </c>
      <c r="AI65" s="125">
        <f t="shared" ca="1" si="17"/>
        <v>0</v>
      </c>
      <c r="AJ65" s="125">
        <f t="shared" ca="1" si="17"/>
        <v>0</v>
      </c>
      <c r="AK65" s="125">
        <f t="shared" ca="1" si="17"/>
        <v>0</v>
      </c>
      <c r="AL65" s="125">
        <f t="shared" ca="1" si="17"/>
        <v>0</v>
      </c>
      <c r="AM65" s="125">
        <f t="shared" ca="1" si="17"/>
        <v>0</v>
      </c>
      <c r="AN65" s="125">
        <f t="shared" ca="1" si="17"/>
        <v>0</v>
      </c>
      <c r="AO65" s="125">
        <f t="shared" ca="1" si="17"/>
        <v>0</v>
      </c>
      <c r="AP65" s="125">
        <f t="shared" ca="1" si="17"/>
        <v>0</v>
      </c>
      <c r="AQ65" s="125">
        <f t="shared" ref="AQ65:BH65" ca="1" si="18">IF(AQ$2-$K$2&lt;$D12-1," ",AQ12*AQ$3)</f>
        <v>0</v>
      </c>
      <c r="AR65" s="125">
        <f t="shared" ca="1" si="18"/>
        <v>0</v>
      </c>
      <c r="AS65" s="125">
        <f t="shared" ca="1" si="18"/>
        <v>0</v>
      </c>
      <c r="AT65" s="125">
        <f t="shared" ca="1" si="18"/>
        <v>0</v>
      </c>
      <c r="AU65" s="125">
        <f t="shared" ca="1" si="18"/>
        <v>0</v>
      </c>
      <c r="AV65" s="125">
        <f t="shared" ca="1" si="18"/>
        <v>0</v>
      </c>
      <c r="AW65" s="125">
        <f t="shared" ca="1" si="18"/>
        <v>0</v>
      </c>
      <c r="AX65" s="125">
        <f t="shared" ca="1" si="18"/>
        <v>0</v>
      </c>
      <c r="AY65" s="125">
        <f t="shared" ca="1" si="18"/>
        <v>0</v>
      </c>
      <c r="AZ65" s="125">
        <f t="shared" ca="1" si="18"/>
        <v>0</v>
      </c>
      <c r="BA65" s="125">
        <f t="shared" ca="1" si="18"/>
        <v>0</v>
      </c>
      <c r="BB65" s="125">
        <f t="shared" ca="1" si="18"/>
        <v>0</v>
      </c>
      <c r="BC65" s="125">
        <f t="shared" ca="1" si="18"/>
        <v>0</v>
      </c>
      <c r="BD65" s="125">
        <f t="shared" ca="1" si="18"/>
        <v>0</v>
      </c>
      <c r="BE65" s="125">
        <f t="shared" ca="1" si="18"/>
        <v>0</v>
      </c>
      <c r="BF65" s="125">
        <f t="shared" ca="1" si="18"/>
        <v>0</v>
      </c>
      <c r="BG65" s="125">
        <f t="shared" ca="1" si="18"/>
        <v>0</v>
      </c>
      <c r="BH65" s="125">
        <f t="shared" ca="1" si="18"/>
        <v>0</v>
      </c>
    </row>
    <row r="66" spans="1:60">
      <c r="A66" s="104"/>
      <c r="B66" s="104"/>
      <c r="C66" s="104"/>
      <c r="D66" s="104"/>
      <c r="E66" s="104" t="s">
        <v>201</v>
      </c>
      <c r="F66" s="104">
        <f ca="1">OFFSET('Primary Inputs'!$E$12,0,Calculations!$D13-1)</f>
        <v>0</v>
      </c>
      <c r="G66" s="104"/>
      <c r="H66" s="125">
        <f t="shared" si="11"/>
        <v>0</v>
      </c>
      <c r="I66" s="125">
        <f t="shared" ca="1" si="12"/>
        <v>0</v>
      </c>
      <c r="J66" s="125">
        <f t="shared" ca="1" si="6"/>
        <v>0</v>
      </c>
      <c r="K66" s="125" t="str">
        <f t="shared" ref="K66:AP66" si="19">IF(K$2-$K$2&lt;$D13-1," ",K13*K$3)</f>
        <v xml:space="preserve"> </v>
      </c>
      <c r="L66" s="125" t="str">
        <f t="shared" si="19"/>
        <v xml:space="preserve"> </v>
      </c>
      <c r="M66" s="125" t="str">
        <f t="shared" si="19"/>
        <v xml:space="preserve"> </v>
      </c>
      <c r="N66" s="125" t="str">
        <f t="shared" si="19"/>
        <v xml:space="preserve"> </v>
      </c>
      <c r="O66" s="125" t="str">
        <f t="shared" si="19"/>
        <v xml:space="preserve"> </v>
      </c>
      <c r="P66" s="125" t="str">
        <f t="shared" si="19"/>
        <v xml:space="preserve"> </v>
      </c>
      <c r="Q66" s="125">
        <f t="shared" ca="1" si="19"/>
        <v>0</v>
      </c>
      <c r="R66" s="125">
        <f t="shared" ca="1" si="19"/>
        <v>0</v>
      </c>
      <c r="S66" s="125">
        <f t="shared" ca="1" si="19"/>
        <v>0</v>
      </c>
      <c r="T66" s="125">
        <f t="shared" ca="1" si="19"/>
        <v>0</v>
      </c>
      <c r="U66" s="125">
        <f t="shared" ca="1" si="19"/>
        <v>0</v>
      </c>
      <c r="V66" s="125">
        <f t="shared" ca="1" si="19"/>
        <v>0</v>
      </c>
      <c r="W66" s="125">
        <f t="shared" ca="1" si="19"/>
        <v>0</v>
      </c>
      <c r="X66" s="125">
        <f t="shared" ca="1" si="19"/>
        <v>0</v>
      </c>
      <c r="Y66" s="125">
        <f t="shared" ca="1" si="19"/>
        <v>0</v>
      </c>
      <c r="Z66" s="125">
        <f t="shared" ca="1" si="19"/>
        <v>0</v>
      </c>
      <c r="AA66" s="125">
        <f t="shared" ca="1" si="19"/>
        <v>0</v>
      </c>
      <c r="AB66" s="125">
        <f t="shared" ca="1" si="19"/>
        <v>0</v>
      </c>
      <c r="AC66" s="125">
        <f t="shared" ca="1" si="19"/>
        <v>0</v>
      </c>
      <c r="AD66" s="125">
        <f t="shared" ca="1" si="19"/>
        <v>0</v>
      </c>
      <c r="AE66" s="125">
        <f t="shared" ca="1" si="19"/>
        <v>0</v>
      </c>
      <c r="AF66" s="125">
        <f t="shared" ca="1" si="19"/>
        <v>0</v>
      </c>
      <c r="AG66" s="125">
        <f t="shared" ca="1" si="19"/>
        <v>0</v>
      </c>
      <c r="AH66" s="125">
        <f t="shared" ca="1" si="19"/>
        <v>0</v>
      </c>
      <c r="AI66" s="125">
        <f t="shared" ca="1" si="19"/>
        <v>0</v>
      </c>
      <c r="AJ66" s="125">
        <f t="shared" ca="1" si="19"/>
        <v>0</v>
      </c>
      <c r="AK66" s="125">
        <f t="shared" ca="1" si="19"/>
        <v>0</v>
      </c>
      <c r="AL66" s="125">
        <f t="shared" ca="1" si="19"/>
        <v>0</v>
      </c>
      <c r="AM66" s="125">
        <f t="shared" ca="1" si="19"/>
        <v>0</v>
      </c>
      <c r="AN66" s="125">
        <f t="shared" ca="1" si="19"/>
        <v>0</v>
      </c>
      <c r="AO66" s="125">
        <f t="shared" ca="1" si="19"/>
        <v>0</v>
      </c>
      <c r="AP66" s="125">
        <f t="shared" ca="1" si="19"/>
        <v>0</v>
      </c>
      <c r="AQ66" s="125">
        <f t="shared" ref="AQ66:BH66" ca="1" si="20">IF(AQ$2-$K$2&lt;$D13-1," ",AQ13*AQ$3)</f>
        <v>0</v>
      </c>
      <c r="AR66" s="125">
        <f t="shared" ca="1" si="20"/>
        <v>0</v>
      </c>
      <c r="AS66" s="125">
        <f t="shared" ca="1" si="20"/>
        <v>0</v>
      </c>
      <c r="AT66" s="125">
        <f t="shared" ca="1" si="20"/>
        <v>0</v>
      </c>
      <c r="AU66" s="125">
        <f t="shared" ca="1" si="20"/>
        <v>0</v>
      </c>
      <c r="AV66" s="125">
        <f t="shared" ca="1" si="20"/>
        <v>0</v>
      </c>
      <c r="AW66" s="125">
        <f t="shared" ca="1" si="20"/>
        <v>0</v>
      </c>
      <c r="AX66" s="125">
        <f t="shared" ca="1" si="20"/>
        <v>0</v>
      </c>
      <c r="AY66" s="125">
        <f t="shared" ca="1" si="20"/>
        <v>0</v>
      </c>
      <c r="AZ66" s="125">
        <f t="shared" ca="1" si="20"/>
        <v>0</v>
      </c>
      <c r="BA66" s="125">
        <f t="shared" ca="1" si="20"/>
        <v>0</v>
      </c>
      <c r="BB66" s="125">
        <f t="shared" ca="1" si="20"/>
        <v>0</v>
      </c>
      <c r="BC66" s="125">
        <f t="shared" ca="1" si="20"/>
        <v>0</v>
      </c>
      <c r="BD66" s="125">
        <f t="shared" ca="1" si="20"/>
        <v>0</v>
      </c>
      <c r="BE66" s="125">
        <f t="shared" ca="1" si="20"/>
        <v>0</v>
      </c>
      <c r="BF66" s="125">
        <f t="shared" ca="1" si="20"/>
        <v>0</v>
      </c>
      <c r="BG66" s="125">
        <f t="shared" ca="1" si="20"/>
        <v>0</v>
      </c>
      <c r="BH66" s="125">
        <f t="shared" ca="1" si="20"/>
        <v>0</v>
      </c>
    </row>
    <row r="67" spans="1:60">
      <c r="A67" s="104"/>
      <c r="B67" s="104"/>
      <c r="C67" s="104"/>
      <c r="D67" s="104"/>
      <c r="E67" s="104" t="s">
        <v>202</v>
      </c>
      <c r="F67" s="104">
        <f ca="1">OFFSET('Primary Inputs'!$E$12,0,Calculations!$D14-1)</f>
        <v>0</v>
      </c>
      <c r="G67" s="104"/>
      <c r="H67" s="125">
        <f t="shared" si="11"/>
        <v>0</v>
      </c>
      <c r="I67" s="125">
        <f t="shared" ca="1" si="12"/>
        <v>0</v>
      </c>
      <c r="J67" s="125">
        <f t="shared" ca="1" si="6"/>
        <v>0</v>
      </c>
      <c r="K67" s="125" t="str">
        <f t="shared" ref="K67:AP67" si="21">IF(K$2-$K$2&lt;$D14-1," ",K14*K$3)</f>
        <v xml:space="preserve"> </v>
      </c>
      <c r="L67" s="125" t="str">
        <f t="shared" si="21"/>
        <v xml:space="preserve"> </v>
      </c>
      <c r="M67" s="125" t="str">
        <f t="shared" si="21"/>
        <v xml:space="preserve"> </v>
      </c>
      <c r="N67" s="125" t="str">
        <f t="shared" si="21"/>
        <v xml:space="preserve"> </v>
      </c>
      <c r="O67" s="125" t="str">
        <f t="shared" si="21"/>
        <v xml:space="preserve"> </v>
      </c>
      <c r="P67" s="125" t="str">
        <f t="shared" si="21"/>
        <v xml:space="preserve"> </v>
      </c>
      <c r="Q67" s="125" t="str">
        <f t="shared" si="21"/>
        <v xml:space="preserve"> </v>
      </c>
      <c r="R67" s="125">
        <f t="shared" ca="1" si="21"/>
        <v>0</v>
      </c>
      <c r="S67" s="125">
        <f t="shared" ca="1" si="21"/>
        <v>0</v>
      </c>
      <c r="T67" s="125">
        <f t="shared" ca="1" si="21"/>
        <v>0</v>
      </c>
      <c r="U67" s="125">
        <f t="shared" ca="1" si="21"/>
        <v>0</v>
      </c>
      <c r="V67" s="125">
        <f t="shared" ca="1" si="21"/>
        <v>0</v>
      </c>
      <c r="W67" s="125">
        <f t="shared" ca="1" si="21"/>
        <v>0</v>
      </c>
      <c r="X67" s="125">
        <f t="shared" ca="1" si="21"/>
        <v>0</v>
      </c>
      <c r="Y67" s="125">
        <f t="shared" ca="1" si="21"/>
        <v>0</v>
      </c>
      <c r="Z67" s="125">
        <f t="shared" ca="1" si="21"/>
        <v>0</v>
      </c>
      <c r="AA67" s="125">
        <f t="shared" ca="1" si="21"/>
        <v>0</v>
      </c>
      <c r="AB67" s="125">
        <f t="shared" ca="1" si="21"/>
        <v>0</v>
      </c>
      <c r="AC67" s="125">
        <f t="shared" ca="1" si="21"/>
        <v>0</v>
      </c>
      <c r="AD67" s="125">
        <f t="shared" ca="1" si="21"/>
        <v>0</v>
      </c>
      <c r="AE67" s="125">
        <f t="shared" ca="1" si="21"/>
        <v>0</v>
      </c>
      <c r="AF67" s="125">
        <f t="shared" ca="1" si="21"/>
        <v>0</v>
      </c>
      <c r="AG67" s="125">
        <f t="shared" ca="1" si="21"/>
        <v>0</v>
      </c>
      <c r="AH67" s="125">
        <f t="shared" ca="1" si="21"/>
        <v>0</v>
      </c>
      <c r="AI67" s="125">
        <f t="shared" ca="1" si="21"/>
        <v>0</v>
      </c>
      <c r="AJ67" s="125">
        <f t="shared" ca="1" si="21"/>
        <v>0</v>
      </c>
      <c r="AK67" s="125">
        <f t="shared" ca="1" si="21"/>
        <v>0</v>
      </c>
      <c r="AL67" s="125">
        <f t="shared" ca="1" si="21"/>
        <v>0</v>
      </c>
      <c r="AM67" s="125">
        <f t="shared" ca="1" si="21"/>
        <v>0</v>
      </c>
      <c r="AN67" s="125">
        <f t="shared" ca="1" si="21"/>
        <v>0</v>
      </c>
      <c r="AO67" s="125">
        <f t="shared" ca="1" si="21"/>
        <v>0</v>
      </c>
      <c r="AP67" s="125">
        <f t="shared" ca="1" si="21"/>
        <v>0</v>
      </c>
      <c r="AQ67" s="125">
        <f t="shared" ref="AQ67:BH67" ca="1" si="22">IF(AQ$2-$K$2&lt;$D14-1," ",AQ14*AQ$3)</f>
        <v>0</v>
      </c>
      <c r="AR67" s="125">
        <f t="shared" ca="1" si="22"/>
        <v>0</v>
      </c>
      <c r="AS67" s="125">
        <f t="shared" ca="1" si="22"/>
        <v>0</v>
      </c>
      <c r="AT67" s="125">
        <f t="shared" ca="1" si="22"/>
        <v>0</v>
      </c>
      <c r="AU67" s="125">
        <f t="shared" ca="1" si="22"/>
        <v>0</v>
      </c>
      <c r="AV67" s="125">
        <f t="shared" ca="1" si="22"/>
        <v>0</v>
      </c>
      <c r="AW67" s="125">
        <f t="shared" ca="1" si="22"/>
        <v>0</v>
      </c>
      <c r="AX67" s="125">
        <f t="shared" ca="1" si="22"/>
        <v>0</v>
      </c>
      <c r="AY67" s="125">
        <f t="shared" ca="1" si="22"/>
        <v>0</v>
      </c>
      <c r="AZ67" s="125">
        <f t="shared" ca="1" si="22"/>
        <v>0</v>
      </c>
      <c r="BA67" s="125">
        <f t="shared" ca="1" si="22"/>
        <v>0</v>
      </c>
      <c r="BB67" s="125">
        <f t="shared" ca="1" si="22"/>
        <v>0</v>
      </c>
      <c r="BC67" s="125">
        <f t="shared" ca="1" si="22"/>
        <v>0</v>
      </c>
      <c r="BD67" s="125">
        <f t="shared" ca="1" si="22"/>
        <v>0</v>
      </c>
      <c r="BE67" s="125">
        <f t="shared" ca="1" si="22"/>
        <v>0</v>
      </c>
      <c r="BF67" s="125">
        <f t="shared" ca="1" si="22"/>
        <v>0</v>
      </c>
      <c r="BG67" s="125">
        <f t="shared" ca="1" si="22"/>
        <v>0</v>
      </c>
      <c r="BH67" s="125">
        <f t="shared" ca="1" si="22"/>
        <v>0</v>
      </c>
    </row>
    <row r="68" spans="1:60">
      <c r="A68" s="104"/>
      <c r="B68" s="104"/>
      <c r="C68" s="104"/>
      <c r="D68" s="104"/>
      <c r="E68" s="104" t="s">
        <v>203</v>
      </c>
      <c r="F68" s="104">
        <f ca="1">OFFSET('Primary Inputs'!$E$12,0,Calculations!$D15-1)</f>
        <v>0</v>
      </c>
      <c r="G68" s="104"/>
      <c r="H68" s="125">
        <f t="shared" si="11"/>
        <v>0</v>
      </c>
      <c r="I68" s="125">
        <f t="shared" ca="1" si="12"/>
        <v>0</v>
      </c>
      <c r="J68" s="125">
        <f t="shared" ca="1" si="6"/>
        <v>0</v>
      </c>
      <c r="K68" s="125" t="str">
        <f t="shared" ref="K68:AP68" si="23">IF(K$2-$K$2&lt;$D15-1," ",K15*K$3)</f>
        <v xml:space="preserve"> </v>
      </c>
      <c r="L68" s="125" t="str">
        <f t="shared" si="23"/>
        <v xml:space="preserve"> </v>
      </c>
      <c r="M68" s="125" t="str">
        <f t="shared" si="23"/>
        <v xml:space="preserve"> </v>
      </c>
      <c r="N68" s="125" t="str">
        <f t="shared" si="23"/>
        <v xml:space="preserve"> </v>
      </c>
      <c r="O68" s="125" t="str">
        <f t="shared" si="23"/>
        <v xml:space="preserve"> </v>
      </c>
      <c r="P68" s="125" t="str">
        <f t="shared" si="23"/>
        <v xml:space="preserve"> </v>
      </c>
      <c r="Q68" s="125" t="str">
        <f t="shared" si="23"/>
        <v xml:space="preserve"> </v>
      </c>
      <c r="R68" s="125" t="str">
        <f t="shared" si="23"/>
        <v xml:space="preserve"> </v>
      </c>
      <c r="S68" s="125">
        <f t="shared" ca="1" si="23"/>
        <v>0</v>
      </c>
      <c r="T68" s="125">
        <f t="shared" ca="1" si="23"/>
        <v>0</v>
      </c>
      <c r="U68" s="125">
        <f t="shared" ca="1" si="23"/>
        <v>0</v>
      </c>
      <c r="V68" s="125">
        <f t="shared" ca="1" si="23"/>
        <v>0</v>
      </c>
      <c r="W68" s="125">
        <f t="shared" ca="1" si="23"/>
        <v>0</v>
      </c>
      <c r="X68" s="125">
        <f t="shared" ca="1" si="23"/>
        <v>0</v>
      </c>
      <c r="Y68" s="125">
        <f t="shared" ca="1" si="23"/>
        <v>0</v>
      </c>
      <c r="Z68" s="125">
        <f t="shared" ca="1" si="23"/>
        <v>0</v>
      </c>
      <c r="AA68" s="125">
        <f t="shared" ca="1" si="23"/>
        <v>0</v>
      </c>
      <c r="AB68" s="125">
        <f t="shared" ca="1" si="23"/>
        <v>0</v>
      </c>
      <c r="AC68" s="125">
        <f t="shared" ca="1" si="23"/>
        <v>0</v>
      </c>
      <c r="AD68" s="125">
        <f t="shared" ca="1" si="23"/>
        <v>0</v>
      </c>
      <c r="AE68" s="125">
        <f t="shared" ca="1" si="23"/>
        <v>0</v>
      </c>
      <c r="AF68" s="125">
        <f t="shared" ca="1" si="23"/>
        <v>0</v>
      </c>
      <c r="AG68" s="125">
        <f t="shared" ca="1" si="23"/>
        <v>0</v>
      </c>
      <c r="AH68" s="125">
        <f t="shared" ca="1" si="23"/>
        <v>0</v>
      </c>
      <c r="AI68" s="125">
        <f t="shared" ca="1" si="23"/>
        <v>0</v>
      </c>
      <c r="AJ68" s="125">
        <f t="shared" ca="1" si="23"/>
        <v>0</v>
      </c>
      <c r="AK68" s="125">
        <f t="shared" ca="1" si="23"/>
        <v>0</v>
      </c>
      <c r="AL68" s="125">
        <f t="shared" ca="1" si="23"/>
        <v>0</v>
      </c>
      <c r="AM68" s="125">
        <f t="shared" ca="1" si="23"/>
        <v>0</v>
      </c>
      <c r="AN68" s="125">
        <f t="shared" ca="1" si="23"/>
        <v>0</v>
      </c>
      <c r="AO68" s="125">
        <f t="shared" ca="1" si="23"/>
        <v>0</v>
      </c>
      <c r="AP68" s="125">
        <f t="shared" ca="1" si="23"/>
        <v>0</v>
      </c>
      <c r="AQ68" s="125">
        <f t="shared" ref="AQ68:BH68" ca="1" si="24">IF(AQ$2-$K$2&lt;$D15-1," ",AQ15*AQ$3)</f>
        <v>0</v>
      </c>
      <c r="AR68" s="125">
        <f t="shared" ca="1" si="24"/>
        <v>0</v>
      </c>
      <c r="AS68" s="125">
        <f t="shared" ca="1" si="24"/>
        <v>0</v>
      </c>
      <c r="AT68" s="125">
        <f t="shared" ca="1" si="24"/>
        <v>0</v>
      </c>
      <c r="AU68" s="125">
        <f t="shared" ca="1" si="24"/>
        <v>0</v>
      </c>
      <c r="AV68" s="125">
        <f t="shared" ca="1" si="24"/>
        <v>0</v>
      </c>
      <c r="AW68" s="125">
        <f t="shared" ca="1" si="24"/>
        <v>0</v>
      </c>
      <c r="AX68" s="125">
        <f t="shared" ca="1" si="24"/>
        <v>0</v>
      </c>
      <c r="AY68" s="125">
        <f t="shared" ca="1" si="24"/>
        <v>0</v>
      </c>
      <c r="AZ68" s="125">
        <f t="shared" ca="1" si="24"/>
        <v>0</v>
      </c>
      <c r="BA68" s="125">
        <f t="shared" ca="1" si="24"/>
        <v>0</v>
      </c>
      <c r="BB68" s="125">
        <f t="shared" ca="1" si="24"/>
        <v>0</v>
      </c>
      <c r="BC68" s="125">
        <f t="shared" ca="1" si="24"/>
        <v>0</v>
      </c>
      <c r="BD68" s="125">
        <f t="shared" ca="1" si="24"/>
        <v>0</v>
      </c>
      <c r="BE68" s="125">
        <f t="shared" ca="1" si="24"/>
        <v>0</v>
      </c>
      <c r="BF68" s="125">
        <f t="shared" ca="1" si="24"/>
        <v>0</v>
      </c>
      <c r="BG68" s="125">
        <f t="shared" ca="1" si="24"/>
        <v>0</v>
      </c>
      <c r="BH68" s="125">
        <f t="shared" ca="1" si="24"/>
        <v>0</v>
      </c>
    </row>
    <row r="69" spans="1:60">
      <c r="A69" s="104"/>
      <c r="B69" s="104"/>
      <c r="C69" s="104"/>
      <c r="D69" s="104"/>
      <c r="E69" s="104" t="s">
        <v>204</v>
      </c>
      <c r="F69" s="104">
        <f ca="1">OFFSET('Primary Inputs'!$E$12,0,Calculations!$D16-1)</f>
        <v>0</v>
      </c>
      <c r="G69" s="104"/>
      <c r="H69" s="125">
        <f t="shared" si="11"/>
        <v>0</v>
      </c>
      <c r="I69" s="125">
        <f t="shared" ca="1" si="12"/>
        <v>0</v>
      </c>
      <c r="J69" s="125">
        <f t="shared" ca="1" si="6"/>
        <v>0</v>
      </c>
      <c r="K69" s="125" t="str">
        <f t="shared" ref="K69:AP69" si="25">IF(K$2-$K$2&lt;$D16-1," ",K16*K$3)</f>
        <v xml:space="preserve"> </v>
      </c>
      <c r="L69" s="125" t="str">
        <f t="shared" si="25"/>
        <v xml:space="preserve"> </v>
      </c>
      <c r="M69" s="125" t="str">
        <f t="shared" si="25"/>
        <v xml:space="preserve"> </v>
      </c>
      <c r="N69" s="125" t="str">
        <f t="shared" si="25"/>
        <v xml:space="preserve"> </v>
      </c>
      <c r="O69" s="125" t="str">
        <f t="shared" si="25"/>
        <v xml:space="preserve"> </v>
      </c>
      <c r="P69" s="125" t="str">
        <f t="shared" si="25"/>
        <v xml:space="preserve"> </v>
      </c>
      <c r="Q69" s="125" t="str">
        <f t="shared" si="25"/>
        <v xml:space="preserve"> </v>
      </c>
      <c r="R69" s="125" t="str">
        <f t="shared" si="25"/>
        <v xml:space="preserve"> </v>
      </c>
      <c r="S69" s="125" t="str">
        <f t="shared" si="25"/>
        <v xml:space="preserve"> </v>
      </c>
      <c r="T69" s="125">
        <f t="shared" ca="1" si="25"/>
        <v>0</v>
      </c>
      <c r="U69" s="125">
        <f t="shared" ca="1" si="25"/>
        <v>0</v>
      </c>
      <c r="V69" s="125">
        <f t="shared" ca="1" si="25"/>
        <v>0</v>
      </c>
      <c r="W69" s="125">
        <f t="shared" ca="1" si="25"/>
        <v>0</v>
      </c>
      <c r="X69" s="125">
        <f t="shared" ca="1" si="25"/>
        <v>0</v>
      </c>
      <c r="Y69" s="125">
        <f t="shared" ca="1" si="25"/>
        <v>0</v>
      </c>
      <c r="Z69" s="125">
        <f t="shared" ca="1" si="25"/>
        <v>0</v>
      </c>
      <c r="AA69" s="125">
        <f t="shared" ca="1" si="25"/>
        <v>0</v>
      </c>
      <c r="AB69" s="125">
        <f t="shared" ca="1" si="25"/>
        <v>0</v>
      </c>
      <c r="AC69" s="125">
        <f t="shared" ca="1" si="25"/>
        <v>0</v>
      </c>
      <c r="AD69" s="125">
        <f t="shared" ca="1" si="25"/>
        <v>0</v>
      </c>
      <c r="AE69" s="125">
        <f t="shared" ca="1" si="25"/>
        <v>0</v>
      </c>
      <c r="AF69" s="125">
        <f t="shared" ca="1" si="25"/>
        <v>0</v>
      </c>
      <c r="AG69" s="125">
        <f t="shared" ca="1" si="25"/>
        <v>0</v>
      </c>
      <c r="AH69" s="125">
        <f t="shared" ca="1" si="25"/>
        <v>0</v>
      </c>
      <c r="AI69" s="125">
        <f t="shared" ca="1" si="25"/>
        <v>0</v>
      </c>
      <c r="AJ69" s="125">
        <f t="shared" ca="1" si="25"/>
        <v>0</v>
      </c>
      <c r="AK69" s="125">
        <f t="shared" ca="1" si="25"/>
        <v>0</v>
      </c>
      <c r="AL69" s="125">
        <f t="shared" ca="1" si="25"/>
        <v>0</v>
      </c>
      <c r="AM69" s="125">
        <f t="shared" ca="1" si="25"/>
        <v>0</v>
      </c>
      <c r="AN69" s="125">
        <f t="shared" ca="1" si="25"/>
        <v>0</v>
      </c>
      <c r="AO69" s="125">
        <f t="shared" ca="1" si="25"/>
        <v>0</v>
      </c>
      <c r="AP69" s="125">
        <f t="shared" ca="1" si="25"/>
        <v>0</v>
      </c>
      <c r="AQ69" s="125">
        <f t="shared" ref="AQ69:BH69" ca="1" si="26">IF(AQ$2-$K$2&lt;$D16-1," ",AQ16*AQ$3)</f>
        <v>0</v>
      </c>
      <c r="AR69" s="125">
        <f t="shared" ca="1" si="26"/>
        <v>0</v>
      </c>
      <c r="AS69" s="125">
        <f t="shared" ca="1" si="26"/>
        <v>0</v>
      </c>
      <c r="AT69" s="125">
        <f t="shared" ca="1" si="26"/>
        <v>0</v>
      </c>
      <c r="AU69" s="125">
        <f t="shared" ca="1" si="26"/>
        <v>0</v>
      </c>
      <c r="AV69" s="125">
        <f t="shared" ca="1" si="26"/>
        <v>0</v>
      </c>
      <c r="AW69" s="125">
        <f t="shared" ca="1" si="26"/>
        <v>0</v>
      </c>
      <c r="AX69" s="125">
        <f t="shared" ca="1" si="26"/>
        <v>0</v>
      </c>
      <c r="AY69" s="125">
        <f t="shared" ca="1" si="26"/>
        <v>0</v>
      </c>
      <c r="AZ69" s="125">
        <f t="shared" ca="1" si="26"/>
        <v>0</v>
      </c>
      <c r="BA69" s="125">
        <f t="shared" ca="1" si="26"/>
        <v>0</v>
      </c>
      <c r="BB69" s="125">
        <f t="shared" ca="1" si="26"/>
        <v>0</v>
      </c>
      <c r="BC69" s="125">
        <f t="shared" ca="1" si="26"/>
        <v>0</v>
      </c>
      <c r="BD69" s="125">
        <f t="shared" ca="1" si="26"/>
        <v>0</v>
      </c>
      <c r="BE69" s="125">
        <f t="shared" ca="1" si="26"/>
        <v>0</v>
      </c>
      <c r="BF69" s="125">
        <f t="shared" ca="1" si="26"/>
        <v>0</v>
      </c>
      <c r="BG69" s="125">
        <f t="shared" ca="1" si="26"/>
        <v>0</v>
      </c>
      <c r="BH69" s="125">
        <f t="shared" ca="1" si="26"/>
        <v>0</v>
      </c>
    </row>
    <row r="70" spans="1:60">
      <c r="A70" s="104"/>
      <c r="B70" s="104"/>
      <c r="C70" s="104"/>
      <c r="D70" s="104"/>
      <c r="E70" s="104" t="s">
        <v>205</v>
      </c>
      <c r="F70" s="104">
        <f ca="1">OFFSET('Primary Inputs'!$E$12,0,Calculations!$D17-1)</f>
        <v>0</v>
      </c>
      <c r="G70" s="104"/>
      <c r="H70" s="125">
        <f t="shared" si="11"/>
        <v>0</v>
      </c>
      <c r="I70" s="125">
        <f t="shared" si="12"/>
        <v>0</v>
      </c>
      <c r="J70" s="125">
        <f t="shared" ca="1" si="6"/>
        <v>0</v>
      </c>
      <c r="K70" s="125" t="str">
        <f t="shared" ref="K70:AP70" si="27">IF(K$2-$K$2&lt;$D17-1," ",K17*K$3)</f>
        <v xml:space="preserve"> </v>
      </c>
      <c r="L70" s="125" t="str">
        <f t="shared" si="27"/>
        <v xml:space="preserve"> </v>
      </c>
      <c r="M70" s="125" t="str">
        <f t="shared" si="27"/>
        <v xml:space="preserve"> </v>
      </c>
      <c r="N70" s="125" t="str">
        <f t="shared" si="27"/>
        <v xml:space="preserve"> </v>
      </c>
      <c r="O70" s="125" t="str">
        <f t="shared" si="27"/>
        <v xml:space="preserve"> </v>
      </c>
      <c r="P70" s="125" t="str">
        <f t="shared" si="27"/>
        <v xml:space="preserve"> </v>
      </c>
      <c r="Q70" s="125" t="str">
        <f t="shared" si="27"/>
        <v xml:space="preserve"> </v>
      </c>
      <c r="R70" s="125" t="str">
        <f t="shared" si="27"/>
        <v xml:space="preserve"> </v>
      </c>
      <c r="S70" s="125" t="str">
        <f t="shared" si="27"/>
        <v xml:space="preserve"> </v>
      </c>
      <c r="T70" s="125" t="str">
        <f t="shared" si="27"/>
        <v xml:space="preserve"> </v>
      </c>
      <c r="U70" s="125">
        <f t="shared" ca="1" si="27"/>
        <v>0</v>
      </c>
      <c r="V70" s="125">
        <f t="shared" ca="1" si="27"/>
        <v>0</v>
      </c>
      <c r="W70" s="125">
        <f t="shared" ca="1" si="27"/>
        <v>0</v>
      </c>
      <c r="X70" s="125">
        <f t="shared" ca="1" si="27"/>
        <v>0</v>
      </c>
      <c r="Y70" s="125">
        <f t="shared" ca="1" si="27"/>
        <v>0</v>
      </c>
      <c r="Z70" s="125">
        <f t="shared" ca="1" si="27"/>
        <v>0</v>
      </c>
      <c r="AA70" s="125">
        <f t="shared" ca="1" si="27"/>
        <v>0</v>
      </c>
      <c r="AB70" s="125">
        <f t="shared" ca="1" si="27"/>
        <v>0</v>
      </c>
      <c r="AC70" s="125">
        <f t="shared" ca="1" si="27"/>
        <v>0</v>
      </c>
      <c r="AD70" s="125">
        <f t="shared" ca="1" si="27"/>
        <v>0</v>
      </c>
      <c r="AE70" s="125">
        <f t="shared" ca="1" si="27"/>
        <v>0</v>
      </c>
      <c r="AF70" s="125">
        <f t="shared" ca="1" si="27"/>
        <v>0</v>
      </c>
      <c r="AG70" s="125">
        <f t="shared" ca="1" si="27"/>
        <v>0</v>
      </c>
      <c r="AH70" s="125">
        <f t="shared" ca="1" si="27"/>
        <v>0</v>
      </c>
      <c r="AI70" s="125">
        <f t="shared" ca="1" si="27"/>
        <v>0</v>
      </c>
      <c r="AJ70" s="125">
        <f t="shared" ca="1" si="27"/>
        <v>0</v>
      </c>
      <c r="AK70" s="125">
        <f t="shared" ca="1" si="27"/>
        <v>0</v>
      </c>
      <c r="AL70" s="125">
        <f t="shared" ca="1" si="27"/>
        <v>0</v>
      </c>
      <c r="AM70" s="125">
        <f t="shared" ca="1" si="27"/>
        <v>0</v>
      </c>
      <c r="AN70" s="125">
        <f t="shared" ca="1" si="27"/>
        <v>0</v>
      </c>
      <c r="AO70" s="125">
        <f t="shared" ca="1" si="27"/>
        <v>0</v>
      </c>
      <c r="AP70" s="125">
        <f t="shared" ca="1" si="27"/>
        <v>0</v>
      </c>
      <c r="AQ70" s="125">
        <f t="shared" ref="AQ70:BH70" ca="1" si="28">IF(AQ$2-$K$2&lt;$D17-1," ",AQ17*AQ$3)</f>
        <v>0</v>
      </c>
      <c r="AR70" s="125">
        <f t="shared" ca="1" si="28"/>
        <v>0</v>
      </c>
      <c r="AS70" s="125">
        <f t="shared" ca="1" si="28"/>
        <v>0</v>
      </c>
      <c r="AT70" s="125">
        <f t="shared" ca="1" si="28"/>
        <v>0</v>
      </c>
      <c r="AU70" s="125">
        <f t="shared" ca="1" si="28"/>
        <v>0</v>
      </c>
      <c r="AV70" s="125">
        <f t="shared" ca="1" si="28"/>
        <v>0</v>
      </c>
      <c r="AW70" s="125">
        <f t="shared" ca="1" si="28"/>
        <v>0</v>
      </c>
      <c r="AX70" s="125">
        <f t="shared" ca="1" si="28"/>
        <v>0</v>
      </c>
      <c r="AY70" s="125">
        <f t="shared" ca="1" si="28"/>
        <v>0</v>
      </c>
      <c r="AZ70" s="125">
        <f t="shared" ca="1" si="28"/>
        <v>0</v>
      </c>
      <c r="BA70" s="125">
        <f t="shared" ca="1" si="28"/>
        <v>0</v>
      </c>
      <c r="BB70" s="125">
        <f t="shared" ca="1" si="28"/>
        <v>0</v>
      </c>
      <c r="BC70" s="125">
        <f t="shared" ca="1" si="28"/>
        <v>0</v>
      </c>
      <c r="BD70" s="125">
        <f t="shared" ca="1" si="28"/>
        <v>0</v>
      </c>
      <c r="BE70" s="125">
        <f t="shared" ca="1" si="28"/>
        <v>0</v>
      </c>
      <c r="BF70" s="125">
        <f t="shared" ca="1" si="28"/>
        <v>0</v>
      </c>
      <c r="BG70" s="125">
        <f t="shared" ca="1" si="28"/>
        <v>0</v>
      </c>
      <c r="BH70" s="125">
        <f t="shared" ca="1" si="28"/>
        <v>0</v>
      </c>
    </row>
    <row r="71" spans="1:60">
      <c r="A71" s="104"/>
      <c r="B71" s="104"/>
      <c r="C71" s="104"/>
      <c r="D71" s="104"/>
      <c r="E71" s="104" t="s">
        <v>206</v>
      </c>
      <c r="F71" s="104">
        <f ca="1">OFFSET('Primary Inputs'!$E$12,0,Calculations!$D18-1)</f>
        <v>0</v>
      </c>
      <c r="G71" s="104"/>
      <c r="H71" s="125">
        <f t="shared" si="11"/>
        <v>0</v>
      </c>
      <c r="I71" s="125">
        <f t="shared" si="12"/>
        <v>0</v>
      </c>
      <c r="J71" s="125">
        <f t="shared" ca="1" si="6"/>
        <v>0</v>
      </c>
      <c r="K71" s="125" t="str">
        <f t="shared" ref="K71:AP71" si="29">IF(K$2-$K$2&lt;$D18-1," ",K18*K$3)</f>
        <v xml:space="preserve"> </v>
      </c>
      <c r="L71" s="125" t="str">
        <f t="shared" si="29"/>
        <v xml:space="preserve"> </v>
      </c>
      <c r="M71" s="125" t="str">
        <f t="shared" si="29"/>
        <v xml:space="preserve"> </v>
      </c>
      <c r="N71" s="125" t="str">
        <f t="shared" si="29"/>
        <v xml:space="preserve"> </v>
      </c>
      <c r="O71" s="125" t="str">
        <f t="shared" si="29"/>
        <v xml:space="preserve"> </v>
      </c>
      <c r="P71" s="125" t="str">
        <f t="shared" si="29"/>
        <v xml:space="preserve"> </v>
      </c>
      <c r="Q71" s="125" t="str">
        <f t="shared" si="29"/>
        <v xml:space="preserve"> </v>
      </c>
      <c r="R71" s="125" t="str">
        <f t="shared" si="29"/>
        <v xml:space="preserve"> </v>
      </c>
      <c r="S71" s="125" t="str">
        <f t="shared" si="29"/>
        <v xml:space="preserve"> </v>
      </c>
      <c r="T71" s="125" t="str">
        <f t="shared" si="29"/>
        <v xml:space="preserve"> </v>
      </c>
      <c r="U71" s="125" t="str">
        <f t="shared" si="29"/>
        <v xml:space="preserve"> </v>
      </c>
      <c r="V71" s="125">
        <f t="shared" ca="1" si="29"/>
        <v>0</v>
      </c>
      <c r="W71" s="125">
        <f t="shared" ca="1" si="29"/>
        <v>0</v>
      </c>
      <c r="X71" s="125">
        <f t="shared" ca="1" si="29"/>
        <v>0</v>
      </c>
      <c r="Y71" s="125">
        <f t="shared" ca="1" si="29"/>
        <v>0</v>
      </c>
      <c r="Z71" s="125">
        <f t="shared" ca="1" si="29"/>
        <v>0</v>
      </c>
      <c r="AA71" s="125">
        <f t="shared" ca="1" si="29"/>
        <v>0</v>
      </c>
      <c r="AB71" s="125">
        <f t="shared" ca="1" si="29"/>
        <v>0</v>
      </c>
      <c r="AC71" s="125">
        <f t="shared" ca="1" si="29"/>
        <v>0</v>
      </c>
      <c r="AD71" s="125">
        <f t="shared" ca="1" si="29"/>
        <v>0</v>
      </c>
      <c r="AE71" s="125">
        <f t="shared" ca="1" si="29"/>
        <v>0</v>
      </c>
      <c r="AF71" s="125">
        <f t="shared" ca="1" si="29"/>
        <v>0</v>
      </c>
      <c r="AG71" s="125">
        <f t="shared" ca="1" si="29"/>
        <v>0</v>
      </c>
      <c r="AH71" s="125">
        <f t="shared" ca="1" si="29"/>
        <v>0</v>
      </c>
      <c r="AI71" s="125">
        <f t="shared" ca="1" si="29"/>
        <v>0</v>
      </c>
      <c r="AJ71" s="125">
        <f t="shared" ca="1" si="29"/>
        <v>0</v>
      </c>
      <c r="AK71" s="125">
        <f t="shared" ca="1" si="29"/>
        <v>0</v>
      </c>
      <c r="AL71" s="125">
        <f t="shared" ca="1" si="29"/>
        <v>0</v>
      </c>
      <c r="AM71" s="125">
        <f t="shared" ca="1" si="29"/>
        <v>0</v>
      </c>
      <c r="AN71" s="125">
        <f t="shared" ca="1" si="29"/>
        <v>0</v>
      </c>
      <c r="AO71" s="125">
        <f t="shared" ca="1" si="29"/>
        <v>0</v>
      </c>
      <c r="AP71" s="125">
        <f t="shared" ca="1" si="29"/>
        <v>0</v>
      </c>
      <c r="AQ71" s="125">
        <f t="shared" ref="AQ71:BH71" ca="1" si="30">IF(AQ$2-$K$2&lt;$D18-1," ",AQ18*AQ$3)</f>
        <v>0</v>
      </c>
      <c r="AR71" s="125">
        <f t="shared" ca="1" si="30"/>
        <v>0</v>
      </c>
      <c r="AS71" s="125">
        <f t="shared" ca="1" si="30"/>
        <v>0</v>
      </c>
      <c r="AT71" s="125">
        <f t="shared" ca="1" si="30"/>
        <v>0</v>
      </c>
      <c r="AU71" s="125">
        <f t="shared" ca="1" si="30"/>
        <v>0</v>
      </c>
      <c r="AV71" s="125">
        <f t="shared" ca="1" si="30"/>
        <v>0</v>
      </c>
      <c r="AW71" s="125">
        <f t="shared" ca="1" si="30"/>
        <v>0</v>
      </c>
      <c r="AX71" s="125">
        <f t="shared" ca="1" si="30"/>
        <v>0</v>
      </c>
      <c r="AY71" s="125">
        <f t="shared" ca="1" si="30"/>
        <v>0</v>
      </c>
      <c r="AZ71" s="125">
        <f t="shared" ca="1" si="30"/>
        <v>0</v>
      </c>
      <c r="BA71" s="125">
        <f t="shared" ca="1" si="30"/>
        <v>0</v>
      </c>
      <c r="BB71" s="125">
        <f t="shared" ca="1" si="30"/>
        <v>0</v>
      </c>
      <c r="BC71" s="125">
        <f t="shared" ca="1" si="30"/>
        <v>0</v>
      </c>
      <c r="BD71" s="125">
        <f t="shared" ca="1" si="30"/>
        <v>0</v>
      </c>
      <c r="BE71" s="125">
        <f t="shared" ca="1" si="30"/>
        <v>0</v>
      </c>
      <c r="BF71" s="125">
        <f t="shared" ca="1" si="30"/>
        <v>0</v>
      </c>
      <c r="BG71" s="125">
        <f t="shared" ca="1" si="30"/>
        <v>0</v>
      </c>
      <c r="BH71" s="125">
        <f t="shared" ca="1" si="30"/>
        <v>0</v>
      </c>
    </row>
    <row r="72" spans="1:60">
      <c r="A72" s="104"/>
      <c r="B72" s="104"/>
      <c r="C72" s="104"/>
      <c r="D72" s="104"/>
      <c r="E72" s="104" t="s">
        <v>207</v>
      </c>
      <c r="F72" s="104">
        <f ca="1">OFFSET('Primary Inputs'!$E$12,0,Calculations!$D19-1)</f>
        <v>0</v>
      </c>
      <c r="G72" s="104"/>
      <c r="H72" s="125">
        <f t="shared" si="11"/>
        <v>0</v>
      </c>
      <c r="I72" s="125">
        <f t="shared" si="12"/>
        <v>0</v>
      </c>
      <c r="J72" s="125">
        <f t="shared" ca="1" si="6"/>
        <v>0</v>
      </c>
      <c r="K72" s="125" t="str">
        <f t="shared" ref="K72:AP72" si="31">IF(K$2-$K$2&lt;$D19-1," ",K19*K$3)</f>
        <v xml:space="preserve"> </v>
      </c>
      <c r="L72" s="125" t="str">
        <f t="shared" si="31"/>
        <v xml:space="preserve"> </v>
      </c>
      <c r="M72" s="125" t="str">
        <f t="shared" si="31"/>
        <v xml:space="preserve"> </v>
      </c>
      <c r="N72" s="125" t="str">
        <f t="shared" si="31"/>
        <v xml:space="preserve"> </v>
      </c>
      <c r="O72" s="125" t="str">
        <f t="shared" si="31"/>
        <v xml:space="preserve"> </v>
      </c>
      <c r="P72" s="125" t="str">
        <f t="shared" si="31"/>
        <v xml:space="preserve"> </v>
      </c>
      <c r="Q72" s="125" t="str">
        <f t="shared" si="31"/>
        <v xml:space="preserve"> </v>
      </c>
      <c r="R72" s="125" t="str">
        <f t="shared" si="31"/>
        <v xml:space="preserve"> </v>
      </c>
      <c r="S72" s="125" t="str">
        <f t="shared" si="31"/>
        <v xml:space="preserve"> </v>
      </c>
      <c r="T72" s="125" t="str">
        <f t="shared" si="31"/>
        <v xml:space="preserve"> </v>
      </c>
      <c r="U72" s="125" t="str">
        <f t="shared" si="31"/>
        <v xml:space="preserve"> </v>
      </c>
      <c r="V72" s="125" t="str">
        <f t="shared" si="31"/>
        <v xml:space="preserve"> </v>
      </c>
      <c r="W72" s="125">
        <f t="shared" ca="1" si="31"/>
        <v>0</v>
      </c>
      <c r="X72" s="125">
        <f t="shared" ca="1" si="31"/>
        <v>0</v>
      </c>
      <c r="Y72" s="125">
        <f t="shared" ca="1" si="31"/>
        <v>0</v>
      </c>
      <c r="Z72" s="125">
        <f t="shared" ca="1" si="31"/>
        <v>0</v>
      </c>
      <c r="AA72" s="125">
        <f t="shared" ca="1" si="31"/>
        <v>0</v>
      </c>
      <c r="AB72" s="125">
        <f t="shared" ca="1" si="31"/>
        <v>0</v>
      </c>
      <c r="AC72" s="125">
        <f t="shared" ca="1" si="31"/>
        <v>0</v>
      </c>
      <c r="AD72" s="125">
        <f t="shared" ca="1" si="31"/>
        <v>0</v>
      </c>
      <c r="AE72" s="125">
        <f t="shared" ca="1" si="31"/>
        <v>0</v>
      </c>
      <c r="AF72" s="125">
        <f t="shared" ca="1" si="31"/>
        <v>0</v>
      </c>
      <c r="AG72" s="125">
        <f t="shared" ca="1" si="31"/>
        <v>0</v>
      </c>
      <c r="AH72" s="125">
        <f t="shared" ca="1" si="31"/>
        <v>0</v>
      </c>
      <c r="AI72" s="125">
        <f t="shared" ca="1" si="31"/>
        <v>0</v>
      </c>
      <c r="AJ72" s="125">
        <f t="shared" ca="1" si="31"/>
        <v>0</v>
      </c>
      <c r="AK72" s="125">
        <f t="shared" ca="1" si="31"/>
        <v>0</v>
      </c>
      <c r="AL72" s="125">
        <f t="shared" ca="1" si="31"/>
        <v>0</v>
      </c>
      <c r="AM72" s="125">
        <f t="shared" ca="1" si="31"/>
        <v>0</v>
      </c>
      <c r="AN72" s="125">
        <f t="shared" ca="1" si="31"/>
        <v>0</v>
      </c>
      <c r="AO72" s="125">
        <f t="shared" ca="1" si="31"/>
        <v>0</v>
      </c>
      <c r="AP72" s="125">
        <f t="shared" ca="1" si="31"/>
        <v>0</v>
      </c>
      <c r="AQ72" s="125">
        <f t="shared" ref="AQ72:BH72" ca="1" si="32">IF(AQ$2-$K$2&lt;$D19-1," ",AQ19*AQ$3)</f>
        <v>0</v>
      </c>
      <c r="AR72" s="125">
        <f t="shared" ca="1" si="32"/>
        <v>0</v>
      </c>
      <c r="AS72" s="125">
        <f t="shared" ca="1" si="32"/>
        <v>0</v>
      </c>
      <c r="AT72" s="125">
        <f t="shared" ca="1" si="32"/>
        <v>0</v>
      </c>
      <c r="AU72" s="125">
        <f t="shared" ca="1" si="32"/>
        <v>0</v>
      </c>
      <c r="AV72" s="125">
        <f t="shared" ca="1" si="32"/>
        <v>0</v>
      </c>
      <c r="AW72" s="125">
        <f t="shared" ca="1" si="32"/>
        <v>0</v>
      </c>
      <c r="AX72" s="125">
        <f t="shared" ca="1" si="32"/>
        <v>0</v>
      </c>
      <c r="AY72" s="125">
        <f t="shared" ca="1" si="32"/>
        <v>0</v>
      </c>
      <c r="AZ72" s="125">
        <f t="shared" ca="1" si="32"/>
        <v>0</v>
      </c>
      <c r="BA72" s="125">
        <f t="shared" ca="1" si="32"/>
        <v>0</v>
      </c>
      <c r="BB72" s="125">
        <f t="shared" ca="1" si="32"/>
        <v>0</v>
      </c>
      <c r="BC72" s="125">
        <f t="shared" ca="1" si="32"/>
        <v>0</v>
      </c>
      <c r="BD72" s="125">
        <f t="shared" ca="1" si="32"/>
        <v>0</v>
      </c>
      <c r="BE72" s="125">
        <f t="shared" ca="1" si="32"/>
        <v>0</v>
      </c>
      <c r="BF72" s="125">
        <f t="shared" ca="1" si="32"/>
        <v>0</v>
      </c>
      <c r="BG72" s="125">
        <f t="shared" ca="1" si="32"/>
        <v>0</v>
      </c>
      <c r="BH72" s="125">
        <f t="shared" ca="1" si="32"/>
        <v>0</v>
      </c>
    </row>
    <row r="73" spans="1:60">
      <c r="A73" s="104"/>
      <c r="B73" s="104"/>
      <c r="C73" s="104"/>
      <c r="D73" s="104"/>
      <c r="E73" s="104" t="s">
        <v>208</v>
      </c>
      <c r="F73" s="104">
        <f ca="1">OFFSET('Primary Inputs'!$E$12,0,Calculations!$D20-1)</f>
        <v>0</v>
      </c>
      <c r="G73" s="104"/>
      <c r="H73" s="125">
        <f t="shared" si="11"/>
        <v>0</v>
      </c>
      <c r="I73" s="125">
        <f t="shared" si="12"/>
        <v>0</v>
      </c>
      <c r="J73" s="125">
        <f t="shared" ca="1" si="6"/>
        <v>0</v>
      </c>
      <c r="K73" s="125" t="str">
        <f t="shared" ref="K73:AP73" si="33">IF(K$2-$K$2&lt;$D20-1," ",K20*K$3)</f>
        <v xml:space="preserve"> </v>
      </c>
      <c r="L73" s="125" t="str">
        <f t="shared" si="33"/>
        <v xml:space="preserve"> </v>
      </c>
      <c r="M73" s="125" t="str">
        <f t="shared" si="33"/>
        <v xml:space="preserve"> </v>
      </c>
      <c r="N73" s="125" t="str">
        <f t="shared" si="33"/>
        <v xml:space="preserve"> </v>
      </c>
      <c r="O73" s="125" t="str">
        <f t="shared" si="33"/>
        <v xml:space="preserve"> </v>
      </c>
      <c r="P73" s="125" t="str">
        <f t="shared" si="33"/>
        <v xml:space="preserve"> </v>
      </c>
      <c r="Q73" s="125" t="str">
        <f t="shared" si="33"/>
        <v xml:space="preserve"> </v>
      </c>
      <c r="R73" s="125" t="str">
        <f t="shared" si="33"/>
        <v xml:space="preserve"> </v>
      </c>
      <c r="S73" s="125" t="str">
        <f t="shared" si="33"/>
        <v xml:space="preserve"> </v>
      </c>
      <c r="T73" s="125" t="str">
        <f t="shared" si="33"/>
        <v xml:space="preserve"> </v>
      </c>
      <c r="U73" s="125" t="str">
        <f t="shared" si="33"/>
        <v xml:space="preserve"> </v>
      </c>
      <c r="V73" s="125" t="str">
        <f t="shared" si="33"/>
        <v xml:space="preserve"> </v>
      </c>
      <c r="W73" s="125" t="str">
        <f t="shared" si="33"/>
        <v xml:space="preserve"> </v>
      </c>
      <c r="X73" s="125">
        <f t="shared" ca="1" si="33"/>
        <v>0</v>
      </c>
      <c r="Y73" s="125">
        <f t="shared" ca="1" si="33"/>
        <v>0</v>
      </c>
      <c r="Z73" s="125">
        <f t="shared" ca="1" si="33"/>
        <v>0</v>
      </c>
      <c r="AA73" s="125">
        <f t="shared" ca="1" si="33"/>
        <v>0</v>
      </c>
      <c r="AB73" s="125">
        <f t="shared" ca="1" si="33"/>
        <v>0</v>
      </c>
      <c r="AC73" s="125">
        <f t="shared" ca="1" si="33"/>
        <v>0</v>
      </c>
      <c r="AD73" s="125">
        <f t="shared" ca="1" si="33"/>
        <v>0</v>
      </c>
      <c r="AE73" s="125">
        <f t="shared" ca="1" si="33"/>
        <v>0</v>
      </c>
      <c r="AF73" s="125">
        <f t="shared" ca="1" si="33"/>
        <v>0</v>
      </c>
      <c r="AG73" s="125">
        <f t="shared" ca="1" si="33"/>
        <v>0</v>
      </c>
      <c r="AH73" s="125">
        <f t="shared" ca="1" si="33"/>
        <v>0</v>
      </c>
      <c r="AI73" s="125">
        <f t="shared" ca="1" si="33"/>
        <v>0</v>
      </c>
      <c r="AJ73" s="125">
        <f t="shared" ca="1" si="33"/>
        <v>0</v>
      </c>
      <c r="AK73" s="125">
        <f t="shared" ca="1" si="33"/>
        <v>0</v>
      </c>
      <c r="AL73" s="125">
        <f t="shared" ca="1" si="33"/>
        <v>0</v>
      </c>
      <c r="AM73" s="125">
        <f t="shared" ca="1" si="33"/>
        <v>0</v>
      </c>
      <c r="AN73" s="125">
        <f t="shared" ca="1" si="33"/>
        <v>0</v>
      </c>
      <c r="AO73" s="125">
        <f t="shared" ca="1" si="33"/>
        <v>0</v>
      </c>
      <c r="AP73" s="125">
        <f t="shared" ca="1" si="33"/>
        <v>0</v>
      </c>
      <c r="AQ73" s="125">
        <f t="shared" ref="AQ73:BH73" ca="1" si="34">IF(AQ$2-$K$2&lt;$D20-1," ",AQ20*AQ$3)</f>
        <v>0</v>
      </c>
      <c r="AR73" s="125">
        <f t="shared" ca="1" si="34"/>
        <v>0</v>
      </c>
      <c r="AS73" s="125">
        <f t="shared" ca="1" si="34"/>
        <v>0</v>
      </c>
      <c r="AT73" s="125">
        <f t="shared" ca="1" si="34"/>
        <v>0</v>
      </c>
      <c r="AU73" s="125">
        <f t="shared" ca="1" si="34"/>
        <v>0</v>
      </c>
      <c r="AV73" s="125">
        <f t="shared" ca="1" si="34"/>
        <v>0</v>
      </c>
      <c r="AW73" s="125">
        <f t="shared" ca="1" si="34"/>
        <v>0</v>
      </c>
      <c r="AX73" s="125">
        <f t="shared" ca="1" si="34"/>
        <v>0</v>
      </c>
      <c r="AY73" s="125">
        <f t="shared" ca="1" si="34"/>
        <v>0</v>
      </c>
      <c r="AZ73" s="125">
        <f t="shared" ca="1" si="34"/>
        <v>0</v>
      </c>
      <c r="BA73" s="125">
        <f t="shared" ca="1" si="34"/>
        <v>0</v>
      </c>
      <c r="BB73" s="125">
        <f t="shared" ca="1" si="34"/>
        <v>0</v>
      </c>
      <c r="BC73" s="125">
        <f t="shared" ca="1" si="34"/>
        <v>0</v>
      </c>
      <c r="BD73" s="125">
        <f t="shared" ca="1" si="34"/>
        <v>0</v>
      </c>
      <c r="BE73" s="125">
        <f t="shared" ca="1" si="34"/>
        <v>0</v>
      </c>
      <c r="BF73" s="125">
        <f t="shared" ca="1" si="34"/>
        <v>0</v>
      </c>
      <c r="BG73" s="125">
        <f t="shared" ca="1" si="34"/>
        <v>0</v>
      </c>
      <c r="BH73" s="125">
        <f t="shared" ca="1" si="34"/>
        <v>0</v>
      </c>
    </row>
    <row r="74" spans="1:60">
      <c r="A74" s="104"/>
      <c r="B74" s="104"/>
      <c r="C74" s="104"/>
      <c r="D74" s="104"/>
      <c r="E74" s="104" t="s">
        <v>209</v>
      </c>
      <c r="F74" s="104">
        <f ca="1">OFFSET('Primary Inputs'!$E$12,0,Calculations!$D21-1)</f>
        <v>0</v>
      </c>
      <c r="G74" s="104"/>
      <c r="H74" s="125">
        <f t="shared" si="11"/>
        <v>0</v>
      </c>
      <c r="I74" s="125">
        <f t="shared" si="12"/>
        <v>0</v>
      </c>
      <c r="J74" s="125">
        <f t="shared" ca="1" si="6"/>
        <v>0</v>
      </c>
      <c r="K74" s="125" t="str">
        <f t="shared" ref="K74:AP74" si="35">IF(K$2-$K$2&lt;$D21-1," ",K21*K$3)</f>
        <v xml:space="preserve"> </v>
      </c>
      <c r="L74" s="125" t="str">
        <f t="shared" si="35"/>
        <v xml:space="preserve"> </v>
      </c>
      <c r="M74" s="125" t="str">
        <f t="shared" si="35"/>
        <v xml:space="preserve"> </v>
      </c>
      <c r="N74" s="125" t="str">
        <f t="shared" si="35"/>
        <v xml:space="preserve"> </v>
      </c>
      <c r="O74" s="125" t="str">
        <f t="shared" si="35"/>
        <v xml:space="preserve"> </v>
      </c>
      <c r="P74" s="125" t="str">
        <f t="shared" si="35"/>
        <v xml:space="preserve"> </v>
      </c>
      <c r="Q74" s="125" t="str">
        <f t="shared" si="35"/>
        <v xml:space="preserve"> </v>
      </c>
      <c r="R74" s="125" t="str">
        <f t="shared" si="35"/>
        <v xml:space="preserve"> </v>
      </c>
      <c r="S74" s="125" t="str">
        <f t="shared" si="35"/>
        <v xml:space="preserve"> </v>
      </c>
      <c r="T74" s="125" t="str">
        <f t="shared" si="35"/>
        <v xml:space="preserve"> </v>
      </c>
      <c r="U74" s="125" t="str">
        <f t="shared" si="35"/>
        <v xml:space="preserve"> </v>
      </c>
      <c r="V74" s="125" t="str">
        <f t="shared" si="35"/>
        <v xml:space="preserve"> </v>
      </c>
      <c r="W74" s="125" t="str">
        <f t="shared" si="35"/>
        <v xml:space="preserve"> </v>
      </c>
      <c r="X74" s="125" t="str">
        <f t="shared" si="35"/>
        <v xml:space="preserve"> </v>
      </c>
      <c r="Y74" s="125">
        <f t="shared" ca="1" si="35"/>
        <v>0</v>
      </c>
      <c r="Z74" s="125">
        <f t="shared" ca="1" si="35"/>
        <v>0</v>
      </c>
      <c r="AA74" s="125">
        <f t="shared" ca="1" si="35"/>
        <v>0</v>
      </c>
      <c r="AB74" s="125">
        <f t="shared" ca="1" si="35"/>
        <v>0</v>
      </c>
      <c r="AC74" s="125">
        <f t="shared" ca="1" si="35"/>
        <v>0</v>
      </c>
      <c r="AD74" s="125">
        <f t="shared" ca="1" si="35"/>
        <v>0</v>
      </c>
      <c r="AE74" s="125">
        <f t="shared" ca="1" si="35"/>
        <v>0</v>
      </c>
      <c r="AF74" s="125">
        <f t="shared" ca="1" si="35"/>
        <v>0</v>
      </c>
      <c r="AG74" s="125">
        <f t="shared" ca="1" si="35"/>
        <v>0</v>
      </c>
      <c r="AH74" s="125">
        <f t="shared" ca="1" si="35"/>
        <v>0</v>
      </c>
      <c r="AI74" s="125">
        <f t="shared" ca="1" si="35"/>
        <v>0</v>
      </c>
      <c r="AJ74" s="125">
        <f t="shared" ca="1" si="35"/>
        <v>0</v>
      </c>
      <c r="AK74" s="125">
        <f t="shared" ca="1" si="35"/>
        <v>0</v>
      </c>
      <c r="AL74" s="125">
        <f t="shared" ca="1" si="35"/>
        <v>0</v>
      </c>
      <c r="AM74" s="125">
        <f t="shared" ca="1" si="35"/>
        <v>0</v>
      </c>
      <c r="AN74" s="125">
        <f t="shared" ca="1" si="35"/>
        <v>0</v>
      </c>
      <c r="AO74" s="125">
        <f t="shared" ca="1" si="35"/>
        <v>0</v>
      </c>
      <c r="AP74" s="125">
        <f t="shared" ca="1" si="35"/>
        <v>0</v>
      </c>
      <c r="AQ74" s="125">
        <f t="shared" ref="AQ74:BH74" ca="1" si="36">IF(AQ$2-$K$2&lt;$D21-1," ",AQ21*AQ$3)</f>
        <v>0</v>
      </c>
      <c r="AR74" s="125">
        <f t="shared" ca="1" si="36"/>
        <v>0</v>
      </c>
      <c r="AS74" s="125">
        <f t="shared" ca="1" si="36"/>
        <v>0</v>
      </c>
      <c r="AT74" s="125">
        <f t="shared" ca="1" si="36"/>
        <v>0</v>
      </c>
      <c r="AU74" s="125">
        <f t="shared" ca="1" si="36"/>
        <v>0</v>
      </c>
      <c r="AV74" s="125">
        <f t="shared" ca="1" si="36"/>
        <v>0</v>
      </c>
      <c r="AW74" s="125">
        <f t="shared" ca="1" si="36"/>
        <v>0</v>
      </c>
      <c r="AX74" s="125">
        <f t="shared" ca="1" si="36"/>
        <v>0</v>
      </c>
      <c r="AY74" s="125">
        <f t="shared" ca="1" si="36"/>
        <v>0</v>
      </c>
      <c r="AZ74" s="125">
        <f t="shared" ca="1" si="36"/>
        <v>0</v>
      </c>
      <c r="BA74" s="125">
        <f t="shared" ca="1" si="36"/>
        <v>0</v>
      </c>
      <c r="BB74" s="125">
        <f t="shared" ca="1" si="36"/>
        <v>0</v>
      </c>
      <c r="BC74" s="125">
        <f t="shared" ca="1" si="36"/>
        <v>0</v>
      </c>
      <c r="BD74" s="125">
        <f t="shared" ca="1" si="36"/>
        <v>0</v>
      </c>
      <c r="BE74" s="125">
        <f t="shared" ca="1" si="36"/>
        <v>0</v>
      </c>
      <c r="BF74" s="125">
        <f t="shared" ca="1" si="36"/>
        <v>0</v>
      </c>
      <c r="BG74" s="125">
        <f t="shared" ca="1" si="36"/>
        <v>0</v>
      </c>
      <c r="BH74" s="125">
        <f t="shared" ca="1" si="36"/>
        <v>0</v>
      </c>
    </row>
    <row r="75" spans="1:60">
      <c r="A75" s="104"/>
      <c r="B75" s="104"/>
      <c r="C75" s="104"/>
      <c r="D75" s="104"/>
      <c r="E75" s="104" t="s">
        <v>210</v>
      </c>
      <c r="F75" s="104">
        <f ca="1">OFFSET('Primary Inputs'!$E$12,0,Calculations!$D22-1)</f>
        <v>0</v>
      </c>
      <c r="G75" s="104"/>
      <c r="H75" s="125">
        <f t="shared" si="11"/>
        <v>0</v>
      </c>
      <c r="I75" s="125">
        <f t="shared" si="12"/>
        <v>0</v>
      </c>
      <c r="J75" s="125">
        <f t="shared" ca="1" si="6"/>
        <v>0</v>
      </c>
      <c r="K75" s="125" t="str">
        <f t="shared" ref="K75:AP75" si="37">IF(K$2-$K$2&lt;$D22-1," ",K22*K$3)</f>
        <v xml:space="preserve"> </v>
      </c>
      <c r="L75" s="125" t="str">
        <f t="shared" si="37"/>
        <v xml:space="preserve"> </v>
      </c>
      <c r="M75" s="125" t="str">
        <f t="shared" si="37"/>
        <v xml:space="preserve"> </v>
      </c>
      <c r="N75" s="125" t="str">
        <f t="shared" si="37"/>
        <v xml:space="preserve"> </v>
      </c>
      <c r="O75" s="125" t="str">
        <f t="shared" si="37"/>
        <v xml:space="preserve"> </v>
      </c>
      <c r="P75" s="125" t="str">
        <f t="shared" si="37"/>
        <v xml:space="preserve"> </v>
      </c>
      <c r="Q75" s="125" t="str">
        <f t="shared" si="37"/>
        <v xml:space="preserve"> </v>
      </c>
      <c r="R75" s="125" t="str">
        <f t="shared" si="37"/>
        <v xml:space="preserve"> </v>
      </c>
      <c r="S75" s="125" t="str">
        <f t="shared" si="37"/>
        <v xml:space="preserve"> </v>
      </c>
      <c r="T75" s="125" t="str">
        <f t="shared" si="37"/>
        <v xml:space="preserve"> </v>
      </c>
      <c r="U75" s="125" t="str">
        <f t="shared" si="37"/>
        <v xml:space="preserve"> </v>
      </c>
      <c r="V75" s="125" t="str">
        <f t="shared" si="37"/>
        <v xml:space="preserve"> </v>
      </c>
      <c r="W75" s="125" t="str">
        <f t="shared" si="37"/>
        <v xml:space="preserve"> </v>
      </c>
      <c r="X75" s="125" t="str">
        <f t="shared" si="37"/>
        <v xml:space="preserve"> </v>
      </c>
      <c r="Y75" s="125" t="str">
        <f t="shared" si="37"/>
        <v xml:space="preserve"> </v>
      </c>
      <c r="Z75" s="125">
        <f t="shared" ca="1" si="37"/>
        <v>0</v>
      </c>
      <c r="AA75" s="125">
        <f t="shared" ca="1" si="37"/>
        <v>0</v>
      </c>
      <c r="AB75" s="125">
        <f t="shared" ca="1" si="37"/>
        <v>0</v>
      </c>
      <c r="AC75" s="125">
        <f t="shared" ca="1" si="37"/>
        <v>0</v>
      </c>
      <c r="AD75" s="125">
        <f t="shared" ca="1" si="37"/>
        <v>0</v>
      </c>
      <c r="AE75" s="125">
        <f t="shared" ca="1" si="37"/>
        <v>0</v>
      </c>
      <c r="AF75" s="125">
        <f t="shared" ca="1" si="37"/>
        <v>0</v>
      </c>
      <c r="AG75" s="125">
        <f t="shared" ca="1" si="37"/>
        <v>0</v>
      </c>
      <c r="AH75" s="125">
        <f t="shared" ca="1" si="37"/>
        <v>0</v>
      </c>
      <c r="AI75" s="125">
        <f t="shared" ca="1" si="37"/>
        <v>0</v>
      </c>
      <c r="AJ75" s="125">
        <f t="shared" ca="1" si="37"/>
        <v>0</v>
      </c>
      <c r="AK75" s="125">
        <f t="shared" ca="1" si="37"/>
        <v>0</v>
      </c>
      <c r="AL75" s="125">
        <f t="shared" ca="1" si="37"/>
        <v>0</v>
      </c>
      <c r="AM75" s="125">
        <f t="shared" ca="1" si="37"/>
        <v>0</v>
      </c>
      <c r="AN75" s="125">
        <f t="shared" ca="1" si="37"/>
        <v>0</v>
      </c>
      <c r="AO75" s="125">
        <f t="shared" ca="1" si="37"/>
        <v>0</v>
      </c>
      <c r="AP75" s="125">
        <f t="shared" ca="1" si="37"/>
        <v>0</v>
      </c>
      <c r="AQ75" s="125">
        <f t="shared" ref="AQ75:BH75" ca="1" si="38">IF(AQ$2-$K$2&lt;$D22-1," ",AQ22*AQ$3)</f>
        <v>0</v>
      </c>
      <c r="AR75" s="125">
        <f t="shared" ca="1" si="38"/>
        <v>0</v>
      </c>
      <c r="AS75" s="125">
        <f t="shared" ca="1" si="38"/>
        <v>0</v>
      </c>
      <c r="AT75" s="125">
        <f t="shared" ca="1" si="38"/>
        <v>0</v>
      </c>
      <c r="AU75" s="125">
        <f t="shared" ca="1" si="38"/>
        <v>0</v>
      </c>
      <c r="AV75" s="125">
        <f t="shared" ca="1" si="38"/>
        <v>0</v>
      </c>
      <c r="AW75" s="125">
        <f t="shared" ca="1" si="38"/>
        <v>0</v>
      </c>
      <c r="AX75" s="125">
        <f t="shared" ca="1" si="38"/>
        <v>0</v>
      </c>
      <c r="AY75" s="125">
        <f t="shared" ca="1" si="38"/>
        <v>0</v>
      </c>
      <c r="AZ75" s="125">
        <f t="shared" ca="1" si="38"/>
        <v>0</v>
      </c>
      <c r="BA75" s="125">
        <f t="shared" ca="1" si="38"/>
        <v>0</v>
      </c>
      <c r="BB75" s="125">
        <f t="shared" ca="1" si="38"/>
        <v>0</v>
      </c>
      <c r="BC75" s="125">
        <f t="shared" ca="1" si="38"/>
        <v>0</v>
      </c>
      <c r="BD75" s="125">
        <f t="shared" ca="1" si="38"/>
        <v>0</v>
      </c>
      <c r="BE75" s="125">
        <f t="shared" ca="1" si="38"/>
        <v>0</v>
      </c>
      <c r="BF75" s="125">
        <f t="shared" ca="1" si="38"/>
        <v>0</v>
      </c>
      <c r="BG75" s="125">
        <f t="shared" ca="1" si="38"/>
        <v>0</v>
      </c>
      <c r="BH75" s="125">
        <f t="shared" ca="1" si="38"/>
        <v>0</v>
      </c>
    </row>
    <row r="76" spans="1:60">
      <c r="A76" s="104"/>
      <c r="B76" s="104"/>
      <c r="C76" s="104"/>
      <c r="D76" s="104"/>
      <c r="E76" s="104" t="s">
        <v>211</v>
      </c>
      <c r="F76" s="104">
        <f ca="1">OFFSET('Primary Inputs'!$E$12,0,Calculations!$D23-1)</f>
        <v>0</v>
      </c>
      <c r="G76" s="104"/>
      <c r="H76" s="125">
        <f t="shared" si="11"/>
        <v>0</v>
      </c>
      <c r="I76" s="125">
        <f t="shared" si="12"/>
        <v>0</v>
      </c>
      <c r="J76" s="125">
        <f t="shared" ca="1" si="6"/>
        <v>0</v>
      </c>
      <c r="K76" s="125" t="str">
        <f t="shared" ref="K76:AP76" si="39">IF(K$2-$K$2&lt;$D23-1," ",K23*K$3)</f>
        <v xml:space="preserve"> </v>
      </c>
      <c r="L76" s="125" t="str">
        <f t="shared" si="39"/>
        <v xml:space="preserve"> </v>
      </c>
      <c r="M76" s="125" t="str">
        <f t="shared" si="39"/>
        <v xml:space="preserve"> </v>
      </c>
      <c r="N76" s="125" t="str">
        <f t="shared" si="39"/>
        <v xml:space="preserve"> </v>
      </c>
      <c r="O76" s="125" t="str">
        <f t="shared" si="39"/>
        <v xml:space="preserve"> </v>
      </c>
      <c r="P76" s="125" t="str">
        <f t="shared" si="39"/>
        <v xml:space="preserve"> </v>
      </c>
      <c r="Q76" s="125" t="str">
        <f t="shared" si="39"/>
        <v xml:space="preserve"> </v>
      </c>
      <c r="R76" s="125" t="str">
        <f t="shared" si="39"/>
        <v xml:space="preserve"> </v>
      </c>
      <c r="S76" s="125" t="str">
        <f t="shared" si="39"/>
        <v xml:space="preserve"> </v>
      </c>
      <c r="T76" s="125" t="str">
        <f t="shared" si="39"/>
        <v xml:space="preserve"> </v>
      </c>
      <c r="U76" s="125" t="str">
        <f t="shared" si="39"/>
        <v xml:space="preserve"> </v>
      </c>
      <c r="V76" s="125" t="str">
        <f t="shared" si="39"/>
        <v xml:space="preserve"> </v>
      </c>
      <c r="W76" s="125" t="str">
        <f t="shared" si="39"/>
        <v xml:space="preserve"> </v>
      </c>
      <c r="X76" s="125" t="str">
        <f t="shared" si="39"/>
        <v xml:space="preserve"> </v>
      </c>
      <c r="Y76" s="125" t="str">
        <f t="shared" si="39"/>
        <v xml:space="preserve"> </v>
      </c>
      <c r="Z76" s="125" t="str">
        <f t="shared" si="39"/>
        <v xml:space="preserve"> </v>
      </c>
      <c r="AA76" s="125">
        <f t="shared" ca="1" si="39"/>
        <v>0</v>
      </c>
      <c r="AB76" s="125">
        <f t="shared" ca="1" si="39"/>
        <v>0</v>
      </c>
      <c r="AC76" s="125">
        <f t="shared" ca="1" si="39"/>
        <v>0</v>
      </c>
      <c r="AD76" s="125">
        <f t="shared" ca="1" si="39"/>
        <v>0</v>
      </c>
      <c r="AE76" s="125">
        <f t="shared" ca="1" si="39"/>
        <v>0</v>
      </c>
      <c r="AF76" s="125">
        <f t="shared" ca="1" si="39"/>
        <v>0</v>
      </c>
      <c r="AG76" s="125">
        <f t="shared" ca="1" si="39"/>
        <v>0</v>
      </c>
      <c r="AH76" s="125">
        <f t="shared" ca="1" si="39"/>
        <v>0</v>
      </c>
      <c r="AI76" s="125">
        <f t="shared" ca="1" si="39"/>
        <v>0</v>
      </c>
      <c r="AJ76" s="125">
        <f t="shared" ca="1" si="39"/>
        <v>0</v>
      </c>
      <c r="AK76" s="125">
        <f t="shared" ca="1" si="39"/>
        <v>0</v>
      </c>
      <c r="AL76" s="125">
        <f t="shared" ca="1" si="39"/>
        <v>0</v>
      </c>
      <c r="AM76" s="125">
        <f t="shared" ca="1" si="39"/>
        <v>0</v>
      </c>
      <c r="AN76" s="125">
        <f t="shared" ca="1" si="39"/>
        <v>0</v>
      </c>
      <c r="AO76" s="125">
        <f t="shared" ca="1" si="39"/>
        <v>0</v>
      </c>
      <c r="AP76" s="125">
        <f t="shared" ca="1" si="39"/>
        <v>0</v>
      </c>
      <c r="AQ76" s="125">
        <f t="shared" ref="AQ76:BH76" ca="1" si="40">IF(AQ$2-$K$2&lt;$D23-1," ",AQ23*AQ$3)</f>
        <v>0</v>
      </c>
      <c r="AR76" s="125">
        <f t="shared" ca="1" si="40"/>
        <v>0</v>
      </c>
      <c r="AS76" s="125">
        <f t="shared" ca="1" si="40"/>
        <v>0</v>
      </c>
      <c r="AT76" s="125">
        <f t="shared" ca="1" si="40"/>
        <v>0</v>
      </c>
      <c r="AU76" s="125">
        <f t="shared" ca="1" si="40"/>
        <v>0</v>
      </c>
      <c r="AV76" s="125">
        <f t="shared" ca="1" si="40"/>
        <v>0</v>
      </c>
      <c r="AW76" s="125">
        <f t="shared" ca="1" si="40"/>
        <v>0</v>
      </c>
      <c r="AX76" s="125">
        <f t="shared" ca="1" si="40"/>
        <v>0</v>
      </c>
      <c r="AY76" s="125">
        <f t="shared" ca="1" si="40"/>
        <v>0</v>
      </c>
      <c r="AZ76" s="125">
        <f t="shared" ca="1" si="40"/>
        <v>0</v>
      </c>
      <c r="BA76" s="125">
        <f t="shared" ca="1" si="40"/>
        <v>0</v>
      </c>
      <c r="BB76" s="125">
        <f t="shared" ca="1" si="40"/>
        <v>0</v>
      </c>
      <c r="BC76" s="125">
        <f t="shared" ca="1" si="40"/>
        <v>0</v>
      </c>
      <c r="BD76" s="125">
        <f t="shared" ca="1" si="40"/>
        <v>0</v>
      </c>
      <c r="BE76" s="125">
        <f t="shared" ca="1" si="40"/>
        <v>0</v>
      </c>
      <c r="BF76" s="125">
        <f t="shared" ca="1" si="40"/>
        <v>0</v>
      </c>
      <c r="BG76" s="125">
        <f t="shared" ca="1" si="40"/>
        <v>0</v>
      </c>
      <c r="BH76" s="125">
        <f t="shared" ca="1" si="40"/>
        <v>0</v>
      </c>
    </row>
    <row r="77" spans="1:60">
      <c r="A77" s="104"/>
      <c r="B77" s="104"/>
      <c r="C77" s="104"/>
      <c r="D77" s="104"/>
      <c r="E77" s="104" t="s">
        <v>212</v>
      </c>
      <c r="F77" s="104">
        <f ca="1">OFFSET('Primary Inputs'!$E$12,0,Calculations!$D24-1)</f>
        <v>0</v>
      </c>
      <c r="G77" s="104"/>
      <c r="H77" s="125">
        <f t="shared" si="11"/>
        <v>0</v>
      </c>
      <c r="I77" s="125">
        <f t="shared" si="12"/>
        <v>0</v>
      </c>
      <c r="J77" s="125">
        <f t="shared" ca="1" si="6"/>
        <v>0</v>
      </c>
      <c r="K77" s="125" t="str">
        <f t="shared" ref="K77:AP77" si="41">IF(K$2-$K$2&lt;$D24-1," ",K24*K$3)</f>
        <v xml:space="preserve"> </v>
      </c>
      <c r="L77" s="125" t="str">
        <f t="shared" si="41"/>
        <v xml:space="preserve"> </v>
      </c>
      <c r="M77" s="125" t="str">
        <f t="shared" si="41"/>
        <v xml:space="preserve"> </v>
      </c>
      <c r="N77" s="125" t="str">
        <f t="shared" si="41"/>
        <v xml:space="preserve"> </v>
      </c>
      <c r="O77" s="125" t="str">
        <f t="shared" si="41"/>
        <v xml:space="preserve"> </v>
      </c>
      <c r="P77" s="125" t="str">
        <f t="shared" si="41"/>
        <v xml:space="preserve"> </v>
      </c>
      <c r="Q77" s="125" t="str">
        <f t="shared" si="41"/>
        <v xml:space="preserve"> </v>
      </c>
      <c r="R77" s="125" t="str">
        <f t="shared" si="41"/>
        <v xml:space="preserve"> </v>
      </c>
      <c r="S77" s="125" t="str">
        <f t="shared" si="41"/>
        <v xml:space="preserve"> </v>
      </c>
      <c r="T77" s="125" t="str">
        <f t="shared" si="41"/>
        <v xml:space="preserve"> </v>
      </c>
      <c r="U77" s="125" t="str">
        <f t="shared" si="41"/>
        <v xml:space="preserve"> </v>
      </c>
      <c r="V77" s="125" t="str">
        <f t="shared" si="41"/>
        <v xml:space="preserve"> </v>
      </c>
      <c r="W77" s="125" t="str">
        <f t="shared" si="41"/>
        <v xml:space="preserve"> </v>
      </c>
      <c r="X77" s="125" t="str">
        <f t="shared" si="41"/>
        <v xml:space="preserve"> </v>
      </c>
      <c r="Y77" s="125" t="str">
        <f t="shared" si="41"/>
        <v xml:space="preserve"> </v>
      </c>
      <c r="Z77" s="125" t="str">
        <f t="shared" si="41"/>
        <v xml:space="preserve"> </v>
      </c>
      <c r="AA77" s="125" t="str">
        <f t="shared" si="41"/>
        <v xml:space="preserve"> </v>
      </c>
      <c r="AB77" s="125">
        <f t="shared" ca="1" si="41"/>
        <v>0</v>
      </c>
      <c r="AC77" s="125">
        <f t="shared" ca="1" si="41"/>
        <v>0</v>
      </c>
      <c r="AD77" s="125">
        <f t="shared" ca="1" si="41"/>
        <v>0</v>
      </c>
      <c r="AE77" s="125">
        <f t="shared" ca="1" si="41"/>
        <v>0</v>
      </c>
      <c r="AF77" s="125">
        <f t="shared" ca="1" si="41"/>
        <v>0</v>
      </c>
      <c r="AG77" s="125">
        <f t="shared" ca="1" si="41"/>
        <v>0</v>
      </c>
      <c r="AH77" s="125">
        <f t="shared" ca="1" si="41"/>
        <v>0</v>
      </c>
      <c r="AI77" s="125">
        <f t="shared" ca="1" si="41"/>
        <v>0</v>
      </c>
      <c r="AJ77" s="125">
        <f t="shared" ca="1" si="41"/>
        <v>0</v>
      </c>
      <c r="AK77" s="125">
        <f t="shared" ca="1" si="41"/>
        <v>0</v>
      </c>
      <c r="AL77" s="125">
        <f t="shared" ca="1" si="41"/>
        <v>0</v>
      </c>
      <c r="AM77" s="125">
        <f t="shared" ca="1" si="41"/>
        <v>0</v>
      </c>
      <c r="AN77" s="125">
        <f t="shared" ca="1" si="41"/>
        <v>0</v>
      </c>
      <c r="AO77" s="125">
        <f t="shared" ca="1" si="41"/>
        <v>0</v>
      </c>
      <c r="AP77" s="125">
        <f t="shared" ca="1" si="41"/>
        <v>0</v>
      </c>
      <c r="AQ77" s="125">
        <f t="shared" ref="AQ77:BH77" ca="1" si="42">IF(AQ$2-$K$2&lt;$D24-1," ",AQ24*AQ$3)</f>
        <v>0</v>
      </c>
      <c r="AR77" s="125">
        <f t="shared" ca="1" si="42"/>
        <v>0</v>
      </c>
      <c r="AS77" s="125">
        <f t="shared" ca="1" si="42"/>
        <v>0</v>
      </c>
      <c r="AT77" s="125">
        <f t="shared" ca="1" si="42"/>
        <v>0</v>
      </c>
      <c r="AU77" s="125">
        <f t="shared" ca="1" si="42"/>
        <v>0</v>
      </c>
      <c r="AV77" s="125">
        <f t="shared" ca="1" si="42"/>
        <v>0</v>
      </c>
      <c r="AW77" s="125">
        <f t="shared" ca="1" si="42"/>
        <v>0</v>
      </c>
      <c r="AX77" s="125">
        <f t="shared" ca="1" si="42"/>
        <v>0</v>
      </c>
      <c r="AY77" s="125">
        <f t="shared" ca="1" si="42"/>
        <v>0</v>
      </c>
      <c r="AZ77" s="125">
        <f t="shared" ca="1" si="42"/>
        <v>0</v>
      </c>
      <c r="BA77" s="125">
        <f t="shared" ca="1" si="42"/>
        <v>0</v>
      </c>
      <c r="BB77" s="125">
        <f t="shared" ca="1" si="42"/>
        <v>0</v>
      </c>
      <c r="BC77" s="125">
        <f t="shared" ca="1" si="42"/>
        <v>0</v>
      </c>
      <c r="BD77" s="125">
        <f t="shared" ca="1" si="42"/>
        <v>0</v>
      </c>
      <c r="BE77" s="125">
        <f t="shared" ca="1" si="42"/>
        <v>0</v>
      </c>
      <c r="BF77" s="125">
        <f t="shared" ca="1" si="42"/>
        <v>0</v>
      </c>
      <c r="BG77" s="125">
        <f t="shared" ca="1" si="42"/>
        <v>0</v>
      </c>
      <c r="BH77" s="125">
        <f t="shared" ca="1" si="42"/>
        <v>0</v>
      </c>
    </row>
    <row r="78" spans="1:60">
      <c r="A78" s="104"/>
      <c r="B78" s="104"/>
      <c r="C78" s="104"/>
      <c r="D78" s="104"/>
      <c r="E78" s="104" t="s">
        <v>213</v>
      </c>
      <c r="F78" s="104">
        <f ca="1">OFFSET('Primary Inputs'!$E$12,0,Calculations!$D25-1)</f>
        <v>0</v>
      </c>
      <c r="G78" s="104"/>
      <c r="H78" s="125">
        <f t="shared" si="11"/>
        <v>0</v>
      </c>
      <c r="I78" s="125">
        <f t="shared" si="12"/>
        <v>0</v>
      </c>
      <c r="J78" s="125">
        <f t="shared" ca="1" si="6"/>
        <v>0</v>
      </c>
      <c r="K78" s="125" t="str">
        <f t="shared" ref="K78:AP78" si="43">IF(K$2-$K$2&lt;$D25-1," ",K25*K$3)</f>
        <v xml:space="preserve"> </v>
      </c>
      <c r="L78" s="125" t="str">
        <f t="shared" si="43"/>
        <v xml:space="preserve"> </v>
      </c>
      <c r="M78" s="125" t="str">
        <f t="shared" si="43"/>
        <v xml:space="preserve"> </v>
      </c>
      <c r="N78" s="125" t="str">
        <f t="shared" si="43"/>
        <v xml:space="preserve"> </v>
      </c>
      <c r="O78" s="125" t="str">
        <f t="shared" si="43"/>
        <v xml:space="preserve"> </v>
      </c>
      <c r="P78" s="125" t="str">
        <f t="shared" si="43"/>
        <v xml:space="preserve"> </v>
      </c>
      <c r="Q78" s="125" t="str">
        <f t="shared" si="43"/>
        <v xml:space="preserve"> </v>
      </c>
      <c r="R78" s="125" t="str">
        <f t="shared" si="43"/>
        <v xml:space="preserve"> </v>
      </c>
      <c r="S78" s="125" t="str">
        <f t="shared" si="43"/>
        <v xml:space="preserve"> </v>
      </c>
      <c r="T78" s="125" t="str">
        <f t="shared" si="43"/>
        <v xml:space="preserve"> </v>
      </c>
      <c r="U78" s="125" t="str">
        <f t="shared" si="43"/>
        <v xml:space="preserve"> </v>
      </c>
      <c r="V78" s="125" t="str">
        <f t="shared" si="43"/>
        <v xml:space="preserve"> </v>
      </c>
      <c r="W78" s="125" t="str">
        <f t="shared" si="43"/>
        <v xml:space="preserve"> </v>
      </c>
      <c r="X78" s="125" t="str">
        <f t="shared" si="43"/>
        <v xml:space="preserve"> </v>
      </c>
      <c r="Y78" s="125" t="str">
        <f t="shared" si="43"/>
        <v xml:space="preserve"> </v>
      </c>
      <c r="Z78" s="125" t="str">
        <f t="shared" si="43"/>
        <v xml:space="preserve"> </v>
      </c>
      <c r="AA78" s="125" t="str">
        <f t="shared" si="43"/>
        <v xml:space="preserve"> </v>
      </c>
      <c r="AB78" s="125" t="str">
        <f t="shared" si="43"/>
        <v xml:space="preserve"> </v>
      </c>
      <c r="AC78" s="125">
        <f t="shared" ca="1" si="43"/>
        <v>0</v>
      </c>
      <c r="AD78" s="125">
        <f t="shared" ca="1" si="43"/>
        <v>0</v>
      </c>
      <c r="AE78" s="125">
        <f t="shared" ca="1" si="43"/>
        <v>0</v>
      </c>
      <c r="AF78" s="125">
        <f t="shared" ca="1" si="43"/>
        <v>0</v>
      </c>
      <c r="AG78" s="125">
        <f t="shared" ca="1" si="43"/>
        <v>0</v>
      </c>
      <c r="AH78" s="125">
        <f t="shared" ca="1" si="43"/>
        <v>0</v>
      </c>
      <c r="AI78" s="125">
        <f t="shared" ca="1" si="43"/>
        <v>0</v>
      </c>
      <c r="AJ78" s="125">
        <f t="shared" ca="1" si="43"/>
        <v>0</v>
      </c>
      <c r="AK78" s="125">
        <f t="shared" ca="1" si="43"/>
        <v>0</v>
      </c>
      <c r="AL78" s="125">
        <f t="shared" ca="1" si="43"/>
        <v>0</v>
      </c>
      <c r="AM78" s="125">
        <f t="shared" ca="1" si="43"/>
        <v>0</v>
      </c>
      <c r="AN78" s="125">
        <f t="shared" ca="1" si="43"/>
        <v>0</v>
      </c>
      <c r="AO78" s="125">
        <f t="shared" ca="1" si="43"/>
        <v>0</v>
      </c>
      <c r="AP78" s="125">
        <f t="shared" ca="1" si="43"/>
        <v>0</v>
      </c>
      <c r="AQ78" s="125">
        <f t="shared" ref="AQ78:BH78" ca="1" si="44">IF(AQ$2-$K$2&lt;$D25-1," ",AQ25*AQ$3)</f>
        <v>0</v>
      </c>
      <c r="AR78" s="125">
        <f t="shared" ca="1" si="44"/>
        <v>0</v>
      </c>
      <c r="AS78" s="125">
        <f t="shared" ca="1" si="44"/>
        <v>0</v>
      </c>
      <c r="AT78" s="125">
        <f t="shared" ca="1" si="44"/>
        <v>0</v>
      </c>
      <c r="AU78" s="125">
        <f t="shared" ca="1" si="44"/>
        <v>0</v>
      </c>
      <c r="AV78" s="125">
        <f t="shared" ca="1" si="44"/>
        <v>0</v>
      </c>
      <c r="AW78" s="125">
        <f t="shared" ca="1" si="44"/>
        <v>0</v>
      </c>
      <c r="AX78" s="125">
        <f t="shared" ca="1" si="44"/>
        <v>0</v>
      </c>
      <c r="AY78" s="125">
        <f t="shared" ca="1" si="44"/>
        <v>0</v>
      </c>
      <c r="AZ78" s="125">
        <f t="shared" ca="1" si="44"/>
        <v>0</v>
      </c>
      <c r="BA78" s="125">
        <f t="shared" ca="1" si="44"/>
        <v>0</v>
      </c>
      <c r="BB78" s="125">
        <f t="shared" ca="1" si="44"/>
        <v>0</v>
      </c>
      <c r="BC78" s="125">
        <f t="shared" ca="1" si="44"/>
        <v>0</v>
      </c>
      <c r="BD78" s="125">
        <f t="shared" ca="1" si="44"/>
        <v>0</v>
      </c>
      <c r="BE78" s="125">
        <f t="shared" ca="1" si="44"/>
        <v>0</v>
      </c>
      <c r="BF78" s="125">
        <f t="shared" ca="1" si="44"/>
        <v>0</v>
      </c>
      <c r="BG78" s="125">
        <f t="shared" ca="1" si="44"/>
        <v>0</v>
      </c>
      <c r="BH78" s="125">
        <f t="shared" ca="1" si="44"/>
        <v>0</v>
      </c>
    </row>
    <row r="79" spans="1:60">
      <c r="A79" s="104"/>
      <c r="B79" s="104"/>
      <c r="C79" s="104"/>
      <c r="D79" s="104"/>
      <c r="E79" s="104" t="s">
        <v>214</v>
      </c>
      <c r="F79" s="104">
        <f ca="1">OFFSET('Primary Inputs'!$E$12,0,Calculations!$D26-1)</f>
        <v>0</v>
      </c>
      <c r="G79" s="104"/>
      <c r="H79" s="125">
        <f t="shared" si="11"/>
        <v>0</v>
      </c>
      <c r="I79" s="125">
        <f t="shared" si="12"/>
        <v>0</v>
      </c>
      <c r="J79" s="125">
        <f t="shared" ca="1" si="6"/>
        <v>0</v>
      </c>
      <c r="K79" s="125" t="str">
        <f t="shared" ref="K79:AP79" si="45">IF(K$2-$K$2&lt;$D26-1," ",K26*K$3)</f>
        <v xml:space="preserve"> </v>
      </c>
      <c r="L79" s="125" t="str">
        <f t="shared" si="45"/>
        <v xml:space="preserve"> </v>
      </c>
      <c r="M79" s="125" t="str">
        <f t="shared" si="45"/>
        <v xml:space="preserve"> </v>
      </c>
      <c r="N79" s="125" t="str">
        <f t="shared" si="45"/>
        <v xml:space="preserve"> </v>
      </c>
      <c r="O79" s="125" t="str">
        <f t="shared" si="45"/>
        <v xml:space="preserve"> </v>
      </c>
      <c r="P79" s="125" t="str">
        <f t="shared" si="45"/>
        <v xml:space="preserve"> </v>
      </c>
      <c r="Q79" s="125" t="str">
        <f t="shared" si="45"/>
        <v xml:space="preserve"> </v>
      </c>
      <c r="R79" s="125" t="str">
        <f t="shared" si="45"/>
        <v xml:space="preserve"> </v>
      </c>
      <c r="S79" s="125" t="str">
        <f t="shared" si="45"/>
        <v xml:space="preserve"> </v>
      </c>
      <c r="T79" s="125" t="str">
        <f t="shared" si="45"/>
        <v xml:space="preserve"> </v>
      </c>
      <c r="U79" s="125" t="str">
        <f t="shared" si="45"/>
        <v xml:space="preserve"> </v>
      </c>
      <c r="V79" s="125" t="str">
        <f t="shared" si="45"/>
        <v xml:space="preserve"> </v>
      </c>
      <c r="W79" s="125" t="str">
        <f t="shared" si="45"/>
        <v xml:space="preserve"> </v>
      </c>
      <c r="X79" s="125" t="str">
        <f t="shared" si="45"/>
        <v xml:space="preserve"> </v>
      </c>
      <c r="Y79" s="125" t="str">
        <f t="shared" si="45"/>
        <v xml:space="preserve"> </v>
      </c>
      <c r="Z79" s="125" t="str">
        <f t="shared" si="45"/>
        <v xml:space="preserve"> </v>
      </c>
      <c r="AA79" s="125" t="str">
        <f t="shared" si="45"/>
        <v xml:space="preserve"> </v>
      </c>
      <c r="AB79" s="125" t="str">
        <f t="shared" si="45"/>
        <v xml:space="preserve"> </v>
      </c>
      <c r="AC79" s="125" t="str">
        <f t="shared" si="45"/>
        <v xml:space="preserve"> </v>
      </c>
      <c r="AD79" s="125">
        <f t="shared" ca="1" si="45"/>
        <v>0</v>
      </c>
      <c r="AE79" s="125">
        <f t="shared" ca="1" si="45"/>
        <v>0</v>
      </c>
      <c r="AF79" s="125">
        <f t="shared" ca="1" si="45"/>
        <v>0</v>
      </c>
      <c r="AG79" s="125">
        <f t="shared" ca="1" si="45"/>
        <v>0</v>
      </c>
      <c r="AH79" s="125">
        <f t="shared" ca="1" si="45"/>
        <v>0</v>
      </c>
      <c r="AI79" s="125">
        <f t="shared" ca="1" si="45"/>
        <v>0</v>
      </c>
      <c r="AJ79" s="125">
        <f t="shared" ca="1" si="45"/>
        <v>0</v>
      </c>
      <c r="AK79" s="125">
        <f t="shared" ca="1" si="45"/>
        <v>0</v>
      </c>
      <c r="AL79" s="125">
        <f t="shared" ca="1" si="45"/>
        <v>0</v>
      </c>
      <c r="AM79" s="125">
        <f t="shared" ca="1" si="45"/>
        <v>0</v>
      </c>
      <c r="AN79" s="125">
        <f t="shared" ca="1" si="45"/>
        <v>0</v>
      </c>
      <c r="AO79" s="125">
        <f t="shared" ca="1" si="45"/>
        <v>0</v>
      </c>
      <c r="AP79" s="125">
        <f t="shared" ca="1" si="45"/>
        <v>0</v>
      </c>
      <c r="AQ79" s="125">
        <f t="shared" ref="AQ79:BH79" ca="1" si="46">IF(AQ$2-$K$2&lt;$D26-1," ",AQ26*AQ$3)</f>
        <v>0</v>
      </c>
      <c r="AR79" s="125">
        <f t="shared" ca="1" si="46"/>
        <v>0</v>
      </c>
      <c r="AS79" s="125">
        <f t="shared" ca="1" si="46"/>
        <v>0</v>
      </c>
      <c r="AT79" s="125">
        <f t="shared" ca="1" si="46"/>
        <v>0</v>
      </c>
      <c r="AU79" s="125">
        <f t="shared" ca="1" si="46"/>
        <v>0</v>
      </c>
      <c r="AV79" s="125">
        <f t="shared" ca="1" si="46"/>
        <v>0</v>
      </c>
      <c r="AW79" s="125">
        <f t="shared" ca="1" si="46"/>
        <v>0</v>
      </c>
      <c r="AX79" s="125">
        <f t="shared" ca="1" si="46"/>
        <v>0</v>
      </c>
      <c r="AY79" s="125">
        <f t="shared" ca="1" si="46"/>
        <v>0</v>
      </c>
      <c r="AZ79" s="125">
        <f t="shared" ca="1" si="46"/>
        <v>0</v>
      </c>
      <c r="BA79" s="125">
        <f t="shared" ca="1" si="46"/>
        <v>0</v>
      </c>
      <c r="BB79" s="125">
        <f t="shared" ca="1" si="46"/>
        <v>0</v>
      </c>
      <c r="BC79" s="125">
        <f t="shared" ca="1" si="46"/>
        <v>0</v>
      </c>
      <c r="BD79" s="125">
        <f t="shared" ca="1" si="46"/>
        <v>0</v>
      </c>
      <c r="BE79" s="125">
        <f t="shared" ca="1" si="46"/>
        <v>0</v>
      </c>
      <c r="BF79" s="125">
        <f t="shared" ca="1" si="46"/>
        <v>0</v>
      </c>
      <c r="BG79" s="125">
        <f t="shared" ca="1" si="46"/>
        <v>0</v>
      </c>
      <c r="BH79" s="125">
        <f t="shared" ca="1" si="46"/>
        <v>0</v>
      </c>
    </row>
    <row r="80" spans="1:60">
      <c r="A80" s="104"/>
      <c r="B80" s="104"/>
      <c r="C80" s="104"/>
      <c r="D80" s="104"/>
      <c r="E80" s="104" t="s">
        <v>215</v>
      </c>
      <c r="F80" s="104">
        <f ca="1">OFFSET('Primary Inputs'!$E$12,0,Calculations!$D27-1)</f>
        <v>0</v>
      </c>
      <c r="G80" s="104"/>
      <c r="H80" s="125">
        <f t="shared" si="11"/>
        <v>0</v>
      </c>
      <c r="I80" s="125">
        <f t="shared" si="12"/>
        <v>0</v>
      </c>
      <c r="J80" s="125">
        <f t="shared" ca="1" si="6"/>
        <v>0</v>
      </c>
      <c r="K80" s="125" t="str">
        <f t="shared" ref="K80:AP80" si="47">IF(K$2-$K$2&lt;$D27-1," ",K27*K$3)</f>
        <v xml:space="preserve"> </v>
      </c>
      <c r="L80" s="125" t="str">
        <f t="shared" si="47"/>
        <v xml:space="preserve"> </v>
      </c>
      <c r="M80" s="125" t="str">
        <f t="shared" si="47"/>
        <v xml:space="preserve"> </v>
      </c>
      <c r="N80" s="125" t="str">
        <f t="shared" si="47"/>
        <v xml:space="preserve"> </v>
      </c>
      <c r="O80" s="125" t="str">
        <f t="shared" si="47"/>
        <v xml:space="preserve"> </v>
      </c>
      <c r="P80" s="125" t="str">
        <f t="shared" si="47"/>
        <v xml:space="preserve"> </v>
      </c>
      <c r="Q80" s="125" t="str">
        <f t="shared" si="47"/>
        <v xml:space="preserve"> </v>
      </c>
      <c r="R80" s="125" t="str">
        <f t="shared" si="47"/>
        <v xml:space="preserve"> </v>
      </c>
      <c r="S80" s="125" t="str">
        <f t="shared" si="47"/>
        <v xml:space="preserve"> </v>
      </c>
      <c r="T80" s="125" t="str">
        <f t="shared" si="47"/>
        <v xml:space="preserve"> </v>
      </c>
      <c r="U80" s="125" t="str">
        <f t="shared" si="47"/>
        <v xml:space="preserve"> </v>
      </c>
      <c r="V80" s="125" t="str">
        <f t="shared" si="47"/>
        <v xml:space="preserve"> </v>
      </c>
      <c r="W80" s="125" t="str">
        <f t="shared" si="47"/>
        <v xml:space="preserve"> </v>
      </c>
      <c r="X80" s="125" t="str">
        <f t="shared" si="47"/>
        <v xml:space="preserve"> </v>
      </c>
      <c r="Y80" s="125" t="str">
        <f t="shared" si="47"/>
        <v xml:space="preserve"> </v>
      </c>
      <c r="Z80" s="125" t="str">
        <f t="shared" si="47"/>
        <v xml:space="preserve"> </v>
      </c>
      <c r="AA80" s="125" t="str">
        <f t="shared" si="47"/>
        <v xml:space="preserve"> </v>
      </c>
      <c r="AB80" s="125" t="str">
        <f t="shared" si="47"/>
        <v xml:space="preserve"> </v>
      </c>
      <c r="AC80" s="125" t="str">
        <f t="shared" si="47"/>
        <v xml:space="preserve"> </v>
      </c>
      <c r="AD80" s="125" t="str">
        <f t="shared" si="47"/>
        <v xml:space="preserve"> </v>
      </c>
      <c r="AE80" s="125">
        <f t="shared" ca="1" si="47"/>
        <v>0</v>
      </c>
      <c r="AF80" s="125">
        <f t="shared" ca="1" si="47"/>
        <v>0</v>
      </c>
      <c r="AG80" s="125">
        <f t="shared" ca="1" si="47"/>
        <v>0</v>
      </c>
      <c r="AH80" s="125">
        <f t="shared" ca="1" si="47"/>
        <v>0</v>
      </c>
      <c r="AI80" s="125">
        <f t="shared" ca="1" si="47"/>
        <v>0</v>
      </c>
      <c r="AJ80" s="125">
        <f t="shared" ca="1" si="47"/>
        <v>0</v>
      </c>
      <c r="AK80" s="125">
        <f t="shared" ca="1" si="47"/>
        <v>0</v>
      </c>
      <c r="AL80" s="125">
        <f t="shared" ca="1" si="47"/>
        <v>0</v>
      </c>
      <c r="AM80" s="125">
        <f t="shared" ca="1" si="47"/>
        <v>0</v>
      </c>
      <c r="AN80" s="125">
        <f t="shared" ca="1" si="47"/>
        <v>0</v>
      </c>
      <c r="AO80" s="125">
        <f t="shared" ca="1" si="47"/>
        <v>0</v>
      </c>
      <c r="AP80" s="125">
        <f t="shared" ca="1" si="47"/>
        <v>0</v>
      </c>
      <c r="AQ80" s="125">
        <f t="shared" ref="AQ80:BH80" ca="1" si="48">IF(AQ$2-$K$2&lt;$D27-1," ",AQ27*AQ$3)</f>
        <v>0</v>
      </c>
      <c r="AR80" s="125">
        <f t="shared" ca="1" si="48"/>
        <v>0</v>
      </c>
      <c r="AS80" s="125">
        <f t="shared" ca="1" si="48"/>
        <v>0</v>
      </c>
      <c r="AT80" s="125">
        <f t="shared" ca="1" si="48"/>
        <v>0</v>
      </c>
      <c r="AU80" s="125">
        <f t="shared" ca="1" si="48"/>
        <v>0</v>
      </c>
      <c r="AV80" s="125">
        <f t="shared" ca="1" si="48"/>
        <v>0</v>
      </c>
      <c r="AW80" s="125">
        <f t="shared" ca="1" si="48"/>
        <v>0</v>
      </c>
      <c r="AX80" s="125">
        <f t="shared" ca="1" si="48"/>
        <v>0</v>
      </c>
      <c r="AY80" s="125">
        <f t="shared" ca="1" si="48"/>
        <v>0</v>
      </c>
      <c r="AZ80" s="125">
        <f t="shared" ca="1" si="48"/>
        <v>0</v>
      </c>
      <c r="BA80" s="125">
        <f t="shared" ca="1" si="48"/>
        <v>0</v>
      </c>
      <c r="BB80" s="125">
        <f t="shared" ca="1" si="48"/>
        <v>0</v>
      </c>
      <c r="BC80" s="125">
        <f t="shared" ca="1" si="48"/>
        <v>0</v>
      </c>
      <c r="BD80" s="125">
        <f t="shared" ca="1" si="48"/>
        <v>0</v>
      </c>
      <c r="BE80" s="125">
        <f t="shared" ca="1" si="48"/>
        <v>0</v>
      </c>
      <c r="BF80" s="125">
        <f t="shared" ca="1" si="48"/>
        <v>0</v>
      </c>
      <c r="BG80" s="125">
        <f t="shared" ca="1" si="48"/>
        <v>0</v>
      </c>
      <c r="BH80" s="125">
        <f t="shared" ca="1" si="48"/>
        <v>0</v>
      </c>
    </row>
    <row r="81" spans="1:60">
      <c r="A81" s="104"/>
      <c r="B81" s="104"/>
      <c r="C81" s="104"/>
      <c r="D81" s="104"/>
      <c r="E81" s="104" t="s">
        <v>216</v>
      </c>
      <c r="F81" s="104">
        <f ca="1">OFFSET('Primary Inputs'!$E$12,0,Calculations!$D28-1)</f>
        <v>0</v>
      </c>
      <c r="G81" s="104"/>
      <c r="H81" s="125">
        <f t="shared" si="11"/>
        <v>0</v>
      </c>
      <c r="I81" s="125">
        <f t="shared" si="12"/>
        <v>0</v>
      </c>
      <c r="J81" s="125">
        <f t="shared" ca="1" si="6"/>
        <v>0</v>
      </c>
      <c r="K81" s="125" t="str">
        <f t="shared" ref="K81:AP81" si="49">IF(K$2-$K$2&lt;$D28-1," ",K28*K$3)</f>
        <v xml:space="preserve"> </v>
      </c>
      <c r="L81" s="125" t="str">
        <f t="shared" si="49"/>
        <v xml:space="preserve"> </v>
      </c>
      <c r="M81" s="125" t="str">
        <f t="shared" si="49"/>
        <v xml:space="preserve"> </v>
      </c>
      <c r="N81" s="125" t="str">
        <f t="shared" si="49"/>
        <v xml:space="preserve"> </v>
      </c>
      <c r="O81" s="125" t="str">
        <f t="shared" si="49"/>
        <v xml:space="preserve"> </v>
      </c>
      <c r="P81" s="125" t="str">
        <f t="shared" si="49"/>
        <v xml:space="preserve"> </v>
      </c>
      <c r="Q81" s="125" t="str">
        <f t="shared" si="49"/>
        <v xml:space="preserve"> </v>
      </c>
      <c r="R81" s="125" t="str">
        <f t="shared" si="49"/>
        <v xml:space="preserve"> </v>
      </c>
      <c r="S81" s="125" t="str">
        <f t="shared" si="49"/>
        <v xml:space="preserve"> </v>
      </c>
      <c r="T81" s="125" t="str">
        <f t="shared" si="49"/>
        <v xml:space="preserve"> </v>
      </c>
      <c r="U81" s="125" t="str">
        <f t="shared" si="49"/>
        <v xml:space="preserve"> </v>
      </c>
      <c r="V81" s="125" t="str">
        <f t="shared" si="49"/>
        <v xml:space="preserve"> </v>
      </c>
      <c r="W81" s="125" t="str">
        <f t="shared" si="49"/>
        <v xml:space="preserve"> </v>
      </c>
      <c r="X81" s="125" t="str">
        <f t="shared" si="49"/>
        <v xml:space="preserve"> </v>
      </c>
      <c r="Y81" s="125" t="str">
        <f t="shared" si="49"/>
        <v xml:space="preserve"> </v>
      </c>
      <c r="Z81" s="125" t="str">
        <f t="shared" si="49"/>
        <v xml:space="preserve"> </v>
      </c>
      <c r="AA81" s="125" t="str">
        <f t="shared" si="49"/>
        <v xml:space="preserve"> </v>
      </c>
      <c r="AB81" s="125" t="str">
        <f t="shared" si="49"/>
        <v xml:space="preserve"> </v>
      </c>
      <c r="AC81" s="125" t="str">
        <f t="shared" si="49"/>
        <v xml:space="preserve"> </v>
      </c>
      <c r="AD81" s="125" t="str">
        <f t="shared" si="49"/>
        <v xml:space="preserve"> </v>
      </c>
      <c r="AE81" s="125" t="str">
        <f t="shared" si="49"/>
        <v xml:space="preserve"> </v>
      </c>
      <c r="AF81" s="125">
        <f t="shared" ca="1" si="49"/>
        <v>0</v>
      </c>
      <c r="AG81" s="125">
        <f t="shared" ca="1" si="49"/>
        <v>0</v>
      </c>
      <c r="AH81" s="125">
        <f t="shared" ca="1" si="49"/>
        <v>0</v>
      </c>
      <c r="AI81" s="125">
        <f t="shared" ca="1" si="49"/>
        <v>0</v>
      </c>
      <c r="AJ81" s="125">
        <f t="shared" ca="1" si="49"/>
        <v>0</v>
      </c>
      <c r="AK81" s="125">
        <f t="shared" ca="1" si="49"/>
        <v>0</v>
      </c>
      <c r="AL81" s="125">
        <f t="shared" ca="1" si="49"/>
        <v>0</v>
      </c>
      <c r="AM81" s="125">
        <f t="shared" ca="1" si="49"/>
        <v>0</v>
      </c>
      <c r="AN81" s="125">
        <f t="shared" ca="1" si="49"/>
        <v>0</v>
      </c>
      <c r="AO81" s="125">
        <f t="shared" ca="1" si="49"/>
        <v>0</v>
      </c>
      <c r="AP81" s="125">
        <f t="shared" ca="1" si="49"/>
        <v>0</v>
      </c>
      <c r="AQ81" s="125">
        <f t="shared" ref="AQ81:BH81" ca="1" si="50">IF(AQ$2-$K$2&lt;$D28-1," ",AQ28*AQ$3)</f>
        <v>0</v>
      </c>
      <c r="AR81" s="125">
        <f t="shared" ca="1" si="50"/>
        <v>0</v>
      </c>
      <c r="AS81" s="125">
        <f t="shared" ca="1" si="50"/>
        <v>0</v>
      </c>
      <c r="AT81" s="125">
        <f t="shared" ca="1" si="50"/>
        <v>0</v>
      </c>
      <c r="AU81" s="125">
        <f t="shared" ca="1" si="50"/>
        <v>0</v>
      </c>
      <c r="AV81" s="125">
        <f t="shared" ca="1" si="50"/>
        <v>0</v>
      </c>
      <c r="AW81" s="125">
        <f t="shared" ca="1" si="50"/>
        <v>0</v>
      </c>
      <c r="AX81" s="125">
        <f t="shared" ca="1" si="50"/>
        <v>0</v>
      </c>
      <c r="AY81" s="125">
        <f t="shared" ca="1" si="50"/>
        <v>0</v>
      </c>
      <c r="AZ81" s="125">
        <f t="shared" ca="1" si="50"/>
        <v>0</v>
      </c>
      <c r="BA81" s="125">
        <f t="shared" ca="1" si="50"/>
        <v>0</v>
      </c>
      <c r="BB81" s="125">
        <f t="shared" ca="1" si="50"/>
        <v>0</v>
      </c>
      <c r="BC81" s="125">
        <f t="shared" ca="1" si="50"/>
        <v>0</v>
      </c>
      <c r="BD81" s="125">
        <f t="shared" ca="1" si="50"/>
        <v>0</v>
      </c>
      <c r="BE81" s="125">
        <f t="shared" ca="1" si="50"/>
        <v>0</v>
      </c>
      <c r="BF81" s="125">
        <f t="shared" ca="1" si="50"/>
        <v>0</v>
      </c>
      <c r="BG81" s="125">
        <f t="shared" ca="1" si="50"/>
        <v>0</v>
      </c>
      <c r="BH81" s="125">
        <f t="shared" ca="1" si="50"/>
        <v>0</v>
      </c>
    </row>
    <row r="82" spans="1:60">
      <c r="A82" s="104"/>
      <c r="B82" s="104"/>
      <c r="C82" s="104"/>
      <c r="D82" s="104"/>
      <c r="E82" s="104" t="s">
        <v>217</v>
      </c>
      <c r="F82" s="104">
        <f ca="1">OFFSET('Primary Inputs'!$E$12,0,Calculations!$D29-1)</f>
        <v>0</v>
      </c>
      <c r="G82" s="104"/>
      <c r="H82" s="125">
        <f t="shared" si="11"/>
        <v>0</v>
      </c>
      <c r="I82" s="125">
        <f t="shared" si="12"/>
        <v>0</v>
      </c>
      <c r="J82" s="125">
        <f t="shared" ca="1" si="6"/>
        <v>0</v>
      </c>
      <c r="K82" s="125" t="str">
        <f t="shared" ref="K82:AP82" si="51">IF(K$2-$K$2&lt;$D29-1," ",K29*K$3)</f>
        <v xml:space="preserve"> </v>
      </c>
      <c r="L82" s="125" t="str">
        <f t="shared" si="51"/>
        <v xml:space="preserve"> </v>
      </c>
      <c r="M82" s="125" t="str">
        <f t="shared" si="51"/>
        <v xml:space="preserve"> </v>
      </c>
      <c r="N82" s="125" t="str">
        <f t="shared" si="51"/>
        <v xml:space="preserve"> </v>
      </c>
      <c r="O82" s="125" t="str">
        <f t="shared" si="51"/>
        <v xml:space="preserve"> </v>
      </c>
      <c r="P82" s="125" t="str">
        <f t="shared" si="51"/>
        <v xml:space="preserve"> </v>
      </c>
      <c r="Q82" s="125" t="str">
        <f t="shared" si="51"/>
        <v xml:space="preserve"> </v>
      </c>
      <c r="R82" s="125" t="str">
        <f t="shared" si="51"/>
        <v xml:space="preserve"> </v>
      </c>
      <c r="S82" s="125" t="str">
        <f t="shared" si="51"/>
        <v xml:space="preserve"> </v>
      </c>
      <c r="T82" s="125" t="str">
        <f t="shared" si="51"/>
        <v xml:space="preserve"> </v>
      </c>
      <c r="U82" s="125" t="str">
        <f t="shared" si="51"/>
        <v xml:space="preserve"> </v>
      </c>
      <c r="V82" s="125" t="str">
        <f t="shared" si="51"/>
        <v xml:space="preserve"> </v>
      </c>
      <c r="W82" s="125" t="str">
        <f t="shared" si="51"/>
        <v xml:space="preserve"> </v>
      </c>
      <c r="X82" s="125" t="str">
        <f t="shared" si="51"/>
        <v xml:space="preserve"> </v>
      </c>
      <c r="Y82" s="125" t="str">
        <f t="shared" si="51"/>
        <v xml:space="preserve"> </v>
      </c>
      <c r="Z82" s="125" t="str">
        <f t="shared" si="51"/>
        <v xml:space="preserve"> </v>
      </c>
      <c r="AA82" s="125" t="str">
        <f t="shared" si="51"/>
        <v xml:space="preserve"> </v>
      </c>
      <c r="AB82" s="125" t="str">
        <f t="shared" si="51"/>
        <v xml:space="preserve"> </v>
      </c>
      <c r="AC82" s="125" t="str">
        <f t="shared" si="51"/>
        <v xml:space="preserve"> </v>
      </c>
      <c r="AD82" s="125" t="str">
        <f t="shared" si="51"/>
        <v xml:space="preserve"> </v>
      </c>
      <c r="AE82" s="125" t="str">
        <f t="shared" si="51"/>
        <v xml:space="preserve"> </v>
      </c>
      <c r="AF82" s="125" t="str">
        <f t="shared" si="51"/>
        <v xml:space="preserve"> </v>
      </c>
      <c r="AG82" s="125">
        <f t="shared" ca="1" si="51"/>
        <v>0</v>
      </c>
      <c r="AH82" s="125">
        <f t="shared" ca="1" si="51"/>
        <v>0</v>
      </c>
      <c r="AI82" s="125">
        <f t="shared" ca="1" si="51"/>
        <v>0</v>
      </c>
      <c r="AJ82" s="125">
        <f t="shared" ca="1" si="51"/>
        <v>0</v>
      </c>
      <c r="AK82" s="125">
        <f t="shared" ca="1" si="51"/>
        <v>0</v>
      </c>
      <c r="AL82" s="125">
        <f t="shared" ca="1" si="51"/>
        <v>0</v>
      </c>
      <c r="AM82" s="125">
        <f t="shared" ca="1" si="51"/>
        <v>0</v>
      </c>
      <c r="AN82" s="125">
        <f t="shared" ca="1" si="51"/>
        <v>0</v>
      </c>
      <c r="AO82" s="125">
        <f t="shared" ca="1" si="51"/>
        <v>0</v>
      </c>
      <c r="AP82" s="125">
        <f t="shared" ca="1" si="51"/>
        <v>0</v>
      </c>
      <c r="AQ82" s="125">
        <f t="shared" ref="AQ82:BH82" ca="1" si="52">IF(AQ$2-$K$2&lt;$D29-1," ",AQ29*AQ$3)</f>
        <v>0</v>
      </c>
      <c r="AR82" s="125">
        <f t="shared" ca="1" si="52"/>
        <v>0</v>
      </c>
      <c r="AS82" s="125">
        <f t="shared" ca="1" si="52"/>
        <v>0</v>
      </c>
      <c r="AT82" s="125">
        <f t="shared" ca="1" si="52"/>
        <v>0</v>
      </c>
      <c r="AU82" s="125">
        <f t="shared" ca="1" si="52"/>
        <v>0</v>
      </c>
      <c r="AV82" s="125">
        <f t="shared" ca="1" si="52"/>
        <v>0</v>
      </c>
      <c r="AW82" s="125">
        <f t="shared" ca="1" si="52"/>
        <v>0</v>
      </c>
      <c r="AX82" s="125">
        <f t="shared" ca="1" si="52"/>
        <v>0</v>
      </c>
      <c r="AY82" s="125">
        <f t="shared" ca="1" si="52"/>
        <v>0</v>
      </c>
      <c r="AZ82" s="125">
        <f t="shared" ca="1" si="52"/>
        <v>0</v>
      </c>
      <c r="BA82" s="125">
        <f t="shared" ca="1" si="52"/>
        <v>0</v>
      </c>
      <c r="BB82" s="125">
        <f t="shared" ca="1" si="52"/>
        <v>0</v>
      </c>
      <c r="BC82" s="125">
        <f t="shared" ca="1" si="52"/>
        <v>0</v>
      </c>
      <c r="BD82" s="125">
        <f t="shared" ca="1" si="52"/>
        <v>0</v>
      </c>
      <c r="BE82" s="125">
        <f t="shared" ca="1" si="52"/>
        <v>0</v>
      </c>
      <c r="BF82" s="125">
        <f t="shared" ca="1" si="52"/>
        <v>0</v>
      </c>
      <c r="BG82" s="125">
        <f t="shared" ca="1" si="52"/>
        <v>0</v>
      </c>
      <c r="BH82" s="125">
        <f t="shared" ca="1" si="52"/>
        <v>0</v>
      </c>
    </row>
    <row r="83" spans="1:60">
      <c r="A83" s="104"/>
      <c r="B83" s="104"/>
      <c r="C83" s="104"/>
      <c r="D83" s="104"/>
      <c r="E83" s="104" t="s">
        <v>218</v>
      </c>
      <c r="F83" s="104">
        <f ca="1">OFFSET('Primary Inputs'!$E$12,0,Calculations!$D30-1)</f>
        <v>0</v>
      </c>
      <c r="G83" s="104"/>
      <c r="H83" s="125">
        <f t="shared" si="11"/>
        <v>0</v>
      </c>
      <c r="I83" s="125">
        <f t="shared" si="12"/>
        <v>0</v>
      </c>
      <c r="J83" s="125">
        <f t="shared" ca="1" si="6"/>
        <v>0</v>
      </c>
      <c r="K83" s="125" t="str">
        <f t="shared" ref="K83:AP83" si="53">IF(K$2-$K$2&lt;$D30-1," ",K30*K$3)</f>
        <v xml:space="preserve"> </v>
      </c>
      <c r="L83" s="125" t="str">
        <f t="shared" si="53"/>
        <v xml:space="preserve"> </v>
      </c>
      <c r="M83" s="125" t="str">
        <f t="shared" si="53"/>
        <v xml:space="preserve"> </v>
      </c>
      <c r="N83" s="125" t="str">
        <f t="shared" si="53"/>
        <v xml:space="preserve"> </v>
      </c>
      <c r="O83" s="125" t="str">
        <f t="shared" si="53"/>
        <v xml:space="preserve"> </v>
      </c>
      <c r="P83" s="125" t="str">
        <f t="shared" si="53"/>
        <v xml:space="preserve"> </v>
      </c>
      <c r="Q83" s="125" t="str">
        <f t="shared" si="53"/>
        <v xml:space="preserve"> </v>
      </c>
      <c r="R83" s="125" t="str">
        <f t="shared" si="53"/>
        <v xml:space="preserve"> </v>
      </c>
      <c r="S83" s="125" t="str">
        <f t="shared" si="53"/>
        <v xml:space="preserve"> </v>
      </c>
      <c r="T83" s="125" t="str">
        <f t="shared" si="53"/>
        <v xml:space="preserve"> </v>
      </c>
      <c r="U83" s="125" t="str">
        <f t="shared" si="53"/>
        <v xml:space="preserve"> </v>
      </c>
      <c r="V83" s="125" t="str">
        <f t="shared" si="53"/>
        <v xml:space="preserve"> </v>
      </c>
      <c r="W83" s="125" t="str">
        <f t="shared" si="53"/>
        <v xml:space="preserve"> </v>
      </c>
      <c r="X83" s="125" t="str">
        <f t="shared" si="53"/>
        <v xml:space="preserve"> </v>
      </c>
      <c r="Y83" s="125" t="str">
        <f t="shared" si="53"/>
        <v xml:space="preserve"> </v>
      </c>
      <c r="Z83" s="125" t="str">
        <f t="shared" si="53"/>
        <v xml:space="preserve"> </v>
      </c>
      <c r="AA83" s="125" t="str">
        <f t="shared" si="53"/>
        <v xml:space="preserve"> </v>
      </c>
      <c r="AB83" s="125" t="str">
        <f t="shared" si="53"/>
        <v xml:space="preserve"> </v>
      </c>
      <c r="AC83" s="125" t="str">
        <f t="shared" si="53"/>
        <v xml:space="preserve"> </v>
      </c>
      <c r="AD83" s="125" t="str">
        <f t="shared" si="53"/>
        <v xml:space="preserve"> </v>
      </c>
      <c r="AE83" s="125" t="str">
        <f t="shared" si="53"/>
        <v xml:space="preserve"> </v>
      </c>
      <c r="AF83" s="125" t="str">
        <f t="shared" si="53"/>
        <v xml:space="preserve"> </v>
      </c>
      <c r="AG83" s="125" t="str">
        <f t="shared" si="53"/>
        <v xml:space="preserve"> </v>
      </c>
      <c r="AH83" s="125">
        <f t="shared" ca="1" si="53"/>
        <v>0</v>
      </c>
      <c r="AI83" s="125">
        <f t="shared" ca="1" si="53"/>
        <v>0</v>
      </c>
      <c r="AJ83" s="125">
        <f t="shared" ca="1" si="53"/>
        <v>0</v>
      </c>
      <c r="AK83" s="125">
        <f t="shared" ca="1" si="53"/>
        <v>0</v>
      </c>
      <c r="AL83" s="125">
        <f t="shared" ca="1" si="53"/>
        <v>0</v>
      </c>
      <c r="AM83" s="125">
        <f t="shared" ca="1" si="53"/>
        <v>0</v>
      </c>
      <c r="AN83" s="125">
        <f t="shared" ca="1" si="53"/>
        <v>0</v>
      </c>
      <c r="AO83" s="125">
        <f t="shared" ca="1" si="53"/>
        <v>0</v>
      </c>
      <c r="AP83" s="125">
        <f t="shared" ca="1" si="53"/>
        <v>0</v>
      </c>
      <c r="AQ83" s="125">
        <f t="shared" ref="AQ83:BH83" ca="1" si="54">IF(AQ$2-$K$2&lt;$D30-1," ",AQ30*AQ$3)</f>
        <v>0</v>
      </c>
      <c r="AR83" s="125">
        <f t="shared" ca="1" si="54"/>
        <v>0</v>
      </c>
      <c r="AS83" s="125">
        <f t="shared" ca="1" si="54"/>
        <v>0</v>
      </c>
      <c r="AT83" s="125">
        <f t="shared" ca="1" si="54"/>
        <v>0</v>
      </c>
      <c r="AU83" s="125">
        <f t="shared" ca="1" si="54"/>
        <v>0</v>
      </c>
      <c r="AV83" s="125">
        <f t="shared" ca="1" si="54"/>
        <v>0</v>
      </c>
      <c r="AW83" s="125">
        <f t="shared" ca="1" si="54"/>
        <v>0</v>
      </c>
      <c r="AX83" s="125">
        <f t="shared" ca="1" si="54"/>
        <v>0</v>
      </c>
      <c r="AY83" s="125">
        <f t="shared" ca="1" si="54"/>
        <v>0</v>
      </c>
      <c r="AZ83" s="125">
        <f t="shared" ca="1" si="54"/>
        <v>0</v>
      </c>
      <c r="BA83" s="125">
        <f t="shared" ca="1" si="54"/>
        <v>0</v>
      </c>
      <c r="BB83" s="125">
        <f t="shared" ca="1" si="54"/>
        <v>0</v>
      </c>
      <c r="BC83" s="125">
        <f t="shared" ca="1" si="54"/>
        <v>0</v>
      </c>
      <c r="BD83" s="125">
        <f t="shared" ca="1" si="54"/>
        <v>0</v>
      </c>
      <c r="BE83" s="125">
        <f t="shared" ca="1" si="54"/>
        <v>0</v>
      </c>
      <c r="BF83" s="125">
        <f t="shared" ca="1" si="54"/>
        <v>0</v>
      </c>
      <c r="BG83" s="125">
        <f t="shared" ca="1" si="54"/>
        <v>0</v>
      </c>
      <c r="BH83" s="125">
        <f t="shared" ca="1" si="54"/>
        <v>0</v>
      </c>
    </row>
    <row r="84" spans="1:60">
      <c r="A84" s="104"/>
      <c r="B84" s="104"/>
      <c r="C84" s="104"/>
      <c r="D84" s="104"/>
      <c r="E84" s="104" t="s">
        <v>219</v>
      </c>
      <c r="F84" s="104">
        <f ca="1">OFFSET('Primary Inputs'!$E$12,0,Calculations!$D31-1)</f>
        <v>0</v>
      </c>
      <c r="G84" s="104"/>
      <c r="H84" s="125">
        <f t="shared" si="11"/>
        <v>0</v>
      </c>
      <c r="I84" s="125">
        <f t="shared" si="12"/>
        <v>0</v>
      </c>
      <c r="J84" s="125">
        <f t="shared" ca="1" si="6"/>
        <v>0</v>
      </c>
      <c r="K84" s="125" t="str">
        <f t="shared" ref="K84:AP84" si="55">IF(K$2-$K$2&lt;$D31-1," ",K31*K$3)</f>
        <v xml:space="preserve"> </v>
      </c>
      <c r="L84" s="125" t="str">
        <f t="shared" si="55"/>
        <v xml:space="preserve"> </v>
      </c>
      <c r="M84" s="125" t="str">
        <f t="shared" si="55"/>
        <v xml:space="preserve"> </v>
      </c>
      <c r="N84" s="125" t="str">
        <f t="shared" si="55"/>
        <v xml:space="preserve"> </v>
      </c>
      <c r="O84" s="125" t="str">
        <f t="shared" si="55"/>
        <v xml:space="preserve"> </v>
      </c>
      <c r="P84" s="125" t="str">
        <f t="shared" si="55"/>
        <v xml:space="preserve"> </v>
      </c>
      <c r="Q84" s="125" t="str">
        <f t="shared" si="55"/>
        <v xml:space="preserve"> </v>
      </c>
      <c r="R84" s="125" t="str">
        <f t="shared" si="55"/>
        <v xml:space="preserve"> </v>
      </c>
      <c r="S84" s="125" t="str">
        <f t="shared" si="55"/>
        <v xml:space="preserve"> </v>
      </c>
      <c r="T84" s="125" t="str">
        <f t="shared" si="55"/>
        <v xml:space="preserve"> </v>
      </c>
      <c r="U84" s="125" t="str">
        <f t="shared" si="55"/>
        <v xml:space="preserve"> </v>
      </c>
      <c r="V84" s="125" t="str">
        <f t="shared" si="55"/>
        <v xml:space="preserve"> </v>
      </c>
      <c r="W84" s="125" t="str">
        <f t="shared" si="55"/>
        <v xml:space="preserve"> </v>
      </c>
      <c r="X84" s="125" t="str">
        <f t="shared" si="55"/>
        <v xml:space="preserve"> </v>
      </c>
      <c r="Y84" s="125" t="str">
        <f t="shared" si="55"/>
        <v xml:space="preserve"> </v>
      </c>
      <c r="Z84" s="125" t="str">
        <f t="shared" si="55"/>
        <v xml:space="preserve"> </v>
      </c>
      <c r="AA84" s="125" t="str">
        <f t="shared" si="55"/>
        <v xml:space="preserve"> </v>
      </c>
      <c r="AB84" s="125" t="str">
        <f t="shared" si="55"/>
        <v xml:space="preserve"> </v>
      </c>
      <c r="AC84" s="125" t="str">
        <f t="shared" si="55"/>
        <v xml:space="preserve"> </v>
      </c>
      <c r="AD84" s="125" t="str">
        <f t="shared" si="55"/>
        <v xml:space="preserve"> </v>
      </c>
      <c r="AE84" s="125" t="str">
        <f t="shared" si="55"/>
        <v xml:space="preserve"> </v>
      </c>
      <c r="AF84" s="125" t="str">
        <f t="shared" si="55"/>
        <v xml:space="preserve"> </v>
      </c>
      <c r="AG84" s="125" t="str">
        <f t="shared" si="55"/>
        <v xml:space="preserve"> </v>
      </c>
      <c r="AH84" s="125" t="str">
        <f t="shared" si="55"/>
        <v xml:space="preserve"> </v>
      </c>
      <c r="AI84" s="125">
        <f t="shared" ca="1" si="55"/>
        <v>0</v>
      </c>
      <c r="AJ84" s="125">
        <f t="shared" ca="1" si="55"/>
        <v>0</v>
      </c>
      <c r="AK84" s="125">
        <f t="shared" ca="1" si="55"/>
        <v>0</v>
      </c>
      <c r="AL84" s="125">
        <f t="shared" ca="1" si="55"/>
        <v>0</v>
      </c>
      <c r="AM84" s="125">
        <f t="shared" ca="1" si="55"/>
        <v>0</v>
      </c>
      <c r="AN84" s="125">
        <f t="shared" ca="1" si="55"/>
        <v>0</v>
      </c>
      <c r="AO84" s="125">
        <f t="shared" ca="1" si="55"/>
        <v>0</v>
      </c>
      <c r="AP84" s="125">
        <f t="shared" ca="1" si="55"/>
        <v>0</v>
      </c>
      <c r="AQ84" s="125">
        <f t="shared" ref="AQ84:BH84" ca="1" si="56">IF(AQ$2-$K$2&lt;$D31-1," ",AQ31*AQ$3)</f>
        <v>0</v>
      </c>
      <c r="AR84" s="125">
        <f t="shared" ca="1" si="56"/>
        <v>0</v>
      </c>
      <c r="AS84" s="125">
        <f t="shared" ca="1" si="56"/>
        <v>0</v>
      </c>
      <c r="AT84" s="125">
        <f t="shared" ca="1" si="56"/>
        <v>0</v>
      </c>
      <c r="AU84" s="125">
        <f t="shared" ca="1" si="56"/>
        <v>0</v>
      </c>
      <c r="AV84" s="125">
        <f t="shared" ca="1" si="56"/>
        <v>0</v>
      </c>
      <c r="AW84" s="125">
        <f t="shared" ca="1" si="56"/>
        <v>0</v>
      </c>
      <c r="AX84" s="125">
        <f t="shared" ca="1" si="56"/>
        <v>0</v>
      </c>
      <c r="AY84" s="125">
        <f t="shared" ca="1" si="56"/>
        <v>0</v>
      </c>
      <c r="AZ84" s="125">
        <f t="shared" ca="1" si="56"/>
        <v>0</v>
      </c>
      <c r="BA84" s="125">
        <f t="shared" ca="1" si="56"/>
        <v>0</v>
      </c>
      <c r="BB84" s="125">
        <f t="shared" ca="1" si="56"/>
        <v>0</v>
      </c>
      <c r="BC84" s="125">
        <f t="shared" ca="1" si="56"/>
        <v>0</v>
      </c>
      <c r="BD84" s="125">
        <f t="shared" ca="1" si="56"/>
        <v>0</v>
      </c>
      <c r="BE84" s="125">
        <f t="shared" ca="1" si="56"/>
        <v>0</v>
      </c>
      <c r="BF84" s="125">
        <f t="shared" ca="1" si="56"/>
        <v>0</v>
      </c>
      <c r="BG84" s="125">
        <f t="shared" ca="1" si="56"/>
        <v>0</v>
      </c>
      <c r="BH84" s="125">
        <f t="shared" ca="1" si="56"/>
        <v>0</v>
      </c>
    </row>
    <row r="85" spans="1:60">
      <c r="A85" s="104"/>
      <c r="B85" s="104"/>
      <c r="C85" s="104"/>
      <c r="D85" s="104"/>
      <c r="E85" s="104" t="s">
        <v>220</v>
      </c>
      <c r="F85" s="104">
        <f ca="1">OFFSET('Primary Inputs'!$E$12,0,Calculations!$D32-1)</f>
        <v>0</v>
      </c>
      <c r="G85" s="104"/>
      <c r="H85" s="125">
        <f t="shared" si="11"/>
        <v>0</v>
      </c>
      <c r="I85" s="125">
        <f t="shared" si="12"/>
        <v>0</v>
      </c>
      <c r="J85" s="125">
        <f t="shared" ca="1" si="6"/>
        <v>0</v>
      </c>
      <c r="K85" s="125" t="str">
        <f t="shared" ref="K85:AP85" si="57">IF(K$2-$K$2&lt;$D32-1," ",K32*K$3)</f>
        <v xml:space="preserve"> </v>
      </c>
      <c r="L85" s="125" t="str">
        <f t="shared" si="57"/>
        <v xml:space="preserve"> </v>
      </c>
      <c r="M85" s="125" t="str">
        <f t="shared" si="57"/>
        <v xml:space="preserve"> </v>
      </c>
      <c r="N85" s="125" t="str">
        <f t="shared" si="57"/>
        <v xml:space="preserve"> </v>
      </c>
      <c r="O85" s="125" t="str">
        <f t="shared" si="57"/>
        <v xml:space="preserve"> </v>
      </c>
      <c r="P85" s="125" t="str">
        <f t="shared" si="57"/>
        <v xml:space="preserve"> </v>
      </c>
      <c r="Q85" s="125" t="str">
        <f t="shared" si="57"/>
        <v xml:space="preserve"> </v>
      </c>
      <c r="R85" s="125" t="str">
        <f t="shared" si="57"/>
        <v xml:space="preserve"> </v>
      </c>
      <c r="S85" s="125" t="str">
        <f t="shared" si="57"/>
        <v xml:space="preserve"> </v>
      </c>
      <c r="T85" s="125" t="str">
        <f t="shared" si="57"/>
        <v xml:space="preserve"> </v>
      </c>
      <c r="U85" s="125" t="str">
        <f t="shared" si="57"/>
        <v xml:space="preserve"> </v>
      </c>
      <c r="V85" s="125" t="str">
        <f t="shared" si="57"/>
        <v xml:space="preserve"> </v>
      </c>
      <c r="W85" s="125" t="str">
        <f t="shared" si="57"/>
        <v xml:space="preserve"> </v>
      </c>
      <c r="X85" s="125" t="str">
        <f t="shared" si="57"/>
        <v xml:space="preserve"> </v>
      </c>
      <c r="Y85" s="125" t="str">
        <f t="shared" si="57"/>
        <v xml:space="preserve"> </v>
      </c>
      <c r="Z85" s="125" t="str">
        <f t="shared" si="57"/>
        <v xml:space="preserve"> </v>
      </c>
      <c r="AA85" s="125" t="str">
        <f t="shared" si="57"/>
        <v xml:space="preserve"> </v>
      </c>
      <c r="AB85" s="125" t="str">
        <f t="shared" si="57"/>
        <v xml:space="preserve"> </v>
      </c>
      <c r="AC85" s="125" t="str">
        <f t="shared" si="57"/>
        <v xml:space="preserve"> </v>
      </c>
      <c r="AD85" s="125" t="str">
        <f t="shared" si="57"/>
        <v xml:space="preserve"> </v>
      </c>
      <c r="AE85" s="125" t="str">
        <f t="shared" si="57"/>
        <v xml:space="preserve"> </v>
      </c>
      <c r="AF85" s="125" t="str">
        <f t="shared" si="57"/>
        <v xml:space="preserve"> </v>
      </c>
      <c r="AG85" s="125" t="str">
        <f t="shared" si="57"/>
        <v xml:space="preserve"> </v>
      </c>
      <c r="AH85" s="125" t="str">
        <f t="shared" si="57"/>
        <v xml:space="preserve"> </v>
      </c>
      <c r="AI85" s="125" t="str">
        <f t="shared" si="57"/>
        <v xml:space="preserve"> </v>
      </c>
      <c r="AJ85" s="125">
        <f t="shared" ca="1" si="57"/>
        <v>0</v>
      </c>
      <c r="AK85" s="125">
        <f t="shared" ca="1" si="57"/>
        <v>0</v>
      </c>
      <c r="AL85" s="125">
        <f t="shared" ca="1" si="57"/>
        <v>0</v>
      </c>
      <c r="AM85" s="125">
        <f t="shared" ca="1" si="57"/>
        <v>0</v>
      </c>
      <c r="AN85" s="125">
        <f t="shared" ca="1" si="57"/>
        <v>0</v>
      </c>
      <c r="AO85" s="125">
        <f t="shared" ca="1" si="57"/>
        <v>0</v>
      </c>
      <c r="AP85" s="125">
        <f t="shared" ca="1" si="57"/>
        <v>0</v>
      </c>
      <c r="AQ85" s="125">
        <f t="shared" ref="AQ85:BH85" ca="1" si="58">IF(AQ$2-$K$2&lt;$D32-1," ",AQ32*AQ$3)</f>
        <v>0</v>
      </c>
      <c r="AR85" s="125">
        <f t="shared" ca="1" si="58"/>
        <v>0</v>
      </c>
      <c r="AS85" s="125">
        <f t="shared" ca="1" si="58"/>
        <v>0</v>
      </c>
      <c r="AT85" s="125">
        <f t="shared" ca="1" si="58"/>
        <v>0</v>
      </c>
      <c r="AU85" s="125">
        <f t="shared" ca="1" si="58"/>
        <v>0</v>
      </c>
      <c r="AV85" s="125">
        <f t="shared" ca="1" si="58"/>
        <v>0</v>
      </c>
      <c r="AW85" s="125">
        <f t="shared" ca="1" si="58"/>
        <v>0</v>
      </c>
      <c r="AX85" s="125">
        <f t="shared" ca="1" si="58"/>
        <v>0</v>
      </c>
      <c r="AY85" s="125">
        <f t="shared" ca="1" si="58"/>
        <v>0</v>
      </c>
      <c r="AZ85" s="125">
        <f t="shared" ca="1" si="58"/>
        <v>0</v>
      </c>
      <c r="BA85" s="125">
        <f t="shared" ca="1" si="58"/>
        <v>0</v>
      </c>
      <c r="BB85" s="125">
        <f t="shared" ca="1" si="58"/>
        <v>0</v>
      </c>
      <c r="BC85" s="125">
        <f t="shared" ca="1" si="58"/>
        <v>0</v>
      </c>
      <c r="BD85" s="125">
        <f t="shared" ca="1" si="58"/>
        <v>0</v>
      </c>
      <c r="BE85" s="125">
        <f t="shared" ca="1" si="58"/>
        <v>0</v>
      </c>
      <c r="BF85" s="125">
        <f t="shared" ca="1" si="58"/>
        <v>0</v>
      </c>
      <c r="BG85" s="125">
        <f t="shared" ca="1" si="58"/>
        <v>0</v>
      </c>
      <c r="BH85" s="125">
        <f t="shared" ca="1" si="58"/>
        <v>0</v>
      </c>
    </row>
    <row r="86" spans="1:60">
      <c r="A86" s="104"/>
      <c r="B86" s="104"/>
      <c r="C86" s="104"/>
      <c r="D86" s="104"/>
      <c r="E86" s="104" t="s">
        <v>221</v>
      </c>
      <c r="F86" s="104">
        <f ca="1">OFFSET('Primary Inputs'!$E$12,0,Calculations!$D33-1)</f>
        <v>0</v>
      </c>
      <c r="G86" s="104"/>
      <c r="H86" s="125">
        <f t="shared" si="11"/>
        <v>0</v>
      </c>
      <c r="I86" s="125">
        <f t="shared" si="12"/>
        <v>0</v>
      </c>
      <c r="J86" s="125">
        <f t="shared" ca="1" si="6"/>
        <v>0</v>
      </c>
      <c r="K86" s="125" t="str">
        <f t="shared" ref="K86:AP86" si="59">IF(K$2-$K$2&lt;$D33-1," ",K33*K$3)</f>
        <v xml:space="preserve"> </v>
      </c>
      <c r="L86" s="125" t="str">
        <f t="shared" si="59"/>
        <v xml:space="preserve"> </v>
      </c>
      <c r="M86" s="125" t="str">
        <f t="shared" si="59"/>
        <v xml:space="preserve"> </v>
      </c>
      <c r="N86" s="125" t="str">
        <f t="shared" si="59"/>
        <v xml:space="preserve"> </v>
      </c>
      <c r="O86" s="125" t="str">
        <f t="shared" si="59"/>
        <v xml:space="preserve"> </v>
      </c>
      <c r="P86" s="125" t="str">
        <f t="shared" si="59"/>
        <v xml:space="preserve"> </v>
      </c>
      <c r="Q86" s="125" t="str">
        <f t="shared" si="59"/>
        <v xml:space="preserve"> </v>
      </c>
      <c r="R86" s="125" t="str">
        <f t="shared" si="59"/>
        <v xml:space="preserve"> </v>
      </c>
      <c r="S86" s="125" t="str">
        <f t="shared" si="59"/>
        <v xml:space="preserve"> </v>
      </c>
      <c r="T86" s="125" t="str">
        <f t="shared" si="59"/>
        <v xml:space="preserve"> </v>
      </c>
      <c r="U86" s="125" t="str">
        <f t="shared" si="59"/>
        <v xml:space="preserve"> </v>
      </c>
      <c r="V86" s="125" t="str">
        <f t="shared" si="59"/>
        <v xml:space="preserve"> </v>
      </c>
      <c r="W86" s="125" t="str">
        <f t="shared" si="59"/>
        <v xml:space="preserve"> </v>
      </c>
      <c r="X86" s="125" t="str">
        <f t="shared" si="59"/>
        <v xml:space="preserve"> </v>
      </c>
      <c r="Y86" s="125" t="str">
        <f t="shared" si="59"/>
        <v xml:space="preserve"> </v>
      </c>
      <c r="Z86" s="125" t="str">
        <f t="shared" si="59"/>
        <v xml:space="preserve"> </v>
      </c>
      <c r="AA86" s="125" t="str">
        <f t="shared" si="59"/>
        <v xml:space="preserve"> </v>
      </c>
      <c r="AB86" s="125" t="str">
        <f t="shared" si="59"/>
        <v xml:space="preserve"> </v>
      </c>
      <c r="AC86" s="125" t="str">
        <f t="shared" si="59"/>
        <v xml:space="preserve"> </v>
      </c>
      <c r="AD86" s="125" t="str">
        <f t="shared" si="59"/>
        <v xml:space="preserve"> </v>
      </c>
      <c r="AE86" s="125" t="str">
        <f t="shared" si="59"/>
        <v xml:space="preserve"> </v>
      </c>
      <c r="AF86" s="125" t="str">
        <f t="shared" si="59"/>
        <v xml:space="preserve"> </v>
      </c>
      <c r="AG86" s="125" t="str">
        <f t="shared" si="59"/>
        <v xml:space="preserve"> </v>
      </c>
      <c r="AH86" s="125" t="str">
        <f t="shared" si="59"/>
        <v xml:space="preserve"> </v>
      </c>
      <c r="AI86" s="125" t="str">
        <f t="shared" si="59"/>
        <v xml:space="preserve"> </v>
      </c>
      <c r="AJ86" s="125" t="str">
        <f t="shared" si="59"/>
        <v xml:space="preserve"> </v>
      </c>
      <c r="AK86" s="125">
        <f t="shared" ca="1" si="59"/>
        <v>0</v>
      </c>
      <c r="AL86" s="125">
        <f t="shared" ca="1" si="59"/>
        <v>0</v>
      </c>
      <c r="AM86" s="125">
        <f t="shared" ca="1" si="59"/>
        <v>0</v>
      </c>
      <c r="AN86" s="125">
        <f t="shared" ca="1" si="59"/>
        <v>0</v>
      </c>
      <c r="AO86" s="125">
        <f t="shared" ca="1" si="59"/>
        <v>0</v>
      </c>
      <c r="AP86" s="125">
        <f t="shared" ca="1" si="59"/>
        <v>0</v>
      </c>
      <c r="AQ86" s="125">
        <f t="shared" ref="AQ86:BH86" ca="1" si="60">IF(AQ$2-$K$2&lt;$D33-1," ",AQ33*AQ$3)</f>
        <v>0</v>
      </c>
      <c r="AR86" s="125">
        <f t="shared" ca="1" si="60"/>
        <v>0</v>
      </c>
      <c r="AS86" s="125">
        <f t="shared" ca="1" si="60"/>
        <v>0</v>
      </c>
      <c r="AT86" s="125">
        <f t="shared" ca="1" si="60"/>
        <v>0</v>
      </c>
      <c r="AU86" s="125">
        <f t="shared" ca="1" si="60"/>
        <v>0</v>
      </c>
      <c r="AV86" s="125">
        <f t="shared" ca="1" si="60"/>
        <v>0</v>
      </c>
      <c r="AW86" s="125">
        <f t="shared" ca="1" si="60"/>
        <v>0</v>
      </c>
      <c r="AX86" s="125">
        <f t="shared" ca="1" si="60"/>
        <v>0</v>
      </c>
      <c r="AY86" s="125">
        <f t="shared" ca="1" si="60"/>
        <v>0</v>
      </c>
      <c r="AZ86" s="125">
        <f t="shared" ca="1" si="60"/>
        <v>0</v>
      </c>
      <c r="BA86" s="125">
        <f t="shared" ca="1" si="60"/>
        <v>0</v>
      </c>
      <c r="BB86" s="125">
        <f t="shared" ca="1" si="60"/>
        <v>0</v>
      </c>
      <c r="BC86" s="125">
        <f t="shared" ca="1" si="60"/>
        <v>0</v>
      </c>
      <c r="BD86" s="125">
        <f t="shared" ca="1" si="60"/>
        <v>0</v>
      </c>
      <c r="BE86" s="125">
        <f t="shared" ca="1" si="60"/>
        <v>0</v>
      </c>
      <c r="BF86" s="125">
        <f t="shared" ca="1" si="60"/>
        <v>0</v>
      </c>
      <c r="BG86" s="125">
        <f t="shared" ca="1" si="60"/>
        <v>0</v>
      </c>
      <c r="BH86" s="125">
        <f t="shared" ca="1" si="60"/>
        <v>0</v>
      </c>
    </row>
    <row r="87" spans="1:60">
      <c r="A87" s="104"/>
      <c r="B87" s="104"/>
      <c r="C87" s="104"/>
      <c r="D87" s="104"/>
      <c r="E87" s="104" t="s">
        <v>222</v>
      </c>
      <c r="F87" s="104">
        <f ca="1">OFFSET('Primary Inputs'!$E$12,0,Calculations!$D34-1)</f>
        <v>0</v>
      </c>
      <c r="G87" s="104"/>
      <c r="H87" s="125">
        <f t="shared" si="11"/>
        <v>0</v>
      </c>
      <c r="I87" s="125">
        <f t="shared" si="12"/>
        <v>0</v>
      </c>
      <c r="J87" s="125">
        <f t="shared" ca="1" si="6"/>
        <v>0</v>
      </c>
      <c r="K87" s="125" t="str">
        <f t="shared" ref="K87:AP87" si="61">IF(K$2-$K$2&lt;$D34-1," ",K34*K$3)</f>
        <v xml:space="preserve"> </v>
      </c>
      <c r="L87" s="125" t="str">
        <f t="shared" si="61"/>
        <v xml:space="preserve"> </v>
      </c>
      <c r="M87" s="125" t="str">
        <f t="shared" si="61"/>
        <v xml:space="preserve"> </v>
      </c>
      <c r="N87" s="125" t="str">
        <f t="shared" si="61"/>
        <v xml:space="preserve"> </v>
      </c>
      <c r="O87" s="125" t="str">
        <f t="shared" si="61"/>
        <v xml:space="preserve"> </v>
      </c>
      <c r="P87" s="125" t="str">
        <f t="shared" si="61"/>
        <v xml:space="preserve"> </v>
      </c>
      <c r="Q87" s="125" t="str">
        <f t="shared" si="61"/>
        <v xml:space="preserve"> </v>
      </c>
      <c r="R87" s="125" t="str">
        <f t="shared" si="61"/>
        <v xml:space="preserve"> </v>
      </c>
      <c r="S87" s="125" t="str">
        <f t="shared" si="61"/>
        <v xml:space="preserve"> </v>
      </c>
      <c r="T87" s="125" t="str">
        <f t="shared" si="61"/>
        <v xml:space="preserve"> </v>
      </c>
      <c r="U87" s="125" t="str">
        <f t="shared" si="61"/>
        <v xml:space="preserve"> </v>
      </c>
      <c r="V87" s="125" t="str">
        <f t="shared" si="61"/>
        <v xml:space="preserve"> </v>
      </c>
      <c r="W87" s="125" t="str">
        <f t="shared" si="61"/>
        <v xml:space="preserve"> </v>
      </c>
      <c r="X87" s="125" t="str">
        <f t="shared" si="61"/>
        <v xml:space="preserve"> </v>
      </c>
      <c r="Y87" s="125" t="str">
        <f t="shared" si="61"/>
        <v xml:space="preserve"> </v>
      </c>
      <c r="Z87" s="125" t="str">
        <f t="shared" si="61"/>
        <v xml:space="preserve"> </v>
      </c>
      <c r="AA87" s="125" t="str">
        <f t="shared" si="61"/>
        <v xml:space="preserve"> </v>
      </c>
      <c r="AB87" s="125" t="str">
        <f t="shared" si="61"/>
        <v xml:space="preserve"> </v>
      </c>
      <c r="AC87" s="125" t="str">
        <f t="shared" si="61"/>
        <v xml:space="preserve"> </v>
      </c>
      <c r="AD87" s="125" t="str">
        <f t="shared" si="61"/>
        <v xml:space="preserve"> </v>
      </c>
      <c r="AE87" s="125" t="str">
        <f t="shared" si="61"/>
        <v xml:space="preserve"> </v>
      </c>
      <c r="AF87" s="125" t="str">
        <f t="shared" si="61"/>
        <v xml:space="preserve"> </v>
      </c>
      <c r="AG87" s="125" t="str">
        <f t="shared" si="61"/>
        <v xml:space="preserve"> </v>
      </c>
      <c r="AH87" s="125" t="str">
        <f t="shared" si="61"/>
        <v xml:space="preserve"> </v>
      </c>
      <c r="AI87" s="125" t="str">
        <f t="shared" si="61"/>
        <v xml:space="preserve"> </v>
      </c>
      <c r="AJ87" s="125" t="str">
        <f t="shared" si="61"/>
        <v xml:space="preserve"> </v>
      </c>
      <c r="AK87" s="125" t="str">
        <f t="shared" si="61"/>
        <v xml:space="preserve"> </v>
      </c>
      <c r="AL87" s="125">
        <f t="shared" ca="1" si="61"/>
        <v>0</v>
      </c>
      <c r="AM87" s="125">
        <f t="shared" ca="1" si="61"/>
        <v>0</v>
      </c>
      <c r="AN87" s="125">
        <f t="shared" ca="1" si="61"/>
        <v>0</v>
      </c>
      <c r="AO87" s="125">
        <f t="shared" ca="1" si="61"/>
        <v>0</v>
      </c>
      <c r="AP87" s="125">
        <f t="shared" ca="1" si="61"/>
        <v>0</v>
      </c>
      <c r="AQ87" s="125">
        <f t="shared" ref="AQ87:BH87" ca="1" si="62">IF(AQ$2-$K$2&lt;$D34-1," ",AQ34*AQ$3)</f>
        <v>0</v>
      </c>
      <c r="AR87" s="125">
        <f t="shared" ca="1" si="62"/>
        <v>0</v>
      </c>
      <c r="AS87" s="125">
        <f t="shared" ca="1" si="62"/>
        <v>0</v>
      </c>
      <c r="AT87" s="125">
        <f t="shared" ca="1" si="62"/>
        <v>0</v>
      </c>
      <c r="AU87" s="125">
        <f t="shared" ca="1" si="62"/>
        <v>0</v>
      </c>
      <c r="AV87" s="125">
        <f t="shared" ca="1" si="62"/>
        <v>0</v>
      </c>
      <c r="AW87" s="125">
        <f t="shared" ca="1" si="62"/>
        <v>0</v>
      </c>
      <c r="AX87" s="125">
        <f t="shared" ca="1" si="62"/>
        <v>0</v>
      </c>
      <c r="AY87" s="125">
        <f t="shared" ca="1" si="62"/>
        <v>0</v>
      </c>
      <c r="AZ87" s="125">
        <f t="shared" ca="1" si="62"/>
        <v>0</v>
      </c>
      <c r="BA87" s="125">
        <f t="shared" ca="1" si="62"/>
        <v>0</v>
      </c>
      <c r="BB87" s="125">
        <f t="shared" ca="1" si="62"/>
        <v>0</v>
      </c>
      <c r="BC87" s="125">
        <f t="shared" ca="1" si="62"/>
        <v>0</v>
      </c>
      <c r="BD87" s="125">
        <f t="shared" ca="1" si="62"/>
        <v>0</v>
      </c>
      <c r="BE87" s="125">
        <f t="shared" ca="1" si="62"/>
        <v>0</v>
      </c>
      <c r="BF87" s="125">
        <f t="shared" ca="1" si="62"/>
        <v>0</v>
      </c>
      <c r="BG87" s="125">
        <f t="shared" ca="1" si="62"/>
        <v>0</v>
      </c>
      <c r="BH87" s="125">
        <f t="shared" ca="1" si="62"/>
        <v>0</v>
      </c>
    </row>
    <row r="88" spans="1:60">
      <c r="A88" s="104"/>
      <c r="B88" s="104"/>
      <c r="C88" s="104"/>
      <c r="D88" s="104"/>
      <c r="E88" s="104" t="s">
        <v>223</v>
      </c>
      <c r="F88" s="104">
        <f ca="1">OFFSET('Primary Inputs'!$E$12,0,Calculations!$D35-1)</f>
        <v>0</v>
      </c>
      <c r="G88" s="104"/>
      <c r="H88" s="125">
        <f t="shared" si="11"/>
        <v>0</v>
      </c>
      <c r="I88" s="125">
        <f t="shared" si="12"/>
        <v>0</v>
      </c>
      <c r="J88" s="125">
        <f t="shared" ca="1" si="6"/>
        <v>0</v>
      </c>
      <c r="K88" s="125" t="str">
        <f t="shared" ref="K88:AP88" si="63">IF(K$2-$K$2&lt;$D35-1," ",K35*K$3)</f>
        <v xml:space="preserve"> </v>
      </c>
      <c r="L88" s="125" t="str">
        <f t="shared" si="63"/>
        <v xml:space="preserve"> </v>
      </c>
      <c r="M88" s="125" t="str">
        <f t="shared" si="63"/>
        <v xml:space="preserve"> </v>
      </c>
      <c r="N88" s="125" t="str">
        <f t="shared" si="63"/>
        <v xml:space="preserve"> </v>
      </c>
      <c r="O88" s="125" t="str">
        <f t="shared" si="63"/>
        <v xml:space="preserve"> </v>
      </c>
      <c r="P88" s="125" t="str">
        <f t="shared" si="63"/>
        <v xml:space="preserve"> </v>
      </c>
      <c r="Q88" s="125" t="str">
        <f t="shared" si="63"/>
        <v xml:space="preserve"> </v>
      </c>
      <c r="R88" s="125" t="str">
        <f t="shared" si="63"/>
        <v xml:space="preserve"> </v>
      </c>
      <c r="S88" s="125" t="str">
        <f t="shared" si="63"/>
        <v xml:space="preserve"> </v>
      </c>
      <c r="T88" s="125" t="str">
        <f t="shared" si="63"/>
        <v xml:space="preserve"> </v>
      </c>
      <c r="U88" s="125" t="str">
        <f t="shared" si="63"/>
        <v xml:space="preserve"> </v>
      </c>
      <c r="V88" s="125" t="str">
        <f t="shared" si="63"/>
        <v xml:space="preserve"> </v>
      </c>
      <c r="W88" s="125" t="str">
        <f t="shared" si="63"/>
        <v xml:space="preserve"> </v>
      </c>
      <c r="X88" s="125" t="str">
        <f t="shared" si="63"/>
        <v xml:space="preserve"> </v>
      </c>
      <c r="Y88" s="125" t="str">
        <f t="shared" si="63"/>
        <v xml:space="preserve"> </v>
      </c>
      <c r="Z88" s="125" t="str">
        <f t="shared" si="63"/>
        <v xml:space="preserve"> </v>
      </c>
      <c r="AA88" s="125" t="str">
        <f t="shared" si="63"/>
        <v xml:space="preserve"> </v>
      </c>
      <c r="AB88" s="125" t="str">
        <f t="shared" si="63"/>
        <v xml:space="preserve"> </v>
      </c>
      <c r="AC88" s="125" t="str">
        <f t="shared" si="63"/>
        <v xml:space="preserve"> </v>
      </c>
      <c r="AD88" s="125" t="str">
        <f t="shared" si="63"/>
        <v xml:space="preserve"> </v>
      </c>
      <c r="AE88" s="125" t="str">
        <f t="shared" si="63"/>
        <v xml:space="preserve"> </v>
      </c>
      <c r="AF88" s="125" t="str">
        <f t="shared" si="63"/>
        <v xml:space="preserve"> </v>
      </c>
      <c r="AG88" s="125" t="str">
        <f t="shared" si="63"/>
        <v xml:space="preserve"> </v>
      </c>
      <c r="AH88" s="125" t="str">
        <f t="shared" si="63"/>
        <v xml:space="preserve"> </v>
      </c>
      <c r="AI88" s="125" t="str">
        <f t="shared" si="63"/>
        <v xml:space="preserve"> </v>
      </c>
      <c r="AJ88" s="125" t="str">
        <f t="shared" si="63"/>
        <v xml:space="preserve"> </v>
      </c>
      <c r="AK88" s="125" t="str">
        <f t="shared" si="63"/>
        <v xml:space="preserve"> </v>
      </c>
      <c r="AL88" s="125" t="str">
        <f t="shared" si="63"/>
        <v xml:space="preserve"> </v>
      </c>
      <c r="AM88" s="125">
        <f t="shared" ca="1" si="63"/>
        <v>0</v>
      </c>
      <c r="AN88" s="125">
        <f t="shared" ca="1" si="63"/>
        <v>0</v>
      </c>
      <c r="AO88" s="125">
        <f t="shared" ca="1" si="63"/>
        <v>0</v>
      </c>
      <c r="AP88" s="125">
        <f t="shared" ca="1" si="63"/>
        <v>0</v>
      </c>
      <c r="AQ88" s="125">
        <f t="shared" ref="AQ88:BH88" ca="1" si="64">IF(AQ$2-$K$2&lt;$D35-1," ",AQ35*AQ$3)</f>
        <v>0</v>
      </c>
      <c r="AR88" s="125">
        <f t="shared" ca="1" si="64"/>
        <v>0</v>
      </c>
      <c r="AS88" s="125">
        <f t="shared" ca="1" si="64"/>
        <v>0</v>
      </c>
      <c r="AT88" s="125">
        <f t="shared" ca="1" si="64"/>
        <v>0</v>
      </c>
      <c r="AU88" s="125">
        <f t="shared" ca="1" si="64"/>
        <v>0</v>
      </c>
      <c r="AV88" s="125">
        <f t="shared" ca="1" si="64"/>
        <v>0</v>
      </c>
      <c r="AW88" s="125">
        <f t="shared" ca="1" si="64"/>
        <v>0</v>
      </c>
      <c r="AX88" s="125">
        <f t="shared" ca="1" si="64"/>
        <v>0</v>
      </c>
      <c r="AY88" s="125">
        <f t="shared" ca="1" si="64"/>
        <v>0</v>
      </c>
      <c r="AZ88" s="125">
        <f t="shared" ca="1" si="64"/>
        <v>0</v>
      </c>
      <c r="BA88" s="125">
        <f t="shared" ca="1" si="64"/>
        <v>0</v>
      </c>
      <c r="BB88" s="125">
        <f t="shared" ca="1" si="64"/>
        <v>0</v>
      </c>
      <c r="BC88" s="125">
        <f t="shared" ca="1" si="64"/>
        <v>0</v>
      </c>
      <c r="BD88" s="125">
        <f t="shared" ca="1" si="64"/>
        <v>0</v>
      </c>
      <c r="BE88" s="125">
        <f t="shared" ca="1" si="64"/>
        <v>0</v>
      </c>
      <c r="BF88" s="125">
        <f t="shared" ca="1" si="64"/>
        <v>0</v>
      </c>
      <c r="BG88" s="125">
        <f t="shared" ca="1" si="64"/>
        <v>0</v>
      </c>
      <c r="BH88" s="125">
        <f t="shared" ca="1" si="64"/>
        <v>0</v>
      </c>
    </row>
    <row r="89" spans="1:60">
      <c r="A89" s="104"/>
      <c r="B89" s="104"/>
      <c r="C89" s="104"/>
      <c r="D89" s="104"/>
      <c r="E89" s="104" t="s">
        <v>224</v>
      </c>
      <c r="F89" s="104">
        <f ca="1">OFFSET('Primary Inputs'!$E$12,0,Calculations!$D36-1)</f>
        <v>0</v>
      </c>
      <c r="G89" s="104"/>
      <c r="H89" s="125">
        <f t="shared" si="11"/>
        <v>0</v>
      </c>
      <c r="I89" s="125">
        <f t="shared" si="12"/>
        <v>0</v>
      </c>
      <c r="J89" s="125">
        <f t="shared" ca="1" si="6"/>
        <v>0</v>
      </c>
      <c r="K89" s="125" t="str">
        <f t="shared" ref="K89:AP89" si="65">IF(K$2-$K$2&lt;$D36-1," ",K36*K$3)</f>
        <v xml:space="preserve"> </v>
      </c>
      <c r="L89" s="125" t="str">
        <f t="shared" si="65"/>
        <v xml:space="preserve"> </v>
      </c>
      <c r="M89" s="125" t="str">
        <f t="shared" si="65"/>
        <v xml:space="preserve"> </v>
      </c>
      <c r="N89" s="125" t="str">
        <f t="shared" si="65"/>
        <v xml:space="preserve"> </v>
      </c>
      <c r="O89" s="125" t="str">
        <f t="shared" si="65"/>
        <v xml:space="preserve"> </v>
      </c>
      <c r="P89" s="125" t="str">
        <f t="shared" si="65"/>
        <v xml:space="preserve"> </v>
      </c>
      <c r="Q89" s="125" t="str">
        <f t="shared" si="65"/>
        <v xml:space="preserve"> </v>
      </c>
      <c r="R89" s="125" t="str">
        <f t="shared" si="65"/>
        <v xml:space="preserve"> </v>
      </c>
      <c r="S89" s="125" t="str">
        <f t="shared" si="65"/>
        <v xml:space="preserve"> </v>
      </c>
      <c r="T89" s="125" t="str">
        <f t="shared" si="65"/>
        <v xml:space="preserve"> </v>
      </c>
      <c r="U89" s="125" t="str">
        <f t="shared" si="65"/>
        <v xml:space="preserve"> </v>
      </c>
      <c r="V89" s="125" t="str">
        <f t="shared" si="65"/>
        <v xml:space="preserve"> </v>
      </c>
      <c r="W89" s="125" t="str">
        <f t="shared" si="65"/>
        <v xml:space="preserve"> </v>
      </c>
      <c r="X89" s="125" t="str">
        <f t="shared" si="65"/>
        <v xml:space="preserve"> </v>
      </c>
      <c r="Y89" s="125" t="str">
        <f t="shared" si="65"/>
        <v xml:space="preserve"> </v>
      </c>
      <c r="Z89" s="125" t="str">
        <f t="shared" si="65"/>
        <v xml:space="preserve"> </v>
      </c>
      <c r="AA89" s="125" t="str">
        <f t="shared" si="65"/>
        <v xml:space="preserve"> </v>
      </c>
      <c r="AB89" s="125" t="str">
        <f t="shared" si="65"/>
        <v xml:space="preserve"> </v>
      </c>
      <c r="AC89" s="125" t="str">
        <f t="shared" si="65"/>
        <v xml:space="preserve"> </v>
      </c>
      <c r="AD89" s="125" t="str">
        <f t="shared" si="65"/>
        <v xml:space="preserve"> </v>
      </c>
      <c r="AE89" s="125" t="str">
        <f t="shared" si="65"/>
        <v xml:space="preserve"> </v>
      </c>
      <c r="AF89" s="125" t="str">
        <f t="shared" si="65"/>
        <v xml:space="preserve"> </v>
      </c>
      <c r="AG89" s="125" t="str">
        <f t="shared" si="65"/>
        <v xml:space="preserve"> </v>
      </c>
      <c r="AH89" s="125" t="str">
        <f t="shared" si="65"/>
        <v xml:space="preserve"> </v>
      </c>
      <c r="AI89" s="125" t="str">
        <f t="shared" si="65"/>
        <v xml:space="preserve"> </v>
      </c>
      <c r="AJ89" s="125" t="str">
        <f t="shared" si="65"/>
        <v xml:space="preserve"> </v>
      </c>
      <c r="AK89" s="125" t="str">
        <f t="shared" si="65"/>
        <v xml:space="preserve"> </v>
      </c>
      <c r="AL89" s="125" t="str">
        <f t="shared" si="65"/>
        <v xml:space="preserve"> </v>
      </c>
      <c r="AM89" s="125" t="str">
        <f t="shared" si="65"/>
        <v xml:space="preserve"> </v>
      </c>
      <c r="AN89" s="125">
        <f t="shared" ca="1" si="65"/>
        <v>0</v>
      </c>
      <c r="AO89" s="125">
        <f t="shared" ca="1" si="65"/>
        <v>0</v>
      </c>
      <c r="AP89" s="125">
        <f t="shared" ca="1" si="65"/>
        <v>0</v>
      </c>
      <c r="AQ89" s="125">
        <f t="shared" ref="AQ89:BH89" ca="1" si="66">IF(AQ$2-$K$2&lt;$D36-1," ",AQ36*AQ$3)</f>
        <v>0</v>
      </c>
      <c r="AR89" s="125">
        <f t="shared" ca="1" si="66"/>
        <v>0</v>
      </c>
      <c r="AS89" s="125">
        <f t="shared" ca="1" si="66"/>
        <v>0</v>
      </c>
      <c r="AT89" s="125">
        <f t="shared" ca="1" si="66"/>
        <v>0</v>
      </c>
      <c r="AU89" s="125">
        <f t="shared" ca="1" si="66"/>
        <v>0</v>
      </c>
      <c r="AV89" s="125">
        <f t="shared" ca="1" si="66"/>
        <v>0</v>
      </c>
      <c r="AW89" s="125">
        <f t="shared" ca="1" si="66"/>
        <v>0</v>
      </c>
      <c r="AX89" s="125">
        <f t="shared" ca="1" si="66"/>
        <v>0</v>
      </c>
      <c r="AY89" s="125">
        <f t="shared" ca="1" si="66"/>
        <v>0</v>
      </c>
      <c r="AZ89" s="125">
        <f t="shared" ca="1" si="66"/>
        <v>0</v>
      </c>
      <c r="BA89" s="125">
        <f t="shared" ca="1" si="66"/>
        <v>0</v>
      </c>
      <c r="BB89" s="125">
        <f t="shared" ca="1" si="66"/>
        <v>0</v>
      </c>
      <c r="BC89" s="125">
        <f t="shared" ca="1" si="66"/>
        <v>0</v>
      </c>
      <c r="BD89" s="125">
        <f t="shared" ca="1" si="66"/>
        <v>0</v>
      </c>
      <c r="BE89" s="125">
        <f t="shared" ca="1" si="66"/>
        <v>0</v>
      </c>
      <c r="BF89" s="125">
        <f t="shared" ca="1" si="66"/>
        <v>0</v>
      </c>
      <c r="BG89" s="125">
        <f t="shared" ca="1" si="66"/>
        <v>0</v>
      </c>
      <c r="BH89" s="125">
        <f t="shared" ca="1" si="66"/>
        <v>0</v>
      </c>
    </row>
    <row r="90" spans="1:60">
      <c r="A90" s="104"/>
      <c r="B90" s="104"/>
      <c r="C90" s="104"/>
      <c r="D90" s="104"/>
      <c r="E90" s="104" t="s">
        <v>225</v>
      </c>
      <c r="F90" s="104">
        <f ca="1">OFFSET('Primary Inputs'!$E$12,0,Calculations!$D37-1)</f>
        <v>0</v>
      </c>
      <c r="G90" s="104"/>
      <c r="H90" s="125">
        <f t="shared" si="11"/>
        <v>0</v>
      </c>
      <c r="I90" s="125">
        <f t="shared" si="12"/>
        <v>0</v>
      </c>
      <c r="J90" s="125">
        <f t="shared" ca="1" si="6"/>
        <v>0</v>
      </c>
      <c r="K90" s="125" t="str">
        <f t="shared" ref="K90:AP90" si="67">IF(K$2-$K$2&lt;$D37-1," ",K37*K$3)</f>
        <v xml:space="preserve"> </v>
      </c>
      <c r="L90" s="125" t="str">
        <f t="shared" si="67"/>
        <v xml:space="preserve"> </v>
      </c>
      <c r="M90" s="125" t="str">
        <f t="shared" si="67"/>
        <v xml:space="preserve"> </v>
      </c>
      <c r="N90" s="125" t="str">
        <f t="shared" si="67"/>
        <v xml:space="preserve"> </v>
      </c>
      <c r="O90" s="125" t="str">
        <f t="shared" si="67"/>
        <v xml:space="preserve"> </v>
      </c>
      <c r="P90" s="125" t="str">
        <f t="shared" si="67"/>
        <v xml:space="preserve"> </v>
      </c>
      <c r="Q90" s="125" t="str">
        <f t="shared" si="67"/>
        <v xml:space="preserve"> </v>
      </c>
      <c r="R90" s="125" t="str">
        <f t="shared" si="67"/>
        <v xml:space="preserve"> </v>
      </c>
      <c r="S90" s="125" t="str">
        <f t="shared" si="67"/>
        <v xml:space="preserve"> </v>
      </c>
      <c r="T90" s="125" t="str">
        <f t="shared" si="67"/>
        <v xml:space="preserve"> </v>
      </c>
      <c r="U90" s="125" t="str">
        <f t="shared" si="67"/>
        <v xml:space="preserve"> </v>
      </c>
      <c r="V90" s="125" t="str">
        <f t="shared" si="67"/>
        <v xml:space="preserve"> </v>
      </c>
      <c r="W90" s="125" t="str">
        <f t="shared" si="67"/>
        <v xml:space="preserve"> </v>
      </c>
      <c r="X90" s="125" t="str">
        <f t="shared" si="67"/>
        <v xml:space="preserve"> </v>
      </c>
      <c r="Y90" s="125" t="str">
        <f t="shared" si="67"/>
        <v xml:space="preserve"> </v>
      </c>
      <c r="Z90" s="125" t="str">
        <f t="shared" si="67"/>
        <v xml:space="preserve"> </v>
      </c>
      <c r="AA90" s="125" t="str">
        <f t="shared" si="67"/>
        <v xml:space="preserve"> </v>
      </c>
      <c r="AB90" s="125" t="str">
        <f t="shared" si="67"/>
        <v xml:space="preserve"> </v>
      </c>
      <c r="AC90" s="125" t="str">
        <f t="shared" si="67"/>
        <v xml:space="preserve"> </v>
      </c>
      <c r="AD90" s="125" t="str">
        <f t="shared" si="67"/>
        <v xml:space="preserve"> </v>
      </c>
      <c r="AE90" s="125" t="str">
        <f t="shared" si="67"/>
        <v xml:space="preserve"> </v>
      </c>
      <c r="AF90" s="125" t="str">
        <f t="shared" si="67"/>
        <v xml:space="preserve"> </v>
      </c>
      <c r="AG90" s="125" t="str">
        <f t="shared" si="67"/>
        <v xml:space="preserve"> </v>
      </c>
      <c r="AH90" s="125" t="str">
        <f t="shared" si="67"/>
        <v xml:space="preserve"> </v>
      </c>
      <c r="AI90" s="125" t="str">
        <f t="shared" si="67"/>
        <v xml:space="preserve"> </v>
      </c>
      <c r="AJ90" s="125" t="str">
        <f t="shared" si="67"/>
        <v xml:space="preserve"> </v>
      </c>
      <c r="AK90" s="125" t="str">
        <f t="shared" si="67"/>
        <v xml:space="preserve"> </v>
      </c>
      <c r="AL90" s="125" t="str">
        <f t="shared" si="67"/>
        <v xml:space="preserve"> </v>
      </c>
      <c r="AM90" s="125" t="str">
        <f t="shared" si="67"/>
        <v xml:space="preserve"> </v>
      </c>
      <c r="AN90" s="125" t="str">
        <f t="shared" si="67"/>
        <v xml:space="preserve"> </v>
      </c>
      <c r="AO90" s="125">
        <f t="shared" ca="1" si="67"/>
        <v>0</v>
      </c>
      <c r="AP90" s="125">
        <f t="shared" ca="1" si="67"/>
        <v>0</v>
      </c>
      <c r="AQ90" s="125">
        <f t="shared" ref="AQ90:BH90" ca="1" si="68">IF(AQ$2-$K$2&lt;$D37-1," ",AQ37*AQ$3)</f>
        <v>0</v>
      </c>
      <c r="AR90" s="125">
        <f t="shared" ca="1" si="68"/>
        <v>0</v>
      </c>
      <c r="AS90" s="125">
        <f t="shared" ca="1" si="68"/>
        <v>0</v>
      </c>
      <c r="AT90" s="125">
        <f t="shared" ca="1" si="68"/>
        <v>0</v>
      </c>
      <c r="AU90" s="125">
        <f t="shared" ca="1" si="68"/>
        <v>0</v>
      </c>
      <c r="AV90" s="125">
        <f t="shared" ca="1" si="68"/>
        <v>0</v>
      </c>
      <c r="AW90" s="125">
        <f t="shared" ca="1" si="68"/>
        <v>0</v>
      </c>
      <c r="AX90" s="125">
        <f t="shared" ca="1" si="68"/>
        <v>0</v>
      </c>
      <c r="AY90" s="125">
        <f t="shared" ca="1" si="68"/>
        <v>0</v>
      </c>
      <c r="AZ90" s="125">
        <f t="shared" ca="1" si="68"/>
        <v>0</v>
      </c>
      <c r="BA90" s="125">
        <f t="shared" ca="1" si="68"/>
        <v>0</v>
      </c>
      <c r="BB90" s="125">
        <f t="shared" ca="1" si="68"/>
        <v>0</v>
      </c>
      <c r="BC90" s="125">
        <f t="shared" ca="1" si="68"/>
        <v>0</v>
      </c>
      <c r="BD90" s="125">
        <f t="shared" ca="1" si="68"/>
        <v>0</v>
      </c>
      <c r="BE90" s="125">
        <f t="shared" ca="1" si="68"/>
        <v>0</v>
      </c>
      <c r="BF90" s="125">
        <f t="shared" ca="1" si="68"/>
        <v>0</v>
      </c>
      <c r="BG90" s="125">
        <f t="shared" ca="1" si="68"/>
        <v>0</v>
      </c>
      <c r="BH90" s="125">
        <f t="shared" ca="1" si="68"/>
        <v>0</v>
      </c>
    </row>
    <row r="91" spans="1:60">
      <c r="A91" s="104"/>
      <c r="B91" s="104"/>
      <c r="C91" s="104"/>
      <c r="D91" s="104"/>
      <c r="E91" s="104" t="s">
        <v>226</v>
      </c>
      <c r="F91" s="104">
        <f ca="1">OFFSET('Primary Inputs'!$E$12,0,Calculations!$D38-1)</f>
        <v>0</v>
      </c>
      <c r="G91" s="104"/>
      <c r="H91" s="125">
        <f t="shared" si="11"/>
        <v>0</v>
      </c>
      <c r="I91" s="125">
        <f t="shared" si="12"/>
        <v>0</v>
      </c>
      <c r="J91" s="125">
        <f t="shared" ca="1" si="6"/>
        <v>0</v>
      </c>
      <c r="K91" s="125" t="str">
        <f t="shared" ref="K91:AP91" si="69">IF(K$2-$K$2&lt;$D38-1," ",K38*K$3)</f>
        <v xml:space="preserve"> </v>
      </c>
      <c r="L91" s="125" t="str">
        <f t="shared" si="69"/>
        <v xml:space="preserve"> </v>
      </c>
      <c r="M91" s="125" t="str">
        <f t="shared" si="69"/>
        <v xml:space="preserve"> </v>
      </c>
      <c r="N91" s="125" t="str">
        <f t="shared" si="69"/>
        <v xml:space="preserve"> </v>
      </c>
      <c r="O91" s="125" t="str">
        <f t="shared" si="69"/>
        <v xml:space="preserve"> </v>
      </c>
      <c r="P91" s="125" t="str">
        <f t="shared" si="69"/>
        <v xml:space="preserve"> </v>
      </c>
      <c r="Q91" s="125" t="str">
        <f t="shared" si="69"/>
        <v xml:space="preserve"> </v>
      </c>
      <c r="R91" s="125" t="str">
        <f t="shared" si="69"/>
        <v xml:space="preserve"> </v>
      </c>
      <c r="S91" s="125" t="str">
        <f t="shared" si="69"/>
        <v xml:space="preserve"> </v>
      </c>
      <c r="T91" s="125" t="str">
        <f t="shared" si="69"/>
        <v xml:space="preserve"> </v>
      </c>
      <c r="U91" s="125" t="str">
        <f t="shared" si="69"/>
        <v xml:space="preserve"> </v>
      </c>
      <c r="V91" s="125" t="str">
        <f t="shared" si="69"/>
        <v xml:space="preserve"> </v>
      </c>
      <c r="W91" s="125" t="str">
        <f t="shared" si="69"/>
        <v xml:space="preserve"> </v>
      </c>
      <c r="X91" s="125" t="str">
        <f t="shared" si="69"/>
        <v xml:space="preserve"> </v>
      </c>
      <c r="Y91" s="125" t="str">
        <f t="shared" si="69"/>
        <v xml:space="preserve"> </v>
      </c>
      <c r="Z91" s="125" t="str">
        <f t="shared" si="69"/>
        <v xml:space="preserve"> </v>
      </c>
      <c r="AA91" s="125" t="str">
        <f t="shared" si="69"/>
        <v xml:space="preserve"> </v>
      </c>
      <c r="AB91" s="125" t="str">
        <f t="shared" si="69"/>
        <v xml:space="preserve"> </v>
      </c>
      <c r="AC91" s="125" t="str">
        <f t="shared" si="69"/>
        <v xml:space="preserve"> </v>
      </c>
      <c r="AD91" s="125" t="str">
        <f t="shared" si="69"/>
        <v xml:space="preserve"> </v>
      </c>
      <c r="AE91" s="125" t="str">
        <f t="shared" si="69"/>
        <v xml:space="preserve"> </v>
      </c>
      <c r="AF91" s="125" t="str">
        <f t="shared" si="69"/>
        <v xml:space="preserve"> </v>
      </c>
      <c r="AG91" s="125" t="str">
        <f t="shared" si="69"/>
        <v xml:space="preserve"> </v>
      </c>
      <c r="AH91" s="125" t="str">
        <f t="shared" si="69"/>
        <v xml:space="preserve"> </v>
      </c>
      <c r="AI91" s="125" t="str">
        <f t="shared" si="69"/>
        <v xml:space="preserve"> </v>
      </c>
      <c r="AJ91" s="125" t="str">
        <f t="shared" si="69"/>
        <v xml:space="preserve"> </v>
      </c>
      <c r="AK91" s="125" t="str">
        <f t="shared" si="69"/>
        <v xml:space="preserve"> </v>
      </c>
      <c r="AL91" s="125" t="str">
        <f t="shared" si="69"/>
        <v xml:space="preserve"> </v>
      </c>
      <c r="AM91" s="125" t="str">
        <f t="shared" si="69"/>
        <v xml:space="preserve"> </v>
      </c>
      <c r="AN91" s="125" t="str">
        <f t="shared" si="69"/>
        <v xml:space="preserve"> </v>
      </c>
      <c r="AO91" s="125" t="str">
        <f t="shared" si="69"/>
        <v xml:space="preserve"> </v>
      </c>
      <c r="AP91" s="125">
        <f t="shared" ca="1" si="69"/>
        <v>0</v>
      </c>
      <c r="AQ91" s="125">
        <f t="shared" ref="AQ91:BH91" ca="1" si="70">IF(AQ$2-$K$2&lt;$D38-1," ",AQ38*AQ$3)</f>
        <v>0</v>
      </c>
      <c r="AR91" s="125">
        <f t="shared" ca="1" si="70"/>
        <v>0</v>
      </c>
      <c r="AS91" s="125">
        <f t="shared" ca="1" si="70"/>
        <v>0</v>
      </c>
      <c r="AT91" s="125">
        <f t="shared" ca="1" si="70"/>
        <v>0</v>
      </c>
      <c r="AU91" s="125">
        <f t="shared" ca="1" si="70"/>
        <v>0</v>
      </c>
      <c r="AV91" s="125">
        <f t="shared" ca="1" si="70"/>
        <v>0</v>
      </c>
      <c r="AW91" s="125">
        <f t="shared" ca="1" si="70"/>
        <v>0</v>
      </c>
      <c r="AX91" s="125">
        <f t="shared" ca="1" si="70"/>
        <v>0</v>
      </c>
      <c r="AY91" s="125">
        <f t="shared" ca="1" si="70"/>
        <v>0</v>
      </c>
      <c r="AZ91" s="125">
        <f t="shared" ca="1" si="70"/>
        <v>0</v>
      </c>
      <c r="BA91" s="125">
        <f t="shared" ca="1" si="70"/>
        <v>0</v>
      </c>
      <c r="BB91" s="125">
        <f t="shared" ca="1" si="70"/>
        <v>0</v>
      </c>
      <c r="BC91" s="125">
        <f t="shared" ca="1" si="70"/>
        <v>0</v>
      </c>
      <c r="BD91" s="125">
        <f t="shared" ca="1" si="70"/>
        <v>0</v>
      </c>
      <c r="BE91" s="125">
        <f t="shared" ca="1" si="70"/>
        <v>0</v>
      </c>
      <c r="BF91" s="125">
        <f t="shared" ca="1" si="70"/>
        <v>0</v>
      </c>
      <c r="BG91" s="125">
        <f t="shared" ca="1" si="70"/>
        <v>0</v>
      </c>
      <c r="BH91" s="125">
        <f t="shared" ca="1" si="70"/>
        <v>0</v>
      </c>
    </row>
    <row r="92" spans="1:60">
      <c r="A92" s="104"/>
      <c r="B92" s="104"/>
      <c r="C92" s="104"/>
      <c r="D92" s="104"/>
      <c r="E92" s="104" t="s">
        <v>227</v>
      </c>
      <c r="F92" s="104">
        <f ca="1">OFFSET('Primary Inputs'!$E$12,0,Calculations!$D39-1)</f>
        <v>0</v>
      </c>
      <c r="G92" s="104"/>
      <c r="H92" s="125">
        <f t="shared" si="11"/>
        <v>0</v>
      </c>
      <c r="I92" s="125">
        <f t="shared" si="12"/>
        <v>0</v>
      </c>
      <c r="J92" s="125">
        <f t="shared" ca="1" si="6"/>
        <v>0</v>
      </c>
      <c r="K92" s="125" t="str">
        <f t="shared" ref="K92:AP92" si="71">IF(K$2-$K$2&lt;$D39-1," ",K39*K$3)</f>
        <v xml:space="preserve"> </v>
      </c>
      <c r="L92" s="125" t="str">
        <f t="shared" si="71"/>
        <v xml:space="preserve"> </v>
      </c>
      <c r="M92" s="125" t="str">
        <f t="shared" si="71"/>
        <v xml:space="preserve"> </v>
      </c>
      <c r="N92" s="125" t="str">
        <f t="shared" si="71"/>
        <v xml:space="preserve"> </v>
      </c>
      <c r="O92" s="125" t="str">
        <f t="shared" si="71"/>
        <v xml:space="preserve"> </v>
      </c>
      <c r="P92" s="125" t="str">
        <f t="shared" si="71"/>
        <v xml:space="preserve"> </v>
      </c>
      <c r="Q92" s="125" t="str">
        <f t="shared" si="71"/>
        <v xml:space="preserve"> </v>
      </c>
      <c r="R92" s="125" t="str">
        <f t="shared" si="71"/>
        <v xml:space="preserve"> </v>
      </c>
      <c r="S92" s="125" t="str">
        <f t="shared" si="71"/>
        <v xml:space="preserve"> </v>
      </c>
      <c r="T92" s="125" t="str">
        <f t="shared" si="71"/>
        <v xml:space="preserve"> </v>
      </c>
      <c r="U92" s="125" t="str">
        <f t="shared" si="71"/>
        <v xml:space="preserve"> </v>
      </c>
      <c r="V92" s="125" t="str">
        <f t="shared" si="71"/>
        <v xml:space="preserve"> </v>
      </c>
      <c r="W92" s="125" t="str">
        <f t="shared" si="71"/>
        <v xml:space="preserve"> </v>
      </c>
      <c r="X92" s="125" t="str">
        <f t="shared" si="71"/>
        <v xml:space="preserve"> </v>
      </c>
      <c r="Y92" s="125" t="str">
        <f t="shared" si="71"/>
        <v xml:space="preserve"> </v>
      </c>
      <c r="Z92" s="125" t="str">
        <f t="shared" si="71"/>
        <v xml:space="preserve"> </v>
      </c>
      <c r="AA92" s="125" t="str">
        <f t="shared" si="71"/>
        <v xml:space="preserve"> </v>
      </c>
      <c r="AB92" s="125" t="str">
        <f t="shared" si="71"/>
        <v xml:space="preserve"> </v>
      </c>
      <c r="AC92" s="125" t="str">
        <f t="shared" si="71"/>
        <v xml:space="preserve"> </v>
      </c>
      <c r="AD92" s="125" t="str">
        <f t="shared" si="71"/>
        <v xml:space="preserve"> </v>
      </c>
      <c r="AE92" s="125" t="str">
        <f t="shared" si="71"/>
        <v xml:space="preserve"> </v>
      </c>
      <c r="AF92" s="125" t="str">
        <f t="shared" si="71"/>
        <v xml:space="preserve"> </v>
      </c>
      <c r="AG92" s="125" t="str">
        <f t="shared" si="71"/>
        <v xml:space="preserve"> </v>
      </c>
      <c r="AH92" s="125" t="str">
        <f t="shared" si="71"/>
        <v xml:space="preserve"> </v>
      </c>
      <c r="AI92" s="125" t="str">
        <f t="shared" si="71"/>
        <v xml:space="preserve"> </v>
      </c>
      <c r="AJ92" s="125" t="str">
        <f t="shared" si="71"/>
        <v xml:space="preserve"> </v>
      </c>
      <c r="AK92" s="125" t="str">
        <f t="shared" si="71"/>
        <v xml:space="preserve"> </v>
      </c>
      <c r="AL92" s="125" t="str">
        <f t="shared" si="71"/>
        <v xml:space="preserve"> </v>
      </c>
      <c r="AM92" s="125" t="str">
        <f t="shared" si="71"/>
        <v xml:space="preserve"> </v>
      </c>
      <c r="AN92" s="125" t="str">
        <f t="shared" si="71"/>
        <v xml:space="preserve"> </v>
      </c>
      <c r="AO92" s="125" t="str">
        <f t="shared" si="71"/>
        <v xml:space="preserve"> </v>
      </c>
      <c r="AP92" s="125" t="str">
        <f t="shared" si="71"/>
        <v xml:space="preserve"> </v>
      </c>
      <c r="AQ92" s="125">
        <f t="shared" ref="AQ92:BH92" ca="1" si="72">IF(AQ$2-$K$2&lt;$D39-1," ",AQ39*AQ$3)</f>
        <v>0</v>
      </c>
      <c r="AR92" s="125">
        <f t="shared" ca="1" si="72"/>
        <v>0</v>
      </c>
      <c r="AS92" s="125">
        <f t="shared" ca="1" si="72"/>
        <v>0</v>
      </c>
      <c r="AT92" s="125">
        <f t="shared" ca="1" si="72"/>
        <v>0</v>
      </c>
      <c r="AU92" s="125">
        <f t="shared" ca="1" si="72"/>
        <v>0</v>
      </c>
      <c r="AV92" s="125">
        <f t="shared" ca="1" si="72"/>
        <v>0</v>
      </c>
      <c r="AW92" s="125">
        <f t="shared" ca="1" si="72"/>
        <v>0</v>
      </c>
      <c r="AX92" s="125">
        <f t="shared" ca="1" si="72"/>
        <v>0</v>
      </c>
      <c r="AY92" s="125">
        <f t="shared" ca="1" si="72"/>
        <v>0</v>
      </c>
      <c r="AZ92" s="125">
        <f t="shared" ca="1" si="72"/>
        <v>0</v>
      </c>
      <c r="BA92" s="125">
        <f t="shared" ca="1" si="72"/>
        <v>0</v>
      </c>
      <c r="BB92" s="125">
        <f t="shared" ca="1" si="72"/>
        <v>0</v>
      </c>
      <c r="BC92" s="125">
        <f t="shared" ca="1" si="72"/>
        <v>0</v>
      </c>
      <c r="BD92" s="125">
        <f t="shared" ca="1" si="72"/>
        <v>0</v>
      </c>
      <c r="BE92" s="125">
        <f t="shared" ca="1" si="72"/>
        <v>0</v>
      </c>
      <c r="BF92" s="125">
        <f t="shared" ca="1" si="72"/>
        <v>0</v>
      </c>
      <c r="BG92" s="125">
        <f t="shared" ca="1" si="72"/>
        <v>0</v>
      </c>
      <c r="BH92" s="125">
        <f t="shared" ca="1" si="72"/>
        <v>0</v>
      </c>
    </row>
    <row r="93" spans="1:60">
      <c r="A93" s="104"/>
      <c r="B93" s="104"/>
      <c r="C93" s="104"/>
      <c r="D93" s="104"/>
      <c r="E93" s="104" t="s">
        <v>228</v>
      </c>
      <c r="F93" s="104">
        <f ca="1">OFFSET('Primary Inputs'!$E$12,0,Calculations!$D40-1)</f>
        <v>0</v>
      </c>
      <c r="G93" s="104"/>
      <c r="H93" s="125">
        <f t="shared" si="11"/>
        <v>0</v>
      </c>
      <c r="I93" s="125">
        <f t="shared" si="12"/>
        <v>0</v>
      </c>
      <c r="J93" s="125">
        <f t="shared" ca="1" si="6"/>
        <v>0</v>
      </c>
      <c r="K93" s="125" t="str">
        <f t="shared" ref="K93:AP93" si="73">IF(K$2-$K$2&lt;$D40-1," ",K40*K$3)</f>
        <v xml:space="preserve"> </v>
      </c>
      <c r="L93" s="125" t="str">
        <f t="shared" si="73"/>
        <v xml:space="preserve"> </v>
      </c>
      <c r="M93" s="125" t="str">
        <f t="shared" si="73"/>
        <v xml:space="preserve"> </v>
      </c>
      <c r="N93" s="125" t="str">
        <f t="shared" si="73"/>
        <v xml:space="preserve"> </v>
      </c>
      <c r="O93" s="125" t="str">
        <f t="shared" si="73"/>
        <v xml:space="preserve"> </v>
      </c>
      <c r="P93" s="125" t="str">
        <f t="shared" si="73"/>
        <v xml:space="preserve"> </v>
      </c>
      <c r="Q93" s="125" t="str">
        <f t="shared" si="73"/>
        <v xml:space="preserve"> </v>
      </c>
      <c r="R93" s="125" t="str">
        <f t="shared" si="73"/>
        <v xml:space="preserve"> </v>
      </c>
      <c r="S93" s="125" t="str">
        <f t="shared" si="73"/>
        <v xml:space="preserve"> </v>
      </c>
      <c r="T93" s="125" t="str">
        <f t="shared" si="73"/>
        <v xml:space="preserve"> </v>
      </c>
      <c r="U93" s="125" t="str">
        <f t="shared" si="73"/>
        <v xml:space="preserve"> </v>
      </c>
      <c r="V93" s="125" t="str">
        <f t="shared" si="73"/>
        <v xml:space="preserve"> </v>
      </c>
      <c r="W93" s="125" t="str">
        <f t="shared" si="73"/>
        <v xml:space="preserve"> </v>
      </c>
      <c r="X93" s="125" t="str">
        <f t="shared" si="73"/>
        <v xml:space="preserve"> </v>
      </c>
      <c r="Y93" s="125" t="str">
        <f t="shared" si="73"/>
        <v xml:space="preserve"> </v>
      </c>
      <c r="Z93" s="125" t="str">
        <f t="shared" si="73"/>
        <v xml:space="preserve"> </v>
      </c>
      <c r="AA93" s="125" t="str">
        <f t="shared" si="73"/>
        <v xml:space="preserve"> </v>
      </c>
      <c r="AB93" s="125" t="str">
        <f t="shared" si="73"/>
        <v xml:space="preserve"> </v>
      </c>
      <c r="AC93" s="125" t="str">
        <f t="shared" si="73"/>
        <v xml:space="preserve"> </v>
      </c>
      <c r="AD93" s="125" t="str">
        <f t="shared" si="73"/>
        <v xml:space="preserve"> </v>
      </c>
      <c r="AE93" s="125" t="str">
        <f t="shared" si="73"/>
        <v xml:space="preserve"> </v>
      </c>
      <c r="AF93" s="125" t="str">
        <f t="shared" si="73"/>
        <v xml:space="preserve"> </v>
      </c>
      <c r="AG93" s="125" t="str">
        <f t="shared" si="73"/>
        <v xml:space="preserve"> </v>
      </c>
      <c r="AH93" s="125" t="str">
        <f t="shared" si="73"/>
        <v xml:space="preserve"> </v>
      </c>
      <c r="AI93" s="125" t="str">
        <f t="shared" si="73"/>
        <v xml:space="preserve"> </v>
      </c>
      <c r="AJ93" s="125" t="str">
        <f t="shared" si="73"/>
        <v xml:space="preserve"> </v>
      </c>
      <c r="AK93" s="125" t="str">
        <f t="shared" si="73"/>
        <v xml:space="preserve"> </v>
      </c>
      <c r="AL93" s="125" t="str">
        <f t="shared" si="73"/>
        <v xml:space="preserve"> </v>
      </c>
      <c r="AM93" s="125" t="str">
        <f t="shared" si="73"/>
        <v xml:space="preserve"> </v>
      </c>
      <c r="AN93" s="125" t="str">
        <f t="shared" si="73"/>
        <v xml:space="preserve"> </v>
      </c>
      <c r="AO93" s="125" t="str">
        <f t="shared" si="73"/>
        <v xml:space="preserve"> </v>
      </c>
      <c r="AP93" s="125" t="str">
        <f t="shared" si="73"/>
        <v xml:space="preserve"> </v>
      </c>
      <c r="AQ93" s="125" t="str">
        <f t="shared" ref="AQ93:BH93" si="74">IF(AQ$2-$K$2&lt;$D40-1," ",AQ40*AQ$3)</f>
        <v xml:space="preserve"> </v>
      </c>
      <c r="AR93" s="125">
        <f t="shared" ca="1" si="74"/>
        <v>0</v>
      </c>
      <c r="AS93" s="125">
        <f t="shared" ca="1" si="74"/>
        <v>0</v>
      </c>
      <c r="AT93" s="125">
        <f t="shared" ca="1" si="74"/>
        <v>0</v>
      </c>
      <c r="AU93" s="125">
        <f t="shared" ca="1" si="74"/>
        <v>0</v>
      </c>
      <c r="AV93" s="125">
        <f t="shared" ca="1" si="74"/>
        <v>0</v>
      </c>
      <c r="AW93" s="125">
        <f t="shared" ca="1" si="74"/>
        <v>0</v>
      </c>
      <c r="AX93" s="125">
        <f t="shared" ca="1" si="74"/>
        <v>0</v>
      </c>
      <c r="AY93" s="125">
        <f t="shared" ca="1" si="74"/>
        <v>0</v>
      </c>
      <c r="AZ93" s="125">
        <f t="shared" ca="1" si="74"/>
        <v>0</v>
      </c>
      <c r="BA93" s="125">
        <f t="shared" ca="1" si="74"/>
        <v>0</v>
      </c>
      <c r="BB93" s="125">
        <f t="shared" ca="1" si="74"/>
        <v>0</v>
      </c>
      <c r="BC93" s="125">
        <f t="shared" ca="1" si="74"/>
        <v>0</v>
      </c>
      <c r="BD93" s="125">
        <f t="shared" ca="1" si="74"/>
        <v>0</v>
      </c>
      <c r="BE93" s="125">
        <f t="shared" ca="1" si="74"/>
        <v>0</v>
      </c>
      <c r="BF93" s="125">
        <f t="shared" ca="1" si="74"/>
        <v>0</v>
      </c>
      <c r="BG93" s="125">
        <f t="shared" ca="1" si="74"/>
        <v>0</v>
      </c>
      <c r="BH93" s="125">
        <f t="shared" ca="1" si="74"/>
        <v>0</v>
      </c>
    </row>
    <row r="94" spans="1:60">
      <c r="A94" s="104"/>
      <c r="B94" s="104"/>
      <c r="C94" s="104"/>
      <c r="D94" s="104"/>
      <c r="E94" s="104" t="s">
        <v>229</v>
      </c>
      <c r="F94" s="104">
        <f ca="1">OFFSET('Primary Inputs'!$E$12,0,Calculations!$D41-1)</f>
        <v>0</v>
      </c>
      <c r="G94" s="104"/>
      <c r="H94" s="125">
        <f t="shared" si="11"/>
        <v>0</v>
      </c>
      <c r="I94" s="125">
        <f t="shared" si="12"/>
        <v>0</v>
      </c>
      <c r="J94" s="125">
        <f t="shared" ca="1" si="6"/>
        <v>0</v>
      </c>
      <c r="K94" s="125" t="str">
        <f t="shared" ref="K94:AP94" si="75">IF(K$2-$K$2&lt;$D41-1," ",K41*K$3)</f>
        <v xml:space="preserve"> </v>
      </c>
      <c r="L94" s="125" t="str">
        <f t="shared" si="75"/>
        <v xml:space="preserve"> </v>
      </c>
      <c r="M94" s="125" t="str">
        <f t="shared" si="75"/>
        <v xml:space="preserve"> </v>
      </c>
      <c r="N94" s="125" t="str">
        <f t="shared" si="75"/>
        <v xml:space="preserve"> </v>
      </c>
      <c r="O94" s="125" t="str">
        <f t="shared" si="75"/>
        <v xml:space="preserve"> </v>
      </c>
      <c r="P94" s="125" t="str">
        <f t="shared" si="75"/>
        <v xml:space="preserve"> </v>
      </c>
      <c r="Q94" s="125" t="str">
        <f t="shared" si="75"/>
        <v xml:space="preserve"> </v>
      </c>
      <c r="R94" s="125" t="str">
        <f t="shared" si="75"/>
        <v xml:space="preserve"> </v>
      </c>
      <c r="S94" s="125" t="str">
        <f t="shared" si="75"/>
        <v xml:space="preserve"> </v>
      </c>
      <c r="T94" s="125" t="str">
        <f t="shared" si="75"/>
        <v xml:space="preserve"> </v>
      </c>
      <c r="U94" s="125" t="str">
        <f t="shared" si="75"/>
        <v xml:space="preserve"> </v>
      </c>
      <c r="V94" s="125" t="str">
        <f t="shared" si="75"/>
        <v xml:space="preserve"> </v>
      </c>
      <c r="W94" s="125" t="str">
        <f t="shared" si="75"/>
        <v xml:space="preserve"> </v>
      </c>
      <c r="X94" s="125" t="str">
        <f t="shared" si="75"/>
        <v xml:space="preserve"> </v>
      </c>
      <c r="Y94" s="125" t="str">
        <f t="shared" si="75"/>
        <v xml:space="preserve"> </v>
      </c>
      <c r="Z94" s="125" t="str">
        <f t="shared" si="75"/>
        <v xml:space="preserve"> </v>
      </c>
      <c r="AA94" s="125" t="str">
        <f t="shared" si="75"/>
        <v xml:space="preserve"> </v>
      </c>
      <c r="AB94" s="125" t="str">
        <f t="shared" si="75"/>
        <v xml:space="preserve"> </v>
      </c>
      <c r="AC94" s="125" t="str">
        <f t="shared" si="75"/>
        <v xml:space="preserve"> </v>
      </c>
      <c r="AD94" s="125" t="str">
        <f t="shared" si="75"/>
        <v xml:space="preserve"> </v>
      </c>
      <c r="AE94" s="125" t="str">
        <f t="shared" si="75"/>
        <v xml:space="preserve"> </v>
      </c>
      <c r="AF94" s="125" t="str">
        <f t="shared" si="75"/>
        <v xml:space="preserve"> </v>
      </c>
      <c r="AG94" s="125" t="str">
        <f t="shared" si="75"/>
        <v xml:space="preserve"> </v>
      </c>
      <c r="AH94" s="125" t="str">
        <f t="shared" si="75"/>
        <v xml:space="preserve"> </v>
      </c>
      <c r="AI94" s="125" t="str">
        <f t="shared" si="75"/>
        <v xml:space="preserve"> </v>
      </c>
      <c r="AJ94" s="125" t="str">
        <f t="shared" si="75"/>
        <v xml:space="preserve"> </v>
      </c>
      <c r="AK94" s="125" t="str">
        <f t="shared" si="75"/>
        <v xml:space="preserve"> </v>
      </c>
      <c r="AL94" s="125" t="str">
        <f t="shared" si="75"/>
        <v xml:space="preserve"> </v>
      </c>
      <c r="AM94" s="125" t="str">
        <f t="shared" si="75"/>
        <v xml:space="preserve"> </v>
      </c>
      <c r="AN94" s="125" t="str">
        <f t="shared" si="75"/>
        <v xml:space="preserve"> </v>
      </c>
      <c r="AO94" s="125" t="str">
        <f t="shared" si="75"/>
        <v xml:space="preserve"> </v>
      </c>
      <c r="AP94" s="125" t="str">
        <f t="shared" si="75"/>
        <v xml:space="preserve"> </v>
      </c>
      <c r="AQ94" s="125" t="str">
        <f t="shared" ref="AQ94:BH94" si="76">IF(AQ$2-$K$2&lt;$D41-1," ",AQ41*AQ$3)</f>
        <v xml:space="preserve"> </v>
      </c>
      <c r="AR94" s="125" t="str">
        <f t="shared" si="76"/>
        <v xml:space="preserve"> </v>
      </c>
      <c r="AS94" s="125">
        <f t="shared" ca="1" si="76"/>
        <v>0</v>
      </c>
      <c r="AT94" s="125">
        <f t="shared" ca="1" si="76"/>
        <v>0</v>
      </c>
      <c r="AU94" s="125">
        <f t="shared" ca="1" si="76"/>
        <v>0</v>
      </c>
      <c r="AV94" s="125">
        <f t="shared" ca="1" si="76"/>
        <v>0</v>
      </c>
      <c r="AW94" s="125">
        <f t="shared" ca="1" si="76"/>
        <v>0</v>
      </c>
      <c r="AX94" s="125">
        <f t="shared" ca="1" si="76"/>
        <v>0</v>
      </c>
      <c r="AY94" s="125">
        <f t="shared" ca="1" si="76"/>
        <v>0</v>
      </c>
      <c r="AZ94" s="125">
        <f t="shared" ca="1" si="76"/>
        <v>0</v>
      </c>
      <c r="BA94" s="125">
        <f t="shared" ca="1" si="76"/>
        <v>0</v>
      </c>
      <c r="BB94" s="125">
        <f t="shared" ca="1" si="76"/>
        <v>0</v>
      </c>
      <c r="BC94" s="125">
        <f t="shared" ca="1" si="76"/>
        <v>0</v>
      </c>
      <c r="BD94" s="125">
        <f t="shared" ca="1" si="76"/>
        <v>0</v>
      </c>
      <c r="BE94" s="125">
        <f t="shared" ca="1" si="76"/>
        <v>0</v>
      </c>
      <c r="BF94" s="125">
        <f t="shared" ca="1" si="76"/>
        <v>0</v>
      </c>
      <c r="BG94" s="125">
        <f t="shared" ca="1" si="76"/>
        <v>0</v>
      </c>
      <c r="BH94" s="125">
        <f t="shared" ca="1" si="76"/>
        <v>0</v>
      </c>
    </row>
    <row r="95" spans="1:60">
      <c r="A95" s="104"/>
      <c r="B95" s="104"/>
      <c r="C95" s="104"/>
      <c r="D95" s="104"/>
      <c r="E95" s="104" t="s">
        <v>230</v>
      </c>
      <c r="F95" s="104">
        <f ca="1">OFFSET('Primary Inputs'!$E$12,0,Calculations!$D42-1)</f>
        <v>0</v>
      </c>
      <c r="G95" s="104"/>
      <c r="H95" s="125">
        <f t="shared" si="11"/>
        <v>0</v>
      </c>
      <c r="I95" s="125">
        <f t="shared" si="12"/>
        <v>0</v>
      </c>
      <c r="J95" s="125">
        <f t="shared" ca="1" si="6"/>
        <v>0</v>
      </c>
      <c r="K95" s="125" t="str">
        <f t="shared" ref="K95:AP95" si="77">IF(K$2-$K$2&lt;$D42-1," ",K42*K$3)</f>
        <v xml:space="preserve"> </v>
      </c>
      <c r="L95" s="125" t="str">
        <f t="shared" si="77"/>
        <v xml:space="preserve"> </v>
      </c>
      <c r="M95" s="125" t="str">
        <f t="shared" si="77"/>
        <v xml:space="preserve"> </v>
      </c>
      <c r="N95" s="125" t="str">
        <f t="shared" si="77"/>
        <v xml:space="preserve"> </v>
      </c>
      <c r="O95" s="125" t="str">
        <f t="shared" si="77"/>
        <v xml:space="preserve"> </v>
      </c>
      <c r="P95" s="125" t="str">
        <f t="shared" si="77"/>
        <v xml:space="preserve"> </v>
      </c>
      <c r="Q95" s="125" t="str">
        <f t="shared" si="77"/>
        <v xml:space="preserve"> </v>
      </c>
      <c r="R95" s="125" t="str">
        <f t="shared" si="77"/>
        <v xml:space="preserve"> </v>
      </c>
      <c r="S95" s="125" t="str">
        <f t="shared" si="77"/>
        <v xml:space="preserve"> </v>
      </c>
      <c r="T95" s="125" t="str">
        <f t="shared" si="77"/>
        <v xml:space="preserve"> </v>
      </c>
      <c r="U95" s="125" t="str">
        <f t="shared" si="77"/>
        <v xml:space="preserve"> </v>
      </c>
      <c r="V95" s="125" t="str">
        <f t="shared" si="77"/>
        <v xml:space="preserve"> </v>
      </c>
      <c r="W95" s="125" t="str">
        <f t="shared" si="77"/>
        <v xml:space="preserve"> </v>
      </c>
      <c r="X95" s="125" t="str">
        <f t="shared" si="77"/>
        <v xml:space="preserve"> </v>
      </c>
      <c r="Y95" s="125" t="str">
        <f t="shared" si="77"/>
        <v xml:space="preserve"> </v>
      </c>
      <c r="Z95" s="125" t="str">
        <f t="shared" si="77"/>
        <v xml:space="preserve"> </v>
      </c>
      <c r="AA95" s="125" t="str">
        <f t="shared" si="77"/>
        <v xml:space="preserve"> </v>
      </c>
      <c r="AB95" s="125" t="str">
        <f t="shared" si="77"/>
        <v xml:space="preserve"> </v>
      </c>
      <c r="AC95" s="125" t="str">
        <f t="shared" si="77"/>
        <v xml:space="preserve"> </v>
      </c>
      <c r="AD95" s="125" t="str">
        <f t="shared" si="77"/>
        <v xml:space="preserve"> </v>
      </c>
      <c r="AE95" s="125" t="str">
        <f t="shared" si="77"/>
        <v xml:space="preserve"> </v>
      </c>
      <c r="AF95" s="125" t="str">
        <f t="shared" si="77"/>
        <v xml:space="preserve"> </v>
      </c>
      <c r="AG95" s="125" t="str">
        <f t="shared" si="77"/>
        <v xml:space="preserve"> </v>
      </c>
      <c r="AH95" s="125" t="str">
        <f t="shared" si="77"/>
        <v xml:space="preserve"> </v>
      </c>
      <c r="AI95" s="125" t="str">
        <f t="shared" si="77"/>
        <v xml:space="preserve"> </v>
      </c>
      <c r="AJ95" s="125" t="str">
        <f t="shared" si="77"/>
        <v xml:space="preserve"> </v>
      </c>
      <c r="AK95" s="125" t="str">
        <f t="shared" si="77"/>
        <v xml:space="preserve"> </v>
      </c>
      <c r="AL95" s="125" t="str">
        <f t="shared" si="77"/>
        <v xml:space="preserve"> </v>
      </c>
      <c r="AM95" s="125" t="str">
        <f t="shared" si="77"/>
        <v xml:space="preserve"> </v>
      </c>
      <c r="AN95" s="125" t="str">
        <f t="shared" si="77"/>
        <v xml:space="preserve"> </v>
      </c>
      <c r="AO95" s="125" t="str">
        <f t="shared" si="77"/>
        <v xml:space="preserve"> </v>
      </c>
      <c r="AP95" s="125" t="str">
        <f t="shared" si="77"/>
        <v xml:space="preserve"> </v>
      </c>
      <c r="AQ95" s="125" t="str">
        <f t="shared" ref="AQ95:BH95" si="78">IF(AQ$2-$K$2&lt;$D42-1," ",AQ42*AQ$3)</f>
        <v xml:space="preserve"> </v>
      </c>
      <c r="AR95" s="125" t="str">
        <f t="shared" si="78"/>
        <v xml:space="preserve"> </v>
      </c>
      <c r="AS95" s="125" t="str">
        <f t="shared" si="78"/>
        <v xml:space="preserve"> </v>
      </c>
      <c r="AT95" s="125">
        <f t="shared" ca="1" si="78"/>
        <v>0</v>
      </c>
      <c r="AU95" s="125">
        <f t="shared" ca="1" si="78"/>
        <v>0</v>
      </c>
      <c r="AV95" s="125">
        <f t="shared" ca="1" si="78"/>
        <v>0</v>
      </c>
      <c r="AW95" s="125">
        <f t="shared" ca="1" si="78"/>
        <v>0</v>
      </c>
      <c r="AX95" s="125">
        <f t="shared" ca="1" si="78"/>
        <v>0</v>
      </c>
      <c r="AY95" s="125">
        <f t="shared" ca="1" si="78"/>
        <v>0</v>
      </c>
      <c r="AZ95" s="125">
        <f t="shared" ca="1" si="78"/>
        <v>0</v>
      </c>
      <c r="BA95" s="125">
        <f t="shared" ca="1" si="78"/>
        <v>0</v>
      </c>
      <c r="BB95" s="125">
        <f t="shared" ca="1" si="78"/>
        <v>0</v>
      </c>
      <c r="BC95" s="125">
        <f t="shared" ca="1" si="78"/>
        <v>0</v>
      </c>
      <c r="BD95" s="125">
        <f t="shared" ca="1" si="78"/>
        <v>0</v>
      </c>
      <c r="BE95" s="125">
        <f t="shared" ca="1" si="78"/>
        <v>0</v>
      </c>
      <c r="BF95" s="125">
        <f t="shared" ca="1" si="78"/>
        <v>0</v>
      </c>
      <c r="BG95" s="125">
        <f t="shared" ca="1" si="78"/>
        <v>0</v>
      </c>
      <c r="BH95" s="125">
        <f t="shared" ca="1" si="78"/>
        <v>0</v>
      </c>
    </row>
    <row r="96" spans="1:60">
      <c r="A96" s="104"/>
      <c r="B96" s="104"/>
      <c r="C96" s="104"/>
      <c r="D96" s="104"/>
      <c r="E96" s="104" t="s">
        <v>231</v>
      </c>
      <c r="F96" s="104">
        <f ca="1">OFFSET('Primary Inputs'!$E$12,0,Calculations!$D43-1)</f>
        <v>0</v>
      </c>
      <c r="G96" s="104"/>
      <c r="H96" s="125">
        <f t="shared" si="11"/>
        <v>0</v>
      </c>
      <c r="I96" s="125">
        <f t="shared" si="12"/>
        <v>0</v>
      </c>
      <c r="J96" s="125">
        <f t="shared" ca="1" si="6"/>
        <v>0</v>
      </c>
      <c r="K96" s="125" t="str">
        <f t="shared" ref="K96:AP96" si="79">IF(K$2-$K$2&lt;$D43-1," ",K43*K$3)</f>
        <v xml:space="preserve"> </v>
      </c>
      <c r="L96" s="125" t="str">
        <f t="shared" si="79"/>
        <v xml:space="preserve"> </v>
      </c>
      <c r="M96" s="125" t="str">
        <f t="shared" si="79"/>
        <v xml:space="preserve"> </v>
      </c>
      <c r="N96" s="125" t="str">
        <f t="shared" si="79"/>
        <v xml:space="preserve"> </v>
      </c>
      <c r="O96" s="125" t="str">
        <f t="shared" si="79"/>
        <v xml:space="preserve"> </v>
      </c>
      <c r="P96" s="125" t="str">
        <f t="shared" si="79"/>
        <v xml:space="preserve"> </v>
      </c>
      <c r="Q96" s="125" t="str">
        <f t="shared" si="79"/>
        <v xml:space="preserve"> </v>
      </c>
      <c r="R96" s="125" t="str">
        <f t="shared" si="79"/>
        <v xml:space="preserve"> </v>
      </c>
      <c r="S96" s="125" t="str">
        <f t="shared" si="79"/>
        <v xml:space="preserve"> </v>
      </c>
      <c r="T96" s="125" t="str">
        <f t="shared" si="79"/>
        <v xml:space="preserve"> </v>
      </c>
      <c r="U96" s="125" t="str">
        <f t="shared" si="79"/>
        <v xml:space="preserve"> </v>
      </c>
      <c r="V96" s="125" t="str">
        <f t="shared" si="79"/>
        <v xml:space="preserve"> </v>
      </c>
      <c r="W96" s="125" t="str">
        <f t="shared" si="79"/>
        <v xml:space="preserve"> </v>
      </c>
      <c r="X96" s="125" t="str">
        <f t="shared" si="79"/>
        <v xml:space="preserve"> </v>
      </c>
      <c r="Y96" s="125" t="str">
        <f t="shared" si="79"/>
        <v xml:space="preserve"> </v>
      </c>
      <c r="Z96" s="125" t="str">
        <f t="shared" si="79"/>
        <v xml:space="preserve"> </v>
      </c>
      <c r="AA96" s="125" t="str">
        <f t="shared" si="79"/>
        <v xml:space="preserve"> </v>
      </c>
      <c r="AB96" s="125" t="str">
        <f t="shared" si="79"/>
        <v xml:space="preserve"> </v>
      </c>
      <c r="AC96" s="125" t="str">
        <f t="shared" si="79"/>
        <v xml:space="preserve"> </v>
      </c>
      <c r="AD96" s="125" t="str">
        <f t="shared" si="79"/>
        <v xml:space="preserve"> </v>
      </c>
      <c r="AE96" s="125" t="str">
        <f t="shared" si="79"/>
        <v xml:space="preserve"> </v>
      </c>
      <c r="AF96" s="125" t="str">
        <f t="shared" si="79"/>
        <v xml:space="preserve"> </v>
      </c>
      <c r="AG96" s="125" t="str">
        <f t="shared" si="79"/>
        <v xml:space="preserve"> </v>
      </c>
      <c r="AH96" s="125" t="str">
        <f t="shared" si="79"/>
        <v xml:space="preserve"> </v>
      </c>
      <c r="AI96" s="125" t="str">
        <f t="shared" si="79"/>
        <v xml:space="preserve"> </v>
      </c>
      <c r="AJ96" s="125" t="str">
        <f t="shared" si="79"/>
        <v xml:space="preserve"> </v>
      </c>
      <c r="AK96" s="125" t="str">
        <f t="shared" si="79"/>
        <v xml:space="preserve"> </v>
      </c>
      <c r="AL96" s="125" t="str">
        <f t="shared" si="79"/>
        <v xml:space="preserve"> </v>
      </c>
      <c r="AM96" s="125" t="str">
        <f t="shared" si="79"/>
        <v xml:space="preserve"> </v>
      </c>
      <c r="AN96" s="125" t="str">
        <f t="shared" si="79"/>
        <v xml:space="preserve"> </v>
      </c>
      <c r="AO96" s="125" t="str">
        <f t="shared" si="79"/>
        <v xml:space="preserve"> </v>
      </c>
      <c r="AP96" s="125" t="str">
        <f t="shared" si="79"/>
        <v xml:space="preserve"> </v>
      </c>
      <c r="AQ96" s="125" t="str">
        <f t="shared" ref="AQ96:BH96" si="80">IF(AQ$2-$K$2&lt;$D43-1," ",AQ43*AQ$3)</f>
        <v xml:space="preserve"> </v>
      </c>
      <c r="AR96" s="125" t="str">
        <f t="shared" si="80"/>
        <v xml:space="preserve"> </v>
      </c>
      <c r="AS96" s="125" t="str">
        <f t="shared" si="80"/>
        <v xml:space="preserve"> </v>
      </c>
      <c r="AT96" s="125" t="str">
        <f t="shared" si="80"/>
        <v xml:space="preserve"> </v>
      </c>
      <c r="AU96" s="125">
        <f t="shared" ca="1" si="80"/>
        <v>0</v>
      </c>
      <c r="AV96" s="125">
        <f t="shared" ca="1" si="80"/>
        <v>0</v>
      </c>
      <c r="AW96" s="125">
        <f t="shared" ca="1" si="80"/>
        <v>0</v>
      </c>
      <c r="AX96" s="125">
        <f t="shared" ca="1" si="80"/>
        <v>0</v>
      </c>
      <c r="AY96" s="125">
        <f t="shared" ca="1" si="80"/>
        <v>0</v>
      </c>
      <c r="AZ96" s="125">
        <f t="shared" ca="1" si="80"/>
        <v>0</v>
      </c>
      <c r="BA96" s="125">
        <f t="shared" ca="1" si="80"/>
        <v>0</v>
      </c>
      <c r="BB96" s="125">
        <f t="shared" ca="1" si="80"/>
        <v>0</v>
      </c>
      <c r="BC96" s="125">
        <f t="shared" ca="1" si="80"/>
        <v>0</v>
      </c>
      <c r="BD96" s="125">
        <f t="shared" ca="1" si="80"/>
        <v>0</v>
      </c>
      <c r="BE96" s="125">
        <f t="shared" ca="1" si="80"/>
        <v>0</v>
      </c>
      <c r="BF96" s="125">
        <f t="shared" ca="1" si="80"/>
        <v>0</v>
      </c>
      <c r="BG96" s="125">
        <f t="shared" ca="1" si="80"/>
        <v>0</v>
      </c>
      <c r="BH96" s="125">
        <f t="shared" ca="1" si="80"/>
        <v>0</v>
      </c>
    </row>
    <row r="97" spans="1:60">
      <c r="A97" s="104"/>
      <c r="B97" s="104"/>
      <c r="C97" s="104"/>
      <c r="D97" s="104"/>
      <c r="E97" s="104" t="s">
        <v>232</v>
      </c>
      <c r="F97" s="104">
        <f ca="1">OFFSET('Primary Inputs'!$E$12,0,Calculations!$D44-1)</f>
        <v>0</v>
      </c>
      <c r="G97" s="104"/>
      <c r="H97" s="125">
        <f t="shared" si="11"/>
        <v>0</v>
      </c>
      <c r="I97" s="125">
        <f t="shared" si="12"/>
        <v>0</v>
      </c>
      <c r="J97" s="125">
        <f t="shared" ca="1" si="6"/>
        <v>0</v>
      </c>
      <c r="K97" s="125" t="str">
        <f t="shared" ref="K97:AP97" si="81">IF(K$2-$K$2&lt;$D44-1," ",K44*K$3)</f>
        <v xml:space="preserve"> </v>
      </c>
      <c r="L97" s="125" t="str">
        <f t="shared" si="81"/>
        <v xml:space="preserve"> </v>
      </c>
      <c r="M97" s="125" t="str">
        <f t="shared" si="81"/>
        <v xml:space="preserve"> </v>
      </c>
      <c r="N97" s="125" t="str">
        <f t="shared" si="81"/>
        <v xml:space="preserve"> </v>
      </c>
      <c r="O97" s="125" t="str">
        <f t="shared" si="81"/>
        <v xml:space="preserve"> </v>
      </c>
      <c r="P97" s="125" t="str">
        <f t="shared" si="81"/>
        <v xml:space="preserve"> </v>
      </c>
      <c r="Q97" s="125" t="str">
        <f t="shared" si="81"/>
        <v xml:space="preserve"> </v>
      </c>
      <c r="R97" s="125" t="str">
        <f t="shared" si="81"/>
        <v xml:space="preserve"> </v>
      </c>
      <c r="S97" s="125" t="str">
        <f t="shared" si="81"/>
        <v xml:space="preserve"> </v>
      </c>
      <c r="T97" s="125" t="str">
        <f t="shared" si="81"/>
        <v xml:space="preserve"> </v>
      </c>
      <c r="U97" s="125" t="str">
        <f t="shared" si="81"/>
        <v xml:space="preserve"> </v>
      </c>
      <c r="V97" s="125" t="str">
        <f t="shared" si="81"/>
        <v xml:space="preserve"> </v>
      </c>
      <c r="W97" s="125" t="str">
        <f t="shared" si="81"/>
        <v xml:space="preserve"> </v>
      </c>
      <c r="X97" s="125" t="str">
        <f t="shared" si="81"/>
        <v xml:space="preserve"> </v>
      </c>
      <c r="Y97" s="125" t="str">
        <f t="shared" si="81"/>
        <v xml:space="preserve"> </v>
      </c>
      <c r="Z97" s="125" t="str">
        <f t="shared" si="81"/>
        <v xml:space="preserve"> </v>
      </c>
      <c r="AA97" s="125" t="str">
        <f t="shared" si="81"/>
        <v xml:space="preserve"> </v>
      </c>
      <c r="AB97" s="125" t="str">
        <f t="shared" si="81"/>
        <v xml:space="preserve"> </v>
      </c>
      <c r="AC97" s="125" t="str">
        <f t="shared" si="81"/>
        <v xml:space="preserve"> </v>
      </c>
      <c r="AD97" s="125" t="str">
        <f t="shared" si="81"/>
        <v xml:space="preserve"> </v>
      </c>
      <c r="AE97" s="125" t="str">
        <f t="shared" si="81"/>
        <v xml:space="preserve"> </v>
      </c>
      <c r="AF97" s="125" t="str">
        <f t="shared" si="81"/>
        <v xml:space="preserve"> </v>
      </c>
      <c r="AG97" s="125" t="str">
        <f t="shared" si="81"/>
        <v xml:space="preserve"> </v>
      </c>
      <c r="AH97" s="125" t="str">
        <f t="shared" si="81"/>
        <v xml:space="preserve"> </v>
      </c>
      <c r="AI97" s="125" t="str">
        <f t="shared" si="81"/>
        <v xml:space="preserve"> </v>
      </c>
      <c r="AJ97" s="125" t="str">
        <f t="shared" si="81"/>
        <v xml:space="preserve"> </v>
      </c>
      <c r="AK97" s="125" t="str">
        <f t="shared" si="81"/>
        <v xml:space="preserve"> </v>
      </c>
      <c r="AL97" s="125" t="str">
        <f t="shared" si="81"/>
        <v xml:space="preserve"> </v>
      </c>
      <c r="AM97" s="125" t="str">
        <f t="shared" si="81"/>
        <v xml:space="preserve"> </v>
      </c>
      <c r="AN97" s="125" t="str">
        <f t="shared" si="81"/>
        <v xml:space="preserve"> </v>
      </c>
      <c r="AO97" s="125" t="str">
        <f t="shared" si="81"/>
        <v xml:space="preserve"> </v>
      </c>
      <c r="AP97" s="125" t="str">
        <f t="shared" si="81"/>
        <v xml:space="preserve"> </v>
      </c>
      <c r="AQ97" s="125" t="str">
        <f t="shared" ref="AQ97:BH97" si="82">IF(AQ$2-$K$2&lt;$D44-1," ",AQ44*AQ$3)</f>
        <v xml:space="preserve"> </v>
      </c>
      <c r="AR97" s="125" t="str">
        <f t="shared" si="82"/>
        <v xml:space="preserve"> </v>
      </c>
      <c r="AS97" s="125" t="str">
        <f t="shared" si="82"/>
        <v xml:space="preserve"> </v>
      </c>
      <c r="AT97" s="125" t="str">
        <f t="shared" si="82"/>
        <v xml:space="preserve"> </v>
      </c>
      <c r="AU97" s="125" t="str">
        <f t="shared" si="82"/>
        <v xml:space="preserve"> </v>
      </c>
      <c r="AV97" s="125">
        <f t="shared" ca="1" si="82"/>
        <v>0</v>
      </c>
      <c r="AW97" s="125">
        <f t="shared" ca="1" si="82"/>
        <v>0</v>
      </c>
      <c r="AX97" s="125">
        <f t="shared" ca="1" si="82"/>
        <v>0</v>
      </c>
      <c r="AY97" s="125">
        <f t="shared" ca="1" si="82"/>
        <v>0</v>
      </c>
      <c r="AZ97" s="125">
        <f t="shared" ca="1" si="82"/>
        <v>0</v>
      </c>
      <c r="BA97" s="125">
        <f t="shared" ca="1" si="82"/>
        <v>0</v>
      </c>
      <c r="BB97" s="125">
        <f t="shared" ca="1" si="82"/>
        <v>0</v>
      </c>
      <c r="BC97" s="125">
        <f t="shared" ca="1" si="82"/>
        <v>0</v>
      </c>
      <c r="BD97" s="125">
        <f t="shared" ca="1" si="82"/>
        <v>0</v>
      </c>
      <c r="BE97" s="125">
        <f t="shared" ca="1" si="82"/>
        <v>0</v>
      </c>
      <c r="BF97" s="125">
        <f t="shared" ca="1" si="82"/>
        <v>0</v>
      </c>
      <c r="BG97" s="125">
        <f t="shared" ca="1" si="82"/>
        <v>0</v>
      </c>
      <c r="BH97" s="125">
        <f t="shared" ca="1" si="82"/>
        <v>0</v>
      </c>
    </row>
    <row r="98" spans="1:60">
      <c r="A98" s="104"/>
      <c r="B98" s="104"/>
      <c r="C98" s="104"/>
      <c r="D98" s="104"/>
      <c r="E98" s="104" t="s">
        <v>233</v>
      </c>
      <c r="F98" s="104">
        <f ca="1">OFFSET('Primary Inputs'!$E$12,0,Calculations!$D45-1)</f>
        <v>0</v>
      </c>
      <c r="G98" s="104"/>
      <c r="H98" s="125">
        <f t="shared" si="11"/>
        <v>0</v>
      </c>
      <c r="I98" s="125">
        <f t="shared" si="12"/>
        <v>0</v>
      </c>
      <c r="J98" s="125">
        <f t="shared" ca="1" si="6"/>
        <v>0</v>
      </c>
      <c r="K98" s="125" t="str">
        <f t="shared" ref="K98:AP98" si="83">IF(K$2-$K$2&lt;$D45-1," ",K45*K$3)</f>
        <v xml:space="preserve"> </v>
      </c>
      <c r="L98" s="125" t="str">
        <f t="shared" si="83"/>
        <v xml:space="preserve"> </v>
      </c>
      <c r="M98" s="125" t="str">
        <f t="shared" si="83"/>
        <v xml:space="preserve"> </v>
      </c>
      <c r="N98" s="125" t="str">
        <f t="shared" si="83"/>
        <v xml:space="preserve"> </v>
      </c>
      <c r="O98" s="125" t="str">
        <f t="shared" si="83"/>
        <v xml:space="preserve"> </v>
      </c>
      <c r="P98" s="125" t="str">
        <f t="shared" si="83"/>
        <v xml:space="preserve"> </v>
      </c>
      <c r="Q98" s="125" t="str">
        <f t="shared" si="83"/>
        <v xml:space="preserve"> </v>
      </c>
      <c r="R98" s="125" t="str">
        <f t="shared" si="83"/>
        <v xml:space="preserve"> </v>
      </c>
      <c r="S98" s="125" t="str">
        <f t="shared" si="83"/>
        <v xml:space="preserve"> </v>
      </c>
      <c r="T98" s="125" t="str">
        <f t="shared" si="83"/>
        <v xml:space="preserve"> </v>
      </c>
      <c r="U98" s="125" t="str">
        <f t="shared" si="83"/>
        <v xml:space="preserve"> </v>
      </c>
      <c r="V98" s="125" t="str">
        <f t="shared" si="83"/>
        <v xml:space="preserve"> </v>
      </c>
      <c r="W98" s="125" t="str">
        <f t="shared" si="83"/>
        <v xml:space="preserve"> </v>
      </c>
      <c r="X98" s="125" t="str">
        <f t="shared" si="83"/>
        <v xml:space="preserve"> </v>
      </c>
      <c r="Y98" s="125" t="str">
        <f t="shared" si="83"/>
        <v xml:space="preserve"> </v>
      </c>
      <c r="Z98" s="125" t="str">
        <f t="shared" si="83"/>
        <v xml:space="preserve"> </v>
      </c>
      <c r="AA98" s="125" t="str">
        <f t="shared" si="83"/>
        <v xml:space="preserve"> </v>
      </c>
      <c r="AB98" s="125" t="str">
        <f t="shared" si="83"/>
        <v xml:space="preserve"> </v>
      </c>
      <c r="AC98" s="125" t="str">
        <f t="shared" si="83"/>
        <v xml:space="preserve"> </v>
      </c>
      <c r="AD98" s="125" t="str">
        <f t="shared" si="83"/>
        <v xml:space="preserve"> </v>
      </c>
      <c r="AE98" s="125" t="str">
        <f t="shared" si="83"/>
        <v xml:space="preserve"> </v>
      </c>
      <c r="AF98" s="125" t="str">
        <f t="shared" si="83"/>
        <v xml:space="preserve"> </v>
      </c>
      <c r="AG98" s="125" t="str">
        <f t="shared" si="83"/>
        <v xml:space="preserve"> </v>
      </c>
      <c r="AH98" s="125" t="str">
        <f t="shared" si="83"/>
        <v xml:space="preserve"> </v>
      </c>
      <c r="AI98" s="125" t="str">
        <f t="shared" si="83"/>
        <v xml:space="preserve"> </v>
      </c>
      <c r="AJ98" s="125" t="str">
        <f t="shared" si="83"/>
        <v xml:space="preserve"> </v>
      </c>
      <c r="AK98" s="125" t="str">
        <f t="shared" si="83"/>
        <v xml:space="preserve"> </v>
      </c>
      <c r="AL98" s="125" t="str">
        <f t="shared" si="83"/>
        <v xml:space="preserve"> </v>
      </c>
      <c r="AM98" s="125" t="str">
        <f t="shared" si="83"/>
        <v xml:space="preserve"> </v>
      </c>
      <c r="AN98" s="125" t="str">
        <f t="shared" si="83"/>
        <v xml:space="preserve"> </v>
      </c>
      <c r="AO98" s="125" t="str">
        <f t="shared" si="83"/>
        <v xml:space="preserve"> </v>
      </c>
      <c r="AP98" s="125" t="str">
        <f t="shared" si="83"/>
        <v xml:space="preserve"> </v>
      </c>
      <c r="AQ98" s="125" t="str">
        <f t="shared" ref="AQ98:BH98" si="84">IF(AQ$2-$K$2&lt;$D45-1," ",AQ45*AQ$3)</f>
        <v xml:space="preserve"> </v>
      </c>
      <c r="AR98" s="125" t="str">
        <f t="shared" si="84"/>
        <v xml:space="preserve"> </v>
      </c>
      <c r="AS98" s="125" t="str">
        <f t="shared" si="84"/>
        <v xml:space="preserve"> </v>
      </c>
      <c r="AT98" s="125" t="str">
        <f t="shared" si="84"/>
        <v xml:space="preserve"> </v>
      </c>
      <c r="AU98" s="125" t="str">
        <f t="shared" si="84"/>
        <v xml:space="preserve"> </v>
      </c>
      <c r="AV98" s="125" t="str">
        <f t="shared" si="84"/>
        <v xml:space="preserve"> </v>
      </c>
      <c r="AW98" s="125">
        <f t="shared" ca="1" si="84"/>
        <v>0</v>
      </c>
      <c r="AX98" s="125">
        <f t="shared" ca="1" si="84"/>
        <v>0</v>
      </c>
      <c r="AY98" s="125">
        <f t="shared" ca="1" si="84"/>
        <v>0</v>
      </c>
      <c r="AZ98" s="125">
        <f t="shared" ca="1" si="84"/>
        <v>0</v>
      </c>
      <c r="BA98" s="125">
        <f t="shared" ca="1" si="84"/>
        <v>0</v>
      </c>
      <c r="BB98" s="125">
        <f t="shared" ca="1" si="84"/>
        <v>0</v>
      </c>
      <c r="BC98" s="125">
        <f t="shared" ca="1" si="84"/>
        <v>0</v>
      </c>
      <c r="BD98" s="125">
        <f t="shared" ca="1" si="84"/>
        <v>0</v>
      </c>
      <c r="BE98" s="125">
        <f t="shared" ca="1" si="84"/>
        <v>0</v>
      </c>
      <c r="BF98" s="125">
        <f t="shared" ca="1" si="84"/>
        <v>0</v>
      </c>
      <c r="BG98" s="125">
        <f t="shared" ca="1" si="84"/>
        <v>0</v>
      </c>
      <c r="BH98" s="125">
        <f t="shared" ca="1" si="84"/>
        <v>0</v>
      </c>
    </row>
    <row r="99" spans="1:60">
      <c r="A99" s="104"/>
      <c r="B99" s="104"/>
      <c r="C99" s="104"/>
      <c r="D99" s="104"/>
      <c r="E99" s="104" t="s">
        <v>234</v>
      </c>
      <c r="F99" s="104">
        <f ca="1">OFFSET('Primary Inputs'!$E$12,0,Calculations!$D46-1)</f>
        <v>0</v>
      </c>
      <c r="G99" s="104"/>
      <c r="H99" s="125">
        <f t="shared" si="11"/>
        <v>0</v>
      </c>
      <c r="I99" s="125">
        <f t="shared" si="12"/>
        <v>0</v>
      </c>
      <c r="J99" s="125">
        <f t="shared" ca="1" si="6"/>
        <v>0</v>
      </c>
      <c r="K99" s="125" t="str">
        <f t="shared" ref="K99:AP99" si="85">IF(K$2-$K$2&lt;$D46-1," ",K46*K$3)</f>
        <v xml:space="preserve"> </v>
      </c>
      <c r="L99" s="125" t="str">
        <f t="shared" si="85"/>
        <v xml:space="preserve"> </v>
      </c>
      <c r="M99" s="125" t="str">
        <f t="shared" si="85"/>
        <v xml:space="preserve"> </v>
      </c>
      <c r="N99" s="125" t="str">
        <f t="shared" si="85"/>
        <v xml:space="preserve"> </v>
      </c>
      <c r="O99" s="125" t="str">
        <f t="shared" si="85"/>
        <v xml:space="preserve"> </v>
      </c>
      <c r="P99" s="125" t="str">
        <f t="shared" si="85"/>
        <v xml:space="preserve"> </v>
      </c>
      <c r="Q99" s="125" t="str">
        <f t="shared" si="85"/>
        <v xml:space="preserve"> </v>
      </c>
      <c r="R99" s="125" t="str">
        <f t="shared" si="85"/>
        <v xml:space="preserve"> </v>
      </c>
      <c r="S99" s="125" t="str">
        <f t="shared" si="85"/>
        <v xml:space="preserve"> </v>
      </c>
      <c r="T99" s="125" t="str">
        <f t="shared" si="85"/>
        <v xml:space="preserve"> </v>
      </c>
      <c r="U99" s="125" t="str">
        <f t="shared" si="85"/>
        <v xml:space="preserve"> </v>
      </c>
      <c r="V99" s="125" t="str">
        <f t="shared" si="85"/>
        <v xml:space="preserve"> </v>
      </c>
      <c r="W99" s="125" t="str">
        <f t="shared" si="85"/>
        <v xml:space="preserve"> </v>
      </c>
      <c r="X99" s="125" t="str">
        <f t="shared" si="85"/>
        <v xml:space="preserve"> </v>
      </c>
      <c r="Y99" s="125" t="str">
        <f t="shared" si="85"/>
        <v xml:space="preserve"> </v>
      </c>
      <c r="Z99" s="125" t="str">
        <f t="shared" si="85"/>
        <v xml:space="preserve"> </v>
      </c>
      <c r="AA99" s="125" t="str">
        <f t="shared" si="85"/>
        <v xml:space="preserve"> </v>
      </c>
      <c r="AB99" s="125" t="str">
        <f t="shared" si="85"/>
        <v xml:space="preserve"> </v>
      </c>
      <c r="AC99" s="125" t="str">
        <f t="shared" si="85"/>
        <v xml:space="preserve"> </v>
      </c>
      <c r="AD99" s="125" t="str">
        <f t="shared" si="85"/>
        <v xml:space="preserve"> </v>
      </c>
      <c r="AE99" s="125" t="str">
        <f t="shared" si="85"/>
        <v xml:space="preserve"> </v>
      </c>
      <c r="AF99" s="125" t="str">
        <f t="shared" si="85"/>
        <v xml:space="preserve"> </v>
      </c>
      <c r="AG99" s="125" t="str">
        <f t="shared" si="85"/>
        <v xml:space="preserve"> </v>
      </c>
      <c r="AH99" s="125" t="str">
        <f t="shared" si="85"/>
        <v xml:space="preserve"> </v>
      </c>
      <c r="AI99" s="125" t="str">
        <f t="shared" si="85"/>
        <v xml:space="preserve"> </v>
      </c>
      <c r="AJ99" s="125" t="str">
        <f t="shared" si="85"/>
        <v xml:space="preserve"> </v>
      </c>
      <c r="AK99" s="125" t="str">
        <f t="shared" si="85"/>
        <v xml:space="preserve"> </v>
      </c>
      <c r="AL99" s="125" t="str">
        <f t="shared" si="85"/>
        <v xml:space="preserve"> </v>
      </c>
      <c r="AM99" s="125" t="str">
        <f t="shared" si="85"/>
        <v xml:space="preserve"> </v>
      </c>
      <c r="AN99" s="125" t="str">
        <f t="shared" si="85"/>
        <v xml:space="preserve"> </v>
      </c>
      <c r="AO99" s="125" t="str">
        <f t="shared" si="85"/>
        <v xml:space="preserve"> </v>
      </c>
      <c r="AP99" s="125" t="str">
        <f t="shared" si="85"/>
        <v xml:space="preserve"> </v>
      </c>
      <c r="AQ99" s="125" t="str">
        <f t="shared" ref="AQ99:BH99" si="86">IF(AQ$2-$K$2&lt;$D46-1," ",AQ46*AQ$3)</f>
        <v xml:space="preserve"> </v>
      </c>
      <c r="AR99" s="125" t="str">
        <f t="shared" si="86"/>
        <v xml:space="preserve"> </v>
      </c>
      <c r="AS99" s="125" t="str">
        <f t="shared" si="86"/>
        <v xml:space="preserve"> </v>
      </c>
      <c r="AT99" s="125" t="str">
        <f t="shared" si="86"/>
        <v xml:space="preserve"> </v>
      </c>
      <c r="AU99" s="125" t="str">
        <f t="shared" si="86"/>
        <v xml:space="preserve"> </v>
      </c>
      <c r="AV99" s="125" t="str">
        <f t="shared" si="86"/>
        <v xml:space="preserve"> </v>
      </c>
      <c r="AW99" s="125" t="str">
        <f t="shared" si="86"/>
        <v xml:space="preserve"> </v>
      </c>
      <c r="AX99" s="125">
        <f t="shared" ca="1" si="86"/>
        <v>0</v>
      </c>
      <c r="AY99" s="125">
        <f t="shared" ca="1" si="86"/>
        <v>0</v>
      </c>
      <c r="AZ99" s="125">
        <f t="shared" ca="1" si="86"/>
        <v>0</v>
      </c>
      <c r="BA99" s="125">
        <f t="shared" ca="1" si="86"/>
        <v>0</v>
      </c>
      <c r="BB99" s="125">
        <f t="shared" ca="1" si="86"/>
        <v>0</v>
      </c>
      <c r="BC99" s="125">
        <f t="shared" ca="1" si="86"/>
        <v>0</v>
      </c>
      <c r="BD99" s="125">
        <f t="shared" ca="1" si="86"/>
        <v>0</v>
      </c>
      <c r="BE99" s="125">
        <f t="shared" ca="1" si="86"/>
        <v>0</v>
      </c>
      <c r="BF99" s="125">
        <f t="shared" ca="1" si="86"/>
        <v>0</v>
      </c>
      <c r="BG99" s="125">
        <f t="shared" ca="1" si="86"/>
        <v>0</v>
      </c>
      <c r="BH99" s="125">
        <f t="shared" ca="1" si="86"/>
        <v>0</v>
      </c>
    </row>
    <row r="100" spans="1:60">
      <c r="A100" s="104"/>
      <c r="B100" s="104"/>
      <c r="C100" s="104"/>
      <c r="D100" s="104"/>
      <c r="E100" s="104" t="s">
        <v>235</v>
      </c>
      <c r="F100" s="104">
        <f ca="1">OFFSET('Primary Inputs'!$E$12,0,Calculations!$D47-1)</f>
        <v>0</v>
      </c>
      <c r="G100" s="104"/>
      <c r="H100" s="125">
        <f t="shared" si="11"/>
        <v>0</v>
      </c>
      <c r="I100" s="125">
        <f t="shared" si="12"/>
        <v>0</v>
      </c>
      <c r="J100" s="125">
        <f t="shared" ca="1" si="6"/>
        <v>0</v>
      </c>
      <c r="K100" s="125" t="str">
        <f t="shared" ref="K100:AP100" si="87">IF(K$2-$K$2&lt;$D47-1," ",K47*K$3)</f>
        <v xml:space="preserve"> </v>
      </c>
      <c r="L100" s="125" t="str">
        <f t="shared" si="87"/>
        <v xml:space="preserve"> </v>
      </c>
      <c r="M100" s="125" t="str">
        <f t="shared" si="87"/>
        <v xml:space="preserve"> </v>
      </c>
      <c r="N100" s="125" t="str">
        <f t="shared" si="87"/>
        <v xml:space="preserve"> </v>
      </c>
      <c r="O100" s="125" t="str">
        <f t="shared" si="87"/>
        <v xml:space="preserve"> </v>
      </c>
      <c r="P100" s="125" t="str">
        <f t="shared" si="87"/>
        <v xml:space="preserve"> </v>
      </c>
      <c r="Q100" s="125" t="str">
        <f t="shared" si="87"/>
        <v xml:space="preserve"> </v>
      </c>
      <c r="R100" s="125" t="str">
        <f t="shared" si="87"/>
        <v xml:space="preserve"> </v>
      </c>
      <c r="S100" s="125" t="str">
        <f t="shared" si="87"/>
        <v xml:space="preserve"> </v>
      </c>
      <c r="T100" s="125" t="str">
        <f t="shared" si="87"/>
        <v xml:space="preserve"> </v>
      </c>
      <c r="U100" s="125" t="str">
        <f t="shared" si="87"/>
        <v xml:space="preserve"> </v>
      </c>
      <c r="V100" s="125" t="str">
        <f t="shared" si="87"/>
        <v xml:space="preserve"> </v>
      </c>
      <c r="W100" s="125" t="str">
        <f t="shared" si="87"/>
        <v xml:space="preserve"> </v>
      </c>
      <c r="X100" s="125" t="str">
        <f t="shared" si="87"/>
        <v xml:space="preserve"> </v>
      </c>
      <c r="Y100" s="125" t="str">
        <f t="shared" si="87"/>
        <v xml:space="preserve"> </v>
      </c>
      <c r="Z100" s="125" t="str">
        <f t="shared" si="87"/>
        <v xml:space="preserve"> </v>
      </c>
      <c r="AA100" s="125" t="str">
        <f t="shared" si="87"/>
        <v xml:space="preserve"> </v>
      </c>
      <c r="AB100" s="125" t="str">
        <f t="shared" si="87"/>
        <v xml:space="preserve"> </v>
      </c>
      <c r="AC100" s="125" t="str">
        <f t="shared" si="87"/>
        <v xml:space="preserve"> </v>
      </c>
      <c r="AD100" s="125" t="str">
        <f t="shared" si="87"/>
        <v xml:space="preserve"> </v>
      </c>
      <c r="AE100" s="125" t="str">
        <f t="shared" si="87"/>
        <v xml:space="preserve"> </v>
      </c>
      <c r="AF100" s="125" t="str">
        <f t="shared" si="87"/>
        <v xml:space="preserve"> </v>
      </c>
      <c r="AG100" s="125" t="str">
        <f t="shared" si="87"/>
        <v xml:space="preserve"> </v>
      </c>
      <c r="AH100" s="125" t="str">
        <f t="shared" si="87"/>
        <v xml:space="preserve"> </v>
      </c>
      <c r="AI100" s="125" t="str">
        <f t="shared" si="87"/>
        <v xml:space="preserve"> </v>
      </c>
      <c r="AJ100" s="125" t="str">
        <f t="shared" si="87"/>
        <v xml:space="preserve"> </v>
      </c>
      <c r="AK100" s="125" t="str">
        <f t="shared" si="87"/>
        <v xml:space="preserve"> </v>
      </c>
      <c r="AL100" s="125" t="str">
        <f t="shared" si="87"/>
        <v xml:space="preserve"> </v>
      </c>
      <c r="AM100" s="125" t="str">
        <f t="shared" si="87"/>
        <v xml:space="preserve"> </v>
      </c>
      <c r="AN100" s="125" t="str">
        <f t="shared" si="87"/>
        <v xml:space="preserve"> </v>
      </c>
      <c r="AO100" s="125" t="str">
        <f t="shared" si="87"/>
        <v xml:space="preserve"> </v>
      </c>
      <c r="AP100" s="125" t="str">
        <f t="shared" si="87"/>
        <v xml:space="preserve"> </v>
      </c>
      <c r="AQ100" s="125" t="str">
        <f t="shared" ref="AQ100:BH100" si="88">IF(AQ$2-$K$2&lt;$D47-1," ",AQ47*AQ$3)</f>
        <v xml:space="preserve"> </v>
      </c>
      <c r="AR100" s="125" t="str">
        <f t="shared" si="88"/>
        <v xml:space="preserve"> </v>
      </c>
      <c r="AS100" s="125" t="str">
        <f t="shared" si="88"/>
        <v xml:space="preserve"> </v>
      </c>
      <c r="AT100" s="125" t="str">
        <f t="shared" si="88"/>
        <v xml:space="preserve"> </v>
      </c>
      <c r="AU100" s="125" t="str">
        <f t="shared" si="88"/>
        <v xml:space="preserve"> </v>
      </c>
      <c r="AV100" s="125" t="str">
        <f t="shared" si="88"/>
        <v xml:space="preserve"> </v>
      </c>
      <c r="AW100" s="125" t="str">
        <f t="shared" si="88"/>
        <v xml:space="preserve"> </v>
      </c>
      <c r="AX100" s="125" t="str">
        <f t="shared" si="88"/>
        <v xml:space="preserve"> </v>
      </c>
      <c r="AY100" s="125">
        <f t="shared" ca="1" si="88"/>
        <v>0</v>
      </c>
      <c r="AZ100" s="125">
        <f t="shared" ca="1" si="88"/>
        <v>0</v>
      </c>
      <c r="BA100" s="125">
        <f t="shared" ca="1" si="88"/>
        <v>0</v>
      </c>
      <c r="BB100" s="125">
        <f t="shared" ca="1" si="88"/>
        <v>0</v>
      </c>
      <c r="BC100" s="125">
        <f t="shared" ca="1" si="88"/>
        <v>0</v>
      </c>
      <c r="BD100" s="125">
        <f t="shared" ca="1" si="88"/>
        <v>0</v>
      </c>
      <c r="BE100" s="125">
        <f t="shared" ca="1" si="88"/>
        <v>0</v>
      </c>
      <c r="BF100" s="125">
        <f t="shared" ca="1" si="88"/>
        <v>0</v>
      </c>
      <c r="BG100" s="125">
        <f t="shared" ca="1" si="88"/>
        <v>0</v>
      </c>
      <c r="BH100" s="125">
        <f t="shared" ca="1" si="88"/>
        <v>0</v>
      </c>
    </row>
    <row r="101" spans="1:60">
      <c r="A101" s="104"/>
      <c r="B101" s="104"/>
      <c r="C101" s="104"/>
      <c r="D101" s="104"/>
      <c r="E101" s="104" t="s">
        <v>236</v>
      </c>
      <c r="F101" s="104">
        <f ca="1">OFFSET('Primary Inputs'!$E$12,0,Calculations!$D48-1)</f>
        <v>0</v>
      </c>
      <c r="G101" s="104"/>
      <c r="H101" s="125">
        <f t="shared" si="11"/>
        <v>0</v>
      </c>
      <c r="I101" s="125">
        <f t="shared" si="12"/>
        <v>0</v>
      </c>
      <c r="J101" s="125">
        <f t="shared" ca="1" si="6"/>
        <v>0</v>
      </c>
      <c r="K101" s="125" t="str">
        <f t="shared" ref="K101:AP101" si="89">IF(K$2-$K$2&lt;$D48-1," ",K48*K$3)</f>
        <v xml:space="preserve"> </v>
      </c>
      <c r="L101" s="125" t="str">
        <f t="shared" si="89"/>
        <v xml:space="preserve"> </v>
      </c>
      <c r="M101" s="125" t="str">
        <f t="shared" si="89"/>
        <v xml:space="preserve"> </v>
      </c>
      <c r="N101" s="125" t="str">
        <f t="shared" si="89"/>
        <v xml:space="preserve"> </v>
      </c>
      <c r="O101" s="125" t="str">
        <f t="shared" si="89"/>
        <v xml:space="preserve"> </v>
      </c>
      <c r="P101" s="125" t="str">
        <f t="shared" si="89"/>
        <v xml:space="preserve"> </v>
      </c>
      <c r="Q101" s="125" t="str">
        <f t="shared" si="89"/>
        <v xml:space="preserve"> </v>
      </c>
      <c r="R101" s="125" t="str">
        <f t="shared" si="89"/>
        <v xml:space="preserve"> </v>
      </c>
      <c r="S101" s="125" t="str">
        <f t="shared" si="89"/>
        <v xml:space="preserve"> </v>
      </c>
      <c r="T101" s="125" t="str">
        <f t="shared" si="89"/>
        <v xml:space="preserve"> </v>
      </c>
      <c r="U101" s="125" t="str">
        <f t="shared" si="89"/>
        <v xml:space="preserve"> </v>
      </c>
      <c r="V101" s="125" t="str">
        <f t="shared" si="89"/>
        <v xml:space="preserve"> </v>
      </c>
      <c r="W101" s="125" t="str">
        <f t="shared" si="89"/>
        <v xml:space="preserve"> </v>
      </c>
      <c r="X101" s="125" t="str">
        <f t="shared" si="89"/>
        <v xml:space="preserve"> </v>
      </c>
      <c r="Y101" s="125" t="str">
        <f t="shared" si="89"/>
        <v xml:space="preserve"> </v>
      </c>
      <c r="Z101" s="125" t="str">
        <f t="shared" si="89"/>
        <v xml:space="preserve"> </v>
      </c>
      <c r="AA101" s="125" t="str">
        <f t="shared" si="89"/>
        <v xml:space="preserve"> </v>
      </c>
      <c r="AB101" s="125" t="str">
        <f t="shared" si="89"/>
        <v xml:space="preserve"> </v>
      </c>
      <c r="AC101" s="125" t="str">
        <f t="shared" si="89"/>
        <v xml:space="preserve"> </v>
      </c>
      <c r="AD101" s="125" t="str">
        <f t="shared" si="89"/>
        <v xml:space="preserve"> </v>
      </c>
      <c r="AE101" s="125" t="str">
        <f t="shared" si="89"/>
        <v xml:space="preserve"> </v>
      </c>
      <c r="AF101" s="125" t="str">
        <f t="shared" si="89"/>
        <v xml:space="preserve"> </v>
      </c>
      <c r="AG101" s="125" t="str">
        <f t="shared" si="89"/>
        <v xml:space="preserve"> </v>
      </c>
      <c r="AH101" s="125" t="str">
        <f t="shared" si="89"/>
        <v xml:space="preserve"> </v>
      </c>
      <c r="AI101" s="125" t="str">
        <f t="shared" si="89"/>
        <v xml:space="preserve"> </v>
      </c>
      <c r="AJ101" s="125" t="str">
        <f t="shared" si="89"/>
        <v xml:space="preserve"> </v>
      </c>
      <c r="AK101" s="125" t="str">
        <f t="shared" si="89"/>
        <v xml:space="preserve"> </v>
      </c>
      <c r="AL101" s="125" t="str">
        <f t="shared" si="89"/>
        <v xml:space="preserve"> </v>
      </c>
      <c r="AM101" s="125" t="str">
        <f t="shared" si="89"/>
        <v xml:space="preserve"> </v>
      </c>
      <c r="AN101" s="125" t="str">
        <f t="shared" si="89"/>
        <v xml:space="preserve"> </v>
      </c>
      <c r="AO101" s="125" t="str">
        <f t="shared" si="89"/>
        <v xml:space="preserve"> </v>
      </c>
      <c r="AP101" s="125" t="str">
        <f t="shared" si="89"/>
        <v xml:space="preserve"> </v>
      </c>
      <c r="AQ101" s="125" t="str">
        <f t="shared" ref="AQ101:BH101" si="90">IF(AQ$2-$K$2&lt;$D48-1," ",AQ48*AQ$3)</f>
        <v xml:space="preserve"> </v>
      </c>
      <c r="AR101" s="125" t="str">
        <f t="shared" si="90"/>
        <v xml:space="preserve"> </v>
      </c>
      <c r="AS101" s="125" t="str">
        <f t="shared" si="90"/>
        <v xml:space="preserve"> </v>
      </c>
      <c r="AT101" s="125" t="str">
        <f t="shared" si="90"/>
        <v xml:space="preserve"> </v>
      </c>
      <c r="AU101" s="125" t="str">
        <f t="shared" si="90"/>
        <v xml:space="preserve"> </v>
      </c>
      <c r="AV101" s="125" t="str">
        <f t="shared" si="90"/>
        <v xml:space="preserve"> </v>
      </c>
      <c r="AW101" s="125" t="str">
        <f t="shared" si="90"/>
        <v xml:space="preserve"> </v>
      </c>
      <c r="AX101" s="125" t="str">
        <f t="shared" si="90"/>
        <v xml:space="preserve"> </v>
      </c>
      <c r="AY101" s="125" t="str">
        <f t="shared" si="90"/>
        <v xml:space="preserve"> </v>
      </c>
      <c r="AZ101" s="125">
        <f t="shared" ca="1" si="90"/>
        <v>0</v>
      </c>
      <c r="BA101" s="125">
        <f t="shared" ca="1" si="90"/>
        <v>0</v>
      </c>
      <c r="BB101" s="125">
        <f t="shared" ca="1" si="90"/>
        <v>0</v>
      </c>
      <c r="BC101" s="125">
        <f t="shared" ca="1" si="90"/>
        <v>0</v>
      </c>
      <c r="BD101" s="125">
        <f t="shared" ca="1" si="90"/>
        <v>0</v>
      </c>
      <c r="BE101" s="125">
        <f t="shared" ca="1" si="90"/>
        <v>0</v>
      </c>
      <c r="BF101" s="125">
        <f t="shared" ca="1" si="90"/>
        <v>0</v>
      </c>
      <c r="BG101" s="125">
        <f t="shared" ca="1" si="90"/>
        <v>0</v>
      </c>
      <c r="BH101" s="125">
        <f t="shared" ca="1" si="90"/>
        <v>0</v>
      </c>
    </row>
    <row r="102" spans="1:60">
      <c r="A102" s="104"/>
      <c r="B102" s="104"/>
      <c r="C102" s="104"/>
      <c r="D102" s="104"/>
      <c r="E102" s="104" t="s">
        <v>237</v>
      </c>
      <c r="F102" s="104">
        <f ca="1">OFFSET('Primary Inputs'!$E$12,0,Calculations!$D49-1)</f>
        <v>0</v>
      </c>
      <c r="G102" s="104"/>
      <c r="H102" s="125">
        <f t="shared" si="11"/>
        <v>0</v>
      </c>
      <c r="I102" s="125">
        <f t="shared" si="12"/>
        <v>0</v>
      </c>
      <c r="J102" s="125">
        <f t="shared" ca="1" si="6"/>
        <v>0</v>
      </c>
      <c r="K102" s="125" t="str">
        <f t="shared" ref="K102:AP102" si="91">IF(K$2-$K$2&lt;$D49-1," ",K49*K$3)</f>
        <v xml:space="preserve"> </v>
      </c>
      <c r="L102" s="125" t="str">
        <f t="shared" si="91"/>
        <v xml:space="preserve"> </v>
      </c>
      <c r="M102" s="125" t="str">
        <f t="shared" si="91"/>
        <v xml:space="preserve"> </v>
      </c>
      <c r="N102" s="125" t="str">
        <f t="shared" si="91"/>
        <v xml:space="preserve"> </v>
      </c>
      <c r="O102" s="125" t="str">
        <f t="shared" si="91"/>
        <v xml:space="preserve"> </v>
      </c>
      <c r="P102" s="125" t="str">
        <f t="shared" si="91"/>
        <v xml:space="preserve"> </v>
      </c>
      <c r="Q102" s="125" t="str">
        <f t="shared" si="91"/>
        <v xml:space="preserve"> </v>
      </c>
      <c r="R102" s="125" t="str">
        <f t="shared" si="91"/>
        <v xml:space="preserve"> </v>
      </c>
      <c r="S102" s="125" t="str">
        <f t="shared" si="91"/>
        <v xml:space="preserve"> </v>
      </c>
      <c r="T102" s="125" t="str">
        <f t="shared" si="91"/>
        <v xml:space="preserve"> </v>
      </c>
      <c r="U102" s="125" t="str">
        <f t="shared" si="91"/>
        <v xml:space="preserve"> </v>
      </c>
      <c r="V102" s="125" t="str">
        <f t="shared" si="91"/>
        <v xml:space="preserve"> </v>
      </c>
      <c r="W102" s="125" t="str">
        <f t="shared" si="91"/>
        <v xml:space="preserve"> </v>
      </c>
      <c r="X102" s="125" t="str">
        <f t="shared" si="91"/>
        <v xml:space="preserve"> </v>
      </c>
      <c r="Y102" s="125" t="str">
        <f t="shared" si="91"/>
        <v xml:space="preserve"> </v>
      </c>
      <c r="Z102" s="125" t="str">
        <f t="shared" si="91"/>
        <v xml:space="preserve"> </v>
      </c>
      <c r="AA102" s="125" t="str">
        <f t="shared" si="91"/>
        <v xml:space="preserve"> </v>
      </c>
      <c r="AB102" s="125" t="str">
        <f t="shared" si="91"/>
        <v xml:space="preserve"> </v>
      </c>
      <c r="AC102" s="125" t="str">
        <f t="shared" si="91"/>
        <v xml:space="preserve"> </v>
      </c>
      <c r="AD102" s="125" t="str">
        <f t="shared" si="91"/>
        <v xml:space="preserve"> </v>
      </c>
      <c r="AE102" s="125" t="str">
        <f t="shared" si="91"/>
        <v xml:space="preserve"> </v>
      </c>
      <c r="AF102" s="125" t="str">
        <f t="shared" si="91"/>
        <v xml:space="preserve"> </v>
      </c>
      <c r="AG102" s="125" t="str">
        <f t="shared" si="91"/>
        <v xml:space="preserve"> </v>
      </c>
      <c r="AH102" s="125" t="str">
        <f t="shared" si="91"/>
        <v xml:space="preserve"> </v>
      </c>
      <c r="AI102" s="125" t="str">
        <f t="shared" si="91"/>
        <v xml:space="preserve"> </v>
      </c>
      <c r="AJ102" s="125" t="str">
        <f t="shared" si="91"/>
        <v xml:space="preserve"> </v>
      </c>
      <c r="AK102" s="125" t="str">
        <f t="shared" si="91"/>
        <v xml:space="preserve"> </v>
      </c>
      <c r="AL102" s="125" t="str">
        <f t="shared" si="91"/>
        <v xml:space="preserve"> </v>
      </c>
      <c r="AM102" s="125" t="str">
        <f t="shared" si="91"/>
        <v xml:space="preserve"> </v>
      </c>
      <c r="AN102" s="125" t="str">
        <f t="shared" si="91"/>
        <v xml:space="preserve"> </v>
      </c>
      <c r="AO102" s="125" t="str">
        <f t="shared" si="91"/>
        <v xml:space="preserve"> </v>
      </c>
      <c r="AP102" s="125" t="str">
        <f t="shared" si="91"/>
        <v xml:space="preserve"> </v>
      </c>
      <c r="AQ102" s="125" t="str">
        <f t="shared" ref="AQ102:BH102" si="92">IF(AQ$2-$K$2&lt;$D49-1," ",AQ49*AQ$3)</f>
        <v xml:space="preserve"> </v>
      </c>
      <c r="AR102" s="125" t="str">
        <f t="shared" si="92"/>
        <v xml:space="preserve"> </v>
      </c>
      <c r="AS102" s="125" t="str">
        <f t="shared" si="92"/>
        <v xml:space="preserve"> </v>
      </c>
      <c r="AT102" s="125" t="str">
        <f t="shared" si="92"/>
        <v xml:space="preserve"> </v>
      </c>
      <c r="AU102" s="125" t="str">
        <f t="shared" si="92"/>
        <v xml:space="preserve"> </v>
      </c>
      <c r="AV102" s="125" t="str">
        <f t="shared" si="92"/>
        <v xml:space="preserve"> </v>
      </c>
      <c r="AW102" s="125" t="str">
        <f t="shared" si="92"/>
        <v xml:space="preserve"> </v>
      </c>
      <c r="AX102" s="125" t="str">
        <f t="shared" si="92"/>
        <v xml:space="preserve"> </v>
      </c>
      <c r="AY102" s="125" t="str">
        <f t="shared" si="92"/>
        <v xml:space="preserve"> </v>
      </c>
      <c r="AZ102" s="125" t="str">
        <f t="shared" si="92"/>
        <v xml:space="preserve"> </v>
      </c>
      <c r="BA102" s="125">
        <f t="shared" ca="1" si="92"/>
        <v>0</v>
      </c>
      <c r="BB102" s="125">
        <f t="shared" ca="1" si="92"/>
        <v>0</v>
      </c>
      <c r="BC102" s="125">
        <f t="shared" ca="1" si="92"/>
        <v>0</v>
      </c>
      <c r="BD102" s="125">
        <f t="shared" ca="1" si="92"/>
        <v>0</v>
      </c>
      <c r="BE102" s="125">
        <f t="shared" ca="1" si="92"/>
        <v>0</v>
      </c>
      <c r="BF102" s="125">
        <f t="shared" ca="1" si="92"/>
        <v>0</v>
      </c>
      <c r="BG102" s="125">
        <f t="shared" ca="1" si="92"/>
        <v>0</v>
      </c>
      <c r="BH102" s="125">
        <f t="shared" ca="1" si="92"/>
        <v>0</v>
      </c>
    </row>
    <row r="103" spans="1:60">
      <c r="A103" s="104"/>
      <c r="B103" s="104"/>
      <c r="C103" s="104"/>
      <c r="D103" s="104"/>
      <c r="E103" s="104" t="s">
        <v>238</v>
      </c>
      <c r="F103" s="104">
        <f ca="1">OFFSET('Primary Inputs'!$E$12,0,Calculations!$D50-1)</f>
        <v>0</v>
      </c>
      <c r="G103" s="104"/>
      <c r="H103" s="125">
        <f t="shared" si="11"/>
        <v>0</v>
      </c>
      <c r="I103" s="125">
        <f t="shared" si="12"/>
        <v>0</v>
      </c>
      <c r="J103" s="125">
        <f t="shared" ca="1" si="6"/>
        <v>0</v>
      </c>
      <c r="K103" s="125" t="str">
        <f t="shared" ref="K103:AP103" si="93">IF(K$2-$K$2&lt;$D50-1," ",K50*K$3)</f>
        <v xml:space="preserve"> </v>
      </c>
      <c r="L103" s="125" t="str">
        <f t="shared" si="93"/>
        <v xml:space="preserve"> </v>
      </c>
      <c r="M103" s="125" t="str">
        <f t="shared" si="93"/>
        <v xml:space="preserve"> </v>
      </c>
      <c r="N103" s="125" t="str">
        <f t="shared" si="93"/>
        <v xml:space="preserve"> </v>
      </c>
      <c r="O103" s="125" t="str">
        <f t="shared" si="93"/>
        <v xml:space="preserve"> </v>
      </c>
      <c r="P103" s="125" t="str">
        <f t="shared" si="93"/>
        <v xml:space="preserve"> </v>
      </c>
      <c r="Q103" s="125" t="str">
        <f t="shared" si="93"/>
        <v xml:space="preserve"> </v>
      </c>
      <c r="R103" s="125" t="str">
        <f t="shared" si="93"/>
        <v xml:space="preserve"> </v>
      </c>
      <c r="S103" s="125" t="str">
        <f t="shared" si="93"/>
        <v xml:space="preserve"> </v>
      </c>
      <c r="T103" s="125" t="str">
        <f t="shared" si="93"/>
        <v xml:space="preserve"> </v>
      </c>
      <c r="U103" s="125" t="str">
        <f t="shared" si="93"/>
        <v xml:space="preserve"> </v>
      </c>
      <c r="V103" s="125" t="str">
        <f t="shared" si="93"/>
        <v xml:space="preserve"> </v>
      </c>
      <c r="W103" s="125" t="str">
        <f t="shared" si="93"/>
        <v xml:space="preserve"> </v>
      </c>
      <c r="X103" s="125" t="str">
        <f t="shared" si="93"/>
        <v xml:space="preserve"> </v>
      </c>
      <c r="Y103" s="125" t="str">
        <f t="shared" si="93"/>
        <v xml:space="preserve"> </v>
      </c>
      <c r="Z103" s="125" t="str">
        <f t="shared" si="93"/>
        <v xml:space="preserve"> </v>
      </c>
      <c r="AA103" s="125" t="str">
        <f t="shared" si="93"/>
        <v xml:space="preserve"> </v>
      </c>
      <c r="AB103" s="125" t="str">
        <f t="shared" si="93"/>
        <v xml:space="preserve"> </v>
      </c>
      <c r="AC103" s="125" t="str">
        <f t="shared" si="93"/>
        <v xml:space="preserve"> </v>
      </c>
      <c r="AD103" s="125" t="str">
        <f t="shared" si="93"/>
        <v xml:space="preserve"> </v>
      </c>
      <c r="AE103" s="125" t="str">
        <f t="shared" si="93"/>
        <v xml:space="preserve"> </v>
      </c>
      <c r="AF103" s="125" t="str">
        <f t="shared" si="93"/>
        <v xml:space="preserve"> </v>
      </c>
      <c r="AG103" s="125" t="str">
        <f t="shared" si="93"/>
        <v xml:space="preserve"> </v>
      </c>
      <c r="AH103" s="125" t="str">
        <f t="shared" si="93"/>
        <v xml:space="preserve"> </v>
      </c>
      <c r="AI103" s="125" t="str">
        <f t="shared" si="93"/>
        <v xml:space="preserve"> </v>
      </c>
      <c r="AJ103" s="125" t="str">
        <f t="shared" si="93"/>
        <v xml:space="preserve"> </v>
      </c>
      <c r="AK103" s="125" t="str">
        <f t="shared" si="93"/>
        <v xml:space="preserve"> </v>
      </c>
      <c r="AL103" s="125" t="str">
        <f t="shared" si="93"/>
        <v xml:space="preserve"> </v>
      </c>
      <c r="AM103" s="125" t="str">
        <f t="shared" si="93"/>
        <v xml:space="preserve"> </v>
      </c>
      <c r="AN103" s="125" t="str">
        <f t="shared" si="93"/>
        <v xml:space="preserve"> </v>
      </c>
      <c r="AO103" s="125" t="str">
        <f t="shared" si="93"/>
        <v xml:space="preserve"> </v>
      </c>
      <c r="AP103" s="125" t="str">
        <f t="shared" si="93"/>
        <v xml:space="preserve"> </v>
      </c>
      <c r="AQ103" s="125" t="str">
        <f t="shared" ref="AQ103:BH103" si="94">IF(AQ$2-$K$2&lt;$D50-1," ",AQ50*AQ$3)</f>
        <v xml:space="preserve"> </v>
      </c>
      <c r="AR103" s="125" t="str">
        <f t="shared" si="94"/>
        <v xml:space="preserve"> </v>
      </c>
      <c r="AS103" s="125" t="str">
        <f t="shared" si="94"/>
        <v xml:space="preserve"> </v>
      </c>
      <c r="AT103" s="125" t="str">
        <f t="shared" si="94"/>
        <v xml:space="preserve"> </v>
      </c>
      <c r="AU103" s="125" t="str">
        <f t="shared" si="94"/>
        <v xml:space="preserve"> </v>
      </c>
      <c r="AV103" s="125" t="str">
        <f t="shared" si="94"/>
        <v xml:space="preserve"> </v>
      </c>
      <c r="AW103" s="125" t="str">
        <f t="shared" si="94"/>
        <v xml:space="preserve"> </v>
      </c>
      <c r="AX103" s="125" t="str">
        <f t="shared" si="94"/>
        <v xml:space="preserve"> </v>
      </c>
      <c r="AY103" s="125" t="str">
        <f t="shared" si="94"/>
        <v xml:space="preserve"> </v>
      </c>
      <c r="AZ103" s="125" t="str">
        <f t="shared" si="94"/>
        <v xml:space="preserve"> </v>
      </c>
      <c r="BA103" s="125" t="str">
        <f t="shared" si="94"/>
        <v xml:space="preserve"> </v>
      </c>
      <c r="BB103" s="125">
        <f t="shared" ca="1" si="94"/>
        <v>0</v>
      </c>
      <c r="BC103" s="125">
        <f t="shared" ca="1" si="94"/>
        <v>0</v>
      </c>
      <c r="BD103" s="125">
        <f t="shared" ca="1" si="94"/>
        <v>0</v>
      </c>
      <c r="BE103" s="125">
        <f t="shared" ca="1" si="94"/>
        <v>0</v>
      </c>
      <c r="BF103" s="125">
        <f t="shared" ca="1" si="94"/>
        <v>0</v>
      </c>
      <c r="BG103" s="125">
        <f t="shared" ca="1" si="94"/>
        <v>0</v>
      </c>
      <c r="BH103" s="125">
        <f t="shared" ca="1" si="94"/>
        <v>0</v>
      </c>
    </row>
    <row r="104" spans="1:60">
      <c r="A104" s="104"/>
      <c r="B104" s="104"/>
      <c r="C104" s="104"/>
      <c r="D104" s="104"/>
      <c r="E104" s="104" t="s">
        <v>239</v>
      </c>
      <c r="F104" s="104">
        <f ca="1">OFFSET('Primary Inputs'!$E$12,0,Calculations!$D51-1)</f>
        <v>0</v>
      </c>
      <c r="G104" s="104"/>
      <c r="H104" s="125">
        <f t="shared" si="11"/>
        <v>0</v>
      </c>
      <c r="I104" s="125">
        <f t="shared" si="12"/>
        <v>0</v>
      </c>
      <c r="J104" s="125">
        <f t="shared" ca="1" si="6"/>
        <v>0</v>
      </c>
      <c r="K104" s="125" t="str">
        <f t="shared" ref="K104:AP104" si="95">IF(K$2-$K$2&lt;$D51-1," ",K51*K$3)</f>
        <v xml:space="preserve"> </v>
      </c>
      <c r="L104" s="125" t="str">
        <f t="shared" si="95"/>
        <v xml:space="preserve"> </v>
      </c>
      <c r="M104" s="125" t="str">
        <f t="shared" si="95"/>
        <v xml:space="preserve"> </v>
      </c>
      <c r="N104" s="125" t="str">
        <f t="shared" si="95"/>
        <v xml:space="preserve"> </v>
      </c>
      <c r="O104" s="125" t="str">
        <f t="shared" si="95"/>
        <v xml:space="preserve"> </v>
      </c>
      <c r="P104" s="125" t="str">
        <f t="shared" si="95"/>
        <v xml:space="preserve"> </v>
      </c>
      <c r="Q104" s="125" t="str">
        <f t="shared" si="95"/>
        <v xml:space="preserve"> </v>
      </c>
      <c r="R104" s="125" t="str">
        <f t="shared" si="95"/>
        <v xml:space="preserve"> </v>
      </c>
      <c r="S104" s="125" t="str">
        <f t="shared" si="95"/>
        <v xml:space="preserve"> </v>
      </c>
      <c r="T104" s="125" t="str">
        <f t="shared" si="95"/>
        <v xml:space="preserve"> </v>
      </c>
      <c r="U104" s="125" t="str">
        <f t="shared" si="95"/>
        <v xml:space="preserve"> </v>
      </c>
      <c r="V104" s="125" t="str">
        <f t="shared" si="95"/>
        <v xml:space="preserve"> </v>
      </c>
      <c r="W104" s="125" t="str">
        <f t="shared" si="95"/>
        <v xml:space="preserve"> </v>
      </c>
      <c r="X104" s="125" t="str">
        <f t="shared" si="95"/>
        <v xml:space="preserve"> </v>
      </c>
      <c r="Y104" s="125" t="str">
        <f t="shared" si="95"/>
        <v xml:space="preserve"> </v>
      </c>
      <c r="Z104" s="125" t="str">
        <f t="shared" si="95"/>
        <v xml:space="preserve"> </v>
      </c>
      <c r="AA104" s="125" t="str">
        <f t="shared" si="95"/>
        <v xml:space="preserve"> </v>
      </c>
      <c r="AB104" s="125" t="str">
        <f t="shared" si="95"/>
        <v xml:space="preserve"> </v>
      </c>
      <c r="AC104" s="125" t="str">
        <f t="shared" si="95"/>
        <v xml:space="preserve"> </v>
      </c>
      <c r="AD104" s="125" t="str">
        <f t="shared" si="95"/>
        <v xml:space="preserve"> </v>
      </c>
      <c r="AE104" s="125" t="str">
        <f t="shared" si="95"/>
        <v xml:space="preserve"> </v>
      </c>
      <c r="AF104" s="125" t="str">
        <f t="shared" si="95"/>
        <v xml:space="preserve"> </v>
      </c>
      <c r="AG104" s="125" t="str">
        <f t="shared" si="95"/>
        <v xml:space="preserve"> </v>
      </c>
      <c r="AH104" s="125" t="str">
        <f t="shared" si="95"/>
        <v xml:space="preserve"> </v>
      </c>
      <c r="AI104" s="125" t="str">
        <f t="shared" si="95"/>
        <v xml:space="preserve"> </v>
      </c>
      <c r="AJ104" s="125" t="str">
        <f t="shared" si="95"/>
        <v xml:space="preserve"> </v>
      </c>
      <c r="AK104" s="125" t="str">
        <f t="shared" si="95"/>
        <v xml:space="preserve"> </v>
      </c>
      <c r="AL104" s="125" t="str">
        <f t="shared" si="95"/>
        <v xml:space="preserve"> </v>
      </c>
      <c r="AM104" s="125" t="str">
        <f t="shared" si="95"/>
        <v xml:space="preserve"> </v>
      </c>
      <c r="AN104" s="125" t="str">
        <f t="shared" si="95"/>
        <v xml:space="preserve"> </v>
      </c>
      <c r="AO104" s="125" t="str">
        <f t="shared" si="95"/>
        <v xml:space="preserve"> </v>
      </c>
      <c r="AP104" s="125" t="str">
        <f t="shared" si="95"/>
        <v xml:space="preserve"> </v>
      </c>
      <c r="AQ104" s="125" t="str">
        <f t="shared" ref="AQ104:BH104" si="96">IF(AQ$2-$K$2&lt;$D51-1," ",AQ51*AQ$3)</f>
        <v xml:space="preserve"> </v>
      </c>
      <c r="AR104" s="125" t="str">
        <f t="shared" si="96"/>
        <v xml:space="preserve"> </v>
      </c>
      <c r="AS104" s="125" t="str">
        <f t="shared" si="96"/>
        <v xml:space="preserve"> </v>
      </c>
      <c r="AT104" s="125" t="str">
        <f t="shared" si="96"/>
        <v xml:space="preserve"> </v>
      </c>
      <c r="AU104" s="125" t="str">
        <f t="shared" si="96"/>
        <v xml:space="preserve"> </v>
      </c>
      <c r="AV104" s="125" t="str">
        <f t="shared" si="96"/>
        <v xml:space="preserve"> </v>
      </c>
      <c r="AW104" s="125" t="str">
        <f t="shared" si="96"/>
        <v xml:space="preserve"> </v>
      </c>
      <c r="AX104" s="125" t="str">
        <f t="shared" si="96"/>
        <v xml:space="preserve"> </v>
      </c>
      <c r="AY104" s="125" t="str">
        <f t="shared" si="96"/>
        <v xml:space="preserve"> </v>
      </c>
      <c r="AZ104" s="125" t="str">
        <f t="shared" si="96"/>
        <v xml:space="preserve"> </v>
      </c>
      <c r="BA104" s="125" t="str">
        <f t="shared" si="96"/>
        <v xml:space="preserve"> </v>
      </c>
      <c r="BB104" s="125" t="str">
        <f t="shared" si="96"/>
        <v xml:space="preserve"> </v>
      </c>
      <c r="BC104" s="125">
        <f t="shared" ca="1" si="96"/>
        <v>0</v>
      </c>
      <c r="BD104" s="125">
        <f t="shared" ca="1" si="96"/>
        <v>0</v>
      </c>
      <c r="BE104" s="125">
        <f t="shared" ca="1" si="96"/>
        <v>0</v>
      </c>
      <c r="BF104" s="125">
        <f t="shared" ca="1" si="96"/>
        <v>0</v>
      </c>
      <c r="BG104" s="125">
        <f t="shared" ca="1" si="96"/>
        <v>0</v>
      </c>
      <c r="BH104" s="125">
        <f t="shared" ca="1" si="96"/>
        <v>0</v>
      </c>
    </row>
    <row r="105" spans="1:60">
      <c r="A105" s="104"/>
      <c r="B105" s="104"/>
      <c r="C105" s="104"/>
      <c r="D105" s="104"/>
      <c r="E105" s="104" t="s">
        <v>240</v>
      </c>
      <c r="F105" s="104">
        <f ca="1">OFFSET('Primary Inputs'!$E$12,0,Calculations!$D52-1)</f>
        <v>0</v>
      </c>
      <c r="G105" s="104"/>
      <c r="H105" s="125">
        <f t="shared" si="11"/>
        <v>0</v>
      </c>
      <c r="I105" s="125">
        <f t="shared" si="12"/>
        <v>0</v>
      </c>
      <c r="J105" s="125">
        <f t="shared" ca="1" si="6"/>
        <v>0</v>
      </c>
      <c r="K105" s="125" t="str">
        <f t="shared" ref="K105:AP105" si="97">IF(K$2-$K$2&lt;$D52-1," ",K52*K$3)</f>
        <v xml:space="preserve"> </v>
      </c>
      <c r="L105" s="125" t="str">
        <f t="shared" si="97"/>
        <v xml:space="preserve"> </v>
      </c>
      <c r="M105" s="125" t="str">
        <f t="shared" si="97"/>
        <v xml:space="preserve"> </v>
      </c>
      <c r="N105" s="125" t="str">
        <f t="shared" si="97"/>
        <v xml:space="preserve"> </v>
      </c>
      <c r="O105" s="125" t="str">
        <f t="shared" si="97"/>
        <v xml:space="preserve"> </v>
      </c>
      <c r="P105" s="125" t="str">
        <f t="shared" si="97"/>
        <v xml:space="preserve"> </v>
      </c>
      <c r="Q105" s="125" t="str">
        <f t="shared" si="97"/>
        <v xml:space="preserve"> </v>
      </c>
      <c r="R105" s="125" t="str">
        <f t="shared" si="97"/>
        <v xml:space="preserve"> </v>
      </c>
      <c r="S105" s="125" t="str">
        <f t="shared" si="97"/>
        <v xml:space="preserve"> </v>
      </c>
      <c r="T105" s="125" t="str">
        <f t="shared" si="97"/>
        <v xml:space="preserve"> </v>
      </c>
      <c r="U105" s="125" t="str">
        <f t="shared" si="97"/>
        <v xml:space="preserve"> </v>
      </c>
      <c r="V105" s="125" t="str">
        <f t="shared" si="97"/>
        <v xml:space="preserve"> </v>
      </c>
      <c r="W105" s="125" t="str">
        <f t="shared" si="97"/>
        <v xml:space="preserve"> </v>
      </c>
      <c r="X105" s="125" t="str">
        <f t="shared" si="97"/>
        <v xml:space="preserve"> </v>
      </c>
      <c r="Y105" s="125" t="str">
        <f t="shared" si="97"/>
        <v xml:space="preserve"> </v>
      </c>
      <c r="Z105" s="125" t="str">
        <f t="shared" si="97"/>
        <v xml:space="preserve"> </v>
      </c>
      <c r="AA105" s="125" t="str">
        <f t="shared" si="97"/>
        <v xml:space="preserve"> </v>
      </c>
      <c r="AB105" s="125" t="str">
        <f t="shared" si="97"/>
        <v xml:space="preserve"> </v>
      </c>
      <c r="AC105" s="125" t="str">
        <f t="shared" si="97"/>
        <v xml:space="preserve"> </v>
      </c>
      <c r="AD105" s="125" t="str">
        <f t="shared" si="97"/>
        <v xml:space="preserve"> </v>
      </c>
      <c r="AE105" s="125" t="str">
        <f t="shared" si="97"/>
        <v xml:space="preserve"> </v>
      </c>
      <c r="AF105" s="125" t="str">
        <f t="shared" si="97"/>
        <v xml:space="preserve"> </v>
      </c>
      <c r="AG105" s="125" t="str">
        <f t="shared" si="97"/>
        <v xml:space="preserve"> </v>
      </c>
      <c r="AH105" s="125" t="str">
        <f t="shared" si="97"/>
        <v xml:space="preserve"> </v>
      </c>
      <c r="AI105" s="125" t="str">
        <f t="shared" si="97"/>
        <v xml:space="preserve"> </v>
      </c>
      <c r="AJ105" s="125" t="str">
        <f t="shared" si="97"/>
        <v xml:space="preserve"> </v>
      </c>
      <c r="AK105" s="125" t="str">
        <f t="shared" si="97"/>
        <v xml:space="preserve"> </v>
      </c>
      <c r="AL105" s="125" t="str">
        <f t="shared" si="97"/>
        <v xml:space="preserve"> </v>
      </c>
      <c r="AM105" s="125" t="str">
        <f t="shared" si="97"/>
        <v xml:space="preserve"> </v>
      </c>
      <c r="AN105" s="125" t="str">
        <f t="shared" si="97"/>
        <v xml:space="preserve"> </v>
      </c>
      <c r="AO105" s="125" t="str">
        <f t="shared" si="97"/>
        <v xml:space="preserve"> </v>
      </c>
      <c r="AP105" s="125" t="str">
        <f t="shared" si="97"/>
        <v xml:space="preserve"> </v>
      </c>
      <c r="AQ105" s="125" t="str">
        <f t="shared" ref="AQ105:BH105" si="98">IF(AQ$2-$K$2&lt;$D52-1," ",AQ52*AQ$3)</f>
        <v xml:space="preserve"> </v>
      </c>
      <c r="AR105" s="125" t="str">
        <f t="shared" si="98"/>
        <v xml:space="preserve"> </v>
      </c>
      <c r="AS105" s="125" t="str">
        <f t="shared" si="98"/>
        <v xml:space="preserve"> </v>
      </c>
      <c r="AT105" s="125" t="str">
        <f t="shared" si="98"/>
        <v xml:space="preserve"> </v>
      </c>
      <c r="AU105" s="125" t="str">
        <f t="shared" si="98"/>
        <v xml:space="preserve"> </v>
      </c>
      <c r="AV105" s="125" t="str">
        <f t="shared" si="98"/>
        <v xml:space="preserve"> </v>
      </c>
      <c r="AW105" s="125" t="str">
        <f t="shared" si="98"/>
        <v xml:space="preserve"> </v>
      </c>
      <c r="AX105" s="125" t="str">
        <f t="shared" si="98"/>
        <v xml:space="preserve"> </v>
      </c>
      <c r="AY105" s="125" t="str">
        <f t="shared" si="98"/>
        <v xml:space="preserve"> </v>
      </c>
      <c r="AZ105" s="125" t="str">
        <f t="shared" si="98"/>
        <v xml:space="preserve"> </v>
      </c>
      <c r="BA105" s="125" t="str">
        <f t="shared" si="98"/>
        <v xml:space="preserve"> </v>
      </c>
      <c r="BB105" s="125" t="str">
        <f t="shared" si="98"/>
        <v xml:space="preserve"> </v>
      </c>
      <c r="BC105" s="125" t="str">
        <f t="shared" si="98"/>
        <v xml:space="preserve"> </v>
      </c>
      <c r="BD105" s="125">
        <f t="shared" ca="1" si="98"/>
        <v>0</v>
      </c>
      <c r="BE105" s="125">
        <f t="shared" ca="1" si="98"/>
        <v>0</v>
      </c>
      <c r="BF105" s="125">
        <f t="shared" ca="1" si="98"/>
        <v>0</v>
      </c>
      <c r="BG105" s="125">
        <f t="shared" ca="1" si="98"/>
        <v>0</v>
      </c>
      <c r="BH105" s="125">
        <f t="shared" ca="1" si="98"/>
        <v>0</v>
      </c>
    </row>
    <row r="106" spans="1:60">
      <c r="A106" s="104"/>
      <c r="B106" s="104"/>
      <c r="C106" s="104"/>
      <c r="D106" s="104"/>
      <c r="E106" s="104" t="s">
        <v>241</v>
      </c>
      <c r="F106" s="104">
        <f ca="1">OFFSET('Primary Inputs'!$E$12,0,Calculations!$D53-1)</f>
        <v>0</v>
      </c>
      <c r="G106" s="104"/>
      <c r="H106" s="125">
        <f t="shared" si="11"/>
        <v>0</v>
      </c>
      <c r="I106" s="125">
        <f t="shared" si="12"/>
        <v>0</v>
      </c>
      <c r="J106" s="125">
        <f t="shared" ca="1" si="6"/>
        <v>0</v>
      </c>
      <c r="K106" s="125" t="str">
        <f t="shared" ref="K106:AP106" si="99">IF(K$2-$K$2&lt;$D53-1," ",K53*K$3)</f>
        <v xml:space="preserve"> </v>
      </c>
      <c r="L106" s="125" t="str">
        <f t="shared" si="99"/>
        <v xml:space="preserve"> </v>
      </c>
      <c r="M106" s="125" t="str">
        <f t="shared" si="99"/>
        <v xml:space="preserve"> </v>
      </c>
      <c r="N106" s="125" t="str">
        <f t="shared" si="99"/>
        <v xml:space="preserve"> </v>
      </c>
      <c r="O106" s="125" t="str">
        <f t="shared" si="99"/>
        <v xml:space="preserve"> </v>
      </c>
      <c r="P106" s="125" t="str">
        <f t="shared" si="99"/>
        <v xml:space="preserve"> </v>
      </c>
      <c r="Q106" s="125" t="str">
        <f t="shared" si="99"/>
        <v xml:space="preserve"> </v>
      </c>
      <c r="R106" s="125" t="str">
        <f t="shared" si="99"/>
        <v xml:space="preserve"> </v>
      </c>
      <c r="S106" s="125" t="str">
        <f t="shared" si="99"/>
        <v xml:space="preserve"> </v>
      </c>
      <c r="T106" s="125" t="str">
        <f t="shared" si="99"/>
        <v xml:space="preserve"> </v>
      </c>
      <c r="U106" s="125" t="str">
        <f t="shared" si="99"/>
        <v xml:space="preserve"> </v>
      </c>
      <c r="V106" s="125" t="str">
        <f t="shared" si="99"/>
        <v xml:space="preserve"> </v>
      </c>
      <c r="W106" s="125" t="str">
        <f t="shared" si="99"/>
        <v xml:space="preserve"> </v>
      </c>
      <c r="X106" s="125" t="str">
        <f t="shared" si="99"/>
        <v xml:space="preserve"> </v>
      </c>
      <c r="Y106" s="125" t="str">
        <f t="shared" si="99"/>
        <v xml:space="preserve"> </v>
      </c>
      <c r="Z106" s="125" t="str">
        <f t="shared" si="99"/>
        <v xml:space="preserve"> </v>
      </c>
      <c r="AA106" s="125" t="str">
        <f t="shared" si="99"/>
        <v xml:space="preserve"> </v>
      </c>
      <c r="AB106" s="125" t="str">
        <f t="shared" si="99"/>
        <v xml:space="preserve"> </v>
      </c>
      <c r="AC106" s="125" t="str">
        <f t="shared" si="99"/>
        <v xml:space="preserve"> </v>
      </c>
      <c r="AD106" s="125" t="str">
        <f t="shared" si="99"/>
        <v xml:space="preserve"> </v>
      </c>
      <c r="AE106" s="125" t="str">
        <f t="shared" si="99"/>
        <v xml:space="preserve"> </v>
      </c>
      <c r="AF106" s="125" t="str">
        <f t="shared" si="99"/>
        <v xml:space="preserve"> </v>
      </c>
      <c r="AG106" s="125" t="str">
        <f t="shared" si="99"/>
        <v xml:space="preserve"> </v>
      </c>
      <c r="AH106" s="125" t="str">
        <f t="shared" si="99"/>
        <v xml:space="preserve"> </v>
      </c>
      <c r="AI106" s="125" t="str">
        <f t="shared" si="99"/>
        <v xml:space="preserve"> </v>
      </c>
      <c r="AJ106" s="125" t="str">
        <f t="shared" si="99"/>
        <v xml:space="preserve"> </v>
      </c>
      <c r="AK106" s="125" t="str">
        <f t="shared" si="99"/>
        <v xml:space="preserve"> </v>
      </c>
      <c r="AL106" s="125" t="str">
        <f t="shared" si="99"/>
        <v xml:space="preserve"> </v>
      </c>
      <c r="AM106" s="125" t="str">
        <f t="shared" si="99"/>
        <v xml:space="preserve"> </v>
      </c>
      <c r="AN106" s="125" t="str">
        <f t="shared" si="99"/>
        <v xml:space="preserve"> </v>
      </c>
      <c r="AO106" s="125" t="str">
        <f t="shared" si="99"/>
        <v xml:space="preserve"> </v>
      </c>
      <c r="AP106" s="125" t="str">
        <f t="shared" si="99"/>
        <v xml:space="preserve"> </v>
      </c>
      <c r="AQ106" s="125" t="str">
        <f t="shared" ref="AQ106:BH106" si="100">IF(AQ$2-$K$2&lt;$D53-1," ",AQ53*AQ$3)</f>
        <v xml:space="preserve"> </v>
      </c>
      <c r="AR106" s="125" t="str">
        <f t="shared" si="100"/>
        <v xml:space="preserve"> </v>
      </c>
      <c r="AS106" s="125" t="str">
        <f t="shared" si="100"/>
        <v xml:space="preserve"> </v>
      </c>
      <c r="AT106" s="125" t="str">
        <f t="shared" si="100"/>
        <v xml:space="preserve"> </v>
      </c>
      <c r="AU106" s="125" t="str">
        <f t="shared" si="100"/>
        <v xml:space="preserve"> </v>
      </c>
      <c r="AV106" s="125" t="str">
        <f t="shared" si="100"/>
        <v xml:space="preserve"> </v>
      </c>
      <c r="AW106" s="125" t="str">
        <f t="shared" si="100"/>
        <v xml:space="preserve"> </v>
      </c>
      <c r="AX106" s="125" t="str">
        <f t="shared" si="100"/>
        <v xml:space="preserve"> </v>
      </c>
      <c r="AY106" s="125" t="str">
        <f t="shared" si="100"/>
        <v xml:space="preserve"> </v>
      </c>
      <c r="AZ106" s="125" t="str">
        <f t="shared" si="100"/>
        <v xml:space="preserve"> </v>
      </c>
      <c r="BA106" s="125" t="str">
        <f t="shared" si="100"/>
        <v xml:space="preserve"> </v>
      </c>
      <c r="BB106" s="125" t="str">
        <f t="shared" si="100"/>
        <v xml:space="preserve"> </v>
      </c>
      <c r="BC106" s="125" t="str">
        <f t="shared" si="100"/>
        <v xml:space="preserve"> </v>
      </c>
      <c r="BD106" s="125" t="str">
        <f t="shared" si="100"/>
        <v xml:space="preserve"> </v>
      </c>
      <c r="BE106" s="125">
        <f t="shared" ca="1" si="100"/>
        <v>0</v>
      </c>
      <c r="BF106" s="125">
        <f t="shared" ca="1" si="100"/>
        <v>0</v>
      </c>
      <c r="BG106" s="125">
        <f t="shared" ca="1" si="100"/>
        <v>0</v>
      </c>
      <c r="BH106" s="125">
        <f t="shared" ca="1" si="100"/>
        <v>0</v>
      </c>
    </row>
    <row r="107" spans="1:60">
      <c r="A107" s="104"/>
      <c r="B107" s="104"/>
      <c r="C107" s="104"/>
      <c r="D107" s="104"/>
      <c r="E107" s="104" t="s">
        <v>242</v>
      </c>
      <c r="F107" s="104">
        <f ca="1">OFFSET('Primary Inputs'!$E$12,0,Calculations!$D54-1)</f>
        <v>0</v>
      </c>
      <c r="G107" s="104"/>
      <c r="H107" s="125">
        <f t="shared" si="11"/>
        <v>0</v>
      </c>
      <c r="I107" s="125">
        <f t="shared" si="12"/>
        <v>0</v>
      </c>
      <c r="J107" s="125">
        <f t="shared" ca="1" si="6"/>
        <v>0</v>
      </c>
      <c r="K107" s="125" t="str">
        <f t="shared" ref="K107:AP107" si="101">IF(K$2-$K$2&lt;$D54-1," ",K54*K$3)</f>
        <v xml:space="preserve"> </v>
      </c>
      <c r="L107" s="125" t="str">
        <f t="shared" si="101"/>
        <v xml:space="preserve"> </v>
      </c>
      <c r="M107" s="125" t="str">
        <f t="shared" si="101"/>
        <v xml:space="preserve"> </v>
      </c>
      <c r="N107" s="125" t="str">
        <f t="shared" si="101"/>
        <v xml:space="preserve"> </v>
      </c>
      <c r="O107" s="125" t="str">
        <f t="shared" si="101"/>
        <v xml:space="preserve"> </v>
      </c>
      <c r="P107" s="125" t="str">
        <f t="shared" si="101"/>
        <v xml:space="preserve"> </v>
      </c>
      <c r="Q107" s="125" t="str">
        <f t="shared" si="101"/>
        <v xml:space="preserve"> </v>
      </c>
      <c r="R107" s="125" t="str">
        <f t="shared" si="101"/>
        <v xml:space="preserve"> </v>
      </c>
      <c r="S107" s="125" t="str">
        <f t="shared" si="101"/>
        <v xml:space="preserve"> </v>
      </c>
      <c r="T107" s="125" t="str">
        <f t="shared" si="101"/>
        <v xml:space="preserve"> </v>
      </c>
      <c r="U107" s="125" t="str">
        <f t="shared" si="101"/>
        <v xml:space="preserve"> </v>
      </c>
      <c r="V107" s="125" t="str">
        <f t="shared" si="101"/>
        <v xml:space="preserve"> </v>
      </c>
      <c r="W107" s="125" t="str">
        <f t="shared" si="101"/>
        <v xml:space="preserve"> </v>
      </c>
      <c r="X107" s="125" t="str">
        <f t="shared" si="101"/>
        <v xml:space="preserve"> </v>
      </c>
      <c r="Y107" s="125" t="str">
        <f t="shared" si="101"/>
        <v xml:space="preserve"> </v>
      </c>
      <c r="Z107" s="125" t="str">
        <f t="shared" si="101"/>
        <v xml:space="preserve"> </v>
      </c>
      <c r="AA107" s="125" t="str">
        <f t="shared" si="101"/>
        <v xml:space="preserve"> </v>
      </c>
      <c r="AB107" s="125" t="str">
        <f t="shared" si="101"/>
        <v xml:space="preserve"> </v>
      </c>
      <c r="AC107" s="125" t="str">
        <f t="shared" si="101"/>
        <v xml:space="preserve"> </v>
      </c>
      <c r="AD107" s="125" t="str">
        <f t="shared" si="101"/>
        <v xml:space="preserve"> </v>
      </c>
      <c r="AE107" s="125" t="str">
        <f t="shared" si="101"/>
        <v xml:space="preserve"> </v>
      </c>
      <c r="AF107" s="125" t="str">
        <f t="shared" si="101"/>
        <v xml:space="preserve"> </v>
      </c>
      <c r="AG107" s="125" t="str">
        <f t="shared" si="101"/>
        <v xml:space="preserve"> </v>
      </c>
      <c r="AH107" s="125" t="str">
        <f t="shared" si="101"/>
        <v xml:space="preserve"> </v>
      </c>
      <c r="AI107" s="125" t="str">
        <f t="shared" si="101"/>
        <v xml:space="preserve"> </v>
      </c>
      <c r="AJ107" s="125" t="str">
        <f t="shared" si="101"/>
        <v xml:space="preserve"> </v>
      </c>
      <c r="AK107" s="125" t="str">
        <f t="shared" si="101"/>
        <v xml:space="preserve"> </v>
      </c>
      <c r="AL107" s="125" t="str">
        <f t="shared" si="101"/>
        <v xml:space="preserve"> </v>
      </c>
      <c r="AM107" s="125" t="str">
        <f t="shared" si="101"/>
        <v xml:space="preserve"> </v>
      </c>
      <c r="AN107" s="125" t="str">
        <f t="shared" si="101"/>
        <v xml:space="preserve"> </v>
      </c>
      <c r="AO107" s="125" t="str">
        <f t="shared" si="101"/>
        <v xml:space="preserve"> </v>
      </c>
      <c r="AP107" s="125" t="str">
        <f t="shared" si="101"/>
        <v xml:space="preserve"> </v>
      </c>
      <c r="AQ107" s="125" t="str">
        <f t="shared" ref="AQ107:BH107" si="102">IF(AQ$2-$K$2&lt;$D54-1," ",AQ54*AQ$3)</f>
        <v xml:space="preserve"> </v>
      </c>
      <c r="AR107" s="125" t="str">
        <f t="shared" si="102"/>
        <v xml:space="preserve"> </v>
      </c>
      <c r="AS107" s="125" t="str">
        <f t="shared" si="102"/>
        <v xml:space="preserve"> </v>
      </c>
      <c r="AT107" s="125" t="str">
        <f t="shared" si="102"/>
        <v xml:space="preserve"> </v>
      </c>
      <c r="AU107" s="125" t="str">
        <f t="shared" si="102"/>
        <v xml:space="preserve"> </v>
      </c>
      <c r="AV107" s="125" t="str">
        <f t="shared" si="102"/>
        <v xml:space="preserve"> </v>
      </c>
      <c r="AW107" s="125" t="str">
        <f t="shared" si="102"/>
        <v xml:space="preserve"> </v>
      </c>
      <c r="AX107" s="125" t="str">
        <f t="shared" si="102"/>
        <v xml:space="preserve"> </v>
      </c>
      <c r="AY107" s="125" t="str">
        <f t="shared" si="102"/>
        <v xml:space="preserve"> </v>
      </c>
      <c r="AZ107" s="125" t="str">
        <f t="shared" si="102"/>
        <v xml:space="preserve"> </v>
      </c>
      <c r="BA107" s="125" t="str">
        <f t="shared" si="102"/>
        <v xml:space="preserve"> </v>
      </c>
      <c r="BB107" s="125" t="str">
        <f t="shared" si="102"/>
        <v xml:space="preserve"> </v>
      </c>
      <c r="BC107" s="125" t="str">
        <f t="shared" si="102"/>
        <v xml:space="preserve"> </v>
      </c>
      <c r="BD107" s="125" t="str">
        <f t="shared" si="102"/>
        <v xml:space="preserve"> </v>
      </c>
      <c r="BE107" s="125" t="str">
        <f t="shared" si="102"/>
        <v xml:space="preserve"> </v>
      </c>
      <c r="BF107" s="125">
        <f t="shared" ca="1" si="102"/>
        <v>0</v>
      </c>
      <c r="BG107" s="125">
        <f t="shared" ca="1" si="102"/>
        <v>0</v>
      </c>
      <c r="BH107" s="125">
        <f t="shared" ca="1" si="102"/>
        <v>0</v>
      </c>
    </row>
    <row r="108" spans="1:60">
      <c r="A108" s="104"/>
      <c r="B108" s="104"/>
      <c r="C108" s="104"/>
      <c r="D108" s="104"/>
      <c r="E108" s="104" t="s">
        <v>243</v>
      </c>
      <c r="F108" s="104">
        <f ca="1">OFFSET('Primary Inputs'!$E$12,0,Calculations!$D55-1)</f>
        <v>0</v>
      </c>
      <c r="G108" s="104"/>
      <c r="H108" s="125">
        <f t="shared" si="11"/>
        <v>0</v>
      </c>
      <c r="I108" s="125">
        <f t="shared" si="12"/>
        <v>0</v>
      </c>
      <c r="J108" s="125">
        <f t="shared" ca="1" si="6"/>
        <v>0</v>
      </c>
      <c r="K108" s="125" t="str">
        <f t="shared" ref="K108:AP108" si="103">IF(K$2-$K$2&lt;$D55-1," ",K55*K$3)</f>
        <v xml:space="preserve"> </v>
      </c>
      <c r="L108" s="125" t="str">
        <f t="shared" si="103"/>
        <v xml:space="preserve"> </v>
      </c>
      <c r="M108" s="125" t="str">
        <f t="shared" si="103"/>
        <v xml:space="preserve"> </v>
      </c>
      <c r="N108" s="125" t="str">
        <f t="shared" si="103"/>
        <v xml:space="preserve"> </v>
      </c>
      <c r="O108" s="125" t="str">
        <f t="shared" si="103"/>
        <v xml:space="preserve"> </v>
      </c>
      <c r="P108" s="125" t="str">
        <f t="shared" si="103"/>
        <v xml:space="preserve"> </v>
      </c>
      <c r="Q108" s="125" t="str">
        <f t="shared" si="103"/>
        <v xml:space="preserve"> </v>
      </c>
      <c r="R108" s="125" t="str">
        <f t="shared" si="103"/>
        <v xml:space="preserve"> </v>
      </c>
      <c r="S108" s="125" t="str">
        <f t="shared" si="103"/>
        <v xml:space="preserve"> </v>
      </c>
      <c r="T108" s="125" t="str">
        <f t="shared" si="103"/>
        <v xml:space="preserve"> </v>
      </c>
      <c r="U108" s="125" t="str">
        <f t="shared" si="103"/>
        <v xml:space="preserve"> </v>
      </c>
      <c r="V108" s="125" t="str">
        <f t="shared" si="103"/>
        <v xml:space="preserve"> </v>
      </c>
      <c r="W108" s="125" t="str">
        <f t="shared" si="103"/>
        <v xml:space="preserve"> </v>
      </c>
      <c r="X108" s="125" t="str">
        <f t="shared" si="103"/>
        <v xml:space="preserve"> </v>
      </c>
      <c r="Y108" s="125" t="str">
        <f t="shared" si="103"/>
        <v xml:space="preserve"> </v>
      </c>
      <c r="Z108" s="125" t="str">
        <f t="shared" si="103"/>
        <v xml:space="preserve"> </v>
      </c>
      <c r="AA108" s="125" t="str">
        <f t="shared" si="103"/>
        <v xml:space="preserve"> </v>
      </c>
      <c r="AB108" s="125" t="str">
        <f t="shared" si="103"/>
        <v xml:space="preserve"> </v>
      </c>
      <c r="AC108" s="125" t="str">
        <f t="shared" si="103"/>
        <v xml:space="preserve"> </v>
      </c>
      <c r="AD108" s="125" t="str">
        <f t="shared" si="103"/>
        <v xml:space="preserve"> </v>
      </c>
      <c r="AE108" s="125" t="str">
        <f t="shared" si="103"/>
        <v xml:space="preserve"> </v>
      </c>
      <c r="AF108" s="125" t="str">
        <f t="shared" si="103"/>
        <v xml:space="preserve"> </v>
      </c>
      <c r="AG108" s="125" t="str">
        <f t="shared" si="103"/>
        <v xml:space="preserve"> </v>
      </c>
      <c r="AH108" s="125" t="str">
        <f t="shared" si="103"/>
        <v xml:space="preserve"> </v>
      </c>
      <c r="AI108" s="125" t="str">
        <f t="shared" si="103"/>
        <v xml:space="preserve"> </v>
      </c>
      <c r="AJ108" s="125" t="str">
        <f t="shared" si="103"/>
        <v xml:space="preserve"> </v>
      </c>
      <c r="AK108" s="125" t="str">
        <f t="shared" si="103"/>
        <v xml:space="preserve"> </v>
      </c>
      <c r="AL108" s="125" t="str">
        <f t="shared" si="103"/>
        <v xml:space="preserve"> </v>
      </c>
      <c r="AM108" s="125" t="str">
        <f t="shared" si="103"/>
        <v xml:space="preserve"> </v>
      </c>
      <c r="AN108" s="125" t="str">
        <f t="shared" si="103"/>
        <v xml:space="preserve"> </v>
      </c>
      <c r="AO108" s="125" t="str">
        <f t="shared" si="103"/>
        <v xml:space="preserve"> </v>
      </c>
      <c r="AP108" s="125" t="str">
        <f t="shared" si="103"/>
        <v xml:space="preserve"> </v>
      </c>
      <c r="AQ108" s="125" t="str">
        <f t="shared" ref="AQ108:BH108" si="104">IF(AQ$2-$K$2&lt;$D55-1," ",AQ55*AQ$3)</f>
        <v xml:space="preserve"> </v>
      </c>
      <c r="AR108" s="125" t="str">
        <f t="shared" si="104"/>
        <v xml:space="preserve"> </v>
      </c>
      <c r="AS108" s="125" t="str">
        <f t="shared" si="104"/>
        <v xml:space="preserve"> </v>
      </c>
      <c r="AT108" s="125" t="str">
        <f t="shared" si="104"/>
        <v xml:space="preserve"> </v>
      </c>
      <c r="AU108" s="125" t="str">
        <f t="shared" si="104"/>
        <v xml:space="preserve"> </v>
      </c>
      <c r="AV108" s="125" t="str">
        <f t="shared" si="104"/>
        <v xml:space="preserve"> </v>
      </c>
      <c r="AW108" s="125" t="str">
        <f t="shared" si="104"/>
        <v xml:space="preserve"> </v>
      </c>
      <c r="AX108" s="125" t="str">
        <f t="shared" si="104"/>
        <v xml:space="preserve"> </v>
      </c>
      <c r="AY108" s="125" t="str">
        <f t="shared" si="104"/>
        <v xml:space="preserve"> </v>
      </c>
      <c r="AZ108" s="125" t="str">
        <f t="shared" si="104"/>
        <v xml:space="preserve"> </v>
      </c>
      <c r="BA108" s="125" t="str">
        <f t="shared" si="104"/>
        <v xml:space="preserve"> </v>
      </c>
      <c r="BB108" s="125" t="str">
        <f t="shared" si="104"/>
        <v xml:space="preserve"> </v>
      </c>
      <c r="BC108" s="125" t="str">
        <f t="shared" si="104"/>
        <v xml:space="preserve"> </v>
      </c>
      <c r="BD108" s="125" t="str">
        <f t="shared" si="104"/>
        <v xml:space="preserve"> </v>
      </c>
      <c r="BE108" s="125" t="str">
        <f t="shared" si="104"/>
        <v xml:space="preserve"> </v>
      </c>
      <c r="BF108" s="125" t="str">
        <f t="shared" si="104"/>
        <v xml:space="preserve"> </v>
      </c>
      <c r="BG108" s="125">
        <f t="shared" ca="1" si="104"/>
        <v>0</v>
      </c>
      <c r="BH108" s="125">
        <f t="shared" ca="1" si="104"/>
        <v>0</v>
      </c>
    </row>
    <row r="109" spans="1:60">
      <c r="A109" s="104"/>
      <c r="B109" s="104"/>
      <c r="C109" s="104"/>
      <c r="D109" s="104"/>
      <c r="E109" s="104" t="s">
        <v>244</v>
      </c>
      <c r="F109" s="104">
        <f ca="1">OFFSET('Primary Inputs'!$E$12,0,Calculations!$D56-1)</f>
        <v>0</v>
      </c>
      <c r="G109" s="104"/>
      <c r="H109" s="125">
        <f t="shared" si="11"/>
        <v>0</v>
      </c>
      <c r="I109" s="125">
        <f t="shared" si="12"/>
        <v>0</v>
      </c>
      <c r="J109" s="125">
        <f t="shared" ca="1" si="6"/>
        <v>0</v>
      </c>
      <c r="K109" s="125" t="str">
        <f t="shared" ref="K109:AP109" si="105">IF(K$2-$K$2&lt;$D56-1," ",K56*K$3)</f>
        <v xml:space="preserve"> </v>
      </c>
      <c r="L109" s="125" t="str">
        <f t="shared" si="105"/>
        <v xml:space="preserve"> </v>
      </c>
      <c r="M109" s="125" t="str">
        <f t="shared" si="105"/>
        <v xml:space="preserve"> </v>
      </c>
      <c r="N109" s="125" t="str">
        <f t="shared" si="105"/>
        <v xml:space="preserve"> </v>
      </c>
      <c r="O109" s="125" t="str">
        <f t="shared" si="105"/>
        <v xml:space="preserve"> </v>
      </c>
      <c r="P109" s="125" t="str">
        <f t="shared" si="105"/>
        <v xml:space="preserve"> </v>
      </c>
      <c r="Q109" s="125" t="str">
        <f t="shared" si="105"/>
        <v xml:space="preserve"> </v>
      </c>
      <c r="R109" s="125" t="str">
        <f t="shared" si="105"/>
        <v xml:space="preserve"> </v>
      </c>
      <c r="S109" s="125" t="str">
        <f t="shared" si="105"/>
        <v xml:space="preserve"> </v>
      </c>
      <c r="T109" s="125" t="str">
        <f t="shared" si="105"/>
        <v xml:space="preserve"> </v>
      </c>
      <c r="U109" s="125" t="str">
        <f t="shared" si="105"/>
        <v xml:space="preserve"> </v>
      </c>
      <c r="V109" s="125" t="str">
        <f t="shared" si="105"/>
        <v xml:space="preserve"> </v>
      </c>
      <c r="W109" s="125" t="str">
        <f t="shared" si="105"/>
        <v xml:space="preserve"> </v>
      </c>
      <c r="X109" s="125" t="str">
        <f t="shared" si="105"/>
        <v xml:space="preserve"> </v>
      </c>
      <c r="Y109" s="125" t="str">
        <f t="shared" si="105"/>
        <v xml:space="preserve"> </v>
      </c>
      <c r="Z109" s="125" t="str">
        <f t="shared" si="105"/>
        <v xml:space="preserve"> </v>
      </c>
      <c r="AA109" s="125" t="str">
        <f t="shared" si="105"/>
        <v xml:space="preserve"> </v>
      </c>
      <c r="AB109" s="125" t="str">
        <f t="shared" si="105"/>
        <v xml:space="preserve"> </v>
      </c>
      <c r="AC109" s="125" t="str">
        <f t="shared" si="105"/>
        <v xml:space="preserve"> </v>
      </c>
      <c r="AD109" s="125" t="str">
        <f t="shared" si="105"/>
        <v xml:space="preserve"> </v>
      </c>
      <c r="AE109" s="125" t="str">
        <f t="shared" si="105"/>
        <v xml:space="preserve"> </v>
      </c>
      <c r="AF109" s="125" t="str">
        <f t="shared" si="105"/>
        <v xml:space="preserve"> </v>
      </c>
      <c r="AG109" s="125" t="str">
        <f t="shared" si="105"/>
        <v xml:space="preserve"> </v>
      </c>
      <c r="AH109" s="125" t="str">
        <f t="shared" si="105"/>
        <v xml:space="preserve"> </v>
      </c>
      <c r="AI109" s="125" t="str">
        <f t="shared" si="105"/>
        <v xml:space="preserve"> </v>
      </c>
      <c r="AJ109" s="125" t="str">
        <f t="shared" si="105"/>
        <v xml:space="preserve"> </v>
      </c>
      <c r="AK109" s="125" t="str">
        <f t="shared" si="105"/>
        <v xml:space="preserve"> </v>
      </c>
      <c r="AL109" s="125" t="str">
        <f t="shared" si="105"/>
        <v xml:space="preserve"> </v>
      </c>
      <c r="AM109" s="125" t="str">
        <f t="shared" si="105"/>
        <v xml:space="preserve"> </v>
      </c>
      <c r="AN109" s="125" t="str">
        <f t="shared" si="105"/>
        <v xml:space="preserve"> </v>
      </c>
      <c r="AO109" s="125" t="str">
        <f t="shared" si="105"/>
        <v xml:space="preserve"> </v>
      </c>
      <c r="AP109" s="125" t="str">
        <f t="shared" si="105"/>
        <v xml:space="preserve"> </v>
      </c>
      <c r="AQ109" s="125" t="str">
        <f t="shared" ref="AQ109:BH109" si="106">IF(AQ$2-$K$2&lt;$D56-1," ",AQ56*AQ$3)</f>
        <v xml:space="preserve"> </v>
      </c>
      <c r="AR109" s="125" t="str">
        <f t="shared" si="106"/>
        <v xml:space="preserve"> </v>
      </c>
      <c r="AS109" s="125" t="str">
        <f t="shared" si="106"/>
        <v xml:space="preserve"> </v>
      </c>
      <c r="AT109" s="125" t="str">
        <f t="shared" si="106"/>
        <v xml:space="preserve"> </v>
      </c>
      <c r="AU109" s="125" t="str">
        <f t="shared" si="106"/>
        <v xml:space="preserve"> </v>
      </c>
      <c r="AV109" s="125" t="str">
        <f t="shared" si="106"/>
        <v xml:space="preserve"> </v>
      </c>
      <c r="AW109" s="125" t="str">
        <f t="shared" si="106"/>
        <v xml:space="preserve"> </v>
      </c>
      <c r="AX109" s="125" t="str">
        <f t="shared" si="106"/>
        <v xml:space="preserve"> </v>
      </c>
      <c r="AY109" s="125" t="str">
        <f t="shared" si="106"/>
        <v xml:space="preserve"> </v>
      </c>
      <c r="AZ109" s="125" t="str">
        <f t="shared" si="106"/>
        <v xml:space="preserve"> </v>
      </c>
      <c r="BA109" s="125" t="str">
        <f t="shared" si="106"/>
        <v xml:space="preserve"> </v>
      </c>
      <c r="BB109" s="125" t="str">
        <f t="shared" si="106"/>
        <v xml:space="preserve"> </v>
      </c>
      <c r="BC109" s="125" t="str">
        <f t="shared" si="106"/>
        <v xml:space="preserve"> </v>
      </c>
      <c r="BD109" s="125" t="str">
        <f t="shared" si="106"/>
        <v xml:space="preserve"> </v>
      </c>
      <c r="BE109" s="125" t="str">
        <f t="shared" si="106"/>
        <v xml:space="preserve"> </v>
      </c>
      <c r="BF109" s="125" t="str">
        <f t="shared" si="106"/>
        <v xml:space="preserve"> </v>
      </c>
      <c r="BG109" s="125" t="str">
        <f t="shared" si="106"/>
        <v xml:space="preserve"> </v>
      </c>
      <c r="BH109" s="125">
        <f t="shared" ca="1" si="106"/>
        <v>0</v>
      </c>
    </row>
    <row r="110" spans="1:60" ht="17.25" customHeight="1">
      <c r="A110" s="104"/>
      <c r="B110" s="104"/>
      <c r="C110" s="104"/>
      <c r="D110" s="104"/>
      <c r="E110" s="104"/>
      <c r="G110" s="152" t="s">
        <v>175</v>
      </c>
      <c r="H110" s="135">
        <f ca="1">SUM(H60:H109)</f>
        <v>471589648.28717303</v>
      </c>
      <c r="I110" s="135">
        <f ca="1">SUM(I60:I109)</f>
        <v>774333707.65919876</v>
      </c>
      <c r="J110" s="153">
        <f ca="1">SUM(J60:J109)</f>
        <v>909471023.47006297</v>
      </c>
      <c r="K110" s="126"/>
      <c r="L110" s="126"/>
      <c r="M110" s="126"/>
      <c r="N110" s="126"/>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row>
    <row r="111" spans="1:60">
      <c r="A111" s="104"/>
      <c r="B111" s="104"/>
      <c r="C111" s="104"/>
      <c r="D111" s="104"/>
      <c r="E111" s="104"/>
      <c r="F111" s="104"/>
      <c r="G111" s="104"/>
      <c r="H111" s="104"/>
      <c r="I111" s="104"/>
      <c r="J111" s="106"/>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row>
    <row r="112" spans="1:60">
      <c r="A112" s="123" t="s">
        <v>167</v>
      </c>
      <c r="B112" s="123"/>
      <c r="C112" s="123"/>
      <c r="D112" s="123"/>
      <c r="E112" s="123"/>
      <c r="F112" s="123"/>
      <c r="G112" s="123"/>
      <c r="H112" s="123"/>
      <c r="I112" s="123"/>
      <c r="J112" s="123"/>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row>
    <row r="113" spans="1:60" ht="15">
      <c r="A113" s="104"/>
      <c r="B113" s="104"/>
      <c r="C113" s="104"/>
      <c r="D113" s="124" t="s">
        <v>187</v>
      </c>
      <c r="E113" s="104"/>
      <c r="F113" s="124" t="s">
        <v>74</v>
      </c>
      <c r="G113" s="124" t="s">
        <v>178</v>
      </c>
      <c r="H113" s="23"/>
      <c r="I113" s="23"/>
      <c r="J113" s="23"/>
      <c r="K113" s="135" t="s">
        <v>253</v>
      </c>
      <c r="L113" s="135" t="s">
        <v>254</v>
      </c>
      <c r="M113" s="135" t="s">
        <v>255</v>
      </c>
      <c r="N113" s="135" t="s">
        <v>256</v>
      </c>
      <c r="O113" s="135" t="s">
        <v>257</v>
      </c>
      <c r="P113" s="135" t="s">
        <v>258</v>
      </c>
      <c r="Q113" s="135" t="s">
        <v>259</v>
      </c>
      <c r="R113" s="135" t="s">
        <v>260</v>
      </c>
      <c r="S113" s="135" t="s">
        <v>261</v>
      </c>
      <c r="T113" s="135" t="s">
        <v>262</v>
      </c>
      <c r="U113" s="135" t="s">
        <v>263</v>
      </c>
      <c r="V113" s="135" t="s">
        <v>264</v>
      </c>
      <c r="W113" s="135" t="s">
        <v>265</v>
      </c>
      <c r="X113" s="135" t="s">
        <v>266</v>
      </c>
      <c r="Y113" s="135" t="s">
        <v>267</v>
      </c>
      <c r="Z113" s="135" t="s">
        <v>268</v>
      </c>
      <c r="AA113" s="135" t="s">
        <v>269</v>
      </c>
      <c r="AB113" s="135" t="s">
        <v>270</v>
      </c>
      <c r="AC113" s="135" t="s">
        <v>271</v>
      </c>
      <c r="AD113" s="135" t="s">
        <v>272</v>
      </c>
      <c r="AE113" s="135" t="s">
        <v>273</v>
      </c>
      <c r="AF113" s="135" t="s">
        <v>274</v>
      </c>
      <c r="AG113" s="135" t="s">
        <v>275</v>
      </c>
      <c r="AH113" s="135" t="s">
        <v>276</v>
      </c>
      <c r="AI113" s="135" t="s">
        <v>277</v>
      </c>
      <c r="AJ113" s="135" t="s">
        <v>278</v>
      </c>
      <c r="AK113" s="135" t="s">
        <v>279</v>
      </c>
      <c r="AL113" s="135" t="s">
        <v>280</v>
      </c>
      <c r="AM113" s="135" t="s">
        <v>281</v>
      </c>
      <c r="AN113" s="135" t="s">
        <v>282</v>
      </c>
      <c r="AO113" s="135" t="s">
        <v>283</v>
      </c>
      <c r="AP113" s="135" t="s">
        <v>284</v>
      </c>
      <c r="AQ113" s="135" t="s">
        <v>285</v>
      </c>
      <c r="AR113" s="135" t="s">
        <v>286</v>
      </c>
      <c r="AS113" s="135" t="s">
        <v>287</v>
      </c>
      <c r="AT113" s="135" t="s">
        <v>288</v>
      </c>
      <c r="AU113" s="135" t="s">
        <v>289</v>
      </c>
      <c r="AV113" s="135" t="s">
        <v>290</v>
      </c>
      <c r="AW113" s="135" t="s">
        <v>291</v>
      </c>
      <c r="AX113" s="135" t="s">
        <v>292</v>
      </c>
      <c r="AY113" s="135" t="s">
        <v>293</v>
      </c>
      <c r="AZ113" s="135" t="s">
        <v>294</v>
      </c>
      <c r="BA113" s="135" t="s">
        <v>295</v>
      </c>
      <c r="BB113" s="135" t="s">
        <v>296</v>
      </c>
      <c r="BC113" s="135" t="s">
        <v>297</v>
      </c>
      <c r="BD113" s="135" t="s">
        <v>298</v>
      </c>
      <c r="BE113" s="135" t="s">
        <v>299</v>
      </c>
      <c r="BF113" s="135" t="s">
        <v>300</v>
      </c>
      <c r="BG113" s="135" t="s">
        <v>301</v>
      </c>
      <c r="BH113" s="135" t="s">
        <v>302</v>
      </c>
    </row>
    <row r="114" spans="1:60" ht="28.5">
      <c r="A114" s="104"/>
      <c r="B114" s="104"/>
      <c r="C114" s="104">
        <v>0</v>
      </c>
      <c r="D114" s="104"/>
      <c r="E114" s="104" t="str">
        <f ca="1">OFFSET('Impact Inputs'!A$6,C114,0)</f>
        <v>Impact 1</v>
      </c>
      <c r="F114" s="154" t="str">
        <f ca="1">OFFSET('Impact Inputs'!C$6,C114,0)</f>
        <v>Efficiency gain - maximised overheads/capacity/resources</v>
      </c>
      <c r="G114" s="104" t="str">
        <f ca="1">OFFSET('Impact Inputs'!E$6,C114,0)</f>
        <v>Private Impact</v>
      </c>
      <c r="H114" s="104"/>
      <c r="I114" s="104"/>
      <c r="J114" s="104"/>
      <c r="K114" s="125">
        <f ca="1">OFFSET('Impact Inputs'!S$8,$C114,0)</f>
        <v>1500</v>
      </c>
      <c r="L114" s="125">
        <f ca="1">OFFSET('Impact Inputs'!T$8,$C114,0)</f>
        <v>0</v>
      </c>
      <c r="M114" s="125">
        <f ca="1">OFFSET('Impact Inputs'!U$8,$C114,0)</f>
        <v>0</v>
      </c>
      <c r="N114" s="125">
        <f ca="1">OFFSET('Impact Inputs'!V$8,$C114,0)</f>
        <v>0</v>
      </c>
      <c r="O114" s="125">
        <f ca="1">OFFSET('Impact Inputs'!W$8,$C114,0)</f>
        <v>0</v>
      </c>
      <c r="P114" s="125">
        <f ca="1">OFFSET('Impact Inputs'!X$8,$C114,0)</f>
        <v>0</v>
      </c>
      <c r="Q114" s="125">
        <f ca="1">OFFSET('Impact Inputs'!Y$8,$C114,0)</f>
        <v>0</v>
      </c>
      <c r="R114" s="125">
        <f ca="1">OFFSET('Impact Inputs'!Z$8,$C114,0)</f>
        <v>0</v>
      </c>
      <c r="S114" s="125">
        <f ca="1">OFFSET('Impact Inputs'!AA$8,$C114,0)</f>
        <v>0</v>
      </c>
      <c r="T114" s="125">
        <f ca="1">OFFSET('Impact Inputs'!AB$8,$C114,0)</f>
        <v>0</v>
      </c>
      <c r="U114" s="125">
        <f ca="1">OFFSET('Impact Inputs'!AC$8,$C114,0)</f>
        <v>0</v>
      </c>
      <c r="V114" s="125">
        <f ca="1">OFFSET('Impact Inputs'!AD$8,$C114,0)</f>
        <v>0</v>
      </c>
      <c r="W114" s="125">
        <f ca="1">OFFSET('Impact Inputs'!AE$8,$C114,0)</f>
        <v>0</v>
      </c>
      <c r="X114" s="125">
        <f ca="1">OFFSET('Impact Inputs'!AF$8,$C114,0)</f>
        <v>0</v>
      </c>
      <c r="Y114" s="125">
        <f ca="1">OFFSET('Impact Inputs'!AG$8,$C114,0)</f>
        <v>0</v>
      </c>
      <c r="Z114" s="125">
        <f ca="1">OFFSET('Impact Inputs'!AH$8,$C114,0)</f>
        <v>0</v>
      </c>
      <c r="AA114" s="125">
        <f ca="1">OFFSET('Impact Inputs'!AI$8,$C114,0)</f>
        <v>0</v>
      </c>
      <c r="AB114" s="125">
        <f ca="1">OFFSET('Impact Inputs'!AJ$8,$C114,0)</f>
        <v>0</v>
      </c>
      <c r="AC114" s="125">
        <f ca="1">OFFSET('Impact Inputs'!AK$8,$C114,0)</f>
        <v>0</v>
      </c>
      <c r="AD114" s="125">
        <f ca="1">OFFSET('Impact Inputs'!AL$8,$C114,0)</f>
        <v>0</v>
      </c>
      <c r="AE114" s="125">
        <f ca="1">OFFSET('Impact Inputs'!AM$8,$C114,0)</f>
        <v>0</v>
      </c>
      <c r="AF114" s="125">
        <f ca="1">OFFSET('Impact Inputs'!AN$8,$C114,0)</f>
        <v>0</v>
      </c>
      <c r="AG114" s="125">
        <f ca="1">OFFSET('Impact Inputs'!AO$8,$C114,0)</f>
        <v>0</v>
      </c>
      <c r="AH114" s="125">
        <f ca="1">OFFSET('Impact Inputs'!AP$8,$C114,0)</f>
        <v>0</v>
      </c>
      <c r="AI114" s="125">
        <f ca="1">OFFSET('Impact Inputs'!AQ$8,$C114,0)</f>
        <v>0</v>
      </c>
      <c r="AJ114" s="125">
        <f ca="1">OFFSET('Impact Inputs'!AR$8,$C114,0)</f>
        <v>0</v>
      </c>
      <c r="AK114" s="125">
        <f ca="1">OFFSET('Impact Inputs'!AS$8,$C114,0)</f>
        <v>0</v>
      </c>
      <c r="AL114" s="125">
        <f ca="1">OFFSET('Impact Inputs'!AT$8,$C114,0)</f>
        <v>0</v>
      </c>
      <c r="AM114" s="125">
        <f ca="1">OFFSET('Impact Inputs'!AU$8,$C114,0)</f>
        <v>0</v>
      </c>
      <c r="AN114" s="125">
        <f ca="1">OFFSET('Impact Inputs'!AV$8,$C114,0)</f>
        <v>0</v>
      </c>
      <c r="AO114" s="125">
        <f ca="1">OFFSET('Impact Inputs'!AW$8,$C114,0)</f>
        <v>0</v>
      </c>
      <c r="AP114" s="125">
        <f ca="1">OFFSET('Impact Inputs'!AX$8,$C114,0)</f>
        <v>0</v>
      </c>
      <c r="AQ114" s="125">
        <f ca="1">OFFSET('Impact Inputs'!AY$8,$C114,0)</f>
        <v>0</v>
      </c>
      <c r="AR114" s="125">
        <f ca="1">OFFSET('Impact Inputs'!AZ$8,$C114,0)</f>
        <v>0</v>
      </c>
      <c r="AS114" s="125">
        <f ca="1">OFFSET('Impact Inputs'!BA$8,$C114,0)</f>
        <v>0</v>
      </c>
      <c r="AT114" s="125">
        <f ca="1">OFFSET('Impact Inputs'!BB$8,$C114,0)</f>
        <v>0</v>
      </c>
      <c r="AU114" s="125">
        <f ca="1">OFFSET('Impact Inputs'!BC$8,$C114,0)</f>
        <v>0</v>
      </c>
      <c r="AV114" s="125">
        <f ca="1">OFFSET('Impact Inputs'!BD$8,$C114,0)</f>
        <v>0</v>
      </c>
      <c r="AW114" s="125">
        <f ca="1">OFFSET('Impact Inputs'!BE$8,$C114,0)</f>
        <v>0</v>
      </c>
      <c r="AX114" s="125">
        <f ca="1">OFFSET('Impact Inputs'!BF$8,$C114,0)</f>
        <v>0</v>
      </c>
      <c r="AY114" s="125">
        <f ca="1">OFFSET('Impact Inputs'!BG$8,$C114,0)</f>
        <v>0</v>
      </c>
      <c r="AZ114" s="125">
        <f ca="1">OFFSET('Impact Inputs'!BH$8,$C114,0)</f>
        <v>0</v>
      </c>
      <c r="BA114" s="125">
        <f ca="1">OFFSET('Impact Inputs'!BI$8,$C114,0)</f>
        <v>0</v>
      </c>
      <c r="BB114" s="125">
        <f ca="1">OFFSET('Impact Inputs'!BJ$8,$C114,0)</f>
        <v>0</v>
      </c>
      <c r="BC114" s="125">
        <f ca="1">OFFSET('Impact Inputs'!BK$8,$C114,0)</f>
        <v>0</v>
      </c>
      <c r="BD114" s="125">
        <f ca="1">OFFSET('Impact Inputs'!BL$8,$C114,0)</f>
        <v>0</v>
      </c>
      <c r="BE114" s="125">
        <f ca="1">OFFSET('Impact Inputs'!BM$8,$C114,0)</f>
        <v>0</v>
      </c>
      <c r="BF114" s="125">
        <f ca="1">OFFSET('Impact Inputs'!BN$8,$C114,0)</f>
        <v>0</v>
      </c>
      <c r="BG114" s="125">
        <f ca="1">OFFSET('Impact Inputs'!BO$8,$C114,0)</f>
        <v>0</v>
      </c>
      <c r="BH114" s="125">
        <f ca="1">OFFSET('Impact Inputs'!BP$8,$C114,0)</f>
        <v>0</v>
      </c>
    </row>
    <row r="115" spans="1:60">
      <c r="A115" s="104"/>
      <c r="B115" s="104"/>
      <c r="C115" s="104">
        <v>3</v>
      </c>
      <c r="D115" s="104"/>
      <c r="E115" s="104" t="str">
        <f ca="1">OFFSET('Impact Inputs'!A$6,C115,0)</f>
        <v>Impact 2</v>
      </c>
      <c r="F115" s="154" t="str">
        <f ca="1">OFFSET('Impact Inputs'!C$6,C115,0)</f>
        <v>Quality-adjusted life year (QALY) gained</v>
      </c>
      <c r="G115" s="104" t="str">
        <f ca="1">OFFSET('Impact Inputs'!E$6,C115,0)</f>
        <v>Private Impact</v>
      </c>
      <c r="H115" s="104"/>
      <c r="I115" s="104"/>
      <c r="J115" s="104"/>
      <c r="K115" s="125">
        <f ca="1">OFFSET('Impact Inputs'!S$8,$C115,0)</f>
        <v>22185.491124805405</v>
      </c>
      <c r="L115" s="125">
        <f ca="1">OFFSET('Impact Inputs'!T$8,$C115,0)</f>
        <v>22185.491124805405</v>
      </c>
      <c r="M115" s="125">
        <f ca="1">OFFSET('Impact Inputs'!U$8,$C115,0)</f>
        <v>22185.491124805405</v>
      </c>
      <c r="N115" s="125">
        <f ca="1">OFFSET('Impact Inputs'!V$8,$C115,0)</f>
        <v>0</v>
      </c>
      <c r="O115" s="125">
        <f ca="1">OFFSET('Impact Inputs'!W$8,$C115,0)</f>
        <v>0</v>
      </c>
      <c r="P115" s="125">
        <f ca="1">OFFSET('Impact Inputs'!X$8,$C115,0)</f>
        <v>0</v>
      </c>
      <c r="Q115" s="125">
        <f ca="1">OFFSET('Impact Inputs'!Y$8,$C115,0)</f>
        <v>0</v>
      </c>
      <c r="R115" s="125">
        <f ca="1">OFFSET('Impact Inputs'!Z$8,$C115,0)</f>
        <v>0</v>
      </c>
      <c r="S115" s="125">
        <f ca="1">OFFSET('Impact Inputs'!AA$8,$C115,0)</f>
        <v>0</v>
      </c>
      <c r="T115" s="125">
        <f ca="1">OFFSET('Impact Inputs'!AB$8,$C115,0)</f>
        <v>0</v>
      </c>
      <c r="U115" s="125">
        <f ca="1">OFFSET('Impact Inputs'!AC$8,$C115,0)</f>
        <v>0</v>
      </c>
      <c r="V115" s="125">
        <f ca="1">OFFSET('Impact Inputs'!AD$8,$C115,0)</f>
        <v>0</v>
      </c>
      <c r="W115" s="125">
        <f ca="1">OFFSET('Impact Inputs'!AE$8,$C115,0)</f>
        <v>0</v>
      </c>
      <c r="X115" s="125">
        <f ca="1">OFFSET('Impact Inputs'!AF$8,$C115,0)</f>
        <v>0</v>
      </c>
      <c r="Y115" s="125">
        <f ca="1">OFFSET('Impact Inputs'!AG$8,$C115,0)</f>
        <v>0</v>
      </c>
      <c r="Z115" s="125">
        <f ca="1">OFFSET('Impact Inputs'!AH$8,$C115,0)</f>
        <v>0</v>
      </c>
      <c r="AA115" s="125">
        <f ca="1">OFFSET('Impact Inputs'!AI$8,$C115,0)</f>
        <v>0</v>
      </c>
      <c r="AB115" s="125">
        <f ca="1">OFFSET('Impact Inputs'!AJ$8,$C115,0)</f>
        <v>0</v>
      </c>
      <c r="AC115" s="125">
        <f ca="1">OFFSET('Impact Inputs'!AK$8,$C115,0)</f>
        <v>0</v>
      </c>
      <c r="AD115" s="125">
        <f ca="1">OFFSET('Impact Inputs'!AL$8,$C115,0)</f>
        <v>0</v>
      </c>
      <c r="AE115" s="125">
        <f ca="1">OFFSET('Impact Inputs'!AM$8,$C115,0)</f>
        <v>0</v>
      </c>
      <c r="AF115" s="125">
        <f ca="1">OFFSET('Impact Inputs'!AN$8,$C115,0)</f>
        <v>0</v>
      </c>
      <c r="AG115" s="125">
        <f ca="1">OFFSET('Impact Inputs'!AO$8,$C115,0)</f>
        <v>0</v>
      </c>
      <c r="AH115" s="125">
        <f ca="1">OFFSET('Impact Inputs'!AP$8,$C115,0)</f>
        <v>0</v>
      </c>
      <c r="AI115" s="125">
        <f ca="1">OFFSET('Impact Inputs'!AQ$8,$C115,0)</f>
        <v>0</v>
      </c>
      <c r="AJ115" s="125">
        <f ca="1">OFFSET('Impact Inputs'!AR$8,$C115,0)</f>
        <v>0</v>
      </c>
      <c r="AK115" s="125">
        <f ca="1">OFFSET('Impact Inputs'!AS$8,$C115,0)</f>
        <v>0</v>
      </c>
      <c r="AL115" s="125">
        <f ca="1">OFFSET('Impact Inputs'!AT$8,$C115,0)</f>
        <v>0</v>
      </c>
      <c r="AM115" s="125">
        <f ca="1">OFFSET('Impact Inputs'!AU$8,$C115,0)</f>
        <v>0</v>
      </c>
      <c r="AN115" s="125">
        <f ca="1">OFFSET('Impact Inputs'!AV$8,$C115,0)</f>
        <v>0</v>
      </c>
      <c r="AO115" s="125">
        <f ca="1">OFFSET('Impact Inputs'!AW$8,$C115,0)</f>
        <v>0</v>
      </c>
      <c r="AP115" s="125">
        <f ca="1">OFFSET('Impact Inputs'!AX$8,$C115,0)</f>
        <v>0</v>
      </c>
      <c r="AQ115" s="125">
        <f ca="1">OFFSET('Impact Inputs'!AY$8,$C115,0)</f>
        <v>0</v>
      </c>
      <c r="AR115" s="125">
        <f ca="1">OFFSET('Impact Inputs'!AZ$8,$C115,0)</f>
        <v>0</v>
      </c>
      <c r="AS115" s="125">
        <f ca="1">OFFSET('Impact Inputs'!BA$8,$C115,0)</f>
        <v>0</v>
      </c>
      <c r="AT115" s="125">
        <f ca="1">OFFSET('Impact Inputs'!BB$8,$C115,0)</f>
        <v>0</v>
      </c>
      <c r="AU115" s="125">
        <f ca="1">OFFSET('Impact Inputs'!BC$8,$C115,0)</f>
        <v>0</v>
      </c>
      <c r="AV115" s="125">
        <f ca="1">OFFSET('Impact Inputs'!BD$8,$C115,0)</f>
        <v>0</v>
      </c>
      <c r="AW115" s="125">
        <f ca="1">OFFSET('Impact Inputs'!BE$8,$C115,0)</f>
        <v>0</v>
      </c>
      <c r="AX115" s="125">
        <f ca="1">OFFSET('Impact Inputs'!BF$8,$C115,0)</f>
        <v>0</v>
      </c>
      <c r="AY115" s="125">
        <f ca="1">OFFSET('Impact Inputs'!BG$8,$C115,0)</f>
        <v>0</v>
      </c>
      <c r="AZ115" s="125">
        <f ca="1">OFFSET('Impact Inputs'!BH$8,$C115,0)</f>
        <v>0</v>
      </c>
      <c r="BA115" s="125">
        <f ca="1">OFFSET('Impact Inputs'!BI$8,$C115,0)</f>
        <v>0</v>
      </c>
      <c r="BB115" s="125">
        <f ca="1">OFFSET('Impact Inputs'!BJ$8,$C115,0)</f>
        <v>0</v>
      </c>
      <c r="BC115" s="125">
        <f ca="1">OFFSET('Impact Inputs'!BK$8,$C115,0)</f>
        <v>0</v>
      </c>
      <c r="BD115" s="125">
        <f ca="1">OFFSET('Impact Inputs'!BL$8,$C115,0)</f>
        <v>0</v>
      </c>
      <c r="BE115" s="125">
        <f ca="1">OFFSET('Impact Inputs'!BM$8,$C115,0)</f>
        <v>0</v>
      </c>
      <c r="BF115" s="125">
        <f ca="1">OFFSET('Impact Inputs'!BN$8,$C115,0)</f>
        <v>0</v>
      </c>
      <c r="BG115" s="125">
        <f ca="1">OFFSET('Impact Inputs'!BO$8,$C115,0)</f>
        <v>0</v>
      </c>
      <c r="BH115" s="125">
        <f ca="1">OFFSET('Impact Inputs'!BP$8,$C115,0)</f>
        <v>0</v>
      </c>
    </row>
    <row r="116" spans="1:60" ht="28.5">
      <c r="A116" s="104"/>
      <c r="B116" s="104"/>
      <c r="C116" s="104">
        <v>6</v>
      </c>
      <c r="D116" s="104"/>
      <c r="E116" s="104" t="str">
        <f ca="1">OFFSET('Impact Inputs'!A$6,C116,0)</f>
        <v>Impact 3</v>
      </c>
      <c r="F116" s="154" t="str">
        <f ca="1">OFFSET('Impact Inputs'!C$6,C116,0)</f>
        <v>Tax income: Average annual income - Total</v>
      </c>
      <c r="G116" s="104" t="str">
        <f ca="1">OFFSET('Impact Inputs'!E$6,C116,0)</f>
        <v>Revenue</v>
      </c>
      <c r="H116" s="104"/>
      <c r="I116" s="104"/>
      <c r="J116" s="104"/>
      <c r="K116" s="125">
        <f ca="1">OFFSET('Impact Inputs'!S$8,$C116,0)</f>
        <v>442.16230090170376</v>
      </c>
      <c r="L116" s="125">
        <f ca="1">OFFSET('Impact Inputs'!T$8,$C116,0)</f>
        <v>442.16230090170376</v>
      </c>
      <c r="M116" s="125">
        <f ca="1">OFFSET('Impact Inputs'!U$8,$C116,0)</f>
        <v>442.16230090170376</v>
      </c>
      <c r="N116" s="125">
        <f ca="1">OFFSET('Impact Inputs'!V$8,$C116,0)</f>
        <v>442.16230090170376</v>
      </c>
      <c r="O116" s="125">
        <f ca="1">OFFSET('Impact Inputs'!W$8,$C116,0)</f>
        <v>442.16230090170376</v>
      </c>
      <c r="P116" s="125">
        <f ca="1">OFFSET('Impact Inputs'!X$8,$C116,0)</f>
        <v>442.16230090170376</v>
      </c>
      <c r="Q116" s="125">
        <f ca="1">OFFSET('Impact Inputs'!Y$8,$C116,0)</f>
        <v>442.16230090170376</v>
      </c>
      <c r="R116" s="125">
        <f ca="1">OFFSET('Impact Inputs'!Z$8,$C116,0)</f>
        <v>442.16230090170376</v>
      </c>
      <c r="S116" s="125">
        <f ca="1">OFFSET('Impact Inputs'!AA$8,$C116,0)</f>
        <v>442.16230090170376</v>
      </c>
      <c r="T116" s="125">
        <f ca="1">OFFSET('Impact Inputs'!AB$8,$C116,0)</f>
        <v>442.16230090170376</v>
      </c>
      <c r="U116" s="125">
        <f ca="1">OFFSET('Impact Inputs'!AC$8,$C116,0)</f>
        <v>442.16230090170376</v>
      </c>
      <c r="V116" s="125">
        <f ca="1">OFFSET('Impact Inputs'!AD$8,$C116,0)</f>
        <v>442.16230090170376</v>
      </c>
      <c r="W116" s="125">
        <f ca="1">OFFSET('Impact Inputs'!AE$8,$C116,0)</f>
        <v>442.16230090170376</v>
      </c>
      <c r="X116" s="125">
        <f ca="1">OFFSET('Impact Inputs'!AF$8,$C116,0)</f>
        <v>442.16230090170376</v>
      </c>
      <c r="Y116" s="125">
        <f ca="1">OFFSET('Impact Inputs'!AG$8,$C116,0)</f>
        <v>442.16230090170376</v>
      </c>
      <c r="Z116" s="125">
        <f ca="1">OFFSET('Impact Inputs'!AH$8,$C116,0)</f>
        <v>442.16230090170376</v>
      </c>
      <c r="AA116" s="125">
        <f ca="1">OFFSET('Impact Inputs'!AI$8,$C116,0)</f>
        <v>442.16230090170376</v>
      </c>
      <c r="AB116" s="125">
        <f ca="1">OFFSET('Impact Inputs'!AJ$8,$C116,0)</f>
        <v>442.16230090170376</v>
      </c>
      <c r="AC116" s="125">
        <f ca="1">OFFSET('Impact Inputs'!AK$8,$C116,0)</f>
        <v>442.16230090170376</v>
      </c>
      <c r="AD116" s="125">
        <f ca="1">OFFSET('Impact Inputs'!AL$8,$C116,0)</f>
        <v>442.16230090170376</v>
      </c>
      <c r="AE116" s="125">
        <f ca="1">OFFSET('Impact Inputs'!AM$8,$C116,0)</f>
        <v>0</v>
      </c>
      <c r="AF116" s="125">
        <f ca="1">OFFSET('Impact Inputs'!AN$8,$C116,0)</f>
        <v>0</v>
      </c>
      <c r="AG116" s="125">
        <f ca="1">OFFSET('Impact Inputs'!AO$8,$C116,0)</f>
        <v>0</v>
      </c>
      <c r="AH116" s="125">
        <f ca="1">OFFSET('Impact Inputs'!AP$8,$C116,0)</f>
        <v>0</v>
      </c>
      <c r="AI116" s="125">
        <f ca="1">OFFSET('Impact Inputs'!AQ$8,$C116,0)</f>
        <v>0</v>
      </c>
      <c r="AJ116" s="125">
        <f ca="1">OFFSET('Impact Inputs'!AR$8,$C116,0)</f>
        <v>0</v>
      </c>
      <c r="AK116" s="125">
        <f ca="1">OFFSET('Impact Inputs'!AS$8,$C116,0)</f>
        <v>0</v>
      </c>
      <c r="AL116" s="125">
        <f ca="1">OFFSET('Impact Inputs'!AT$8,$C116,0)</f>
        <v>0</v>
      </c>
      <c r="AM116" s="125">
        <f ca="1">OFFSET('Impact Inputs'!AU$8,$C116,0)</f>
        <v>0</v>
      </c>
      <c r="AN116" s="125">
        <f ca="1">OFFSET('Impact Inputs'!AV$8,$C116,0)</f>
        <v>0</v>
      </c>
      <c r="AO116" s="125">
        <f ca="1">OFFSET('Impact Inputs'!AW$8,$C116,0)</f>
        <v>0</v>
      </c>
      <c r="AP116" s="125">
        <f ca="1">OFFSET('Impact Inputs'!AX$8,$C116,0)</f>
        <v>0</v>
      </c>
      <c r="AQ116" s="125">
        <f ca="1">OFFSET('Impact Inputs'!AY$8,$C116,0)</f>
        <v>0</v>
      </c>
      <c r="AR116" s="125">
        <f ca="1">OFFSET('Impact Inputs'!AZ$8,$C116,0)</f>
        <v>0</v>
      </c>
      <c r="AS116" s="125">
        <f ca="1">OFFSET('Impact Inputs'!BA$8,$C116,0)</f>
        <v>0</v>
      </c>
      <c r="AT116" s="125">
        <f ca="1">OFFSET('Impact Inputs'!BB$8,$C116,0)</f>
        <v>0</v>
      </c>
      <c r="AU116" s="125">
        <f ca="1">OFFSET('Impact Inputs'!BC$8,$C116,0)</f>
        <v>0</v>
      </c>
      <c r="AV116" s="125">
        <f ca="1">OFFSET('Impact Inputs'!BD$8,$C116,0)</f>
        <v>0</v>
      </c>
      <c r="AW116" s="125">
        <f ca="1">OFFSET('Impact Inputs'!BE$8,$C116,0)</f>
        <v>0</v>
      </c>
      <c r="AX116" s="125">
        <f ca="1">OFFSET('Impact Inputs'!BF$8,$C116,0)</f>
        <v>0</v>
      </c>
      <c r="AY116" s="125">
        <f ca="1">OFFSET('Impact Inputs'!BG$8,$C116,0)</f>
        <v>0</v>
      </c>
      <c r="AZ116" s="125">
        <f ca="1">OFFSET('Impact Inputs'!BH$8,$C116,0)</f>
        <v>0</v>
      </c>
      <c r="BA116" s="125">
        <f ca="1">OFFSET('Impact Inputs'!BI$8,$C116,0)</f>
        <v>0</v>
      </c>
      <c r="BB116" s="125">
        <f ca="1">OFFSET('Impact Inputs'!BJ$8,$C116,0)</f>
        <v>0</v>
      </c>
      <c r="BC116" s="125">
        <f ca="1">OFFSET('Impact Inputs'!BK$8,$C116,0)</f>
        <v>0</v>
      </c>
      <c r="BD116" s="125">
        <f ca="1">OFFSET('Impact Inputs'!BL$8,$C116,0)</f>
        <v>0</v>
      </c>
      <c r="BE116" s="125">
        <f ca="1">OFFSET('Impact Inputs'!BM$8,$C116,0)</f>
        <v>0</v>
      </c>
      <c r="BF116" s="125">
        <f ca="1">OFFSET('Impact Inputs'!BN$8,$C116,0)</f>
        <v>0</v>
      </c>
      <c r="BG116" s="125">
        <f ca="1">OFFSET('Impact Inputs'!BO$8,$C116,0)</f>
        <v>0</v>
      </c>
      <c r="BH116" s="125">
        <f ca="1">OFFSET('Impact Inputs'!BP$8,$C116,0)</f>
        <v>0</v>
      </c>
    </row>
    <row r="117" spans="1:60">
      <c r="A117" s="104"/>
      <c r="B117" s="104"/>
      <c r="C117" s="106">
        <v>9</v>
      </c>
      <c r="D117" s="104"/>
      <c r="E117" s="104" t="str">
        <f ca="1">OFFSET('Impact Inputs'!A$6,C117,0)</f>
        <v>Impact 4</v>
      </c>
      <c r="F117" s="154" t="str">
        <f ca="1">OFFSET('Impact Inputs'!C$6,C117,0)</f>
        <v>Average annual income - Total</v>
      </c>
      <c r="G117" s="104" t="str">
        <f ca="1">OFFSET('Impact Inputs'!E$6,C117,0)</f>
        <v>Private Impact</v>
      </c>
      <c r="H117" s="104"/>
      <c r="I117" s="104"/>
      <c r="J117" s="104"/>
      <c r="K117" s="125">
        <f ca="1">OFFSET('Impact Inputs'!S$8,$C117,0)</f>
        <v>2442.0142363451682</v>
      </c>
      <c r="L117" s="125">
        <f ca="1">OFFSET('Impact Inputs'!T$8,$C117,0)</f>
        <v>2442.0142363451682</v>
      </c>
      <c r="M117" s="125">
        <f ca="1">OFFSET('Impact Inputs'!U$8,$C117,0)</f>
        <v>2442.0142363451682</v>
      </c>
      <c r="N117" s="125">
        <f ca="1">OFFSET('Impact Inputs'!V$8,$C117,0)</f>
        <v>2442.0142363451682</v>
      </c>
      <c r="O117" s="125">
        <f ca="1">OFFSET('Impact Inputs'!W$8,$C117,0)</f>
        <v>2442.0142363451682</v>
      </c>
      <c r="P117" s="125">
        <f ca="1">OFFSET('Impact Inputs'!X$8,$C117,0)</f>
        <v>2442.0142363451682</v>
      </c>
      <c r="Q117" s="125">
        <f ca="1">OFFSET('Impact Inputs'!Y$8,$C117,0)</f>
        <v>2442.0142363451682</v>
      </c>
      <c r="R117" s="125">
        <f ca="1">OFFSET('Impact Inputs'!Z$8,$C117,0)</f>
        <v>2442.0142363451682</v>
      </c>
      <c r="S117" s="125">
        <f ca="1">OFFSET('Impact Inputs'!AA$8,$C117,0)</f>
        <v>2442.0142363451682</v>
      </c>
      <c r="T117" s="125">
        <f ca="1">OFFSET('Impact Inputs'!AB$8,$C117,0)</f>
        <v>2442.0142363451682</v>
      </c>
      <c r="U117" s="125">
        <f ca="1">OFFSET('Impact Inputs'!AC$8,$C117,0)</f>
        <v>2442.0142363451682</v>
      </c>
      <c r="V117" s="125">
        <f ca="1">OFFSET('Impact Inputs'!AD$8,$C117,0)</f>
        <v>2442.0142363451682</v>
      </c>
      <c r="W117" s="125">
        <f ca="1">OFFSET('Impact Inputs'!AE$8,$C117,0)</f>
        <v>2442.0142363451682</v>
      </c>
      <c r="X117" s="125">
        <f ca="1">OFFSET('Impact Inputs'!AF$8,$C117,0)</f>
        <v>2442.0142363451682</v>
      </c>
      <c r="Y117" s="125">
        <f ca="1">OFFSET('Impact Inputs'!AG$8,$C117,0)</f>
        <v>2442.0142363451682</v>
      </c>
      <c r="Z117" s="125">
        <f ca="1">OFFSET('Impact Inputs'!AH$8,$C117,0)</f>
        <v>2442.0142363451682</v>
      </c>
      <c r="AA117" s="125">
        <f ca="1">OFFSET('Impact Inputs'!AI$8,$C117,0)</f>
        <v>2442.0142363451682</v>
      </c>
      <c r="AB117" s="125">
        <f ca="1">OFFSET('Impact Inputs'!AJ$8,$C117,0)</f>
        <v>2442.0142363451682</v>
      </c>
      <c r="AC117" s="125">
        <f ca="1">OFFSET('Impact Inputs'!AK$8,$C117,0)</f>
        <v>2442.0142363451682</v>
      </c>
      <c r="AD117" s="125">
        <f ca="1">OFFSET('Impact Inputs'!AL$8,$C117,0)</f>
        <v>2442.0142363451682</v>
      </c>
      <c r="AE117" s="125">
        <f ca="1">OFFSET('Impact Inputs'!AM$8,$C117,0)</f>
        <v>0</v>
      </c>
      <c r="AF117" s="125">
        <f ca="1">OFFSET('Impact Inputs'!AN$8,$C117,0)</f>
        <v>0</v>
      </c>
      <c r="AG117" s="125">
        <f ca="1">OFFSET('Impact Inputs'!AO$8,$C117,0)</f>
        <v>0</v>
      </c>
      <c r="AH117" s="125">
        <f ca="1">OFFSET('Impact Inputs'!AP$8,$C117,0)</f>
        <v>0</v>
      </c>
      <c r="AI117" s="125">
        <f ca="1">OFFSET('Impact Inputs'!AQ$8,$C117,0)</f>
        <v>0</v>
      </c>
      <c r="AJ117" s="125">
        <f ca="1">OFFSET('Impact Inputs'!AR$8,$C117,0)</f>
        <v>0</v>
      </c>
      <c r="AK117" s="125">
        <f ca="1">OFFSET('Impact Inputs'!AS$8,$C117,0)</f>
        <v>0</v>
      </c>
      <c r="AL117" s="125">
        <f ca="1">OFFSET('Impact Inputs'!AT$8,$C117,0)</f>
        <v>0</v>
      </c>
      <c r="AM117" s="125">
        <f ca="1">OFFSET('Impact Inputs'!AU$8,$C117,0)</f>
        <v>0</v>
      </c>
      <c r="AN117" s="125">
        <f ca="1">OFFSET('Impact Inputs'!AV$8,$C117,0)</f>
        <v>0</v>
      </c>
      <c r="AO117" s="125">
        <f ca="1">OFFSET('Impact Inputs'!AW$8,$C117,0)</f>
        <v>0</v>
      </c>
      <c r="AP117" s="125">
        <f ca="1">OFFSET('Impact Inputs'!AX$8,$C117,0)</f>
        <v>0</v>
      </c>
      <c r="AQ117" s="125">
        <f ca="1">OFFSET('Impact Inputs'!AY$8,$C117,0)</f>
        <v>0</v>
      </c>
      <c r="AR117" s="125">
        <f ca="1">OFFSET('Impact Inputs'!AZ$8,$C117,0)</f>
        <v>0</v>
      </c>
      <c r="AS117" s="125">
        <f ca="1">OFFSET('Impact Inputs'!BA$8,$C117,0)</f>
        <v>0</v>
      </c>
      <c r="AT117" s="125">
        <f ca="1">OFFSET('Impact Inputs'!BB$8,$C117,0)</f>
        <v>0</v>
      </c>
      <c r="AU117" s="125">
        <f ca="1">OFFSET('Impact Inputs'!BC$8,$C117,0)</f>
        <v>0</v>
      </c>
      <c r="AV117" s="125">
        <f ca="1">OFFSET('Impact Inputs'!BD$8,$C117,0)</f>
        <v>0</v>
      </c>
      <c r="AW117" s="125">
        <f ca="1">OFFSET('Impact Inputs'!BE$8,$C117,0)</f>
        <v>0</v>
      </c>
      <c r="AX117" s="125">
        <f ca="1">OFFSET('Impact Inputs'!BF$8,$C117,0)</f>
        <v>0</v>
      </c>
      <c r="AY117" s="125">
        <f ca="1">OFFSET('Impact Inputs'!BG$8,$C117,0)</f>
        <v>0</v>
      </c>
      <c r="AZ117" s="125">
        <f ca="1">OFFSET('Impact Inputs'!BH$8,$C117,0)</f>
        <v>0</v>
      </c>
      <c r="BA117" s="125">
        <f ca="1">OFFSET('Impact Inputs'!BI$8,$C117,0)</f>
        <v>0</v>
      </c>
      <c r="BB117" s="125">
        <f ca="1">OFFSET('Impact Inputs'!BJ$8,$C117,0)</f>
        <v>0</v>
      </c>
      <c r="BC117" s="125">
        <f ca="1">OFFSET('Impact Inputs'!BK$8,$C117,0)</f>
        <v>0</v>
      </c>
      <c r="BD117" s="125">
        <f ca="1">OFFSET('Impact Inputs'!BL$8,$C117,0)</f>
        <v>0</v>
      </c>
      <c r="BE117" s="125">
        <f ca="1">OFFSET('Impact Inputs'!BM$8,$C117,0)</f>
        <v>0</v>
      </c>
      <c r="BF117" s="125">
        <f ca="1">OFFSET('Impact Inputs'!BN$8,$C117,0)</f>
        <v>0</v>
      </c>
      <c r="BG117" s="125">
        <f ca="1">OFFSET('Impact Inputs'!BO$8,$C117,0)</f>
        <v>0</v>
      </c>
      <c r="BH117" s="125">
        <f ca="1">OFFSET('Impact Inputs'!BP$8,$C117,0)</f>
        <v>0</v>
      </c>
    </row>
    <row r="118" spans="1:60">
      <c r="A118" s="104"/>
      <c r="B118" s="104"/>
      <c r="C118" s="106">
        <v>12</v>
      </c>
      <c r="D118" s="104"/>
      <c r="E118" s="104" t="str">
        <f ca="1">OFFSET('Impact Inputs'!A$6,C118,0)</f>
        <v>Impact 5</v>
      </c>
      <c r="F118" s="154" t="str">
        <f ca="1">OFFSET('Impact Inputs'!C$6,C118,0)</f>
        <v>Average elective surgery</v>
      </c>
      <c r="G118" s="104" t="str">
        <f ca="1">OFFSET('Impact Inputs'!E$6,C118,0)</f>
        <v>Health</v>
      </c>
      <c r="H118" s="104"/>
      <c r="I118" s="104"/>
      <c r="J118" s="104"/>
      <c r="K118" s="125">
        <f ca="1">OFFSET('Impact Inputs'!S$8,$C118,0)</f>
        <v>0</v>
      </c>
      <c r="L118" s="125">
        <f ca="1">OFFSET('Impact Inputs'!T$8,$C118,0)</f>
        <v>0</v>
      </c>
      <c r="M118" s="125">
        <f ca="1">OFFSET('Impact Inputs'!U$8,$C118,0)</f>
        <v>0</v>
      </c>
      <c r="N118" s="125">
        <f ca="1">OFFSET('Impact Inputs'!V$8,$C118,0)</f>
        <v>0</v>
      </c>
      <c r="O118" s="125">
        <f ca="1">OFFSET('Impact Inputs'!W$8,$C118,0)</f>
        <v>0</v>
      </c>
      <c r="P118" s="125">
        <f ca="1">OFFSET('Impact Inputs'!X$8,$C118,0)</f>
        <v>0</v>
      </c>
      <c r="Q118" s="125">
        <f ca="1">OFFSET('Impact Inputs'!Y$8,$C118,0)</f>
        <v>0</v>
      </c>
      <c r="R118" s="125">
        <f ca="1">OFFSET('Impact Inputs'!Z$8,$C118,0)</f>
        <v>0</v>
      </c>
      <c r="S118" s="125">
        <f ca="1">OFFSET('Impact Inputs'!AA$8,$C118,0)</f>
        <v>0</v>
      </c>
      <c r="T118" s="125">
        <f ca="1">OFFSET('Impact Inputs'!AB$8,$C118,0)</f>
        <v>0</v>
      </c>
      <c r="U118" s="125">
        <f ca="1">OFFSET('Impact Inputs'!AC$8,$C118,0)</f>
        <v>0</v>
      </c>
      <c r="V118" s="125">
        <f ca="1">OFFSET('Impact Inputs'!AD$8,$C118,0)</f>
        <v>0</v>
      </c>
      <c r="W118" s="125">
        <f ca="1">OFFSET('Impact Inputs'!AE$8,$C118,0)</f>
        <v>0</v>
      </c>
      <c r="X118" s="125">
        <f ca="1">OFFSET('Impact Inputs'!AF$8,$C118,0)</f>
        <v>0</v>
      </c>
      <c r="Y118" s="125">
        <f ca="1">OFFSET('Impact Inputs'!AG$8,$C118,0)</f>
        <v>0</v>
      </c>
      <c r="Z118" s="125">
        <f ca="1">OFFSET('Impact Inputs'!AH$8,$C118,0)</f>
        <v>0</v>
      </c>
      <c r="AA118" s="125">
        <f ca="1">OFFSET('Impact Inputs'!AI$8,$C118,0)</f>
        <v>0</v>
      </c>
      <c r="AB118" s="125">
        <f ca="1">OFFSET('Impact Inputs'!AJ$8,$C118,0)</f>
        <v>0</v>
      </c>
      <c r="AC118" s="125">
        <f ca="1">OFFSET('Impact Inputs'!AK$8,$C118,0)</f>
        <v>0</v>
      </c>
      <c r="AD118" s="125">
        <f ca="1">OFFSET('Impact Inputs'!AL$8,$C118,0)</f>
        <v>0</v>
      </c>
      <c r="AE118" s="125">
        <f ca="1">OFFSET('Impact Inputs'!AM$8,$C118,0)</f>
        <v>0</v>
      </c>
      <c r="AF118" s="125">
        <f ca="1">OFFSET('Impact Inputs'!AN$8,$C118,0)</f>
        <v>0</v>
      </c>
      <c r="AG118" s="125">
        <f ca="1">OFFSET('Impact Inputs'!AO$8,$C118,0)</f>
        <v>0</v>
      </c>
      <c r="AH118" s="125">
        <f ca="1">OFFSET('Impact Inputs'!AP$8,$C118,0)</f>
        <v>0</v>
      </c>
      <c r="AI118" s="125">
        <f ca="1">OFFSET('Impact Inputs'!AQ$8,$C118,0)</f>
        <v>0</v>
      </c>
      <c r="AJ118" s="125">
        <f ca="1">OFFSET('Impact Inputs'!AR$8,$C118,0)</f>
        <v>0</v>
      </c>
      <c r="AK118" s="125">
        <f ca="1">OFFSET('Impact Inputs'!AS$8,$C118,0)</f>
        <v>0</v>
      </c>
      <c r="AL118" s="125">
        <f ca="1">OFFSET('Impact Inputs'!AT$8,$C118,0)</f>
        <v>0</v>
      </c>
      <c r="AM118" s="125">
        <f ca="1">OFFSET('Impact Inputs'!AU$8,$C118,0)</f>
        <v>0</v>
      </c>
      <c r="AN118" s="125">
        <f ca="1">OFFSET('Impact Inputs'!AV$8,$C118,0)</f>
        <v>0</v>
      </c>
      <c r="AO118" s="125">
        <f ca="1">OFFSET('Impact Inputs'!AW$8,$C118,0)</f>
        <v>0</v>
      </c>
      <c r="AP118" s="125">
        <f ca="1">OFFSET('Impact Inputs'!AX$8,$C118,0)</f>
        <v>0</v>
      </c>
      <c r="AQ118" s="125">
        <f ca="1">OFFSET('Impact Inputs'!AY$8,$C118,0)</f>
        <v>0</v>
      </c>
      <c r="AR118" s="125">
        <f ca="1">OFFSET('Impact Inputs'!AZ$8,$C118,0)</f>
        <v>0</v>
      </c>
      <c r="AS118" s="125">
        <f ca="1">OFFSET('Impact Inputs'!BA$8,$C118,0)</f>
        <v>0</v>
      </c>
      <c r="AT118" s="125">
        <f ca="1">OFFSET('Impact Inputs'!BB$8,$C118,0)</f>
        <v>0</v>
      </c>
      <c r="AU118" s="125">
        <f ca="1">OFFSET('Impact Inputs'!BC$8,$C118,0)</f>
        <v>0</v>
      </c>
      <c r="AV118" s="125">
        <f ca="1">OFFSET('Impact Inputs'!BD$8,$C118,0)</f>
        <v>0</v>
      </c>
      <c r="AW118" s="125">
        <f ca="1">OFFSET('Impact Inputs'!BE$8,$C118,0)</f>
        <v>0</v>
      </c>
      <c r="AX118" s="125">
        <f ca="1">OFFSET('Impact Inputs'!BF$8,$C118,0)</f>
        <v>0</v>
      </c>
      <c r="AY118" s="125">
        <f ca="1">OFFSET('Impact Inputs'!BG$8,$C118,0)</f>
        <v>0</v>
      </c>
      <c r="AZ118" s="125">
        <f ca="1">OFFSET('Impact Inputs'!BH$8,$C118,0)</f>
        <v>0</v>
      </c>
      <c r="BA118" s="125">
        <f ca="1">OFFSET('Impact Inputs'!BI$8,$C118,0)</f>
        <v>0</v>
      </c>
      <c r="BB118" s="125">
        <f ca="1">OFFSET('Impact Inputs'!BJ$8,$C118,0)</f>
        <v>0</v>
      </c>
      <c r="BC118" s="125">
        <f ca="1">OFFSET('Impact Inputs'!BK$8,$C118,0)</f>
        <v>0</v>
      </c>
      <c r="BD118" s="125">
        <f ca="1">OFFSET('Impact Inputs'!BL$8,$C118,0)</f>
        <v>0</v>
      </c>
      <c r="BE118" s="125">
        <f ca="1">OFFSET('Impact Inputs'!BM$8,$C118,0)</f>
        <v>0</v>
      </c>
      <c r="BF118" s="125">
        <f ca="1">OFFSET('Impact Inputs'!BN$8,$C118,0)</f>
        <v>0</v>
      </c>
      <c r="BG118" s="125">
        <f ca="1">OFFSET('Impact Inputs'!BO$8,$C118,0)</f>
        <v>0</v>
      </c>
      <c r="BH118" s="125">
        <f ca="1">OFFSET('Impact Inputs'!BP$8,$C118,0)</f>
        <v>0</v>
      </c>
    </row>
    <row r="119" spans="1:60">
      <c r="A119" s="104"/>
      <c r="B119" s="104"/>
      <c r="C119" s="104">
        <v>15</v>
      </c>
      <c r="D119" s="104"/>
      <c r="E119" s="104" t="str">
        <f ca="1">OFFSET('Impact Inputs'!A$6,C119,0)</f>
        <v>Impact 6</v>
      </c>
      <c r="F119" s="154" t="str">
        <f ca="1">OFFSET('Impact Inputs'!C$6,C119,0)</f>
        <v>Outpatient hospital visit</v>
      </c>
      <c r="G119" s="104" t="str">
        <f ca="1">OFFSET('Impact Inputs'!E$6,C119,0)</f>
        <v>Health</v>
      </c>
      <c r="H119" s="104"/>
      <c r="I119" s="104"/>
      <c r="J119" s="104"/>
      <c r="K119" s="125">
        <f ca="1">OFFSET('Impact Inputs'!S$8,$C119,0)</f>
        <v>657.69004591881423</v>
      </c>
      <c r="L119" s="125">
        <f ca="1">OFFSET('Impact Inputs'!T$8,$C119,0)</f>
        <v>657.69004591881423</v>
      </c>
      <c r="M119" s="125">
        <f ca="1">OFFSET('Impact Inputs'!U$8,$C119,0)</f>
        <v>657.69004591881423</v>
      </c>
      <c r="N119" s="125">
        <f ca="1">OFFSET('Impact Inputs'!V$8,$C119,0)</f>
        <v>0</v>
      </c>
      <c r="O119" s="125">
        <f ca="1">OFFSET('Impact Inputs'!W$8,$C119,0)</f>
        <v>0</v>
      </c>
      <c r="P119" s="125">
        <f ca="1">OFFSET('Impact Inputs'!X$8,$C119,0)</f>
        <v>0</v>
      </c>
      <c r="Q119" s="125">
        <f ca="1">OFFSET('Impact Inputs'!Y$8,$C119,0)</f>
        <v>0</v>
      </c>
      <c r="R119" s="125">
        <f ca="1">OFFSET('Impact Inputs'!Z$8,$C119,0)</f>
        <v>0</v>
      </c>
      <c r="S119" s="125">
        <f ca="1">OFFSET('Impact Inputs'!AA$8,$C119,0)</f>
        <v>0</v>
      </c>
      <c r="T119" s="125">
        <f ca="1">OFFSET('Impact Inputs'!AB$8,$C119,0)</f>
        <v>0</v>
      </c>
      <c r="U119" s="125">
        <f ca="1">OFFSET('Impact Inputs'!AC$8,$C119,0)</f>
        <v>0</v>
      </c>
      <c r="V119" s="125">
        <f ca="1">OFFSET('Impact Inputs'!AD$8,$C119,0)</f>
        <v>0</v>
      </c>
      <c r="W119" s="125">
        <f ca="1">OFFSET('Impact Inputs'!AE$8,$C119,0)</f>
        <v>0</v>
      </c>
      <c r="X119" s="125">
        <f ca="1">OFFSET('Impact Inputs'!AF$8,$C119,0)</f>
        <v>0</v>
      </c>
      <c r="Y119" s="125">
        <f ca="1">OFFSET('Impact Inputs'!AG$8,$C119,0)</f>
        <v>0</v>
      </c>
      <c r="Z119" s="125">
        <f ca="1">OFFSET('Impact Inputs'!AH$8,$C119,0)</f>
        <v>0</v>
      </c>
      <c r="AA119" s="125">
        <f ca="1">OFFSET('Impact Inputs'!AI$8,$C119,0)</f>
        <v>0</v>
      </c>
      <c r="AB119" s="125">
        <f ca="1">OFFSET('Impact Inputs'!AJ$8,$C119,0)</f>
        <v>0</v>
      </c>
      <c r="AC119" s="125">
        <f ca="1">OFFSET('Impact Inputs'!AK$8,$C119,0)</f>
        <v>0</v>
      </c>
      <c r="AD119" s="125">
        <f ca="1">OFFSET('Impact Inputs'!AL$8,$C119,0)</f>
        <v>0</v>
      </c>
      <c r="AE119" s="125">
        <f ca="1">OFFSET('Impact Inputs'!AM$8,$C119,0)</f>
        <v>0</v>
      </c>
      <c r="AF119" s="125">
        <f ca="1">OFFSET('Impact Inputs'!AN$8,$C119,0)</f>
        <v>0</v>
      </c>
      <c r="AG119" s="125">
        <f ca="1">OFFSET('Impact Inputs'!AO$8,$C119,0)</f>
        <v>0</v>
      </c>
      <c r="AH119" s="125">
        <f ca="1">OFFSET('Impact Inputs'!AP$8,$C119,0)</f>
        <v>0</v>
      </c>
      <c r="AI119" s="125">
        <f ca="1">OFFSET('Impact Inputs'!AQ$8,$C119,0)</f>
        <v>0</v>
      </c>
      <c r="AJ119" s="125">
        <f ca="1">OFFSET('Impact Inputs'!AR$8,$C119,0)</f>
        <v>0</v>
      </c>
      <c r="AK119" s="125">
        <f ca="1">OFFSET('Impact Inputs'!AS$8,$C119,0)</f>
        <v>0</v>
      </c>
      <c r="AL119" s="125">
        <f ca="1">OFFSET('Impact Inputs'!AT$8,$C119,0)</f>
        <v>0</v>
      </c>
      <c r="AM119" s="125">
        <f ca="1">OFFSET('Impact Inputs'!AU$8,$C119,0)</f>
        <v>0</v>
      </c>
      <c r="AN119" s="125">
        <f ca="1">OFFSET('Impact Inputs'!AV$8,$C119,0)</f>
        <v>0</v>
      </c>
      <c r="AO119" s="125">
        <f ca="1">OFFSET('Impact Inputs'!AW$8,$C119,0)</f>
        <v>0</v>
      </c>
      <c r="AP119" s="125">
        <f ca="1">OFFSET('Impact Inputs'!AX$8,$C119,0)</f>
        <v>0</v>
      </c>
      <c r="AQ119" s="125">
        <f ca="1">OFFSET('Impact Inputs'!AY$8,$C119,0)</f>
        <v>0</v>
      </c>
      <c r="AR119" s="125">
        <f ca="1">OFFSET('Impact Inputs'!AZ$8,$C119,0)</f>
        <v>0</v>
      </c>
      <c r="AS119" s="125">
        <f ca="1">OFFSET('Impact Inputs'!BA$8,$C119,0)</f>
        <v>0</v>
      </c>
      <c r="AT119" s="125">
        <f ca="1">OFFSET('Impact Inputs'!BB$8,$C119,0)</f>
        <v>0</v>
      </c>
      <c r="AU119" s="125">
        <f ca="1">OFFSET('Impact Inputs'!BC$8,$C119,0)</f>
        <v>0</v>
      </c>
      <c r="AV119" s="125">
        <f ca="1">OFFSET('Impact Inputs'!BD$8,$C119,0)</f>
        <v>0</v>
      </c>
      <c r="AW119" s="125">
        <f ca="1">OFFSET('Impact Inputs'!BE$8,$C119,0)</f>
        <v>0</v>
      </c>
      <c r="AX119" s="125">
        <f ca="1">OFFSET('Impact Inputs'!BF$8,$C119,0)</f>
        <v>0</v>
      </c>
      <c r="AY119" s="125">
        <f ca="1">OFFSET('Impact Inputs'!BG$8,$C119,0)</f>
        <v>0</v>
      </c>
      <c r="AZ119" s="125">
        <f ca="1">OFFSET('Impact Inputs'!BH$8,$C119,0)</f>
        <v>0</v>
      </c>
      <c r="BA119" s="125">
        <f ca="1">OFFSET('Impact Inputs'!BI$8,$C119,0)</f>
        <v>0</v>
      </c>
      <c r="BB119" s="125">
        <f ca="1">OFFSET('Impact Inputs'!BJ$8,$C119,0)</f>
        <v>0</v>
      </c>
      <c r="BC119" s="125">
        <f ca="1">OFFSET('Impact Inputs'!BK$8,$C119,0)</f>
        <v>0</v>
      </c>
      <c r="BD119" s="125">
        <f ca="1">OFFSET('Impact Inputs'!BL$8,$C119,0)</f>
        <v>0</v>
      </c>
      <c r="BE119" s="125">
        <f ca="1">OFFSET('Impact Inputs'!BM$8,$C119,0)</f>
        <v>0</v>
      </c>
      <c r="BF119" s="125">
        <f ca="1">OFFSET('Impact Inputs'!BN$8,$C119,0)</f>
        <v>0</v>
      </c>
      <c r="BG119" s="125">
        <f ca="1">OFFSET('Impact Inputs'!BO$8,$C119,0)</f>
        <v>0</v>
      </c>
      <c r="BH119" s="125">
        <f ca="1">OFFSET('Impact Inputs'!BP$8,$C119,0)</f>
        <v>0</v>
      </c>
    </row>
    <row r="120" spans="1:60">
      <c r="A120" s="104"/>
      <c r="B120" s="104"/>
      <c r="C120" s="104">
        <v>18</v>
      </c>
      <c r="D120" s="104"/>
      <c r="E120" s="104" t="str">
        <f ca="1">OFFSET('Impact Inputs'!A$6,C120,0)</f>
        <v>Impact 7</v>
      </c>
      <c r="F120" s="154" t="str">
        <f ca="1">OFFSET('Impact Inputs'!C$6,C120,0)</f>
        <v>Ambulance call out</v>
      </c>
      <c r="G120" s="104" t="str">
        <f ca="1">OFFSET('Impact Inputs'!E$6,C120,0)</f>
        <v>Health</v>
      </c>
      <c r="H120" s="104"/>
      <c r="I120" s="104"/>
      <c r="J120" s="104"/>
      <c r="K120" s="125">
        <f ca="1">OFFSET('Impact Inputs'!S$8,$C120,0)</f>
        <v>15.236486063785863</v>
      </c>
      <c r="L120" s="125">
        <f ca="1">OFFSET('Impact Inputs'!T$8,$C120,0)</f>
        <v>15.236486063785863</v>
      </c>
      <c r="M120" s="125">
        <f ca="1">OFFSET('Impact Inputs'!U$8,$C120,0)</f>
        <v>15.236486063785863</v>
      </c>
      <c r="N120" s="125">
        <f ca="1">OFFSET('Impact Inputs'!V$8,$C120,0)</f>
        <v>0</v>
      </c>
      <c r="O120" s="125">
        <f ca="1">OFFSET('Impact Inputs'!W$8,$C120,0)</f>
        <v>0</v>
      </c>
      <c r="P120" s="125">
        <f ca="1">OFFSET('Impact Inputs'!X$8,$C120,0)</f>
        <v>0</v>
      </c>
      <c r="Q120" s="125">
        <f ca="1">OFFSET('Impact Inputs'!Y$8,$C120,0)</f>
        <v>0</v>
      </c>
      <c r="R120" s="125">
        <f ca="1">OFFSET('Impact Inputs'!Z$8,$C120,0)</f>
        <v>0</v>
      </c>
      <c r="S120" s="125">
        <f ca="1">OFFSET('Impact Inputs'!AA$8,$C120,0)</f>
        <v>0</v>
      </c>
      <c r="T120" s="125">
        <f ca="1">OFFSET('Impact Inputs'!AB$8,$C120,0)</f>
        <v>0</v>
      </c>
      <c r="U120" s="125">
        <f ca="1">OFFSET('Impact Inputs'!AC$8,$C120,0)</f>
        <v>0</v>
      </c>
      <c r="V120" s="125">
        <f ca="1">OFFSET('Impact Inputs'!AD$8,$C120,0)</f>
        <v>0</v>
      </c>
      <c r="W120" s="125">
        <f ca="1">OFFSET('Impact Inputs'!AE$8,$C120,0)</f>
        <v>0</v>
      </c>
      <c r="X120" s="125">
        <f ca="1">OFFSET('Impact Inputs'!AF$8,$C120,0)</f>
        <v>0</v>
      </c>
      <c r="Y120" s="125">
        <f ca="1">OFFSET('Impact Inputs'!AG$8,$C120,0)</f>
        <v>0</v>
      </c>
      <c r="Z120" s="125">
        <f ca="1">OFFSET('Impact Inputs'!AH$8,$C120,0)</f>
        <v>0</v>
      </c>
      <c r="AA120" s="125">
        <f ca="1">OFFSET('Impact Inputs'!AI$8,$C120,0)</f>
        <v>0</v>
      </c>
      <c r="AB120" s="125">
        <f ca="1">OFFSET('Impact Inputs'!AJ$8,$C120,0)</f>
        <v>0</v>
      </c>
      <c r="AC120" s="125">
        <f ca="1">OFFSET('Impact Inputs'!AK$8,$C120,0)</f>
        <v>0</v>
      </c>
      <c r="AD120" s="125">
        <f ca="1">OFFSET('Impact Inputs'!AL$8,$C120,0)</f>
        <v>0</v>
      </c>
      <c r="AE120" s="125">
        <f ca="1">OFFSET('Impact Inputs'!AM$8,$C120,0)</f>
        <v>0</v>
      </c>
      <c r="AF120" s="125">
        <f ca="1">OFFSET('Impact Inputs'!AN$8,$C120,0)</f>
        <v>0</v>
      </c>
      <c r="AG120" s="125">
        <f ca="1">OFFSET('Impact Inputs'!AO$8,$C120,0)</f>
        <v>0</v>
      </c>
      <c r="AH120" s="125">
        <f ca="1">OFFSET('Impact Inputs'!AP$8,$C120,0)</f>
        <v>0</v>
      </c>
      <c r="AI120" s="125">
        <f ca="1">OFFSET('Impact Inputs'!AQ$8,$C120,0)</f>
        <v>0</v>
      </c>
      <c r="AJ120" s="125">
        <f ca="1">OFFSET('Impact Inputs'!AR$8,$C120,0)</f>
        <v>0</v>
      </c>
      <c r="AK120" s="125">
        <f ca="1">OFFSET('Impact Inputs'!AS$8,$C120,0)</f>
        <v>0</v>
      </c>
      <c r="AL120" s="125">
        <f ca="1">OFFSET('Impact Inputs'!AT$8,$C120,0)</f>
        <v>0</v>
      </c>
      <c r="AM120" s="125">
        <f ca="1">OFFSET('Impact Inputs'!AU$8,$C120,0)</f>
        <v>0</v>
      </c>
      <c r="AN120" s="125">
        <f ca="1">OFFSET('Impact Inputs'!AV$8,$C120,0)</f>
        <v>0</v>
      </c>
      <c r="AO120" s="125">
        <f ca="1">OFFSET('Impact Inputs'!AW$8,$C120,0)</f>
        <v>0</v>
      </c>
      <c r="AP120" s="125">
        <f ca="1">OFFSET('Impact Inputs'!AX$8,$C120,0)</f>
        <v>0</v>
      </c>
      <c r="AQ120" s="125">
        <f ca="1">OFFSET('Impact Inputs'!AY$8,$C120,0)</f>
        <v>0</v>
      </c>
      <c r="AR120" s="125">
        <f ca="1">OFFSET('Impact Inputs'!AZ$8,$C120,0)</f>
        <v>0</v>
      </c>
      <c r="AS120" s="125">
        <f ca="1">OFFSET('Impact Inputs'!BA$8,$C120,0)</f>
        <v>0</v>
      </c>
      <c r="AT120" s="125">
        <f ca="1">OFFSET('Impact Inputs'!BB$8,$C120,0)</f>
        <v>0</v>
      </c>
      <c r="AU120" s="125">
        <f ca="1">OFFSET('Impact Inputs'!BC$8,$C120,0)</f>
        <v>0</v>
      </c>
      <c r="AV120" s="125">
        <f ca="1">OFFSET('Impact Inputs'!BD$8,$C120,0)</f>
        <v>0</v>
      </c>
      <c r="AW120" s="125">
        <f ca="1">OFFSET('Impact Inputs'!BE$8,$C120,0)</f>
        <v>0</v>
      </c>
      <c r="AX120" s="125">
        <f ca="1">OFFSET('Impact Inputs'!BF$8,$C120,0)</f>
        <v>0</v>
      </c>
      <c r="AY120" s="125">
        <f ca="1">OFFSET('Impact Inputs'!BG$8,$C120,0)</f>
        <v>0</v>
      </c>
      <c r="AZ120" s="125">
        <f ca="1">OFFSET('Impact Inputs'!BH$8,$C120,0)</f>
        <v>0</v>
      </c>
      <c r="BA120" s="125">
        <f ca="1">OFFSET('Impact Inputs'!BI$8,$C120,0)</f>
        <v>0</v>
      </c>
      <c r="BB120" s="125">
        <f ca="1">OFFSET('Impact Inputs'!BJ$8,$C120,0)</f>
        <v>0</v>
      </c>
      <c r="BC120" s="125">
        <f ca="1">OFFSET('Impact Inputs'!BK$8,$C120,0)</f>
        <v>0</v>
      </c>
      <c r="BD120" s="125">
        <f ca="1">OFFSET('Impact Inputs'!BL$8,$C120,0)</f>
        <v>0</v>
      </c>
      <c r="BE120" s="125">
        <f ca="1">OFFSET('Impact Inputs'!BM$8,$C120,0)</f>
        <v>0</v>
      </c>
      <c r="BF120" s="125">
        <f ca="1">OFFSET('Impact Inputs'!BN$8,$C120,0)</f>
        <v>0</v>
      </c>
      <c r="BG120" s="125">
        <f ca="1">OFFSET('Impact Inputs'!BO$8,$C120,0)</f>
        <v>0</v>
      </c>
      <c r="BH120" s="125">
        <f ca="1">OFFSET('Impact Inputs'!BP$8,$C120,0)</f>
        <v>0</v>
      </c>
    </row>
    <row r="121" spans="1:60">
      <c r="A121" s="104"/>
      <c r="B121" s="104"/>
      <c r="C121" s="104">
        <v>21</v>
      </c>
      <c r="D121" s="104"/>
      <c r="E121" s="104" t="str">
        <f ca="1">OFFSET('Impact Inputs'!A$6,C121,0)</f>
        <v>Impact 8</v>
      </c>
      <c r="F121" s="154" t="str">
        <f ca="1">OFFSET('Impact Inputs'!C$6,C121,0)</f>
        <v>Emergency room</v>
      </c>
      <c r="G121" s="104" t="str">
        <f ca="1">OFFSET('Impact Inputs'!E$6,C121,0)</f>
        <v>Health</v>
      </c>
      <c r="H121" s="104"/>
      <c r="I121" s="104"/>
      <c r="J121" s="104"/>
      <c r="K121" s="125">
        <f ca="1">OFFSET('Impact Inputs'!S$8,$C121,0)</f>
        <v>7.6730505357194989</v>
      </c>
      <c r="L121" s="125">
        <f ca="1">OFFSET('Impact Inputs'!T$8,$C121,0)</f>
        <v>7.6730505357194989</v>
      </c>
      <c r="M121" s="125">
        <f ca="1">OFFSET('Impact Inputs'!U$8,$C121,0)</f>
        <v>7.6730505357194989</v>
      </c>
      <c r="N121" s="125">
        <f ca="1">OFFSET('Impact Inputs'!V$8,$C121,0)</f>
        <v>0</v>
      </c>
      <c r="O121" s="125">
        <f ca="1">OFFSET('Impact Inputs'!W$8,$C121,0)</f>
        <v>0</v>
      </c>
      <c r="P121" s="125">
        <f ca="1">OFFSET('Impact Inputs'!X$8,$C121,0)</f>
        <v>0</v>
      </c>
      <c r="Q121" s="125">
        <f ca="1">OFFSET('Impact Inputs'!Y$8,$C121,0)</f>
        <v>0</v>
      </c>
      <c r="R121" s="125">
        <f ca="1">OFFSET('Impact Inputs'!Z$8,$C121,0)</f>
        <v>0</v>
      </c>
      <c r="S121" s="125">
        <f ca="1">OFFSET('Impact Inputs'!AA$8,$C121,0)</f>
        <v>0</v>
      </c>
      <c r="T121" s="125">
        <f ca="1">OFFSET('Impact Inputs'!AB$8,$C121,0)</f>
        <v>0</v>
      </c>
      <c r="U121" s="125">
        <f ca="1">OFFSET('Impact Inputs'!AC$8,$C121,0)</f>
        <v>0</v>
      </c>
      <c r="V121" s="125">
        <f ca="1">OFFSET('Impact Inputs'!AD$8,$C121,0)</f>
        <v>0</v>
      </c>
      <c r="W121" s="125">
        <f ca="1">OFFSET('Impact Inputs'!AE$8,$C121,0)</f>
        <v>0</v>
      </c>
      <c r="X121" s="125">
        <f ca="1">OFFSET('Impact Inputs'!AF$8,$C121,0)</f>
        <v>0</v>
      </c>
      <c r="Y121" s="125">
        <f ca="1">OFFSET('Impact Inputs'!AG$8,$C121,0)</f>
        <v>0</v>
      </c>
      <c r="Z121" s="125">
        <f ca="1">OFFSET('Impact Inputs'!AH$8,$C121,0)</f>
        <v>0</v>
      </c>
      <c r="AA121" s="125">
        <f ca="1">OFFSET('Impact Inputs'!AI$8,$C121,0)</f>
        <v>0</v>
      </c>
      <c r="AB121" s="125">
        <f ca="1">OFFSET('Impact Inputs'!AJ$8,$C121,0)</f>
        <v>0</v>
      </c>
      <c r="AC121" s="125">
        <f ca="1">OFFSET('Impact Inputs'!AK$8,$C121,0)</f>
        <v>0</v>
      </c>
      <c r="AD121" s="125">
        <f ca="1">OFFSET('Impact Inputs'!AL$8,$C121,0)</f>
        <v>0</v>
      </c>
      <c r="AE121" s="125">
        <f ca="1">OFFSET('Impact Inputs'!AM$8,$C121,0)</f>
        <v>0</v>
      </c>
      <c r="AF121" s="125">
        <f ca="1">OFFSET('Impact Inputs'!AN$8,$C121,0)</f>
        <v>0</v>
      </c>
      <c r="AG121" s="125">
        <f ca="1">OFFSET('Impact Inputs'!AO$8,$C121,0)</f>
        <v>0</v>
      </c>
      <c r="AH121" s="125">
        <f ca="1">OFFSET('Impact Inputs'!AP$8,$C121,0)</f>
        <v>0</v>
      </c>
      <c r="AI121" s="125">
        <f ca="1">OFFSET('Impact Inputs'!AQ$8,$C121,0)</f>
        <v>0</v>
      </c>
      <c r="AJ121" s="125">
        <f ca="1">OFFSET('Impact Inputs'!AR$8,$C121,0)</f>
        <v>0</v>
      </c>
      <c r="AK121" s="125">
        <f ca="1">OFFSET('Impact Inputs'!AS$8,$C121,0)</f>
        <v>0</v>
      </c>
      <c r="AL121" s="125">
        <f ca="1">OFFSET('Impact Inputs'!AT$8,$C121,0)</f>
        <v>0</v>
      </c>
      <c r="AM121" s="125">
        <f ca="1">OFFSET('Impact Inputs'!AU$8,$C121,0)</f>
        <v>0</v>
      </c>
      <c r="AN121" s="125">
        <f ca="1">OFFSET('Impact Inputs'!AV$8,$C121,0)</f>
        <v>0</v>
      </c>
      <c r="AO121" s="125">
        <f ca="1">OFFSET('Impact Inputs'!AW$8,$C121,0)</f>
        <v>0</v>
      </c>
      <c r="AP121" s="125">
        <f ca="1">OFFSET('Impact Inputs'!AX$8,$C121,0)</f>
        <v>0</v>
      </c>
      <c r="AQ121" s="125">
        <f ca="1">OFFSET('Impact Inputs'!AY$8,$C121,0)</f>
        <v>0</v>
      </c>
      <c r="AR121" s="125">
        <f ca="1">OFFSET('Impact Inputs'!AZ$8,$C121,0)</f>
        <v>0</v>
      </c>
      <c r="AS121" s="125">
        <f ca="1">OFFSET('Impact Inputs'!BA$8,$C121,0)</f>
        <v>0</v>
      </c>
      <c r="AT121" s="125">
        <f ca="1">OFFSET('Impact Inputs'!BB$8,$C121,0)</f>
        <v>0</v>
      </c>
      <c r="AU121" s="125">
        <f ca="1">OFFSET('Impact Inputs'!BC$8,$C121,0)</f>
        <v>0</v>
      </c>
      <c r="AV121" s="125">
        <f ca="1">OFFSET('Impact Inputs'!BD$8,$C121,0)</f>
        <v>0</v>
      </c>
      <c r="AW121" s="125">
        <f ca="1">OFFSET('Impact Inputs'!BE$8,$C121,0)</f>
        <v>0</v>
      </c>
      <c r="AX121" s="125">
        <f ca="1">OFFSET('Impact Inputs'!BF$8,$C121,0)</f>
        <v>0</v>
      </c>
      <c r="AY121" s="125">
        <f ca="1">OFFSET('Impact Inputs'!BG$8,$C121,0)</f>
        <v>0</v>
      </c>
      <c r="AZ121" s="125">
        <f ca="1">OFFSET('Impact Inputs'!BH$8,$C121,0)</f>
        <v>0</v>
      </c>
      <c r="BA121" s="125">
        <f ca="1">OFFSET('Impact Inputs'!BI$8,$C121,0)</f>
        <v>0</v>
      </c>
      <c r="BB121" s="125">
        <f ca="1">OFFSET('Impact Inputs'!BJ$8,$C121,0)</f>
        <v>0</v>
      </c>
      <c r="BC121" s="125">
        <f ca="1">OFFSET('Impact Inputs'!BK$8,$C121,0)</f>
        <v>0</v>
      </c>
      <c r="BD121" s="125">
        <f ca="1">OFFSET('Impact Inputs'!BL$8,$C121,0)</f>
        <v>0</v>
      </c>
      <c r="BE121" s="125">
        <f ca="1">OFFSET('Impact Inputs'!BM$8,$C121,0)</f>
        <v>0</v>
      </c>
      <c r="BF121" s="125">
        <f ca="1">OFFSET('Impact Inputs'!BN$8,$C121,0)</f>
        <v>0</v>
      </c>
      <c r="BG121" s="125">
        <f ca="1">OFFSET('Impact Inputs'!BO$8,$C121,0)</f>
        <v>0</v>
      </c>
      <c r="BH121" s="125">
        <f ca="1">OFFSET('Impact Inputs'!BP$8,$C121,0)</f>
        <v>0</v>
      </c>
    </row>
    <row r="122" spans="1:60">
      <c r="A122" s="104"/>
      <c r="B122" s="104"/>
      <c r="C122" s="106">
        <v>24</v>
      </c>
      <c r="D122" s="104"/>
      <c r="E122" s="104" t="str">
        <f ca="1">OFFSET('Impact Inputs'!A$6,C122,0)</f>
        <v>Impact 9</v>
      </c>
      <c r="F122" s="154" t="str">
        <f ca="1">OFFSET('Impact Inputs'!C$6,C122,0)</f>
        <v>Inpatient hospital visit</v>
      </c>
      <c r="G122" s="104" t="str">
        <f ca="1">OFFSET('Impact Inputs'!E$6,C122,0)</f>
        <v>Health</v>
      </c>
      <c r="H122" s="104"/>
      <c r="I122" s="104"/>
      <c r="J122" s="104"/>
      <c r="K122" s="125">
        <f ca="1">OFFSET('Impact Inputs'!S$8,$C122,0)</f>
        <v>104.1688956128973</v>
      </c>
      <c r="L122" s="125">
        <f ca="1">OFFSET('Impact Inputs'!T$8,$C122,0)</f>
        <v>104.1688956128973</v>
      </c>
      <c r="M122" s="125">
        <f ca="1">OFFSET('Impact Inputs'!U$8,$C122,0)</f>
        <v>104.1688956128973</v>
      </c>
      <c r="N122" s="125">
        <f ca="1">OFFSET('Impact Inputs'!V$8,$C122,0)</f>
        <v>0</v>
      </c>
      <c r="O122" s="125">
        <f ca="1">OFFSET('Impact Inputs'!W$8,$C122,0)</f>
        <v>0</v>
      </c>
      <c r="P122" s="125">
        <f ca="1">OFFSET('Impact Inputs'!X$8,$C122,0)</f>
        <v>0</v>
      </c>
      <c r="Q122" s="125">
        <f ca="1">OFFSET('Impact Inputs'!Y$8,$C122,0)</f>
        <v>0</v>
      </c>
      <c r="R122" s="125">
        <f ca="1">OFFSET('Impact Inputs'!Z$8,$C122,0)</f>
        <v>0</v>
      </c>
      <c r="S122" s="125">
        <f ca="1">OFFSET('Impact Inputs'!AA$8,$C122,0)</f>
        <v>0</v>
      </c>
      <c r="T122" s="125">
        <f ca="1">OFFSET('Impact Inputs'!AB$8,$C122,0)</f>
        <v>0</v>
      </c>
      <c r="U122" s="125">
        <f ca="1">OFFSET('Impact Inputs'!AC$8,$C122,0)</f>
        <v>0</v>
      </c>
      <c r="V122" s="125">
        <f ca="1">OFFSET('Impact Inputs'!AD$8,$C122,0)</f>
        <v>0</v>
      </c>
      <c r="W122" s="125">
        <f ca="1">OFFSET('Impact Inputs'!AE$8,$C122,0)</f>
        <v>0</v>
      </c>
      <c r="X122" s="125">
        <f ca="1">OFFSET('Impact Inputs'!AF$8,$C122,0)</f>
        <v>0</v>
      </c>
      <c r="Y122" s="125">
        <f ca="1">OFFSET('Impact Inputs'!AG$8,$C122,0)</f>
        <v>0</v>
      </c>
      <c r="Z122" s="125">
        <f ca="1">OFFSET('Impact Inputs'!AH$8,$C122,0)</f>
        <v>0</v>
      </c>
      <c r="AA122" s="125">
        <f ca="1">OFFSET('Impact Inputs'!AI$8,$C122,0)</f>
        <v>0</v>
      </c>
      <c r="AB122" s="125">
        <f ca="1">OFFSET('Impact Inputs'!AJ$8,$C122,0)</f>
        <v>0</v>
      </c>
      <c r="AC122" s="125">
        <f ca="1">OFFSET('Impact Inputs'!AK$8,$C122,0)</f>
        <v>0</v>
      </c>
      <c r="AD122" s="125">
        <f ca="1">OFFSET('Impact Inputs'!AL$8,$C122,0)</f>
        <v>0</v>
      </c>
      <c r="AE122" s="125">
        <f ca="1">OFFSET('Impact Inputs'!AM$8,$C122,0)</f>
        <v>0</v>
      </c>
      <c r="AF122" s="125">
        <f ca="1">OFFSET('Impact Inputs'!AN$8,$C122,0)</f>
        <v>0</v>
      </c>
      <c r="AG122" s="125">
        <f ca="1">OFFSET('Impact Inputs'!AO$8,$C122,0)</f>
        <v>0</v>
      </c>
      <c r="AH122" s="125">
        <f ca="1">OFFSET('Impact Inputs'!AP$8,$C122,0)</f>
        <v>0</v>
      </c>
      <c r="AI122" s="125">
        <f ca="1">OFFSET('Impact Inputs'!AQ$8,$C122,0)</f>
        <v>0</v>
      </c>
      <c r="AJ122" s="125">
        <f ca="1">OFFSET('Impact Inputs'!AR$8,$C122,0)</f>
        <v>0</v>
      </c>
      <c r="AK122" s="125">
        <f ca="1">OFFSET('Impact Inputs'!AS$8,$C122,0)</f>
        <v>0</v>
      </c>
      <c r="AL122" s="125">
        <f ca="1">OFFSET('Impact Inputs'!AT$8,$C122,0)</f>
        <v>0</v>
      </c>
      <c r="AM122" s="125">
        <f ca="1">OFFSET('Impact Inputs'!AU$8,$C122,0)</f>
        <v>0</v>
      </c>
      <c r="AN122" s="125">
        <f ca="1">OFFSET('Impact Inputs'!AV$8,$C122,0)</f>
        <v>0</v>
      </c>
      <c r="AO122" s="125">
        <f ca="1">OFFSET('Impact Inputs'!AW$8,$C122,0)</f>
        <v>0</v>
      </c>
      <c r="AP122" s="125">
        <f ca="1">OFFSET('Impact Inputs'!AX$8,$C122,0)</f>
        <v>0</v>
      </c>
      <c r="AQ122" s="125">
        <f ca="1">OFFSET('Impact Inputs'!AY$8,$C122,0)</f>
        <v>0</v>
      </c>
      <c r="AR122" s="125">
        <f ca="1">OFFSET('Impact Inputs'!AZ$8,$C122,0)</f>
        <v>0</v>
      </c>
      <c r="AS122" s="125">
        <f ca="1">OFFSET('Impact Inputs'!BA$8,$C122,0)</f>
        <v>0</v>
      </c>
      <c r="AT122" s="125">
        <f ca="1">OFFSET('Impact Inputs'!BB$8,$C122,0)</f>
        <v>0</v>
      </c>
      <c r="AU122" s="125">
        <f ca="1">OFFSET('Impact Inputs'!BC$8,$C122,0)</f>
        <v>0</v>
      </c>
      <c r="AV122" s="125">
        <f ca="1">OFFSET('Impact Inputs'!BD$8,$C122,0)</f>
        <v>0</v>
      </c>
      <c r="AW122" s="125">
        <f ca="1">OFFSET('Impact Inputs'!BE$8,$C122,0)</f>
        <v>0</v>
      </c>
      <c r="AX122" s="125">
        <f ca="1">OFFSET('Impact Inputs'!BF$8,$C122,0)</f>
        <v>0</v>
      </c>
      <c r="AY122" s="125">
        <f ca="1">OFFSET('Impact Inputs'!BG$8,$C122,0)</f>
        <v>0</v>
      </c>
      <c r="AZ122" s="125">
        <f ca="1">OFFSET('Impact Inputs'!BH$8,$C122,0)</f>
        <v>0</v>
      </c>
      <c r="BA122" s="125">
        <f ca="1">OFFSET('Impact Inputs'!BI$8,$C122,0)</f>
        <v>0</v>
      </c>
      <c r="BB122" s="125">
        <f ca="1">OFFSET('Impact Inputs'!BJ$8,$C122,0)</f>
        <v>0</v>
      </c>
      <c r="BC122" s="125">
        <f ca="1">OFFSET('Impact Inputs'!BK$8,$C122,0)</f>
        <v>0</v>
      </c>
      <c r="BD122" s="125">
        <f ca="1">OFFSET('Impact Inputs'!BL$8,$C122,0)</f>
        <v>0</v>
      </c>
      <c r="BE122" s="125">
        <f ca="1">OFFSET('Impact Inputs'!BM$8,$C122,0)</f>
        <v>0</v>
      </c>
      <c r="BF122" s="125">
        <f ca="1">OFFSET('Impact Inputs'!BN$8,$C122,0)</f>
        <v>0</v>
      </c>
      <c r="BG122" s="125">
        <f ca="1">OFFSET('Impact Inputs'!BO$8,$C122,0)</f>
        <v>0</v>
      </c>
      <c r="BH122" s="125">
        <f ca="1">OFFSET('Impact Inputs'!BP$8,$C122,0)</f>
        <v>0</v>
      </c>
    </row>
    <row r="123" spans="1:60">
      <c r="A123" s="104"/>
      <c r="B123" s="104"/>
      <c r="C123" s="106">
        <v>27</v>
      </c>
      <c r="D123" s="104"/>
      <c r="E123" s="104" t="str">
        <f ca="1">OFFSET('Impact Inputs'!A$6,C123,0)</f>
        <v>Impact 10</v>
      </c>
      <c r="F123" s="154" t="str">
        <f ca="1">OFFSET('Impact Inputs'!C$6,C123,0)</f>
        <v>GP visit (20 minutes) - Publicly funded</v>
      </c>
      <c r="G123" s="104" t="str">
        <f ca="1">OFFSET('Impact Inputs'!E$6,C123,0)</f>
        <v>Health</v>
      </c>
      <c r="H123" s="104"/>
      <c r="I123" s="104"/>
      <c r="J123" s="104"/>
      <c r="K123" s="125">
        <f ca="1">OFFSET('Impact Inputs'!S$8,$C123,0)</f>
        <v>82.211255739851779</v>
      </c>
      <c r="L123" s="125">
        <f ca="1">OFFSET('Impact Inputs'!T$8,$C123,0)</f>
        <v>82.211255739851779</v>
      </c>
      <c r="M123" s="125">
        <f ca="1">OFFSET('Impact Inputs'!U$8,$C123,0)</f>
        <v>82.211255739851779</v>
      </c>
      <c r="N123" s="125">
        <f ca="1">OFFSET('Impact Inputs'!V$8,$C123,0)</f>
        <v>0</v>
      </c>
      <c r="O123" s="125">
        <f ca="1">OFFSET('Impact Inputs'!W$8,$C123,0)</f>
        <v>0</v>
      </c>
      <c r="P123" s="125">
        <f ca="1">OFFSET('Impact Inputs'!X$8,$C123,0)</f>
        <v>0</v>
      </c>
      <c r="Q123" s="125">
        <f ca="1">OFFSET('Impact Inputs'!Y$8,$C123,0)</f>
        <v>0</v>
      </c>
      <c r="R123" s="125">
        <f ca="1">OFFSET('Impact Inputs'!Z$8,$C123,0)</f>
        <v>0</v>
      </c>
      <c r="S123" s="125">
        <f ca="1">OFFSET('Impact Inputs'!AA$8,$C123,0)</f>
        <v>0</v>
      </c>
      <c r="T123" s="125">
        <f ca="1">OFFSET('Impact Inputs'!AB$8,$C123,0)</f>
        <v>0</v>
      </c>
      <c r="U123" s="125">
        <f ca="1">OFFSET('Impact Inputs'!AC$8,$C123,0)</f>
        <v>0</v>
      </c>
      <c r="V123" s="125">
        <f ca="1">OFFSET('Impact Inputs'!AD$8,$C123,0)</f>
        <v>0</v>
      </c>
      <c r="W123" s="125">
        <f ca="1">OFFSET('Impact Inputs'!AE$8,$C123,0)</f>
        <v>0</v>
      </c>
      <c r="X123" s="125">
        <f ca="1">OFFSET('Impact Inputs'!AF$8,$C123,0)</f>
        <v>0</v>
      </c>
      <c r="Y123" s="125">
        <f ca="1">OFFSET('Impact Inputs'!AG$8,$C123,0)</f>
        <v>0</v>
      </c>
      <c r="Z123" s="125">
        <f ca="1">OFFSET('Impact Inputs'!AH$8,$C123,0)</f>
        <v>0</v>
      </c>
      <c r="AA123" s="125">
        <f ca="1">OFFSET('Impact Inputs'!AI$8,$C123,0)</f>
        <v>0</v>
      </c>
      <c r="AB123" s="125">
        <f ca="1">OFFSET('Impact Inputs'!AJ$8,$C123,0)</f>
        <v>0</v>
      </c>
      <c r="AC123" s="125">
        <f ca="1">OFFSET('Impact Inputs'!AK$8,$C123,0)</f>
        <v>0</v>
      </c>
      <c r="AD123" s="125">
        <f ca="1">OFFSET('Impact Inputs'!AL$8,$C123,0)</f>
        <v>0</v>
      </c>
      <c r="AE123" s="125">
        <f ca="1">OFFSET('Impact Inputs'!AM$8,$C123,0)</f>
        <v>0</v>
      </c>
      <c r="AF123" s="125">
        <f ca="1">OFFSET('Impact Inputs'!AN$8,$C123,0)</f>
        <v>0</v>
      </c>
      <c r="AG123" s="125">
        <f ca="1">OFFSET('Impact Inputs'!AO$8,$C123,0)</f>
        <v>0</v>
      </c>
      <c r="AH123" s="125">
        <f ca="1">OFFSET('Impact Inputs'!AP$8,$C123,0)</f>
        <v>0</v>
      </c>
      <c r="AI123" s="125">
        <f ca="1">OFFSET('Impact Inputs'!AQ$8,$C123,0)</f>
        <v>0</v>
      </c>
      <c r="AJ123" s="125">
        <f ca="1">OFFSET('Impact Inputs'!AR$8,$C123,0)</f>
        <v>0</v>
      </c>
      <c r="AK123" s="125">
        <f ca="1">OFFSET('Impact Inputs'!AS$8,$C123,0)</f>
        <v>0</v>
      </c>
      <c r="AL123" s="125">
        <f ca="1">OFFSET('Impact Inputs'!AT$8,$C123,0)</f>
        <v>0</v>
      </c>
      <c r="AM123" s="125">
        <f ca="1">OFFSET('Impact Inputs'!AU$8,$C123,0)</f>
        <v>0</v>
      </c>
      <c r="AN123" s="125">
        <f ca="1">OFFSET('Impact Inputs'!AV$8,$C123,0)</f>
        <v>0</v>
      </c>
      <c r="AO123" s="125">
        <f ca="1">OFFSET('Impact Inputs'!AW$8,$C123,0)</f>
        <v>0</v>
      </c>
      <c r="AP123" s="125">
        <f ca="1">OFFSET('Impact Inputs'!AX$8,$C123,0)</f>
        <v>0</v>
      </c>
      <c r="AQ123" s="125">
        <f ca="1">OFFSET('Impact Inputs'!AY$8,$C123,0)</f>
        <v>0</v>
      </c>
      <c r="AR123" s="125">
        <f ca="1">OFFSET('Impact Inputs'!AZ$8,$C123,0)</f>
        <v>0</v>
      </c>
      <c r="AS123" s="125">
        <f ca="1">OFFSET('Impact Inputs'!BA$8,$C123,0)</f>
        <v>0</v>
      </c>
      <c r="AT123" s="125">
        <f ca="1">OFFSET('Impact Inputs'!BB$8,$C123,0)</f>
        <v>0</v>
      </c>
      <c r="AU123" s="125">
        <f ca="1">OFFSET('Impact Inputs'!BC$8,$C123,0)</f>
        <v>0</v>
      </c>
      <c r="AV123" s="125">
        <f ca="1">OFFSET('Impact Inputs'!BD$8,$C123,0)</f>
        <v>0</v>
      </c>
      <c r="AW123" s="125">
        <f ca="1">OFFSET('Impact Inputs'!BE$8,$C123,0)</f>
        <v>0</v>
      </c>
      <c r="AX123" s="125">
        <f ca="1">OFFSET('Impact Inputs'!BF$8,$C123,0)</f>
        <v>0</v>
      </c>
      <c r="AY123" s="125">
        <f ca="1">OFFSET('Impact Inputs'!BG$8,$C123,0)</f>
        <v>0</v>
      </c>
      <c r="AZ123" s="125">
        <f ca="1">OFFSET('Impact Inputs'!BH$8,$C123,0)</f>
        <v>0</v>
      </c>
      <c r="BA123" s="125">
        <f ca="1">OFFSET('Impact Inputs'!BI$8,$C123,0)</f>
        <v>0</v>
      </c>
      <c r="BB123" s="125">
        <f ca="1">OFFSET('Impact Inputs'!BJ$8,$C123,0)</f>
        <v>0</v>
      </c>
      <c r="BC123" s="125">
        <f ca="1">OFFSET('Impact Inputs'!BK$8,$C123,0)</f>
        <v>0</v>
      </c>
      <c r="BD123" s="125">
        <f ca="1">OFFSET('Impact Inputs'!BL$8,$C123,0)</f>
        <v>0</v>
      </c>
      <c r="BE123" s="125">
        <f ca="1">OFFSET('Impact Inputs'!BM$8,$C123,0)</f>
        <v>0</v>
      </c>
      <c r="BF123" s="125">
        <f ca="1">OFFSET('Impact Inputs'!BN$8,$C123,0)</f>
        <v>0</v>
      </c>
      <c r="BG123" s="125">
        <f ca="1">OFFSET('Impact Inputs'!BO$8,$C123,0)</f>
        <v>0</v>
      </c>
      <c r="BH123" s="125">
        <f ca="1">OFFSET('Impact Inputs'!BP$8,$C123,0)</f>
        <v>0</v>
      </c>
    </row>
    <row r="124" spans="1:60">
      <c r="A124" s="104"/>
      <c r="B124" s="104"/>
      <c r="C124" s="104">
        <v>30</v>
      </c>
      <c r="D124" s="104"/>
      <c r="E124" s="104" t="str">
        <f ca="1">OFFSET('Impact Inputs'!A$6,C124,0)</f>
        <v>Impact 11</v>
      </c>
      <c r="F124" s="154" t="str">
        <f ca="1">OFFSET('Impact Inputs'!C$6,C124,0)</f>
        <v>Community services nurse</v>
      </c>
      <c r="G124" s="104" t="str">
        <f ca="1">OFFSET('Impact Inputs'!E$6,C124,0)</f>
        <v>Health</v>
      </c>
      <c r="H124" s="104"/>
      <c r="I124" s="104"/>
      <c r="J124" s="104"/>
      <c r="K124" s="125">
        <f ca="1">OFFSET('Impact Inputs'!S$8,$C124,0)</f>
        <v>280.12553665789443</v>
      </c>
      <c r="L124" s="125">
        <f ca="1">OFFSET('Impact Inputs'!T$8,$C124,0)</f>
        <v>280.12553665789443</v>
      </c>
      <c r="M124" s="125">
        <f ca="1">OFFSET('Impact Inputs'!U$8,$C124,0)</f>
        <v>280.12553665789443</v>
      </c>
      <c r="N124" s="125">
        <f ca="1">OFFSET('Impact Inputs'!V$8,$C124,0)</f>
        <v>0</v>
      </c>
      <c r="O124" s="125">
        <f ca="1">OFFSET('Impact Inputs'!W$8,$C124,0)</f>
        <v>0</v>
      </c>
      <c r="P124" s="125">
        <f ca="1">OFFSET('Impact Inputs'!X$8,$C124,0)</f>
        <v>0</v>
      </c>
      <c r="Q124" s="125">
        <f ca="1">OFFSET('Impact Inputs'!Y$8,$C124,0)</f>
        <v>0</v>
      </c>
      <c r="R124" s="125">
        <f ca="1">OFFSET('Impact Inputs'!Z$8,$C124,0)</f>
        <v>0</v>
      </c>
      <c r="S124" s="125">
        <f ca="1">OFFSET('Impact Inputs'!AA$8,$C124,0)</f>
        <v>0</v>
      </c>
      <c r="T124" s="125">
        <f ca="1">OFFSET('Impact Inputs'!AB$8,$C124,0)</f>
        <v>0</v>
      </c>
      <c r="U124" s="125">
        <f ca="1">OFFSET('Impact Inputs'!AC$8,$C124,0)</f>
        <v>0</v>
      </c>
      <c r="V124" s="125">
        <f ca="1">OFFSET('Impact Inputs'!AD$8,$C124,0)</f>
        <v>0</v>
      </c>
      <c r="W124" s="125">
        <f ca="1">OFFSET('Impact Inputs'!AE$8,$C124,0)</f>
        <v>0</v>
      </c>
      <c r="X124" s="125">
        <f ca="1">OFFSET('Impact Inputs'!AF$8,$C124,0)</f>
        <v>0</v>
      </c>
      <c r="Y124" s="125">
        <f ca="1">OFFSET('Impact Inputs'!AG$8,$C124,0)</f>
        <v>0</v>
      </c>
      <c r="Z124" s="125">
        <f ca="1">OFFSET('Impact Inputs'!AH$8,$C124,0)</f>
        <v>0</v>
      </c>
      <c r="AA124" s="125">
        <f ca="1">OFFSET('Impact Inputs'!AI$8,$C124,0)</f>
        <v>0</v>
      </c>
      <c r="AB124" s="125">
        <f ca="1">OFFSET('Impact Inputs'!AJ$8,$C124,0)</f>
        <v>0</v>
      </c>
      <c r="AC124" s="125">
        <f ca="1">OFFSET('Impact Inputs'!AK$8,$C124,0)</f>
        <v>0</v>
      </c>
      <c r="AD124" s="125">
        <f ca="1">OFFSET('Impact Inputs'!AL$8,$C124,0)</f>
        <v>0</v>
      </c>
      <c r="AE124" s="125">
        <f ca="1">OFFSET('Impact Inputs'!AM$8,$C124,0)</f>
        <v>0</v>
      </c>
      <c r="AF124" s="125">
        <f ca="1">OFFSET('Impact Inputs'!AN$8,$C124,0)</f>
        <v>0</v>
      </c>
      <c r="AG124" s="125">
        <f ca="1">OFFSET('Impact Inputs'!AO$8,$C124,0)</f>
        <v>0</v>
      </c>
      <c r="AH124" s="125">
        <f ca="1">OFFSET('Impact Inputs'!AP$8,$C124,0)</f>
        <v>0</v>
      </c>
      <c r="AI124" s="125">
        <f ca="1">OFFSET('Impact Inputs'!AQ$8,$C124,0)</f>
        <v>0</v>
      </c>
      <c r="AJ124" s="125">
        <f ca="1">OFFSET('Impact Inputs'!AR$8,$C124,0)</f>
        <v>0</v>
      </c>
      <c r="AK124" s="125">
        <f ca="1">OFFSET('Impact Inputs'!AS$8,$C124,0)</f>
        <v>0</v>
      </c>
      <c r="AL124" s="125">
        <f ca="1">OFFSET('Impact Inputs'!AT$8,$C124,0)</f>
        <v>0</v>
      </c>
      <c r="AM124" s="125">
        <f ca="1">OFFSET('Impact Inputs'!AU$8,$C124,0)</f>
        <v>0</v>
      </c>
      <c r="AN124" s="125">
        <f ca="1">OFFSET('Impact Inputs'!AV$8,$C124,0)</f>
        <v>0</v>
      </c>
      <c r="AO124" s="125">
        <f ca="1">OFFSET('Impact Inputs'!AW$8,$C124,0)</f>
        <v>0</v>
      </c>
      <c r="AP124" s="125">
        <f ca="1">OFFSET('Impact Inputs'!AX$8,$C124,0)</f>
        <v>0</v>
      </c>
      <c r="AQ124" s="125">
        <f ca="1">OFFSET('Impact Inputs'!AY$8,$C124,0)</f>
        <v>0</v>
      </c>
      <c r="AR124" s="125">
        <f ca="1">OFFSET('Impact Inputs'!AZ$8,$C124,0)</f>
        <v>0</v>
      </c>
      <c r="AS124" s="125">
        <f ca="1">OFFSET('Impact Inputs'!BA$8,$C124,0)</f>
        <v>0</v>
      </c>
      <c r="AT124" s="125">
        <f ca="1">OFFSET('Impact Inputs'!BB$8,$C124,0)</f>
        <v>0</v>
      </c>
      <c r="AU124" s="125">
        <f ca="1">OFFSET('Impact Inputs'!BC$8,$C124,0)</f>
        <v>0</v>
      </c>
      <c r="AV124" s="125">
        <f ca="1">OFFSET('Impact Inputs'!BD$8,$C124,0)</f>
        <v>0</v>
      </c>
      <c r="AW124" s="125">
        <f ca="1">OFFSET('Impact Inputs'!BE$8,$C124,0)</f>
        <v>0</v>
      </c>
      <c r="AX124" s="125">
        <f ca="1">OFFSET('Impact Inputs'!BF$8,$C124,0)</f>
        <v>0</v>
      </c>
      <c r="AY124" s="125">
        <f ca="1">OFFSET('Impact Inputs'!BG$8,$C124,0)</f>
        <v>0</v>
      </c>
      <c r="AZ124" s="125">
        <f ca="1">OFFSET('Impact Inputs'!BH$8,$C124,0)</f>
        <v>0</v>
      </c>
      <c r="BA124" s="125">
        <f ca="1">OFFSET('Impact Inputs'!BI$8,$C124,0)</f>
        <v>0</v>
      </c>
      <c r="BB124" s="125">
        <f ca="1">OFFSET('Impact Inputs'!BJ$8,$C124,0)</f>
        <v>0</v>
      </c>
      <c r="BC124" s="125">
        <f ca="1">OFFSET('Impact Inputs'!BK$8,$C124,0)</f>
        <v>0</v>
      </c>
      <c r="BD124" s="125">
        <f ca="1">OFFSET('Impact Inputs'!BL$8,$C124,0)</f>
        <v>0</v>
      </c>
      <c r="BE124" s="125">
        <f ca="1">OFFSET('Impact Inputs'!BM$8,$C124,0)</f>
        <v>0</v>
      </c>
      <c r="BF124" s="125">
        <f ca="1">OFFSET('Impact Inputs'!BN$8,$C124,0)</f>
        <v>0</v>
      </c>
      <c r="BG124" s="125">
        <f ca="1">OFFSET('Impact Inputs'!BO$8,$C124,0)</f>
        <v>0</v>
      </c>
      <c r="BH124" s="125">
        <f ca="1">OFFSET('Impact Inputs'!BP$8,$C124,0)</f>
        <v>0</v>
      </c>
    </row>
    <row r="125" spans="1:60">
      <c r="A125" s="104"/>
      <c r="B125" s="104"/>
      <c r="C125" s="104">
        <v>33</v>
      </c>
      <c r="D125" s="104"/>
      <c r="E125" s="104" t="str">
        <f ca="1">OFFSET('Impact Inputs'!A$6,C125,0)</f>
        <v>Impact 12</v>
      </c>
      <c r="F125" s="154" t="str">
        <f ca="1">OFFSET('Impact Inputs'!C$6,C125,0)</f>
        <v>Hospice care</v>
      </c>
      <c r="G125" s="104" t="str">
        <f ca="1">OFFSET('Impact Inputs'!E$6,C125,0)</f>
        <v>Health</v>
      </c>
      <c r="H125" s="104"/>
      <c r="I125" s="104"/>
      <c r="J125" s="104"/>
      <c r="K125" s="125">
        <f ca="1">OFFSET('Impact Inputs'!S$8,$C125,0)</f>
        <v>28.499901989815282</v>
      </c>
      <c r="L125" s="125">
        <f ca="1">OFFSET('Impact Inputs'!T$8,$C125,0)</f>
        <v>28.499901989815282</v>
      </c>
      <c r="M125" s="125">
        <f ca="1">OFFSET('Impact Inputs'!U$8,$C125,0)</f>
        <v>28.499901989815282</v>
      </c>
      <c r="N125" s="125">
        <f ca="1">OFFSET('Impact Inputs'!V$8,$C125,0)</f>
        <v>0</v>
      </c>
      <c r="O125" s="125">
        <f ca="1">OFFSET('Impact Inputs'!W$8,$C125,0)</f>
        <v>0</v>
      </c>
      <c r="P125" s="125">
        <f ca="1">OFFSET('Impact Inputs'!X$8,$C125,0)</f>
        <v>0</v>
      </c>
      <c r="Q125" s="125">
        <f ca="1">OFFSET('Impact Inputs'!Y$8,$C125,0)</f>
        <v>0</v>
      </c>
      <c r="R125" s="125">
        <f ca="1">OFFSET('Impact Inputs'!Z$8,$C125,0)</f>
        <v>0</v>
      </c>
      <c r="S125" s="125">
        <f ca="1">OFFSET('Impact Inputs'!AA$8,$C125,0)</f>
        <v>0</v>
      </c>
      <c r="T125" s="125">
        <f ca="1">OFFSET('Impact Inputs'!AB$8,$C125,0)</f>
        <v>0</v>
      </c>
      <c r="U125" s="125">
        <f ca="1">OFFSET('Impact Inputs'!AC$8,$C125,0)</f>
        <v>0</v>
      </c>
      <c r="V125" s="125">
        <f ca="1">OFFSET('Impact Inputs'!AD$8,$C125,0)</f>
        <v>0</v>
      </c>
      <c r="W125" s="125">
        <f ca="1">OFFSET('Impact Inputs'!AE$8,$C125,0)</f>
        <v>0</v>
      </c>
      <c r="X125" s="125">
        <f ca="1">OFFSET('Impact Inputs'!AF$8,$C125,0)</f>
        <v>0</v>
      </c>
      <c r="Y125" s="125">
        <f ca="1">OFFSET('Impact Inputs'!AG$8,$C125,0)</f>
        <v>0</v>
      </c>
      <c r="Z125" s="125">
        <f ca="1">OFFSET('Impact Inputs'!AH$8,$C125,0)</f>
        <v>0</v>
      </c>
      <c r="AA125" s="125">
        <f ca="1">OFFSET('Impact Inputs'!AI$8,$C125,0)</f>
        <v>0</v>
      </c>
      <c r="AB125" s="125">
        <f ca="1">OFFSET('Impact Inputs'!AJ$8,$C125,0)</f>
        <v>0</v>
      </c>
      <c r="AC125" s="125">
        <f ca="1">OFFSET('Impact Inputs'!AK$8,$C125,0)</f>
        <v>0</v>
      </c>
      <c r="AD125" s="125">
        <f ca="1">OFFSET('Impact Inputs'!AL$8,$C125,0)</f>
        <v>0</v>
      </c>
      <c r="AE125" s="125">
        <f ca="1">OFFSET('Impact Inputs'!AM$8,$C125,0)</f>
        <v>0</v>
      </c>
      <c r="AF125" s="125">
        <f ca="1">OFFSET('Impact Inputs'!AN$8,$C125,0)</f>
        <v>0</v>
      </c>
      <c r="AG125" s="125">
        <f ca="1">OFFSET('Impact Inputs'!AO$8,$C125,0)</f>
        <v>0</v>
      </c>
      <c r="AH125" s="125">
        <f ca="1">OFFSET('Impact Inputs'!AP$8,$C125,0)</f>
        <v>0</v>
      </c>
      <c r="AI125" s="125">
        <f ca="1">OFFSET('Impact Inputs'!AQ$8,$C125,0)</f>
        <v>0</v>
      </c>
      <c r="AJ125" s="125">
        <f ca="1">OFFSET('Impact Inputs'!AR$8,$C125,0)</f>
        <v>0</v>
      </c>
      <c r="AK125" s="125">
        <f ca="1">OFFSET('Impact Inputs'!AS$8,$C125,0)</f>
        <v>0</v>
      </c>
      <c r="AL125" s="125">
        <f ca="1">OFFSET('Impact Inputs'!AT$8,$C125,0)</f>
        <v>0</v>
      </c>
      <c r="AM125" s="125">
        <f ca="1">OFFSET('Impact Inputs'!AU$8,$C125,0)</f>
        <v>0</v>
      </c>
      <c r="AN125" s="125">
        <f ca="1">OFFSET('Impact Inputs'!AV$8,$C125,0)</f>
        <v>0</v>
      </c>
      <c r="AO125" s="125">
        <f ca="1">OFFSET('Impact Inputs'!AW$8,$C125,0)</f>
        <v>0</v>
      </c>
      <c r="AP125" s="125">
        <f ca="1">OFFSET('Impact Inputs'!AX$8,$C125,0)</f>
        <v>0</v>
      </c>
      <c r="AQ125" s="125">
        <f ca="1">OFFSET('Impact Inputs'!AY$8,$C125,0)</f>
        <v>0</v>
      </c>
      <c r="AR125" s="125">
        <f ca="1">OFFSET('Impact Inputs'!AZ$8,$C125,0)</f>
        <v>0</v>
      </c>
      <c r="AS125" s="125">
        <f ca="1">OFFSET('Impact Inputs'!BA$8,$C125,0)</f>
        <v>0</v>
      </c>
      <c r="AT125" s="125">
        <f ca="1">OFFSET('Impact Inputs'!BB$8,$C125,0)</f>
        <v>0</v>
      </c>
      <c r="AU125" s="125">
        <f ca="1">OFFSET('Impact Inputs'!BC$8,$C125,0)</f>
        <v>0</v>
      </c>
      <c r="AV125" s="125">
        <f ca="1">OFFSET('Impact Inputs'!BD$8,$C125,0)</f>
        <v>0</v>
      </c>
      <c r="AW125" s="125">
        <f ca="1">OFFSET('Impact Inputs'!BE$8,$C125,0)</f>
        <v>0</v>
      </c>
      <c r="AX125" s="125">
        <f ca="1">OFFSET('Impact Inputs'!BF$8,$C125,0)</f>
        <v>0</v>
      </c>
      <c r="AY125" s="125">
        <f ca="1">OFFSET('Impact Inputs'!BG$8,$C125,0)</f>
        <v>0</v>
      </c>
      <c r="AZ125" s="125">
        <f ca="1">OFFSET('Impact Inputs'!BH$8,$C125,0)</f>
        <v>0</v>
      </c>
      <c r="BA125" s="125">
        <f ca="1">OFFSET('Impact Inputs'!BI$8,$C125,0)</f>
        <v>0</v>
      </c>
      <c r="BB125" s="125">
        <f ca="1">OFFSET('Impact Inputs'!BJ$8,$C125,0)</f>
        <v>0</v>
      </c>
      <c r="BC125" s="125">
        <f ca="1">OFFSET('Impact Inputs'!BK$8,$C125,0)</f>
        <v>0</v>
      </c>
      <c r="BD125" s="125">
        <f ca="1">OFFSET('Impact Inputs'!BL$8,$C125,0)</f>
        <v>0</v>
      </c>
      <c r="BE125" s="125">
        <f ca="1">OFFSET('Impact Inputs'!BM$8,$C125,0)</f>
        <v>0</v>
      </c>
      <c r="BF125" s="125">
        <f ca="1">OFFSET('Impact Inputs'!BN$8,$C125,0)</f>
        <v>0</v>
      </c>
      <c r="BG125" s="125">
        <f ca="1">OFFSET('Impact Inputs'!BO$8,$C125,0)</f>
        <v>0</v>
      </c>
      <c r="BH125" s="125">
        <f ca="1">OFFSET('Impact Inputs'!BP$8,$C125,0)</f>
        <v>0</v>
      </c>
    </row>
    <row r="126" spans="1:60">
      <c r="A126" s="104"/>
      <c r="B126" s="104"/>
      <c r="C126" s="104">
        <v>36</v>
      </c>
      <c r="D126" s="104"/>
      <c r="E126" s="104" t="str">
        <f ca="1">OFFSET('Impact Inputs'!A$6,C126,0)</f>
        <v>Impact 13</v>
      </c>
      <c r="F126" s="154" t="str">
        <f ca="1">OFFSET('Impact Inputs'!C$6,C126,0)</f>
        <v>Annual rest home costs - Publicly funded</v>
      </c>
      <c r="G126" s="104" t="str">
        <f ca="1">OFFSET('Impact Inputs'!E$6,C126,0)</f>
        <v>Health</v>
      </c>
      <c r="H126" s="104"/>
      <c r="I126" s="104"/>
      <c r="J126" s="104"/>
      <c r="K126" s="125">
        <f ca="1">OFFSET('Impact Inputs'!S$8,$C126,0)</f>
        <v>250.79913751037449</v>
      </c>
      <c r="L126" s="125">
        <f ca="1">OFFSET('Impact Inputs'!T$8,$C126,0)</f>
        <v>250.79913751037449</v>
      </c>
      <c r="M126" s="125">
        <f ca="1">OFFSET('Impact Inputs'!U$8,$C126,0)</f>
        <v>250.79913751037449</v>
      </c>
      <c r="N126" s="125">
        <f ca="1">OFFSET('Impact Inputs'!V$8,$C126,0)</f>
        <v>250.79913751037449</v>
      </c>
      <c r="O126" s="125">
        <f ca="1">OFFSET('Impact Inputs'!W$8,$C126,0)</f>
        <v>250.79913751037449</v>
      </c>
      <c r="P126" s="125">
        <f ca="1">OFFSET('Impact Inputs'!X$8,$C126,0)</f>
        <v>250.79913751037449</v>
      </c>
      <c r="Q126" s="125">
        <f ca="1">OFFSET('Impact Inputs'!Y$8,$C126,0)</f>
        <v>250.79913751037449</v>
      </c>
      <c r="R126" s="125">
        <f ca="1">OFFSET('Impact Inputs'!Z$8,$C126,0)</f>
        <v>250.79913751037449</v>
      </c>
      <c r="S126" s="125">
        <f ca="1">OFFSET('Impact Inputs'!AA$8,$C126,0)</f>
        <v>250.79913751037449</v>
      </c>
      <c r="T126" s="125">
        <f ca="1">OFFSET('Impact Inputs'!AB$8,$C126,0)</f>
        <v>250.79913751037449</v>
      </c>
      <c r="U126" s="125">
        <f ca="1">OFFSET('Impact Inputs'!AC$8,$C126,0)</f>
        <v>0</v>
      </c>
      <c r="V126" s="125">
        <f ca="1">OFFSET('Impact Inputs'!AD$8,$C126,0)</f>
        <v>0</v>
      </c>
      <c r="W126" s="125">
        <f ca="1">OFFSET('Impact Inputs'!AE$8,$C126,0)</f>
        <v>0</v>
      </c>
      <c r="X126" s="125">
        <f ca="1">OFFSET('Impact Inputs'!AF$8,$C126,0)</f>
        <v>0</v>
      </c>
      <c r="Y126" s="125">
        <f ca="1">OFFSET('Impact Inputs'!AG$8,$C126,0)</f>
        <v>0</v>
      </c>
      <c r="Z126" s="125">
        <f ca="1">OFFSET('Impact Inputs'!AH$8,$C126,0)</f>
        <v>0</v>
      </c>
      <c r="AA126" s="125">
        <f ca="1">OFFSET('Impact Inputs'!AI$8,$C126,0)</f>
        <v>0</v>
      </c>
      <c r="AB126" s="125">
        <f ca="1">OFFSET('Impact Inputs'!AJ$8,$C126,0)</f>
        <v>0</v>
      </c>
      <c r="AC126" s="125">
        <f ca="1">OFFSET('Impact Inputs'!AK$8,$C126,0)</f>
        <v>0</v>
      </c>
      <c r="AD126" s="125">
        <f ca="1">OFFSET('Impact Inputs'!AL$8,$C126,0)</f>
        <v>0</v>
      </c>
      <c r="AE126" s="125">
        <f ca="1">OFFSET('Impact Inputs'!AM$8,$C126,0)</f>
        <v>0</v>
      </c>
      <c r="AF126" s="125">
        <f ca="1">OFFSET('Impact Inputs'!AN$8,$C126,0)</f>
        <v>0</v>
      </c>
      <c r="AG126" s="125">
        <f ca="1">OFFSET('Impact Inputs'!AO$8,$C126,0)</f>
        <v>0</v>
      </c>
      <c r="AH126" s="125">
        <f ca="1">OFFSET('Impact Inputs'!AP$8,$C126,0)</f>
        <v>0</v>
      </c>
      <c r="AI126" s="125">
        <f ca="1">OFFSET('Impact Inputs'!AQ$8,$C126,0)</f>
        <v>0</v>
      </c>
      <c r="AJ126" s="125">
        <f ca="1">OFFSET('Impact Inputs'!AR$8,$C126,0)</f>
        <v>0</v>
      </c>
      <c r="AK126" s="125">
        <f ca="1">OFFSET('Impact Inputs'!AS$8,$C126,0)</f>
        <v>0</v>
      </c>
      <c r="AL126" s="125">
        <f ca="1">OFFSET('Impact Inputs'!AT$8,$C126,0)</f>
        <v>0</v>
      </c>
      <c r="AM126" s="125">
        <f ca="1">OFFSET('Impact Inputs'!AU$8,$C126,0)</f>
        <v>0</v>
      </c>
      <c r="AN126" s="125">
        <f ca="1">OFFSET('Impact Inputs'!AV$8,$C126,0)</f>
        <v>0</v>
      </c>
      <c r="AO126" s="125">
        <f ca="1">OFFSET('Impact Inputs'!AW$8,$C126,0)</f>
        <v>0</v>
      </c>
      <c r="AP126" s="125">
        <f ca="1">OFFSET('Impact Inputs'!AX$8,$C126,0)</f>
        <v>0</v>
      </c>
      <c r="AQ126" s="125">
        <f ca="1">OFFSET('Impact Inputs'!AY$8,$C126,0)</f>
        <v>0</v>
      </c>
      <c r="AR126" s="125">
        <f ca="1">OFFSET('Impact Inputs'!AZ$8,$C126,0)</f>
        <v>0</v>
      </c>
      <c r="AS126" s="125">
        <f ca="1">OFFSET('Impact Inputs'!BA$8,$C126,0)</f>
        <v>0</v>
      </c>
      <c r="AT126" s="125">
        <f ca="1">OFFSET('Impact Inputs'!BB$8,$C126,0)</f>
        <v>0</v>
      </c>
      <c r="AU126" s="125">
        <f ca="1">OFFSET('Impact Inputs'!BC$8,$C126,0)</f>
        <v>0</v>
      </c>
      <c r="AV126" s="125">
        <f ca="1">OFFSET('Impact Inputs'!BD$8,$C126,0)</f>
        <v>0</v>
      </c>
      <c r="AW126" s="125">
        <f ca="1">OFFSET('Impact Inputs'!BE$8,$C126,0)</f>
        <v>0</v>
      </c>
      <c r="AX126" s="125">
        <f ca="1">OFFSET('Impact Inputs'!BF$8,$C126,0)</f>
        <v>0</v>
      </c>
      <c r="AY126" s="125">
        <f ca="1">OFFSET('Impact Inputs'!BG$8,$C126,0)</f>
        <v>0</v>
      </c>
      <c r="AZ126" s="125">
        <f ca="1">OFFSET('Impact Inputs'!BH$8,$C126,0)</f>
        <v>0</v>
      </c>
      <c r="BA126" s="125">
        <f ca="1">OFFSET('Impact Inputs'!BI$8,$C126,0)</f>
        <v>0</v>
      </c>
      <c r="BB126" s="125">
        <f ca="1">OFFSET('Impact Inputs'!BJ$8,$C126,0)</f>
        <v>0</v>
      </c>
      <c r="BC126" s="125">
        <f ca="1">OFFSET('Impact Inputs'!BK$8,$C126,0)</f>
        <v>0</v>
      </c>
      <c r="BD126" s="125">
        <f ca="1">OFFSET('Impact Inputs'!BL$8,$C126,0)</f>
        <v>0</v>
      </c>
      <c r="BE126" s="125">
        <f ca="1">OFFSET('Impact Inputs'!BM$8,$C126,0)</f>
        <v>0</v>
      </c>
      <c r="BF126" s="125">
        <f ca="1">OFFSET('Impact Inputs'!BN$8,$C126,0)</f>
        <v>0</v>
      </c>
      <c r="BG126" s="125">
        <f ca="1">OFFSET('Impact Inputs'!BO$8,$C126,0)</f>
        <v>0</v>
      </c>
      <c r="BH126" s="125">
        <f ca="1">OFFSET('Impact Inputs'!BP$8,$C126,0)</f>
        <v>0</v>
      </c>
    </row>
    <row r="127" spans="1:60">
      <c r="A127" s="104"/>
      <c r="B127" s="104"/>
      <c r="C127" s="106">
        <v>39</v>
      </c>
      <c r="D127" s="104"/>
      <c r="E127" s="104" t="str">
        <f ca="1">OFFSET('Impact Inputs'!A$6,C127,0)</f>
        <v>Impact 14</v>
      </c>
      <c r="F127" s="154" t="str">
        <f ca="1">OFFSET('Impact Inputs'!C$6,C127,0)</f>
        <v>-</v>
      </c>
      <c r="G127" s="104" t="str">
        <f ca="1">OFFSET('Impact Inputs'!E$6,C127,0)</f>
        <v>-</v>
      </c>
      <c r="H127" s="104"/>
      <c r="I127" s="104"/>
      <c r="J127" s="104"/>
      <c r="K127" s="125">
        <f ca="1">OFFSET('Impact Inputs'!S$8,$C127,0)</f>
        <v>0</v>
      </c>
      <c r="L127" s="125">
        <f ca="1">OFFSET('Impact Inputs'!T$8,$C127,0)</f>
        <v>0</v>
      </c>
      <c r="M127" s="125">
        <f ca="1">OFFSET('Impact Inputs'!U$8,$C127,0)</f>
        <v>0</v>
      </c>
      <c r="N127" s="125">
        <f ca="1">OFFSET('Impact Inputs'!V$8,$C127,0)</f>
        <v>0</v>
      </c>
      <c r="O127" s="125">
        <f ca="1">OFFSET('Impact Inputs'!W$8,$C127,0)</f>
        <v>0</v>
      </c>
      <c r="P127" s="125">
        <f ca="1">OFFSET('Impact Inputs'!X$8,$C127,0)</f>
        <v>0</v>
      </c>
      <c r="Q127" s="125">
        <f ca="1">OFFSET('Impact Inputs'!Y$8,$C127,0)</f>
        <v>0</v>
      </c>
      <c r="R127" s="125">
        <f ca="1">OFFSET('Impact Inputs'!Z$8,$C127,0)</f>
        <v>0</v>
      </c>
      <c r="S127" s="125">
        <f ca="1">OFFSET('Impact Inputs'!AA$8,$C127,0)</f>
        <v>0</v>
      </c>
      <c r="T127" s="125">
        <f ca="1">OFFSET('Impact Inputs'!AB$8,$C127,0)</f>
        <v>0</v>
      </c>
      <c r="U127" s="125">
        <f ca="1">OFFSET('Impact Inputs'!AC$8,$C127,0)</f>
        <v>0</v>
      </c>
      <c r="V127" s="125">
        <f ca="1">OFFSET('Impact Inputs'!AD$8,$C127,0)</f>
        <v>0</v>
      </c>
      <c r="W127" s="125">
        <f ca="1">OFFSET('Impact Inputs'!AE$8,$C127,0)</f>
        <v>0</v>
      </c>
      <c r="X127" s="125">
        <f ca="1">OFFSET('Impact Inputs'!AF$8,$C127,0)</f>
        <v>0</v>
      </c>
      <c r="Y127" s="125">
        <f ca="1">OFFSET('Impact Inputs'!AG$8,$C127,0)</f>
        <v>0</v>
      </c>
      <c r="Z127" s="125">
        <f ca="1">OFFSET('Impact Inputs'!AH$8,$C127,0)</f>
        <v>0</v>
      </c>
      <c r="AA127" s="125">
        <f ca="1">OFFSET('Impact Inputs'!AI$8,$C127,0)</f>
        <v>0</v>
      </c>
      <c r="AB127" s="125">
        <f ca="1">OFFSET('Impact Inputs'!AJ$8,$C127,0)</f>
        <v>0</v>
      </c>
      <c r="AC127" s="125">
        <f ca="1">OFFSET('Impact Inputs'!AK$8,$C127,0)</f>
        <v>0</v>
      </c>
      <c r="AD127" s="125">
        <f ca="1">OFFSET('Impact Inputs'!AL$8,$C127,0)</f>
        <v>0</v>
      </c>
      <c r="AE127" s="125">
        <f ca="1">OFFSET('Impact Inputs'!AM$8,$C127,0)</f>
        <v>0</v>
      </c>
      <c r="AF127" s="125">
        <f ca="1">OFFSET('Impact Inputs'!AN$8,$C127,0)</f>
        <v>0</v>
      </c>
      <c r="AG127" s="125">
        <f ca="1">OFFSET('Impact Inputs'!AO$8,$C127,0)</f>
        <v>0</v>
      </c>
      <c r="AH127" s="125">
        <f ca="1">OFFSET('Impact Inputs'!AP$8,$C127,0)</f>
        <v>0</v>
      </c>
      <c r="AI127" s="125">
        <f ca="1">OFFSET('Impact Inputs'!AQ$8,$C127,0)</f>
        <v>0</v>
      </c>
      <c r="AJ127" s="125">
        <f ca="1">OFFSET('Impact Inputs'!AR$8,$C127,0)</f>
        <v>0</v>
      </c>
      <c r="AK127" s="125">
        <f ca="1">OFFSET('Impact Inputs'!AS$8,$C127,0)</f>
        <v>0</v>
      </c>
      <c r="AL127" s="125">
        <f ca="1">OFFSET('Impact Inputs'!AT$8,$C127,0)</f>
        <v>0</v>
      </c>
      <c r="AM127" s="125">
        <f ca="1">OFFSET('Impact Inputs'!AU$8,$C127,0)</f>
        <v>0</v>
      </c>
      <c r="AN127" s="125">
        <f ca="1">OFFSET('Impact Inputs'!AV$8,$C127,0)</f>
        <v>0</v>
      </c>
      <c r="AO127" s="125">
        <f ca="1">OFFSET('Impact Inputs'!AW$8,$C127,0)</f>
        <v>0</v>
      </c>
      <c r="AP127" s="125">
        <f ca="1">OFFSET('Impact Inputs'!AX$8,$C127,0)</f>
        <v>0</v>
      </c>
      <c r="AQ127" s="125">
        <f ca="1">OFFSET('Impact Inputs'!AY$8,$C127,0)</f>
        <v>0</v>
      </c>
      <c r="AR127" s="125">
        <f ca="1">OFFSET('Impact Inputs'!AZ$8,$C127,0)</f>
        <v>0</v>
      </c>
      <c r="AS127" s="125">
        <f ca="1">OFFSET('Impact Inputs'!BA$8,$C127,0)</f>
        <v>0</v>
      </c>
      <c r="AT127" s="125">
        <f ca="1">OFFSET('Impact Inputs'!BB$8,$C127,0)</f>
        <v>0</v>
      </c>
      <c r="AU127" s="125">
        <f ca="1">OFFSET('Impact Inputs'!BC$8,$C127,0)</f>
        <v>0</v>
      </c>
      <c r="AV127" s="125">
        <f ca="1">OFFSET('Impact Inputs'!BD$8,$C127,0)</f>
        <v>0</v>
      </c>
      <c r="AW127" s="125">
        <f ca="1">OFFSET('Impact Inputs'!BE$8,$C127,0)</f>
        <v>0</v>
      </c>
      <c r="AX127" s="125">
        <f ca="1">OFFSET('Impact Inputs'!BF$8,$C127,0)</f>
        <v>0</v>
      </c>
      <c r="AY127" s="125">
        <f ca="1">OFFSET('Impact Inputs'!BG$8,$C127,0)</f>
        <v>0</v>
      </c>
      <c r="AZ127" s="125">
        <f ca="1">OFFSET('Impact Inputs'!BH$8,$C127,0)</f>
        <v>0</v>
      </c>
      <c r="BA127" s="125">
        <f ca="1">OFFSET('Impact Inputs'!BI$8,$C127,0)</f>
        <v>0</v>
      </c>
      <c r="BB127" s="125">
        <f ca="1">OFFSET('Impact Inputs'!BJ$8,$C127,0)</f>
        <v>0</v>
      </c>
      <c r="BC127" s="125">
        <f ca="1">OFFSET('Impact Inputs'!BK$8,$C127,0)</f>
        <v>0</v>
      </c>
      <c r="BD127" s="125">
        <f ca="1">OFFSET('Impact Inputs'!BL$8,$C127,0)</f>
        <v>0</v>
      </c>
      <c r="BE127" s="125">
        <f ca="1">OFFSET('Impact Inputs'!BM$8,$C127,0)</f>
        <v>0</v>
      </c>
      <c r="BF127" s="125">
        <f ca="1">OFFSET('Impact Inputs'!BN$8,$C127,0)</f>
        <v>0</v>
      </c>
      <c r="BG127" s="125">
        <f ca="1">OFFSET('Impact Inputs'!BO$8,$C127,0)</f>
        <v>0</v>
      </c>
      <c r="BH127" s="125">
        <f ca="1">OFFSET('Impact Inputs'!BP$8,$C127,0)</f>
        <v>0</v>
      </c>
    </row>
    <row r="128" spans="1:60">
      <c r="A128" s="104"/>
      <c r="B128" s="104"/>
      <c r="C128" s="106">
        <v>42</v>
      </c>
      <c r="D128" s="104"/>
      <c r="E128" s="104" t="str">
        <f ca="1">OFFSET('Impact Inputs'!A$6,C128,0)</f>
        <v>Impact 15</v>
      </c>
      <c r="F128" s="154" t="str">
        <f ca="1">OFFSET('Impact Inputs'!C$6,C128,0)</f>
        <v>-</v>
      </c>
      <c r="G128" s="104" t="str">
        <f ca="1">OFFSET('Impact Inputs'!E$6,C128,0)</f>
        <v>-</v>
      </c>
      <c r="H128" s="104"/>
      <c r="I128" s="104"/>
      <c r="J128" s="104"/>
      <c r="K128" s="125">
        <f ca="1">OFFSET('Impact Inputs'!S$8,$C128,0)</f>
        <v>0</v>
      </c>
      <c r="L128" s="125">
        <f ca="1">OFFSET('Impact Inputs'!T$8,$C128,0)</f>
        <v>0</v>
      </c>
      <c r="M128" s="125">
        <f ca="1">OFFSET('Impact Inputs'!U$8,$C128,0)</f>
        <v>0</v>
      </c>
      <c r="N128" s="125">
        <f ca="1">OFFSET('Impact Inputs'!V$8,$C128,0)</f>
        <v>0</v>
      </c>
      <c r="O128" s="125">
        <f ca="1">OFFSET('Impact Inputs'!W$8,$C128,0)</f>
        <v>0</v>
      </c>
      <c r="P128" s="125">
        <f ca="1">OFFSET('Impact Inputs'!X$8,$C128,0)</f>
        <v>0</v>
      </c>
      <c r="Q128" s="125">
        <f ca="1">OFFSET('Impact Inputs'!Y$8,$C128,0)</f>
        <v>0</v>
      </c>
      <c r="R128" s="125">
        <f ca="1">OFFSET('Impact Inputs'!Z$8,$C128,0)</f>
        <v>0</v>
      </c>
      <c r="S128" s="125">
        <f ca="1">OFFSET('Impact Inputs'!AA$8,$C128,0)</f>
        <v>0</v>
      </c>
      <c r="T128" s="125">
        <f ca="1">OFFSET('Impact Inputs'!AB$8,$C128,0)</f>
        <v>0</v>
      </c>
      <c r="U128" s="125">
        <f ca="1">OFFSET('Impact Inputs'!AC$8,$C128,0)</f>
        <v>0</v>
      </c>
      <c r="V128" s="125">
        <f ca="1">OFFSET('Impact Inputs'!AD$8,$C128,0)</f>
        <v>0</v>
      </c>
      <c r="W128" s="125">
        <f ca="1">OFFSET('Impact Inputs'!AE$8,$C128,0)</f>
        <v>0</v>
      </c>
      <c r="X128" s="125">
        <f ca="1">OFFSET('Impact Inputs'!AF$8,$C128,0)</f>
        <v>0</v>
      </c>
      <c r="Y128" s="125">
        <f ca="1">OFFSET('Impact Inputs'!AG$8,$C128,0)</f>
        <v>0</v>
      </c>
      <c r="Z128" s="125">
        <f ca="1">OFFSET('Impact Inputs'!AH$8,$C128,0)</f>
        <v>0</v>
      </c>
      <c r="AA128" s="125">
        <f ca="1">OFFSET('Impact Inputs'!AI$8,$C128,0)</f>
        <v>0</v>
      </c>
      <c r="AB128" s="125">
        <f ca="1">OFFSET('Impact Inputs'!AJ$8,$C128,0)</f>
        <v>0</v>
      </c>
      <c r="AC128" s="125">
        <f ca="1">OFFSET('Impact Inputs'!AK$8,$C128,0)</f>
        <v>0</v>
      </c>
      <c r="AD128" s="125">
        <f ca="1">OFFSET('Impact Inputs'!AL$8,$C128,0)</f>
        <v>0</v>
      </c>
      <c r="AE128" s="125">
        <f ca="1">OFFSET('Impact Inputs'!AM$8,$C128,0)</f>
        <v>0</v>
      </c>
      <c r="AF128" s="125">
        <f ca="1">OFFSET('Impact Inputs'!AN$8,$C128,0)</f>
        <v>0</v>
      </c>
      <c r="AG128" s="125">
        <f ca="1">OFFSET('Impact Inputs'!AO$8,$C128,0)</f>
        <v>0</v>
      </c>
      <c r="AH128" s="125">
        <f ca="1">OFFSET('Impact Inputs'!AP$8,$C128,0)</f>
        <v>0</v>
      </c>
      <c r="AI128" s="125">
        <f ca="1">OFFSET('Impact Inputs'!AQ$8,$C128,0)</f>
        <v>0</v>
      </c>
      <c r="AJ128" s="125">
        <f ca="1">OFFSET('Impact Inputs'!AR$8,$C128,0)</f>
        <v>0</v>
      </c>
      <c r="AK128" s="125">
        <f ca="1">OFFSET('Impact Inputs'!AS$8,$C128,0)</f>
        <v>0</v>
      </c>
      <c r="AL128" s="125">
        <f ca="1">OFFSET('Impact Inputs'!AT$8,$C128,0)</f>
        <v>0</v>
      </c>
      <c r="AM128" s="125">
        <f ca="1">OFFSET('Impact Inputs'!AU$8,$C128,0)</f>
        <v>0</v>
      </c>
      <c r="AN128" s="125">
        <f ca="1">OFFSET('Impact Inputs'!AV$8,$C128,0)</f>
        <v>0</v>
      </c>
      <c r="AO128" s="125">
        <f ca="1">OFFSET('Impact Inputs'!AW$8,$C128,0)</f>
        <v>0</v>
      </c>
      <c r="AP128" s="125">
        <f ca="1">OFFSET('Impact Inputs'!AX$8,$C128,0)</f>
        <v>0</v>
      </c>
      <c r="AQ128" s="125">
        <f ca="1">OFFSET('Impact Inputs'!AY$8,$C128,0)</f>
        <v>0</v>
      </c>
      <c r="AR128" s="125">
        <f ca="1">OFFSET('Impact Inputs'!AZ$8,$C128,0)</f>
        <v>0</v>
      </c>
      <c r="AS128" s="125">
        <f ca="1">OFFSET('Impact Inputs'!BA$8,$C128,0)</f>
        <v>0</v>
      </c>
      <c r="AT128" s="125">
        <f ca="1">OFFSET('Impact Inputs'!BB$8,$C128,0)</f>
        <v>0</v>
      </c>
      <c r="AU128" s="125">
        <f ca="1">OFFSET('Impact Inputs'!BC$8,$C128,0)</f>
        <v>0</v>
      </c>
      <c r="AV128" s="125">
        <f ca="1">OFFSET('Impact Inputs'!BD$8,$C128,0)</f>
        <v>0</v>
      </c>
      <c r="AW128" s="125">
        <f ca="1">OFFSET('Impact Inputs'!BE$8,$C128,0)</f>
        <v>0</v>
      </c>
      <c r="AX128" s="125">
        <f ca="1">OFFSET('Impact Inputs'!BF$8,$C128,0)</f>
        <v>0</v>
      </c>
      <c r="AY128" s="125">
        <f ca="1">OFFSET('Impact Inputs'!BG$8,$C128,0)</f>
        <v>0</v>
      </c>
      <c r="AZ128" s="125">
        <f ca="1">OFFSET('Impact Inputs'!BH$8,$C128,0)</f>
        <v>0</v>
      </c>
      <c r="BA128" s="125">
        <f ca="1">OFFSET('Impact Inputs'!BI$8,$C128,0)</f>
        <v>0</v>
      </c>
      <c r="BB128" s="125">
        <f ca="1">OFFSET('Impact Inputs'!BJ$8,$C128,0)</f>
        <v>0</v>
      </c>
      <c r="BC128" s="125">
        <f ca="1">OFFSET('Impact Inputs'!BK$8,$C128,0)</f>
        <v>0</v>
      </c>
      <c r="BD128" s="125">
        <f ca="1">OFFSET('Impact Inputs'!BL$8,$C128,0)</f>
        <v>0</v>
      </c>
      <c r="BE128" s="125">
        <f ca="1">OFFSET('Impact Inputs'!BM$8,$C128,0)</f>
        <v>0</v>
      </c>
      <c r="BF128" s="125">
        <f ca="1">OFFSET('Impact Inputs'!BN$8,$C128,0)</f>
        <v>0</v>
      </c>
      <c r="BG128" s="125">
        <f ca="1">OFFSET('Impact Inputs'!BO$8,$C128,0)</f>
        <v>0</v>
      </c>
      <c r="BH128" s="125">
        <f ca="1">OFFSET('Impact Inputs'!BP$8,$C128,0)</f>
        <v>0</v>
      </c>
    </row>
    <row r="129" spans="1:60">
      <c r="A129" s="104"/>
      <c r="B129" s="104"/>
      <c r="C129" s="104">
        <v>45</v>
      </c>
      <c r="D129" s="104"/>
      <c r="E129" s="104" t="str">
        <f ca="1">OFFSET('Impact Inputs'!A$6,C129,0)</f>
        <v>Impact 16</v>
      </c>
      <c r="F129" s="154" t="str">
        <f ca="1">OFFSET('Impact Inputs'!C$6,C129,0)</f>
        <v>-</v>
      </c>
      <c r="G129" s="104" t="str">
        <f ca="1">OFFSET('Impact Inputs'!E$6,C129,0)</f>
        <v>-</v>
      </c>
      <c r="H129" s="104"/>
      <c r="I129" s="104"/>
      <c r="J129" s="104"/>
      <c r="K129" s="125">
        <f ca="1">OFFSET('Impact Inputs'!S$8,$C129,0)</f>
        <v>0</v>
      </c>
      <c r="L129" s="125">
        <f ca="1">OFFSET('Impact Inputs'!T$8,$C129,0)</f>
        <v>0</v>
      </c>
      <c r="M129" s="125">
        <f ca="1">OFFSET('Impact Inputs'!U$8,$C129,0)</f>
        <v>0</v>
      </c>
      <c r="N129" s="125">
        <f ca="1">OFFSET('Impact Inputs'!V$8,$C129,0)</f>
        <v>0</v>
      </c>
      <c r="O129" s="125">
        <f ca="1">OFFSET('Impact Inputs'!W$8,$C129,0)</f>
        <v>0</v>
      </c>
      <c r="P129" s="125">
        <f ca="1">OFFSET('Impact Inputs'!X$8,$C129,0)</f>
        <v>0</v>
      </c>
      <c r="Q129" s="125">
        <f ca="1">OFFSET('Impact Inputs'!Y$8,$C129,0)</f>
        <v>0</v>
      </c>
      <c r="R129" s="125">
        <f ca="1">OFFSET('Impact Inputs'!Z$8,$C129,0)</f>
        <v>0</v>
      </c>
      <c r="S129" s="125">
        <f ca="1">OFFSET('Impact Inputs'!AA$8,$C129,0)</f>
        <v>0</v>
      </c>
      <c r="T129" s="125">
        <f ca="1">OFFSET('Impact Inputs'!AB$8,$C129,0)</f>
        <v>0</v>
      </c>
      <c r="U129" s="125">
        <f ca="1">OFFSET('Impact Inputs'!AC$8,$C129,0)</f>
        <v>0</v>
      </c>
      <c r="V129" s="125">
        <f ca="1">OFFSET('Impact Inputs'!AD$8,$C129,0)</f>
        <v>0</v>
      </c>
      <c r="W129" s="125">
        <f ca="1">OFFSET('Impact Inputs'!AE$8,$C129,0)</f>
        <v>0</v>
      </c>
      <c r="X129" s="125">
        <f ca="1">OFFSET('Impact Inputs'!AF$8,$C129,0)</f>
        <v>0</v>
      </c>
      <c r="Y129" s="125">
        <f ca="1">OFFSET('Impact Inputs'!AG$8,$C129,0)</f>
        <v>0</v>
      </c>
      <c r="Z129" s="125">
        <f ca="1">OFFSET('Impact Inputs'!AH$8,$C129,0)</f>
        <v>0</v>
      </c>
      <c r="AA129" s="125">
        <f ca="1">OFFSET('Impact Inputs'!AI$8,$C129,0)</f>
        <v>0</v>
      </c>
      <c r="AB129" s="125">
        <f ca="1">OFFSET('Impact Inputs'!AJ$8,$C129,0)</f>
        <v>0</v>
      </c>
      <c r="AC129" s="125">
        <f ca="1">OFFSET('Impact Inputs'!AK$8,$C129,0)</f>
        <v>0</v>
      </c>
      <c r="AD129" s="125">
        <f ca="1">OFFSET('Impact Inputs'!AL$8,$C129,0)</f>
        <v>0</v>
      </c>
      <c r="AE129" s="125">
        <f ca="1">OFFSET('Impact Inputs'!AM$8,$C129,0)</f>
        <v>0</v>
      </c>
      <c r="AF129" s="125">
        <f ca="1">OFFSET('Impact Inputs'!AN$8,$C129,0)</f>
        <v>0</v>
      </c>
      <c r="AG129" s="125">
        <f ca="1">OFFSET('Impact Inputs'!AO$8,$C129,0)</f>
        <v>0</v>
      </c>
      <c r="AH129" s="125">
        <f ca="1">OFFSET('Impact Inputs'!AP$8,$C129,0)</f>
        <v>0</v>
      </c>
      <c r="AI129" s="125">
        <f ca="1">OFFSET('Impact Inputs'!AQ$8,$C129,0)</f>
        <v>0</v>
      </c>
      <c r="AJ129" s="125">
        <f ca="1">OFFSET('Impact Inputs'!AR$8,$C129,0)</f>
        <v>0</v>
      </c>
      <c r="AK129" s="125">
        <f ca="1">OFFSET('Impact Inputs'!AS$8,$C129,0)</f>
        <v>0</v>
      </c>
      <c r="AL129" s="125">
        <f ca="1">OFFSET('Impact Inputs'!AT$8,$C129,0)</f>
        <v>0</v>
      </c>
      <c r="AM129" s="125">
        <f ca="1">OFFSET('Impact Inputs'!AU$8,$C129,0)</f>
        <v>0</v>
      </c>
      <c r="AN129" s="125">
        <f ca="1">OFFSET('Impact Inputs'!AV$8,$C129,0)</f>
        <v>0</v>
      </c>
      <c r="AO129" s="125">
        <f ca="1">OFFSET('Impact Inputs'!AW$8,$C129,0)</f>
        <v>0</v>
      </c>
      <c r="AP129" s="125">
        <f ca="1">OFFSET('Impact Inputs'!AX$8,$C129,0)</f>
        <v>0</v>
      </c>
      <c r="AQ129" s="125">
        <f ca="1">OFFSET('Impact Inputs'!AY$8,$C129,0)</f>
        <v>0</v>
      </c>
      <c r="AR129" s="125">
        <f ca="1">OFFSET('Impact Inputs'!AZ$8,$C129,0)</f>
        <v>0</v>
      </c>
      <c r="AS129" s="125">
        <f ca="1">OFFSET('Impact Inputs'!BA$8,$C129,0)</f>
        <v>0</v>
      </c>
      <c r="AT129" s="125">
        <f ca="1">OFFSET('Impact Inputs'!BB$8,$C129,0)</f>
        <v>0</v>
      </c>
      <c r="AU129" s="125">
        <f ca="1">OFFSET('Impact Inputs'!BC$8,$C129,0)</f>
        <v>0</v>
      </c>
      <c r="AV129" s="125">
        <f ca="1">OFFSET('Impact Inputs'!BD$8,$C129,0)</f>
        <v>0</v>
      </c>
      <c r="AW129" s="125">
        <f ca="1">OFFSET('Impact Inputs'!BE$8,$C129,0)</f>
        <v>0</v>
      </c>
      <c r="AX129" s="125">
        <f ca="1">OFFSET('Impact Inputs'!BF$8,$C129,0)</f>
        <v>0</v>
      </c>
      <c r="AY129" s="125">
        <f ca="1">OFFSET('Impact Inputs'!BG$8,$C129,0)</f>
        <v>0</v>
      </c>
      <c r="AZ129" s="125">
        <f ca="1">OFFSET('Impact Inputs'!BH$8,$C129,0)</f>
        <v>0</v>
      </c>
      <c r="BA129" s="125">
        <f ca="1">OFFSET('Impact Inputs'!BI$8,$C129,0)</f>
        <v>0</v>
      </c>
      <c r="BB129" s="125">
        <f ca="1">OFFSET('Impact Inputs'!BJ$8,$C129,0)</f>
        <v>0</v>
      </c>
      <c r="BC129" s="125">
        <f ca="1">OFFSET('Impact Inputs'!BK$8,$C129,0)</f>
        <v>0</v>
      </c>
      <c r="BD129" s="125">
        <f ca="1">OFFSET('Impact Inputs'!BL$8,$C129,0)</f>
        <v>0</v>
      </c>
      <c r="BE129" s="125">
        <f ca="1">OFFSET('Impact Inputs'!BM$8,$C129,0)</f>
        <v>0</v>
      </c>
      <c r="BF129" s="125">
        <f ca="1">OFFSET('Impact Inputs'!BN$8,$C129,0)</f>
        <v>0</v>
      </c>
      <c r="BG129" s="125">
        <f ca="1">OFFSET('Impact Inputs'!BO$8,$C129,0)</f>
        <v>0</v>
      </c>
      <c r="BH129" s="125">
        <f ca="1">OFFSET('Impact Inputs'!BP$8,$C129,0)</f>
        <v>0</v>
      </c>
    </row>
    <row r="130" spans="1:60">
      <c r="A130" s="104"/>
      <c r="B130" s="104"/>
      <c r="C130" s="104">
        <v>48</v>
      </c>
      <c r="D130" s="104"/>
      <c r="E130" s="104" t="str">
        <f ca="1">OFFSET('Impact Inputs'!A$6,C130,0)</f>
        <v>Impact 17</v>
      </c>
      <c r="F130" s="154" t="str">
        <f ca="1">OFFSET('Impact Inputs'!C$6,C130,0)</f>
        <v>-</v>
      </c>
      <c r="G130" s="104" t="str">
        <f ca="1">OFFSET('Impact Inputs'!E$6,C130,0)</f>
        <v>-</v>
      </c>
      <c r="H130" s="104"/>
      <c r="I130" s="104"/>
      <c r="J130" s="104"/>
      <c r="K130" s="125">
        <f ca="1">OFFSET('Impact Inputs'!S$8,$C130,0)</f>
        <v>0</v>
      </c>
      <c r="L130" s="125">
        <f ca="1">OFFSET('Impact Inputs'!T$8,$C130,0)</f>
        <v>0</v>
      </c>
      <c r="M130" s="125">
        <f ca="1">OFFSET('Impact Inputs'!U$8,$C130,0)</f>
        <v>0</v>
      </c>
      <c r="N130" s="125">
        <f ca="1">OFFSET('Impact Inputs'!V$8,$C130,0)</f>
        <v>0</v>
      </c>
      <c r="O130" s="125">
        <f ca="1">OFFSET('Impact Inputs'!W$8,$C130,0)</f>
        <v>0</v>
      </c>
      <c r="P130" s="125">
        <f ca="1">OFFSET('Impact Inputs'!X$8,$C130,0)</f>
        <v>0</v>
      </c>
      <c r="Q130" s="125">
        <f ca="1">OFFSET('Impact Inputs'!Y$8,$C130,0)</f>
        <v>0</v>
      </c>
      <c r="R130" s="125">
        <f ca="1">OFFSET('Impact Inputs'!Z$8,$C130,0)</f>
        <v>0</v>
      </c>
      <c r="S130" s="125">
        <f ca="1">OFFSET('Impact Inputs'!AA$8,$C130,0)</f>
        <v>0</v>
      </c>
      <c r="T130" s="125">
        <f ca="1">OFFSET('Impact Inputs'!AB$8,$C130,0)</f>
        <v>0</v>
      </c>
      <c r="U130" s="125">
        <f ca="1">OFFSET('Impact Inputs'!AC$8,$C130,0)</f>
        <v>0</v>
      </c>
      <c r="V130" s="125">
        <f ca="1">OFFSET('Impact Inputs'!AD$8,$C130,0)</f>
        <v>0</v>
      </c>
      <c r="W130" s="125">
        <f ca="1">OFFSET('Impact Inputs'!AE$8,$C130,0)</f>
        <v>0</v>
      </c>
      <c r="X130" s="125">
        <f ca="1">OFFSET('Impact Inputs'!AF$8,$C130,0)</f>
        <v>0</v>
      </c>
      <c r="Y130" s="125">
        <f ca="1">OFFSET('Impact Inputs'!AG$8,$C130,0)</f>
        <v>0</v>
      </c>
      <c r="Z130" s="125">
        <f ca="1">OFFSET('Impact Inputs'!AH$8,$C130,0)</f>
        <v>0</v>
      </c>
      <c r="AA130" s="125">
        <f ca="1">OFFSET('Impact Inputs'!AI$8,$C130,0)</f>
        <v>0</v>
      </c>
      <c r="AB130" s="125">
        <f ca="1">OFFSET('Impact Inputs'!AJ$8,$C130,0)</f>
        <v>0</v>
      </c>
      <c r="AC130" s="125">
        <f ca="1">OFFSET('Impact Inputs'!AK$8,$C130,0)</f>
        <v>0</v>
      </c>
      <c r="AD130" s="125">
        <f ca="1">OFFSET('Impact Inputs'!AL$8,$C130,0)</f>
        <v>0</v>
      </c>
      <c r="AE130" s="125">
        <f ca="1">OFFSET('Impact Inputs'!AM$8,$C130,0)</f>
        <v>0</v>
      </c>
      <c r="AF130" s="125">
        <f ca="1">OFFSET('Impact Inputs'!AN$8,$C130,0)</f>
        <v>0</v>
      </c>
      <c r="AG130" s="125">
        <f ca="1">OFFSET('Impact Inputs'!AO$8,$C130,0)</f>
        <v>0</v>
      </c>
      <c r="AH130" s="125">
        <f ca="1">OFFSET('Impact Inputs'!AP$8,$C130,0)</f>
        <v>0</v>
      </c>
      <c r="AI130" s="125">
        <f ca="1">OFFSET('Impact Inputs'!AQ$8,$C130,0)</f>
        <v>0</v>
      </c>
      <c r="AJ130" s="125">
        <f ca="1">OFFSET('Impact Inputs'!AR$8,$C130,0)</f>
        <v>0</v>
      </c>
      <c r="AK130" s="125">
        <f ca="1">OFFSET('Impact Inputs'!AS$8,$C130,0)</f>
        <v>0</v>
      </c>
      <c r="AL130" s="125">
        <f ca="1">OFFSET('Impact Inputs'!AT$8,$C130,0)</f>
        <v>0</v>
      </c>
      <c r="AM130" s="125">
        <f ca="1">OFFSET('Impact Inputs'!AU$8,$C130,0)</f>
        <v>0</v>
      </c>
      <c r="AN130" s="125">
        <f ca="1">OFFSET('Impact Inputs'!AV$8,$C130,0)</f>
        <v>0</v>
      </c>
      <c r="AO130" s="125">
        <f ca="1">OFFSET('Impact Inputs'!AW$8,$C130,0)</f>
        <v>0</v>
      </c>
      <c r="AP130" s="125">
        <f ca="1">OFFSET('Impact Inputs'!AX$8,$C130,0)</f>
        <v>0</v>
      </c>
      <c r="AQ130" s="125">
        <f ca="1">OFFSET('Impact Inputs'!AY$8,$C130,0)</f>
        <v>0</v>
      </c>
      <c r="AR130" s="125">
        <f ca="1">OFFSET('Impact Inputs'!AZ$8,$C130,0)</f>
        <v>0</v>
      </c>
      <c r="AS130" s="125">
        <f ca="1">OFFSET('Impact Inputs'!BA$8,$C130,0)</f>
        <v>0</v>
      </c>
      <c r="AT130" s="125">
        <f ca="1">OFFSET('Impact Inputs'!BB$8,$C130,0)</f>
        <v>0</v>
      </c>
      <c r="AU130" s="125">
        <f ca="1">OFFSET('Impact Inputs'!BC$8,$C130,0)</f>
        <v>0</v>
      </c>
      <c r="AV130" s="125">
        <f ca="1">OFFSET('Impact Inputs'!BD$8,$C130,0)</f>
        <v>0</v>
      </c>
      <c r="AW130" s="125">
        <f ca="1">OFFSET('Impact Inputs'!BE$8,$C130,0)</f>
        <v>0</v>
      </c>
      <c r="AX130" s="125">
        <f ca="1">OFFSET('Impact Inputs'!BF$8,$C130,0)</f>
        <v>0</v>
      </c>
      <c r="AY130" s="125">
        <f ca="1">OFFSET('Impact Inputs'!BG$8,$C130,0)</f>
        <v>0</v>
      </c>
      <c r="AZ130" s="125">
        <f ca="1">OFFSET('Impact Inputs'!BH$8,$C130,0)</f>
        <v>0</v>
      </c>
      <c r="BA130" s="125">
        <f ca="1">OFFSET('Impact Inputs'!BI$8,$C130,0)</f>
        <v>0</v>
      </c>
      <c r="BB130" s="125">
        <f ca="1">OFFSET('Impact Inputs'!BJ$8,$C130,0)</f>
        <v>0</v>
      </c>
      <c r="BC130" s="125">
        <f ca="1">OFFSET('Impact Inputs'!BK$8,$C130,0)</f>
        <v>0</v>
      </c>
      <c r="BD130" s="125">
        <f ca="1">OFFSET('Impact Inputs'!BL$8,$C130,0)</f>
        <v>0</v>
      </c>
      <c r="BE130" s="125">
        <f ca="1">OFFSET('Impact Inputs'!BM$8,$C130,0)</f>
        <v>0</v>
      </c>
      <c r="BF130" s="125">
        <f ca="1">OFFSET('Impact Inputs'!BN$8,$C130,0)</f>
        <v>0</v>
      </c>
      <c r="BG130" s="125">
        <f ca="1">OFFSET('Impact Inputs'!BO$8,$C130,0)</f>
        <v>0</v>
      </c>
      <c r="BH130" s="125">
        <f ca="1">OFFSET('Impact Inputs'!BP$8,$C130,0)</f>
        <v>0</v>
      </c>
    </row>
    <row r="131" spans="1:60">
      <c r="A131" s="104"/>
      <c r="B131" s="104"/>
      <c r="C131" s="104">
        <v>51</v>
      </c>
      <c r="D131" s="104"/>
      <c r="E131" s="104" t="str">
        <f ca="1">OFFSET('Impact Inputs'!A$6,C131,0)</f>
        <v>Impact 18</v>
      </c>
      <c r="F131" s="154" t="str">
        <f ca="1">OFFSET('Impact Inputs'!C$6,C131,0)</f>
        <v>-</v>
      </c>
      <c r="G131" s="104" t="str">
        <f ca="1">OFFSET('Impact Inputs'!E$6,C131,0)</f>
        <v>-</v>
      </c>
      <c r="H131" s="104"/>
      <c r="I131" s="104"/>
      <c r="J131" s="104"/>
      <c r="K131" s="125">
        <f ca="1">OFFSET('Impact Inputs'!S$8,$C131,0)</f>
        <v>0</v>
      </c>
      <c r="L131" s="125">
        <f ca="1">OFFSET('Impact Inputs'!T$8,$C131,0)</f>
        <v>0</v>
      </c>
      <c r="M131" s="125">
        <f ca="1">OFFSET('Impact Inputs'!U$8,$C131,0)</f>
        <v>0</v>
      </c>
      <c r="N131" s="125">
        <f ca="1">OFFSET('Impact Inputs'!V$8,$C131,0)</f>
        <v>0</v>
      </c>
      <c r="O131" s="125">
        <f ca="1">OFFSET('Impact Inputs'!W$8,$C131,0)</f>
        <v>0</v>
      </c>
      <c r="P131" s="125">
        <f ca="1">OFFSET('Impact Inputs'!X$8,$C131,0)</f>
        <v>0</v>
      </c>
      <c r="Q131" s="125">
        <f ca="1">OFFSET('Impact Inputs'!Y$8,$C131,0)</f>
        <v>0</v>
      </c>
      <c r="R131" s="125">
        <f ca="1">OFFSET('Impact Inputs'!Z$8,$C131,0)</f>
        <v>0</v>
      </c>
      <c r="S131" s="125">
        <f ca="1">OFFSET('Impact Inputs'!AA$8,$C131,0)</f>
        <v>0</v>
      </c>
      <c r="T131" s="125">
        <f ca="1">OFFSET('Impact Inputs'!AB$8,$C131,0)</f>
        <v>0</v>
      </c>
      <c r="U131" s="125">
        <f ca="1">OFFSET('Impact Inputs'!AC$8,$C131,0)</f>
        <v>0</v>
      </c>
      <c r="V131" s="125">
        <f ca="1">OFFSET('Impact Inputs'!AD$8,$C131,0)</f>
        <v>0</v>
      </c>
      <c r="W131" s="125">
        <f ca="1">OFFSET('Impact Inputs'!AE$8,$C131,0)</f>
        <v>0</v>
      </c>
      <c r="X131" s="125">
        <f ca="1">OFFSET('Impact Inputs'!AF$8,$C131,0)</f>
        <v>0</v>
      </c>
      <c r="Y131" s="125">
        <f ca="1">OFFSET('Impact Inputs'!AG$8,$C131,0)</f>
        <v>0</v>
      </c>
      <c r="Z131" s="125">
        <f ca="1">OFFSET('Impact Inputs'!AH$8,$C131,0)</f>
        <v>0</v>
      </c>
      <c r="AA131" s="125">
        <f ca="1">OFFSET('Impact Inputs'!AI$8,$C131,0)</f>
        <v>0</v>
      </c>
      <c r="AB131" s="125">
        <f ca="1">OFFSET('Impact Inputs'!AJ$8,$C131,0)</f>
        <v>0</v>
      </c>
      <c r="AC131" s="125">
        <f ca="1">OFFSET('Impact Inputs'!AK$8,$C131,0)</f>
        <v>0</v>
      </c>
      <c r="AD131" s="125">
        <f ca="1">OFFSET('Impact Inputs'!AL$8,$C131,0)</f>
        <v>0</v>
      </c>
      <c r="AE131" s="125">
        <f ca="1">OFFSET('Impact Inputs'!AM$8,$C131,0)</f>
        <v>0</v>
      </c>
      <c r="AF131" s="125">
        <f ca="1">OFFSET('Impact Inputs'!AN$8,$C131,0)</f>
        <v>0</v>
      </c>
      <c r="AG131" s="125">
        <f ca="1">OFFSET('Impact Inputs'!AO$8,$C131,0)</f>
        <v>0</v>
      </c>
      <c r="AH131" s="125">
        <f ca="1">OFFSET('Impact Inputs'!AP$8,$C131,0)</f>
        <v>0</v>
      </c>
      <c r="AI131" s="125">
        <f ca="1">OFFSET('Impact Inputs'!AQ$8,$C131,0)</f>
        <v>0</v>
      </c>
      <c r="AJ131" s="125">
        <f ca="1">OFFSET('Impact Inputs'!AR$8,$C131,0)</f>
        <v>0</v>
      </c>
      <c r="AK131" s="125">
        <f ca="1">OFFSET('Impact Inputs'!AS$8,$C131,0)</f>
        <v>0</v>
      </c>
      <c r="AL131" s="125">
        <f ca="1">OFFSET('Impact Inputs'!AT$8,$C131,0)</f>
        <v>0</v>
      </c>
      <c r="AM131" s="125">
        <f ca="1">OFFSET('Impact Inputs'!AU$8,$C131,0)</f>
        <v>0</v>
      </c>
      <c r="AN131" s="125">
        <f ca="1">OFFSET('Impact Inputs'!AV$8,$C131,0)</f>
        <v>0</v>
      </c>
      <c r="AO131" s="125">
        <f ca="1">OFFSET('Impact Inputs'!AW$8,$C131,0)</f>
        <v>0</v>
      </c>
      <c r="AP131" s="125">
        <f ca="1">OFFSET('Impact Inputs'!AX$8,$C131,0)</f>
        <v>0</v>
      </c>
      <c r="AQ131" s="125">
        <f ca="1">OFFSET('Impact Inputs'!AY$8,$C131,0)</f>
        <v>0</v>
      </c>
      <c r="AR131" s="125">
        <f ca="1">OFFSET('Impact Inputs'!AZ$8,$C131,0)</f>
        <v>0</v>
      </c>
      <c r="AS131" s="125">
        <f ca="1">OFFSET('Impact Inputs'!BA$8,$C131,0)</f>
        <v>0</v>
      </c>
      <c r="AT131" s="125">
        <f ca="1">OFFSET('Impact Inputs'!BB$8,$C131,0)</f>
        <v>0</v>
      </c>
      <c r="AU131" s="125">
        <f ca="1">OFFSET('Impact Inputs'!BC$8,$C131,0)</f>
        <v>0</v>
      </c>
      <c r="AV131" s="125">
        <f ca="1">OFFSET('Impact Inputs'!BD$8,$C131,0)</f>
        <v>0</v>
      </c>
      <c r="AW131" s="125">
        <f ca="1">OFFSET('Impact Inputs'!BE$8,$C131,0)</f>
        <v>0</v>
      </c>
      <c r="AX131" s="125">
        <f ca="1">OFFSET('Impact Inputs'!BF$8,$C131,0)</f>
        <v>0</v>
      </c>
      <c r="AY131" s="125">
        <f ca="1">OFFSET('Impact Inputs'!BG$8,$C131,0)</f>
        <v>0</v>
      </c>
      <c r="AZ131" s="125">
        <f ca="1">OFFSET('Impact Inputs'!BH$8,$C131,0)</f>
        <v>0</v>
      </c>
      <c r="BA131" s="125">
        <f ca="1">OFFSET('Impact Inputs'!BI$8,$C131,0)</f>
        <v>0</v>
      </c>
      <c r="BB131" s="125">
        <f ca="1">OFFSET('Impact Inputs'!BJ$8,$C131,0)</f>
        <v>0</v>
      </c>
      <c r="BC131" s="125">
        <f ca="1">OFFSET('Impact Inputs'!BK$8,$C131,0)</f>
        <v>0</v>
      </c>
      <c r="BD131" s="125">
        <f ca="1">OFFSET('Impact Inputs'!BL$8,$C131,0)</f>
        <v>0</v>
      </c>
      <c r="BE131" s="125">
        <f ca="1">OFFSET('Impact Inputs'!BM$8,$C131,0)</f>
        <v>0</v>
      </c>
      <c r="BF131" s="125">
        <f ca="1">OFFSET('Impact Inputs'!BN$8,$C131,0)</f>
        <v>0</v>
      </c>
      <c r="BG131" s="125">
        <f ca="1">OFFSET('Impact Inputs'!BO$8,$C131,0)</f>
        <v>0</v>
      </c>
      <c r="BH131" s="125">
        <f ca="1">OFFSET('Impact Inputs'!BP$8,$C131,0)</f>
        <v>0</v>
      </c>
    </row>
    <row r="132" spans="1:60">
      <c r="A132" s="104"/>
      <c r="B132" s="104"/>
      <c r="C132" s="106">
        <v>54</v>
      </c>
      <c r="D132" s="104"/>
      <c r="E132" s="104" t="str">
        <f ca="1">OFFSET('Impact Inputs'!A$6,C132,0)</f>
        <v>Impact 19</v>
      </c>
      <c r="F132" s="154" t="str">
        <f ca="1">OFFSET('Impact Inputs'!C$6,C132,0)</f>
        <v>-</v>
      </c>
      <c r="G132" s="104" t="str">
        <f ca="1">OFFSET('Impact Inputs'!E$6,C132,0)</f>
        <v>-</v>
      </c>
      <c r="H132" s="104"/>
      <c r="I132" s="104"/>
      <c r="J132" s="104"/>
      <c r="K132" s="125">
        <f ca="1">OFFSET('Impact Inputs'!S$8,$C132,0)</f>
        <v>0</v>
      </c>
      <c r="L132" s="125">
        <f ca="1">OFFSET('Impact Inputs'!T$8,$C132,0)</f>
        <v>0</v>
      </c>
      <c r="M132" s="125">
        <f ca="1">OFFSET('Impact Inputs'!U$8,$C132,0)</f>
        <v>0</v>
      </c>
      <c r="N132" s="125">
        <f ca="1">OFFSET('Impact Inputs'!V$8,$C132,0)</f>
        <v>0</v>
      </c>
      <c r="O132" s="125">
        <f ca="1">OFFSET('Impact Inputs'!W$8,$C132,0)</f>
        <v>0</v>
      </c>
      <c r="P132" s="125">
        <f ca="1">OFFSET('Impact Inputs'!X$8,$C132,0)</f>
        <v>0</v>
      </c>
      <c r="Q132" s="125">
        <f ca="1">OFFSET('Impact Inputs'!Y$8,$C132,0)</f>
        <v>0</v>
      </c>
      <c r="R132" s="125">
        <f ca="1">OFFSET('Impact Inputs'!Z$8,$C132,0)</f>
        <v>0</v>
      </c>
      <c r="S132" s="125">
        <f ca="1">OFFSET('Impact Inputs'!AA$8,$C132,0)</f>
        <v>0</v>
      </c>
      <c r="T132" s="125">
        <f ca="1">OFFSET('Impact Inputs'!AB$8,$C132,0)</f>
        <v>0</v>
      </c>
      <c r="U132" s="125">
        <f ca="1">OFFSET('Impact Inputs'!AC$8,$C132,0)</f>
        <v>0</v>
      </c>
      <c r="V132" s="125">
        <f ca="1">OFFSET('Impact Inputs'!AD$8,$C132,0)</f>
        <v>0</v>
      </c>
      <c r="W132" s="125">
        <f ca="1">OFFSET('Impact Inputs'!AE$8,$C132,0)</f>
        <v>0</v>
      </c>
      <c r="X132" s="125">
        <f ca="1">OFFSET('Impact Inputs'!AF$8,$C132,0)</f>
        <v>0</v>
      </c>
      <c r="Y132" s="125">
        <f ca="1">OFFSET('Impact Inputs'!AG$8,$C132,0)</f>
        <v>0</v>
      </c>
      <c r="Z132" s="125">
        <f ca="1">OFFSET('Impact Inputs'!AH$8,$C132,0)</f>
        <v>0</v>
      </c>
      <c r="AA132" s="125">
        <f ca="1">OFFSET('Impact Inputs'!AI$8,$C132,0)</f>
        <v>0</v>
      </c>
      <c r="AB132" s="125">
        <f ca="1">OFFSET('Impact Inputs'!AJ$8,$C132,0)</f>
        <v>0</v>
      </c>
      <c r="AC132" s="125">
        <f ca="1">OFFSET('Impact Inputs'!AK$8,$C132,0)</f>
        <v>0</v>
      </c>
      <c r="AD132" s="125">
        <f ca="1">OFFSET('Impact Inputs'!AL$8,$C132,0)</f>
        <v>0</v>
      </c>
      <c r="AE132" s="125">
        <f ca="1">OFFSET('Impact Inputs'!AM$8,$C132,0)</f>
        <v>0</v>
      </c>
      <c r="AF132" s="125">
        <f ca="1">OFFSET('Impact Inputs'!AN$8,$C132,0)</f>
        <v>0</v>
      </c>
      <c r="AG132" s="125">
        <f ca="1">OFFSET('Impact Inputs'!AO$8,$C132,0)</f>
        <v>0</v>
      </c>
      <c r="AH132" s="125">
        <f ca="1">OFFSET('Impact Inputs'!AP$8,$C132,0)</f>
        <v>0</v>
      </c>
      <c r="AI132" s="125">
        <f ca="1">OFFSET('Impact Inputs'!AQ$8,$C132,0)</f>
        <v>0</v>
      </c>
      <c r="AJ132" s="125">
        <f ca="1">OFFSET('Impact Inputs'!AR$8,$C132,0)</f>
        <v>0</v>
      </c>
      <c r="AK132" s="125">
        <f ca="1">OFFSET('Impact Inputs'!AS$8,$C132,0)</f>
        <v>0</v>
      </c>
      <c r="AL132" s="125">
        <f ca="1">OFFSET('Impact Inputs'!AT$8,$C132,0)</f>
        <v>0</v>
      </c>
      <c r="AM132" s="125">
        <f ca="1">OFFSET('Impact Inputs'!AU$8,$C132,0)</f>
        <v>0</v>
      </c>
      <c r="AN132" s="125">
        <f ca="1">OFFSET('Impact Inputs'!AV$8,$C132,0)</f>
        <v>0</v>
      </c>
      <c r="AO132" s="125">
        <f ca="1">OFFSET('Impact Inputs'!AW$8,$C132,0)</f>
        <v>0</v>
      </c>
      <c r="AP132" s="125">
        <f ca="1">OFFSET('Impact Inputs'!AX$8,$C132,0)</f>
        <v>0</v>
      </c>
      <c r="AQ132" s="125">
        <f ca="1">OFFSET('Impact Inputs'!AY$8,$C132,0)</f>
        <v>0</v>
      </c>
      <c r="AR132" s="125">
        <f ca="1">OFFSET('Impact Inputs'!AZ$8,$C132,0)</f>
        <v>0</v>
      </c>
      <c r="AS132" s="125">
        <f ca="1">OFFSET('Impact Inputs'!BA$8,$C132,0)</f>
        <v>0</v>
      </c>
      <c r="AT132" s="125">
        <f ca="1">OFFSET('Impact Inputs'!BB$8,$C132,0)</f>
        <v>0</v>
      </c>
      <c r="AU132" s="125">
        <f ca="1">OFFSET('Impact Inputs'!BC$8,$C132,0)</f>
        <v>0</v>
      </c>
      <c r="AV132" s="125">
        <f ca="1">OFFSET('Impact Inputs'!BD$8,$C132,0)</f>
        <v>0</v>
      </c>
      <c r="AW132" s="125">
        <f ca="1">OFFSET('Impact Inputs'!BE$8,$C132,0)</f>
        <v>0</v>
      </c>
      <c r="AX132" s="125">
        <f ca="1">OFFSET('Impact Inputs'!BF$8,$C132,0)</f>
        <v>0</v>
      </c>
      <c r="AY132" s="125">
        <f ca="1">OFFSET('Impact Inputs'!BG$8,$C132,0)</f>
        <v>0</v>
      </c>
      <c r="AZ132" s="125">
        <f ca="1">OFFSET('Impact Inputs'!BH$8,$C132,0)</f>
        <v>0</v>
      </c>
      <c r="BA132" s="125">
        <f ca="1">OFFSET('Impact Inputs'!BI$8,$C132,0)</f>
        <v>0</v>
      </c>
      <c r="BB132" s="125">
        <f ca="1">OFFSET('Impact Inputs'!BJ$8,$C132,0)</f>
        <v>0</v>
      </c>
      <c r="BC132" s="125">
        <f ca="1">OFFSET('Impact Inputs'!BK$8,$C132,0)</f>
        <v>0</v>
      </c>
      <c r="BD132" s="125">
        <f ca="1">OFFSET('Impact Inputs'!BL$8,$C132,0)</f>
        <v>0</v>
      </c>
      <c r="BE132" s="125">
        <f ca="1">OFFSET('Impact Inputs'!BM$8,$C132,0)</f>
        <v>0</v>
      </c>
      <c r="BF132" s="125">
        <f ca="1">OFFSET('Impact Inputs'!BN$8,$C132,0)</f>
        <v>0</v>
      </c>
      <c r="BG132" s="125">
        <f ca="1">OFFSET('Impact Inputs'!BO$8,$C132,0)</f>
        <v>0</v>
      </c>
      <c r="BH132" s="125">
        <f ca="1">OFFSET('Impact Inputs'!BP$8,$C132,0)</f>
        <v>0</v>
      </c>
    </row>
    <row r="133" spans="1:60">
      <c r="A133" s="104"/>
      <c r="B133" s="104"/>
      <c r="C133" s="106">
        <v>57</v>
      </c>
      <c r="D133" s="104"/>
      <c r="E133" s="104" t="str">
        <f ca="1">OFFSET('Impact Inputs'!A$6,C133,0)</f>
        <v>Impact 20</v>
      </c>
      <c r="F133" s="154" t="str">
        <f ca="1">OFFSET('Impact Inputs'!C$6,C133,0)</f>
        <v>-</v>
      </c>
      <c r="G133" s="104" t="str">
        <f ca="1">OFFSET('Impact Inputs'!E$6,C133,0)</f>
        <v>-</v>
      </c>
      <c r="H133" s="104"/>
      <c r="I133" s="104"/>
      <c r="J133" s="104"/>
      <c r="K133" s="125">
        <f ca="1">OFFSET('Impact Inputs'!S$8,$C133,0)</f>
        <v>0</v>
      </c>
      <c r="L133" s="125">
        <f ca="1">OFFSET('Impact Inputs'!T$8,$C133,0)</f>
        <v>0</v>
      </c>
      <c r="M133" s="125">
        <f ca="1">OFFSET('Impact Inputs'!U$8,$C133,0)</f>
        <v>0</v>
      </c>
      <c r="N133" s="125">
        <f ca="1">OFFSET('Impact Inputs'!V$8,$C133,0)</f>
        <v>0</v>
      </c>
      <c r="O133" s="125">
        <f ca="1">OFFSET('Impact Inputs'!W$8,$C133,0)</f>
        <v>0</v>
      </c>
      <c r="P133" s="125">
        <f ca="1">OFFSET('Impact Inputs'!X$8,$C133,0)</f>
        <v>0</v>
      </c>
      <c r="Q133" s="125">
        <f ca="1">OFFSET('Impact Inputs'!Y$8,$C133,0)</f>
        <v>0</v>
      </c>
      <c r="R133" s="125">
        <f ca="1">OFFSET('Impact Inputs'!Z$8,$C133,0)</f>
        <v>0</v>
      </c>
      <c r="S133" s="125">
        <f ca="1">OFFSET('Impact Inputs'!AA$8,$C133,0)</f>
        <v>0</v>
      </c>
      <c r="T133" s="125">
        <f ca="1">OFFSET('Impact Inputs'!AB$8,$C133,0)</f>
        <v>0</v>
      </c>
      <c r="U133" s="125">
        <f ca="1">OFFSET('Impact Inputs'!AC$8,$C133,0)</f>
        <v>0</v>
      </c>
      <c r="V133" s="125">
        <f ca="1">OFFSET('Impact Inputs'!AD$8,$C133,0)</f>
        <v>0</v>
      </c>
      <c r="W133" s="125">
        <f ca="1">OFFSET('Impact Inputs'!AE$8,$C133,0)</f>
        <v>0</v>
      </c>
      <c r="X133" s="125">
        <f ca="1">OFFSET('Impact Inputs'!AF$8,$C133,0)</f>
        <v>0</v>
      </c>
      <c r="Y133" s="125">
        <f ca="1">OFFSET('Impact Inputs'!AG$8,$C133,0)</f>
        <v>0</v>
      </c>
      <c r="Z133" s="125">
        <f ca="1">OFFSET('Impact Inputs'!AH$8,$C133,0)</f>
        <v>0</v>
      </c>
      <c r="AA133" s="125">
        <f ca="1">OFFSET('Impact Inputs'!AI$8,$C133,0)</f>
        <v>0</v>
      </c>
      <c r="AB133" s="125">
        <f ca="1">OFFSET('Impact Inputs'!AJ$8,$C133,0)</f>
        <v>0</v>
      </c>
      <c r="AC133" s="125">
        <f ca="1">OFFSET('Impact Inputs'!AK$8,$C133,0)</f>
        <v>0</v>
      </c>
      <c r="AD133" s="125">
        <f ca="1">OFFSET('Impact Inputs'!AL$8,$C133,0)</f>
        <v>0</v>
      </c>
      <c r="AE133" s="125">
        <f ca="1">OFFSET('Impact Inputs'!AM$8,$C133,0)</f>
        <v>0</v>
      </c>
      <c r="AF133" s="125">
        <f ca="1">OFFSET('Impact Inputs'!AN$8,$C133,0)</f>
        <v>0</v>
      </c>
      <c r="AG133" s="125">
        <f ca="1">OFFSET('Impact Inputs'!AO$8,$C133,0)</f>
        <v>0</v>
      </c>
      <c r="AH133" s="125">
        <f ca="1">OFFSET('Impact Inputs'!AP$8,$C133,0)</f>
        <v>0</v>
      </c>
      <c r="AI133" s="125">
        <f ca="1">OFFSET('Impact Inputs'!AQ$8,$C133,0)</f>
        <v>0</v>
      </c>
      <c r="AJ133" s="125">
        <f ca="1">OFFSET('Impact Inputs'!AR$8,$C133,0)</f>
        <v>0</v>
      </c>
      <c r="AK133" s="125">
        <f ca="1">OFFSET('Impact Inputs'!AS$8,$C133,0)</f>
        <v>0</v>
      </c>
      <c r="AL133" s="125">
        <f ca="1">OFFSET('Impact Inputs'!AT$8,$C133,0)</f>
        <v>0</v>
      </c>
      <c r="AM133" s="125">
        <f ca="1">OFFSET('Impact Inputs'!AU$8,$C133,0)</f>
        <v>0</v>
      </c>
      <c r="AN133" s="125">
        <f ca="1">OFFSET('Impact Inputs'!AV$8,$C133,0)</f>
        <v>0</v>
      </c>
      <c r="AO133" s="125">
        <f ca="1">OFFSET('Impact Inputs'!AW$8,$C133,0)</f>
        <v>0</v>
      </c>
      <c r="AP133" s="125">
        <f ca="1">OFFSET('Impact Inputs'!AX$8,$C133,0)</f>
        <v>0</v>
      </c>
      <c r="AQ133" s="125">
        <f ca="1">OFFSET('Impact Inputs'!AY$8,$C133,0)</f>
        <v>0</v>
      </c>
      <c r="AR133" s="125">
        <f ca="1">OFFSET('Impact Inputs'!AZ$8,$C133,0)</f>
        <v>0</v>
      </c>
      <c r="AS133" s="125">
        <f ca="1">OFFSET('Impact Inputs'!BA$8,$C133,0)</f>
        <v>0</v>
      </c>
      <c r="AT133" s="125">
        <f ca="1">OFFSET('Impact Inputs'!BB$8,$C133,0)</f>
        <v>0</v>
      </c>
      <c r="AU133" s="125">
        <f ca="1">OFFSET('Impact Inputs'!BC$8,$C133,0)</f>
        <v>0</v>
      </c>
      <c r="AV133" s="125">
        <f ca="1">OFFSET('Impact Inputs'!BD$8,$C133,0)</f>
        <v>0</v>
      </c>
      <c r="AW133" s="125">
        <f ca="1">OFFSET('Impact Inputs'!BE$8,$C133,0)</f>
        <v>0</v>
      </c>
      <c r="AX133" s="125">
        <f ca="1">OFFSET('Impact Inputs'!BF$8,$C133,0)</f>
        <v>0</v>
      </c>
      <c r="AY133" s="125">
        <f ca="1">OFFSET('Impact Inputs'!BG$8,$C133,0)</f>
        <v>0</v>
      </c>
      <c r="AZ133" s="125">
        <f ca="1">OFFSET('Impact Inputs'!BH$8,$C133,0)</f>
        <v>0</v>
      </c>
      <c r="BA133" s="125">
        <f ca="1">OFFSET('Impact Inputs'!BI$8,$C133,0)</f>
        <v>0</v>
      </c>
      <c r="BB133" s="125">
        <f ca="1">OFFSET('Impact Inputs'!BJ$8,$C133,0)</f>
        <v>0</v>
      </c>
      <c r="BC133" s="125">
        <f ca="1">OFFSET('Impact Inputs'!BK$8,$C133,0)</f>
        <v>0</v>
      </c>
      <c r="BD133" s="125">
        <f ca="1">OFFSET('Impact Inputs'!BL$8,$C133,0)</f>
        <v>0</v>
      </c>
      <c r="BE133" s="125">
        <f ca="1">OFFSET('Impact Inputs'!BM$8,$C133,0)</f>
        <v>0</v>
      </c>
      <c r="BF133" s="125">
        <f ca="1">OFFSET('Impact Inputs'!BN$8,$C133,0)</f>
        <v>0</v>
      </c>
      <c r="BG133" s="125">
        <f ca="1">OFFSET('Impact Inputs'!BO$8,$C133,0)</f>
        <v>0</v>
      </c>
      <c r="BH133" s="125">
        <f ca="1">OFFSET('Impact Inputs'!BP$8,$C133,0)</f>
        <v>0</v>
      </c>
    </row>
    <row r="134" spans="1:60">
      <c r="A134" s="104"/>
      <c r="B134" s="104"/>
      <c r="C134" s="104">
        <v>60</v>
      </c>
      <c r="D134" s="104"/>
      <c r="E134" s="104" t="str">
        <f ca="1">OFFSET('Impact Inputs'!A$6,C134,0)</f>
        <v>Impact 21</v>
      </c>
      <c r="F134" s="154" t="str">
        <f ca="1">OFFSET('Impact Inputs'!C$6,C134,0)</f>
        <v>-</v>
      </c>
      <c r="G134" s="104" t="str">
        <f ca="1">OFFSET('Impact Inputs'!E$6,C134,0)</f>
        <v>-</v>
      </c>
      <c r="H134" s="104"/>
      <c r="I134" s="104"/>
      <c r="J134" s="104"/>
      <c r="K134" s="125">
        <f ca="1">OFFSET('Impact Inputs'!S$8,$C134,0)</f>
        <v>0</v>
      </c>
      <c r="L134" s="125">
        <f ca="1">OFFSET('Impact Inputs'!T$8,$C134,0)</f>
        <v>0</v>
      </c>
      <c r="M134" s="125">
        <f ca="1">OFFSET('Impact Inputs'!U$8,$C134,0)</f>
        <v>0</v>
      </c>
      <c r="N134" s="125">
        <f ca="1">OFFSET('Impact Inputs'!V$8,$C134,0)</f>
        <v>0</v>
      </c>
      <c r="O134" s="125">
        <f ca="1">OFFSET('Impact Inputs'!W$8,$C134,0)</f>
        <v>0</v>
      </c>
      <c r="P134" s="125">
        <f ca="1">OFFSET('Impact Inputs'!X$8,$C134,0)</f>
        <v>0</v>
      </c>
      <c r="Q134" s="125">
        <f ca="1">OFFSET('Impact Inputs'!Y$8,$C134,0)</f>
        <v>0</v>
      </c>
      <c r="R134" s="125">
        <f ca="1">OFFSET('Impact Inputs'!Z$8,$C134,0)</f>
        <v>0</v>
      </c>
      <c r="S134" s="125">
        <f ca="1">OFFSET('Impact Inputs'!AA$8,$C134,0)</f>
        <v>0</v>
      </c>
      <c r="T134" s="125">
        <f ca="1">OFFSET('Impact Inputs'!AB$8,$C134,0)</f>
        <v>0</v>
      </c>
      <c r="U134" s="125">
        <f ca="1">OFFSET('Impact Inputs'!AC$8,$C134,0)</f>
        <v>0</v>
      </c>
      <c r="V134" s="125">
        <f ca="1">OFFSET('Impact Inputs'!AD$8,$C134,0)</f>
        <v>0</v>
      </c>
      <c r="W134" s="125">
        <f ca="1">OFFSET('Impact Inputs'!AE$8,$C134,0)</f>
        <v>0</v>
      </c>
      <c r="X134" s="125">
        <f ca="1">OFFSET('Impact Inputs'!AF$8,$C134,0)</f>
        <v>0</v>
      </c>
      <c r="Y134" s="125">
        <f ca="1">OFFSET('Impact Inputs'!AG$8,$C134,0)</f>
        <v>0</v>
      </c>
      <c r="Z134" s="125">
        <f ca="1">OFFSET('Impact Inputs'!AH$8,$C134,0)</f>
        <v>0</v>
      </c>
      <c r="AA134" s="125">
        <f ca="1">OFFSET('Impact Inputs'!AI$8,$C134,0)</f>
        <v>0</v>
      </c>
      <c r="AB134" s="125">
        <f ca="1">OFFSET('Impact Inputs'!AJ$8,$C134,0)</f>
        <v>0</v>
      </c>
      <c r="AC134" s="125">
        <f ca="1">OFFSET('Impact Inputs'!AK$8,$C134,0)</f>
        <v>0</v>
      </c>
      <c r="AD134" s="125">
        <f ca="1">OFFSET('Impact Inputs'!AL$8,$C134,0)</f>
        <v>0</v>
      </c>
      <c r="AE134" s="125">
        <f ca="1">OFFSET('Impact Inputs'!AM$8,$C134,0)</f>
        <v>0</v>
      </c>
      <c r="AF134" s="125">
        <f ca="1">OFFSET('Impact Inputs'!AN$8,$C134,0)</f>
        <v>0</v>
      </c>
      <c r="AG134" s="125">
        <f ca="1">OFFSET('Impact Inputs'!AO$8,$C134,0)</f>
        <v>0</v>
      </c>
      <c r="AH134" s="125">
        <f ca="1">OFFSET('Impact Inputs'!AP$8,$C134,0)</f>
        <v>0</v>
      </c>
      <c r="AI134" s="125">
        <f ca="1">OFFSET('Impact Inputs'!AQ$8,$C134,0)</f>
        <v>0</v>
      </c>
      <c r="AJ134" s="125">
        <f ca="1">OFFSET('Impact Inputs'!AR$8,$C134,0)</f>
        <v>0</v>
      </c>
      <c r="AK134" s="125">
        <f ca="1">OFFSET('Impact Inputs'!AS$8,$C134,0)</f>
        <v>0</v>
      </c>
      <c r="AL134" s="125">
        <f ca="1">OFFSET('Impact Inputs'!AT$8,$C134,0)</f>
        <v>0</v>
      </c>
      <c r="AM134" s="125">
        <f ca="1">OFFSET('Impact Inputs'!AU$8,$C134,0)</f>
        <v>0</v>
      </c>
      <c r="AN134" s="125">
        <f ca="1">OFFSET('Impact Inputs'!AV$8,$C134,0)</f>
        <v>0</v>
      </c>
      <c r="AO134" s="125">
        <f ca="1">OFFSET('Impact Inputs'!AW$8,$C134,0)</f>
        <v>0</v>
      </c>
      <c r="AP134" s="125">
        <f ca="1">OFFSET('Impact Inputs'!AX$8,$C134,0)</f>
        <v>0</v>
      </c>
      <c r="AQ134" s="125">
        <f ca="1">OFFSET('Impact Inputs'!AY$8,$C134,0)</f>
        <v>0</v>
      </c>
      <c r="AR134" s="125">
        <f ca="1">OFFSET('Impact Inputs'!AZ$8,$C134,0)</f>
        <v>0</v>
      </c>
      <c r="AS134" s="125">
        <f ca="1">OFFSET('Impact Inputs'!BA$8,$C134,0)</f>
        <v>0</v>
      </c>
      <c r="AT134" s="125">
        <f ca="1">OFFSET('Impact Inputs'!BB$8,$C134,0)</f>
        <v>0</v>
      </c>
      <c r="AU134" s="125">
        <f ca="1">OFFSET('Impact Inputs'!BC$8,$C134,0)</f>
        <v>0</v>
      </c>
      <c r="AV134" s="125">
        <f ca="1">OFFSET('Impact Inputs'!BD$8,$C134,0)</f>
        <v>0</v>
      </c>
      <c r="AW134" s="125">
        <f ca="1">OFFSET('Impact Inputs'!BE$8,$C134,0)</f>
        <v>0</v>
      </c>
      <c r="AX134" s="125">
        <f ca="1">OFFSET('Impact Inputs'!BF$8,$C134,0)</f>
        <v>0</v>
      </c>
      <c r="AY134" s="125">
        <f ca="1">OFFSET('Impact Inputs'!BG$8,$C134,0)</f>
        <v>0</v>
      </c>
      <c r="AZ134" s="125">
        <f ca="1">OFFSET('Impact Inputs'!BH$8,$C134,0)</f>
        <v>0</v>
      </c>
      <c r="BA134" s="125">
        <f ca="1">OFFSET('Impact Inputs'!BI$8,$C134,0)</f>
        <v>0</v>
      </c>
      <c r="BB134" s="125">
        <f ca="1">OFFSET('Impact Inputs'!BJ$8,$C134,0)</f>
        <v>0</v>
      </c>
      <c r="BC134" s="125">
        <f ca="1">OFFSET('Impact Inputs'!BK$8,$C134,0)</f>
        <v>0</v>
      </c>
      <c r="BD134" s="125">
        <f ca="1">OFFSET('Impact Inputs'!BL$8,$C134,0)</f>
        <v>0</v>
      </c>
      <c r="BE134" s="125">
        <f ca="1">OFFSET('Impact Inputs'!BM$8,$C134,0)</f>
        <v>0</v>
      </c>
      <c r="BF134" s="125">
        <f ca="1">OFFSET('Impact Inputs'!BN$8,$C134,0)</f>
        <v>0</v>
      </c>
      <c r="BG134" s="125">
        <f ca="1">OFFSET('Impact Inputs'!BO$8,$C134,0)</f>
        <v>0</v>
      </c>
      <c r="BH134" s="125">
        <f ca="1">OFFSET('Impact Inputs'!BP$8,$C134,0)</f>
        <v>0</v>
      </c>
    </row>
    <row r="135" spans="1:60">
      <c r="A135" s="104"/>
      <c r="B135" s="104"/>
      <c r="C135" s="104">
        <v>63</v>
      </c>
      <c r="D135" s="104"/>
      <c r="E135" s="104" t="str">
        <f ca="1">OFFSET('Impact Inputs'!A$6,C135,0)</f>
        <v>Impact 22</v>
      </c>
      <c r="F135" s="154" t="str">
        <f ca="1">OFFSET('Impact Inputs'!C$6,C135,0)</f>
        <v>-</v>
      </c>
      <c r="G135" s="104" t="str">
        <f ca="1">OFFSET('Impact Inputs'!E$6,C135,0)</f>
        <v>-</v>
      </c>
      <c r="H135" s="104"/>
      <c r="I135" s="104"/>
      <c r="J135" s="104"/>
      <c r="K135" s="125">
        <f ca="1">OFFSET('Impact Inputs'!S$8,$C135,0)</f>
        <v>0</v>
      </c>
      <c r="L135" s="125">
        <f ca="1">OFFSET('Impact Inputs'!T$8,$C135,0)</f>
        <v>0</v>
      </c>
      <c r="M135" s="125">
        <f ca="1">OFFSET('Impact Inputs'!U$8,$C135,0)</f>
        <v>0</v>
      </c>
      <c r="N135" s="125">
        <f ca="1">OFFSET('Impact Inputs'!V$8,$C135,0)</f>
        <v>0</v>
      </c>
      <c r="O135" s="125">
        <f ca="1">OFFSET('Impact Inputs'!W$8,$C135,0)</f>
        <v>0</v>
      </c>
      <c r="P135" s="125">
        <f ca="1">OFFSET('Impact Inputs'!X$8,$C135,0)</f>
        <v>0</v>
      </c>
      <c r="Q135" s="125">
        <f ca="1">OFFSET('Impact Inputs'!Y$8,$C135,0)</f>
        <v>0</v>
      </c>
      <c r="R135" s="125">
        <f ca="1">OFFSET('Impact Inputs'!Z$8,$C135,0)</f>
        <v>0</v>
      </c>
      <c r="S135" s="125">
        <f ca="1">OFFSET('Impact Inputs'!AA$8,$C135,0)</f>
        <v>0</v>
      </c>
      <c r="T135" s="125">
        <f ca="1">OFFSET('Impact Inputs'!AB$8,$C135,0)</f>
        <v>0</v>
      </c>
      <c r="U135" s="125">
        <f ca="1">OFFSET('Impact Inputs'!AC$8,$C135,0)</f>
        <v>0</v>
      </c>
      <c r="V135" s="125">
        <f ca="1">OFFSET('Impact Inputs'!AD$8,$C135,0)</f>
        <v>0</v>
      </c>
      <c r="W135" s="125">
        <f ca="1">OFFSET('Impact Inputs'!AE$8,$C135,0)</f>
        <v>0</v>
      </c>
      <c r="X135" s="125">
        <f ca="1">OFFSET('Impact Inputs'!AF$8,$C135,0)</f>
        <v>0</v>
      </c>
      <c r="Y135" s="125">
        <f ca="1">OFFSET('Impact Inputs'!AG$8,$C135,0)</f>
        <v>0</v>
      </c>
      <c r="Z135" s="125">
        <f ca="1">OFFSET('Impact Inputs'!AH$8,$C135,0)</f>
        <v>0</v>
      </c>
      <c r="AA135" s="125">
        <f ca="1">OFFSET('Impact Inputs'!AI$8,$C135,0)</f>
        <v>0</v>
      </c>
      <c r="AB135" s="125">
        <f ca="1">OFFSET('Impact Inputs'!AJ$8,$C135,0)</f>
        <v>0</v>
      </c>
      <c r="AC135" s="125">
        <f ca="1">OFFSET('Impact Inputs'!AK$8,$C135,0)</f>
        <v>0</v>
      </c>
      <c r="AD135" s="125">
        <f ca="1">OFFSET('Impact Inputs'!AL$8,$C135,0)</f>
        <v>0</v>
      </c>
      <c r="AE135" s="125">
        <f ca="1">OFFSET('Impact Inputs'!AM$8,$C135,0)</f>
        <v>0</v>
      </c>
      <c r="AF135" s="125">
        <f ca="1">OFFSET('Impact Inputs'!AN$8,$C135,0)</f>
        <v>0</v>
      </c>
      <c r="AG135" s="125">
        <f ca="1">OFFSET('Impact Inputs'!AO$8,$C135,0)</f>
        <v>0</v>
      </c>
      <c r="AH135" s="125">
        <f ca="1">OFFSET('Impact Inputs'!AP$8,$C135,0)</f>
        <v>0</v>
      </c>
      <c r="AI135" s="125">
        <f ca="1">OFFSET('Impact Inputs'!AQ$8,$C135,0)</f>
        <v>0</v>
      </c>
      <c r="AJ135" s="125">
        <f ca="1">OFFSET('Impact Inputs'!AR$8,$C135,0)</f>
        <v>0</v>
      </c>
      <c r="AK135" s="125">
        <f ca="1">OFFSET('Impact Inputs'!AS$8,$C135,0)</f>
        <v>0</v>
      </c>
      <c r="AL135" s="125">
        <f ca="1">OFFSET('Impact Inputs'!AT$8,$C135,0)</f>
        <v>0</v>
      </c>
      <c r="AM135" s="125">
        <f ca="1">OFFSET('Impact Inputs'!AU$8,$C135,0)</f>
        <v>0</v>
      </c>
      <c r="AN135" s="125">
        <f ca="1">OFFSET('Impact Inputs'!AV$8,$C135,0)</f>
        <v>0</v>
      </c>
      <c r="AO135" s="125">
        <f ca="1">OFFSET('Impact Inputs'!AW$8,$C135,0)</f>
        <v>0</v>
      </c>
      <c r="AP135" s="125">
        <f ca="1">OFFSET('Impact Inputs'!AX$8,$C135,0)</f>
        <v>0</v>
      </c>
      <c r="AQ135" s="125">
        <f ca="1">OFFSET('Impact Inputs'!AY$8,$C135,0)</f>
        <v>0</v>
      </c>
      <c r="AR135" s="125">
        <f ca="1">OFFSET('Impact Inputs'!AZ$8,$C135,0)</f>
        <v>0</v>
      </c>
      <c r="AS135" s="125">
        <f ca="1">OFFSET('Impact Inputs'!BA$8,$C135,0)</f>
        <v>0</v>
      </c>
      <c r="AT135" s="125">
        <f ca="1">OFFSET('Impact Inputs'!BB$8,$C135,0)</f>
        <v>0</v>
      </c>
      <c r="AU135" s="125">
        <f ca="1">OFFSET('Impact Inputs'!BC$8,$C135,0)</f>
        <v>0</v>
      </c>
      <c r="AV135" s="125">
        <f ca="1">OFFSET('Impact Inputs'!BD$8,$C135,0)</f>
        <v>0</v>
      </c>
      <c r="AW135" s="125">
        <f ca="1">OFFSET('Impact Inputs'!BE$8,$C135,0)</f>
        <v>0</v>
      </c>
      <c r="AX135" s="125">
        <f ca="1">OFFSET('Impact Inputs'!BF$8,$C135,0)</f>
        <v>0</v>
      </c>
      <c r="AY135" s="125">
        <f ca="1">OFFSET('Impact Inputs'!BG$8,$C135,0)</f>
        <v>0</v>
      </c>
      <c r="AZ135" s="125">
        <f ca="1">OFFSET('Impact Inputs'!BH$8,$C135,0)</f>
        <v>0</v>
      </c>
      <c r="BA135" s="125">
        <f ca="1">OFFSET('Impact Inputs'!BI$8,$C135,0)</f>
        <v>0</v>
      </c>
      <c r="BB135" s="125">
        <f ca="1">OFFSET('Impact Inputs'!BJ$8,$C135,0)</f>
        <v>0</v>
      </c>
      <c r="BC135" s="125">
        <f ca="1">OFFSET('Impact Inputs'!BK$8,$C135,0)</f>
        <v>0</v>
      </c>
      <c r="BD135" s="125">
        <f ca="1">OFFSET('Impact Inputs'!BL$8,$C135,0)</f>
        <v>0</v>
      </c>
      <c r="BE135" s="125">
        <f ca="1">OFFSET('Impact Inputs'!BM$8,$C135,0)</f>
        <v>0</v>
      </c>
      <c r="BF135" s="125">
        <f ca="1">OFFSET('Impact Inputs'!BN$8,$C135,0)</f>
        <v>0</v>
      </c>
      <c r="BG135" s="125">
        <f ca="1">OFFSET('Impact Inputs'!BO$8,$C135,0)</f>
        <v>0</v>
      </c>
      <c r="BH135" s="125">
        <f ca="1">OFFSET('Impact Inputs'!BP$8,$C135,0)</f>
        <v>0</v>
      </c>
    </row>
    <row r="136" spans="1:60">
      <c r="A136" s="104"/>
      <c r="B136" s="104"/>
      <c r="C136" s="104">
        <v>66</v>
      </c>
      <c r="D136" s="104"/>
      <c r="E136" s="104" t="str">
        <f ca="1">OFFSET('Impact Inputs'!A$6,C136,0)</f>
        <v>Impact 23</v>
      </c>
      <c r="F136" s="154" t="str">
        <f ca="1">OFFSET('Impact Inputs'!C$6,C136,0)</f>
        <v>-</v>
      </c>
      <c r="G136" s="104" t="str">
        <f ca="1">OFFSET('Impact Inputs'!E$6,C136,0)</f>
        <v>-</v>
      </c>
      <c r="H136" s="104"/>
      <c r="I136" s="104"/>
      <c r="J136" s="104"/>
      <c r="K136" s="125">
        <f ca="1">OFFSET('Impact Inputs'!S$8,$C136,0)</f>
        <v>0</v>
      </c>
      <c r="L136" s="125">
        <f ca="1">OFFSET('Impact Inputs'!T$8,$C136,0)</f>
        <v>0</v>
      </c>
      <c r="M136" s="125">
        <f ca="1">OFFSET('Impact Inputs'!U$8,$C136,0)</f>
        <v>0</v>
      </c>
      <c r="N136" s="125">
        <f ca="1">OFFSET('Impact Inputs'!V$8,$C136,0)</f>
        <v>0</v>
      </c>
      <c r="O136" s="125">
        <f ca="1">OFFSET('Impact Inputs'!W$8,$C136,0)</f>
        <v>0</v>
      </c>
      <c r="P136" s="125">
        <f ca="1">OFFSET('Impact Inputs'!X$8,$C136,0)</f>
        <v>0</v>
      </c>
      <c r="Q136" s="125">
        <f ca="1">OFFSET('Impact Inputs'!Y$8,$C136,0)</f>
        <v>0</v>
      </c>
      <c r="R136" s="125">
        <f ca="1">OFFSET('Impact Inputs'!Z$8,$C136,0)</f>
        <v>0</v>
      </c>
      <c r="S136" s="125">
        <f ca="1">OFFSET('Impact Inputs'!AA$8,$C136,0)</f>
        <v>0</v>
      </c>
      <c r="T136" s="125">
        <f ca="1">OFFSET('Impact Inputs'!AB$8,$C136,0)</f>
        <v>0</v>
      </c>
      <c r="U136" s="125">
        <f ca="1">OFFSET('Impact Inputs'!AC$8,$C136,0)</f>
        <v>0</v>
      </c>
      <c r="V136" s="125">
        <f ca="1">OFFSET('Impact Inputs'!AD$8,$C136,0)</f>
        <v>0</v>
      </c>
      <c r="W136" s="125">
        <f ca="1">OFFSET('Impact Inputs'!AE$8,$C136,0)</f>
        <v>0</v>
      </c>
      <c r="X136" s="125">
        <f ca="1">OFFSET('Impact Inputs'!AF$8,$C136,0)</f>
        <v>0</v>
      </c>
      <c r="Y136" s="125">
        <f ca="1">OFFSET('Impact Inputs'!AG$8,$C136,0)</f>
        <v>0</v>
      </c>
      <c r="Z136" s="125">
        <f ca="1">OFFSET('Impact Inputs'!AH$8,$C136,0)</f>
        <v>0</v>
      </c>
      <c r="AA136" s="125">
        <f ca="1">OFFSET('Impact Inputs'!AI$8,$C136,0)</f>
        <v>0</v>
      </c>
      <c r="AB136" s="125">
        <f ca="1">OFFSET('Impact Inputs'!AJ$8,$C136,0)</f>
        <v>0</v>
      </c>
      <c r="AC136" s="125">
        <f ca="1">OFFSET('Impact Inputs'!AK$8,$C136,0)</f>
        <v>0</v>
      </c>
      <c r="AD136" s="125">
        <f ca="1">OFFSET('Impact Inputs'!AL$8,$C136,0)</f>
        <v>0</v>
      </c>
      <c r="AE136" s="125">
        <f ca="1">OFFSET('Impact Inputs'!AM$8,$C136,0)</f>
        <v>0</v>
      </c>
      <c r="AF136" s="125">
        <f ca="1">OFFSET('Impact Inputs'!AN$8,$C136,0)</f>
        <v>0</v>
      </c>
      <c r="AG136" s="125">
        <f ca="1">OFFSET('Impact Inputs'!AO$8,$C136,0)</f>
        <v>0</v>
      </c>
      <c r="AH136" s="125">
        <f ca="1">OFFSET('Impact Inputs'!AP$8,$C136,0)</f>
        <v>0</v>
      </c>
      <c r="AI136" s="125">
        <f ca="1">OFFSET('Impact Inputs'!AQ$8,$C136,0)</f>
        <v>0</v>
      </c>
      <c r="AJ136" s="125">
        <f ca="1">OFFSET('Impact Inputs'!AR$8,$C136,0)</f>
        <v>0</v>
      </c>
      <c r="AK136" s="125">
        <f ca="1">OFFSET('Impact Inputs'!AS$8,$C136,0)</f>
        <v>0</v>
      </c>
      <c r="AL136" s="125">
        <f ca="1">OFFSET('Impact Inputs'!AT$8,$C136,0)</f>
        <v>0</v>
      </c>
      <c r="AM136" s="125">
        <f ca="1">OFFSET('Impact Inputs'!AU$8,$C136,0)</f>
        <v>0</v>
      </c>
      <c r="AN136" s="125">
        <f ca="1">OFFSET('Impact Inputs'!AV$8,$C136,0)</f>
        <v>0</v>
      </c>
      <c r="AO136" s="125">
        <f ca="1">OFFSET('Impact Inputs'!AW$8,$C136,0)</f>
        <v>0</v>
      </c>
      <c r="AP136" s="125">
        <f ca="1">OFFSET('Impact Inputs'!AX$8,$C136,0)</f>
        <v>0</v>
      </c>
      <c r="AQ136" s="125">
        <f ca="1">OFFSET('Impact Inputs'!AY$8,$C136,0)</f>
        <v>0</v>
      </c>
      <c r="AR136" s="125">
        <f ca="1">OFFSET('Impact Inputs'!AZ$8,$C136,0)</f>
        <v>0</v>
      </c>
      <c r="AS136" s="125">
        <f ca="1">OFFSET('Impact Inputs'!BA$8,$C136,0)</f>
        <v>0</v>
      </c>
      <c r="AT136" s="125">
        <f ca="1">OFFSET('Impact Inputs'!BB$8,$C136,0)</f>
        <v>0</v>
      </c>
      <c r="AU136" s="125">
        <f ca="1">OFFSET('Impact Inputs'!BC$8,$C136,0)</f>
        <v>0</v>
      </c>
      <c r="AV136" s="125">
        <f ca="1">OFFSET('Impact Inputs'!BD$8,$C136,0)</f>
        <v>0</v>
      </c>
      <c r="AW136" s="125">
        <f ca="1">OFFSET('Impact Inputs'!BE$8,$C136,0)</f>
        <v>0</v>
      </c>
      <c r="AX136" s="125">
        <f ca="1">OFFSET('Impact Inputs'!BF$8,$C136,0)</f>
        <v>0</v>
      </c>
      <c r="AY136" s="125">
        <f ca="1">OFFSET('Impact Inputs'!BG$8,$C136,0)</f>
        <v>0</v>
      </c>
      <c r="AZ136" s="125">
        <f ca="1">OFFSET('Impact Inputs'!BH$8,$C136,0)</f>
        <v>0</v>
      </c>
      <c r="BA136" s="125">
        <f ca="1">OFFSET('Impact Inputs'!BI$8,$C136,0)</f>
        <v>0</v>
      </c>
      <c r="BB136" s="125">
        <f ca="1">OFFSET('Impact Inputs'!BJ$8,$C136,0)</f>
        <v>0</v>
      </c>
      <c r="BC136" s="125">
        <f ca="1">OFFSET('Impact Inputs'!BK$8,$C136,0)</f>
        <v>0</v>
      </c>
      <c r="BD136" s="125">
        <f ca="1">OFFSET('Impact Inputs'!BL$8,$C136,0)</f>
        <v>0</v>
      </c>
      <c r="BE136" s="125">
        <f ca="1">OFFSET('Impact Inputs'!BM$8,$C136,0)</f>
        <v>0</v>
      </c>
      <c r="BF136" s="125">
        <f ca="1">OFFSET('Impact Inputs'!BN$8,$C136,0)</f>
        <v>0</v>
      </c>
      <c r="BG136" s="125">
        <f ca="1">OFFSET('Impact Inputs'!BO$8,$C136,0)</f>
        <v>0</v>
      </c>
      <c r="BH136" s="125">
        <f ca="1">OFFSET('Impact Inputs'!BP$8,$C136,0)</f>
        <v>0</v>
      </c>
    </row>
    <row r="137" spans="1:60">
      <c r="A137" s="104"/>
      <c r="B137" s="104"/>
      <c r="C137" s="106">
        <v>69</v>
      </c>
      <c r="D137" s="104"/>
      <c r="E137" s="104" t="str">
        <f ca="1">OFFSET('Impact Inputs'!A$6,C137,0)</f>
        <v>Impact 24</v>
      </c>
      <c r="F137" s="154" t="str">
        <f ca="1">OFFSET('Impact Inputs'!C$6,C137,0)</f>
        <v>-</v>
      </c>
      <c r="G137" s="104" t="str">
        <f ca="1">OFFSET('Impact Inputs'!E$6,C137,0)</f>
        <v>-</v>
      </c>
      <c r="H137" s="104"/>
      <c r="I137" s="104"/>
      <c r="J137" s="104"/>
      <c r="K137" s="125">
        <f ca="1">OFFSET('Impact Inputs'!S$8,$C137,0)</f>
        <v>0</v>
      </c>
      <c r="L137" s="125">
        <f ca="1">OFFSET('Impact Inputs'!T$8,$C137,0)</f>
        <v>0</v>
      </c>
      <c r="M137" s="125">
        <f ca="1">OFFSET('Impact Inputs'!U$8,$C137,0)</f>
        <v>0</v>
      </c>
      <c r="N137" s="125">
        <f ca="1">OFFSET('Impact Inputs'!V$8,$C137,0)</f>
        <v>0</v>
      </c>
      <c r="O137" s="125">
        <f ca="1">OFFSET('Impact Inputs'!W$8,$C137,0)</f>
        <v>0</v>
      </c>
      <c r="P137" s="125">
        <f ca="1">OFFSET('Impact Inputs'!X$8,$C137,0)</f>
        <v>0</v>
      </c>
      <c r="Q137" s="125">
        <f ca="1">OFFSET('Impact Inputs'!Y$8,$C137,0)</f>
        <v>0</v>
      </c>
      <c r="R137" s="125">
        <f ca="1">OFFSET('Impact Inputs'!Z$8,$C137,0)</f>
        <v>0</v>
      </c>
      <c r="S137" s="125">
        <f ca="1">OFFSET('Impact Inputs'!AA$8,$C137,0)</f>
        <v>0</v>
      </c>
      <c r="T137" s="125">
        <f ca="1">OFFSET('Impact Inputs'!AB$8,$C137,0)</f>
        <v>0</v>
      </c>
      <c r="U137" s="125">
        <f ca="1">OFFSET('Impact Inputs'!AC$8,$C137,0)</f>
        <v>0</v>
      </c>
      <c r="V137" s="125">
        <f ca="1">OFFSET('Impact Inputs'!AD$8,$C137,0)</f>
        <v>0</v>
      </c>
      <c r="W137" s="125">
        <f ca="1">OFFSET('Impact Inputs'!AE$8,$C137,0)</f>
        <v>0</v>
      </c>
      <c r="X137" s="125">
        <f ca="1">OFFSET('Impact Inputs'!AF$8,$C137,0)</f>
        <v>0</v>
      </c>
      <c r="Y137" s="125">
        <f ca="1">OFFSET('Impact Inputs'!AG$8,$C137,0)</f>
        <v>0</v>
      </c>
      <c r="Z137" s="125">
        <f ca="1">OFFSET('Impact Inputs'!AH$8,$C137,0)</f>
        <v>0</v>
      </c>
      <c r="AA137" s="125">
        <f ca="1">OFFSET('Impact Inputs'!AI$8,$C137,0)</f>
        <v>0</v>
      </c>
      <c r="AB137" s="125">
        <f ca="1">OFFSET('Impact Inputs'!AJ$8,$C137,0)</f>
        <v>0</v>
      </c>
      <c r="AC137" s="125">
        <f ca="1">OFFSET('Impact Inputs'!AK$8,$C137,0)</f>
        <v>0</v>
      </c>
      <c r="AD137" s="125">
        <f ca="1">OFFSET('Impact Inputs'!AL$8,$C137,0)</f>
        <v>0</v>
      </c>
      <c r="AE137" s="125">
        <f ca="1">OFFSET('Impact Inputs'!AM$8,$C137,0)</f>
        <v>0</v>
      </c>
      <c r="AF137" s="125">
        <f ca="1">OFFSET('Impact Inputs'!AN$8,$C137,0)</f>
        <v>0</v>
      </c>
      <c r="AG137" s="125">
        <f ca="1">OFFSET('Impact Inputs'!AO$8,$C137,0)</f>
        <v>0</v>
      </c>
      <c r="AH137" s="125">
        <f ca="1">OFFSET('Impact Inputs'!AP$8,$C137,0)</f>
        <v>0</v>
      </c>
      <c r="AI137" s="125">
        <f ca="1">OFFSET('Impact Inputs'!AQ$8,$C137,0)</f>
        <v>0</v>
      </c>
      <c r="AJ137" s="125">
        <f ca="1">OFFSET('Impact Inputs'!AR$8,$C137,0)</f>
        <v>0</v>
      </c>
      <c r="AK137" s="125">
        <f ca="1">OFFSET('Impact Inputs'!AS$8,$C137,0)</f>
        <v>0</v>
      </c>
      <c r="AL137" s="125">
        <f ca="1">OFFSET('Impact Inputs'!AT$8,$C137,0)</f>
        <v>0</v>
      </c>
      <c r="AM137" s="125">
        <f ca="1">OFFSET('Impact Inputs'!AU$8,$C137,0)</f>
        <v>0</v>
      </c>
      <c r="AN137" s="125">
        <f ca="1">OFFSET('Impact Inputs'!AV$8,$C137,0)</f>
        <v>0</v>
      </c>
      <c r="AO137" s="125">
        <f ca="1">OFFSET('Impact Inputs'!AW$8,$C137,0)</f>
        <v>0</v>
      </c>
      <c r="AP137" s="125">
        <f ca="1">OFFSET('Impact Inputs'!AX$8,$C137,0)</f>
        <v>0</v>
      </c>
      <c r="AQ137" s="125">
        <f ca="1">OFFSET('Impact Inputs'!AY$8,$C137,0)</f>
        <v>0</v>
      </c>
      <c r="AR137" s="125">
        <f ca="1">OFFSET('Impact Inputs'!AZ$8,$C137,0)</f>
        <v>0</v>
      </c>
      <c r="AS137" s="125">
        <f ca="1">OFFSET('Impact Inputs'!BA$8,$C137,0)</f>
        <v>0</v>
      </c>
      <c r="AT137" s="125">
        <f ca="1">OFFSET('Impact Inputs'!BB$8,$C137,0)</f>
        <v>0</v>
      </c>
      <c r="AU137" s="125">
        <f ca="1">OFFSET('Impact Inputs'!BC$8,$C137,0)</f>
        <v>0</v>
      </c>
      <c r="AV137" s="125">
        <f ca="1">OFFSET('Impact Inputs'!BD$8,$C137,0)</f>
        <v>0</v>
      </c>
      <c r="AW137" s="125">
        <f ca="1">OFFSET('Impact Inputs'!BE$8,$C137,0)</f>
        <v>0</v>
      </c>
      <c r="AX137" s="125">
        <f ca="1">OFFSET('Impact Inputs'!BF$8,$C137,0)</f>
        <v>0</v>
      </c>
      <c r="AY137" s="125">
        <f ca="1">OFFSET('Impact Inputs'!BG$8,$C137,0)</f>
        <v>0</v>
      </c>
      <c r="AZ137" s="125">
        <f ca="1">OFFSET('Impact Inputs'!BH$8,$C137,0)</f>
        <v>0</v>
      </c>
      <c r="BA137" s="125">
        <f ca="1">OFFSET('Impact Inputs'!BI$8,$C137,0)</f>
        <v>0</v>
      </c>
      <c r="BB137" s="125">
        <f ca="1">OFFSET('Impact Inputs'!BJ$8,$C137,0)</f>
        <v>0</v>
      </c>
      <c r="BC137" s="125">
        <f ca="1">OFFSET('Impact Inputs'!BK$8,$C137,0)</f>
        <v>0</v>
      </c>
      <c r="BD137" s="125">
        <f ca="1">OFFSET('Impact Inputs'!BL$8,$C137,0)</f>
        <v>0</v>
      </c>
      <c r="BE137" s="125">
        <f ca="1">OFFSET('Impact Inputs'!BM$8,$C137,0)</f>
        <v>0</v>
      </c>
      <c r="BF137" s="125">
        <f ca="1">OFFSET('Impact Inputs'!BN$8,$C137,0)</f>
        <v>0</v>
      </c>
      <c r="BG137" s="125">
        <f ca="1">OFFSET('Impact Inputs'!BO$8,$C137,0)</f>
        <v>0</v>
      </c>
      <c r="BH137" s="125">
        <f ca="1">OFFSET('Impact Inputs'!BP$8,$C137,0)</f>
        <v>0</v>
      </c>
    </row>
    <row r="138" spans="1:60">
      <c r="A138" s="104"/>
      <c r="B138" s="104"/>
      <c r="C138" s="106">
        <v>72</v>
      </c>
      <c r="D138" s="104"/>
      <c r="E138" s="104" t="str">
        <f ca="1">OFFSET('Impact Inputs'!A$6,C138,0)</f>
        <v>Impact 25</v>
      </c>
      <c r="F138" s="154" t="str">
        <f ca="1">OFFSET('Impact Inputs'!C$6,C138,0)</f>
        <v>-</v>
      </c>
      <c r="G138" s="104" t="str">
        <f ca="1">OFFSET('Impact Inputs'!E$6,C138,0)</f>
        <v>-</v>
      </c>
      <c r="H138" s="104"/>
      <c r="I138" s="104"/>
      <c r="J138" s="104"/>
      <c r="K138" s="125">
        <f ca="1">OFFSET('Impact Inputs'!S$8,$C138,0)</f>
        <v>0</v>
      </c>
      <c r="L138" s="125">
        <f ca="1">OFFSET('Impact Inputs'!T$8,$C138,0)</f>
        <v>0</v>
      </c>
      <c r="M138" s="125">
        <f ca="1">OFFSET('Impact Inputs'!U$8,$C138,0)</f>
        <v>0</v>
      </c>
      <c r="N138" s="125">
        <f ca="1">OFFSET('Impact Inputs'!V$8,$C138,0)</f>
        <v>0</v>
      </c>
      <c r="O138" s="125">
        <f ca="1">OFFSET('Impact Inputs'!W$8,$C138,0)</f>
        <v>0</v>
      </c>
      <c r="P138" s="125">
        <f ca="1">OFFSET('Impact Inputs'!X$8,$C138,0)</f>
        <v>0</v>
      </c>
      <c r="Q138" s="125">
        <f ca="1">OFFSET('Impact Inputs'!Y$8,$C138,0)</f>
        <v>0</v>
      </c>
      <c r="R138" s="125">
        <f ca="1">OFFSET('Impact Inputs'!Z$8,$C138,0)</f>
        <v>0</v>
      </c>
      <c r="S138" s="125">
        <f ca="1">OFFSET('Impact Inputs'!AA$8,$C138,0)</f>
        <v>0</v>
      </c>
      <c r="T138" s="125">
        <f ca="1">OFFSET('Impact Inputs'!AB$8,$C138,0)</f>
        <v>0</v>
      </c>
      <c r="U138" s="125">
        <f ca="1">OFFSET('Impact Inputs'!AC$8,$C138,0)</f>
        <v>0</v>
      </c>
      <c r="V138" s="125">
        <f ca="1">OFFSET('Impact Inputs'!AD$8,$C138,0)</f>
        <v>0</v>
      </c>
      <c r="W138" s="125">
        <f ca="1">OFFSET('Impact Inputs'!AE$8,$C138,0)</f>
        <v>0</v>
      </c>
      <c r="X138" s="125">
        <f ca="1">OFFSET('Impact Inputs'!AF$8,$C138,0)</f>
        <v>0</v>
      </c>
      <c r="Y138" s="125">
        <f ca="1">OFFSET('Impact Inputs'!AG$8,$C138,0)</f>
        <v>0</v>
      </c>
      <c r="Z138" s="125">
        <f ca="1">OFFSET('Impact Inputs'!AH$8,$C138,0)</f>
        <v>0</v>
      </c>
      <c r="AA138" s="125">
        <f ca="1">OFFSET('Impact Inputs'!AI$8,$C138,0)</f>
        <v>0</v>
      </c>
      <c r="AB138" s="125">
        <f ca="1">OFFSET('Impact Inputs'!AJ$8,$C138,0)</f>
        <v>0</v>
      </c>
      <c r="AC138" s="125">
        <f ca="1">OFFSET('Impact Inputs'!AK$8,$C138,0)</f>
        <v>0</v>
      </c>
      <c r="AD138" s="125">
        <f ca="1">OFFSET('Impact Inputs'!AL$8,$C138,0)</f>
        <v>0</v>
      </c>
      <c r="AE138" s="125">
        <f ca="1">OFFSET('Impact Inputs'!AM$8,$C138,0)</f>
        <v>0</v>
      </c>
      <c r="AF138" s="125">
        <f ca="1">OFFSET('Impact Inputs'!AN$8,$C138,0)</f>
        <v>0</v>
      </c>
      <c r="AG138" s="125">
        <f ca="1">OFFSET('Impact Inputs'!AO$8,$C138,0)</f>
        <v>0</v>
      </c>
      <c r="AH138" s="125">
        <f ca="1">OFFSET('Impact Inputs'!AP$8,$C138,0)</f>
        <v>0</v>
      </c>
      <c r="AI138" s="125">
        <f ca="1">OFFSET('Impact Inputs'!AQ$8,$C138,0)</f>
        <v>0</v>
      </c>
      <c r="AJ138" s="125">
        <f ca="1">OFFSET('Impact Inputs'!AR$8,$C138,0)</f>
        <v>0</v>
      </c>
      <c r="AK138" s="125">
        <f ca="1">OFFSET('Impact Inputs'!AS$8,$C138,0)</f>
        <v>0</v>
      </c>
      <c r="AL138" s="125">
        <f ca="1">OFFSET('Impact Inputs'!AT$8,$C138,0)</f>
        <v>0</v>
      </c>
      <c r="AM138" s="125">
        <f ca="1">OFFSET('Impact Inputs'!AU$8,$C138,0)</f>
        <v>0</v>
      </c>
      <c r="AN138" s="125">
        <f ca="1">OFFSET('Impact Inputs'!AV$8,$C138,0)</f>
        <v>0</v>
      </c>
      <c r="AO138" s="125">
        <f ca="1">OFFSET('Impact Inputs'!AW$8,$C138,0)</f>
        <v>0</v>
      </c>
      <c r="AP138" s="125">
        <f ca="1">OFFSET('Impact Inputs'!AX$8,$C138,0)</f>
        <v>0</v>
      </c>
      <c r="AQ138" s="125">
        <f ca="1">OFFSET('Impact Inputs'!AY$8,$C138,0)</f>
        <v>0</v>
      </c>
      <c r="AR138" s="125">
        <f ca="1">OFFSET('Impact Inputs'!AZ$8,$C138,0)</f>
        <v>0</v>
      </c>
      <c r="AS138" s="125">
        <f ca="1">OFFSET('Impact Inputs'!BA$8,$C138,0)</f>
        <v>0</v>
      </c>
      <c r="AT138" s="125">
        <f ca="1">OFFSET('Impact Inputs'!BB$8,$C138,0)</f>
        <v>0</v>
      </c>
      <c r="AU138" s="125">
        <f ca="1">OFFSET('Impact Inputs'!BC$8,$C138,0)</f>
        <v>0</v>
      </c>
      <c r="AV138" s="125">
        <f ca="1">OFFSET('Impact Inputs'!BD$8,$C138,0)</f>
        <v>0</v>
      </c>
      <c r="AW138" s="125">
        <f ca="1">OFFSET('Impact Inputs'!BE$8,$C138,0)</f>
        <v>0</v>
      </c>
      <c r="AX138" s="125">
        <f ca="1">OFFSET('Impact Inputs'!BF$8,$C138,0)</f>
        <v>0</v>
      </c>
      <c r="AY138" s="125">
        <f ca="1">OFFSET('Impact Inputs'!BG$8,$C138,0)</f>
        <v>0</v>
      </c>
      <c r="AZ138" s="125">
        <f ca="1">OFFSET('Impact Inputs'!BH$8,$C138,0)</f>
        <v>0</v>
      </c>
      <c r="BA138" s="125">
        <f ca="1">OFFSET('Impact Inputs'!BI$8,$C138,0)</f>
        <v>0</v>
      </c>
      <c r="BB138" s="125">
        <f ca="1">OFFSET('Impact Inputs'!BJ$8,$C138,0)</f>
        <v>0</v>
      </c>
      <c r="BC138" s="125">
        <f ca="1">OFFSET('Impact Inputs'!BK$8,$C138,0)</f>
        <v>0</v>
      </c>
      <c r="BD138" s="125">
        <f ca="1">OFFSET('Impact Inputs'!BL$8,$C138,0)</f>
        <v>0</v>
      </c>
      <c r="BE138" s="125">
        <f ca="1">OFFSET('Impact Inputs'!BM$8,$C138,0)</f>
        <v>0</v>
      </c>
      <c r="BF138" s="125">
        <f ca="1">OFFSET('Impact Inputs'!BN$8,$C138,0)</f>
        <v>0</v>
      </c>
      <c r="BG138" s="125">
        <f ca="1">OFFSET('Impact Inputs'!BO$8,$C138,0)</f>
        <v>0</v>
      </c>
      <c r="BH138" s="125">
        <f ca="1">OFFSET('Impact Inputs'!BP$8,$C138,0)</f>
        <v>0</v>
      </c>
    </row>
    <row r="139" spans="1:60">
      <c r="A139" s="104"/>
      <c r="B139" s="104"/>
      <c r="C139" s="104">
        <v>75</v>
      </c>
      <c r="D139" s="104"/>
      <c r="E139" s="104" t="str">
        <f ca="1">OFFSET('Impact Inputs'!A$6,C139,0)</f>
        <v>Impact 26</v>
      </c>
      <c r="F139" s="154" t="str">
        <f ca="1">OFFSET('Impact Inputs'!C$6,C139,0)</f>
        <v>-</v>
      </c>
      <c r="G139" s="104" t="str">
        <f ca="1">OFFSET('Impact Inputs'!E$6,C139,0)</f>
        <v>-</v>
      </c>
      <c r="H139" s="104"/>
      <c r="I139" s="104"/>
      <c r="J139" s="104"/>
      <c r="K139" s="125">
        <f ca="1">OFFSET('Impact Inputs'!S$8,$C139,0)</f>
        <v>0</v>
      </c>
      <c r="L139" s="125">
        <f ca="1">OFFSET('Impact Inputs'!T$8,$C139,0)</f>
        <v>0</v>
      </c>
      <c r="M139" s="125">
        <f ca="1">OFFSET('Impact Inputs'!U$8,$C139,0)</f>
        <v>0</v>
      </c>
      <c r="N139" s="125">
        <f ca="1">OFFSET('Impact Inputs'!V$8,$C139,0)</f>
        <v>0</v>
      </c>
      <c r="O139" s="125">
        <f ca="1">OFFSET('Impact Inputs'!W$8,$C139,0)</f>
        <v>0</v>
      </c>
      <c r="P139" s="125">
        <f ca="1">OFFSET('Impact Inputs'!X$8,$C139,0)</f>
        <v>0</v>
      </c>
      <c r="Q139" s="125">
        <f ca="1">OFFSET('Impact Inputs'!Y$8,$C139,0)</f>
        <v>0</v>
      </c>
      <c r="R139" s="125">
        <f ca="1">OFFSET('Impact Inputs'!Z$8,$C139,0)</f>
        <v>0</v>
      </c>
      <c r="S139" s="125">
        <f ca="1">OFFSET('Impact Inputs'!AA$8,$C139,0)</f>
        <v>0</v>
      </c>
      <c r="T139" s="125">
        <f ca="1">OFFSET('Impact Inputs'!AB$8,$C139,0)</f>
        <v>0</v>
      </c>
      <c r="U139" s="125">
        <f ca="1">OFFSET('Impact Inputs'!AC$8,$C139,0)</f>
        <v>0</v>
      </c>
      <c r="V139" s="125">
        <f ca="1">OFFSET('Impact Inputs'!AD$8,$C139,0)</f>
        <v>0</v>
      </c>
      <c r="W139" s="125">
        <f ca="1">OFFSET('Impact Inputs'!AE$8,$C139,0)</f>
        <v>0</v>
      </c>
      <c r="X139" s="125">
        <f ca="1">OFFSET('Impact Inputs'!AF$8,$C139,0)</f>
        <v>0</v>
      </c>
      <c r="Y139" s="125">
        <f ca="1">OFFSET('Impact Inputs'!AG$8,$C139,0)</f>
        <v>0</v>
      </c>
      <c r="Z139" s="125">
        <f ca="1">OFFSET('Impact Inputs'!AH$8,$C139,0)</f>
        <v>0</v>
      </c>
      <c r="AA139" s="125">
        <f ca="1">OFFSET('Impact Inputs'!AI$8,$C139,0)</f>
        <v>0</v>
      </c>
      <c r="AB139" s="125">
        <f ca="1">OFFSET('Impact Inputs'!AJ$8,$C139,0)</f>
        <v>0</v>
      </c>
      <c r="AC139" s="125">
        <f ca="1">OFFSET('Impact Inputs'!AK$8,$C139,0)</f>
        <v>0</v>
      </c>
      <c r="AD139" s="125">
        <f ca="1">OFFSET('Impact Inputs'!AL$8,$C139,0)</f>
        <v>0</v>
      </c>
      <c r="AE139" s="125">
        <f ca="1">OFFSET('Impact Inputs'!AM$8,$C139,0)</f>
        <v>0</v>
      </c>
      <c r="AF139" s="125">
        <f ca="1">OFFSET('Impact Inputs'!AN$8,$C139,0)</f>
        <v>0</v>
      </c>
      <c r="AG139" s="125">
        <f ca="1">OFFSET('Impact Inputs'!AO$8,$C139,0)</f>
        <v>0</v>
      </c>
      <c r="AH139" s="125">
        <f ca="1">OFFSET('Impact Inputs'!AP$8,$C139,0)</f>
        <v>0</v>
      </c>
      <c r="AI139" s="125">
        <f ca="1">OFFSET('Impact Inputs'!AQ$8,$C139,0)</f>
        <v>0</v>
      </c>
      <c r="AJ139" s="125">
        <f ca="1">OFFSET('Impact Inputs'!AR$8,$C139,0)</f>
        <v>0</v>
      </c>
      <c r="AK139" s="125">
        <f ca="1">OFFSET('Impact Inputs'!AS$8,$C139,0)</f>
        <v>0</v>
      </c>
      <c r="AL139" s="125">
        <f ca="1">OFFSET('Impact Inputs'!AT$8,$C139,0)</f>
        <v>0</v>
      </c>
      <c r="AM139" s="125">
        <f ca="1">OFFSET('Impact Inputs'!AU$8,$C139,0)</f>
        <v>0</v>
      </c>
      <c r="AN139" s="125">
        <f ca="1">OFFSET('Impact Inputs'!AV$8,$C139,0)</f>
        <v>0</v>
      </c>
      <c r="AO139" s="125">
        <f ca="1">OFFSET('Impact Inputs'!AW$8,$C139,0)</f>
        <v>0</v>
      </c>
      <c r="AP139" s="125">
        <f ca="1">OFFSET('Impact Inputs'!AX$8,$C139,0)</f>
        <v>0</v>
      </c>
      <c r="AQ139" s="125">
        <f ca="1">OFFSET('Impact Inputs'!AY$8,$C139,0)</f>
        <v>0</v>
      </c>
      <c r="AR139" s="125">
        <f ca="1">OFFSET('Impact Inputs'!AZ$8,$C139,0)</f>
        <v>0</v>
      </c>
      <c r="AS139" s="125">
        <f ca="1">OFFSET('Impact Inputs'!BA$8,$C139,0)</f>
        <v>0</v>
      </c>
      <c r="AT139" s="125">
        <f ca="1">OFFSET('Impact Inputs'!BB$8,$C139,0)</f>
        <v>0</v>
      </c>
      <c r="AU139" s="125">
        <f ca="1">OFFSET('Impact Inputs'!BC$8,$C139,0)</f>
        <v>0</v>
      </c>
      <c r="AV139" s="125">
        <f ca="1">OFFSET('Impact Inputs'!BD$8,$C139,0)</f>
        <v>0</v>
      </c>
      <c r="AW139" s="125">
        <f ca="1">OFFSET('Impact Inputs'!BE$8,$C139,0)</f>
        <v>0</v>
      </c>
      <c r="AX139" s="125">
        <f ca="1">OFFSET('Impact Inputs'!BF$8,$C139,0)</f>
        <v>0</v>
      </c>
      <c r="AY139" s="125">
        <f ca="1">OFFSET('Impact Inputs'!BG$8,$C139,0)</f>
        <v>0</v>
      </c>
      <c r="AZ139" s="125">
        <f ca="1">OFFSET('Impact Inputs'!BH$8,$C139,0)</f>
        <v>0</v>
      </c>
      <c r="BA139" s="125">
        <f ca="1">OFFSET('Impact Inputs'!BI$8,$C139,0)</f>
        <v>0</v>
      </c>
      <c r="BB139" s="125">
        <f ca="1">OFFSET('Impact Inputs'!BJ$8,$C139,0)</f>
        <v>0</v>
      </c>
      <c r="BC139" s="125">
        <f ca="1">OFFSET('Impact Inputs'!BK$8,$C139,0)</f>
        <v>0</v>
      </c>
      <c r="BD139" s="125">
        <f ca="1">OFFSET('Impact Inputs'!BL$8,$C139,0)</f>
        <v>0</v>
      </c>
      <c r="BE139" s="125">
        <f ca="1">OFFSET('Impact Inputs'!BM$8,$C139,0)</f>
        <v>0</v>
      </c>
      <c r="BF139" s="125">
        <f ca="1">OFFSET('Impact Inputs'!BN$8,$C139,0)</f>
        <v>0</v>
      </c>
      <c r="BG139" s="125">
        <f ca="1">OFFSET('Impact Inputs'!BO$8,$C139,0)</f>
        <v>0</v>
      </c>
      <c r="BH139" s="125">
        <f ca="1">OFFSET('Impact Inputs'!BP$8,$C139,0)</f>
        <v>0</v>
      </c>
    </row>
    <row r="140" spans="1:60">
      <c r="A140" s="104"/>
      <c r="B140" s="104"/>
      <c r="C140" s="106">
        <v>78</v>
      </c>
      <c r="D140" s="104"/>
      <c r="E140" s="104" t="str">
        <f ca="1">OFFSET('Impact Inputs'!A$6,C140,0)</f>
        <v>Impact 27</v>
      </c>
      <c r="F140" s="154" t="str">
        <f ca="1">OFFSET('Impact Inputs'!C$6,C140,0)</f>
        <v>-</v>
      </c>
      <c r="G140" s="104" t="str">
        <f ca="1">OFFSET('Impact Inputs'!E$6,C140,0)</f>
        <v>-</v>
      </c>
      <c r="H140" s="104"/>
      <c r="I140" s="104"/>
      <c r="J140" s="104"/>
      <c r="K140" s="125">
        <f ca="1">OFFSET('Impact Inputs'!S$8,$C140,0)</f>
        <v>0</v>
      </c>
      <c r="L140" s="125">
        <f ca="1">OFFSET('Impact Inputs'!T$8,$C140,0)</f>
        <v>0</v>
      </c>
      <c r="M140" s="125">
        <f ca="1">OFFSET('Impact Inputs'!U$8,$C140,0)</f>
        <v>0</v>
      </c>
      <c r="N140" s="125">
        <f ca="1">OFFSET('Impact Inputs'!V$8,$C140,0)</f>
        <v>0</v>
      </c>
      <c r="O140" s="125">
        <f ca="1">OFFSET('Impact Inputs'!W$8,$C140,0)</f>
        <v>0</v>
      </c>
      <c r="P140" s="125">
        <f ca="1">OFFSET('Impact Inputs'!X$8,$C140,0)</f>
        <v>0</v>
      </c>
      <c r="Q140" s="125">
        <f ca="1">OFFSET('Impact Inputs'!Y$8,$C140,0)</f>
        <v>0</v>
      </c>
      <c r="R140" s="125">
        <f ca="1">OFFSET('Impact Inputs'!Z$8,$C140,0)</f>
        <v>0</v>
      </c>
      <c r="S140" s="125">
        <f ca="1">OFFSET('Impact Inputs'!AA$8,$C140,0)</f>
        <v>0</v>
      </c>
      <c r="T140" s="125">
        <f ca="1">OFFSET('Impact Inputs'!AB$8,$C140,0)</f>
        <v>0</v>
      </c>
      <c r="U140" s="125">
        <f ca="1">OFFSET('Impact Inputs'!AC$8,$C140,0)</f>
        <v>0</v>
      </c>
      <c r="V140" s="125">
        <f ca="1">OFFSET('Impact Inputs'!AD$8,$C140,0)</f>
        <v>0</v>
      </c>
      <c r="W140" s="125">
        <f ca="1">OFFSET('Impact Inputs'!AE$8,$C140,0)</f>
        <v>0</v>
      </c>
      <c r="X140" s="125">
        <f ca="1">OFFSET('Impact Inputs'!AF$8,$C140,0)</f>
        <v>0</v>
      </c>
      <c r="Y140" s="125">
        <f ca="1">OFFSET('Impact Inputs'!AG$8,$C140,0)</f>
        <v>0</v>
      </c>
      <c r="Z140" s="125">
        <f ca="1">OFFSET('Impact Inputs'!AH$8,$C140,0)</f>
        <v>0</v>
      </c>
      <c r="AA140" s="125">
        <f ca="1">OFFSET('Impact Inputs'!AI$8,$C140,0)</f>
        <v>0</v>
      </c>
      <c r="AB140" s="125">
        <f ca="1">OFFSET('Impact Inputs'!AJ$8,$C140,0)</f>
        <v>0</v>
      </c>
      <c r="AC140" s="125">
        <f ca="1">OFFSET('Impact Inputs'!AK$8,$C140,0)</f>
        <v>0</v>
      </c>
      <c r="AD140" s="125">
        <f ca="1">OFFSET('Impact Inputs'!AL$8,$C140,0)</f>
        <v>0</v>
      </c>
      <c r="AE140" s="125">
        <f ca="1">OFFSET('Impact Inputs'!AM$8,$C140,0)</f>
        <v>0</v>
      </c>
      <c r="AF140" s="125">
        <f ca="1">OFFSET('Impact Inputs'!AN$8,$C140,0)</f>
        <v>0</v>
      </c>
      <c r="AG140" s="125">
        <f ca="1">OFFSET('Impact Inputs'!AO$8,$C140,0)</f>
        <v>0</v>
      </c>
      <c r="AH140" s="125">
        <f ca="1">OFFSET('Impact Inputs'!AP$8,$C140,0)</f>
        <v>0</v>
      </c>
      <c r="AI140" s="125">
        <f ca="1">OFFSET('Impact Inputs'!AQ$8,$C140,0)</f>
        <v>0</v>
      </c>
      <c r="AJ140" s="125">
        <f ca="1">OFFSET('Impact Inputs'!AR$8,$C140,0)</f>
        <v>0</v>
      </c>
      <c r="AK140" s="125">
        <f ca="1">OFFSET('Impact Inputs'!AS$8,$C140,0)</f>
        <v>0</v>
      </c>
      <c r="AL140" s="125">
        <f ca="1">OFFSET('Impact Inputs'!AT$8,$C140,0)</f>
        <v>0</v>
      </c>
      <c r="AM140" s="125">
        <f ca="1">OFFSET('Impact Inputs'!AU$8,$C140,0)</f>
        <v>0</v>
      </c>
      <c r="AN140" s="125">
        <f ca="1">OFFSET('Impact Inputs'!AV$8,$C140,0)</f>
        <v>0</v>
      </c>
      <c r="AO140" s="125">
        <f ca="1">OFFSET('Impact Inputs'!AW$8,$C140,0)</f>
        <v>0</v>
      </c>
      <c r="AP140" s="125">
        <f ca="1">OFFSET('Impact Inputs'!AX$8,$C140,0)</f>
        <v>0</v>
      </c>
      <c r="AQ140" s="125">
        <f ca="1">OFFSET('Impact Inputs'!AY$8,$C140,0)</f>
        <v>0</v>
      </c>
      <c r="AR140" s="125">
        <f ca="1">OFFSET('Impact Inputs'!AZ$8,$C140,0)</f>
        <v>0</v>
      </c>
      <c r="AS140" s="125">
        <f ca="1">OFFSET('Impact Inputs'!BA$8,$C140,0)</f>
        <v>0</v>
      </c>
      <c r="AT140" s="125">
        <f ca="1">OFFSET('Impact Inputs'!BB$8,$C140,0)</f>
        <v>0</v>
      </c>
      <c r="AU140" s="125">
        <f ca="1">OFFSET('Impact Inputs'!BC$8,$C140,0)</f>
        <v>0</v>
      </c>
      <c r="AV140" s="125">
        <f ca="1">OFFSET('Impact Inputs'!BD$8,$C140,0)</f>
        <v>0</v>
      </c>
      <c r="AW140" s="125">
        <f ca="1">OFFSET('Impact Inputs'!BE$8,$C140,0)</f>
        <v>0</v>
      </c>
      <c r="AX140" s="125">
        <f ca="1">OFFSET('Impact Inputs'!BF$8,$C140,0)</f>
        <v>0</v>
      </c>
      <c r="AY140" s="125">
        <f ca="1">OFFSET('Impact Inputs'!BG$8,$C140,0)</f>
        <v>0</v>
      </c>
      <c r="AZ140" s="125">
        <f ca="1">OFFSET('Impact Inputs'!BH$8,$C140,0)</f>
        <v>0</v>
      </c>
      <c r="BA140" s="125">
        <f ca="1">OFFSET('Impact Inputs'!BI$8,$C140,0)</f>
        <v>0</v>
      </c>
      <c r="BB140" s="125">
        <f ca="1">OFFSET('Impact Inputs'!BJ$8,$C140,0)</f>
        <v>0</v>
      </c>
      <c r="BC140" s="125">
        <f ca="1">OFFSET('Impact Inputs'!BK$8,$C140,0)</f>
        <v>0</v>
      </c>
      <c r="BD140" s="125">
        <f ca="1">OFFSET('Impact Inputs'!BL$8,$C140,0)</f>
        <v>0</v>
      </c>
      <c r="BE140" s="125">
        <f ca="1">OFFSET('Impact Inputs'!BM$8,$C140,0)</f>
        <v>0</v>
      </c>
      <c r="BF140" s="125">
        <f ca="1">OFFSET('Impact Inputs'!BN$8,$C140,0)</f>
        <v>0</v>
      </c>
      <c r="BG140" s="125">
        <f ca="1">OFFSET('Impact Inputs'!BO$8,$C140,0)</f>
        <v>0</v>
      </c>
      <c r="BH140" s="125">
        <f ca="1">OFFSET('Impact Inputs'!BP$8,$C140,0)</f>
        <v>0</v>
      </c>
    </row>
    <row r="141" spans="1:60">
      <c r="A141" s="104"/>
      <c r="B141" s="104"/>
      <c r="C141" s="104">
        <v>81</v>
      </c>
      <c r="D141" s="104"/>
      <c r="E141" s="104" t="str">
        <f ca="1">OFFSET('Impact Inputs'!A$6,C141,0)</f>
        <v>Impact 28</v>
      </c>
      <c r="F141" s="154" t="str">
        <f ca="1">OFFSET('Impact Inputs'!C$6,C141,0)</f>
        <v>-</v>
      </c>
      <c r="G141" s="104" t="str">
        <f ca="1">OFFSET('Impact Inputs'!E$6,C141,0)</f>
        <v>-</v>
      </c>
      <c r="H141" s="104"/>
      <c r="I141" s="104"/>
      <c r="J141" s="104"/>
      <c r="K141" s="125">
        <f ca="1">OFFSET('Impact Inputs'!S$8,$C141,0)</f>
        <v>0</v>
      </c>
      <c r="L141" s="125">
        <f ca="1">OFFSET('Impact Inputs'!T$8,$C141,0)</f>
        <v>0</v>
      </c>
      <c r="M141" s="125">
        <f ca="1">OFFSET('Impact Inputs'!U$8,$C141,0)</f>
        <v>0</v>
      </c>
      <c r="N141" s="125">
        <f ca="1">OFFSET('Impact Inputs'!V$8,$C141,0)</f>
        <v>0</v>
      </c>
      <c r="O141" s="125">
        <f ca="1">OFFSET('Impact Inputs'!W$8,$C141,0)</f>
        <v>0</v>
      </c>
      <c r="P141" s="125">
        <f ca="1">OFFSET('Impact Inputs'!X$8,$C141,0)</f>
        <v>0</v>
      </c>
      <c r="Q141" s="125">
        <f ca="1">OFFSET('Impact Inputs'!Y$8,$C141,0)</f>
        <v>0</v>
      </c>
      <c r="R141" s="125">
        <f ca="1">OFFSET('Impact Inputs'!Z$8,$C141,0)</f>
        <v>0</v>
      </c>
      <c r="S141" s="125">
        <f ca="1">OFFSET('Impact Inputs'!AA$8,$C141,0)</f>
        <v>0</v>
      </c>
      <c r="T141" s="125">
        <f ca="1">OFFSET('Impact Inputs'!AB$8,$C141,0)</f>
        <v>0</v>
      </c>
      <c r="U141" s="125">
        <f ca="1">OFFSET('Impact Inputs'!AC$8,$C141,0)</f>
        <v>0</v>
      </c>
      <c r="V141" s="125">
        <f ca="1">OFFSET('Impact Inputs'!AD$8,$C141,0)</f>
        <v>0</v>
      </c>
      <c r="W141" s="125">
        <f ca="1">OFFSET('Impact Inputs'!AE$8,$C141,0)</f>
        <v>0</v>
      </c>
      <c r="X141" s="125">
        <f ca="1">OFFSET('Impact Inputs'!AF$8,$C141,0)</f>
        <v>0</v>
      </c>
      <c r="Y141" s="125">
        <f ca="1">OFFSET('Impact Inputs'!AG$8,$C141,0)</f>
        <v>0</v>
      </c>
      <c r="Z141" s="125">
        <f ca="1">OFFSET('Impact Inputs'!AH$8,$C141,0)</f>
        <v>0</v>
      </c>
      <c r="AA141" s="125">
        <f ca="1">OFFSET('Impact Inputs'!AI$8,$C141,0)</f>
        <v>0</v>
      </c>
      <c r="AB141" s="125">
        <f ca="1">OFFSET('Impact Inputs'!AJ$8,$C141,0)</f>
        <v>0</v>
      </c>
      <c r="AC141" s="125">
        <f ca="1">OFFSET('Impact Inputs'!AK$8,$C141,0)</f>
        <v>0</v>
      </c>
      <c r="AD141" s="125">
        <f ca="1">OFFSET('Impact Inputs'!AL$8,$C141,0)</f>
        <v>0</v>
      </c>
      <c r="AE141" s="125">
        <f ca="1">OFFSET('Impact Inputs'!AM$8,$C141,0)</f>
        <v>0</v>
      </c>
      <c r="AF141" s="125">
        <f ca="1">OFFSET('Impact Inputs'!AN$8,$C141,0)</f>
        <v>0</v>
      </c>
      <c r="AG141" s="125">
        <f ca="1">OFFSET('Impact Inputs'!AO$8,$C141,0)</f>
        <v>0</v>
      </c>
      <c r="AH141" s="125">
        <f ca="1">OFFSET('Impact Inputs'!AP$8,$C141,0)</f>
        <v>0</v>
      </c>
      <c r="AI141" s="125">
        <f ca="1">OFFSET('Impact Inputs'!AQ$8,$C141,0)</f>
        <v>0</v>
      </c>
      <c r="AJ141" s="125">
        <f ca="1">OFFSET('Impact Inputs'!AR$8,$C141,0)</f>
        <v>0</v>
      </c>
      <c r="AK141" s="125">
        <f ca="1">OFFSET('Impact Inputs'!AS$8,$C141,0)</f>
        <v>0</v>
      </c>
      <c r="AL141" s="125">
        <f ca="1">OFFSET('Impact Inputs'!AT$8,$C141,0)</f>
        <v>0</v>
      </c>
      <c r="AM141" s="125">
        <f ca="1">OFFSET('Impact Inputs'!AU$8,$C141,0)</f>
        <v>0</v>
      </c>
      <c r="AN141" s="125">
        <f ca="1">OFFSET('Impact Inputs'!AV$8,$C141,0)</f>
        <v>0</v>
      </c>
      <c r="AO141" s="125">
        <f ca="1">OFFSET('Impact Inputs'!AW$8,$C141,0)</f>
        <v>0</v>
      </c>
      <c r="AP141" s="125">
        <f ca="1">OFFSET('Impact Inputs'!AX$8,$C141,0)</f>
        <v>0</v>
      </c>
      <c r="AQ141" s="125">
        <f ca="1">OFFSET('Impact Inputs'!AY$8,$C141,0)</f>
        <v>0</v>
      </c>
      <c r="AR141" s="125">
        <f ca="1">OFFSET('Impact Inputs'!AZ$8,$C141,0)</f>
        <v>0</v>
      </c>
      <c r="AS141" s="125">
        <f ca="1">OFFSET('Impact Inputs'!BA$8,$C141,0)</f>
        <v>0</v>
      </c>
      <c r="AT141" s="125">
        <f ca="1">OFFSET('Impact Inputs'!BB$8,$C141,0)</f>
        <v>0</v>
      </c>
      <c r="AU141" s="125">
        <f ca="1">OFFSET('Impact Inputs'!BC$8,$C141,0)</f>
        <v>0</v>
      </c>
      <c r="AV141" s="125">
        <f ca="1">OFFSET('Impact Inputs'!BD$8,$C141,0)</f>
        <v>0</v>
      </c>
      <c r="AW141" s="125">
        <f ca="1">OFFSET('Impact Inputs'!BE$8,$C141,0)</f>
        <v>0</v>
      </c>
      <c r="AX141" s="125">
        <f ca="1">OFFSET('Impact Inputs'!BF$8,$C141,0)</f>
        <v>0</v>
      </c>
      <c r="AY141" s="125">
        <f ca="1">OFFSET('Impact Inputs'!BG$8,$C141,0)</f>
        <v>0</v>
      </c>
      <c r="AZ141" s="125">
        <f ca="1">OFFSET('Impact Inputs'!BH$8,$C141,0)</f>
        <v>0</v>
      </c>
      <c r="BA141" s="125">
        <f ca="1">OFFSET('Impact Inputs'!BI$8,$C141,0)</f>
        <v>0</v>
      </c>
      <c r="BB141" s="125">
        <f ca="1">OFFSET('Impact Inputs'!BJ$8,$C141,0)</f>
        <v>0</v>
      </c>
      <c r="BC141" s="125">
        <f ca="1">OFFSET('Impact Inputs'!BK$8,$C141,0)</f>
        <v>0</v>
      </c>
      <c r="BD141" s="125">
        <f ca="1">OFFSET('Impact Inputs'!BL$8,$C141,0)</f>
        <v>0</v>
      </c>
      <c r="BE141" s="125">
        <f ca="1">OFFSET('Impact Inputs'!BM$8,$C141,0)</f>
        <v>0</v>
      </c>
      <c r="BF141" s="125">
        <f ca="1">OFFSET('Impact Inputs'!BN$8,$C141,0)</f>
        <v>0</v>
      </c>
      <c r="BG141" s="125">
        <f ca="1">OFFSET('Impact Inputs'!BO$8,$C141,0)</f>
        <v>0</v>
      </c>
      <c r="BH141" s="125">
        <f ca="1">OFFSET('Impact Inputs'!BP$8,$C141,0)</f>
        <v>0</v>
      </c>
    </row>
    <row r="142" spans="1:60">
      <c r="A142" s="104"/>
      <c r="B142" s="104"/>
      <c r="C142" s="106">
        <v>84</v>
      </c>
      <c r="D142" s="104"/>
      <c r="E142" s="104" t="str">
        <f ca="1">OFFSET('Impact Inputs'!A$6,C142,0)</f>
        <v>Impact 29</v>
      </c>
      <c r="F142" s="154" t="str">
        <f ca="1">OFFSET('Impact Inputs'!C$6,C142,0)</f>
        <v>-</v>
      </c>
      <c r="G142" s="104" t="str">
        <f ca="1">OFFSET('Impact Inputs'!E$6,C142,0)</f>
        <v>-</v>
      </c>
      <c r="H142" s="104"/>
      <c r="I142" s="104"/>
      <c r="J142" s="104"/>
      <c r="K142" s="125">
        <f ca="1">OFFSET('Impact Inputs'!S$8,$C142,0)</f>
        <v>0</v>
      </c>
      <c r="L142" s="125">
        <f ca="1">OFFSET('Impact Inputs'!T$8,$C142,0)</f>
        <v>0</v>
      </c>
      <c r="M142" s="125">
        <f ca="1">OFFSET('Impact Inputs'!U$8,$C142,0)</f>
        <v>0</v>
      </c>
      <c r="N142" s="125">
        <f ca="1">OFFSET('Impact Inputs'!V$8,$C142,0)</f>
        <v>0</v>
      </c>
      <c r="O142" s="125">
        <f ca="1">OFFSET('Impact Inputs'!W$8,$C142,0)</f>
        <v>0</v>
      </c>
      <c r="P142" s="125">
        <f ca="1">OFFSET('Impact Inputs'!X$8,$C142,0)</f>
        <v>0</v>
      </c>
      <c r="Q142" s="125">
        <f ca="1">OFFSET('Impact Inputs'!Y$8,$C142,0)</f>
        <v>0</v>
      </c>
      <c r="R142" s="125">
        <f ca="1">OFFSET('Impact Inputs'!Z$8,$C142,0)</f>
        <v>0</v>
      </c>
      <c r="S142" s="125">
        <f ca="1">OFFSET('Impact Inputs'!AA$8,$C142,0)</f>
        <v>0</v>
      </c>
      <c r="T142" s="125">
        <f ca="1">OFFSET('Impact Inputs'!AB$8,$C142,0)</f>
        <v>0</v>
      </c>
      <c r="U142" s="125">
        <f ca="1">OFFSET('Impact Inputs'!AC$8,$C142,0)</f>
        <v>0</v>
      </c>
      <c r="V142" s="125">
        <f ca="1">OFFSET('Impact Inputs'!AD$8,$C142,0)</f>
        <v>0</v>
      </c>
      <c r="W142" s="125">
        <f ca="1">OFFSET('Impact Inputs'!AE$8,$C142,0)</f>
        <v>0</v>
      </c>
      <c r="X142" s="125">
        <f ca="1">OFFSET('Impact Inputs'!AF$8,$C142,0)</f>
        <v>0</v>
      </c>
      <c r="Y142" s="125">
        <f ca="1">OFFSET('Impact Inputs'!AG$8,$C142,0)</f>
        <v>0</v>
      </c>
      <c r="Z142" s="125">
        <f ca="1">OFFSET('Impact Inputs'!AH$8,$C142,0)</f>
        <v>0</v>
      </c>
      <c r="AA142" s="125">
        <f ca="1">OFFSET('Impact Inputs'!AI$8,$C142,0)</f>
        <v>0</v>
      </c>
      <c r="AB142" s="125">
        <f ca="1">OFFSET('Impact Inputs'!AJ$8,$C142,0)</f>
        <v>0</v>
      </c>
      <c r="AC142" s="125">
        <f ca="1">OFFSET('Impact Inputs'!AK$8,$C142,0)</f>
        <v>0</v>
      </c>
      <c r="AD142" s="125">
        <f ca="1">OFFSET('Impact Inputs'!AL$8,$C142,0)</f>
        <v>0</v>
      </c>
      <c r="AE142" s="125">
        <f ca="1">OFFSET('Impact Inputs'!AM$8,$C142,0)</f>
        <v>0</v>
      </c>
      <c r="AF142" s="125">
        <f ca="1">OFFSET('Impact Inputs'!AN$8,$C142,0)</f>
        <v>0</v>
      </c>
      <c r="AG142" s="125">
        <f ca="1">OFFSET('Impact Inputs'!AO$8,$C142,0)</f>
        <v>0</v>
      </c>
      <c r="AH142" s="125">
        <f ca="1">OFFSET('Impact Inputs'!AP$8,$C142,0)</f>
        <v>0</v>
      </c>
      <c r="AI142" s="125">
        <f ca="1">OFFSET('Impact Inputs'!AQ$8,$C142,0)</f>
        <v>0</v>
      </c>
      <c r="AJ142" s="125">
        <f ca="1">OFFSET('Impact Inputs'!AR$8,$C142,0)</f>
        <v>0</v>
      </c>
      <c r="AK142" s="125">
        <f ca="1">OFFSET('Impact Inputs'!AS$8,$C142,0)</f>
        <v>0</v>
      </c>
      <c r="AL142" s="125">
        <f ca="1">OFFSET('Impact Inputs'!AT$8,$C142,0)</f>
        <v>0</v>
      </c>
      <c r="AM142" s="125">
        <f ca="1">OFFSET('Impact Inputs'!AU$8,$C142,0)</f>
        <v>0</v>
      </c>
      <c r="AN142" s="125">
        <f ca="1">OFFSET('Impact Inputs'!AV$8,$C142,0)</f>
        <v>0</v>
      </c>
      <c r="AO142" s="125">
        <f ca="1">OFFSET('Impact Inputs'!AW$8,$C142,0)</f>
        <v>0</v>
      </c>
      <c r="AP142" s="125">
        <f ca="1">OFFSET('Impact Inputs'!AX$8,$C142,0)</f>
        <v>0</v>
      </c>
      <c r="AQ142" s="125">
        <f ca="1">OFFSET('Impact Inputs'!AY$8,$C142,0)</f>
        <v>0</v>
      </c>
      <c r="AR142" s="125">
        <f ca="1">OFFSET('Impact Inputs'!AZ$8,$C142,0)</f>
        <v>0</v>
      </c>
      <c r="AS142" s="125">
        <f ca="1">OFFSET('Impact Inputs'!BA$8,$C142,0)</f>
        <v>0</v>
      </c>
      <c r="AT142" s="125">
        <f ca="1">OFFSET('Impact Inputs'!BB$8,$C142,0)</f>
        <v>0</v>
      </c>
      <c r="AU142" s="125">
        <f ca="1">OFFSET('Impact Inputs'!BC$8,$C142,0)</f>
        <v>0</v>
      </c>
      <c r="AV142" s="125">
        <f ca="1">OFFSET('Impact Inputs'!BD$8,$C142,0)</f>
        <v>0</v>
      </c>
      <c r="AW142" s="125">
        <f ca="1">OFFSET('Impact Inputs'!BE$8,$C142,0)</f>
        <v>0</v>
      </c>
      <c r="AX142" s="125">
        <f ca="1">OFFSET('Impact Inputs'!BF$8,$C142,0)</f>
        <v>0</v>
      </c>
      <c r="AY142" s="125">
        <f ca="1">OFFSET('Impact Inputs'!BG$8,$C142,0)</f>
        <v>0</v>
      </c>
      <c r="AZ142" s="125">
        <f ca="1">OFFSET('Impact Inputs'!BH$8,$C142,0)</f>
        <v>0</v>
      </c>
      <c r="BA142" s="125">
        <f ca="1">OFFSET('Impact Inputs'!BI$8,$C142,0)</f>
        <v>0</v>
      </c>
      <c r="BB142" s="125">
        <f ca="1">OFFSET('Impact Inputs'!BJ$8,$C142,0)</f>
        <v>0</v>
      </c>
      <c r="BC142" s="125">
        <f ca="1">OFFSET('Impact Inputs'!BK$8,$C142,0)</f>
        <v>0</v>
      </c>
      <c r="BD142" s="125">
        <f ca="1">OFFSET('Impact Inputs'!BL$8,$C142,0)</f>
        <v>0</v>
      </c>
      <c r="BE142" s="125">
        <f ca="1">OFFSET('Impact Inputs'!BM$8,$C142,0)</f>
        <v>0</v>
      </c>
      <c r="BF142" s="125">
        <f ca="1">OFFSET('Impact Inputs'!BN$8,$C142,0)</f>
        <v>0</v>
      </c>
      <c r="BG142" s="125">
        <f ca="1">OFFSET('Impact Inputs'!BO$8,$C142,0)</f>
        <v>0</v>
      </c>
      <c r="BH142" s="125">
        <f ca="1">OFFSET('Impact Inputs'!BP$8,$C142,0)</f>
        <v>0</v>
      </c>
    </row>
    <row r="143" spans="1:60">
      <c r="A143" s="104"/>
      <c r="B143" s="104"/>
      <c r="C143" s="104">
        <v>87</v>
      </c>
      <c r="D143" s="104"/>
      <c r="E143" s="104" t="str">
        <f ca="1">OFFSET('Impact Inputs'!A$6,C143,0)</f>
        <v>Impact 30</v>
      </c>
      <c r="F143" s="154" t="str">
        <f ca="1">OFFSET('Impact Inputs'!C$6,C143,0)</f>
        <v>-</v>
      </c>
      <c r="G143" s="104" t="str">
        <f ca="1">OFFSET('Impact Inputs'!E$6,C143,0)</f>
        <v>-</v>
      </c>
      <c r="H143" s="104"/>
      <c r="I143" s="104"/>
      <c r="J143" s="104"/>
      <c r="K143" s="125">
        <f ca="1">OFFSET('Impact Inputs'!S$8,$C143,0)</f>
        <v>0</v>
      </c>
      <c r="L143" s="125">
        <f ca="1">OFFSET('Impact Inputs'!T$8,$C143,0)</f>
        <v>0</v>
      </c>
      <c r="M143" s="125">
        <f ca="1">OFFSET('Impact Inputs'!U$8,$C143,0)</f>
        <v>0</v>
      </c>
      <c r="N143" s="125">
        <f ca="1">OFFSET('Impact Inputs'!V$8,$C143,0)</f>
        <v>0</v>
      </c>
      <c r="O143" s="125">
        <f ca="1">OFFSET('Impact Inputs'!W$8,$C143,0)</f>
        <v>0</v>
      </c>
      <c r="P143" s="125">
        <f ca="1">OFFSET('Impact Inputs'!X$8,$C143,0)</f>
        <v>0</v>
      </c>
      <c r="Q143" s="125">
        <f ca="1">OFFSET('Impact Inputs'!Y$8,$C143,0)</f>
        <v>0</v>
      </c>
      <c r="R143" s="125">
        <f ca="1">OFFSET('Impact Inputs'!Z$8,$C143,0)</f>
        <v>0</v>
      </c>
      <c r="S143" s="125">
        <f ca="1">OFFSET('Impact Inputs'!AA$8,$C143,0)</f>
        <v>0</v>
      </c>
      <c r="T143" s="125">
        <f ca="1">OFFSET('Impact Inputs'!AB$8,$C143,0)</f>
        <v>0</v>
      </c>
      <c r="U143" s="125">
        <f ca="1">OFFSET('Impact Inputs'!AC$8,$C143,0)</f>
        <v>0</v>
      </c>
      <c r="V143" s="125">
        <f ca="1">OFFSET('Impact Inputs'!AD$8,$C143,0)</f>
        <v>0</v>
      </c>
      <c r="W143" s="125">
        <f ca="1">OFFSET('Impact Inputs'!AE$8,$C143,0)</f>
        <v>0</v>
      </c>
      <c r="X143" s="125">
        <f ca="1">OFFSET('Impact Inputs'!AF$8,$C143,0)</f>
        <v>0</v>
      </c>
      <c r="Y143" s="125">
        <f ca="1">OFFSET('Impact Inputs'!AG$8,$C143,0)</f>
        <v>0</v>
      </c>
      <c r="Z143" s="125">
        <f ca="1">OFFSET('Impact Inputs'!AH$8,$C143,0)</f>
        <v>0</v>
      </c>
      <c r="AA143" s="125">
        <f ca="1">OFFSET('Impact Inputs'!AI$8,$C143,0)</f>
        <v>0</v>
      </c>
      <c r="AB143" s="125">
        <f ca="1">OFFSET('Impact Inputs'!AJ$8,$C143,0)</f>
        <v>0</v>
      </c>
      <c r="AC143" s="125">
        <f ca="1">OFFSET('Impact Inputs'!AK$8,$C143,0)</f>
        <v>0</v>
      </c>
      <c r="AD143" s="125">
        <f ca="1">OFFSET('Impact Inputs'!AL$8,$C143,0)</f>
        <v>0</v>
      </c>
      <c r="AE143" s="125">
        <f ca="1">OFFSET('Impact Inputs'!AM$8,$C143,0)</f>
        <v>0</v>
      </c>
      <c r="AF143" s="125">
        <f ca="1">OFFSET('Impact Inputs'!AN$8,$C143,0)</f>
        <v>0</v>
      </c>
      <c r="AG143" s="125">
        <f ca="1">OFFSET('Impact Inputs'!AO$8,$C143,0)</f>
        <v>0</v>
      </c>
      <c r="AH143" s="125">
        <f ca="1">OFFSET('Impact Inputs'!AP$8,$C143,0)</f>
        <v>0</v>
      </c>
      <c r="AI143" s="125">
        <f ca="1">OFFSET('Impact Inputs'!AQ$8,$C143,0)</f>
        <v>0</v>
      </c>
      <c r="AJ143" s="125">
        <f ca="1">OFFSET('Impact Inputs'!AR$8,$C143,0)</f>
        <v>0</v>
      </c>
      <c r="AK143" s="125">
        <f ca="1">OFFSET('Impact Inputs'!AS$8,$C143,0)</f>
        <v>0</v>
      </c>
      <c r="AL143" s="125">
        <f ca="1">OFFSET('Impact Inputs'!AT$8,$C143,0)</f>
        <v>0</v>
      </c>
      <c r="AM143" s="125">
        <f ca="1">OFFSET('Impact Inputs'!AU$8,$C143,0)</f>
        <v>0</v>
      </c>
      <c r="AN143" s="125">
        <f ca="1">OFFSET('Impact Inputs'!AV$8,$C143,0)</f>
        <v>0</v>
      </c>
      <c r="AO143" s="125">
        <f ca="1">OFFSET('Impact Inputs'!AW$8,$C143,0)</f>
        <v>0</v>
      </c>
      <c r="AP143" s="125">
        <f ca="1">OFFSET('Impact Inputs'!AX$8,$C143,0)</f>
        <v>0</v>
      </c>
      <c r="AQ143" s="125">
        <f ca="1">OFFSET('Impact Inputs'!AY$8,$C143,0)</f>
        <v>0</v>
      </c>
      <c r="AR143" s="125">
        <f ca="1">OFFSET('Impact Inputs'!AZ$8,$C143,0)</f>
        <v>0</v>
      </c>
      <c r="AS143" s="125">
        <f ca="1">OFFSET('Impact Inputs'!BA$8,$C143,0)</f>
        <v>0</v>
      </c>
      <c r="AT143" s="125">
        <f ca="1">OFFSET('Impact Inputs'!BB$8,$C143,0)</f>
        <v>0</v>
      </c>
      <c r="AU143" s="125">
        <f ca="1">OFFSET('Impact Inputs'!BC$8,$C143,0)</f>
        <v>0</v>
      </c>
      <c r="AV143" s="125">
        <f ca="1">OFFSET('Impact Inputs'!BD$8,$C143,0)</f>
        <v>0</v>
      </c>
      <c r="AW143" s="125">
        <f ca="1">OFFSET('Impact Inputs'!BE$8,$C143,0)</f>
        <v>0</v>
      </c>
      <c r="AX143" s="125">
        <f ca="1">OFFSET('Impact Inputs'!BF$8,$C143,0)</f>
        <v>0</v>
      </c>
      <c r="AY143" s="125">
        <f ca="1">OFFSET('Impact Inputs'!BG$8,$C143,0)</f>
        <v>0</v>
      </c>
      <c r="AZ143" s="125">
        <f ca="1">OFFSET('Impact Inputs'!BH$8,$C143,0)</f>
        <v>0</v>
      </c>
      <c r="BA143" s="125">
        <f ca="1">OFFSET('Impact Inputs'!BI$8,$C143,0)</f>
        <v>0</v>
      </c>
      <c r="BB143" s="125">
        <f ca="1">OFFSET('Impact Inputs'!BJ$8,$C143,0)</f>
        <v>0</v>
      </c>
      <c r="BC143" s="125">
        <f ca="1">OFFSET('Impact Inputs'!BK$8,$C143,0)</f>
        <v>0</v>
      </c>
      <c r="BD143" s="125">
        <f ca="1">OFFSET('Impact Inputs'!BL$8,$C143,0)</f>
        <v>0</v>
      </c>
      <c r="BE143" s="125">
        <f ca="1">OFFSET('Impact Inputs'!BM$8,$C143,0)</f>
        <v>0</v>
      </c>
      <c r="BF143" s="125">
        <f ca="1">OFFSET('Impact Inputs'!BN$8,$C143,0)</f>
        <v>0</v>
      </c>
      <c r="BG143" s="125">
        <f ca="1">OFFSET('Impact Inputs'!BO$8,$C143,0)</f>
        <v>0</v>
      </c>
      <c r="BH143" s="125">
        <f ca="1">OFFSET('Impact Inputs'!BP$8,$C143,0)</f>
        <v>0</v>
      </c>
    </row>
    <row r="144" spans="1:60">
      <c r="A144" s="104"/>
      <c r="B144" s="104"/>
      <c r="C144" s="106">
        <v>90</v>
      </c>
      <c r="D144" s="104"/>
      <c r="E144" s="104" t="str">
        <f ca="1">OFFSET('Impact Inputs'!A$6,C144,0)</f>
        <v>Impact 31</v>
      </c>
      <c r="F144" s="154" t="str">
        <f ca="1">OFFSET('Impact Inputs'!C$6,C144,0)</f>
        <v>-</v>
      </c>
      <c r="G144" s="104" t="str">
        <f ca="1">OFFSET('Impact Inputs'!E$6,C144,0)</f>
        <v>-</v>
      </c>
      <c r="H144" s="104"/>
      <c r="I144" s="104"/>
      <c r="J144" s="104"/>
      <c r="K144" s="125">
        <f ca="1">OFFSET('Impact Inputs'!S$8,$C144,0)</f>
        <v>0</v>
      </c>
      <c r="L144" s="125">
        <f ca="1">OFFSET('Impact Inputs'!T$8,$C144,0)</f>
        <v>0</v>
      </c>
      <c r="M144" s="125">
        <f ca="1">OFFSET('Impact Inputs'!U$8,$C144,0)</f>
        <v>0</v>
      </c>
      <c r="N144" s="125">
        <f ca="1">OFFSET('Impact Inputs'!V$8,$C144,0)</f>
        <v>0</v>
      </c>
      <c r="O144" s="125">
        <f ca="1">OFFSET('Impact Inputs'!W$8,$C144,0)</f>
        <v>0</v>
      </c>
      <c r="P144" s="125">
        <f ca="1">OFFSET('Impact Inputs'!X$8,$C144,0)</f>
        <v>0</v>
      </c>
      <c r="Q144" s="125">
        <f ca="1">OFFSET('Impact Inputs'!Y$8,$C144,0)</f>
        <v>0</v>
      </c>
      <c r="R144" s="125">
        <f ca="1">OFFSET('Impact Inputs'!Z$8,$C144,0)</f>
        <v>0</v>
      </c>
      <c r="S144" s="125">
        <f ca="1">OFFSET('Impact Inputs'!AA$8,$C144,0)</f>
        <v>0</v>
      </c>
      <c r="T144" s="125">
        <f ca="1">OFFSET('Impact Inputs'!AB$8,$C144,0)</f>
        <v>0</v>
      </c>
      <c r="U144" s="125">
        <f ca="1">OFFSET('Impact Inputs'!AC$8,$C144,0)</f>
        <v>0</v>
      </c>
      <c r="V144" s="125">
        <f ca="1">OFFSET('Impact Inputs'!AD$8,$C144,0)</f>
        <v>0</v>
      </c>
      <c r="W144" s="125">
        <f ca="1">OFFSET('Impact Inputs'!AE$8,$C144,0)</f>
        <v>0</v>
      </c>
      <c r="X144" s="125">
        <f ca="1">OFFSET('Impact Inputs'!AF$8,$C144,0)</f>
        <v>0</v>
      </c>
      <c r="Y144" s="125">
        <f ca="1">OFFSET('Impact Inputs'!AG$8,$C144,0)</f>
        <v>0</v>
      </c>
      <c r="Z144" s="125">
        <f ca="1">OFFSET('Impact Inputs'!AH$8,$C144,0)</f>
        <v>0</v>
      </c>
      <c r="AA144" s="125">
        <f ca="1">OFFSET('Impact Inputs'!AI$8,$C144,0)</f>
        <v>0</v>
      </c>
      <c r="AB144" s="125">
        <f ca="1">OFFSET('Impact Inputs'!AJ$8,$C144,0)</f>
        <v>0</v>
      </c>
      <c r="AC144" s="125">
        <f ca="1">OFFSET('Impact Inputs'!AK$8,$C144,0)</f>
        <v>0</v>
      </c>
      <c r="AD144" s="125">
        <f ca="1">OFFSET('Impact Inputs'!AL$8,$C144,0)</f>
        <v>0</v>
      </c>
      <c r="AE144" s="125">
        <f ca="1">OFFSET('Impact Inputs'!AM$8,$C144,0)</f>
        <v>0</v>
      </c>
      <c r="AF144" s="125">
        <f ca="1">OFFSET('Impact Inputs'!AN$8,$C144,0)</f>
        <v>0</v>
      </c>
      <c r="AG144" s="125">
        <f ca="1">OFFSET('Impact Inputs'!AO$8,$C144,0)</f>
        <v>0</v>
      </c>
      <c r="AH144" s="125">
        <f ca="1">OFFSET('Impact Inputs'!AP$8,$C144,0)</f>
        <v>0</v>
      </c>
      <c r="AI144" s="125">
        <f ca="1">OFFSET('Impact Inputs'!AQ$8,$C144,0)</f>
        <v>0</v>
      </c>
      <c r="AJ144" s="125">
        <f ca="1">OFFSET('Impact Inputs'!AR$8,$C144,0)</f>
        <v>0</v>
      </c>
      <c r="AK144" s="125">
        <f ca="1">OFFSET('Impact Inputs'!AS$8,$C144,0)</f>
        <v>0</v>
      </c>
      <c r="AL144" s="125">
        <f ca="1">OFFSET('Impact Inputs'!AT$8,$C144,0)</f>
        <v>0</v>
      </c>
      <c r="AM144" s="125">
        <f ca="1">OFFSET('Impact Inputs'!AU$8,$C144,0)</f>
        <v>0</v>
      </c>
      <c r="AN144" s="125">
        <f ca="1">OFFSET('Impact Inputs'!AV$8,$C144,0)</f>
        <v>0</v>
      </c>
      <c r="AO144" s="125">
        <f ca="1">OFFSET('Impact Inputs'!AW$8,$C144,0)</f>
        <v>0</v>
      </c>
      <c r="AP144" s="125">
        <f ca="1">OFFSET('Impact Inputs'!AX$8,$C144,0)</f>
        <v>0</v>
      </c>
      <c r="AQ144" s="125">
        <f ca="1">OFFSET('Impact Inputs'!AY$8,$C144,0)</f>
        <v>0</v>
      </c>
      <c r="AR144" s="125">
        <f ca="1">OFFSET('Impact Inputs'!AZ$8,$C144,0)</f>
        <v>0</v>
      </c>
      <c r="AS144" s="125">
        <f ca="1">OFFSET('Impact Inputs'!BA$8,$C144,0)</f>
        <v>0</v>
      </c>
      <c r="AT144" s="125">
        <f ca="1">OFFSET('Impact Inputs'!BB$8,$C144,0)</f>
        <v>0</v>
      </c>
      <c r="AU144" s="125">
        <f ca="1">OFFSET('Impact Inputs'!BC$8,$C144,0)</f>
        <v>0</v>
      </c>
      <c r="AV144" s="125">
        <f ca="1">OFFSET('Impact Inputs'!BD$8,$C144,0)</f>
        <v>0</v>
      </c>
      <c r="AW144" s="125">
        <f ca="1">OFFSET('Impact Inputs'!BE$8,$C144,0)</f>
        <v>0</v>
      </c>
      <c r="AX144" s="125">
        <f ca="1">OFFSET('Impact Inputs'!BF$8,$C144,0)</f>
        <v>0</v>
      </c>
      <c r="AY144" s="125">
        <f ca="1">OFFSET('Impact Inputs'!BG$8,$C144,0)</f>
        <v>0</v>
      </c>
      <c r="AZ144" s="125">
        <f ca="1">OFFSET('Impact Inputs'!BH$8,$C144,0)</f>
        <v>0</v>
      </c>
      <c r="BA144" s="125">
        <f ca="1">OFFSET('Impact Inputs'!BI$8,$C144,0)</f>
        <v>0</v>
      </c>
      <c r="BB144" s="125">
        <f ca="1">OFFSET('Impact Inputs'!BJ$8,$C144,0)</f>
        <v>0</v>
      </c>
      <c r="BC144" s="125">
        <f ca="1">OFFSET('Impact Inputs'!BK$8,$C144,0)</f>
        <v>0</v>
      </c>
      <c r="BD144" s="125">
        <f ca="1">OFFSET('Impact Inputs'!BL$8,$C144,0)</f>
        <v>0</v>
      </c>
      <c r="BE144" s="125">
        <f ca="1">OFFSET('Impact Inputs'!BM$8,$C144,0)</f>
        <v>0</v>
      </c>
      <c r="BF144" s="125">
        <f ca="1">OFFSET('Impact Inputs'!BN$8,$C144,0)</f>
        <v>0</v>
      </c>
      <c r="BG144" s="125">
        <f ca="1">OFFSET('Impact Inputs'!BO$8,$C144,0)</f>
        <v>0</v>
      </c>
      <c r="BH144" s="125">
        <f ca="1">OFFSET('Impact Inputs'!BP$8,$C144,0)</f>
        <v>0</v>
      </c>
    </row>
    <row r="145" spans="1:60">
      <c r="A145" s="104"/>
      <c r="B145" s="104"/>
      <c r="C145" s="104">
        <v>93</v>
      </c>
      <c r="D145" s="104"/>
      <c r="E145" s="104" t="str">
        <f ca="1">OFFSET('Impact Inputs'!A$6,C145,0)</f>
        <v>Impact 32</v>
      </c>
      <c r="F145" s="154" t="str">
        <f ca="1">OFFSET('Impact Inputs'!C$6,C145,0)</f>
        <v>-</v>
      </c>
      <c r="G145" s="104" t="str">
        <f ca="1">OFFSET('Impact Inputs'!E$6,C145,0)</f>
        <v>-</v>
      </c>
      <c r="H145" s="104"/>
      <c r="I145" s="104"/>
      <c r="J145" s="104"/>
      <c r="K145" s="125">
        <f ca="1">OFFSET('Impact Inputs'!S$8,$C145,0)</f>
        <v>0</v>
      </c>
      <c r="L145" s="125">
        <f ca="1">OFFSET('Impact Inputs'!T$8,$C145,0)</f>
        <v>0</v>
      </c>
      <c r="M145" s="125">
        <f ca="1">OFFSET('Impact Inputs'!U$8,$C145,0)</f>
        <v>0</v>
      </c>
      <c r="N145" s="125">
        <f ca="1">OFFSET('Impact Inputs'!V$8,$C145,0)</f>
        <v>0</v>
      </c>
      <c r="O145" s="125">
        <f ca="1">OFFSET('Impact Inputs'!W$8,$C145,0)</f>
        <v>0</v>
      </c>
      <c r="P145" s="125">
        <f ca="1">OFFSET('Impact Inputs'!X$8,$C145,0)</f>
        <v>0</v>
      </c>
      <c r="Q145" s="125">
        <f ca="1">OFFSET('Impact Inputs'!Y$8,$C145,0)</f>
        <v>0</v>
      </c>
      <c r="R145" s="125">
        <f ca="1">OFFSET('Impact Inputs'!Z$8,$C145,0)</f>
        <v>0</v>
      </c>
      <c r="S145" s="125">
        <f ca="1">OFFSET('Impact Inputs'!AA$8,$C145,0)</f>
        <v>0</v>
      </c>
      <c r="T145" s="125">
        <f ca="1">OFFSET('Impact Inputs'!AB$8,$C145,0)</f>
        <v>0</v>
      </c>
      <c r="U145" s="125">
        <f ca="1">OFFSET('Impact Inputs'!AC$8,$C145,0)</f>
        <v>0</v>
      </c>
      <c r="V145" s="125">
        <f ca="1">OFFSET('Impact Inputs'!AD$8,$C145,0)</f>
        <v>0</v>
      </c>
      <c r="W145" s="125">
        <f ca="1">OFFSET('Impact Inputs'!AE$8,$C145,0)</f>
        <v>0</v>
      </c>
      <c r="X145" s="125">
        <f ca="1">OFFSET('Impact Inputs'!AF$8,$C145,0)</f>
        <v>0</v>
      </c>
      <c r="Y145" s="125">
        <f ca="1">OFFSET('Impact Inputs'!AG$8,$C145,0)</f>
        <v>0</v>
      </c>
      <c r="Z145" s="125">
        <f ca="1">OFFSET('Impact Inputs'!AH$8,$C145,0)</f>
        <v>0</v>
      </c>
      <c r="AA145" s="125">
        <f ca="1">OFFSET('Impact Inputs'!AI$8,$C145,0)</f>
        <v>0</v>
      </c>
      <c r="AB145" s="125">
        <f ca="1">OFFSET('Impact Inputs'!AJ$8,$C145,0)</f>
        <v>0</v>
      </c>
      <c r="AC145" s="125">
        <f ca="1">OFFSET('Impact Inputs'!AK$8,$C145,0)</f>
        <v>0</v>
      </c>
      <c r="AD145" s="125">
        <f ca="1">OFFSET('Impact Inputs'!AL$8,$C145,0)</f>
        <v>0</v>
      </c>
      <c r="AE145" s="125">
        <f ca="1">OFFSET('Impact Inputs'!AM$8,$C145,0)</f>
        <v>0</v>
      </c>
      <c r="AF145" s="125">
        <f ca="1">OFFSET('Impact Inputs'!AN$8,$C145,0)</f>
        <v>0</v>
      </c>
      <c r="AG145" s="125">
        <f ca="1">OFFSET('Impact Inputs'!AO$8,$C145,0)</f>
        <v>0</v>
      </c>
      <c r="AH145" s="125">
        <f ca="1">OFFSET('Impact Inputs'!AP$8,$C145,0)</f>
        <v>0</v>
      </c>
      <c r="AI145" s="125">
        <f ca="1">OFFSET('Impact Inputs'!AQ$8,$C145,0)</f>
        <v>0</v>
      </c>
      <c r="AJ145" s="125">
        <f ca="1">OFFSET('Impact Inputs'!AR$8,$C145,0)</f>
        <v>0</v>
      </c>
      <c r="AK145" s="125">
        <f ca="1">OFFSET('Impact Inputs'!AS$8,$C145,0)</f>
        <v>0</v>
      </c>
      <c r="AL145" s="125">
        <f ca="1">OFFSET('Impact Inputs'!AT$8,$C145,0)</f>
        <v>0</v>
      </c>
      <c r="AM145" s="125">
        <f ca="1">OFFSET('Impact Inputs'!AU$8,$C145,0)</f>
        <v>0</v>
      </c>
      <c r="AN145" s="125">
        <f ca="1">OFFSET('Impact Inputs'!AV$8,$C145,0)</f>
        <v>0</v>
      </c>
      <c r="AO145" s="125">
        <f ca="1">OFFSET('Impact Inputs'!AW$8,$C145,0)</f>
        <v>0</v>
      </c>
      <c r="AP145" s="125">
        <f ca="1">OFFSET('Impact Inputs'!AX$8,$C145,0)</f>
        <v>0</v>
      </c>
      <c r="AQ145" s="125">
        <f ca="1">OFFSET('Impact Inputs'!AY$8,$C145,0)</f>
        <v>0</v>
      </c>
      <c r="AR145" s="125">
        <f ca="1">OFFSET('Impact Inputs'!AZ$8,$C145,0)</f>
        <v>0</v>
      </c>
      <c r="AS145" s="125">
        <f ca="1">OFFSET('Impact Inputs'!BA$8,$C145,0)</f>
        <v>0</v>
      </c>
      <c r="AT145" s="125">
        <f ca="1">OFFSET('Impact Inputs'!BB$8,$C145,0)</f>
        <v>0</v>
      </c>
      <c r="AU145" s="125">
        <f ca="1">OFFSET('Impact Inputs'!BC$8,$C145,0)</f>
        <v>0</v>
      </c>
      <c r="AV145" s="125">
        <f ca="1">OFFSET('Impact Inputs'!BD$8,$C145,0)</f>
        <v>0</v>
      </c>
      <c r="AW145" s="125">
        <f ca="1">OFFSET('Impact Inputs'!BE$8,$C145,0)</f>
        <v>0</v>
      </c>
      <c r="AX145" s="125">
        <f ca="1">OFFSET('Impact Inputs'!BF$8,$C145,0)</f>
        <v>0</v>
      </c>
      <c r="AY145" s="125">
        <f ca="1">OFFSET('Impact Inputs'!BG$8,$C145,0)</f>
        <v>0</v>
      </c>
      <c r="AZ145" s="125">
        <f ca="1">OFFSET('Impact Inputs'!BH$8,$C145,0)</f>
        <v>0</v>
      </c>
      <c r="BA145" s="125">
        <f ca="1">OFFSET('Impact Inputs'!BI$8,$C145,0)</f>
        <v>0</v>
      </c>
      <c r="BB145" s="125">
        <f ca="1">OFFSET('Impact Inputs'!BJ$8,$C145,0)</f>
        <v>0</v>
      </c>
      <c r="BC145" s="125">
        <f ca="1">OFFSET('Impact Inputs'!BK$8,$C145,0)</f>
        <v>0</v>
      </c>
      <c r="BD145" s="125">
        <f ca="1">OFFSET('Impact Inputs'!BL$8,$C145,0)</f>
        <v>0</v>
      </c>
      <c r="BE145" s="125">
        <f ca="1">OFFSET('Impact Inputs'!BM$8,$C145,0)</f>
        <v>0</v>
      </c>
      <c r="BF145" s="125">
        <f ca="1">OFFSET('Impact Inputs'!BN$8,$C145,0)</f>
        <v>0</v>
      </c>
      <c r="BG145" s="125">
        <f ca="1">OFFSET('Impact Inputs'!BO$8,$C145,0)</f>
        <v>0</v>
      </c>
      <c r="BH145" s="125">
        <f ca="1">OFFSET('Impact Inputs'!BP$8,$C145,0)</f>
        <v>0</v>
      </c>
    </row>
    <row r="146" spans="1:60">
      <c r="A146" s="104"/>
      <c r="B146" s="104"/>
      <c r="C146" s="106">
        <v>96</v>
      </c>
      <c r="D146" s="104"/>
      <c r="E146" s="104" t="str">
        <f ca="1">OFFSET('Impact Inputs'!A$6,C146,0)</f>
        <v>Impact 33</v>
      </c>
      <c r="F146" s="154" t="str">
        <f ca="1">OFFSET('Impact Inputs'!C$6,C146,0)</f>
        <v>-</v>
      </c>
      <c r="G146" s="104" t="str">
        <f ca="1">OFFSET('Impact Inputs'!E$6,C146,0)</f>
        <v>-</v>
      </c>
      <c r="H146" s="104"/>
      <c r="I146" s="104"/>
      <c r="J146" s="104"/>
      <c r="K146" s="125">
        <f ca="1">OFFSET('Impact Inputs'!S$8,$C146,0)</f>
        <v>0</v>
      </c>
      <c r="L146" s="125">
        <f ca="1">OFFSET('Impact Inputs'!T$8,$C146,0)</f>
        <v>0</v>
      </c>
      <c r="M146" s="125">
        <f ca="1">OFFSET('Impact Inputs'!U$8,$C146,0)</f>
        <v>0</v>
      </c>
      <c r="N146" s="125">
        <f ca="1">OFFSET('Impact Inputs'!V$8,$C146,0)</f>
        <v>0</v>
      </c>
      <c r="O146" s="125">
        <f ca="1">OFFSET('Impact Inputs'!W$8,$C146,0)</f>
        <v>0</v>
      </c>
      <c r="P146" s="125">
        <f ca="1">OFFSET('Impact Inputs'!X$8,$C146,0)</f>
        <v>0</v>
      </c>
      <c r="Q146" s="125">
        <f ca="1">OFFSET('Impact Inputs'!Y$8,$C146,0)</f>
        <v>0</v>
      </c>
      <c r="R146" s="125">
        <f ca="1">OFFSET('Impact Inputs'!Z$8,$C146,0)</f>
        <v>0</v>
      </c>
      <c r="S146" s="125">
        <f ca="1">OFFSET('Impact Inputs'!AA$8,$C146,0)</f>
        <v>0</v>
      </c>
      <c r="T146" s="125">
        <f ca="1">OFFSET('Impact Inputs'!AB$8,$C146,0)</f>
        <v>0</v>
      </c>
      <c r="U146" s="125">
        <f ca="1">OFFSET('Impact Inputs'!AC$8,$C146,0)</f>
        <v>0</v>
      </c>
      <c r="V146" s="125">
        <f ca="1">OFFSET('Impact Inputs'!AD$8,$C146,0)</f>
        <v>0</v>
      </c>
      <c r="W146" s="125">
        <f ca="1">OFFSET('Impact Inputs'!AE$8,$C146,0)</f>
        <v>0</v>
      </c>
      <c r="X146" s="125">
        <f ca="1">OFFSET('Impact Inputs'!AF$8,$C146,0)</f>
        <v>0</v>
      </c>
      <c r="Y146" s="125">
        <f ca="1">OFFSET('Impact Inputs'!AG$8,$C146,0)</f>
        <v>0</v>
      </c>
      <c r="Z146" s="125">
        <f ca="1">OFFSET('Impact Inputs'!AH$8,$C146,0)</f>
        <v>0</v>
      </c>
      <c r="AA146" s="125">
        <f ca="1">OFFSET('Impact Inputs'!AI$8,$C146,0)</f>
        <v>0</v>
      </c>
      <c r="AB146" s="125">
        <f ca="1">OFFSET('Impact Inputs'!AJ$8,$C146,0)</f>
        <v>0</v>
      </c>
      <c r="AC146" s="125">
        <f ca="1">OFFSET('Impact Inputs'!AK$8,$C146,0)</f>
        <v>0</v>
      </c>
      <c r="AD146" s="125">
        <f ca="1">OFFSET('Impact Inputs'!AL$8,$C146,0)</f>
        <v>0</v>
      </c>
      <c r="AE146" s="125">
        <f ca="1">OFFSET('Impact Inputs'!AM$8,$C146,0)</f>
        <v>0</v>
      </c>
      <c r="AF146" s="125">
        <f ca="1">OFFSET('Impact Inputs'!AN$8,$C146,0)</f>
        <v>0</v>
      </c>
      <c r="AG146" s="125">
        <f ca="1">OFFSET('Impact Inputs'!AO$8,$C146,0)</f>
        <v>0</v>
      </c>
      <c r="AH146" s="125">
        <f ca="1">OFFSET('Impact Inputs'!AP$8,$C146,0)</f>
        <v>0</v>
      </c>
      <c r="AI146" s="125">
        <f ca="1">OFFSET('Impact Inputs'!AQ$8,$C146,0)</f>
        <v>0</v>
      </c>
      <c r="AJ146" s="125">
        <f ca="1">OFFSET('Impact Inputs'!AR$8,$C146,0)</f>
        <v>0</v>
      </c>
      <c r="AK146" s="125">
        <f ca="1">OFFSET('Impact Inputs'!AS$8,$C146,0)</f>
        <v>0</v>
      </c>
      <c r="AL146" s="125">
        <f ca="1">OFFSET('Impact Inputs'!AT$8,$C146,0)</f>
        <v>0</v>
      </c>
      <c r="AM146" s="125">
        <f ca="1">OFFSET('Impact Inputs'!AU$8,$C146,0)</f>
        <v>0</v>
      </c>
      <c r="AN146" s="125">
        <f ca="1">OFFSET('Impact Inputs'!AV$8,$C146,0)</f>
        <v>0</v>
      </c>
      <c r="AO146" s="125">
        <f ca="1">OFFSET('Impact Inputs'!AW$8,$C146,0)</f>
        <v>0</v>
      </c>
      <c r="AP146" s="125">
        <f ca="1">OFFSET('Impact Inputs'!AX$8,$C146,0)</f>
        <v>0</v>
      </c>
      <c r="AQ146" s="125">
        <f ca="1">OFFSET('Impact Inputs'!AY$8,$C146,0)</f>
        <v>0</v>
      </c>
      <c r="AR146" s="125">
        <f ca="1">OFFSET('Impact Inputs'!AZ$8,$C146,0)</f>
        <v>0</v>
      </c>
      <c r="AS146" s="125">
        <f ca="1">OFFSET('Impact Inputs'!BA$8,$C146,0)</f>
        <v>0</v>
      </c>
      <c r="AT146" s="125">
        <f ca="1">OFFSET('Impact Inputs'!BB$8,$C146,0)</f>
        <v>0</v>
      </c>
      <c r="AU146" s="125">
        <f ca="1">OFFSET('Impact Inputs'!BC$8,$C146,0)</f>
        <v>0</v>
      </c>
      <c r="AV146" s="125">
        <f ca="1">OFFSET('Impact Inputs'!BD$8,$C146,0)</f>
        <v>0</v>
      </c>
      <c r="AW146" s="125">
        <f ca="1">OFFSET('Impact Inputs'!BE$8,$C146,0)</f>
        <v>0</v>
      </c>
      <c r="AX146" s="125">
        <f ca="1">OFFSET('Impact Inputs'!BF$8,$C146,0)</f>
        <v>0</v>
      </c>
      <c r="AY146" s="125">
        <f ca="1">OFFSET('Impact Inputs'!BG$8,$C146,0)</f>
        <v>0</v>
      </c>
      <c r="AZ146" s="125">
        <f ca="1">OFFSET('Impact Inputs'!BH$8,$C146,0)</f>
        <v>0</v>
      </c>
      <c r="BA146" s="125">
        <f ca="1">OFFSET('Impact Inputs'!BI$8,$C146,0)</f>
        <v>0</v>
      </c>
      <c r="BB146" s="125">
        <f ca="1">OFFSET('Impact Inputs'!BJ$8,$C146,0)</f>
        <v>0</v>
      </c>
      <c r="BC146" s="125">
        <f ca="1">OFFSET('Impact Inputs'!BK$8,$C146,0)</f>
        <v>0</v>
      </c>
      <c r="BD146" s="125">
        <f ca="1">OFFSET('Impact Inputs'!BL$8,$C146,0)</f>
        <v>0</v>
      </c>
      <c r="BE146" s="125">
        <f ca="1">OFFSET('Impact Inputs'!BM$8,$C146,0)</f>
        <v>0</v>
      </c>
      <c r="BF146" s="125">
        <f ca="1">OFFSET('Impact Inputs'!BN$8,$C146,0)</f>
        <v>0</v>
      </c>
      <c r="BG146" s="125">
        <f ca="1">OFFSET('Impact Inputs'!BO$8,$C146,0)</f>
        <v>0</v>
      </c>
      <c r="BH146" s="125">
        <f ca="1">OFFSET('Impact Inputs'!BP$8,$C146,0)</f>
        <v>0</v>
      </c>
    </row>
    <row r="147" spans="1:60">
      <c r="A147" s="104"/>
      <c r="B147" s="104"/>
      <c r="C147" s="104">
        <v>99</v>
      </c>
      <c r="D147" s="104"/>
      <c r="E147" s="104" t="str">
        <f ca="1">OFFSET('Impact Inputs'!A$6,C147,0)</f>
        <v>Impact 34</v>
      </c>
      <c r="F147" s="154" t="str">
        <f ca="1">OFFSET('Impact Inputs'!C$6,C147,0)</f>
        <v>-</v>
      </c>
      <c r="G147" s="104" t="str">
        <f ca="1">OFFSET('Impact Inputs'!E$6,C147,0)</f>
        <v>-</v>
      </c>
      <c r="H147" s="104"/>
      <c r="I147" s="104"/>
      <c r="J147" s="104"/>
      <c r="K147" s="125">
        <f ca="1">OFFSET('Impact Inputs'!S$8,$C147,0)</f>
        <v>0</v>
      </c>
      <c r="L147" s="125">
        <f ca="1">OFFSET('Impact Inputs'!T$8,$C147,0)</f>
        <v>0</v>
      </c>
      <c r="M147" s="125">
        <f ca="1">OFFSET('Impact Inputs'!U$8,$C147,0)</f>
        <v>0</v>
      </c>
      <c r="N147" s="125">
        <f ca="1">OFFSET('Impact Inputs'!V$8,$C147,0)</f>
        <v>0</v>
      </c>
      <c r="O147" s="125">
        <f ca="1">OFFSET('Impact Inputs'!W$8,$C147,0)</f>
        <v>0</v>
      </c>
      <c r="P147" s="125">
        <f ca="1">OFFSET('Impact Inputs'!X$8,$C147,0)</f>
        <v>0</v>
      </c>
      <c r="Q147" s="125">
        <f ca="1">OFFSET('Impact Inputs'!Y$8,$C147,0)</f>
        <v>0</v>
      </c>
      <c r="R147" s="125">
        <f ca="1">OFFSET('Impact Inputs'!Z$8,$C147,0)</f>
        <v>0</v>
      </c>
      <c r="S147" s="125">
        <f ca="1">OFFSET('Impact Inputs'!AA$8,$C147,0)</f>
        <v>0</v>
      </c>
      <c r="T147" s="125">
        <f ca="1">OFFSET('Impact Inputs'!AB$8,$C147,0)</f>
        <v>0</v>
      </c>
      <c r="U147" s="125">
        <f ca="1">OFFSET('Impact Inputs'!AC$8,$C147,0)</f>
        <v>0</v>
      </c>
      <c r="V147" s="125">
        <f ca="1">OFFSET('Impact Inputs'!AD$8,$C147,0)</f>
        <v>0</v>
      </c>
      <c r="W147" s="125">
        <f ca="1">OFFSET('Impact Inputs'!AE$8,$C147,0)</f>
        <v>0</v>
      </c>
      <c r="X147" s="125">
        <f ca="1">OFFSET('Impact Inputs'!AF$8,$C147,0)</f>
        <v>0</v>
      </c>
      <c r="Y147" s="125">
        <f ca="1">OFFSET('Impact Inputs'!AG$8,$C147,0)</f>
        <v>0</v>
      </c>
      <c r="Z147" s="125">
        <f ca="1">OFFSET('Impact Inputs'!AH$8,$C147,0)</f>
        <v>0</v>
      </c>
      <c r="AA147" s="125">
        <f ca="1">OFFSET('Impact Inputs'!AI$8,$C147,0)</f>
        <v>0</v>
      </c>
      <c r="AB147" s="125">
        <f ca="1">OFFSET('Impact Inputs'!AJ$8,$C147,0)</f>
        <v>0</v>
      </c>
      <c r="AC147" s="125">
        <f ca="1">OFFSET('Impact Inputs'!AK$8,$C147,0)</f>
        <v>0</v>
      </c>
      <c r="AD147" s="125">
        <f ca="1">OFFSET('Impact Inputs'!AL$8,$C147,0)</f>
        <v>0</v>
      </c>
      <c r="AE147" s="125">
        <f ca="1">OFFSET('Impact Inputs'!AM$8,$C147,0)</f>
        <v>0</v>
      </c>
      <c r="AF147" s="125">
        <f ca="1">OFFSET('Impact Inputs'!AN$8,$C147,0)</f>
        <v>0</v>
      </c>
      <c r="AG147" s="125">
        <f ca="1">OFFSET('Impact Inputs'!AO$8,$C147,0)</f>
        <v>0</v>
      </c>
      <c r="AH147" s="125">
        <f ca="1">OFFSET('Impact Inputs'!AP$8,$C147,0)</f>
        <v>0</v>
      </c>
      <c r="AI147" s="125">
        <f ca="1">OFFSET('Impact Inputs'!AQ$8,$C147,0)</f>
        <v>0</v>
      </c>
      <c r="AJ147" s="125">
        <f ca="1">OFFSET('Impact Inputs'!AR$8,$C147,0)</f>
        <v>0</v>
      </c>
      <c r="AK147" s="125">
        <f ca="1">OFFSET('Impact Inputs'!AS$8,$C147,0)</f>
        <v>0</v>
      </c>
      <c r="AL147" s="125">
        <f ca="1">OFFSET('Impact Inputs'!AT$8,$C147,0)</f>
        <v>0</v>
      </c>
      <c r="AM147" s="125">
        <f ca="1">OFFSET('Impact Inputs'!AU$8,$C147,0)</f>
        <v>0</v>
      </c>
      <c r="AN147" s="125">
        <f ca="1">OFFSET('Impact Inputs'!AV$8,$C147,0)</f>
        <v>0</v>
      </c>
      <c r="AO147" s="125">
        <f ca="1">OFFSET('Impact Inputs'!AW$8,$C147,0)</f>
        <v>0</v>
      </c>
      <c r="AP147" s="125">
        <f ca="1">OFFSET('Impact Inputs'!AX$8,$C147,0)</f>
        <v>0</v>
      </c>
      <c r="AQ147" s="125">
        <f ca="1">OFFSET('Impact Inputs'!AY$8,$C147,0)</f>
        <v>0</v>
      </c>
      <c r="AR147" s="125">
        <f ca="1">OFFSET('Impact Inputs'!AZ$8,$C147,0)</f>
        <v>0</v>
      </c>
      <c r="AS147" s="125">
        <f ca="1">OFFSET('Impact Inputs'!BA$8,$C147,0)</f>
        <v>0</v>
      </c>
      <c r="AT147" s="125">
        <f ca="1">OFFSET('Impact Inputs'!BB$8,$C147,0)</f>
        <v>0</v>
      </c>
      <c r="AU147" s="125">
        <f ca="1">OFFSET('Impact Inputs'!BC$8,$C147,0)</f>
        <v>0</v>
      </c>
      <c r="AV147" s="125">
        <f ca="1">OFFSET('Impact Inputs'!BD$8,$C147,0)</f>
        <v>0</v>
      </c>
      <c r="AW147" s="125">
        <f ca="1">OFFSET('Impact Inputs'!BE$8,$C147,0)</f>
        <v>0</v>
      </c>
      <c r="AX147" s="125">
        <f ca="1">OFFSET('Impact Inputs'!BF$8,$C147,0)</f>
        <v>0</v>
      </c>
      <c r="AY147" s="125">
        <f ca="1">OFFSET('Impact Inputs'!BG$8,$C147,0)</f>
        <v>0</v>
      </c>
      <c r="AZ147" s="125">
        <f ca="1">OFFSET('Impact Inputs'!BH$8,$C147,0)</f>
        <v>0</v>
      </c>
      <c r="BA147" s="125">
        <f ca="1">OFFSET('Impact Inputs'!BI$8,$C147,0)</f>
        <v>0</v>
      </c>
      <c r="BB147" s="125">
        <f ca="1">OFFSET('Impact Inputs'!BJ$8,$C147,0)</f>
        <v>0</v>
      </c>
      <c r="BC147" s="125">
        <f ca="1">OFFSET('Impact Inputs'!BK$8,$C147,0)</f>
        <v>0</v>
      </c>
      <c r="BD147" s="125">
        <f ca="1">OFFSET('Impact Inputs'!BL$8,$C147,0)</f>
        <v>0</v>
      </c>
      <c r="BE147" s="125">
        <f ca="1">OFFSET('Impact Inputs'!BM$8,$C147,0)</f>
        <v>0</v>
      </c>
      <c r="BF147" s="125">
        <f ca="1">OFFSET('Impact Inputs'!BN$8,$C147,0)</f>
        <v>0</v>
      </c>
      <c r="BG147" s="125">
        <f ca="1">OFFSET('Impact Inputs'!BO$8,$C147,0)</f>
        <v>0</v>
      </c>
      <c r="BH147" s="125">
        <f ca="1">OFFSET('Impact Inputs'!BP$8,$C147,0)</f>
        <v>0</v>
      </c>
    </row>
    <row r="148" spans="1:60">
      <c r="A148" s="104"/>
      <c r="B148" s="104"/>
      <c r="C148" s="106">
        <v>102</v>
      </c>
      <c r="D148" s="104"/>
      <c r="E148" s="104" t="str">
        <f ca="1">OFFSET('Impact Inputs'!A$6,C148,0)</f>
        <v>Impact 35</v>
      </c>
      <c r="F148" s="154" t="str">
        <f ca="1">OFFSET('Impact Inputs'!C$6,C148,0)</f>
        <v>-</v>
      </c>
      <c r="G148" s="104" t="str">
        <f ca="1">OFFSET('Impact Inputs'!E$6,C148,0)</f>
        <v>-</v>
      </c>
      <c r="H148" s="104"/>
      <c r="I148" s="104"/>
      <c r="J148" s="104"/>
      <c r="K148" s="125">
        <f ca="1">OFFSET('Impact Inputs'!S$8,$C148,0)</f>
        <v>0</v>
      </c>
      <c r="L148" s="125">
        <f ca="1">OFFSET('Impact Inputs'!T$8,$C148,0)</f>
        <v>0</v>
      </c>
      <c r="M148" s="125">
        <f ca="1">OFFSET('Impact Inputs'!U$8,$C148,0)</f>
        <v>0</v>
      </c>
      <c r="N148" s="125">
        <f ca="1">OFFSET('Impact Inputs'!V$8,$C148,0)</f>
        <v>0</v>
      </c>
      <c r="O148" s="125">
        <f ca="1">OFFSET('Impact Inputs'!W$8,$C148,0)</f>
        <v>0</v>
      </c>
      <c r="P148" s="125">
        <f ca="1">OFFSET('Impact Inputs'!X$8,$C148,0)</f>
        <v>0</v>
      </c>
      <c r="Q148" s="125">
        <f ca="1">OFFSET('Impact Inputs'!Y$8,$C148,0)</f>
        <v>0</v>
      </c>
      <c r="R148" s="125">
        <f ca="1">OFFSET('Impact Inputs'!Z$8,$C148,0)</f>
        <v>0</v>
      </c>
      <c r="S148" s="125">
        <f ca="1">OFFSET('Impact Inputs'!AA$8,$C148,0)</f>
        <v>0</v>
      </c>
      <c r="T148" s="125">
        <f ca="1">OFFSET('Impact Inputs'!AB$8,$C148,0)</f>
        <v>0</v>
      </c>
      <c r="U148" s="125">
        <f ca="1">OFFSET('Impact Inputs'!AC$8,$C148,0)</f>
        <v>0</v>
      </c>
      <c r="V148" s="125">
        <f ca="1">OFFSET('Impact Inputs'!AD$8,$C148,0)</f>
        <v>0</v>
      </c>
      <c r="W148" s="125">
        <f ca="1">OFFSET('Impact Inputs'!AE$8,$C148,0)</f>
        <v>0</v>
      </c>
      <c r="X148" s="125">
        <f ca="1">OFFSET('Impact Inputs'!AF$8,$C148,0)</f>
        <v>0</v>
      </c>
      <c r="Y148" s="125">
        <f ca="1">OFFSET('Impact Inputs'!AG$8,$C148,0)</f>
        <v>0</v>
      </c>
      <c r="Z148" s="125">
        <f ca="1">OFFSET('Impact Inputs'!AH$8,$C148,0)</f>
        <v>0</v>
      </c>
      <c r="AA148" s="125">
        <f ca="1">OFFSET('Impact Inputs'!AI$8,$C148,0)</f>
        <v>0</v>
      </c>
      <c r="AB148" s="125">
        <f ca="1">OFFSET('Impact Inputs'!AJ$8,$C148,0)</f>
        <v>0</v>
      </c>
      <c r="AC148" s="125">
        <f ca="1">OFFSET('Impact Inputs'!AK$8,$C148,0)</f>
        <v>0</v>
      </c>
      <c r="AD148" s="125">
        <f ca="1">OFFSET('Impact Inputs'!AL$8,$C148,0)</f>
        <v>0</v>
      </c>
      <c r="AE148" s="125">
        <f ca="1">OFFSET('Impact Inputs'!AM$8,$C148,0)</f>
        <v>0</v>
      </c>
      <c r="AF148" s="125">
        <f ca="1">OFFSET('Impact Inputs'!AN$8,$C148,0)</f>
        <v>0</v>
      </c>
      <c r="AG148" s="125">
        <f ca="1">OFFSET('Impact Inputs'!AO$8,$C148,0)</f>
        <v>0</v>
      </c>
      <c r="AH148" s="125">
        <f ca="1">OFFSET('Impact Inputs'!AP$8,$C148,0)</f>
        <v>0</v>
      </c>
      <c r="AI148" s="125">
        <f ca="1">OFFSET('Impact Inputs'!AQ$8,$C148,0)</f>
        <v>0</v>
      </c>
      <c r="AJ148" s="125">
        <f ca="1">OFFSET('Impact Inputs'!AR$8,$C148,0)</f>
        <v>0</v>
      </c>
      <c r="AK148" s="125">
        <f ca="1">OFFSET('Impact Inputs'!AS$8,$C148,0)</f>
        <v>0</v>
      </c>
      <c r="AL148" s="125">
        <f ca="1">OFFSET('Impact Inputs'!AT$8,$C148,0)</f>
        <v>0</v>
      </c>
      <c r="AM148" s="125">
        <f ca="1">OFFSET('Impact Inputs'!AU$8,$C148,0)</f>
        <v>0</v>
      </c>
      <c r="AN148" s="125">
        <f ca="1">OFFSET('Impact Inputs'!AV$8,$C148,0)</f>
        <v>0</v>
      </c>
      <c r="AO148" s="125">
        <f ca="1">OFFSET('Impact Inputs'!AW$8,$C148,0)</f>
        <v>0</v>
      </c>
      <c r="AP148" s="125">
        <f ca="1">OFFSET('Impact Inputs'!AX$8,$C148,0)</f>
        <v>0</v>
      </c>
      <c r="AQ148" s="125">
        <f ca="1">OFFSET('Impact Inputs'!AY$8,$C148,0)</f>
        <v>0</v>
      </c>
      <c r="AR148" s="125">
        <f ca="1">OFFSET('Impact Inputs'!AZ$8,$C148,0)</f>
        <v>0</v>
      </c>
      <c r="AS148" s="125">
        <f ca="1">OFFSET('Impact Inputs'!BA$8,$C148,0)</f>
        <v>0</v>
      </c>
      <c r="AT148" s="125">
        <f ca="1">OFFSET('Impact Inputs'!BB$8,$C148,0)</f>
        <v>0</v>
      </c>
      <c r="AU148" s="125">
        <f ca="1">OFFSET('Impact Inputs'!BC$8,$C148,0)</f>
        <v>0</v>
      </c>
      <c r="AV148" s="125">
        <f ca="1">OFFSET('Impact Inputs'!BD$8,$C148,0)</f>
        <v>0</v>
      </c>
      <c r="AW148" s="125">
        <f ca="1">OFFSET('Impact Inputs'!BE$8,$C148,0)</f>
        <v>0</v>
      </c>
      <c r="AX148" s="125">
        <f ca="1">OFFSET('Impact Inputs'!BF$8,$C148,0)</f>
        <v>0</v>
      </c>
      <c r="AY148" s="125">
        <f ca="1">OFFSET('Impact Inputs'!BG$8,$C148,0)</f>
        <v>0</v>
      </c>
      <c r="AZ148" s="125">
        <f ca="1">OFFSET('Impact Inputs'!BH$8,$C148,0)</f>
        <v>0</v>
      </c>
      <c r="BA148" s="125">
        <f ca="1">OFFSET('Impact Inputs'!BI$8,$C148,0)</f>
        <v>0</v>
      </c>
      <c r="BB148" s="125">
        <f ca="1">OFFSET('Impact Inputs'!BJ$8,$C148,0)</f>
        <v>0</v>
      </c>
      <c r="BC148" s="125">
        <f ca="1">OFFSET('Impact Inputs'!BK$8,$C148,0)</f>
        <v>0</v>
      </c>
      <c r="BD148" s="125">
        <f ca="1">OFFSET('Impact Inputs'!BL$8,$C148,0)</f>
        <v>0</v>
      </c>
      <c r="BE148" s="125">
        <f ca="1">OFFSET('Impact Inputs'!BM$8,$C148,0)</f>
        <v>0</v>
      </c>
      <c r="BF148" s="125">
        <f ca="1">OFFSET('Impact Inputs'!BN$8,$C148,0)</f>
        <v>0</v>
      </c>
      <c r="BG148" s="125">
        <f ca="1">OFFSET('Impact Inputs'!BO$8,$C148,0)</f>
        <v>0</v>
      </c>
      <c r="BH148" s="125">
        <f ca="1">OFFSET('Impact Inputs'!BP$8,$C148,0)</f>
        <v>0</v>
      </c>
    </row>
    <row r="149" spans="1:60">
      <c r="A149" s="104"/>
      <c r="B149" s="104"/>
      <c r="C149" s="104">
        <v>105</v>
      </c>
      <c r="D149" s="104"/>
      <c r="E149" s="104" t="str">
        <f ca="1">OFFSET('Impact Inputs'!A$6,C149,0)</f>
        <v>Impact 36</v>
      </c>
      <c r="F149" s="154" t="str">
        <f ca="1">OFFSET('Impact Inputs'!C$6,C149,0)</f>
        <v>-</v>
      </c>
      <c r="G149" s="104" t="str">
        <f ca="1">OFFSET('Impact Inputs'!E$6,C149,0)</f>
        <v>-</v>
      </c>
      <c r="H149" s="104"/>
      <c r="I149" s="104"/>
      <c r="J149" s="104"/>
      <c r="K149" s="125">
        <f ca="1">OFFSET('Impact Inputs'!S$8,$C149,0)</f>
        <v>0</v>
      </c>
      <c r="L149" s="125">
        <f ca="1">OFFSET('Impact Inputs'!T$8,$C149,0)</f>
        <v>0</v>
      </c>
      <c r="M149" s="125">
        <f ca="1">OFFSET('Impact Inputs'!U$8,$C149,0)</f>
        <v>0</v>
      </c>
      <c r="N149" s="125">
        <f ca="1">OFFSET('Impact Inputs'!V$8,$C149,0)</f>
        <v>0</v>
      </c>
      <c r="O149" s="125">
        <f ca="1">OFFSET('Impact Inputs'!W$8,$C149,0)</f>
        <v>0</v>
      </c>
      <c r="P149" s="125">
        <f ca="1">OFFSET('Impact Inputs'!X$8,$C149,0)</f>
        <v>0</v>
      </c>
      <c r="Q149" s="125">
        <f ca="1">OFFSET('Impact Inputs'!Y$8,$C149,0)</f>
        <v>0</v>
      </c>
      <c r="R149" s="125">
        <f ca="1">OFFSET('Impact Inputs'!Z$8,$C149,0)</f>
        <v>0</v>
      </c>
      <c r="S149" s="125">
        <f ca="1">OFFSET('Impact Inputs'!AA$8,$C149,0)</f>
        <v>0</v>
      </c>
      <c r="T149" s="125">
        <f ca="1">OFFSET('Impact Inputs'!AB$8,$C149,0)</f>
        <v>0</v>
      </c>
      <c r="U149" s="125">
        <f ca="1">OFFSET('Impact Inputs'!AC$8,$C149,0)</f>
        <v>0</v>
      </c>
      <c r="V149" s="125">
        <f ca="1">OFFSET('Impact Inputs'!AD$8,$C149,0)</f>
        <v>0</v>
      </c>
      <c r="W149" s="125">
        <f ca="1">OFFSET('Impact Inputs'!AE$8,$C149,0)</f>
        <v>0</v>
      </c>
      <c r="X149" s="125">
        <f ca="1">OFFSET('Impact Inputs'!AF$8,$C149,0)</f>
        <v>0</v>
      </c>
      <c r="Y149" s="125">
        <f ca="1">OFFSET('Impact Inputs'!AG$8,$C149,0)</f>
        <v>0</v>
      </c>
      <c r="Z149" s="125">
        <f ca="1">OFFSET('Impact Inputs'!AH$8,$C149,0)</f>
        <v>0</v>
      </c>
      <c r="AA149" s="125">
        <f ca="1">OFFSET('Impact Inputs'!AI$8,$C149,0)</f>
        <v>0</v>
      </c>
      <c r="AB149" s="125">
        <f ca="1">OFFSET('Impact Inputs'!AJ$8,$C149,0)</f>
        <v>0</v>
      </c>
      <c r="AC149" s="125">
        <f ca="1">OFFSET('Impact Inputs'!AK$8,$C149,0)</f>
        <v>0</v>
      </c>
      <c r="AD149" s="125">
        <f ca="1">OFFSET('Impact Inputs'!AL$8,$C149,0)</f>
        <v>0</v>
      </c>
      <c r="AE149" s="125">
        <f ca="1">OFFSET('Impact Inputs'!AM$8,$C149,0)</f>
        <v>0</v>
      </c>
      <c r="AF149" s="125">
        <f ca="1">OFFSET('Impact Inputs'!AN$8,$C149,0)</f>
        <v>0</v>
      </c>
      <c r="AG149" s="125">
        <f ca="1">OFFSET('Impact Inputs'!AO$8,$C149,0)</f>
        <v>0</v>
      </c>
      <c r="AH149" s="125">
        <f ca="1">OFFSET('Impact Inputs'!AP$8,$C149,0)</f>
        <v>0</v>
      </c>
      <c r="AI149" s="125">
        <f ca="1">OFFSET('Impact Inputs'!AQ$8,$C149,0)</f>
        <v>0</v>
      </c>
      <c r="AJ149" s="125">
        <f ca="1">OFFSET('Impact Inputs'!AR$8,$C149,0)</f>
        <v>0</v>
      </c>
      <c r="AK149" s="125">
        <f ca="1">OFFSET('Impact Inputs'!AS$8,$C149,0)</f>
        <v>0</v>
      </c>
      <c r="AL149" s="125">
        <f ca="1">OFFSET('Impact Inputs'!AT$8,$C149,0)</f>
        <v>0</v>
      </c>
      <c r="AM149" s="125">
        <f ca="1">OFFSET('Impact Inputs'!AU$8,$C149,0)</f>
        <v>0</v>
      </c>
      <c r="AN149" s="125">
        <f ca="1">OFFSET('Impact Inputs'!AV$8,$C149,0)</f>
        <v>0</v>
      </c>
      <c r="AO149" s="125">
        <f ca="1">OFFSET('Impact Inputs'!AW$8,$C149,0)</f>
        <v>0</v>
      </c>
      <c r="AP149" s="125">
        <f ca="1">OFFSET('Impact Inputs'!AX$8,$C149,0)</f>
        <v>0</v>
      </c>
      <c r="AQ149" s="125">
        <f ca="1">OFFSET('Impact Inputs'!AY$8,$C149,0)</f>
        <v>0</v>
      </c>
      <c r="AR149" s="125">
        <f ca="1">OFFSET('Impact Inputs'!AZ$8,$C149,0)</f>
        <v>0</v>
      </c>
      <c r="AS149" s="125">
        <f ca="1">OFFSET('Impact Inputs'!BA$8,$C149,0)</f>
        <v>0</v>
      </c>
      <c r="AT149" s="125">
        <f ca="1">OFFSET('Impact Inputs'!BB$8,$C149,0)</f>
        <v>0</v>
      </c>
      <c r="AU149" s="125">
        <f ca="1">OFFSET('Impact Inputs'!BC$8,$C149,0)</f>
        <v>0</v>
      </c>
      <c r="AV149" s="125">
        <f ca="1">OFFSET('Impact Inputs'!BD$8,$C149,0)</f>
        <v>0</v>
      </c>
      <c r="AW149" s="125">
        <f ca="1">OFFSET('Impact Inputs'!BE$8,$C149,0)</f>
        <v>0</v>
      </c>
      <c r="AX149" s="125">
        <f ca="1">OFFSET('Impact Inputs'!BF$8,$C149,0)</f>
        <v>0</v>
      </c>
      <c r="AY149" s="125">
        <f ca="1">OFFSET('Impact Inputs'!BG$8,$C149,0)</f>
        <v>0</v>
      </c>
      <c r="AZ149" s="125">
        <f ca="1">OFFSET('Impact Inputs'!BH$8,$C149,0)</f>
        <v>0</v>
      </c>
      <c r="BA149" s="125">
        <f ca="1">OFFSET('Impact Inputs'!BI$8,$C149,0)</f>
        <v>0</v>
      </c>
      <c r="BB149" s="125">
        <f ca="1">OFFSET('Impact Inputs'!BJ$8,$C149,0)</f>
        <v>0</v>
      </c>
      <c r="BC149" s="125">
        <f ca="1">OFFSET('Impact Inputs'!BK$8,$C149,0)</f>
        <v>0</v>
      </c>
      <c r="BD149" s="125">
        <f ca="1">OFFSET('Impact Inputs'!BL$8,$C149,0)</f>
        <v>0</v>
      </c>
      <c r="BE149" s="125">
        <f ca="1">OFFSET('Impact Inputs'!BM$8,$C149,0)</f>
        <v>0</v>
      </c>
      <c r="BF149" s="125">
        <f ca="1">OFFSET('Impact Inputs'!BN$8,$C149,0)</f>
        <v>0</v>
      </c>
      <c r="BG149" s="125">
        <f ca="1">OFFSET('Impact Inputs'!BO$8,$C149,0)</f>
        <v>0</v>
      </c>
      <c r="BH149" s="125">
        <f ca="1">OFFSET('Impact Inputs'!BP$8,$C149,0)</f>
        <v>0</v>
      </c>
    </row>
    <row r="150" spans="1:60">
      <c r="A150" s="104"/>
      <c r="B150" s="104"/>
      <c r="C150" s="104">
        <v>108</v>
      </c>
      <c r="D150" s="104"/>
      <c r="E150" s="104" t="str">
        <f ca="1">OFFSET('Impact Inputs'!A$6,C150,0)</f>
        <v>Impact 37</v>
      </c>
      <c r="F150" s="154" t="str">
        <f ca="1">OFFSET('Impact Inputs'!C$6,C150,0)</f>
        <v>-</v>
      </c>
      <c r="G150" s="104" t="str">
        <f ca="1">OFFSET('Impact Inputs'!E$6,C150,0)</f>
        <v>-</v>
      </c>
      <c r="H150" s="104"/>
      <c r="I150" s="104"/>
      <c r="J150" s="104"/>
      <c r="K150" s="125">
        <f ca="1">OFFSET('Impact Inputs'!S$8,$C150,0)</f>
        <v>0</v>
      </c>
      <c r="L150" s="125">
        <f ca="1">OFFSET('Impact Inputs'!T$8,$C150,0)</f>
        <v>0</v>
      </c>
      <c r="M150" s="125">
        <f ca="1">OFFSET('Impact Inputs'!U$8,$C150,0)</f>
        <v>0</v>
      </c>
      <c r="N150" s="125">
        <f ca="1">OFFSET('Impact Inputs'!V$8,$C150,0)</f>
        <v>0</v>
      </c>
      <c r="O150" s="125">
        <f ca="1">OFFSET('Impact Inputs'!W$8,$C150,0)</f>
        <v>0</v>
      </c>
      <c r="P150" s="125">
        <f ca="1">OFFSET('Impact Inputs'!X$8,$C150,0)</f>
        <v>0</v>
      </c>
      <c r="Q150" s="125">
        <f ca="1">OFFSET('Impact Inputs'!Y$8,$C150,0)</f>
        <v>0</v>
      </c>
      <c r="R150" s="125">
        <f ca="1">OFFSET('Impact Inputs'!Z$8,$C150,0)</f>
        <v>0</v>
      </c>
      <c r="S150" s="125">
        <f ca="1">OFFSET('Impact Inputs'!AA$8,$C150,0)</f>
        <v>0</v>
      </c>
      <c r="T150" s="125">
        <f ca="1">OFFSET('Impact Inputs'!AB$8,$C150,0)</f>
        <v>0</v>
      </c>
      <c r="U150" s="125">
        <f ca="1">OFFSET('Impact Inputs'!AC$8,$C150,0)</f>
        <v>0</v>
      </c>
      <c r="V150" s="125">
        <f ca="1">OFFSET('Impact Inputs'!AD$8,$C150,0)</f>
        <v>0</v>
      </c>
      <c r="W150" s="125">
        <f ca="1">OFFSET('Impact Inputs'!AE$8,$C150,0)</f>
        <v>0</v>
      </c>
      <c r="X150" s="125">
        <f ca="1">OFFSET('Impact Inputs'!AF$8,$C150,0)</f>
        <v>0</v>
      </c>
      <c r="Y150" s="125">
        <f ca="1">OFFSET('Impact Inputs'!AG$8,$C150,0)</f>
        <v>0</v>
      </c>
      <c r="Z150" s="125">
        <f ca="1">OFFSET('Impact Inputs'!AH$8,$C150,0)</f>
        <v>0</v>
      </c>
      <c r="AA150" s="125">
        <f ca="1">OFFSET('Impact Inputs'!AI$8,$C150,0)</f>
        <v>0</v>
      </c>
      <c r="AB150" s="125">
        <f ca="1">OFFSET('Impact Inputs'!AJ$8,$C150,0)</f>
        <v>0</v>
      </c>
      <c r="AC150" s="125">
        <f ca="1">OFFSET('Impact Inputs'!AK$8,$C150,0)</f>
        <v>0</v>
      </c>
      <c r="AD150" s="125">
        <f ca="1">OFFSET('Impact Inputs'!AL$8,$C150,0)</f>
        <v>0</v>
      </c>
      <c r="AE150" s="125">
        <f ca="1">OFFSET('Impact Inputs'!AM$8,$C150,0)</f>
        <v>0</v>
      </c>
      <c r="AF150" s="125">
        <f ca="1">OFFSET('Impact Inputs'!AN$8,$C150,0)</f>
        <v>0</v>
      </c>
      <c r="AG150" s="125">
        <f ca="1">OFFSET('Impact Inputs'!AO$8,$C150,0)</f>
        <v>0</v>
      </c>
      <c r="AH150" s="125">
        <f ca="1">OFFSET('Impact Inputs'!AP$8,$C150,0)</f>
        <v>0</v>
      </c>
      <c r="AI150" s="125">
        <f ca="1">OFFSET('Impact Inputs'!AQ$8,$C150,0)</f>
        <v>0</v>
      </c>
      <c r="AJ150" s="125">
        <f ca="1">OFFSET('Impact Inputs'!AR$8,$C150,0)</f>
        <v>0</v>
      </c>
      <c r="AK150" s="125">
        <f ca="1">OFFSET('Impact Inputs'!AS$8,$C150,0)</f>
        <v>0</v>
      </c>
      <c r="AL150" s="125">
        <f ca="1">OFFSET('Impact Inputs'!AT$8,$C150,0)</f>
        <v>0</v>
      </c>
      <c r="AM150" s="125">
        <f ca="1">OFFSET('Impact Inputs'!AU$8,$C150,0)</f>
        <v>0</v>
      </c>
      <c r="AN150" s="125">
        <f ca="1">OFFSET('Impact Inputs'!AV$8,$C150,0)</f>
        <v>0</v>
      </c>
      <c r="AO150" s="125">
        <f ca="1">OFFSET('Impact Inputs'!AW$8,$C150,0)</f>
        <v>0</v>
      </c>
      <c r="AP150" s="125">
        <f ca="1">OFFSET('Impact Inputs'!AX$8,$C150,0)</f>
        <v>0</v>
      </c>
      <c r="AQ150" s="125">
        <f ca="1">OFFSET('Impact Inputs'!AY$8,$C150,0)</f>
        <v>0</v>
      </c>
      <c r="AR150" s="125">
        <f ca="1">OFFSET('Impact Inputs'!AZ$8,$C150,0)</f>
        <v>0</v>
      </c>
      <c r="AS150" s="125">
        <f ca="1">OFFSET('Impact Inputs'!BA$8,$C150,0)</f>
        <v>0</v>
      </c>
      <c r="AT150" s="125">
        <f ca="1">OFFSET('Impact Inputs'!BB$8,$C150,0)</f>
        <v>0</v>
      </c>
      <c r="AU150" s="125">
        <f ca="1">OFFSET('Impact Inputs'!BC$8,$C150,0)</f>
        <v>0</v>
      </c>
      <c r="AV150" s="125">
        <f ca="1">OFFSET('Impact Inputs'!BD$8,$C150,0)</f>
        <v>0</v>
      </c>
      <c r="AW150" s="125">
        <f ca="1">OFFSET('Impact Inputs'!BE$8,$C150,0)</f>
        <v>0</v>
      </c>
      <c r="AX150" s="125">
        <f ca="1">OFFSET('Impact Inputs'!BF$8,$C150,0)</f>
        <v>0</v>
      </c>
      <c r="AY150" s="125">
        <f ca="1">OFFSET('Impact Inputs'!BG$8,$C150,0)</f>
        <v>0</v>
      </c>
      <c r="AZ150" s="125">
        <f ca="1">OFFSET('Impact Inputs'!BH$8,$C150,0)</f>
        <v>0</v>
      </c>
      <c r="BA150" s="125">
        <f ca="1">OFFSET('Impact Inputs'!BI$8,$C150,0)</f>
        <v>0</v>
      </c>
      <c r="BB150" s="125">
        <f ca="1">OFFSET('Impact Inputs'!BJ$8,$C150,0)</f>
        <v>0</v>
      </c>
      <c r="BC150" s="125">
        <f ca="1">OFFSET('Impact Inputs'!BK$8,$C150,0)</f>
        <v>0</v>
      </c>
      <c r="BD150" s="125">
        <f ca="1">OFFSET('Impact Inputs'!BL$8,$C150,0)</f>
        <v>0</v>
      </c>
      <c r="BE150" s="125">
        <f ca="1">OFFSET('Impact Inputs'!BM$8,$C150,0)</f>
        <v>0</v>
      </c>
      <c r="BF150" s="125">
        <f ca="1">OFFSET('Impact Inputs'!BN$8,$C150,0)</f>
        <v>0</v>
      </c>
      <c r="BG150" s="125">
        <f ca="1">OFFSET('Impact Inputs'!BO$8,$C150,0)</f>
        <v>0</v>
      </c>
      <c r="BH150" s="125">
        <f ca="1">OFFSET('Impact Inputs'!BP$8,$C150,0)</f>
        <v>0</v>
      </c>
    </row>
    <row r="151" spans="1:60">
      <c r="A151" s="104"/>
      <c r="B151" s="104"/>
      <c r="C151" s="104">
        <v>111</v>
      </c>
      <c r="D151" s="104"/>
      <c r="E151" s="104" t="str">
        <f ca="1">OFFSET('Impact Inputs'!A$6,C151,0)</f>
        <v>Impact 38</v>
      </c>
      <c r="F151" s="154" t="str">
        <f ca="1">OFFSET('Impact Inputs'!C$6,C151,0)</f>
        <v>-</v>
      </c>
      <c r="G151" s="104" t="str">
        <f ca="1">OFFSET('Impact Inputs'!E$6,C151,0)</f>
        <v>-</v>
      </c>
      <c r="H151" s="104"/>
      <c r="I151" s="104"/>
      <c r="J151" s="104"/>
      <c r="K151" s="125">
        <f ca="1">OFFSET('Impact Inputs'!S$8,$C151,0)</f>
        <v>0</v>
      </c>
      <c r="L151" s="125">
        <f ca="1">OFFSET('Impact Inputs'!T$8,$C151,0)</f>
        <v>0</v>
      </c>
      <c r="M151" s="125">
        <f ca="1">OFFSET('Impact Inputs'!U$8,$C151,0)</f>
        <v>0</v>
      </c>
      <c r="N151" s="125">
        <f ca="1">OFFSET('Impact Inputs'!V$8,$C151,0)</f>
        <v>0</v>
      </c>
      <c r="O151" s="125">
        <f ca="1">OFFSET('Impact Inputs'!W$8,$C151,0)</f>
        <v>0</v>
      </c>
      <c r="P151" s="125">
        <f ca="1">OFFSET('Impact Inputs'!X$8,$C151,0)</f>
        <v>0</v>
      </c>
      <c r="Q151" s="125">
        <f ca="1">OFFSET('Impact Inputs'!Y$8,$C151,0)</f>
        <v>0</v>
      </c>
      <c r="R151" s="125">
        <f ca="1">OFFSET('Impact Inputs'!Z$8,$C151,0)</f>
        <v>0</v>
      </c>
      <c r="S151" s="125">
        <f ca="1">OFFSET('Impact Inputs'!AA$8,$C151,0)</f>
        <v>0</v>
      </c>
      <c r="T151" s="125">
        <f ca="1">OFFSET('Impact Inputs'!AB$8,$C151,0)</f>
        <v>0</v>
      </c>
      <c r="U151" s="125">
        <f ca="1">OFFSET('Impact Inputs'!AC$8,$C151,0)</f>
        <v>0</v>
      </c>
      <c r="V151" s="125">
        <f ca="1">OFFSET('Impact Inputs'!AD$8,$C151,0)</f>
        <v>0</v>
      </c>
      <c r="W151" s="125">
        <f ca="1">OFFSET('Impact Inputs'!AE$8,$C151,0)</f>
        <v>0</v>
      </c>
      <c r="X151" s="125">
        <f ca="1">OFFSET('Impact Inputs'!AF$8,$C151,0)</f>
        <v>0</v>
      </c>
      <c r="Y151" s="125">
        <f ca="1">OFFSET('Impact Inputs'!AG$8,$C151,0)</f>
        <v>0</v>
      </c>
      <c r="Z151" s="125">
        <f ca="1">OFFSET('Impact Inputs'!AH$8,$C151,0)</f>
        <v>0</v>
      </c>
      <c r="AA151" s="125">
        <f ca="1">OFFSET('Impact Inputs'!AI$8,$C151,0)</f>
        <v>0</v>
      </c>
      <c r="AB151" s="125">
        <f ca="1">OFFSET('Impact Inputs'!AJ$8,$C151,0)</f>
        <v>0</v>
      </c>
      <c r="AC151" s="125">
        <f ca="1">OFFSET('Impact Inputs'!AK$8,$C151,0)</f>
        <v>0</v>
      </c>
      <c r="AD151" s="125">
        <f ca="1">OFFSET('Impact Inputs'!AL$8,$C151,0)</f>
        <v>0</v>
      </c>
      <c r="AE151" s="125">
        <f ca="1">OFFSET('Impact Inputs'!AM$8,$C151,0)</f>
        <v>0</v>
      </c>
      <c r="AF151" s="125">
        <f ca="1">OFFSET('Impact Inputs'!AN$8,$C151,0)</f>
        <v>0</v>
      </c>
      <c r="AG151" s="125">
        <f ca="1">OFFSET('Impact Inputs'!AO$8,$C151,0)</f>
        <v>0</v>
      </c>
      <c r="AH151" s="125">
        <f ca="1">OFFSET('Impact Inputs'!AP$8,$C151,0)</f>
        <v>0</v>
      </c>
      <c r="AI151" s="125">
        <f ca="1">OFFSET('Impact Inputs'!AQ$8,$C151,0)</f>
        <v>0</v>
      </c>
      <c r="AJ151" s="125">
        <f ca="1">OFFSET('Impact Inputs'!AR$8,$C151,0)</f>
        <v>0</v>
      </c>
      <c r="AK151" s="125">
        <f ca="1">OFFSET('Impact Inputs'!AS$8,$C151,0)</f>
        <v>0</v>
      </c>
      <c r="AL151" s="125">
        <f ca="1">OFFSET('Impact Inputs'!AT$8,$C151,0)</f>
        <v>0</v>
      </c>
      <c r="AM151" s="125">
        <f ca="1">OFFSET('Impact Inputs'!AU$8,$C151,0)</f>
        <v>0</v>
      </c>
      <c r="AN151" s="125">
        <f ca="1">OFFSET('Impact Inputs'!AV$8,$C151,0)</f>
        <v>0</v>
      </c>
      <c r="AO151" s="125">
        <f ca="1">OFFSET('Impact Inputs'!AW$8,$C151,0)</f>
        <v>0</v>
      </c>
      <c r="AP151" s="125">
        <f ca="1">OFFSET('Impact Inputs'!AX$8,$C151,0)</f>
        <v>0</v>
      </c>
      <c r="AQ151" s="125">
        <f ca="1">OFFSET('Impact Inputs'!AY$8,$C151,0)</f>
        <v>0</v>
      </c>
      <c r="AR151" s="125">
        <f ca="1">OFFSET('Impact Inputs'!AZ$8,$C151,0)</f>
        <v>0</v>
      </c>
      <c r="AS151" s="125">
        <f ca="1">OFFSET('Impact Inputs'!BA$8,$C151,0)</f>
        <v>0</v>
      </c>
      <c r="AT151" s="125">
        <f ca="1">OFFSET('Impact Inputs'!BB$8,$C151,0)</f>
        <v>0</v>
      </c>
      <c r="AU151" s="125">
        <f ca="1">OFFSET('Impact Inputs'!BC$8,$C151,0)</f>
        <v>0</v>
      </c>
      <c r="AV151" s="125">
        <f ca="1">OFFSET('Impact Inputs'!BD$8,$C151,0)</f>
        <v>0</v>
      </c>
      <c r="AW151" s="125">
        <f ca="1">OFFSET('Impact Inputs'!BE$8,$C151,0)</f>
        <v>0</v>
      </c>
      <c r="AX151" s="125">
        <f ca="1">OFFSET('Impact Inputs'!BF$8,$C151,0)</f>
        <v>0</v>
      </c>
      <c r="AY151" s="125">
        <f ca="1">OFFSET('Impact Inputs'!BG$8,$C151,0)</f>
        <v>0</v>
      </c>
      <c r="AZ151" s="125">
        <f ca="1">OFFSET('Impact Inputs'!BH$8,$C151,0)</f>
        <v>0</v>
      </c>
      <c r="BA151" s="125">
        <f ca="1">OFFSET('Impact Inputs'!BI$8,$C151,0)</f>
        <v>0</v>
      </c>
      <c r="BB151" s="125">
        <f ca="1">OFFSET('Impact Inputs'!BJ$8,$C151,0)</f>
        <v>0</v>
      </c>
      <c r="BC151" s="125">
        <f ca="1">OFFSET('Impact Inputs'!BK$8,$C151,0)</f>
        <v>0</v>
      </c>
      <c r="BD151" s="125">
        <f ca="1">OFFSET('Impact Inputs'!BL$8,$C151,0)</f>
        <v>0</v>
      </c>
      <c r="BE151" s="125">
        <f ca="1">OFFSET('Impact Inputs'!BM$8,$C151,0)</f>
        <v>0</v>
      </c>
      <c r="BF151" s="125">
        <f ca="1">OFFSET('Impact Inputs'!BN$8,$C151,0)</f>
        <v>0</v>
      </c>
      <c r="BG151" s="125">
        <f ca="1">OFFSET('Impact Inputs'!BO$8,$C151,0)</f>
        <v>0</v>
      </c>
      <c r="BH151" s="125">
        <f ca="1">OFFSET('Impact Inputs'!BP$8,$C151,0)</f>
        <v>0</v>
      </c>
    </row>
    <row r="152" spans="1:60">
      <c r="A152" s="104"/>
      <c r="B152" s="104"/>
      <c r="C152" s="106">
        <v>114</v>
      </c>
      <c r="D152" s="104"/>
      <c r="E152" s="104" t="str">
        <f ca="1">OFFSET('Impact Inputs'!A$6,C152,0)</f>
        <v>Impact 39</v>
      </c>
      <c r="F152" s="154" t="str">
        <f ca="1">OFFSET('Impact Inputs'!C$6,C152,0)</f>
        <v>-</v>
      </c>
      <c r="G152" s="104" t="str">
        <f ca="1">OFFSET('Impact Inputs'!E$6,C152,0)</f>
        <v>-</v>
      </c>
      <c r="H152" s="104"/>
      <c r="I152" s="104"/>
      <c r="J152" s="104"/>
      <c r="K152" s="125">
        <f ca="1">OFFSET('Impact Inputs'!S$8,$C152,0)</f>
        <v>0</v>
      </c>
      <c r="L152" s="125">
        <f ca="1">OFFSET('Impact Inputs'!T$8,$C152,0)</f>
        <v>0</v>
      </c>
      <c r="M152" s="125">
        <f ca="1">OFFSET('Impact Inputs'!U$8,$C152,0)</f>
        <v>0</v>
      </c>
      <c r="N152" s="125">
        <f ca="1">OFFSET('Impact Inputs'!V$8,$C152,0)</f>
        <v>0</v>
      </c>
      <c r="O152" s="125">
        <f ca="1">OFFSET('Impact Inputs'!W$8,$C152,0)</f>
        <v>0</v>
      </c>
      <c r="P152" s="125">
        <f ca="1">OFFSET('Impact Inputs'!X$8,$C152,0)</f>
        <v>0</v>
      </c>
      <c r="Q152" s="125">
        <f ca="1">OFFSET('Impact Inputs'!Y$8,$C152,0)</f>
        <v>0</v>
      </c>
      <c r="R152" s="125">
        <f ca="1">OFFSET('Impact Inputs'!Z$8,$C152,0)</f>
        <v>0</v>
      </c>
      <c r="S152" s="125">
        <f ca="1">OFFSET('Impact Inputs'!AA$8,$C152,0)</f>
        <v>0</v>
      </c>
      <c r="T152" s="125">
        <f ca="1">OFFSET('Impact Inputs'!AB$8,$C152,0)</f>
        <v>0</v>
      </c>
      <c r="U152" s="125">
        <f ca="1">OFFSET('Impact Inputs'!AC$8,$C152,0)</f>
        <v>0</v>
      </c>
      <c r="V152" s="125">
        <f ca="1">OFFSET('Impact Inputs'!AD$8,$C152,0)</f>
        <v>0</v>
      </c>
      <c r="W152" s="125">
        <f ca="1">OFFSET('Impact Inputs'!AE$8,$C152,0)</f>
        <v>0</v>
      </c>
      <c r="X152" s="125">
        <f ca="1">OFFSET('Impact Inputs'!AF$8,$C152,0)</f>
        <v>0</v>
      </c>
      <c r="Y152" s="125">
        <f ca="1">OFFSET('Impact Inputs'!AG$8,$C152,0)</f>
        <v>0</v>
      </c>
      <c r="Z152" s="125">
        <f ca="1">OFFSET('Impact Inputs'!AH$8,$C152,0)</f>
        <v>0</v>
      </c>
      <c r="AA152" s="125">
        <f ca="1">OFFSET('Impact Inputs'!AI$8,$C152,0)</f>
        <v>0</v>
      </c>
      <c r="AB152" s="125">
        <f ca="1">OFFSET('Impact Inputs'!AJ$8,$C152,0)</f>
        <v>0</v>
      </c>
      <c r="AC152" s="125">
        <f ca="1">OFFSET('Impact Inputs'!AK$8,$C152,0)</f>
        <v>0</v>
      </c>
      <c r="AD152" s="125">
        <f ca="1">OFFSET('Impact Inputs'!AL$8,$C152,0)</f>
        <v>0</v>
      </c>
      <c r="AE152" s="125">
        <f ca="1">OFFSET('Impact Inputs'!AM$8,$C152,0)</f>
        <v>0</v>
      </c>
      <c r="AF152" s="125">
        <f ca="1">OFFSET('Impact Inputs'!AN$8,$C152,0)</f>
        <v>0</v>
      </c>
      <c r="AG152" s="125">
        <f ca="1">OFFSET('Impact Inputs'!AO$8,$C152,0)</f>
        <v>0</v>
      </c>
      <c r="AH152" s="125">
        <f ca="1">OFFSET('Impact Inputs'!AP$8,$C152,0)</f>
        <v>0</v>
      </c>
      <c r="AI152" s="125">
        <f ca="1">OFFSET('Impact Inputs'!AQ$8,$C152,0)</f>
        <v>0</v>
      </c>
      <c r="AJ152" s="125">
        <f ca="1">OFFSET('Impact Inputs'!AR$8,$C152,0)</f>
        <v>0</v>
      </c>
      <c r="AK152" s="125">
        <f ca="1">OFFSET('Impact Inputs'!AS$8,$C152,0)</f>
        <v>0</v>
      </c>
      <c r="AL152" s="125">
        <f ca="1">OFFSET('Impact Inputs'!AT$8,$C152,0)</f>
        <v>0</v>
      </c>
      <c r="AM152" s="125">
        <f ca="1">OFFSET('Impact Inputs'!AU$8,$C152,0)</f>
        <v>0</v>
      </c>
      <c r="AN152" s="125">
        <f ca="1">OFFSET('Impact Inputs'!AV$8,$C152,0)</f>
        <v>0</v>
      </c>
      <c r="AO152" s="125">
        <f ca="1">OFFSET('Impact Inputs'!AW$8,$C152,0)</f>
        <v>0</v>
      </c>
      <c r="AP152" s="125">
        <f ca="1">OFFSET('Impact Inputs'!AX$8,$C152,0)</f>
        <v>0</v>
      </c>
      <c r="AQ152" s="125">
        <f ca="1">OFFSET('Impact Inputs'!AY$8,$C152,0)</f>
        <v>0</v>
      </c>
      <c r="AR152" s="125">
        <f ca="1">OFFSET('Impact Inputs'!AZ$8,$C152,0)</f>
        <v>0</v>
      </c>
      <c r="AS152" s="125">
        <f ca="1">OFFSET('Impact Inputs'!BA$8,$C152,0)</f>
        <v>0</v>
      </c>
      <c r="AT152" s="125">
        <f ca="1">OFFSET('Impact Inputs'!BB$8,$C152,0)</f>
        <v>0</v>
      </c>
      <c r="AU152" s="125">
        <f ca="1">OFFSET('Impact Inputs'!BC$8,$C152,0)</f>
        <v>0</v>
      </c>
      <c r="AV152" s="125">
        <f ca="1">OFFSET('Impact Inputs'!BD$8,$C152,0)</f>
        <v>0</v>
      </c>
      <c r="AW152" s="125">
        <f ca="1">OFFSET('Impact Inputs'!BE$8,$C152,0)</f>
        <v>0</v>
      </c>
      <c r="AX152" s="125">
        <f ca="1">OFFSET('Impact Inputs'!BF$8,$C152,0)</f>
        <v>0</v>
      </c>
      <c r="AY152" s="125">
        <f ca="1">OFFSET('Impact Inputs'!BG$8,$C152,0)</f>
        <v>0</v>
      </c>
      <c r="AZ152" s="125">
        <f ca="1">OFFSET('Impact Inputs'!BH$8,$C152,0)</f>
        <v>0</v>
      </c>
      <c r="BA152" s="125">
        <f ca="1">OFFSET('Impact Inputs'!BI$8,$C152,0)</f>
        <v>0</v>
      </c>
      <c r="BB152" s="125">
        <f ca="1">OFFSET('Impact Inputs'!BJ$8,$C152,0)</f>
        <v>0</v>
      </c>
      <c r="BC152" s="125">
        <f ca="1">OFFSET('Impact Inputs'!BK$8,$C152,0)</f>
        <v>0</v>
      </c>
      <c r="BD152" s="125">
        <f ca="1">OFFSET('Impact Inputs'!BL$8,$C152,0)</f>
        <v>0</v>
      </c>
      <c r="BE152" s="125">
        <f ca="1">OFFSET('Impact Inputs'!BM$8,$C152,0)</f>
        <v>0</v>
      </c>
      <c r="BF152" s="125">
        <f ca="1">OFFSET('Impact Inputs'!BN$8,$C152,0)</f>
        <v>0</v>
      </c>
      <c r="BG152" s="125">
        <f ca="1">OFFSET('Impact Inputs'!BO$8,$C152,0)</f>
        <v>0</v>
      </c>
      <c r="BH152" s="125">
        <f ca="1">OFFSET('Impact Inputs'!BP$8,$C152,0)</f>
        <v>0</v>
      </c>
    </row>
    <row r="153" spans="1:60">
      <c r="A153" s="104"/>
      <c r="B153" s="104"/>
      <c r="C153" s="106">
        <v>117</v>
      </c>
      <c r="D153" s="104"/>
      <c r="E153" s="104" t="str">
        <f ca="1">OFFSET('Impact Inputs'!A$6,C153,0)</f>
        <v>Impact 40</v>
      </c>
      <c r="F153" s="154" t="str">
        <f ca="1">OFFSET('Impact Inputs'!C$6,C153,0)</f>
        <v>-</v>
      </c>
      <c r="G153" s="104" t="str">
        <f ca="1">OFFSET('Impact Inputs'!E$6,C153,0)</f>
        <v>-</v>
      </c>
      <c r="H153" s="104"/>
      <c r="I153" s="104"/>
      <c r="J153" s="104"/>
      <c r="K153" s="125">
        <f ca="1">OFFSET('Impact Inputs'!S$8,$C153,0)</f>
        <v>0</v>
      </c>
      <c r="L153" s="125">
        <f ca="1">OFFSET('Impact Inputs'!T$8,$C153,0)</f>
        <v>0</v>
      </c>
      <c r="M153" s="125">
        <f ca="1">OFFSET('Impact Inputs'!U$8,$C153,0)</f>
        <v>0</v>
      </c>
      <c r="N153" s="125">
        <f ca="1">OFFSET('Impact Inputs'!V$8,$C153,0)</f>
        <v>0</v>
      </c>
      <c r="O153" s="125">
        <f ca="1">OFFSET('Impact Inputs'!W$8,$C153,0)</f>
        <v>0</v>
      </c>
      <c r="P153" s="125">
        <f ca="1">OFFSET('Impact Inputs'!X$8,$C153,0)</f>
        <v>0</v>
      </c>
      <c r="Q153" s="125">
        <f ca="1">OFFSET('Impact Inputs'!Y$8,$C153,0)</f>
        <v>0</v>
      </c>
      <c r="R153" s="125">
        <f ca="1">OFFSET('Impact Inputs'!Z$8,$C153,0)</f>
        <v>0</v>
      </c>
      <c r="S153" s="125">
        <f ca="1">OFFSET('Impact Inputs'!AA$8,$C153,0)</f>
        <v>0</v>
      </c>
      <c r="T153" s="125">
        <f ca="1">OFFSET('Impact Inputs'!AB$8,$C153,0)</f>
        <v>0</v>
      </c>
      <c r="U153" s="125">
        <f ca="1">OFFSET('Impact Inputs'!AC$8,$C153,0)</f>
        <v>0</v>
      </c>
      <c r="V153" s="125">
        <f ca="1">OFFSET('Impact Inputs'!AD$8,$C153,0)</f>
        <v>0</v>
      </c>
      <c r="W153" s="125">
        <f ca="1">OFFSET('Impact Inputs'!AE$8,$C153,0)</f>
        <v>0</v>
      </c>
      <c r="X153" s="125">
        <f ca="1">OFFSET('Impact Inputs'!AF$8,$C153,0)</f>
        <v>0</v>
      </c>
      <c r="Y153" s="125">
        <f ca="1">OFFSET('Impact Inputs'!AG$8,$C153,0)</f>
        <v>0</v>
      </c>
      <c r="Z153" s="125">
        <f ca="1">OFFSET('Impact Inputs'!AH$8,$C153,0)</f>
        <v>0</v>
      </c>
      <c r="AA153" s="125">
        <f ca="1">OFFSET('Impact Inputs'!AI$8,$C153,0)</f>
        <v>0</v>
      </c>
      <c r="AB153" s="125">
        <f ca="1">OFFSET('Impact Inputs'!AJ$8,$C153,0)</f>
        <v>0</v>
      </c>
      <c r="AC153" s="125">
        <f ca="1">OFFSET('Impact Inputs'!AK$8,$C153,0)</f>
        <v>0</v>
      </c>
      <c r="AD153" s="125">
        <f ca="1">OFFSET('Impact Inputs'!AL$8,$C153,0)</f>
        <v>0</v>
      </c>
      <c r="AE153" s="125">
        <f ca="1">OFFSET('Impact Inputs'!AM$8,$C153,0)</f>
        <v>0</v>
      </c>
      <c r="AF153" s="125">
        <f ca="1">OFFSET('Impact Inputs'!AN$8,$C153,0)</f>
        <v>0</v>
      </c>
      <c r="AG153" s="125">
        <f ca="1">OFFSET('Impact Inputs'!AO$8,$C153,0)</f>
        <v>0</v>
      </c>
      <c r="AH153" s="125">
        <f ca="1">OFFSET('Impact Inputs'!AP$8,$C153,0)</f>
        <v>0</v>
      </c>
      <c r="AI153" s="125">
        <f ca="1">OFFSET('Impact Inputs'!AQ$8,$C153,0)</f>
        <v>0</v>
      </c>
      <c r="AJ153" s="125">
        <f ca="1">OFFSET('Impact Inputs'!AR$8,$C153,0)</f>
        <v>0</v>
      </c>
      <c r="AK153" s="125">
        <f ca="1">OFFSET('Impact Inputs'!AS$8,$C153,0)</f>
        <v>0</v>
      </c>
      <c r="AL153" s="125">
        <f ca="1">OFFSET('Impact Inputs'!AT$8,$C153,0)</f>
        <v>0</v>
      </c>
      <c r="AM153" s="125">
        <f ca="1">OFFSET('Impact Inputs'!AU$8,$C153,0)</f>
        <v>0</v>
      </c>
      <c r="AN153" s="125">
        <f ca="1">OFFSET('Impact Inputs'!AV$8,$C153,0)</f>
        <v>0</v>
      </c>
      <c r="AO153" s="125">
        <f ca="1">OFFSET('Impact Inputs'!AW$8,$C153,0)</f>
        <v>0</v>
      </c>
      <c r="AP153" s="125">
        <f ca="1">OFFSET('Impact Inputs'!AX$8,$C153,0)</f>
        <v>0</v>
      </c>
      <c r="AQ153" s="125">
        <f ca="1">OFFSET('Impact Inputs'!AY$8,$C153,0)</f>
        <v>0</v>
      </c>
      <c r="AR153" s="125">
        <f ca="1">OFFSET('Impact Inputs'!AZ$8,$C153,0)</f>
        <v>0</v>
      </c>
      <c r="AS153" s="125">
        <f ca="1">OFFSET('Impact Inputs'!BA$8,$C153,0)</f>
        <v>0</v>
      </c>
      <c r="AT153" s="125">
        <f ca="1">OFFSET('Impact Inputs'!BB$8,$C153,0)</f>
        <v>0</v>
      </c>
      <c r="AU153" s="125">
        <f ca="1">OFFSET('Impact Inputs'!BC$8,$C153,0)</f>
        <v>0</v>
      </c>
      <c r="AV153" s="125">
        <f ca="1">OFFSET('Impact Inputs'!BD$8,$C153,0)</f>
        <v>0</v>
      </c>
      <c r="AW153" s="125">
        <f ca="1">OFFSET('Impact Inputs'!BE$8,$C153,0)</f>
        <v>0</v>
      </c>
      <c r="AX153" s="125">
        <f ca="1">OFFSET('Impact Inputs'!BF$8,$C153,0)</f>
        <v>0</v>
      </c>
      <c r="AY153" s="125">
        <f ca="1">OFFSET('Impact Inputs'!BG$8,$C153,0)</f>
        <v>0</v>
      </c>
      <c r="AZ153" s="125">
        <f ca="1">OFFSET('Impact Inputs'!BH$8,$C153,0)</f>
        <v>0</v>
      </c>
      <c r="BA153" s="125">
        <f ca="1">OFFSET('Impact Inputs'!BI$8,$C153,0)</f>
        <v>0</v>
      </c>
      <c r="BB153" s="125">
        <f ca="1">OFFSET('Impact Inputs'!BJ$8,$C153,0)</f>
        <v>0</v>
      </c>
      <c r="BC153" s="125">
        <f ca="1">OFFSET('Impact Inputs'!BK$8,$C153,0)</f>
        <v>0</v>
      </c>
      <c r="BD153" s="125">
        <f ca="1">OFFSET('Impact Inputs'!BL$8,$C153,0)</f>
        <v>0</v>
      </c>
      <c r="BE153" s="125">
        <f ca="1">OFFSET('Impact Inputs'!BM$8,$C153,0)</f>
        <v>0</v>
      </c>
      <c r="BF153" s="125">
        <f ca="1">OFFSET('Impact Inputs'!BN$8,$C153,0)</f>
        <v>0</v>
      </c>
      <c r="BG153" s="125">
        <f ca="1">OFFSET('Impact Inputs'!BO$8,$C153,0)</f>
        <v>0</v>
      </c>
      <c r="BH153" s="125">
        <f ca="1">OFFSET('Impact Inputs'!BP$8,$C153,0)</f>
        <v>0</v>
      </c>
    </row>
    <row r="154" spans="1:60">
      <c r="A154" s="104"/>
      <c r="B154" s="104"/>
      <c r="C154" s="104">
        <v>120</v>
      </c>
      <c r="D154" s="104"/>
      <c r="E154" s="104" t="str">
        <f ca="1">OFFSET('Impact Inputs'!A$6,C154,0)</f>
        <v>Impact 41</v>
      </c>
      <c r="F154" s="154" t="str">
        <f ca="1">OFFSET('Impact Inputs'!C$6,C154,0)</f>
        <v>-</v>
      </c>
      <c r="G154" s="104" t="str">
        <f ca="1">OFFSET('Impact Inputs'!E$6,C154,0)</f>
        <v>-</v>
      </c>
      <c r="H154" s="104"/>
      <c r="I154" s="104"/>
      <c r="J154" s="104"/>
      <c r="K154" s="125">
        <f ca="1">OFFSET('Impact Inputs'!S$8,$C154,0)</f>
        <v>0</v>
      </c>
      <c r="L154" s="125">
        <f ca="1">OFFSET('Impact Inputs'!T$8,$C154,0)</f>
        <v>0</v>
      </c>
      <c r="M154" s="125">
        <f ca="1">OFFSET('Impact Inputs'!U$8,$C154,0)</f>
        <v>0</v>
      </c>
      <c r="N154" s="125">
        <f ca="1">OFFSET('Impact Inputs'!V$8,$C154,0)</f>
        <v>0</v>
      </c>
      <c r="O154" s="125">
        <f ca="1">OFFSET('Impact Inputs'!W$8,$C154,0)</f>
        <v>0</v>
      </c>
      <c r="P154" s="125">
        <f ca="1">OFFSET('Impact Inputs'!X$8,$C154,0)</f>
        <v>0</v>
      </c>
      <c r="Q154" s="125">
        <f ca="1">OFFSET('Impact Inputs'!Y$8,$C154,0)</f>
        <v>0</v>
      </c>
      <c r="R154" s="125">
        <f ca="1">OFFSET('Impact Inputs'!Z$8,$C154,0)</f>
        <v>0</v>
      </c>
      <c r="S154" s="125">
        <f ca="1">OFFSET('Impact Inputs'!AA$8,$C154,0)</f>
        <v>0</v>
      </c>
      <c r="T154" s="125">
        <f ca="1">OFFSET('Impact Inputs'!AB$8,$C154,0)</f>
        <v>0</v>
      </c>
      <c r="U154" s="125">
        <f ca="1">OFFSET('Impact Inputs'!AC$8,$C154,0)</f>
        <v>0</v>
      </c>
      <c r="V154" s="125">
        <f ca="1">OFFSET('Impact Inputs'!AD$8,$C154,0)</f>
        <v>0</v>
      </c>
      <c r="W154" s="125">
        <f ca="1">OFFSET('Impact Inputs'!AE$8,$C154,0)</f>
        <v>0</v>
      </c>
      <c r="X154" s="125">
        <f ca="1">OFFSET('Impact Inputs'!AF$8,$C154,0)</f>
        <v>0</v>
      </c>
      <c r="Y154" s="125">
        <f ca="1">OFFSET('Impact Inputs'!AG$8,$C154,0)</f>
        <v>0</v>
      </c>
      <c r="Z154" s="125">
        <f ca="1">OFFSET('Impact Inputs'!AH$8,$C154,0)</f>
        <v>0</v>
      </c>
      <c r="AA154" s="125">
        <f ca="1">OFFSET('Impact Inputs'!AI$8,$C154,0)</f>
        <v>0</v>
      </c>
      <c r="AB154" s="125">
        <f ca="1">OFFSET('Impact Inputs'!AJ$8,$C154,0)</f>
        <v>0</v>
      </c>
      <c r="AC154" s="125">
        <f ca="1">OFFSET('Impact Inputs'!AK$8,$C154,0)</f>
        <v>0</v>
      </c>
      <c r="AD154" s="125">
        <f ca="1">OFFSET('Impact Inputs'!AL$8,$C154,0)</f>
        <v>0</v>
      </c>
      <c r="AE154" s="125">
        <f ca="1">OFFSET('Impact Inputs'!AM$8,$C154,0)</f>
        <v>0</v>
      </c>
      <c r="AF154" s="125">
        <f ca="1">OFFSET('Impact Inputs'!AN$8,$C154,0)</f>
        <v>0</v>
      </c>
      <c r="AG154" s="125">
        <f ca="1">OFFSET('Impact Inputs'!AO$8,$C154,0)</f>
        <v>0</v>
      </c>
      <c r="AH154" s="125">
        <f ca="1">OFFSET('Impact Inputs'!AP$8,$C154,0)</f>
        <v>0</v>
      </c>
      <c r="AI154" s="125">
        <f ca="1">OFFSET('Impact Inputs'!AQ$8,$C154,0)</f>
        <v>0</v>
      </c>
      <c r="AJ154" s="125">
        <f ca="1">OFFSET('Impact Inputs'!AR$8,$C154,0)</f>
        <v>0</v>
      </c>
      <c r="AK154" s="125">
        <f ca="1">OFFSET('Impact Inputs'!AS$8,$C154,0)</f>
        <v>0</v>
      </c>
      <c r="AL154" s="125">
        <f ca="1">OFFSET('Impact Inputs'!AT$8,$C154,0)</f>
        <v>0</v>
      </c>
      <c r="AM154" s="125">
        <f ca="1">OFFSET('Impact Inputs'!AU$8,$C154,0)</f>
        <v>0</v>
      </c>
      <c r="AN154" s="125">
        <f ca="1">OFFSET('Impact Inputs'!AV$8,$C154,0)</f>
        <v>0</v>
      </c>
      <c r="AO154" s="125">
        <f ca="1">OFFSET('Impact Inputs'!AW$8,$C154,0)</f>
        <v>0</v>
      </c>
      <c r="AP154" s="125">
        <f ca="1">OFFSET('Impact Inputs'!AX$8,$C154,0)</f>
        <v>0</v>
      </c>
      <c r="AQ154" s="125">
        <f ca="1">OFFSET('Impact Inputs'!AY$8,$C154,0)</f>
        <v>0</v>
      </c>
      <c r="AR154" s="125">
        <f ca="1">OFFSET('Impact Inputs'!AZ$8,$C154,0)</f>
        <v>0</v>
      </c>
      <c r="AS154" s="125">
        <f ca="1">OFFSET('Impact Inputs'!BA$8,$C154,0)</f>
        <v>0</v>
      </c>
      <c r="AT154" s="125">
        <f ca="1">OFFSET('Impact Inputs'!BB$8,$C154,0)</f>
        <v>0</v>
      </c>
      <c r="AU154" s="125">
        <f ca="1">OFFSET('Impact Inputs'!BC$8,$C154,0)</f>
        <v>0</v>
      </c>
      <c r="AV154" s="125">
        <f ca="1">OFFSET('Impact Inputs'!BD$8,$C154,0)</f>
        <v>0</v>
      </c>
      <c r="AW154" s="125">
        <f ca="1">OFFSET('Impact Inputs'!BE$8,$C154,0)</f>
        <v>0</v>
      </c>
      <c r="AX154" s="125">
        <f ca="1">OFFSET('Impact Inputs'!BF$8,$C154,0)</f>
        <v>0</v>
      </c>
      <c r="AY154" s="125">
        <f ca="1">OFFSET('Impact Inputs'!BG$8,$C154,0)</f>
        <v>0</v>
      </c>
      <c r="AZ154" s="125">
        <f ca="1">OFFSET('Impact Inputs'!BH$8,$C154,0)</f>
        <v>0</v>
      </c>
      <c r="BA154" s="125">
        <f ca="1">OFFSET('Impact Inputs'!BI$8,$C154,0)</f>
        <v>0</v>
      </c>
      <c r="BB154" s="125">
        <f ca="1">OFFSET('Impact Inputs'!BJ$8,$C154,0)</f>
        <v>0</v>
      </c>
      <c r="BC154" s="125">
        <f ca="1">OFFSET('Impact Inputs'!BK$8,$C154,0)</f>
        <v>0</v>
      </c>
      <c r="BD154" s="125">
        <f ca="1">OFFSET('Impact Inputs'!BL$8,$C154,0)</f>
        <v>0</v>
      </c>
      <c r="BE154" s="125">
        <f ca="1">OFFSET('Impact Inputs'!BM$8,$C154,0)</f>
        <v>0</v>
      </c>
      <c r="BF154" s="125">
        <f ca="1">OFFSET('Impact Inputs'!BN$8,$C154,0)</f>
        <v>0</v>
      </c>
      <c r="BG154" s="125">
        <f ca="1">OFFSET('Impact Inputs'!BO$8,$C154,0)</f>
        <v>0</v>
      </c>
      <c r="BH154" s="125">
        <f ca="1">OFFSET('Impact Inputs'!BP$8,$C154,0)</f>
        <v>0</v>
      </c>
    </row>
    <row r="155" spans="1:60">
      <c r="A155" s="104"/>
      <c r="B155" s="104"/>
      <c r="C155" s="104">
        <v>123</v>
      </c>
      <c r="D155" s="104"/>
      <c r="E155" s="104" t="str">
        <f ca="1">OFFSET('Impact Inputs'!A$6,C155,0)</f>
        <v>Impact 42</v>
      </c>
      <c r="F155" s="154" t="str">
        <f ca="1">OFFSET('Impact Inputs'!C$6,C155,0)</f>
        <v>-</v>
      </c>
      <c r="G155" s="104" t="str">
        <f ca="1">OFFSET('Impact Inputs'!E$6,C155,0)</f>
        <v>-</v>
      </c>
      <c r="H155" s="104"/>
      <c r="I155" s="104"/>
      <c r="J155" s="104"/>
      <c r="K155" s="125">
        <f ca="1">OFFSET('Impact Inputs'!S$8,$C155,0)</f>
        <v>0</v>
      </c>
      <c r="L155" s="125">
        <f ca="1">OFFSET('Impact Inputs'!T$8,$C155,0)</f>
        <v>0</v>
      </c>
      <c r="M155" s="125">
        <f ca="1">OFFSET('Impact Inputs'!U$8,$C155,0)</f>
        <v>0</v>
      </c>
      <c r="N155" s="125">
        <f ca="1">OFFSET('Impact Inputs'!V$8,$C155,0)</f>
        <v>0</v>
      </c>
      <c r="O155" s="125">
        <f ca="1">OFFSET('Impact Inputs'!W$8,$C155,0)</f>
        <v>0</v>
      </c>
      <c r="P155" s="125">
        <f ca="1">OFFSET('Impact Inputs'!X$8,$C155,0)</f>
        <v>0</v>
      </c>
      <c r="Q155" s="125">
        <f ca="1">OFFSET('Impact Inputs'!Y$8,$C155,0)</f>
        <v>0</v>
      </c>
      <c r="R155" s="125">
        <f ca="1">OFFSET('Impact Inputs'!Z$8,$C155,0)</f>
        <v>0</v>
      </c>
      <c r="S155" s="125">
        <f ca="1">OFFSET('Impact Inputs'!AA$8,$C155,0)</f>
        <v>0</v>
      </c>
      <c r="T155" s="125">
        <f ca="1">OFFSET('Impact Inputs'!AB$8,$C155,0)</f>
        <v>0</v>
      </c>
      <c r="U155" s="125">
        <f ca="1">OFFSET('Impact Inputs'!AC$8,$C155,0)</f>
        <v>0</v>
      </c>
      <c r="V155" s="125">
        <f ca="1">OFFSET('Impact Inputs'!AD$8,$C155,0)</f>
        <v>0</v>
      </c>
      <c r="W155" s="125">
        <f ca="1">OFFSET('Impact Inputs'!AE$8,$C155,0)</f>
        <v>0</v>
      </c>
      <c r="X155" s="125">
        <f ca="1">OFFSET('Impact Inputs'!AF$8,$C155,0)</f>
        <v>0</v>
      </c>
      <c r="Y155" s="125">
        <f ca="1">OFFSET('Impact Inputs'!AG$8,$C155,0)</f>
        <v>0</v>
      </c>
      <c r="Z155" s="125">
        <f ca="1">OFFSET('Impact Inputs'!AH$8,$C155,0)</f>
        <v>0</v>
      </c>
      <c r="AA155" s="125">
        <f ca="1">OFFSET('Impact Inputs'!AI$8,$C155,0)</f>
        <v>0</v>
      </c>
      <c r="AB155" s="125">
        <f ca="1">OFFSET('Impact Inputs'!AJ$8,$C155,0)</f>
        <v>0</v>
      </c>
      <c r="AC155" s="125">
        <f ca="1">OFFSET('Impact Inputs'!AK$8,$C155,0)</f>
        <v>0</v>
      </c>
      <c r="AD155" s="125">
        <f ca="1">OFFSET('Impact Inputs'!AL$8,$C155,0)</f>
        <v>0</v>
      </c>
      <c r="AE155" s="125">
        <f ca="1">OFFSET('Impact Inputs'!AM$8,$C155,0)</f>
        <v>0</v>
      </c>
      <c r="AF155" s="125">
        <f ca="1">OFFSET('Impact Inputs'!AN$8,$C155,0)</f>
        <v>0</v>
      </c>
      <c r="AG155" s="125">
        <f ca="1">OFFSET('Impact Inputs'!AO$8,$C155,0)</f>
        <v>0</v>
      </c>
      <c r="AH155" s="125">
        <f ca="1">OFFSET('Impact Inputs'!AP$8,$C155,0)</f>
        <v>0</v>
      </c>
      <c r="AI155" s="125">
        <f ca="1">OFFSET('Impact Inputs'!AQ$8,$C155,0)</f>
        <v>0</v>
      </c>
      <c r="AJ155" s="125">
        <f ca="1">OFFSET('Impact Inputs'!AR$8,$C155,0)</f>
        <v>0</v>
      </c>
      <c r="AK155" s="125">
        <f ca="1">OFFSET('Impact Inputs'!AS$8,$C155,0)</f>
        <v>0</v>
      </c>
      <c r="AL155" s="125">
        <f ca="1">OFFSET('Impact Inputs'!AT$8,$C155,0)</f>
        <v>0</v>
      </c>
      <c r="AM155" s="125">
        <f ca="1">OFFSET('Impact Inputs'!AU$8,$C155,0)</f>
        <v>0</v>
      </c>
      <c r="AN155" s="125">
        <f ca="1">OFFSET('Impact Inputs'!AV$8,$C155,0)</f>
        <v>0</v>
      </c>
      <c r="AO155" s="125">
        <f ca="1">OFFSET('Impact Inputs'!AW$8,$C155,0)</f>
        <v>0</v>
      </c>
      <c r="AP155" s="125">
        <f ca="1">OFFSET('Impact Inputs'!AX$8,$C155,0)</f>
        <v>0</v>
      </c>
      <c r="AQ155" s="125">
        <f ca="1">OFFSET('Impact Inputs'!AY$8,$C155,0)</f>
        <v>0</v>
      </c>
      <c r="AR155" s="125">
        <f ca="1">OFFSET('Impact Inputs'!AZ$8,$C155,0)</f>
        <v>0</v>
      </c>
      <c r="AS155" s="125">
        <f ca="1">OFFSET('Impact Inputs'!BA$8,$C155,0)</f>
        <v>0</v>
      </c>
      <c r="AT155" s="125">
        <f ca="1">OFFSET('Impact Inputs'!BB$8,$C155,0)</f>
        <v>0</v>
      </c>
      <c r="AU155" s="125">
        <f ca="1">OFFSET('Impact Inputs'!BC$8,$C155,0)</f>
        <v>0</v>
      </c>
      <c r="AV155" s="125">
        <f ca="1">OFFSET('Impact Inputs'!BD$8,$C155,0)</f>
        <v>0</v>
      </c>
      <c r="AW155" s="125">
        <f ca="1">OFFSET('Impact Inputs'!BE$8,$C155,0)</f>
        <v>0</v>
      </c>
      <c r="AX155" s="125">
        <f ca="1">OFFSET('Impact Inputs'!BF$8,$C155,0)</f>
        <v>0</v>
      </c>
      <c r="AY155" s="125">
        <f ca="1">OFFSET('Impact Inputs'!BG$8,$C155,0)</f>
        <v>0</v>
      </c>
      <c r="AZ155" s="125">
        <f ca="1">OFFSET('Impact Inputs'!BH$8,$C155,0)</f>
        <v>0</v>
      </c>
      <c r="BA155" s="125">
        <f ca="1">OFFSET('Impact Inputs'!BI$8,$C155,0)</f>
        <v>0</v>
      </c>
      <c r="BB155" s="125">
        <f ca="1">OFFSET('Impact Inputs'!BJ$8,$C155,0)</f>
        <v>0</v>
      </c>
      <c r="BC155" s="125">
        <f ca="1">OFFSET('Impact Inputs'!BK$8,$C155,0)</f>
        <v>0</v>
      </c>
      <c r="BD155" s="125">
        <f ca="1">OFFSET('Impact Inputs'!BL$8,$C155,0)</f>
        <v>0</v>
      </c>
      <c r="BE155" s="125">
        <f ca="1">OFFSET('Impact Inputs'!BM$8,$C155,0)</f>
        <v>0</v>
      </c>
      <c r="BF155" s="125">
        <f ca="1">OFFSET('Impact Inputs'!BN$8,$C155,0)</f>
        <v>0</v>
      </c>
      <c r="BG155" s="125">
        <f ca="1">OFFSET('Impact Inputs'!BO$8,$C155,0)</f>
        <v>0</v>
      </c>
      <c r="BH155" s="125">
        <f ca="1">OFFSET('Impact Inputs'!BP$8,$C155,0)</f>
        <v>0</v>
      </c>
    </row>
    <row r="156" spans="1:60">
      <c r="A156" s="104"/>
      <c r="B156" s="104"/>
      <c r="C156" s="104">
        <v>126</v>
      </c>
      <c r="D156" s="104"/>
      <c r="E156" s="104" t="str">
        <f ca="1">OFFSET('Impact Inputs'!A$6,C156,0)</f>
        <v>Impact 43</v>
      </c>
      <c r="F156" s="154" t="str">
        <f ca="1">OFFSET('Impact Inputs'!C$6,C156,0)</f>
        <v>-</v>
      </c>
      <c r="G156" s="104" t="str">
        <f ca="1">OFFSET('Impact Inputs'!E$6,C156,0)</f>
        <v>-</v>
      </c>
      <c r="H156" s="104"/>
      <c r="I156" s="104"/>
      <c r="J156" s="104"/>
      <c r="K156" s="125">
        <f ca="1">OFFSET('Impact Inputs'!S$8,$C156,0)</f>
        <v>0</v>
      </c>
      <c r="L156" s="125">
        <f ca="1">OFFSET('Impact Inputs'!T$8,$C156,0)</f>
        <v>0</v>
      </c>
      <c r="M156" s="125">
        <f ca="1">OFFSET('Impact Inputs'!U$8,$C156,0)</f>
        <v>0</v>
      </c>
      <c r="N156" s="125">
        <f ca="1">OFFSET('Impact Inputs'!V$8,$C156,0)</f>
        <v>0</v>
      </c>
      <c r="O156" s="125">
        <f ca="1">OFFSET('Impact Inputs'!W$8,$C156,0)</f>
        <v>0</v>
      </c>
      <c r="P156" s="125">
        <f ca="1">OFFSET('Impact Inputs'!X$8,$C156,0)</f>
        <v>0</v>
      </c>
      <c r="Q156" s="125">
        <f ca="1">OFFSET('Impact Inputs'!Y$8,$C156,0)</f>
        <v>0</v>
      </c>
      <c r="R156" s="125">
        <f ca="1">OFFSET('Impact Inputs'!Z$8,$C156,0)</f>
        <v>0</v>
      </c>
      <c r="S156" s="125">
        <f ca="1">OFFSET('Impact Inputs'!AA$8,$C156,0)</f>
        <v>0</v>
      </c>
      <c r="T156" s="125">
        <f ca="1">OFFSET('Impact Inputs'!AB$8,$C156,0)</f>
        <v>0</v>
      </c>
      <c r="U156" s="125">
        <f ca="1">OFFSET('Impact Inputs'!AC$8,$C156,0)</f>
        <v>0</v>
      </c>
      <c r="V156" s="125">
        <f ca="1">OFFSET('Impact Inputs'!AD$8,$C156,0)</f>
        <v>0</v>
      </c>
      <c r="W156" s="125">
        <f ca="1">OFFSET('Impact Inputs'!AE$8,$C156,0)</f>
        <v>0</v>
      </c>
      <c r="X156" s="125">
        <f ca="1">OFFSET('Impact Inputs'!AF$8,$C156,0)</f>
        <v>0</v>
      </c>
      <c r="Y156" s="125">
        <f ca="1">OFFSET('Impact Inputs'!AG$8,$C156,0)</f>
        <v>0</v>
      </c>
      <c r="Z156" s="125">
        <f ca="1">OFFSET('Impact Inputs'!AH$8,$C156,0)</f>
        <v>0</v>
      </c>
      <c r="AA156" s="125">
        <f ca="1">OFFSET('Impact Inputs'!AI$8,$C156,0)</f>
        <v>0</v>
      </c>
      <c r="AB156" s="125">
        <f ca="1">OFFSET('Impact Inputs'!AJ$8,$C156,0)</f>
        <v>0</v>
      </c>
      <c r="AC156" s="125">
        <f ca="1">OFFSET('Impact Inputs'!AK$8,$C156,0)</f>
        <v>0</v>
      </c>
      <c r="AD156" s="125">
        <f ca="1">OFFSET('Impact Inputs'!AL$8,$C156,0)</f>
        <v>0</v>
      </c>
      <c r="AE156" s="125">
        <f ca="1">OFFSET('Impact Inputs'!AM$8,$C156,0)</f>
        <v>0</v>
      </c>
      <c r="AF156" s="125">
        <f ca="1">OFFSET('Impact Inputs'!AN$8,$C156,0)</f>
        <v>0</v>
      </c>
      <c r="AG156" s="125">
        <f ca="1">OFFSET('Impact Inputs'!AO$8,$C156,0)</f>
        <v>0</v>
      </c>
      <c r="AH156" s="125">
        <f ca="1">OFFSET('Impact Inputs'!AP$8,$C156,0)</f>
        <v>0</v>
      </c>
      <c r="AI156" s="125">
        <f ca="1">OFFSET('Impact Inputs'!AQ$8,$C156,0)</f>
        <v>0</v>
      </c>
      <c r="AJ156" s="125">
        <f ca="1">OFFSET('Impact Inputs'!AR$8,$C156,0)</f>
        <v>0</v>
      </c>
      <c r="AK156" s="125">
        <f ca="1">OFFSET('Impact Inputs'!AS$8,$C156,0)</f>
        <v>0</v>
      </c>
      <c r="AL156" s="125">
        <f ca="1">OFFSET('Impact Inputs'!AT$8,$C156,0)</f>
        <v>0</v>
      </c>
      <c r="AM156" s="125">
        <f ca="1">OFFSET('Impact Inputs'!AU$8,$C156,0)</f>
        <v>0</v>
      </c>
      <c r="AN156" s="125">
        <f ca="1">OFFSET('Impact Inputs'!AV$8,$C156,0)</f>
        <v>0</v>
      </c>
      <c r="AO156" s="125">
        <f ca="1">OFFSET('Impact Inputs'!AW$8,$C156,0)</f>
        <v>0</v>
      </c>
      <c r="AP156" s="125">
        <f ca="1">OFFSET('Impact Inputs'!AX$8,$C156,0)</f>
        <v>0</v>
      </c>
      <c r="AQ156" s="125">
        <f ca="1">OFFSET('Impact Inputs'!AY$8,$C156,0)</f>
        <v>0</v>
      </c>
      <c r="AR156" s="125">
        <f ca="1">OFFSET('Impact Inputs'!AZ$8,$C156,0)</f>
        <v>0</v>
      </c>
      <c r="AS156" s="125">
        <f ca="1">OFFSET('Impact Inputs'!BA$8,$C156,0)</f>
        <v>0</v>
      </c>
      <c r="AT156" s="125">
        <f ca="1">OFFSET('Impact Inputs'!BB$8,$C156,0)</f>
        <v>0</v>
      </c>
      <c r="AU156" s="125">
        <f ca="1">OFFSET('Impact Inputs'!BC$8,$C156,0)</f>
        <v>0</v>
      </c>
      <c r="AV156" s="125">
        <f ca="1">OFFSET('Impact Inputs'!BD$8,$C156,0)</f>
        <v>0</v>
      </c>
      <c r="AW156" s="125">
        <f ca="1">OFFSET('Impact Inputs'!BE$8,$C156,0)</f>
        <v>0</v>
      </c>
      <c r="AX156" s="125">
        <f ca="1">OFFSET('Impact Inputs'!BF$8,$C156,0)</f>
        <v>0</v>
      </c>
      <c r="AY156" s="125">
        <f ca="1">OFFSET('Impact Inputs'!BG$8,$C156,0)</f>
        <v>0</v>
      </c>
      <c r="AZ156" s="125">
        <f ca="1">OFFSET('Impact Inputs'!BH$8,$C156,0)</f>
        <v>0</v>
      </c>
      <c r="BA156" s="125">
        <f ca="1">OFFSET('Impact Inputs'!BI$8,$C156,0)</f>
        <v>0</v>
      </c>
      <c r="BB156" s="125">
        <f ca="1">OFFSET('Impact Inputs'!BJ$8,$C156,0)</f>
        <v>0</v>
      </c>
      <c r="BC156" s="125">
        <f ca="1">OFFSET('Impact Inputs'!BK$8,$C156,0)</f>
        <v>0</v>
      </c>
      <c r="BD156" s="125">
        <f ca="1">OFFSET('Impact Inputs'!BL$8,$C156,0)</f>
        <v>0</v>
      </c>
      <c r="BE156" s="125">
        <f ca="1">OFFSET('Impact Inputs'!BM$8,$C156,0)</f>
        <v>0</v>
      </c>
      <c r="BF156" s="125">
        <f ca="1">OFFSET('Impact Inputs'!BN$8,$C156,0)</f>
        <v>0</v>
      </c>
      <c r="BG156" s="125">
        <f ca="1">OFFSET('Impact Inputs'!BO$8,$C156,0)</f>
        <v>0</v>
      </c>
      <c r="BH156" s="125">
        <f ca="1">OFFSET('Impact Inputs'!BP$8,$C156,0)</f>
        <v>0</v>
      </c>
    </row>
    <row r="157" spans="1:60">
      <c r="A157" s="104"/>
      <c r="B157" s="104"/>
      <c r="C157" s="106">
        <v>129</v>
      </c>
      <c r="D157" s="104"/>
      <c r="E157" s="104" t="str">
        <f ca="1">OFFSET('Impact Inputs'!A$6,C157,0)</f>
        <v>Impact 44</v>
      </c>
      <c r="F157" s="154" t="str">
        <f ca="1">OFFSET('Impact Inputs'!C$6,C157,0)</f>
        <v>-</v>
      </c>
      <c r="G157" s="104" t="str">
        <f ca="1">OFFSET('Impact Inputs'!E$6,C157,0)</f>
        <v>-</v>
      </c>
      <c r="H157" s="104"/>
      <c r="I157" s="104"/>
      <c r="J157" s="104"/>
      <c r="K157" s="125">
        <f ca="1">OFFSET('Impact Inputs'!S$8,$C157,0)</f>
        <v>0</v>
      </c>
      <c r="L157" s="125">
        <f ca="1">OFFSET('Impact Inputs'!T$8,$C157,0)</f>
        <v>0</v>
      </c>
      <c r="M157" s="125">
        <f ca="1">OFFSET('Impact Inputs'!U$8,$C157,0)</f>
        <v>0</v>
      </c>
      <c r="N157" s="125">
        <f ca="1">OFFSET('Impact Inputs'!V$8,$C157,0)</f>
        <v>0</v>
      </c>
      <c r="O157" s="125">
        <f ca="1">OFFSET('Impact Inputs'!W$8,$C157,0)</f>
        <v>0</v>
      </c>
      <c r="P157" s="125">
        <f ca="1">OFFSET('Impact Inputs'!X$8,$C157,0)</f>
        <v>0</v>
      </c>
      <c r="Q157" s="125">
        <f ca="1">OFFSET('Impact Inputs'!Y$8,$C157,0)</f>
        <v>0</v>
      </c>
      <c r="R157" s="125">
        <f ca="1">OFFSET('Impact Inputs'!Z$8,$C157,0)</f>
        <v>0</v>
      </c>
      <c r="S157" s="125">
        <f ca="1">OFFSET('Impact Inputs'!AA$8,$C157,0)</f>
        <v>0</v>
      </c>
      <c r="T157" s="125">
        <f ca="1">OFFSET('Impact Inputs'!AB$8,$C157,0)</f>
        <v>0</v>
      </c>
      <c r="U157" s="125">
        <f ca="1">OFFSET('Impact Inputs'!AC$8,$C157,0)</f>
        <v>0</v>
      </c>
      <c r="V157" s="125">
        <f ca="1">OFFSET('Impact Inputs'!AD$8,$C157,0)</f>
        <v>0</v>
      </c>
      <c r="W157" s="125">
        <f ca="1">OFFSET('Impact Inputs'!AE$8,$C157,0)</f>
        <v>0</v>
      </c>
      <c r="X157" s="125">
        <f ca="1">OFFSET('Impact Inputs'!AF$8,$C157,0)</f>
        <v>0</v>
      </c>
      <c r="Y157" s="125">
        <f ca="1">OFFSET('Impact Inputs'!AG$8,$C157,0)</f>
        <v>0</v>
      </c>
      <c r="Z157" s="125">
        <f ca="1">OFFSET('Impact Inputs'!AH$8,$C157,0)</f>
        <v>0</v>
      </c>
      <c r="AA157" s="125">
        <f ca="1">OFFSET('Impact Inputs'!AI$8,$C157,0)</f>
        <v>0</v>
      </c>
      <c r="AB157" s="125">
        <f ca="1">OFFSET('Impact Inputs'!AJ$8,$C157,0)</f>
        <v>0</v>
      </c>
      <c r="AC157" s="125">
        <f ca="1">OFFSET('Impact Inputs'!AK$8,$C157,0)</f>
        <v>0</v>
      </c>
      <c r="AD157" s="125">
        <f ca="1">OFFSET('Impact Inputs'!AL$8,$C157,0)</f>
        <v>0</v>
      </c>
      <c r="AE157" s="125">
        <f ca="1">OFFSET('Impact Inputs'!AM$8,$C157,0)</f>
        <v>0</v>
      </c>
      <c r="AF157" s="125">
        <f ca="1">OFFSET('Impact Inputs'!AN$8,$C157,0)</f>
        <v>0</v>
      </c>
      <c r="AG157" s="125">
        <f ca="1">OFFSET('Impact Inputs'!AO$8,$C157,0)</f>
        <v>0</v>
      </c>
      <c r="AH157" s="125">
        <f ca="1">OFFSET('Impact Inputs'!AP$8,$C157,0)</f>
        <v>0</v>
      </c>
      <c r="AI157" s="125">
        <f ca="1">OFFSET('Impact Inputs'!AQ$8,$C157,0)</f>
        <v>0</v>
      </c>
      <c r="AJ157" s="125">
        <f ca="1">OFFSET('Impact Inputs'!AR$8,$C157,0)</f>
        <v>0</v>
      </c>
      <c r="AK157" s="125">
        <f ca="1">OFFSET('Impact Inputs'!AS$8,$C157,0)</f>
        <v>0</v>
      </c>
      <c r="AL157" s="125">
        <f ca="1">OFFSET('Impact Inputs'!AT$8,$C157,0)</f>
        <v>0</v>
      </c>
      <c r="AM157" s="125">
        <f ca="1">OFFSET('Impact Inputs'!AU$8,$C157,0)</f>
        <v>0</v>
      </c>
      <c r="AN157" s="125">
        <f ca="1">OFFSET('Impact Inputs'!AV$8,$C157,0)</f>
        <v>0</v>
      </c>
      <c r="AO157" s="125">
        <f ca="1">OFFSET('Impact Inputs'!AW$8,$C157,0)</f>
        <v>0</v>
      </c>
      <c r="AP157" s="125">
        <f ca="1">OFFSET('Impact Inputs'!AX$8,$C157,0)</f>
        <v>0</v>
      </c>
      <c r="AQ157" s="125">
        <f ca="1">OFFSET('Impact Inputs'!AY$8,$C157,0)</f>
        <v>0</v>
      </c>
      <c r="AR157" s="125">
        <f ca="1">OFFSET('Impact Inputs'!AZ$8,$C157,0)</f>
        <v>0</v>
      </c>
      <c r="AS157" s="125">
        <f ca="1">OFFSET('Impact Inputs'!BA$8,$C157,0)</f>
        <v>0</v>
      </c>
      <c r="AT157" s="125">
        <f ca="1">OFFSET('Impact Inputs'!BB$8,$C157,0)</f>
        <v>0</v>
      </c>
      <c r="AU157" s="125">
        <f ca="1">OFFSET('Impact Inputs'!BC$8,$C157,0)</f>
        <v>0</v>
      </c>
      <c r="AV157" s="125">
        <f ca="1">OFFSET('Impact Inputs'!BD$8,$C157,0)</f>
        <v>0</v>
      </c>
      <c r="AW157" s="125">
        <f ca="1">OFFSET('Impact Inputs'!BE$8,$C157,0)</f>
        <v>0</v>
      </c>
      <c r="AX157" s="125">
        <f ca="1">OFFSET('Impact Inputs'!BF$8,$C157,0)</f>
        <v>0</v>
      </c>
      <c r="AY157" s="125">
        <f ca="1">OFFSET('Impact Inputs'!BG$8,$C157,0)</f>
        <v>0</v>
      </c>
      <c r="AZ157" s="125">
        <f ca="1">OFFSET('Impact Inputs'!BH$8,$C157,0)</f>
        <v>0</v>
      </c>
      <c r="BA157" s="125">
        <f ca="1">OFFSET('Impact Inputs'!BI$8,$C157,0)</f>
        <v>0</v>
      </c>
      <c r="BB157" s="125">
        <f ca="1">OFFSET('Impact Inputs'!BJ$8,$C157,0)</f>
        <v>0</v>
      </c>
      <c r="BC157" s="125">
        <f ca="1">OFFSET('Impact Inputs'!BK$8,$C157,0)</f>
        <v>0</v>
      </c>
      <c r="BD157" s="125">
        <f ca="1">OFFSET('Impact Inputs'!BL$8,$C157,0)</f>
        <v>0</v>
      </c>
      <c r="BE157" s="125">
        <f ca="1">OFFSET('Impact Inputs'!BM$8,$C157,0)</f>
        <v>0</v>
      </c>
      <c r="BF157" s="125">
        <f ca="1">OFFSET('Impact Inputs'!BN$8,$C157,0)</f>
        <v>0</v>
      </c>
      <c r="BG157" s="125">
        <f ca="1">OFFSET('Impact Inputs'!BO$8,$C157,0)</f>
        <v>0</v>
      </c>
      <c r="BH157" s="125">
        <f ca="1">OFFSET('Impact Inputs'!BP$8,$C157,0)</f>
        <v>0</v>
      </c>
    </row>
    <row r="158" spans="1:60">
      <c r="A158" s="104"/>
      <c r="B158" s="104"/>
      <c r="C158" s="106">
        <v>132</v>
      </c>
      <c r="D158" s="104"/>
      <c r="E158" s="104" t="str">
        <f ca="1">OFFSET('Impact Inputs'!A$6,C158,0)</f>
        <v>Impact 45</v>
      </c>
      <c r="F158" s="154" t="str">
        <f ca="1">OFFSET('Impact Inputs'!C$6,C158,0)</f>
        <v>-</v>
      </c>
      <c r="G158" s="104" t="str">
        <f ca="1">OFFSET('Impact Inputs'!E$6,C158,0)</f>
        <v>-</v>
      </c>
      <c r="H158" s="104"/>
      <c r="I158" s="104"/>
      <c r="J158" s="104"/>
      <c r="K158" s="125">
        <f ca="1">OFFSET('Impact Inputs'!S$8,$C158,0)</f>
        <v>0</v>
      </c>
      <c r="L158" s="125">
        <f ca="1">OFFSET('Impact Inputs'!T$8,$C158,0)</f>
        <v>0</v>
      </c>
      <c r="M158" s="125">
        <f ca="1">OFFSET('Impact Inputs'!U$8,$C158,0)</f>
        <v>0</v>
      </c>
      <c r="N158" s="125">
        <f ca="1">OFFSET('Impact Inputs'!V$8,$C158,0)</f>
        <v>0</v>
      </c>
      <c r="O158" s="125">
        <f ca="1">OFFSET('Impact Inputs'!W$8,$C158,0)</f>
        <v>0</v>
      </c>
      <c r="P158" s="125">
        <f ca="1">OFFSET('Impact Inputs'!X$8,$C158,0)</f>
        <v>0</v>
      </c>
      <c r="Q158" s="125">
        <f ca="1">OFFSET('Impact Inputs'!Y$8,$C158,0)</f>
        <v>0</v>
      </c>
      <c r="R158" s="125">
        <f ca="1">OFFSET('Impact Inputs'!Z$8,$C158,0)</f>
        <v>0</v>
      </c>
      <c r="S158" s="125">
        <f ca="1">OFFSET('Impact Inputs'!AA$8,$C158,0)</f>
        <v>0</v>
      </c>
      <c r="T158" s="125">
        <f ca="1">OFFSET('Impact Inputs'!AB$8,$C158,0)</f>
        <v>0</v>
      </c>
      <c r="U158" s="125">
        <f ca="1">OFFSET('Impact Inputs'!AC$8,$C158,0)</f>
        <v>0</v>
      </c>
      <c r="V158" s="125">
        <f ca="1">OFFSET('Impact Inputs'!AD$8,$C158,0)</f>
        <v>0</v>
      </c>
      <c r="W158" s="125">
        <f ca="1">OFFSET('Impact Inputs'!AE$8,$C158,0)</f>
        <v>0</v>
      </c>
      <c r="X158" s="125">
        <f ca="1">OFFSET('Impact Inputs'!AF$8,$C158,0)</f>
        <v>0</v>
      </c>
      <c r="Y158" s="125">
        <f ca="1">OFFSET('Impact Inputs'!AG$8,$C158,0)</f>
        <v>0</v>
      </c>
      <c r="Z158" s="125">
        <f ca="1">OFFSET('Impact Inputs'!AH$8,$C158,0)</f>
        <v>0</v>
      </c>
      <c r="AA158" s="125">
        <f ca="1">OFFSET('Impact Inputs'!AI$8,$C158,0)</f>
        <v>0</v>
      </c>
      <c r="AB158" s="125">
        <f ca="1">OFFSET('Impact Inputs'!AJ$8,$C158,0)</f>
        <v>0</v>
      </c>
      <c r="AC158" s="125">
        <f ca="1">OFFSET('Impact Inputs'!AK$8,$C158,0)</f>
        <v>0</v>
      </c>
      <c r="AD158" s="125">
        <f ca="1">OFFSET('Impact Inputs'!AL$8,$C158,0)</f>
        <v>0</v>
      </c>
      <c r="AE158" s="125">
        <f ca="1">OFFSET('Impact Inputs'!AM$8,$C158,0)</f>
        <v>0</v>
      </c>
      <c r="AF158" s="125">
        <f ca="1">OFFSET('Impact Inputs'!AN$8,$C158,0)</f>
        <v>0</v>
      </c>
      <c r="AG158" s="125">
        <f ca="1">OFFSET('Impact Inputs'!AO$8,$C158,0)</f>
        <v>0</v>
      </c>
      <c r="AH158" s="125">
        <f ca="1">OFFSET('Impact Inputs'!AP$8,$C158,0)</f>
        <v>0</v>
      </c>
      <c r="AI158" s="125">
        <f ca="1">OFFSET('Impact Inputs'!AQ$8,$C158,0)</f>
        <v>0</v>
      </c>
      <c r="AJ158" s="125">
        <f ca="1">OFFSET('Impact Inputs'!AR$8,$C158,0)</f>
        <v>0</v>
      </c>
      <c r="AK158" s="125">
        <f ca="1">OFFSET('Impact Inputs'!AS$8,$C158,0)</f>
        <v>0</v>
      </c>
      <c r="AL158" s="125">
        <f ca="1">OFFSET('Impact Inputs'!AT$8,$C158,0)</f>
        <v>0</v>
      </c>
      <c r="AM158" s="125">
        <f ca="1">OFFSET('Impact Inputs'!AU$8,$C158,0)</f>
        <v>0</v>
      </c>
      <c r="AN158" s="125">
        <f ca="1">OFFSET('Impact Inputs'!AV$8,$C158,0)</f>
        <v>0</v>
      </c>
      <c r="AO158" s="125">
        <f ca="1">OFFSET('Impact Inputs'!AW$8,$C158,0)</f>
        <v>0</v>
      </c>
      <c r="AP158" s="125">
        <f ca="1">OFFSET('Impact Inputs'!AX$8,$C158,0)</f>
        <v>0</v>
      </c>
      <c r="AQ158" s="125">
        <f ca="1">OFFSET('Impact Inputs'!AY$8,$C158,0)</f>
        <v>0</v>
      </c>
      <c r="AR158" s="125">
        <f ca="1">OFFSET('Impact Inputs'!AZ$8,$C158,0)</f>
        <v>0</v>
      </c>
      <c r="AS158" s="125">
        <f ca="1">OFFSET('Impact Inputs'!BA$8,$C158,0)</f>
        <v>0</v>
      </c>
      <c r="AT158" s="125">
        <f ca="1">OFFSET('Impact Inputs'!BB$8,$C158,0)</f>
        <v>0</v>
      </c>
      <c r="AU158" s="125">
        <f ca="1">OFFSET('Impact Inputs'!BC$8,$C158,0)</f>
        <v>0</v>
      </c>
      <c r="AV158" s="125">
        <f ca="1">OFFSET('Impact Inputs'!BD$8,$C158,0)</f>
        <v>0</v>
      </c>
      <c r="AW158" s="125">
        <f ca="1">OFFSET('Impact Inputs'!BE$8,$C158,0)</f>
        <v>0</v>
      </c>
      <c r="AX158" s="125">
        <f ca="1">OFFSET('Impact Inputs'!BF$8,$C158,0)</f>
        <v>0</v>
      </c>
      <c r="AY158" s="125">
        <f ca="1">OFFSET('Impact Inputs'!BG$8,$C158,0)</f>
        <v>0</v>
      </c>
      <c r="AZ158" s="125">
        <f ca="1">OFFSET('Impact Inputs'!BH$8,$C158,0)</f>
        <v>0</v>
      </c>
      <c r="BA158" s="125">
        <f ca="1">OFFSET('Impact Inputs'!BI$8,$C158,0)</f>
        <v>0</v>
      </c>
      <c r="BB158" s="125">
        <f ca="1">OFFSET('Impact Inputs'!BJ$8,$C158,0)</f>
        <v>0</v>
      </c>
      <c r="BC158" s="125">
        <f ca="1">OFFSET('Impact Inputs'!BK$8,$C158,0)</f>
        <v>0</v>
      </c>
      <c r="BD158" s="125">
        <f ca="1">OFFSET('Impact Inputs'!BL$8,$C158,0)</f>
        <v>0</v>
      </c>
      <c r="BE158" s="125">
        <f ca="1">OFFSET('Impact Inputs'!BM$8,$C158,0)</f>
        <v>0</v>
      </c>
      <c r="BF158" s="125">
        <f ca="1">OFFSET('Impact Inputs'!BN$8,$C158,0)</f>
        <v>0</v>
      </c>
      <c r="BG158" s="125">
        <f ca="1">OFFSET('Impact Inputs'!BO$8,$C158,0)</f>
        <v>0</v>
      </c>
      <c r="BH158" s="125">
        <f ca="1">OFFSET('Impact Inputs'!BP$8,$C158,0)</f>
        <v>0</v>
      </c>
    </row>
    <row r="159" spans="1:60">
      <c r="A159" s="104"/>
      <c r="B159" s="104"/>
      <c r="C159" s="104">
        <v>135</v>
      </c>
      <c r="D159" s="104"/>
      <c r="E159" s="104" t="str">
        <f ca="1">OFFSET('Impact Inputs'!A$6,C159,0)</f>
        <v>Impact 46</v>
      </c>
      <c r="F159" s="154" t="str">
        <f ca="1">OFFSET('Impact Inputs'!C$6,C159,0)</f>
        <v>-</v>
      </c>
      <c r="G159" s="104" t="str">
        <f ca="1">OFFSET('Impact Inputs'!E$6,C159,0)</f>
        <v>-</v>
      </c>
      <c r="H159" s="104"/>
      <c r="I159" s="104"/>
      <c r="J159" s="104"/>
      <c r="K159" s="125">
        <f ca="1">OFFSET('Impact Inputs'!S$8,$C159,0)</f>
        <v>0</v>
      </c>
      <c r="L159" s="125">
        <f ca="1">OFFSET('Impact Inputs'!T$8,$C159,0)</f>
        <v>0</v>
      </c>
      <c r="M159" s="125">
        <f ca="1">OFFSET('Impact Inputs'!U$8,$C159,0)</f>
        <v>0</v>
      </c>
      <c r="N159" s="125">
        <f ca="1">OFFSET('Impact Inputs'!V$8,$C159,0)</f>
        <v>0</v>
      </c>
      <c r="O159" s="125">
        <f ca="1">OFFSET('Impact Inputs'!W$8,$C159,0)</f>
        <v>0</v>
      </c>
      <c r="P159" s="125">
        <f ca="1">OFFSET('Impact Inputs'!X$8,$C159,0)</f>
        <v>0</v>
      </c>
      <c r="Q159" s="125">
        <f ca="1">OFFSET('Impact Inputs'!Y$8,$C159,0)</f>
        <v>0</v>
      </c>
      <c r="R159" s="125">
        <f ca="1">OFFSET('Impact Inputs'!Z$8,$C159,0)</f>
        <v>0</v>
      </c>
      <c r="S159" s="125">
        <f ca="1">OFFSET('Impact Inputs'!AA$8,$C159,0)</f>
        <v>0</v>
      </c>
      <c r="T159" s="125">
        <f ca="1">OFFSET('Impact Inputs'!AB$8,$C159,0)</f>
        <v>0</v>
      </c>
      <c r="U159" s="125">
        <f ca="1">OFFSET('Impact Inputs'!AC$8,$C159,0)</f>
        <v>0</v>
      </c>
      <c r="V159" s="125">
        <f ca="1">OFFSET('Impact Inputs'!AD$8,$C159,0)</f>
        <v>0</v>
      </c>
      <c r="W159" s="125">
        <f ca="1">OFFSET('Impact Inputs'!AE$8,$C159,0)</f>
        <v>0</v>
      </c>
      <c r="X159" s="125">
        <f ca="1">OFFSET('Impact Inputs'!AF$8,$C159,0)</f>
        <v>0</v>
      </c>
      <c r="Y159" s="125">
        <f ca="1">OFFSET('Impact Inputs'!AG$8,$C159,0)</f>
        <v>0</v>
      </c>
      <c r="Z159" s="125">
        <f ca="1">OFFSET('Impact Inputs'!AH$8,$C159,0)</f>
        <v>0</v>
      </c>
      <c r="AA159" s="125">
        <f ca="1">OFFSET('Impact Inputs'!AI$8,$C159,0)</f>
        <v>0</v>
      </c>
      <c r="AB159" s="125">
        <f ca="1">OFFSET('Impact Inputs'!AJ$8,$C159,0)</f>
        <v>0</v>
      </c>
      <c r="AC159" s="125">
        <f ca="1">OFFSET('Impact Inputs'!AK$8,$C159,0)</f>
        <v>0</v>
      </c>
      <c r="AD159" s="125">
        <f ca="1">OFFSET('Impact Inputs'!AL$8,$C159,0)</f>
        <v>0</v>
      </c>
      <c r="AE159" s="125">
        <f ca="1">OFFSET('Impact Inputs'!AM$8,$C159,0)</f>
        <v>0</v>
      </c>
      <c r="AF159" s="125">
        <f ca="1">OFFSET('Impact Inputs'!AN$8,$C159,0)</f>
        <v>0</v>
      </c>
      <c r="AG159" s="125">
        <f ca="1">OFFSET('Impact Inputs'!AO$8,$C159,0)</f>
        <v>0</v>
      </c>
      <c r="AH159" s="125">
        <f ca="1">OFFSET('Impact Inputs'!AP$8,$C159,0)</f>
        <v>0</v>
      </c>
      <c r="AI159" s="125">
        <f ca="1">OFFSET('Impact Inputs'!AQ$8,$C159,0)</f>
        <v>0</v>
      </c>
      <c r="AJ159" s="125">
        <f ca="1">OFFSET('Impact Inputs'!AR$8,$C159,0)</f>
        <v>0</v>
      </c>
      <c r="AK159" s="125">
        <f ca="1">OFFSET('Impact Inputs'!AS$8,$C159,0)</f>
        <v>0</v>
      </c>
      <c r="AL159" s="125">
        <f ca="1">OFFSET('Impact Inputs'!AT$8,$C159,0)</f>
        <v>0</v>
      </c>
      <c r="AM159" s="125">
        <f ca="1">OFFSET('Impact Inputs'!AU$8,$C159,0)</f>
        <v>0</v>
      </c>
      <c r="AN159" s="125">
        <f ca="1">OFFSET('Impact Inputs'!AV$8,$C159,0)</f>
        <v>0</v>
      </c>
      <c r="AO159" s="125">
        <f ca="1">OFFSET('Impact Inputs'!AW$8,$C159,0)</f>
        <v>0</v>
      </c>
      <c r="AP159" s="125">
        <f ca="1">OFFSET('Impact Inputs'!AX$8,$C159,0)</f>
        <v>0</v>
      </c>
      <c r="AQ159" s="125">
        <f ca="1">OFFSET('Impact Inputs'!AY$8,$C159,0)</f>
        <v>0</v>
      </c>
      <c r="AR159" s="125">
        <f ca="1">OFFSET('Impact Inputs'!AZ$8,$C159,0)</f>
        <v>0</v>
      </c>
      <c r="AS159" s="125">
        <f ca="1">OFFSET('Impact Inputs'!BA$8,$C159,0)</f>
        <v>0</v>
      </c>
      <c r="AT159" s="125">
        <f ca="1">OFFSET('Impact Inputs'!BB$8,$C159,0)</f>
        <v>0</v>
      </c>
      <c r="AU159" s="125">
        <f ca="1">OFFSET('Impact Inputs'!BC$8,$C159,0)</f>
        <v>0</v>
      </c>
      <c r="AV159" s="125">
        <f ca="1">OFFSET('Impact Inputs'!BD$8,$C159,0)</f>
        <v>0</v>
      </c>
      <c r="AW159" s="125">
        <f ca="1">OFFSET('Impact Inputs'!BE$8,$C159,0)</f>
        <v>0</v>
      </c>
      <c r="AX159" s="125">
        <f ca="1">OFFSET('Impact Inputs'!BF$8,$C159,0)</f>
        <v>0</v>
      </c>
      <c r="AY159" s="125">
        <f ca="1">OFFSET('Impact Inputs'!BG$8,$C159,0)</f>
        <v>0</v>
      </c>
      <c r="AZ159" s="125">
        <f ca="1">OFFSET('Impact Inputs'!BH$8,$C159,0)</f>
        <v>0</v>
      </c>
      <c r="BA159" s="125">
        <f ca="1">OFFSET('Impact Inputs'!BI$8,$C159,0)</f>
        <v>0</v>
      </c>
      <c r="BB159" s="125">
        <f ca="1">OFFSET('Impact Inputs'!BJ$8,$C159,0)</f>
        <v>0</v>
      </c>
      <c r="BC159" s="125">
        <f ca="1">OFFSET('Impact Inputs'!BK$8,$C159,0)</f>
        <v>0</v>
      </c>
      <c r="BD159" s="125">
        <f ca="1">OFFSET('Impact Inputs'!BL$8,$C159,0)</f>
        <v>0</v>
      </c>
      <c r="BE159" s="125">
        <f ca="1">OFFSET('Impact Inputs'!BM$8,$C159,0)</f>
        <v>0</v>
      </c>
      <c r="BF159" s="125">
        <f ca="1">OFFSET('Impact Inputs'!BN$8,$C159,0)</f>
        <v>0</v>
      </c>
      <c r="BG159" s="125">
        <f ca="1">OFFSET('Impact Inputs'!BO$8,$C159,0)</f>
        <v>0</v>
      </c>
      <c r="BH159" s="125">
        <f ca="1">OFFSET('Impact Inputs'!BP$8,$C159,0)</f>
        <v>0</v>
      </c>
    </row>
    <row r="160" spans="1:60">
      <c r="A160" s="104"/>
      <c r="B160" s="104"/>
      <c r="C160" s="104">
        <v>138</v>
      </c>
      <c r="D160" s="104"/>
      <c r="E160" s="104" t="str">
        <f ca="1">OFFSET('Impact Inputs'!A$6,C160,0)</f>
        <v>Impact 47</v>
      </c>
      <c r="F160" s="154" t="str">
        <f ca="1">OFFSET('Impact Inputs'!C$6,C160,0)</f>
        <v>-</v>
      </c>
      <c r="G160" s="104" t="str">
        <f ca="1">OFFSET('Impact Inputs'!E$6,C160,0)</f>
        <v>-</v>
      </c>
      <c r="H160" s="104"/>
      <c r="I160" s="104"/>
      <c r="J160" s="104"/>
      <c r="K160" s="125">
        <f ca="1">OFFSET('Impact Inputs'!S$8,$C160,0)</f>
        <v>0</v>
      </c>
      <c r="L160" s="125">
        <f ca="1">OFFSET('Impact Inputs'!T$8,$C160,0)</f>
        <v>0</v>
      </c>
      <c r="M160" s="125">
        <f ca="1">OFFSET('Impact Inputs'!U$8,$C160,0)</f>
        <v>0</v>
      </c>
      <c r="N160" s="125">
        <f ca="1">OFFSET('Impact Inputs'!V$8,$C160,0)</f>
        <v>0</v>
      </c>
      <c r="O160" s="125">
        <f ca="1">OFFSET('Impact Inputs'!W$8,$C160,0)</f>
        <v>0</v>
      </c>
      <c r="P160" s="125">
        <f ca="1">OFFSET('Impact Inputs'!X$8,$C160,0)</f>
        <v>0</v>
      </c>
      <c r="Q160" s="125">
        <f ca="1">OFFSET('Impact Inputs'!Y$8,$C160,0)</f>
        <v>0</v>
      </c>
      <c r="R160" s="125">
        <f ca="1">OFFSET('Impact Inputs'!Z$8,$C160,0)</f>
        <v>0</v>
      </c>
      <c r="S160" s="125">
        <f ca="1">OFFSET('Impact Inputs'!AA$8,$C160,0)</f>
        <v>0</v>
      </c>
      <c r="T160" s="125">
        <f ca="1">OFFSET('Impact Inputs'!AB$8,$C160,0)</f>
        <v>0</v>
      </c>
      <c r="U160" s="125">
        <f ca="1">OFFSET('Impact Inputs'!AC$8,$C160,0)</f>
        <v>0</v>
      </c>
      <c r="V160" s="125">
        <f ca="1">OFFSET('Impact Inputs'!AD$8,$C160,0)</f>
        <v>0</v>
      </c>
      <c r="W160" s="125">
        <f ca="1">OFFSET('Impact Inputs'!AE$8,$C160,0)</f>
        <v>0</v>
      </c>
      <c r="X160" s="125">
        <f ca="1">OFFSET('Impact Inputs'!AF$8,$C160,0)</f>
        <v>0</v>
      </c>
      <c r="Y160" s="125">
        <f ca="1">OFFSET('Impact Inputs'!AG$8,$C160,0)</f>
        <v>0</v>
      </c>
      <c r="Z160" s="125">
        <f ca="1">OFFSET('Impact Inputs'!AH$8,$C160,0)</f>
        <v>0</v>
      </c>
      <c r="AA160" s="125">
        <f ca="1">OFFSET('Impact Inputs'!AI$8,$C160,0)</f>
        <v>0</v>
      </c>
      <c r="AB160" s="125">
        <f ca="1">OFFSET('Impact Inputs'!AJ$8,$C160,0)</f>
        <v>0</v>
      </c>
      <c r="AC160" s="125">
        <f ca="1">OFFSET('Impact Inputs'!AK$8,$C160,0)</f>
        <v>0</v>
      </c>
      <c r="AD160" s="125">
        <f ca="1">OFFSET('Impact Inputs'!AL$8,$C160,0)</f>
        <v>0</v>
      </c>
      <c r="AE160" s="125">
        <f ca="1">OFFSET('Impact Inputs'!AM$8,$C160,0)</f>
        <v>0</v>
      </c>
      <c r="AF160" s="125">
        <f ca="1">OFFSET('Impact Inputs'!AN$8,$C160,0)</f>
        <v>0</v>
      </c>
      <c r="AG160" s="125">
        <f ca="1">OFFSET('Impact Inputs'!AO$8,$C160,0)</f>
        <v>0</v>
      </c>
      <c r="AH160" s="125">
        <f ca="1">OFFSET('Impact Inputs'!AP$8,$C160,0)</f>
        <v>0</v>
      </c>
      <c r="AI160" s="125">
        <f ca="1">OFFSET('Impact Inputs'!AQ$8,$C160,0)</f>
        <v>0</v>
      </c>
      <c r="AJ160" s="125">
        <f ca="1">OFFSET('Impact Inputs'!AR$8,$C160,0)</f>
        <v>0</v>
      </c>
      <c r="AK160" s="125">
        <f ca="1">OFFSET('Impact Inputs'!AS$8,$C160,0)</f>
        <v>0</v>
      </c>
      <c r="AL160" s="125">
        <f ca="1">OFFSET('Impact Inputs'!AT$8,$C160,0)</f>
        <v>0</v>
      </c>
      <c r="AM160" s="125">
        <f ca="1">OFFSET('Impact Inputs'!AU$8,$C160,0)</f>
        <v>0</v>
      </c>
      <c r="AN160" s="125">
        <f ca="1">OFFSET('Impact Inputs'!AV$8,$C160,0)</f>
        <v>0</v>
      </c>
      <c r="AO160" s="125">
        <f ca="1">OFFSET('Impact Inputs'!AW$8,$C160,0)</f>
        <v>0</v>
      </c>
      <c r="AP160" s="125">
        <f ca="1">OFFSET('Impact Inputs'!AX$8,$C160,0)</f>
        <v>0</v>
      </c>
      <c r="AQ160" s="125">
        <f ca="1">OFFSET('Impact Inputs'!AY$8,$C160,0)</f>
        <v>0</v>
      </c>
      <c r="AR160" s="125">
        <f ca="1">OFFSET('Impact Inputs'!AZ$8,$C160,0)</f>
        <v>0</v>
      </c>
      <c r="AS160" s="125">
        <f ca="1">OFFSET('Impact Inputs'!BA$8,$C160,0)</f>
        <v>0</v>
      </c>
      <c r="AT160" s="125">
        <f ca="1">OFFSET('Impact Inputs'!BB$8,$C160,0)</f>
        <v>0</v>
      </c>
      <c r="AU160" s="125">
        <f ca="1">OFFSET('Impact Inputs'!BC$8,$C160,0)</f>
        <v>0</v>
      </c>
      <c r="AV160" s="125">
        <f ca="1">OFFSET('Impact Inputs'!BD$8,$C160,0)</f>
        <v>0</v>
      </c>
      <c r="AW160" s="125">
        <f ca="1">OFFSET('Impact Inputs'!BE$8,$C160,0)</f>
        <v>0</v>
      </c>
      <c r="AX160" s="125">
        <f ca="1">OFFSET('Impact Inputs'!BF$8,$C160,0)</f>
        <v>0</v>
      </c>
      <c r="AY160" s="125">
        <f ca="1">OFFSET('Impact Inputs'!BG$8,$C160,0)</f>
        <v>0</v>
      </c>
      <c r="AZ160" s="125">
        <f ca="1">OFFSET('Impact Inputs'!BH$8,$C160,0)</f>
        <v>0</v>
      </c>
      <c r="BA160" s="125">
        <f ca="1">OFFSET('Impact Inputs'!BI$8,$C160,0)</f>
        <v>0</v>
      </c>
      <c r="BB160" s="125">
        <f ca="1">OFFSET('Impact Inputs'!BJ$8,$C160,0)</f>
        <v>0</v>
      </c>
      <c r="BC160" s="125">
        <f ca="1">OFFSET('Impact Inputs'!BK$8,$C160,0)</f>
        <v>0</v>
      </c>
      <c r="BD160" s="125">
        <f ca="1">OFFSET('Impact Inputs'!BL$8,$C160,0)</f>
        <v>0</v>
      </c>
      <c r="BE160" s="125">
        <f ca="1">OFFSET('Impact Inputs'!BM$8,$C160,0)</f>
        <v>0</v>
      </c>
      <c r="BF160" s="125">
        <f ca="1">OFFSET('Impact Inputs'!BN$8,$C160,0)</f>
        <v>0</v>
      </c>
      <c r="BG160" s="125">
        <f ca="1">OFFSET('Impact Inputs'!BO$8,$C160,0)</f>
        <v>0</v>
      </c>
      <c r="BH160" s="125">
        <f ca="1">OFFSET('Impact Inputs'!BP$8,$C160,0)</f>
        <v>0</v>
      </c>
    </row>
    <row r="161" spans="1:60">
      <c r="A161" s="104"/>
      <c r="B161" s="104"/>
      <c r="C161" s="104">
        <v>141</v>
      </c>
      <c r="D161" s="104"/>
      <c r="E161" s="104" t="str">
        <f ca="1">OFFSET('Impact Inputs'!A$6,C161,0)</f>
        <v>Impact 48</v>
      </c>
      <c r="F161" s="154" t="str">
        <f ca="1">OFFSET('Impact Inputs'!C$6,C161,0)</f>
        <v>-</v>
      </c>
      <c r="G161" s="104" t="str">
        <f ca="1">OFFSET('Impact Inputs'!E$6,C161,0)</f>
        <v>-</v>
      </c>
      <c r="H161" s="104"/>
      <c r="I161" s="104"/>
      <c r="J161" s="104"/>
      <c r="K161" s="125">
        <f ca="1">OFFSET('Impact Inputs'!S$8,$C161,0)</f>
        <v>0</v>
      </c>
      <c r="L161" s="125">
        <f ca="1">OFFSET('Impact Inputs'!T$8,$C161,0)</f>
        <v>0</v>
      </c>
      <c r="M161" s="125">
        <f ca="1">OFFSET('Impact Inputs'!U$8,$C161,0)</f>
        <v>0</v>
      </c>
      <c r="N161" s="125">
        <f ca="1">OFFSET('Impact Inputs'!V$8,$C161,0)</f>
        <v>0</v>
      </c>
      <c r="O161" s="125">
        <f ca="1">OFFSET('Impact Inputs'!W$8,$C161,0)</f>
        <v>0</v>
      </c>
      <c r="P161" s="125">
        <f ca="1">OFFSET('Impact Inputs'!X$8,$C161,0)</f>
        <v>0</v>
      </c>
      <c r="Q161" s="125">
        <f ca="1">OFFSET('Impact Inputs'!Y$8,$C161,0)</f>
        <v>0</v>
      </c>
      <c r="R161" s="125">
        <f ca="1">OFFSET('Impact Inputs'!Z$8,$C161,0)</f>
        <v>0</v>
      </c>
      <c r="S161" s="125">
        <f ca="1">OFFSET('Impact Inputs'!AA$8,$C161,0)</f>
        <v>0</v>
      </c>
      <c r="T161" s="125">
        <f ca="1">OFFSET('Impact Inputs'!AB$8,$C161,0)</f>
        <v>0</v>
      </c>
      <c r="U161" s="125">
        <f ca="1">OFFSET('Impact Inputs'!AC$8,$C161,0)</f>
        <v>0</v>
      </c>
      <c r="V161" s="125">
        <f ca="1">OFFSET('Impact Inputs'!AD$8,$C161,0)</f>
        <v>0</v>
      </c>
      <c r="W161" s="125">
        <f ca="1">OFFSET('Impact Inputs'!AE$8,$C161,0)</f>
        <v>0</v>
      </c>
      <c r="X161" s="125">
        <f ca="1">OFFSET('Impact Inputs'!AF$8,$C161,0)</f>
        <v>0</v>
      </c>
      <c r="Y161" s="125">
        <f ca="1">OFFSET('Impact Inputs'!AG$8,$C161,0)</f>
        <v>0</v>
      </c>
      <c r="Z161" s="125">
        <f ca="1">OFFSET('Impact Inputs'!AH$8,$C161,0)</f>
        <v>0</v>
      </c>
      <c r="AA161" s="125">
        <f ca="1">OFFSET('Impact Inputs'!AI$8,$C161,0)</f>
        <v>0</v>
      </c>
      <c r="AB161" s="125">
        <f ca="1">OFFSET('Impact Inputs'!AJ$8,$C161,0)</f>
        <v>0</v>
      </c>
      <c r="AC161" s="125">
        <f ca="1">OFFSET('Impact Inputs'!AK$8,$C161,0)</f>
        <v>0</v>
      </c>
      <c r="AD161" s="125">
        <f ca="1">OFFSET('Impact Inputs'!AL$8,$C161,0)</f>
        <v>0</v>
      </c>
      <c r="AE161" s="125">
        <f ca="1">OFFSET('Impact Inputs'!AM$8,$C161,0)</f>
        <v>0</v>
      </c>
      <c r="AF161" s="125">
        <f ca="1">OFFSET('Impact Inputs'!AN$8,$C161,0)</f>
        <v>0</v>
      </c>
      <c r="AG161" s="125">
        <f ca="1">OFFSET('Impact Inputs'!AO$8,$C161,0)</f>
        <v>0</v>
      </c>
      <c r="AH161" s="125">
        <f ca="1">OFFSET('Impact Inputs'!AP$8,$C161,0)</f>
        <v>0</v>
      </c>
      <c r="AI161" s="125">
        <f ca="1">OFFSET('Impact Inputs'!AQ$8,$C161,0)</f>
        <v>0</v>
      </c>
      <c r="AJ161" s="125">
        <f ca="1">OFFSET('Impact Inputs'!AR$8,$C161,0)</f>
        <v>0</v>
      </c>
      <c r="AK161" s="125">
        <f ca="1">OFFSET('Impact Inputs'!AS$8,$C161,0)</f>
        <v>0</v>
      </c>
      <c r="AL161" s="125">
        <f ca="1">OFFSET('Impact Inputs'!AT$8,$C161,0)</f>
        <v>0</v>
      </c>
      <c r="AM161" s="125">
        <f ca="1">OFFSET('Impact Inputs'!AU$8,$C161,0)</f>
        <v>0</v>
      </c>
      <c r="AN161" s="125">
        <f ca="1">OFFSET('Impact Inputs'!AV$8,$C161,0)</f>
        <v>0</v>
      </c>
      <c r="AO161" s="125">
        <f ca="1">OFFSET('Impact Inputs'!AW$8,$C161,0)</f>
        <v>0</v>
      </c>
      <c r="AP161" s="125">
        <f ca="1">OFFSET('Impact Inputs'!AX$8,$C161,0)</f>
        <v>0</v>
      </c>
      <c r="AQ161" s="125">
        <f ca="1">OFFSET('Impact Inputs'!AY$8,$C161,0)</f>
        <v>0</v>
      </c>
      <c r="AR161" s="125">
        <f ca="1">OFFSET('Impact Inputs'!AZ$8,$C161,0)</f>
        <v>0</v>
      </c>
      <c r="AS161" s="125">
        <f ca="1">OFFSET('Impact Inputs'!BA$8,$C161,0)</f>
        <v>0</v>
      </c>
      <c r="AT161" s="125">
        <f ca="1">OFFSET('Impact Inputs'!BB$8,$C161,0)</f>
        <v>0</v>
      </c>
      <c r="AU161" s="125">
        <f ca="1">OFFSET('Impact Inputs'!BC$8,$C161,0)</f>
        <v>0</v>
      </c>
      <c r="AV161" s="125">
        <f ca="1">OFFSET('Impact Inputs'!BD$8,$C161,0)</f>
        <v>0</v>
      </c>
      <c r="AW161" s="125">
        <f ca="1">OFFSET('Impact Inputs'!BE$8,$C161,0)</f>
        <v>0</v>
      </c>
      <c r="AX161" s="125">
        <f ca="1">OFFSET('Impact Inputs'!BF$8,$C161,0)</f>
        <v>0</v>
      </c>
      <c r="AY161" s="125">
        <f ca="1">OFFSET('Impact Inputs'!BG$8,$C161,0)</f>
        <v>0</v>
      </c>
      <c r="AZ161" s="125">
        <f ca="1">OFFSET('Impact Inputs'!BH$8,$C161,0)</f>
        <v>0</v>
      </c>
      <c r="BA161" s="125">
        <f ca="1">OFFSET('Impact Inputs'!BI$8,$C161,0)</f>
        <v>0</v>
      </c>
      <c r="BB161" s="125">
        <f ca="1">OFFSET('Impact Inputs'!BJ$8,$C161,0)</f>
        <v>0</v>
      </c>
      <c r="BC161" s="125">
        <f ca="1">OFFSET('Impact Inputs'!BK$8,$C161,0)</f>
        <v>0</v>
      </c>
      <c r="BD161" s="125">
        <f ca="1">OFFSET('Impact Inputs'!BL$8,$C161,0)</f>
        <v>0</v>
      </c>
      <c r="BE161" s="125">
        <f ca="1">OFFSET('Impact Inputs'!BM$8,$C161,0)</f>
        <v>0</v>
      </c>
      <c r="BF161" s="125">
        <f ca="1">OFFSET('Impact Inputs'!BN$8,$C161,0)</f>
        <v>0</v>
      </c>
      <c r="BG161" s="125">
        <f ca="1">OFFSET('Impact Inputs'!BO$8,$C161,0)</f>
        <v>0</v>
      </c>
      <c r="BH161" s="125">
        <f ca="1">OFFSET('Impact Inputs'!BP$8,$C161,0)</f>
        <v>0</v>
      </c>
    </row>
    <row r="162" spans="1:60">
      <c r="A162" s="104"/>
      <c r="B162" s="104"/>
      <c r="C162" s="106">
        <v>144</v>
      </c>
      <c r="D162" s="104"/>
      <c r="E162" s="104" t="str">
        <f ca="1">OFFSET('Impact Inputs'!A$6,C162,0)</f>
        <v>Impact 49</v>
      </c>
      <c r="F162" s="154" t="str">
        <f ca="1">OFFSET('Impact Inputs'!C$6,C162,0)</f>
        <v>-</v>
      </c>
      <c r="G162" s="104" t="str">
        <f ca="1">OFFSET('Impact Inputs'!E$6,C162,0)</f>
        <v>-</v>
      </c>
      <c r="H162" s="104"/>
      <c r="I162" s="104"/>
      <c r="J162" s="104"/>
      <c r="K162" s="125">
        <f ca="1">OFFSET('Impact Inputs'!S$8,$C162,0)</f>
        <v>0</v>
      </c>
      <c r="L162" s="125">
        <f ca="1">OFFSET('Impact Inputs'!T$8,$C162,0)</f>
        <v>0</v>
      </c>
      <c r="M162" s="125">
        <f ca="1">OFFSET('Impact Inputs'!U$8,$C162,0)</f>
        <v>0</v>
      </c>
      <c r="N162" s="125">
        <f ca="1">OFFSET('Impact Inputs'!V$8,$C162,0)</f>
        <v>0</v>
      </c>
      <c r="O162" s="125">
        <f ca="1">OFFSET('Impact Inputs'!W$8,$C162,0)</f>
        <v>0</v>
      </c>
      <c r="P162" s="125">
        <f ca="1">OFFSET('Impact Inputs'!X$8,$C162,0)</f>
        <v>0</v>
      </c>
      <c r="Q162" s="125">
        <f ca="1">OFFSET('Impact Inputs'!Y$8,$C162,0)</f>
        <v>0</v>
      </c>
      <c r="R162" s="125">
        <f ca="1">OFFSET('Impact Inputs'!Z$8,$C162,0)</f>
        <v>0</v>
      </c>
      <c r="S162" s="125">
        <f ca="1">OFFSET('Impact Inputs'!AA$8,$C162,0)</f>
        <v>0</v>
      </c>
      <c r="T162" s="125">
        <f ca="1">OFFSET('Impact Inputs'!AB$8,$C162,0)</f>
        <v>0</v>
      </c>
      <c r="U162" s="125">
        <f ca="1">OFFSET('Impact Inputs'!AC$8,$C162,0)</f>
        <v>0</v>
      </c>
      <c r="V162" s="125">
        <f ca="1">OFFSET('Impact Inputs'!AD$8,$C162,0)</f>
        <v>0</v>
      </c>
      <c r="W162" s="125">
        <f ca="1">OFFSET('Impact Inputs'!AE$8,$C162,0)</f>
        <v>0</v>
      </c>
      <c r="X162" s="125">
        <f ca="1">OFFSET('Impact Inputs'!AF$8,$C162,0)</f>
        <v>0</v>
      </c>
      <c r="Y162" s="125">
        <f ca="1">OFFSET('Impact Inputs'!AG$8,$C162,0)</f>
        <v>0</v>
      </c>
      <c r="Z162" s="125">
        <f ca="1">OFFSET('Impact Inputs'!AH$8,$C162,0)</f>
        <v>0</v>
      </c>
      <c r="AA162" s="125">
        <f ca="1">OFFSET('Impact Inputs'!AI$8,$C162,0)</f>
        <v>0</v>
      </c>
      <c r="AB162" s="125">
        <f ca="1">OFFSET('Impact Inputs'!AJ$8,$C162,0)</f>
        <v>0</v>
      </c>
      <c r="AC162" s="125">
        <f ca="1">OFFSET('Impact Inputs'!AK$8,$C162,0)</f>
        <v>0</v>
      </c>
      <c r="AD162" s="125">
        <f ca="1">OFFSET('Impact Inputs'!AL$8,$C162,0)</f>
        <v>0</v>
      </c>
      <c r="AE162" s="125">
        <f ca="1">OFFSET('Impact Inputs'!AM$8,$C162,0)</f>
        <v>0</v>
      </c>
      <c r="AF162" s="125">
        <f ca="1">OFFSET('Impact Inputs'!AN$8,$C162,0)</f>
        <v>0</v>
      </c>
      <c r="AG162" s="125">
        <f ca="1">OFFSET('Impact Inputs'!AO$8,$C162,0)</f>
        <v>0</v>
      </c>
      <c r="AH162" s="125">
        <f ca="1">OFFSET('Impact Inputs'!AP$8,$C162,0)</f>
        <v>0</v>
      </c>
      <c r="AI162" s="125">
        <f ca="1">OFFSET('Impact Inputs'!AQ$8,$C162,0)</f>
        <v>0</v>
      </c>
      <c r="AJ162" s="125">
        <f ca="1">OFFSET('Impact Inputs'!AR$8,$C162,0)</f>
        <v>0</v>
      </c>
      <c r="AK162" s="125">
        <f ca="1">OFFSET('Impact Inputs'!AS$8,$C162,0)</f>
        <v>0</v>
      </c>
      <c r="AL162" s="125">
        <f ca="1">OFFSET('Impact Inputs'!AT$8,$C162,0)</f>
        <v>0</v>
      </c>
      <c r="AM162" s="125">
        <f ca="1">OFFSET('Impact Inputs'!AU$8,$C162,0)</f>
        <v>0</v>
      </c>
      <c r="AN162" s="125">
        <f ca="1">OFFSET('Impact Inputs'!AV$8,$C162,0)</f>
        <v>0</v>
      </c>
      <c r="AO162" s="125">
        <f ca="1">OFFSET('Impact Inputs'!AW$8,$C162,0)</f>
        <v>0</v>
      </c>
      <c r="AP162" s="125">
        <f ca="1">OFFSET('Impact Inputs'!AX$8,$C162,0)</f>
        <v>0</v>
      </c>
      <c r="AQ162" s="125">
        <f ca="1">OFFSET('Impact Inputs'!AY$8,$C162,0)</f>
        <v>0</v>
      </c>
      <c r="AR162" s="125">
        <f ca="1">OFFSET('Impact Inputs'!AZ$8,$C162,0)</f>
        <v>0</v>
      </c>
      <c r="AS162" s="125">
        <f ca="1">OFFSET('Impact Inputs'!BA$8,$C162,0)</f>
        <v>0</v>
      </c>
      <c r="AT162" s="125">
        <f ca="1">OFFSET('Impact Inputs'!BB$8,$C162,0)</f>
        <v>0</v>
      </c>
      <c r="AU162" s="125">
        <f ca="1">OFFSET('Impact Inputs'!BC$8,$C162,0)</f>
        <v>0</v>
      </c>
      <c r="AV162" s="125">
        <f ca="1">OFFSET('Impact Inputs'!BD$8,$C162,0)</f>
        <v>0</v>
      </c>
      <c r="AW162" s="125">
        <f ca="1">OFFSET('Impact Inputs'!BE$8,$C162,0)</f>
        <v>0</v>
      </c>
      <c r="AX162" s="125">
        <f ca="1">OFFSET('Impact Inputs'!BF$8,$C162,0)</f>
        <v>0</v>
      </c>
      <c r="AY162" s="125">
        <f ca="1">OFFSET('Impact Inputs'!BG$8,$C162,0)</f>
        <v>0</v>
      </c>
      <c r="AZ162" s="125">
        <f ca="1">OFFSET('Impact Inputs'!BH$8,$C162,0)</f>
        <v>0</v>
      </c>
      <c r="BA162" s="125">
        <f ca="1">OFFSET('Impact Inputs'!BI$8,$C162,0)</f>
        <v>0</v>
      </c>
      <c r="BB162" s="125">
        <f ca="1">OFFSET('Impact Inputs'!BJ$8,$C162,0)</f>
        <v>0</v>
      </c>
      <c r="BC162" s="125">
        <f ca="1">OFFSET('Impact Inputs'!BK$8,$C162,0)</f>
        <v>0</v>
      </c>
      <c r="BD162" s="125">
        <f ca="1">OFFSET('Impact Inputs'!BL$8,$C162,0)</f>
        <v>0</v>
      </c>
      <c r="BE162" s="125">
        <f ca="1">OFFSET('Impact Inputs'!BM$8,$C162,0)</f>
        <v>0</v>
      </c>
      <c r="BF162" s="125">
        <f ca="1">OFFSET('Impact Inputs'!BN$8,$C162,0)</f>
        <v>0</v>
      </c>
      <c r="BG162" s="125">
        <f ca="1">OFFSET('Impact Inputs'!BO$8,$C162,0)</f>
        <v>0</v>
      </c>
      <c r="BH162" s="125">
        <f ca="1">OFFSET('Impact Inputs'!BP$8,$C162,0)</f>
        <v>0</v>
      </c>
    </row>
    <row r="163" spans="1:60">
      <c r="A163" s="104"/>
      <c r="B163" s="104"/>
      <c r="C163" s="106">
        <v>147</v>
      </c>
      <c r="D163" s="104"/>
      <c r="E163" s="104" t="str">
        <f ca="1">OFFSET('Impact Inputs'!A$6,C163,0)</f>
        <v>Impact 50</v>
      </c>
      <c r="F163" s="154" t="str">
        <f ca="1">OFFSET('Impact Inputs'!C$6,C163,0)</f>
        <v>-</v>
      </c>
      <c r="G163" s="104" t="str">
        <f ca="1">OFFSET('Impact Inputs'!E$6,C163,0)</f>
        <v>-</v>
      </c>
      <c r="H163" s="104"/>
      <c r="I163" s="104"/>
      <c r="J163" s="104"/>
      <c r="K163" s="125">
        <f ca="1">OFFSET('Impact Inputs'!S$8,$C163,0)</f>
        <v>0</v>
      </c>
      <c r="L163" s="125">
        <f ca="1">OFFSET('Impact Inputs'!T$8,$C163,0)</f>
        <v>0</v>
      </c>
      <c r="M163" s="125">
        <f ca="1">OFFSET('Impact Inputs'!U$8,$C163,0)</f>
        <v>0</v>
      </c>
      <c r="N163" s="125">
        <f ca="1">OFFSET('Impact Inputs'!V$8,$C163,0)</f>
        <v>0</v>
      </c>
      <c r="O163" s="125">
        <f ca="1">OFFSET('Impact Inputs'!W$8,$C163,0)</f>
        <v>0</v>
      </c>
      <c r="P163" s="125">
        <f ca="1">OFFSET('Impact Inputs'!X$8,$C163,0)</f>
        <v>0</v>
      </c>
      <c r="Q163" s="125">
        <f ca="1">OFFSET('Impact Inputs'!Y$8,$C163,0)</f>
        <v>0</v>
      </c>
      <c r="R163" s="125">
        <f ca="1">OFFSET('Impact Inputs'!Z$8,$C163,0)</f>
        <v>0</v>
      </c>
      <c r="S163" s="125">
        <f ca="1">OFFSET('Impact Inputs'!AA$8,$C163,0)</f>
        <v>0</v>
      </c>
      <c r="T163" s="125">
        <f ca="1">OFFSET('Impact Inputs'!AB$8,$C163,0)</f>
        <v>0</v>
      </c>
      <c r="U163" s="125">
        <f ca="1">OFFSET('Impact Inputs'!AC$8,$C163,0)</f>
        <v>0</v>
      </c>
      <c r="V163" s="125">
        <f ca="1">OFFSET('Impact Inputs'!AD$8,$C163,0)</f>
        <v>0</v>
      </c>
      <c r="W163" s="125">
        <f ca="1">OFFSET('Impact Inputs'!AE$8,$C163,0)</f>
        <v>0</v>
      </c>
      <c r="X163" s="125">
        <f ca="1">OFFSET('Impact Inputs'!AF$8,$C163,0)</f>
        <v>0</v>
      </c>
      <c r="Y163" s="125">
        <f ca="1">OFFSET('Impact Inputs'!AG$8,$C163,0)</f>
        <v>0</v>
      </c>
      <c r="Z163" s="125">
        <f ca="1">OFFSET('Impact Inputs'!AH$8,$C163,0)</f>
        <v>0</v>
      </c>
      <c r="AA163" s="125">
        <f ca="1">OFFSET('Impact Inputs'!AI$8,$C163,0)</f>
        <v>0</v>
      </c>
      <c r="AB163" s="125">
        <f ca="1">OFFSET('Impact Inputs'!AJ$8,$C163,0)</f>
        <v>0</v>
      </c>
      <c r="AC163" s="125">
        <f ca="1">OFFSET('Impact Inputs'!AK$8,$C163,0)</f>
        <v>0</v>
      </c>
      <c r="AD163" s="125">
        <f ca="1">OFFSET('Impact Inputs'!AL$8,$C163,0)</f>
        <v>0</v>
      </c>
      <c r="AE163" s="125">
        <f ca="1">OFFSET('Impact Inputs'!AM$8,$C163,0)</f>
        <v>0</v>
      </c>
      <c r="AF163" s="125">
        <f ca="1">OFFSET('Impact Inputs'!AN$8,$C163,0)</f>
        <v>0</v>
      </c>
      <c r="AG163" s="125">
        <f ca="1">OFFSET('Impact Inputs'!AO$8,$C163,0)</f>
        <v>0</v>
      </c>
      <c r="AH163" s="125">
        <f ca="1">OFFSET('Impact Inputs'!AP$8,$C163,0)</f>
        <v>0</v>
      </c>
      <c r="AI163" s="125">
        <f ca="1">OFFSET('Impact Inputs'!AQ$8,$C163,0)</f>
        <v>0</v>
      </c>
      <c r="AJ163" s="125">
        <f ca="1">OFFSET('Impact Inputs'!AR$8,$C163,0)</f>
        <v>0</v>
      </c>
      <c r="AK163" s="125">
        <f ca="1">OFFSET('Impact Inputs'!AS$8,$C163,0)</f>
        <v>0</v>
      </c>
      <c r="AL163" s="125">
        <f ca="1">OFFSET('Impact Inputs'!AT$8,$C163,0)</f>
        <v>0</v>
      </c>
      <c r="AM163" s="125">
        <f ca="1">OFFSET('Impact Inputs'!AU$8,$C163,0)</f>
        <v>0</v>
      </c>
      <c r="AN163" s="125">
        <f ca="1">OFFSET('Impact Inputs'!AV$8,$C163,0)</f>
        <v>0</v>
      </c>
      <c r="AO163" s="125">
        <f ca="1">OFFSET('Impact Inputs'!AW$8,$C163,0)</f>
        <v>0</v>
      </c>
      <c r="AP163" s="125">
        <f ca="1">OFFSET('Impact Inputs'!AX$8,$C163,0)</f>
        <v>0</v>
      </c>
      <c r="AQ163" s="125">
        <f ca="1">OFFSET('Impact Inputs'!AY$8,$C163,0)</f>
        <v>0</v>
      </c>
      <c r="AR163" s="125">
        <f ca="1">OFFSET('Impact Inputs'!AZ$8,$C163,0)</f>
        <v>0</v>
      </c>
      <c r="AS163" s="125">
        <f ca="1">OFFSET('Impact Inputs'!BA$8,$C163,0)</f>
        <v>0</v>
      </c>
      <c r="AT163" s="125">
        <f ca="1">OFFSET('Impact Inputs'!BB$8,$C163,0)</f>
        <v>0</v>
      </c>
      <c r="AU163" s="125">
        <f ca="1">OFFSET('Impact Inputs'!BC$8,$C163,0)</f>
        <v>0</v>
      </c>
      <c r="AV163" s="125">
        <f ca="1">OFFSET('Impact Inputs'!BD$8,$C163,0)</f>
        <v>0</v>
      </c>
      <c r="AW163" s="125">
        <f ca="1">OFFSET('Impact Inputs'!BE$8,$C163,0)</f>
        <v>0</v>
      </c>
      <c r="AX163" s="125">
        <f ca="1">OFFSET('Impact Inputs'!BF$8,$C163,0)</f>
        <v>0</v>
      </c>
      <c r="AY163" s="125">
        <f ca="1">OFFSET('Impact Inputs'!BG$8,$C163,0)</f>
        <v>0</v>
      </c>
      <c r="AZ163" s="125">
        <f ca="1">OFFSET('Impact Inputs'!BH$8,$C163,0)</f>
        <v>0</v>
      </c>
      <c r="BA163" s="125">
        <f ca="1">OFFSET('Impact Inputs'!BI$8,$C163,0)</f>
        <v>0</v>
      </c>
      <c r="BB163" s="125">
        <f ca="1">OFFSET('Impact Inputs'!BJ$8,$C163,0)</f>
        <v>0</v>
      </c>
      <c r="BC163" s="125">
        <f ca="1">OFFSET('Impact Inputs'!BK$8,$C163,0)</f>
        <v>0</v>
      </c>
      <c r="BD163" s="125">
        <f ca="1">OFFSET('Impact Inputs'!BL$8,$C163,0)</f>
        <v>0</v>
      </c>
      <c r="BE163" s="125">
        <f ca="1">OFFSET('Impact Inputs'!BM$8,$C163,0)</f>
        <v>0</v>
      </c>
      <c r="BF163" s="125">
        <f ca="1">OFFSET('Impact Inputs'!BN$8,$C163,0)</f>
        <v>0</v>
      </c>
      <c r="BG163" s="125">
        <f ca="1">OFFSET('Impact Inputs'!BO$8,$C163,0)</f>
        <v>0</v>
      </c>
      <c r="BH163" s="125">
        <f ca="1">OFFSET('Impact Inputs'!BP$8,$C163,0)</f>
        <v>0</v>
      </c>
    </row>
    <row r="164" spans="1:60" s="111" customFormat="1" ht="15">
      <c r="A164" s="134"/>
      <c r="B164" s="134"/>
      <c r="C164" s="134"/>
      <c r="D164" s="134"/>
      <c r="E164" s="134"/>
      <c r="F164" s="134"/>
      <c r="G164" s="134"/>
      <c r="H164" s="134"/>
      <c r="I164" s="134"/>
      <c r="J164" s="151" t="s">
        <v>175</v>
      </c>
      <c r="K164" s="135">
        <f ca="1">SUM(K114:K163)</f>
        <v>27996.071972081427</v>
      </c>
      <c r="L164" s="135">
        <f t="shared" ref="L164:BH164" ca="1" si="107">SUM(L114:L163)</f>
        <v>26496.071972081427</v>
      </c>
      <c r="M164" s="135">
        <f t="shared" ca="1" si="107"/>
        <v>26496.071972081427</v>
      </c>
      <c r="N164" s="135">
        <f t="shared" ca="1" si="107"/>
        <v>3134.9756747572465</v>
      </c>
      <c r="O164" s="135">
        <f t="shared" ca="1" si="107"/>
        <v>3134.9756747572465</v>
      </c>
      <c r="P164" s="135">
        <f t="shared" ca="1" si="107"/>
        <v>3134.9756747572465</v>
      </c>
      <c r="Q164" s="135">
        <f t="shared" ca="1" si="107"/>
        <v>3134.9756747572465</v>
      </c>
      <c r="R164" s="135">
        <f t="shared" ca="1" si="107"/>
        <v>3134.9756747572465</v>
      </c>
      <c r="S164" s="135">
        <f t="shared" ca="1" si="107"/>
        <v>3134.9756747572465</v>
      </c>
      <c r="T164" s="135">
        <f t="shared" ca="1" si="107"/>
        <v>3134.9756747572465</v>
      </c>
      <c r="U164" s="135">
        <f t="shared" ca="1" si="107"/>
        <v>2884.1765372468722</v>
      </c>
      <c r="V164" s="135">
        <f t="shared" ca="1" si="107"/>
        <v>2884.1765372468722</v>
      </c>
      <c r="W164" s="135">
        <f t="shared" ca="1" si="107"/>
        <v>2884.1765372468722</v>
      </c>
      <c r="X164" s="135">
        <f t="shared" ca="1" si="107"/>
        <v>2884.1765372468722</v>
      </c>
      <c r="Y164" s="135">
        <f t="shared" ca="1" si="107"/>
        <v>2884.1765372468722</v>
      </c>
      <c r="Z164" s="135">
        <f t="shared" ca="1" si="107"/>
        <v>2884.1765372468722</v>
      </c>
      <c r="AA164" s="135">
        <f t="shared" ca="1" si="107"/>
        <v>2884.1765372468722</v>
      </c>
      <c r="AB164" s="135">
        <f t="shared" ca="1" si="107"/>
        <v>2884.1765372468722</v>
      </c>
      <c r="AC164" s="135">
        <f t="shared" ca="1" si="107"/>
        <v>2884.1765372468722</v>
      </c>
      <c r="AD164" s="135">
        <f t="shared" ca="1" si="107"/>
        <v>2884.1765372468722</v>
      </c>
      <c r="AE164" s="135">
        <f t="shared" ca="1" si="107"/>
        <v>0</v>
      </c>
      <c r="AF164" s="135">
        <f t="shared" ca="1" si="107"/>
        <v>0</v>
      </c>
      <c r="AG164" s="135">
        <f t="shared" ca="1" si="107"/>
        <v>0</v>
      </c>
      <c r="AH164" s="135">
        <f t="shared" ca="1" si="107"/>
        <v>0</v>
      </c>
      <c r="AI164" s="135">
        <f t="shared" ca="1" si="107"/>
        <v>0</v>
      </c>
      <c r="AJ164" s="135">
        <f t="shared" ca="1" si="107"/>
        <v>0</v>
      </c>
      <c r="AK164" s="135">
        <f t="shared" ca="1" si="107"/>
        <v>0</v>
      </c>
      <c r="AL164" s="135">
        <f t="shared" ca="1" si="107"/>
        <v>0</v>
      </c>
      <c r="AM164" s="135">
        <f t="shared" ca="1" si="107"/>
        <v>0</v>
      </c>
      <c r="AN164" s="135">
        <f t="shared" ca="1" si="107"/>
        <v>0</v>
      </c>
      <c r="AO164" s="135">
        <f t="shared" ca="1" si="107"/>
        <v>0</v>
      </c>
      <c r="AP164" s="135">
        <f t="shared" ca="1" si="107"/>
        <v>0</v>
      </c>
      <c r="AQ164" s="135">
        <f t="shared" ca="1" si="107"/>
        <v>0</v>
      </c>
      <c r="AR164" s="135">
        <f t="shared" ca="1" si="107"/>
        <v>0</v>
      </c>
      <c r="AS164" s="135">
        <f t="shared" ca="1" si="107"/>
        <v>0</v>
      </c>
      <c r="AT164" s="135">
        <f t="shared" ca="1" si="107"/>
        <v>0</v>
      </c>
      <c r="AU164" s="135">
        <f t="shared" ca="1" si="107"/>
        <v>0</v>
      </c>
      <c r="AV164" s="135">
        <f t="shared" ca="1" si="107"/>
        <v>0</v>
      </c>
      <c r="AW164" s="135">
        <f t="shared" ca="1" si="107"/>
        <v>0</v>
      </c>
      <c r="AX164" s="135">
        <f t="shared" ca="1" si="107"/>
        <v>0</v>
      </c>
      <c r="AY164" s="135">
        <f t="shared" ca="1" si="107"/>
        <v>0</v>
      </c>
      <c r="AZ164" s="135">
        <f t="shared" ca="1" si="107"/>
        <v>0</v>
      </c>
      <c r="BA164" s="135">
        <f t="shared" ca="1" si="107"/>
        <v>0</v>
      </c>
      <c r="BB164" s="135">
        <f t="shared" ca="1" si="107"/>
        <v>0</v>
      </c>
      <c r="BC164" s="135">
        <f t="shared" ca="1" si="107"/>
        <v>0</v>
      </c>
      <c r="BD164" s="135">
        <f t="shared" ca="1" si="107"/>
        <v>0</v>
      </c>
      <c r="BE164" s="135">
        <f t="shared" ca="1" si="107"/>
        <v>0</v>
      </c>
      <c r="BF164" s="135">
        <f t="shared" ca="1" si="107"/>
        <v>0</v>
      </c>
      <c r="BG164" s="135">
        <f t="shared" ca="1" si="107"/>
        <v>0</v>
      </c>
      <c r="BH164" s="135">
        <f t="shared" ca="1" si="107"/>
        <v>0</v>
      </c>
    </row>
    <row r="165" spans="1:60" s="111" customFormat="1" ht="15">
      <c r="A165" s="134"/>
      <c r="B165" s="134"/>
      <c r="C165" s="134"/>
      <c r="D165" s="134"/>
      <c r="E165" s="134"/>
      <c r="F165" s="134"/>
      <c r="G165" s="134"/>
      <c r="H165" s="134"/>
      <c r="I165" s="134"/>
      <c r="J165" s="151"/>
      <c r="K165" s="135"/>
      <c r="L165" s="135"/>
      <c r="M165" s="135"/>
      <c r="N165" s="135"/>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c r="AO165" s="135"/>
      <c r="AP165" s="135"/>
      <c r="AQ165" s="135"/>
      <c r="AR165" s="135"/>
      <c r="AS165" s="135"/>
      <c r="AT165" s="135"/>
      <c r="AU165" s="135"/>
      <c r="AV165" s="135"/>
      <c r="AW165" s="135"/>
      <c r="AX165" s="135"/>
      <c r="AY165" s="135"/>
      <c r="AZ165" s="135"/>
      <c r="BA165" s="135"/>
      <c r="BB165" s="135"/>
      <c r="BC165" s="135"/>
      <c r="BD165" s="135"/>
      <c r="BE165" s="135"/>
      <c r="BF165" s="135"/>
      <c r="BG165" s="135"/>
      <c r="BH165" s="135"/>
    </row>
    <row r="166" spans="1:60" ht="15">
      <c r="A166" s="104"/>
      <c r="B166" s="104"/>
      <c r="C166" s="104"/>
      <c r="D166" s="124" t="s">
        <v>186</v>
      </c>
      <c r="E166" s="104"/>
      <c r="F166" s="124" t="s">
        <v>74</v>
      </c>
      <c r="G166" s="124"/>
      <c r="H166" s="23"/>
      <c r="I166" s="23"/>
      <c r="J166" s="23"/>
      <c r="K166" s="135" t="s">
        <v>253</v>
      </c>
      <c r="L166" s="135" t="s">
        <v>254</v>
      </c>
      <c r="M166" s="135" t="s">
        <v>255</v>
      </c>
      <c r="N166" s="135" t="s">
        <v>256</v>
      </c>
      <c r="O166" s="135" t="s">
        <v>257</v>
      </c>
      <c r="P166" s="135" t="s">
        <v>258</v>
      </c>
      <c r="Q166" s="135" t="s">
        <v>259</v>
      </c>
      <c r="R166" s="135" t="s">
        <v>260</v>
      </c>
      <c r="S166" s="135" t="s">
        <v>261</v>
      </c>
      <c r="T166" s="135" t="s">
        <v>262</v>
      </c>
      <c r="U166" s="135" t="s">
        <v>263</v>
      </c>
      <c r="V166" s="135" t="s">
        <v>264</v>
      </c>
      <c r="W166" s="135" t="s">
        <v>265</v>
      </c>
      <c r="X166" s="135" t="s">
        <v>266</v>
      </c>
      <c r="Y166" s="135" t="s">
        <v>267</v>
      </c>
      <c r="Z166" s="135" t="s">
        <v>268</v>
      </c>
      <c r="AA166" s="135" t="s">
        <v>269</v>
      </c>
      <c r="AB166" s="135" t="s">
        <v>270</v>
      </c>
      <c r="AC166" s="135" t="s">
        <v>271</v>
      </c>
      <c r="AD166" s="135" t="s">
        <v>272</v>
      </c>
      <c r="AE166" s="135" t="s">
        <v>273</v>
      </c>
      <c r="AF166" s="135" t="s">
        <v>274</v>
      </c>
      <c r="AG166" s="135" t="s">
        <v>275</v>
      </c>
      <c r="AH166" s="135" t="s">
        <v>276</v>
      </c>
      <c r="AI166" s="135" t="s">
        <v>277</v>
      </c>
      <c r="AJ166" s="135" t="s">
        <v>278</v>
      </c>
      <c r="AK166" s="135" t="s">
        <v>279</v>
      </c>
      <c r="AL166" s="135" t="s">
        <v>280</v>
      </c>
      <c r="AM166" s="135" t="s">
        <v>281</v>
      </c>
      <c r="AN166" s="135" t="s">
        <v>282</v>
      </c>
      <c r="AO166" s="135" t="s">
        <v>283</v>
      </c>
      <c r="AP166" s="135" t="s">
        <v>284</v>
      </c>
      <c r="AQ166" s="135" t="s">
        <v>285</v>
      </c>
      <c r="AR166" s="135" t="s">
        <v>286</v>
      </c>
      <c r="AS166" s="135" t="s">
        <v>287</v>
      </c>
      <c r="AT166" s="135" t="s">
        <v>288</v>
      </c>
      <c r="AU166" s="135" t="s">
        <v>289</v>
      </c>
      <c r="AV166" s="135" t="s">
        <v>290</v>
      </c>
      <c r="AW166" s="135" t="s">
        <v>291</v>
      </c>
      <c r="AX166" s="135" t="s">
        <v>292</v>
      </c>
      <c r="AY166" s="135" t="s">
        <v>293</v>
      </c>
      <c r="AZ166" s="135" t="s">
        <v>294</v>
      </c>
      <c r="BA166" s="135" t="s">
        <v>295</v>
      </c>
      <c r="BB166" s="135" t="s">
        <v>296</v>
      </c>
      <c r="BC166" s="135" t="s">
        <v>297</v>
      </c>
      <c r="BD166" s="135" t="s">
        <v>298</v>
      </c>
      <c r="BE166" s="135" t="s">
        <v>299</v>
      </c>
      <c r="BF166" s="135" t="s">
        <v>300</v>
      </c>
      <c r="BG166" s="135" t="s">
        <v>301</v>
      </c>
      <c r="BH166" s="135" t="s">
        <v>302</v>
      </c>
    </row>
    <row r="167" spans="1:60">
      <c r="A167" s="104"/>
      <c r="B167" s="104"/>
      <c r="C167" s="104">
        <v>0</v>
      </c>
      <c r="D167" s="104"/>
      <c r="E167" s="104" t="str">
        <f ca="1">OFFSET('Impact Inputs'!A$6,C167,0)</f>
        <v>Impact 1</v>
      </c>
      <c r="F167" s="104" t="str">
        <f ca="1">OFFSET('Impact Inputs'!C$6,C167,0)</f>
        <v>Efficiency gain - maximised overheads/capacity/resources</v>
      </c>
      <c r="G167" s="104"/>
      <c r="H167" s="125"/>
      <c r="I167" s="125"/>
      <c r="J167" s="125"/>
      <c r="K167" s="133">
        <f ca="1">IFERROR(K114/K$164,0)</f>
        <v>5.3578944985419659E-2</v>
      </c>
      <c r="L167" s="133">
        <f t="shared" ref="L167:BH172" ca="1" si="108">IFERROR(L114/L$164,0)</f>
        <v>0</v>
      </c>
      <c r="M167" s="133">
        <f t="shared" ca="1" si="108"/>
        <v>0</v>
      </c>
      <c r="N167" s="133">
        <f t="shared" ca="1" si="108"/>
        <v>0</v>
      </c>
      <c r="O167" s="133">
        <f t="shared" ca="1" si="108"/>
        <v>0</v>
      </c>
      <c r="P167" s="133">
        <f t="shared" ca="1" si="108"/>
        <v>0</v>
      </c>
      <c r="Q167" s="133">
        <f t="shared" ca="1" si="108"/>
        <v>0</v>
      </c>
      <c r="R167" s="133">
        <f t="shared" ca="1" si="108"/>
        <v>0</v>
      </c>
      <c r="S167" s="133">
        <f t="shared" ca="1" si="108"/>
        <v>0</v>
      </c>
      <c r="T167" s="133">
        <f t="shared" ca="1" si="108"/>
        <v>0</v>
      </c>
      <c r="U167" s="133">
        <f t="shared" ca="1" si="108"/>
        <v>0</v>
      </c>
      <c r="V167" s="133">
        <f t="shared" ca="1" si="108"/>
        <v>0</v>
      </c>
      <c r="W167" s="133">
        <f t="shared" ca="1" si="108"/>
        <v>0</v>
      </c>
      <c r="X167" s="133">
        <f t="shared" ca="1" si="108"/>
        <v>0</v>
      </c>
      <c r="Y167" s="133">
        <f t="shared" ca="1" si="108"/>
        <v>0</v>
      </c>
      <c r="Z167" s="133">
        <f t="shared" ca="1" si="108"/>
        <v>0</v>
      </c>
      <c r="AA167" s="133">
        <f t="shared" ca="1" si="108"/>
        <v>0</v>
      </c>
      <c r="AB167" s="133">
        <f t="shared" ca="1" si="108"/>
        <v>0</v>
      </c>
      <c r="AC167" s="133">
        <f t="shared" ca="1" si="108"/>
        <v>0</v>
      </c>
      <c r="AD167" s="133">
        <f t="shared" ca="1" si="108"/>
        <v>0</v>
      </c>
      <c r="AE167" s="133">
        <f t="shared" ca="1" si="108"/>
        <v>0</v>
      </c>
      <c r="AF167" s="133">
        <f t="shared" ca="1" si="108"/>
        <v>0</v>
      </c>
      <c r="AG167" s="133">
        <f t="shared" ca="1" si="108"/>
        <v>0</v>
      </c>
      <c r="AH167" s="133">
        <f t="shared" ca="1" si="108"/>
        <v>0</v>
      </c>
      <c r="AI167" s="133">
        <f t="shared" ca="1" si="108"/>
        <v>0</v>
      </c>
      <c r="AJ167" s="133">
        <f t="shared" ca="1" si="108"/>
        <v>0</v>
      </c>
      <c r="AK167" s="133">
        <f t="shared" ca="1" si="108"/>
        <v>0</v>
      </c>
      <c r="AL167" s="133">
        <f t="shared" ca="1" si="108"/>
        <v>0</v>
      </c>
      <c r="AM167" s="133">
        <f t="shared" ca="1" si="108"/>
        <v>0</v>
      </c>
      <c r="AN167" s="133">
        <f t="shared" ca="1" si="108"/>
        <v>0</v>
      </c>
      <c r="AO167" s="133">
        <f t="shared" ca="1" si="108"/>
        <v>0</v>
      </c>
      <c r="AP167" s="133">
        <f t="shared" ca="1" si="108"/>
        <v>0</v>
      </c>
      <c r="AQ167" s="133">
        <f t="shared" ca="1" si="108"/>
        <v>0</v>
      </c>
      <c r="AR167" s="133">
        <f t="shared" ca="1" si="108"/>
        <v>0</v>
      </c>
      <c r="AS167" s="133">
        <f t="shared" ca="1" si="108"/>
        <v>0</v>
      </c>
      <c r="AT167" s="133">
        <f t="shared" ca="1" si="108"/>
        <v>0</v>
      </c>
      <c r="AU167" s="133">
        <f t="shared" ca="1" si="108"/>
        <v>0</v>
      </c>
      <c r="AV167" s="133">
        <f t="shared" ca="1" si="108"/>
        <v>0</v>
      </c>
      <c r="AW167" s="133">
        <f t="shared" ca="1" si="108"/>
        <v>0</v>
      </c>
      <c r="AX167" s="133">
        <f t="shared" ca="1" si="108"/>
        <v>0</v>
      </c>
      <c r="AY167" s="133">
        <f t="shared" ca="1" si="108"/>
        <v>0</v>
      </c>
      <c r="AZ167" s="133">
        <f t="shared" ca="1" si="108"/>
        <v>0</v>
      </c>
      <c r="BA167" s="133">
        <f t="shared" ca="1" si="108"/>
        <v>0</v>
      </c>
      <c r="BB167" s="133">
        <f t="shared" ca="1" si="108"/>
        <v>0</v>
      </c>
      <c r="BC167" s="133">
        <f t="shared" ca="1" si="108"/>
        <v>0</v>
      </c>
      <c r="BD167" s="133">
        <f t="shared" ca="1" si="108"/>
        <v>0</v>
      </c>
      <c r="BE167" s="133">
        <f t="shared" ca="1" si="108"/>
        <v>0</v>
      </c>
      <c r="BF167" s="133">
        <f t="shared" ca="1" si="108"/>
        <v>0</v>
      </c>
      <c r="BG167" s="133">
        <f t="shared" ca="1" si="108"/>
        <v>0</v>
      </c>
      <c r="BH167" s="133">
        <f t="shared" ca="1" si="108"/>
        <v>0</v>
      </c>
    </row>
    <row r="168" spans="1:60">
      <c r="A168" s="104"/>
      <c r="B168" s="104"/>
      <c r="C168" s="104">
        <v>3</v>
      </c>
      <c r="D168" s="104"/>
      <c r="E168" s="104" t="str">
        <f ca="1">OFFSET('Impact Inputs'!A$6,C168,0)</f>
        <v>Impact 2</v>
      </c>
      <c r="F168" s="104" t="str">
        <f ca="1">OFFSET('Impact Inputs'!C$6,C168,0)</f>
        <v>Quality-adjusted life year (QALY) gained</v>
      </c>
      <c r="G168" s="104"/>
      <c r="H168" s="125"/>
      <c r="I168" s="125"/>
      <c r="J168" s="125"/>
      <c r="K168" s="133">
        <f t="shared" ref="K168:Z216" ca="1" si="109">IFERROR(K115/K$164,0)</f>
        <v>0.79245013896697658</v>
      </c>
      <c r="L168" s="133">
        <f t="shared" ca="1" si="109"/>
        <v>0.83731245703823476</v>
      </c>
      <c r="M168" s="133">
        <f t="shared" ca="1" si="109"/>
        <v>0.83731245703823476</v>
      </c>
      <c r="N168" s="133">
        <f t="shared" ca="1" si="109"/>
        <v>0</v>
      </c>
      <c r="O168" s="133">
        <f t="shared" ca="1" si="109"/>
        <v>0</v>
      </c>
      <c r="P168" s="133">
        <f t="shared" ca="1" si="109"/>
        <v>0</v>
      </c>
      <c r="Q168" s="133">
        <f t="shared" ca="1" si="109"/>
        <v>0</v>
      </c>
      <c r="R168" s="133">
        <f t="shared" ca="1" si="109"/>
        <v>0</v>
      </c>
      <c r="S168" s="133">
        <f t="shared" ca="1" si="109"/>
        <v>0</v>
      </c>
      <c r="T168" s="133">
        <f t="shared" ca="1" si="109"/>
        <v>0</v>
      </c>
      <c r="U168" s="133">
        <f t="shared" ca="1" si="109"/>
        <v>0</v>
      </c>
      <c r="V168" s="133">
        <f t="shared" ca="1" si="109"/>
        <v>0</v>
      </c>
      <c r="W168" s="133">
        <f t="shared" ca="1" si="109"/>
        <v>0</v>
      </c>
      <c r="X168" s="133">
        <f t="shared" ca="1" si="109"/>
        <v>0</v>
      </c>
      <c r="Y168" s="133">
        <f t="shared" ca="1" si="109"/>
        <v>0</v>
      </c>
      <c r="Z168" s="133">
        <f t="shared" ca="1" si="109"/>
        <v>0</v>
      </c>
      <c r="AA168" s="133">
        <f t="shared" ca="1" si="108"/>
        <v>0</v>
      </c>
      <c r="AB168" s="133">
        <f t="shared" ca="1" si="108"/>
        <v>0</v>
      </c>
      <c r="AC168" s="133">
        <f t="shared" ca="1" si="108"/>
        <v>0</v>
      </c>
      <c r="AD168" s="133">
        <f t="shared" ca="1" si="108"/>
        <v>0</v>
      </c>
      <c r="AE168" s="133">
        <f t="shared" ca="1" si="108"/>
        <v>0</v>
      </c>
      <c r="AF168" s="133">
        <f t="shared" ca="1" si="108"/>
        <v>0</v>
      </c>
      <c r="AG168" s="133">
        <f t="shared" ca="1" si="108"/>
        <v>0</v>
      </c>
      <c r="AH168" s="133">
        <f t="shared" ca="1" si="108"/>
        <v>0</v>
      </c>
      <c r="AI168" s="133">
        <f t="shared" ca="1" si="108"/>
        <v>0</v>
      </c>
      <c r="AJ168" s="133">
        <f t="shared" ca="1" si="108"/>
        <v>0</v>
      </c>
      <c r="AK168" s="133">
        <f t="shared" ca="1" si="108"/>
        <v>0</v>
      </c>
      <c r="AL168" s="133">
        <f t="shared" ca="1" si="108"/>
        <v>0</v>
      </c>
      <c r="AM168" s="133">
        <f t="shared" ca="1" si="108"/>
        <v>0</v>
      </c>
      <c r="AN168" s="133">
        <f t="shared" ca="1" si="108"/>
        <v>0</v>
      </c>
      <c r="AO168" s="133">
        <f t="shared" ca="1" si="108"/>
        <v>0</v>
      </c>
      <c r="AP168" s="133">
        <f t="shared" ca="1" si="108"/>
        <v>0</v>
      </c>
      <c r="AQ168" s="133">
        <f t="shared" ca="1" si="108"/>
        <v>0</v>
      </c>
      <c r="AR168" s="133">
        <f t="shared" ca="1" si="108"/>
        <v>0</v>
      </c>
      <c r="AS168" s="133">
        <f t="shared" ca="1" si="108"/>
        <v>0</v>
      </c>
      <c r="AT168" s="133">
        <f t="shared" ca="1" si="108"/>
        <v>0</v>
      </c>
      <c r="AU168" s="133">
        <f t="shared" ca="1" si="108"/>
        <v>0</v>
      </c>
      <c r="AV168" s="133">
        <f t="shared" ca="1" si="108"/>
        <v>0</v>
      </c>
      <c r="AW168" s="133">
        <f t="shared" ca="1" si="108"/>
        <v>0</v>
      </c>
      <c r="AX168" s="133">
        <f t="shared" ca="1" si="108"/>
        <v>0</v>
      </c>
      <c r="AY168" s="133">
        <f t="shared" ca="1" si="108"/>
        <v>0</v>
      </c>
      <c r="AZ168" s="133">
        <f t="shared" ca="1" si="108"/>
        <v>0</v>
      </c>
      <c r="BA168" s="133">
        <f t="shared" ca="1" si="108"/>
        <v>0</v>
      </c>
      <c r="BB168" s="133">
        <f t="shared" ca="1" si="108"/>
        <v>0</v>
      </c>
      <c r="BC168" s="133">
        <f t="shared" ca="1" si="108"/>
        <v>0</v>
      </c>
      <c r="BD168" s="133">
        <f t="shared" ca="1" si="108"/>
        <v>0</v>
      </c>
      <c r="BE168" s="133">
        <f t="shared" ca="1" si="108"/>
        <v>0</v>
      </c>
      <c r="BF168" s="133">
        <f t="shared" ca="1" si="108"/>
        <v>0</v>
      </c>
      <c r="BG168" s="133">
        <f t="shared" ca="1" si="108"/>
        <v>0</v>
      </c>
      <c r="BH168" s="133">
        <f t="shared" ca="1" si="108"/>
        <v>0</v>
      </c>
    </row>
    <row r="169" spans="1:60">
      <c r="A169" s="104"/>
      <c r="B169" s="104"/>
      <c r="C169" s="104">
        <v>6</v>
      </c>
      <c r="D169" s="104"/>
      <c r="E169" s="104" t="str">
        <f ca="1">OFFSET('Impact Inputs'!A$6,C169,0)</f>
        <v>Impact 3</v>
      </c>
      <c r="F169" s="104" t="str">
        <f ca="1">OFFSET('Impact Inputs'!C$6,C169,0)</f>
        <v>Tax income: Average annual income - Total</v>
      </c>
      <c r="G169" s="104"/>
      <c r="H169" s="125"/>
      <c r="I169" s="125"/>
      <c r="J169" s="125"/>
      <c r="K169" s="133">
        <f t="shared" ca="1" si="109"/>
        <v>1.5793726396425973E-2</v>
      </c>
      <c r="L169" s="133">
        <f t="shared" ca="1" si="108"/>
        <v>1.6687843442137557E-2</v>
      </c>
      <c r="M169" s="133">
        <f t="shared" ca="1" si="108"/>
        <v>1.6687843442137557E-2</v>
      </c>
      <c r="N169" s="133">
        <f t="shared" ca="1" si="108"/>
        <v>0.14104170072577743</v>
      </c>
      <c r="O169" s="133">
        <f t="shared" ca="1" si="108"/>
        <v>0.14104170072577743</v>
      </c>
      <c r="P169" s="133">
        <f t="shared" ca="1" si="108"/>
        <v>0.14104170072577743</v>
      </c>
      <c r="Q169" s="133">
        <f t="shared" ca="1" si="108"/>
        <v>0.14104170072577743</v>
      </c>
      <c r="R169" s="133">
        <f t="shared" ca="1" si="108"/>
        <v>0.14104170072577743</v>
      </c>
      <c r="S169" s="133">
        <f t="shared" ca="1" si="108"/>
        <v>0.14104170072577743</v>
      </c>
      <c r="T169" s="133">
        <f t="shared" ca="1" si="108"/>
        <v>0.14104170072577743</v>
      </c>
      <c r="U169" s="133">
        <f t="shared" ca="1" si="108"/>
        <v>0.15330625403525938</v>
      </c>
      <c r="V169" s="133">
        <f t="shared" ca="1" si="108"/>
        <v>0.15330625403525938</v>
      </c>
      <c r="W169" s="133">
        <f t="shared" ca="1" si="108"/>
        <v>0.15330625403525938</v>
      </c>
      <c r="X169" s="133">
        <f t="shared" ca="1" si="108"/>
        <v>0.15330625403525938</v>
      </c>
      <c r="Y169" s="133">
        <f t="shared" ca="1" si="108"/>
        <v>0.15330625403525938</v>
      </c>
      <c r="Z169" s="133">
        <f t="shared" ca="1" si="108"/>
        <v>0.15330625403525938</v>
      </c>
      <c r="AA169" s="133">
        <f t="shared" ca="1" si="108"/>
        <v>0.15330625403525938</v>
      </c>
      <c r="AB169" s="133">
        <f t="shared" ca="1" si="108"/>
        <v>0.15330625403525938</v>
      </c>
      <c r="AC169" s="133">
        <f t="shared" ca="1" si="108"/>
        <v>0.15330625403525938</v>
      </c>
      <c r="AD169" s="133">
        <f t="shared" ca="1" si="108"/>
        <v>0.15330625403525938</v>
      </c>
      <c r="AE169" s="133">
        <f t="shared" ca="1" si="108"/>
        <v>0</v>
      </c>
      <c r="AF169" s="133">
        <f t="shared" ca="1" si="108"/>
        <v>0</v>
      </c>
      <c r="AG169" s="133">
        <f t="shared" ca="1" si="108"/>
        <v>0</v>
      </c>
      <c r="AH169" s="133">
        <f t="shared" ca="1" si="108"/>
        <v>0</v>
      </c>
      <c r="AI169" s="133">
        <f t="shared" ca="1" si="108"/>
        <v>0</v>
      </c>
      <c r="AJ169" s="133">
        <f t="shared" ca="1" si="108"/>
        <v>0</v>
      </c>
      <c r="AK169" s="133">
        <f t="shared" ca="1" si="108"/>
        <v>0</v>
      </c>
      <c r="AL169" s="133">
        <f t="shared" ca="1" si="108"/>
        <v>0</v>
      </c>
      <c r="AM169" s="133">
        <f t="shared" ca="1" si="108"/>
        <v>0</v>
      </c>
      <c r="AN169" s="133">
        <f t="shared" ca="1" si="108"/>
        <v>0</v>
      </c>
      <c r="AO169" s="133">
        <f t="shared" ca="1" si="108"/>
        <v>0</v>
      </c>
      <c r="AP169" s="133">
        <f t="shared" ca="1" si="108"/>
        <v>0</v>
      </c>
      <c r="AQ169" s="133">
        <f t="shared" ca="1" si="108"/>
        <v>0</v>
      </c>
      <c r="AR169" s="133">
        <f t="shared" ca="1" si="108"/>
        <v>0</v>
      </c>
      <c r="AS169" s="133">
        <f t="shared" ca="1" si="108"/>
        <v>0</v>
      </c>
      <c r="AT169" s="133">
        <f t="shared" ca="1" si="108"/>
        <v>0</v>
      </c>
      <c r="AU169" s="133">
        <f t="shared" ca="1" si="108"/>
        <v>0</v>
      </c>
      <c r="AV169" s="133">
        <f t="shared" ca="1" si="108"/>
        <v>0</v>
      </c>
      <c r="AW169" s="133">
        <f t="shared" ca="1" si="108"/>
        <v>0</v>
      </c>
      <c r="AX169" s="133">
        <f t="shared" ca="1" si="108"/>
        <v>0</v>
      </c>
      <c r="AY169" s="133">
        <f t="shared" ca="1" si="108"/>
        <v>0</v>
      </c>
      <c r="AZ169" s="133">
        <f t="shared" ca="1" si="108"/>
        <v>0</v>
      </c>
      <c r="BA169" s="133">
        <f t="shared" ca="1" si="108"/>
        <v>0</v>
      </c>
      <c r="BB169" s="133">
        <f t="shared" ca="1" si="108"/>
        <v>0</v>
      </c>
      <c r="BC169" s="133">
        <f t="shared" ca="1" si="108"/>
        <v>0</v>
      </c>
      <c r="BD169" s="133">
        <f t="shared" ca="1" si="108"/>
        <v>0</v>
      </c>
      <c r="BE169" s="133">
        <f t="shared" ca="1" si="108"/>
        <v>0</v>
      </c>
      <c r="BF169" s="133">
        <f t="shared" ca="1" si="108"/>
        <v>0</v>
      </c>
      <c r="BG169" s="133">
        <f t="shared" ca="1" si="108"/>
        <v>0</v>
      </c>
      <c r="BH169" s="133">
        <f t="shared" ca="1" si="108"/>
        <v>0</v>
      </c>
    </row>
    <row r="170" spans="1:60">
      <c r="A170" s="104"/>
      <c r="B170" s="104"/>
      <c r="C170" s="106">
        <v>9</v>
      </c>
      <c r="D170" s="104"/>
      <c r="E170" s="104" t="str">
        <f ca="1">OFFSET('Impact Inputs'!A$6,C170,0)</f>
        <v>Impact 4</v>
      </c>
      <c r="F170" s="104" t="str">
        <f ca="1">OFFSET('Impact Inputs'!C$6,C170,0)</f>
        <v>Average annual income - Total</v>
      </c>
      <c r="G170" s="104"/>
      <c r="H170" s="125"/>
      <c r="I170" s="125"/>
      <c r="J170" s="125"/>
      <c r="K170" s="133">
        <f t="shared" ca="1" si="109"/>
        <v>8.7227030948499581E-2</v>
      </c>
      <c r="L170" s="133">
        <f t="shared" ca="1" si="108"/>
        <v>9.2165142022496302E-2</v>
      </c>
      <c r="M170" s="133">
        <f t="shared" ca="1" si="108"/>
        <v>9.2165142022496302E-2</v>
      </c>
      <c r="N170" s="133">
        <f t="shared" ca="1" si="108"/>
        <v>0.7789579536480018</v>
      </c>
      <c r="O170" s="133">
        <f t="shared" ca="1" si="108"/>
        <v>0.7789579536480018</v>
      </c>
      <c r="P170" s="133">
        <f t="shared" ca="1" si="108"/>
        <v>0.7789579536480018</v>
      </c>
      <c r="Q170" s="133">
        <f t="shared" ca="1" si="108"/>
        <v>0.7789579536480018</v>
      </c>
      <c r="R170" s="133">
        <f t="shared" ca="1" si="108"/>
        <v>0.7789579536480018</v>
      </c>
      <c r="S170" s="133">
        <f t="shared" ca="1" si="108"/>
        <v>0.7789579536480018</v>
      </c>
      <c r="T170" s="133">
        <f t="shared" ca="1" si="108"/>
        <v>0.7789579536480018</v>
      </c>
      <c r="U170" s="133">
        <f t="shared" ca="1" si="108"/>
        <v>0.84669374596474056</v>
      </c>
      <c r="V170" s="133">
        <f t="shared" ca="1" si="108"/>
        <v>0.84669374596474056</v>
      </c>
      <c r="W170" s="133">
        <f t="shared" ca="1" si="108"/>
        <v>0.84669374596474056</v>
      </c>
      <c r="X170" s="133">
        <f t="shared" ca="1" si="108"/>
        <v>0.84669374596474056</v>
      </c>
      <c r="Y170" s="133">
        <f t="shared" ca="1" si="108"/>
        <v>0.84669374596474056</v>
      </c>
      <c r="Z170" s="133">
        <f t="shared" ca="1" si="108"/>
        <v>0.84669374596474056</v>
      </c>
      <c r="AA170" s="133">
        <f t="shared" ca="1" si="108"/>
        <v>0.84669374596474056</v>
      </c>
      <c r="AB170" s="133">
        <f t="shared" ca="1" si="108"/>
        <v>0.84669374596474056</v>
      </c>
      <c r="AC170" s="133">
        <f t="shared" ca="1" si="108"/>
        <v>0.84669374596474056</v>
      </c>
      <c r="AD170" s="133">
        <f t="shared" ca="1" si="108"/>
        <v>0.84669374596474056</v>
      </c>
      <c r="AE170" s="133">
        <f t="shared" ca="1" si="108"/>
        <v>0</v>
      </c>
      <c r="AF170" s="133">
        <f t="shared" ca="1" si="108"/>
        <v>0</v>
      </c>
      <c r="AG170" s="133">
        <f t="shared" ca="1" si="108"/>
        <v>0</v>
      </c>
      <c r="AH170" s="133">
        <f t="shared" ca="1" si="108"/>
        <v>0</v>
      </c>
      <c r="AI170" s="133">
        <f t="shared" ca="1" si="108"/>
        <v>0</v>
      </c>
      <c r="AJ170" s="133">
        <f t="shared" ca="1" si="108"/>
        <v>0</v>
      </c>
      <c r="AK170" s="133">
        <f t="shared" ca="1" si="108"/>
        <v>0</v>
      </c>
      <c r="AL170" s="133">
        <f t="shared" ca="1" si="108"/>
        <v>0</v>
      </c>
      <c r="AM170" s="133">
        <f t="shared" ca="1" si="108"/>
        <v>0</v>
      </c>
      <c r="AN170" s="133">
        <f t="shared" ca="1" si="108"/>
        <v>0</v>
      </c>
      <c r="AO170" s="133">
        <f t="shared" ca="1" si="108"/>
        <v>0</v>
      </c>
      <c r="AP170" s="133">
        <f t="shared" ca="1" si="108"/>
        <v>0</v>
      </c>
      <c r="AQ170" s="133">
        <f t="shared" ca="1" si="108"/>
        <v>0</v>
      </c>
      <c r="AR170" s="133">
        <f t="shared" ca="1" si="108"/>
        <v>0</v>
      </c>
      <c r="AS170" s="133">
        <f t="shared" ca="1" si="108"/>
        <v>0</v>
      </c>
      <c r="AT170" s="133">
        <f t="shared" ca="1" si="108"/>
        <v>0</v>
      </c>
      <c r="AU170" s="133">
        <f t="shared" ca="1" si="108"/>
        <v>0</v>
      </c>
      <c r="AV170" s="133">
        <f t="shared" ca="1" si="108"/>
        <v>0</v>
      </c>
      <c r="AW170" s="133">
        <f t="shared" ca="1" si="108"/>
        <v>0</v>
      </c>
      <c r="AX170" s="133">
        <f t="shared" ca="1" si="108"/>
        <v>0</v>
      </c>
      <c r="AY170" s="133">
        <f t="shared" ca="1" si="108"/>
        <v>0</v>
      </c>
      <c r="AZ170" s="133">
        <f t="shared" ca="1" si="108"/>
        <v>0</v>
      </c>
      <c r="BA170" s="133">
        <f t="shared" ca="1" si="108"/>
        <v>0</v>
      </c>
      <c r="BB170" s="133">
        <f t="shared" ca="1" si="108"/>
        <v>0</v>
      </c>
      <c r="BC170" s="133">
        <f t="shared" ca="1" si="108"/>
        <v>0</v>
      </c>
      <c r="BD170" s="133">
        <f t="shared" ca="1" si="108"/>
        <v>0</v>
      </c>
      <c r="BE170" s="133">
        <f t="shared" ca="1" si="108"/>
        <v>0</v>
      </c>
      <c r="BF170" s="133">
        <f t="shared" ca="1" si="108"/>
        <v>0</v>
      </c>
      <c r="BG170" s="133">
        <f t="shared" ca="1" si="108"/>
        <v>0</v>
      </c>
      <c r="BH170" s="133">
        <f t="shared" ca="1" si="108"/>
        <v>0</v>
      </c>
    </row>
    <row r="171" spans="1:60">
      <c r="A171" s="104"/>
      <c r="B171" s="104"/>
      <c r="C171" s="106">
        <v>12</v>
      </c>
      <c r="D171" s="104"/>
      <c r="E171" s="104" t="str">
        <f ca="1">OFFSET('Impact Inputs'!A$6,C171,0)</f>
        <v>Impact 5</v>
      </c>
      <c r="F171" s="104" t="str">
        <f ca="1">OFFSET('Impact Inputs'!C$6,C171,0)</f>
        <v>Average elective surgery</v>
      </c>
      <c r="G171" s="104"/>
      <c r="H171" s="125"/>
      <c r="I171" s="125"/>
      <c r="J171" s="125"/>
      <c r="K171" s="133">
        <f t="shared" ca="1" si="109"/>
        <v>0</v>
      </c>
      <c r="L171" s="133">
        <f t="shared" ca="1" si="108"/>
        <v>0</v>
      </c>
      <c r="M171" s="133">
        <f t="shared" ca="1" si="108"/>
        <v>0</v>
      </c>
      <c r="N171" s="133">
        <f t="shared" ca="1" si="108"/>
        <v>0</v>
      </c>
      <c r="O171" s="133">
        <f t="shared" ca="1" si="108"/>
        <v>0</v>
      </c>
      <c r="P171" s="133">
        <f t="shared" ca="1" si="108"/>
        <v>0</v>
      </c>
      <c r="Q171" s="133">
        <f t="shared" ca="1" si="108"/>
        <v>0</v>
      </c>
      <c r="R171" s="133">
        <f t="shared" ca="1" si="108"/>
        <v>0</v>
      </c>
      <c r="S171" s="133">
        <f t="shared" ca="1" si="108"/>
        <v>0</v>
      </c>
      <c r="T171" s="133">
        <f t="shared" ca="1" si="108"/>
        <v>0</v>
      </c>
      <c r="U171" s="133">
        <f t="shared" ca="1" si="108"/>
        <v>0</v>
      </c>
      <c r="V171" s="133">
        <f t="shared" ca="1" si="108"/>
        <v>0</v>
      </c>
      <c r="W171" s="133">
        <f t="shared" ca="1" si="108"/>
        <v>0</v>
      </c>
      <c r="X171" s="133">
        <f t="shared" ca="1" si="108"/>
        <v>0</v>
      </c>
      <c r="Y171" s="133">
        <f t="shared" ca="1" si="108"/>
        <v>0</v>
      </c>
      <c r="Z171" s="133">
        <f t="shared" ca="1" si="108"/>
        <v>0</v>
      </c>
      <c r="AA171" s="133">
        <f t="shared" ca="1" si="108"/>
        <v>0</v>
      </c>
      <c r="AB171" s="133">
        <f t="shared" ca="1" si="108"/>
        <v>0</v>
      </c>
      <c r="AC171" s="133">
        <f t="shared" ca="1" si="108"/>
        <v>0</v>
      </c>
      <c r="AD171" s="133">
        <f t="shared" ca="1" si="108"/>
        <v>0</v>
      </c>
      <c r="AE171" s="133">
        <f t="shared" ca="1" si="108"/>
        <v>0</v>
      </c>
      <c r="AF171" s="133">
        <f t="shared" ca="1" si="108"/>
        <v>0</v>
      </c>
      <c r="AG171" s="133">
        <f t="shared" ca="1" si="108"/>
        <v>0</v>
      </c>
      <c r="AH171" s="133">
        <f t="shared" ca="1" si="108"/>
        <v>0</v>
      </c>
      <c r="AI171" s="133">
        <f t="shared" ca="1" si="108"/>
        <v>0</v>
      </c>
      <c r="AJ171" s="133">
        <f t="shared" ca="1" si="108"/>
        <v>0</v>
      </c>
      <c r="AK171" s="133">
        <f t="shared" ca="1" si="108"/>
        <v>0</v>
      </c>
      <c r="AL171" s="133">
        <f t="shared" ca="1" si="108"/>
        <v>0</v>
      </c>
      <c r="AM171" s="133">
        <f t="shared" ca="1" si="108"/>
        <v>0</v>
      </c>
      <c r="AN171" s="133">
        <f t="shared" ca="1" si="108"/>
        <v>0</v>
      </c>
      <c r="AO171" s="133">
        <f t="shared" ca="1" si="108"/>
        <v>0</v>
      </c>
      <c r="AP171" s="133">
        <f t="shared" ca="1" si="108"/>
        <v>0</v>
      </c>
      <c r="AQ171" s="133">
        <f t="shared" ca="1" si="108"/>
        <v>0</v>
      </c>
      <c r="AR171" s="133">
        <f t="shared" ca="1" si="108"/>
        <v>0</v>
      </c>
      <c r="AS171" s="133">
        <f t="shared" ca="1" si="108"/>
        <v>0</v>
      </c>
      <c r="AT171" s="133">
        <f t="shared" ca="1" si="108"/>
        <v>0</v>
      </c>
      <c r="AU171" s="133">
        <f t="shared" ca="1" si="108"/>
        <v>0</v>
      </c>
      <c r="AV171" s="133">
        <f t="shared" ca="1" si="108"/>
        <v>0</v>
      </c>
      <c r="AW171" s="133">
        <f t="shared" ca="1" si="108"/>
        <v>0</v>
      </c>
      <c r="AX171" s="133">
        <f t="shared" ca="1" si="108"/>
        <v>0</v>
      </c>
      <c r="AY171" s="133">
        <f t="shared" ca="1" si="108"/>
        <v>0</v>
      </c>
      <c r="AZ171" s="133">
        <f t="shared" ca="1" si="108"/>
        <v>0</v>
      </c>
      <c r="BA171" s="133">
        <f t="shared" ca="1" si="108"/>
        <v>0</v>
      </c>
      <c r="BB171" s="133">
        <f t="shared" ca="1" si="108"/>
        <v>0</v>
      </c>
      <c r="BC171" s="133">
        <f t="shared" ca="1" si="108"/>
        <v>0</v>
      </c>
      <c r="BD171" s="133">
        <f t="shared" ca="1" si="108"/>
        <v>0</v>
      </c>
      <c r="BE171" s="133">
        <f t="shared" ca="1" si="108"/>
        <v>0</v>
      </c>
      <c r="BF171" s="133">
        <f t="shared" ca="1" si="108"/>
        <v>0</v>
      </c>
      <c r="BG171" s="133">
        <f t="shared" ca="1" si="108"/>
        <v>0</v>
      </c>
      <c r="BH171" s="133">
        <f t="shared" ca="1" si="108"/>
        <v>0</v>
      </c>
    </row>
    <row r="172" spans="1:60">
      <c r="A172" s="104"/>
      <c r="B172" s="104"/>
      <c r="C172" s="104">
        <v>15</v>
      </c>
      <c r="D172" s="104"/>
      <c r="E172" s="104" t="str">
        <f ca="1">OFFSET('Impact Inputs'!A$6,C172,0)</f>
        <v>Impact 6</v>
      </c>
      <c r="F172" s="104" t="str">
        <f ca="1">OFFSET('Impact Inputs'!C$6,C172,0)</f>
        <v>Outpatient hospital visit</v>
      </c>
      <c r="G172" s="104"/>
      <c r="H172" s="125"/>
      <c r="I172" s="125"/>
      <c r="J172" s="125"/>
      <c r="K172" s="133">
        <f t="shared" ca="1" si="109"/>
        <v>2.349222585849485E-2</v>
      </c>
      <c r="L172" s="133">
        <f t="shared" ca="1" si="108"/>
        <v>2.482217162648916E-2</v>
      </c>
      <c r="M172" s="133">
        <f t="shared" ca="1" si="108"/>
        <v>2.482217162648916E-2</v>
      </c>
      <c r="N172" s="133">
        <f t="shared" ca="1" si="108"/>
        <v>0</v>
      </c>
      <c r="O172" s="133">
        <f t="shared" ca="1" si="108"/>
        <v>0</v>
      </c>
      <c r="P172" s="133">
        <f t="shared" ca="1" si="108"/>
        <v>0</v>
      </c>
      <c r="Q172" s="133">
        <f t="shared" ca="1" si="108"/>
        <v>0</v>
      </c>
      <c r="R172" s="133">
        <f t="shared" ca="1" si="108"/>
        <v>0</v>
      </c>
      <c r="S172" s="133">
        <f t="shared" ca="1" si="108"/>
        <v>0</v>
      </c>
      <c r="T172" s="133">
        <f t="shared" ca="1" si="108"/>
        <v>0</v>
      </c>
      <c r="U172" s="133">
        <f t="shared" ca="1" si="108"/>
        <v>0</v>
      </c>
      <c r="V172" s="133">
        <f t="shared" ca="1" si="108"/>
        <v>0</v>
      </c>
      <c r="W172" s="133">
        <f t="shared" ca="1" si="108"/>
        <v>0</v>
      </c>
      <c r="X172" s="133">
        <f t="shared" ca="1" si="108"/>
        <v>0</v>
      </c>
      <c r="Y172" s="133">
        <f t="shared" ca="1" si="108"/>
        <v>0</v>
      </c>
      <c r="Z172" s="133">
        <f t="shared" ca="1" si="108"/>
        <v>0</v>
      </c>
      <c r="AA172" s="133">
        <f t="shared" ca="1" si="108"/>
        <v>0</v>
      </c>
      <c r="AB172" s="133">
        <f t="shared" ca="1" si="108"/>
        <v>0</v>
      </c>
      <c r="AC172" s="133">
        <f t="shared" ca="1" si="108"/>
        <v>0</v>
      </c>
      <c r="AD172" s="133">
        <f t="shared" ca="1" si="108"/>
        <v>0</v>
      </c>
      <c r="AE172" s="133">
        <f t="shared" ca="1" si="108"/>
        <v>0</v>
      </c>
      <c r="AF172" s="133">
        <f t="shared" ca="1" si="108"/>
        <v>0</v>
      </c>
      <c r="AG172" s="133">
        <f t="shared" ca="1" si="108"/>
        <v>0</v>
      </c>
      <c r="AH172" s="133">
        <f t="shared" ca="1" si="108"/>
        <v>0</v>
      </c>
      <c r="AI172" s="133">
        <f t="shared" ca="1" si="108"/>
        <v>0</v>
      </c>
      <c r="AJ172" s="133">
        <f t="shared" ca="1" si="108"/>
        <v>0</v>
      </c>
      <c r="AK172" s="133">
        <f t="shared" ref="L172:BH177" ca="1" si="110">IFERROR(AK119/AK$164,0)</f>
        <v>0</v>
      </c>
      <c r="AL172" s="133">
        <f t="shared" ca="1" si="110"/>
        <v>0</v>
      </c>
      <c r="AM172" s="133">
        <f t="shared" ca="1" si="110"/>
        <v>0</v>
      </c>
      <c r="AN172" s="133">
        <f t="shared" ca="1" si="110"/>
        <v>0</v>
      </c>
      <c r="AO172" s="133">
        <f t="shared" ca="1" si="110"/>
        <v>0</v>
      </c>
      <c r="AP172" s="133">
        <f t="shared" ca="1" si="110"/>
        <v>0</v>
      </c>
      <c r="AQ172" s="133">
        <f t="shared" ca="1" si="110"/>
        <v>0</v>
      </c>
      <c r="AR172" s="133">
        <f t="shared" ca="1" si="110"/>
        <v>0</v>
      </c>
      <c r="AS172" s="133">
        <f t="shared" ca="1" si="110"/>
        <v>0</v>
      </c>
      <c r="AT172" s="133">
        <f t="shared" ca="1" si="110"/>
        <v>0</v>
      </c>
      <c r="AU172" s="133">
        <f t="shared" ca="1" si="110"/>
        <v>0</v>
      </c>
      <c r="AV172" s="133">
        <f t="shared" ca="1" si="110"/>
        <v>0</v>
      </c>
      <c r="AW172" s="133">
        <f t="shared" ca="1" si="110"/>
        <v>0</v>
      </c>
      <c r="AX172" s="133">
        <f t="shared" ca="1" si="110"/>
        <v>0</v>
      </c>
      <c r="AY172" s="133">
        <f t="shared" ca="1" si="110"/>
        <v>0</v>
      </c>
      <c r="AZ172" s="133">
        <f t="shared" ca="1" si="110"/>
        <v>0</v>
      </c>
      <c r="BA172" s="133">
        <f t="shared" ca="1" si="110"/>
        <v>0</v>
      </c>
      <c r="BB172" s="133">
        <f t="shared" ca="1" si="110"/>
        <v>0</v>
      </c>
      <c r="BC172" s="133">
        <f t="shared" ca="1" si="110"/>
        <v>0</v>
      </c>
      <c r="BD172" s="133">
        <f t="shared" ca="1" si="110"/>
        <v>0</v>
      </c>
      <c r="BE172" s="133">
        <f t="shared" ca="1" si="110"/>
        <v>0</v>
      </c>
      <c r="BF172" s="133">
        <f t="shared" ca="1" si="110"/>
        <v>0</v>
      </c>
      <c r="BG172" s="133">
        <f t="shared" ca="1" si="110"/>
        <v>0</v>
      </c>
      <c r="BH172" s="133">
        <f t="shared" ca="1" si="110"/>
        <v>0</v>
      </c>
    </row>
    <row r="173" spans="1:60">
      <c r="A173" s="104"/>
      <c r="B173" s="104"/>
      <c r="C173" s="104">
        <v>18</v>
      </c>
      <c r="D173" s="104"/>
      <c r="E173" s="104" t="str">
        <f ca="1">OFFSET('Impact Inputs'!A$6,C173,0)</f>
        <v>Impact 7</v>
      </c>
      <c r="F173" s="104" t="str">
        <f ca="1">OFFSET('Impact Inputs'!C$6,C173,0)</f>
        <v>Ambulance call out</v>
      </c>
      <c r="G173" s="104"/>
      <c r="H173" s="125"/>
      <c r="I173" s="125"/>
      <c r="J173" s="125"/>
      <c r="K173" s="133">
        <f t="shared" ca="1" si="109"/>
        <v>5.4423656572179734E-4</v>
      </c>
      <c r="L173" s="133">
        <f t="shared" ca="1" si="110"/>
        <v>5.7504697601366546E-4</v>
      </c>
      <c r="M173" s="133">
        <f t="shared" ca="1" si="110"/>
        <v>5.7504697601366546E-4</v>
      </c>
      <c r="N173" s="133">
        <f t="shared" ca="1" si="110"/>
        <v>0</v>
      </c>
      <c r="O173" s="133">
        <f t="shared" ca="1" si="110"/>
        <v>0</v>
      </c>
      <c r="P173" s="133">
        <f t="shared" ca="1" si="110"/>
        <v>0</v>
      </c>
      <c r="Q173" s="133">
        <f t="shared" ca="1" si="110"/>
        <v>0</v>
      </c>
      <c r="R173" s="133">
        <f t="shared" ca="1" si="110"/>
        <v>0</v>
      </c>
      <c r="S173" s="133">
        <f t="shared" ca="1" si="110"/>
        <v>0</v>
      </c>
      <c r="T173" s="133">
        <f t="shared" ca="1" si="110"/>
        <v>0</v>
      </c>
      <c r="U173" s="133">
        <f t="shared" ca="1" si="110"/>
        <v>0</v>
      </c>
      <c r="V173" s="133">
        <f t="shared" ca="1" si="110"/>
        <v>0</v>
      </c>
      <c r="W173" s="133">
        <f t="shared" ca="1" si="110"/>
        <v>0</v>
      </c>
      <c r="X173" s="133">
        <f t="shared" ca="1" si="110"/>
        <v>0</v>
      </c>
      <c r="Y173" s="133">
        <f t="shared" ca="1" si="110"/>
        <v>0</v>
      </c>
      <c r="Z173" s="133">
        <f t="shared" ca="1" si="110"/>
        <v>0</v>
      </c>
      <c r="AA173" s="133">
        <f t="shared" ca="1" si="110"/>
        <v>0</v>
      </c>
      <c r="AB173" s="133">
        <f t="shared" ca="1" si="110"/>
        <v>0</v>
      </c>
      <c r="AC173" s="133">
        <f t="shared" ca="1" si="110"/>
        <v>0</v>
      </c>
      <c r="AD173" s="133">
        <f t="shared" ca="1" si="110"/>
        <v>0</v>
      </c>
      <c r="AE173" s="133">
        <f t="shared" ca="1" si="110"/>
        <v>0</v>
      </c>
      <c r="AF173" s="133">
        <f t="shared" ca="1" si="110"/>
        <v>0</v>
      </c>
      <c r="AG173" s="133">
        <f t="shared" ca="1" si="110"/>
        <v>0</v>
      </c>
      <c r="AH173" s="133">
        <f t="shared" ca="1" si="110"/>
        <v>0</v>
      </c>
      <c r="AI173" s="133">
        <f t="shared" ca="1" si="110"/>
        <v>0</v>
      </c>
      <c r="AJ173" s="133">
        <f t="shared" ca="1" si="110"/>
        <v>0</v>
      </c>
      <c r="AK173" s="133">
        <f t="shared" ca="1" si="110"/>
        <v>0</v>
      </c>
      <c r="AL173" s="133">
        <f t="shared" ca="1" si="110"/>
        <v>0</v>
      </c>
      <c r="AM173" s="133">
        <f t="shared" ca="1" si="110"/>
        <v>0</v>
      </c>
      <c r="AN173" s="133">
        <f t="shared" ca="1" si="110"/>
        <v>0</v>
      </c>
      <c r="AO173" s="133">
        <f t="shared" ca="1" si="110"/>
        <v>0</v>
      </c>
      <c r="AP173" s="133">
        <f t="shared" ca="1" si="110"/>
        <v>0</v>
      </c>
      <c r="AQ173" s="133">
        <f t="shared" ca="1" si="110"/>
        <v>0</v>
      </c>
      <c r="AR173" s="133">
        <f t="shared" ca="1" si="110"/>
        <v>0</v>
      </c>
      <c r="AS173" s="133">
        <f t="shared" ca="1" si="110"/>
        <v>0</v>
      </c>
      <c r="AT173" s="133">
        <f t="shared" ca="1" si="110"/>
        <v>0</v>
      </c>
      <c r="AU173" s="133">
        <f t="shared" ca="1" si="110"/>
        <v>0</v>
      </c>
      <c r="AV173" s="133">
        <f t="shared" ca="1" si="110"/>
        <v>0</v>
      </c>
      <c r="AW173" s="133">
        <f t="shared" ca="1" si="110"/>
        <v>0</v>
      </c>
      <c r="AX173" s="133">
        <f t="shared" ca="1" si="110"/>
        <v>0</v>
      </c>
      <c r="AY173" s="133">
        <f t="shared" ca="1" si="110"/>
        <v>0</v>
      </c>
      <c r="AZ173" s="133">
        <f t="shared" ca="1" si="110"/>
        <v>0</v>
      </c>
      <c r="BA173" s="133">
        <f t="shared" ca="1" si="110"/>
        <v>0</v>
      </c>
      <c r="BB173" s="133">
        <f t="shared" ca="1" si="110"/>
        <v>0</v>
      </c>
      <c r="BC173" s="133">
        <f t="shared" ca="1" si="110"/>
        <v>0</v>
      </c>
      <c r="BD173" s="133">
        <f t="shared" ca="1" si="110"/>
        <v>0</v>
      </c>
      <c r="BE173" s="133">
        <f t="shared" ca="1" si="110"/>
        <v>0</v>
      </c>
      <c r="BF173" s="133">
        <f t="shared" ca="1" si="110"/>
        <v>0</v>
      </c>
      <c r="BG173" s="133">
        <f t="shared" ca="1" si="110"/>
        <v>0</v>
      </c>
      <c r="BH173" s="133">
        <f t="shared" ca="1" si="110"/>
        <v>0</v>
      </c>
    </row>
    <row r="174" spans="1:60">
      <c r="A174" s="104"/>
      <c r="B174" s="104"/>
      <c r="C174" s="104">
        <v>21</v>
      </c>
      <c r="D174" s="104"/>
      <c r="E174" s="104" t="str">
        <f ca="1">OFFSET('Impact Inputs'!A$6,C174,0)</f>
        <v>Impact 8</v>
      </c>
      <c r="F174" s="104" t="str">
        <f ca="1">OFFSET('Impact Inputs'!C$6,C174,0)</f>
        <v>Emergency room</v>
      </c>
      <c r="G174" s="104"/>
      <c r="H174" s="125"/>
      <c r="I174" s="125"/>
      <c r="J174" s="125"/>
      <c r="K174" s="133">
        <f t="shared" ca="1" si="109"/>
        <v>2.7407596834910656E-4</v>
      </c>
      <c r="L174" s="133">
        <f t="shared" ca="1" si="110"/>
        <v>2.8959200230904014E-4</v>
      </c>
      <c r="M174" s="133">
        <f t="shared" ca="1" si="110"/>
        <v>2.8959200230904014E-4</v>
      </c>
      <c r="N174" s="133">
        <f t="shared" ca="1" si="110"/>
        <v>0</v>
      </c>
      <c r="O174" s="133">
        <f t="shared" ca="1" si="110"/>
        <v>0</v>
      </c>
      <c r="P174" s="133">
        <f t="shared" ca="1" si="110"/>
        <v>0</v>
      </c>
      <c r="Q174" s="133">
        <f t="shared" ca="1" si="110"/>
        <v>0</v>
      </c>
      <c r="R174" s="133">
        <f t="shared" ca="1" si="110"/>
        <v>0</v>
      </c>
      <c r="S174" s="133">
        <f t="shared" ca="1" si="110"/>
        <v>0</v>
      </c>
      <c r="T174" s="133">
        <f t="shared" ca="1" si="110"/>
        <v>0</v>
      </c>
      <c r="U174" s="133">
        <f t="shared" ca="1" si="110"/>
        <v>0</v>
      </c>
      <c r="V174" s="133">
        <f t="shared" ca="1" si="110"/>
        <v>0</v>
      </c>
      <c r="W174" s="133">
        <f t="shared" ca="1" si="110"/>
        <v>0</v>
      </c>
      <c r="X174" s="133">
        <f t="shared" ca="1" si="110"/>
        <v>0</v>
      </c>
      <c r="Y174" s="133">
        <f t="shared" ca="1" si="110"/>
        <v>0</v>
      </c>
      <c r="Z174" s="133">
        <f t="shared" ca="1" si="110"/>
        <v>0</v>
      </c>
      <c r="AA174" s="133">
        <f t="shared" ca="1" si="110"/>
        <v>0</v>
      </c>
      <c r="AB174" s="133">
        <f t="shared" ca="1" si="110"/>
        <v>0</v>
      </c>
      <c r="AC174" s="133">
        <f t="shared" ca="1" si="110"/>
        <v>0</v>
      </c>
      <c r="AD174" s="133">
        <f t="shared" ca="1" si="110"/>
        <v>0</v>
      </c>
      <c r="AE174" s="133">
        <f t="shared" ca="1" si="110"/>
        <v>0</v>
      </c>
      <c r="AF174" s="133">
        <f t="shared" ca="1" si="110"/>
        <v>0</v>
      </c>
      <c r="AG174" s="133">
        <f t="shared" ca="1" si="110"/>
        <v>0</v>
      </c>
      <c r="AH174" s="133">
        <f t="shared" ca="1" si="110"/>
        <v>0</v>
      </c>
      <c r="AI174" s="133">
        <f t="shared" ca="1" si="110"/>
        <v>0</v>
      </c>
      <c r="AJ174" s="133">
        <f t="shared" ca="1" si="110"/>
        <v>0</v>
      </c>
      <c r="AK174" s="133">
        <f t="shared" ca="1" si="110"/>
        <v>0</v>
      </c>
      <c r="AL174" s="133">
        <f t="shared" ca="1" si="110"/>
        <v>0</v>
      </c>
      <c r="AM174" s="133">
        <f t="shared" ca="1" si="110"/>
        <v>0</v>
      </c>
      <c r="AN174" s="133">
        <f t="shared" ca="1" si="110"/>
        <v>0</v>
      </c>
      <c r="AO174" s="133">
        <f t="shared" ca="1" si="110"/>
        <v>0</v>
      </c>
      <c r="AP174" s="133">
        <f t="shared" ca="1" si="110"/>
        <v>0</v>
      </c>
      <c r="AQ174" s="133">
        <f t="shared" ca="1" si="110"/>
        <v>0</v>
      </c>
      <c r="AR174" s="133">
        <f t="shared" ca="1" si="110"/>
        <v>0</v>
      </c>
      <c r="AS174" s="133">
        <f t="shared" ca="1" si="110"/>
        <v>0</v>
      </c>
      <c r="AT174" s="133">
        <f t="shared" ca="1" si="110"/>
        <v>0</v>
      </c>
      <c r="AU174" s="133">
        <f t="shared" ca="1" si="110"/>
        <v>0</v>
      </c>
      <c r="AV174" s="133">
        <f t="shared" ca="1" si="110"/>
        <v>0</v>
      </c>
      <c r="AW174" s="133">
        <f t="shared" ca="1" si="110"/>
        <v>0</v>
      </c>
      <c r="AX174" s="133">
        <f t="shared" ca="1" si="110"/>
        <v>0</v>
      </c>
      <c r="AY174" s="133">
        <f t="shared" ca="1" si="110"/>
        <v>0</v>
      </c>
      <c r="AZ174" s="133">
        <f t="shared" ca="1" si="110"/>
        <v>0</v>
      </c>
      <c r="BA174" s="133">
        <f t="shared" ca="1" si="110"/>
        <v>0</v>
      </c>
      <c r="BB174" s="133">
        <f t="shared" ca="1" si="110"/>
        <v>0</v>
      </c>
      <c r="BC174" s="133">
        <f t="shared" ca="1" si="110"/>
        <v>0</v>
      </c>
      <c r="BD174" s="133">
        <f t="shared" ca="1" si="110"/>
        <v>0</v>
      </c>
      <c r="BE174" s="133">
        <f t="shared" ca="1" si="110"/>
        <v>0</v>
      </c>
      <c r="BF174" s="133">
        <f t="shared" ca="1" si="110"/>
        <v>0</v>
      </c>
      <c r="BG174" s="133">
        <f t="shared" ca="1" si="110"/>
        <v>0</v>
      </c>
      <c r="BH174" s="133">
        <f t="shared" ca="1" si="110"/>
        <v>0</v>
      </c>
    </row>
    <row r="175" spans="1:60">
      <c r="A175" s="104"/>
      <c r="B175" s="104"/>
      <c r="C175" s="106">
        <v>24</v>
      </c>
      <c r="D175" s="104"/>
      <c r="E175" s="104" t="str">
        <f ca="1">OFFSET('Impact Inputs'!A$6,C175,0)</f>
        <v>Impact 9</v>
      </c>
      <c r="F175" s="104" t="str">
        <f ca="1">OFFSET('Impact Inputs'!C$6,C175,0)</f>
        <v>Inpatient hospital visit</v>
      </c>
      <c r="G175" s="104"/>
      <c r="H175" s="125"/>
      <c r="I175" s="125"/>
      <c r="J175" s="125"/>
      <c r="K175" s="133">
        <f t="shared" ca="1" si="109"/>
        <v>3.7208396848235651E-3</v>
      </c>
      <c r="L175" s="133">
        <f t="shared" ca="1" si="110"/>
        <v>3.9314844752331114E-3</v>
      </c>
      <c r="M175" s="133">
        <f t="shared" ca="1" si="110"/>
        <v>3.9314844752331114E-3</v>
      </c>
      <c r="N175" s="133">
        <f t="shared" ca="1" si="110"/>
        <v>0</v>
      </c>
      <c r="O175" s="133">
        <f t="shared" ca="1" si="110"/>
        <v>0</v>
      </c>
      <c r="P175" s="133">
        <f t="shared" ca="1" si="110"/>
        <v>0</v>
      </c>
      <c r="Q175" s="133">
        <f t="shared" ca="1" si="110"/>
        <v>0</v>
      </c>
      <c r="R175" s="133">
        <f t="shared" ca="1" si="110"/>
        <v>0</v>
      </c>
      <c r="S175" s="133">
        <f t="shared" ca="1" si="110"/>
        <v>0</v>
      </c>
      <c r="T175" s="133">
        <f t="shared" ca="1" si="110"/>
        <v>0</v>
      </c>
      <c r="U175" s="133">
        <f t="shared" ca="1" si="110"/>
        <v>0</v>
      </c>
      <c r="V175" s="133">
        <f t="shared" ca="1" si="110"/>
        <v>0</v>
      </c>
      <c r="W175" s="133">
        <f t="shared" ca="1" si="110"/>
        <v>0</v>
      </c>
      <c r="X175" s="133">
        <f t="shared" ca="1" si="110"/>
        <v>0</v>
      </c>
      <c r="Y175" s="133">
        <f t="shared" ca="1" si="110"/>
        <v>0</v>
      </c>
      <c r="Z175" s="133">
        <f t="shared" ca="1" si="110"/>
        <v>0</v>
      </c>
      <c r="AA175" s="133">
        <f t="shared" ca="1" si="110"/>
        <v>0</v>
      </c>
      <c r="AB175" s="133">
        <f t="shared" ca="1" si="110"/>
        <v>0</v>
      </c>
      <c r="AC175" s="133">
        <f t="shared" ca="1" si="110"/>
        <v>0</v>
      </c>
      <c r="AD175" s="133">
        <f t="shared" ca="1" si="110"/>
        <v>0</v>
      </c>
      <c r="AE175" s="133">
        <f t="shared" ca="1" si="110"/>
        <v>0</v>
      </c>
      <c r="AF175" s="133">
        <f t="shared" ca="1" si="110"/>
        <v>0</v>
      </c>
      <c r="AG175" s="133">
        <f t="shared" ca="1" si="110"/>
        <v>0</v>
      </c>
      <c r="AH175" s="133">
        <f t="shared" ca="1" si="110"/>
        <v>0</v>
      </c>
      <c r="AI175" s="133">
        <f t="shared" ca="1" si="110"/>
        <v>0</v>
      </c>
      <c r="AJ175" s="133">
        <f t="shared" ca="1" si="110"/>
        <v>0</v>
      </c>
      <c r="AK175" s="133">
        <f t="shared" ca="1" si="110"/>
        <v>0</v>
      </c>
      <c r="AL175" s="133">
        <f t="shared" ca="1" si="110"/>
        <v>0</v>
      </c>
      <c r="AM175" s="133">
        <f t="shared" ca="1" si="110"/>
        <v>0</v>
      </c>
      <c r="AN175" s="133">
        <f t="shared" ca="1" si="110"/>
        <v>0</v>
      </c>
      <c r="AO175" s="133">
        <f t="shared" ca="1" si="110"/>
        <v>0</v>
      </c>
      <c r="AP175" s="133">
        <f t="shared" ca="1" si="110"/>
        <v>0</v>
      </c>
      <c r="AQ175" s="133">
        <f t="shared" ca="1" si="110"/>
        <v>0</v>
      </c>
      <c r="AR175" s="133">
        <f t="shared" ca="1" si="110"/>
        <v>0</v>
      </c>
      <c r="AS175" s="133">
        <f t="shared" ca="1" si="110"/>
        <v>0</v>
      </c>
      <c r="AT175" s="133">
        <f t="shared" ca="1" si="110"/>
        <v>0</v>
      </c>
      <c r="AU175" s="133">
        <f t="shared" ca="1" si="110"/>
        <v>0</v>
      </c>
      <c r="AV175" s="133">
        <f t="shared" ca="1" si="110"/>
        <v>0</v>
      </c>
      <c r="AW175" s="133">
        <f t="shared" ca="1" si="110"/>
        <v>0</v>
      </c>
      <c r="AX175" s="133">
        <f t="shared" ca="1" si="110"/>
        <v>0</v>
      </c>
      <c r="AY175" s="133">
        <f t="shared" ca="1" si="110"/>
        <v>0</v>
      </c>
      <c r="AZ175" s="133">
        <f t="shared" ca="1" si="110"/>
        <v>0</v>
      </c>
      <c r="BA175" s="133">
        <f t="shared" ca="1" si="110"/>
        <v>0</v>
      </c>
      <c r="BB175" s="133">
        <f t="shared" ca="1" si="110"/>
        <v>0</v>
      </c>
      <c r="BC175" s="133">
        <f t="shared" ca="1" si="110"/>
        <v>0</v>
      </c>
      <c r="BD175" s="133">
        <f t="shared" ca="1" si="110"/>
        <v>0</v>
      </c>
      <c r="BE175" s="133">
        <f t="shared" ca="1" si="110"/>
        <v>0</v>
      </c>
      <c r="BF175" s="133">
        <f t="shared" ca="1" si="110"/>
        <v>0</v>
      </c>
      <c r="BG175" s="133">
        <f t="shared" ca="1" si="110"/>
        <v>0</v>
      </c>
      <c r="BH175" s="133">
        <f t="shared" ca="1" si="110"/>
        <v>0</v>
      </c>
    </row>
    <row r="176" spans="1:60">
      <c r="A176" s="104"/>
      <c r="B176" s="104"/>
      <c r="C176" s="106">
        <v>27</v>
      </c>
      <c r="D176" s="104"/>
      <c r="E176" s="104" t="str">
        <f ca="1">OFFSET('Impact Inputs'!A$6,C176,0)</f>
        <v>Impact 10</v>
      </c>
      <c r="F176" s="104" t="str">
        <f ca="1">OFFSET('Impact Inputs'!C$6,C176,0)</f>
        <v>GP visit (20 minutes) - Publicly funded</v>
      </c>
      <c r="G176" s="104"/>
      <c r="H176" s="125"/>
      <c r="I176" s="125"/>
      <c r="J176" s="125"/>
      <c r="K176" s="133">
        <f t="shared" ca="1" si="109"/>
        <v>2.9365282323118563E-3</v>
      </c>
      <c r="L176" s="133">
        <f t="shared" ca="1" si="110"/>
        <v>3.102771453311145E-3</v>
      </c>
      <c r="M176" s="133">
        <f t="shared" ca="1" si="110"/>
        <v>3.102771453311145E-3</v>
      </c>
      <c r="N176" s="133">
        <f t="shared" ca="1" si="110"/>
        <v>0</v>
      </c>
      <c r="O176" s="133">
        <f t="shared" ca="1" si="110"/>
        <v>0</v>
      </c>
      <c r="P176" s="133">
        <f t="shared" ca="1" si="110"/>
        <v>0</v>
      </c>
      <c r="Q176" s="133">
        <f t="shared" ca="1" si="110"/>
        <v>0</v>
      </c>
      <c r="R176" s="133">
        <f t="shared" ca="1" si="110"/>
        <v>0</v>
      </c>
      <c r="S176" s="133">
        <f t="shared" ca="1" si="110"/>
        <v>0</v>
      </c>
      <c r="T176" s="133">
        <f t="shared" ca="1" si="110"/>
        <v>0</v>
      </c>
      <c r="U176" s="133">
        <f t="shared" ca="1" si="110"/>
        <v>0</v>
      </c>
      <c r="V176" s="133">
        <f t="shared" ca="1" si="110"/>
        <v>0</v>
      </c>
      <c r="W176" s="133">
        <f t="shared" ca="1" si="110"/>
        <v>0</v>
      </c>
      <c r="X176" s="133">
        <f t="shared" ca="1" si="110"/>
        <v>0</v>
      </c>
      <c r="Y176" s="133">
        <f t="shared" ca="1" si="110"/>
        <v>0</v>
      </c>
      <c r="Z176" s="133">
        <f t="shared" ca="1" si="110"/>
        <v>0</v>
      </c>
      <c r="AA176" s="133">
        <f t="shared" ca="1" si="110"/>
        <v>0</v>
      </c>
      <c r="AB176" s="133">
        <f t="shared" ca="1" si="110"/>
        <v>0</v>
      </c>
      <c r="AC176" s="133">
        <f t="shared" ca="1" si="110"/>
        <v>0</v>
      </c>
      <c r="AD176" s="133">
        <f t="shared" ca="1" si="110"/>
        <v>0</v>
      </c>
      <c r="AE176" s="133">
        <f t="shared" ca="1" si="110"/>
        <v>0</v>
      </c>
      <c r="AF176" s="133">
        <f t="shared" ca="1" si="110"/>
        <v>0</v>
      </c>
      <c r="AG176" s="133">
        <f t="shared" ca="1" si="110"/>
        <v>0</v>
      </c>
      <c r="AH176" s="133">
        <f t="shared" ca="1" si="110"/>
        <v>0</v>
      </c>
      <c r="AI176" s="133">
        <f t="shared" ca="1" si="110"/>
        <v>0</v>
      </c>
      <c r="AJ176" s="133">
        <f t="shared" ca="1" si="110"/>
        <v>0</v>
      </c>
      <c r="AK176" s="133">
        <f t="shared" ca="1" si="110"/>
        <v>0</v>
      </c>
      <c r="AL176" s="133">
        <f t="shared" ca="1" si="110"/>
        <v>0</v>
      </c>
      <c r="AM176" s="133">
        <f t="shared" ca="1" si="110"/>
        <v>0</v>
      </c>
      <c r="AN176" s="133">
        <f t="shared" ca="1" si="110"/>
        <v>0</v>
      </c>
      <c r="AO176" s="133">
        <f t="shared" ca="1" si="110"/>
        <v>0</v>
      </c>
      <c r="AP176" s="133">
        <f t="shared" ca="1" si="110"/>
        <v>0</v>
      </c>
      <c r="AQ176" s="133">
        <f t="shared" ca="1" si="110"/>
        <v>0</v>
      </c>
      <c r="AR176" s="133">
        <f t="shared" ca="1" si="110"/>
        <v>0</v>
      </c>
      <c r="AS176" s="133">
        <f t="shared" ca="1" si="110"/>
        <v>0</v>
      </c>
      <c r="AT176" s="133">
        <f t="shared" ca="1" si="110"/>
        <v>0</v>
      </c>
      <c r="AU176" s="133">
        <f t="shared" ca="1" si="110"/>
        <v>0</v>
      </c>
      <c r="AV176" s="133">
        <f t="shared" ca="1" si="110"/>
        <v>0</v>
      </c>
      <c r="AW176" s="133">
        <f t="shared" ca="1" si="110"/>
        <v>0</v>
      </c>
      <c r="AX176" s="133">
        <f t="shared" ca="1" si="110"/>
        <v>0</v>
      </c>
      <c r="AY176" s="133">
        <f t="shared" ca="1" si="110"/>
        <v>0</v>
      </c>
      <c r="AZ176" s="133">
        <f t="shared" ca="1" si="110"/>
        <v>0</v>
      </c>
      <c r="BA176" s="133">
        <f t="shared" ca="1" si="110"/>
        <v>0</v>
      </c>
      <c r="BB176" s="133">
        <f t="shared" ca="1" si="110"/>
        <v>0</v>
      </c>
      <c r="BC176" s="133">
        <f t="shared" ca="1" si="110"/>
        <v>0</v>
      </c>
      <c r="BD176" s="133">
        <f t="shared" ca="1" si="110"/>
        <v>0</v>
      </c>
      <c r="BE176" s="133">
        <f t="shared" ca="1" si="110"/>
        <v>0</v>
      </c>
      <c r="BF176" s="133">
        <f t="shared" ca="1" si="110"/>
        <v>0</v>
      </c>
      <c r="BG176" s="133">
        <f t="shared" ca="1" si="110"/>
        <v>0</v>
      </c>
      <c r="BH176" s="133">
        <f t="shared" ca="1" si="110"/>
        <v>0</v>
      </c>
    </row>
    <row r="177" spans="1:60">
      <c r="A177" s="104"/>
      <c r="B177" s="104"/>
      <c r="C177" s="104">
        <v>30</v>
      </c>
      <c r="D177" s="104"/>
      <c r="E177" s="104" t="str">
        <f ca="1">OFFSET('Impact Inputs'!A$6,C177,0)</f>
        <v>Impact 11</v>
      </c>
      <c r="F177" s="104" t="str">
        <f ca="1">OFFSET('Impact Inputs'!C$6,C177,0)</f>
        <v>Community services nurse</v>
      </c>
      <c r="G177" s="104"/>
      <c r="H177" s="125"/>
      <c r="I177" s="125"/>
      <c r="J177" s="125"/>
      <c r="K177" s="133">
        <f t="shared" ca="1" si="109"/>
        <v>1.0005887145069656E-2</v>
      </c>
      <c r="L177" s="133">
        <f t="shared" ca="1" si="110"/>
        <v>1.0572342079726351E-2</v>
      </c>
      <c r="M177" s="133">
        <f t="shared" ca="1" si="110"/>
        <v>1.0572342079726351E-2</v>
      </c>
      <c r="N177" s="133">
        <f t="shared" ca="1" si="110"/>
        <v>0</v>
      </c>
      <c r="O177" s="133">
        <f t="shared" ca="1" si="110"/>
        <v>0</v>
      </c>
      <c r="P177" s="133">
        <f t="shared" ca="1" si="110"/>
        <v>0</v>
      </c>
      <c r="Q177" s="133">
        <f t="shared" ca="1" si="110"/>
        <v>0</v>
      </c>
      <c r="R177" s="133">
        <f t="shared" ca="1" si="110"/>
        <v>0</v>
      </c>
      <c r="S177" s="133">
        <f t="shared" ca="1" si="110"/>
        <v>0</v>
      </c>
      <c r="T177" s="133">
        <f t="shared" ca="1" si="110"/>
        <v>0</v>
      </c>
      <c r="U177" s="133">
        <f t="shared" ca="1" si="110"/>
        <v>0</v>
      </c>
      <c r="V177" s="133">
        <f t="shared" ca="1" si="110"/>
        <v>0</v>
      </c>
      <c r="W177" s="133">
        <f t="shared" ca="1" si="110"/>
        <v>0</v>
      </c>
      <c r="X177" s="133">
        <f t="shared" ca="1" si="110"/>
        <v>0</v>
      </c>
      <c r="Y177" s="133">
        <f t="shared" ca="1" si="110"/>
        <v>0</v>
      </c>
      <c r="Z177" s="133">
        <f t="shared" ca="1" si="110"/>
        <v>0</v>
      </c>
      <c r="AA177" s="133">
        <f t="shared" ca="1" si="110"/>
        <v>0</v>
      </c>
      <c r="AB177" s="133">
        <f t="shared" ca="1" si="110"/>
        <v>0</v>
      </c>
      <c r="AC177" s="133">
        <f t="shared" ca="1" si="110"/>
        <v>0</v>
      </c>
      <c r="AD177" s="133">
        <f t="shared" ca="1" si="110"/>
        <v>0</v>
      </c>
      <c r="AE177" s="133">
        <f t="shared" ca="1" si="110"/>
        <v>0</v>
      </c>
      <c r="AF177" s="133">
        <f t="shared" ca="1" si="110"/>
        <v>0</v>
      </c>
      <c r="AG177" s="133">
        <f t="shared" ca="1" si="110"/>
        <v>0</v>
      </c>
      <c r="AH177" s="133">
        <f t="shared" ca="1" si="110"/>
        <v>0</v>
      </c>
      <c r="AI177" s="133">
        <f t="shared" ca="1" si="110"/>
        <v>0</v>
      </c>
      <c r="AJ177" s="133">
        <f t="shared" ca="1" si="110"/>
        <v>0</v>
      </c>
      <c r="AK177" s="133">
        <f t="shared" ca="1" si="110"/>
        <v>0</v>
      </c>
      <c r="AL177" s="133">
        <f t="shared" ca="1" si="110"/>
        <v>0</v>
      </c>
      <c r="AM177" s="133">
        <f t="shared" ca="1" si="110"/>
        <v>0</v>
      </c>
      <c r="AN177" s="133">
        <f t="shared" ca="1" si="110"/>
        <v>0</v>
      </c>
      <c r="AO177" s="133">
        <f t="shared" ca="1" si="110"/>
        <v>0</v>
      </c>
      <c r="AP177" s="133">
        <f t="shared" ca="1" si="110"/>
        <v>0</v>
      </c>
      <c r="AQ177" s="133">
        <f t="shared" ca="1" si="110"/>
        <v>0</v>
      </c>
      <c r="AR177" s="133">
        <f t="shared" ca="1" si="110"/>
        <v>0</v>
      </c>
      <c r="AS177" s="133">
        <f t="shared" ca="1" si="110"/>
        <v>0</v>
      </c>
      <c r="AT177" s="133">
        <f t="shared" ca="1" si="110"/>
        <v>0</v>
      </c>
      <c r="AU177" s="133">
        <f t="shared" ref="L177:BH182" ca="1" si="111">IFERROR(AU124/AU$164,0)</f>
        <v>0</v>
      </c>
      <c r="AV177" s="133">
        <f t="shared" ca="1" si="111"/>
        <v>0</v>
      </c>
      <c r="AW177" s="133">
        <f t="shared" ca="1" si="111"/>
        <v>0</v>
      </c>
      <c r="AX177" s="133">
        <f t="shared" ca="1" si="111"/>
        <v>0</v>
      </c>
      <c r="AY177" s="133">
        <f t="shared" ca="1" si="111"/>
        <v>0</v>
      </c>
      <c r="AZ177" s="133">
        <f t="shared" ca="1" si="111"/>
        <v>0</v>
      </c>
      <c r="BA177" s="133">
        <f t="shared" ca="1" si="111"/>
        <v>0</v>
      </c>
      <c r="BB177" s="133">
        <f t="shared" ca="1" si="111"/>
        <v>0</v>
      </c>
      <c r="BC177" s="133">
        <f t="shared" ca="1" si="111"/>
        <v>0</v>
      </c>
      <c r="BD177" s="133">
        <f t="shared" ca="1" si="111"/>
        <v>0</v>
      </c>
      <c r="BE177" s="133">
        <f t="shared" ca="1" si="111"/>
        <v>0</v>
      </c>
      <c r="BF177" s="133">
        <f t="shared" ca="1" si="111"/>
        <v>0</v>
      </c>
      <c r="BG177" s="133">
        <f t="shared" ca="1" si="111"/>
        <v>0</v>
      </c>
      <c r="BH177" s="133">
        <f t="shared" ca="1" si="111"/>
        <v>0</v>
      </c>
    </row>
    <row r="178" spans="1:60">
      <c r="A178" s="104"/>
      <c r="B178" s="104"/>
      <c r="C178" s="104">
        <v>33</v>
      </c>
      <c r="D178" s="104"/>
      <c r="E178" s="104" t="str">
        <f ca="1">OFFSET('Impact Inputs'!A$6,C178,0)</f>
        <v>Impact 12</v>
      </c>
      <c r="F178" s="104" t="str">
        <f ca="1">OFFSET('Impact Inputs'!C$6,C178,0)</f>
        <v>Hospice care</v>
      </c>
      <c r="G178" s="104"/>
      <c r="H178" s="125"/>
      <c r="I178" s="125"/>
      <c r="J178" s="125"/>
      <c r="K178" s="133">
        <f t="shared" ca="1" si="109"/>
        <v>1.0179964538681102E-3</v>
      </c>
      <c r="L178" s="133">
        <f t="shared" ca="1" si="111"/>
        <v>1.0756274371478635E-3</v>
      </c>
      <c r="M178" s="133">
        <f t="shared" ca="1" si="111"/>
        <v>1.0756274371478635E-3</v>
      </c>
      <c r="N178" s="133">
        <f t="shared" ca="1" si="111"/>
        <v>0</v>
      </c>
      <c r="O178" s="133">
        <f t="shared" ca="1" si="111"/>
        <v>0</v>
      </c>
      <c r="P178" s="133">
        <f t="shared" ca="1" si="111"/>
        <v>0</v>
      </c>
      <c r="Q178" s="133">
        <f t="shared" ca="1" si="111"/>
        <v>0</v>
      </c>
      <c r="R178" s="133">
        <f t="shared" ca="1" si="111"/>
        <v>0</v>
      </c>
      <c r="S178" s="133">
        <f t="shared" ca="1" si="111"/>
        <v>0</v>
      </c>
      <c r="T178" s="133">
        <f t="shared" ca="1" si="111"/>
        <v>0</v>
      </c>
      <c r="U178" s="133">
        <f t="shared" ca="1" si="111"/>
        <v>0</v>
      </c>
      <c r="V178" s="133">
        <f t="shared" ca="1" si="111"/>
        <v>0</v>
      </c>
      <c r="W178" s="133">
        <f t="shared" ca="1" si="111"/>
        <v>0</v>
      </c>
      <c r="X178" s="133">
        <f t="shared" ca="1" si="111"/>
        <v>0</v>
      </c>
      <c r="Y178" s="133">
        <f t="shared" ca="1" si="111"/>
        <v>0</v>
      </c>
      <c r="Z178" s="133">
        <f t="shared" ca="1" si="111"/>
        <v>0</v>
      </c>
      <c r="AA178" s="133">
        <f t="shared" ca="1" si="111"/>
        <v>0</v>
      </c>
      <c r="AB178" s="133">
        <f t="shared" ca="1" si="111"/>
        <v>0</v>
      </c>
      <c r="AC178" s="133">
        <f t="shared" ca="1" si="111"/>
        <v>0</v>
      </c>
      <c r="AD178" s="133">
        <f t="shared" ca="1" si="111"/>
        <v>0</v>
      </c>
      <c r="AE178" s="133">
        <f t="shared" ca="1" si="111"/>
        <v>0</v>
      </c>
      <c r="AF178" s="133">
        <f t="shared" ca="1" si="111"/>
        <v>0</v>
      </c>
      <c r="AG178" s="133">
        <f t="shared" ca="1" si="111"/>
        <v>0</v>
      </c>
      <c r="AH178" s="133">
        <f t="shared" ca="1" si="111"/>
        <v>0</v>
      </c>
      <c r="AI178" s="133">
        <f t="shared" ca="1" si="111"/>
        <v>0</v>
      </c>
      <c r="AJ178" s="133">
        <f t="shared" ca="1" si="111"/>
        <v>0</v>
      </c>
      <c r="AK178" s="133">
        <f t="shared" ca="1" si="111"/>
        <v>0</v>
      </c>
      <c r="AL178" s="133">
        <f t="shared" ca="1" si="111"/>
        <v>0</v>
      </c>
      <c r="AM178" s="133">
        <f t="shared" ca="1" si="111"/>
        <v>0</v>
      </c>
      <c r="AN178" s="133">
        <f t="shared" ca="1" si="111"/>
        <v>0</v>
      </c>
      <c r="AO178" s="133">
        <f t="shared" ca="1" si="111"/>
        <v>0</v>
      </c>
      <c r="AP178" s="133">
        <f t="shared" ca="1" si="111"/>
        <v>0</v>
      </c>
      <c r="AQ178" s="133">
        <f t="shared" ca="1" si="111"/>
        <v>0</v>
      </c>
      <c r="AR178" s="133">
        <f t="shared" ca="1" si="111"/>
        <v>0</v>
      </c>
      <c r="AS178" s="133">
        <f t="shared" ca="1" si="111"/>
        <v>0</v>
      </c>
      <c r="AT178" s="133">
        <f t="shared" ca="1" si="111"/>
        <v>0</v>
      </c>
      <c r="AU178" s="133">
        <f t="shared" ca="1" si="111"/>
        <v>0</v>
      </c>
      <c r="AV178" s="133">
        <f t="shared" ca="1" si="111"/>
        <v>0</v>
      </c>
      <c r="AW178" s="133">
        <f t="shared" ca="1" si="111"/>
        <v>0</v>
      </c>
      <c r="AX178" s="133">
        <f t="shared" ca="1" si="111"/>
        <v>0</v>
      </c>
      <c r="AY178" s="133">
        <f t="shared" ca="1" si="111"/>
        <v>0</v>
      </c>
      <c r="AZ178" s="133">
        <f t="shared" ca="1" si="111"/>
        <v>0</v>
      </c>
      <c r="BA178" s="133">
        <f t="shared" ca="1" si="111"/>
        <v>0</v>
      </c>
      <c r="BB178" s="133">
        <f t="shared" ca="1" si="111"/>
        <v>0</v>
      </c>
      <c r="BC178" s="133">
        <f t="shared" ca="1" si="111"/>
        <v>0</v>
      </c>
      <c r="BD178" s="133">
        <f t="shared" ca="1" si="111"/>
        <v>0</v>
      </c>
      <c r="BE178" s="133">
        <f t="shared" ca="1" si="111"/>
        <v>0</v>
      </c>
      <c r="BF178" s="133">
        <f t="shared" ca="1" si="111"/>
        <v>0</v>
      </c>
      <c r="BG178" s="133">
        <f t="shared" ca="1" si="111"/>
        <v>0</v>
      </c>
      <c r="BH178" s="133">
        <f t="shared" ca="1" si="111"/>
        <v>0</v>
      </c>
    </row>
    <row r="179" spans="1:60">
      <c r="A179" s="104"/>
      <c r="B179" s="104"/>
      <c r="C179" s="104">
        <v>36</v>
      </c>
      <c r="D179" s="104"/>
      <c r="E179" s="104" t="str">
        <f ca="1">OFFSET('Impact Inputs'!A$6,C179,0)</f>
        <v>Impact 13</v>
      </c>
      <c r="F179" s="104" t="str">
        <f ca="1">OFFSET('Impact Inputs'!C$6,C179,0)</f>
        <v>Annual rest home costs - Publicly funded</v>
      </c>
      <c r="G179" s="104"/>
      <c r="H179" s="125"/>
      <c r="I179" s="125"/>
      <c r="J179" s="125"/>
      <c r="K179" s="133">
        <f t="shared" ca="1" si="109"/>
        <v>8.9583687940393703E-3</v>
      </c>
      <c r="L179" s="133">
        <f t="shared" ca="1" si="111"/>
        <v>9.4655214469011994E-3</v>
      </c>
      <c r="M179" s="133">
        <f t="shared" ca="1" si="111"/>
        <v>9.4655214469011994E-3</v>
      </c>
      <c r="N179" s="133">
        <f t="shared" ca="1" si="111"/>
        <v>8.0000345626220798E-2</v>
      </c>
      <c r="O179" s="133">
        <f t="shared" ca="1" si="111"/>
        <v>8.0000345626220798E-2</v>
      </c>
      <c r="P179" s="133">
        <f t="shared" ca="1" si="111"/>
        <v>8.0000345626220798E-2</v>
      </c>
      <c r="Q179" s="133">
        <f t="shared" ca="1" si="111"/>
        <v>8.0000345626220798E-2</v>
      </c>
      <c r="R179" s="133">
        <f t="shared" ca="1" si="111"/>
        <v>8.0000345626220798E-2</v>
      </c>
      <c r="S179" s="133">
        <f t="shared" ca="1" si="111"/>
        <v>8.0000345626220798E-2</v>
      </c>
      <c r="T179" s="133">
        <f t="shared" ca="1" si="111"/>
        <v>8.0000345626220798E-2</v>
      </c>
      <c r="U179" s="133">
        <f t="shared" ca="1" si="111"/>
        <v>0</v>
      </c>
      <c r="V179" s="133">
        <f t="shared" ca="1" si="111"/>
        <v>0</v>
      </c>
      <c r="W179" s="133">
        <f t="shared" ca="1" si="111"/>
        <v>0</v>
      </c>
      <c r="X179" s="133">
        <f t="shared" ca="1" si="111"/>
        <v>0</v>
      </c>
      <c r="Y179" s="133">
        <f t="shared" ca="1" si="111"/>
        <v>0</v>
      </c>
      <c r="Z179" s="133">
        <f t="shared" ca="1" si="111"/>
        <v>0</v>
      </c>
      <c r="AA179" s="133">
        <f t="shared" ca="1" si="111"/>
        <v>0</v>
      </c>
      <c r="AB179" s="133">
        <f t="shared" ca="1" si="111"/>
        <v>0</v>
      </c>
      <c r="AC179" s="133">
        <f t="shared" ca="1" si="111"/>
        <v>0</v>
      </c>
      <c r="AD179" s="133">
        <f t="shared" ca="1" si="111"/>
        <v>0</v>
      </c>
      <c r="AE179" s="133">
        <f t="shared" ca="1" si="111"/>
        <v>0</v>
      </c>
      <c r="AF179" s="133">
        <f t="shared" ca="1" si="111"/>
        <v>0</v>
      </c>
      <c r="AG179" s="133">
        <f t="shared" ca="1" si="111"/>
        <v>0</v>
      </c>
      <c r="AH179" s="133">
        <f t="shared" ca="1" si="111"/>
        <v>0</v>
      </c>
      <c r="AI179" s="133">
        <f t="shared" ca="1" si="111"/>
        <v>0</v>
      </c>
      <c r="AJ179" s="133">
        <f t="shared" ca="1" si="111"/>
        <v>0</v>
      </c>
      <c r="AK179" s="133">
        <f t="shared" ca="1" si="111"/>
        <v>0</v>
      </c>
      <c r="AL179" s="133">
        <f t="shared" ca="1" si="111"/>
        <v>0</v>
      </c>
      <c r="AM179" s="133">
        <f t="shared" ca="1" si="111"/>
        <v>0</v>
      </c>
      <c r="AN179" s="133">
        <f t="shared" ca="1" si="111"/>
        <v>0</v>
      </c>
      <c r="AO179" s="133">
        <f t="shared" ca="1" si="111"/>
        <v>0</v>
      </c>
      <c r="AP179" s="133">
        <f t="shared" ca="1" si="111"/>
        <v>0</v>
      </c>
      <c r="AQ179" s="133">
        <f t="shared" ca="1" si="111"/>
        <v>0</v>
      </c>
      <c r="AR179" s="133">
        <f t="shared" ca="1" si="111"/>
        <v>0</v>
      </c>
      <c r="AS179" s="133">
        <f t="shared" ca="1" si="111"/>
        <v>0</v>
      </c>
      <c r="AT179" s="133">
        <f t="shared" ca="1" si="111"/>
        <v>0</v>
      </c>
      <c r="AU179" s="133">
        <f t="shared" ca="1" si="111"/>
        <v>0</v>
      </c>
      <c r="AV179" s="133">
        <f t="shared" ca="1" si="111"/>
        <v>0</v>
      </c>
      <c r="AW179" s="133">
        <f t="shared" ca="1" si="111"/>
        <v>0</v>
      </c>
      <c r="AX179" s="133">
        <f t="shared" ca="1" si="111"/>
        <v>0</v>
      </c>
      <c r="AY179" s="133">
        <f t="shared" ca="1" si="111"/>
        <v>0</v>
      </c>
      <c r="AZ179" s="133">
        <f t="shared" ca="1" si="111"/>
        <v>0</v>
      </c>
      <c r="BA179" s="133">
        <f t="shared" ca="1" si="111"/>
        <v>0</v>
      </c>
      <c r="BB179" s="133">
        <f t="shared" ca="1" si="111"/>
        <v>0</v>
      </c>
      <c r="BC179" s="133">
        <f t="shared" ca="1" si="111"/>
        <v>0</v>
      </c>
      <c r="BD179" s="133">
        <f t="shared" ca="1" si="111"/>
        <v>0</v>
      </c>
      <c r="BE179" s="133">
        <f t="shared" ca="1" si="111"/>
        <v>0</v>
      </c>
      <c r="BF179" s="133">
        <f t="shared" ca="1" si="111"/>
        <v>0</v>
      </c>
      <c r="BG179" s="133">
        <f t="shared" ca="1" si="111"/>
        <v>0</v>
      </c>
      <c r="BH179" s="133">
        <f t="shared" ca="1" si="111"/>
        <v>0</v>
      </c>
    </row>
    <row r="180" spans="1:60">
      <c r="A180" s="104"/>
      <c r="B180" s="104"/>
      <c r="C180" s="106">
        <v>39</v>
      </c>
      <c r="D180" s="104"/>
      <c r="E180" s="104" t="str">
        <f ca="1">OFFSET('Impact Inputs'!A$6,C180,0)</f>
        <v>Impact 14</v>
      </c>
      <c r="F180" s="104" t="str">
        <f ca="1">OFFSET('Impact Inputs'!C$6,C180,0)</f>
        <v>-</v>
      </c>
      <c r="G180" s="104"/>
      <c r="H180" s="125"/>
      <c r="I180" s="125"/>
      <c r="J180" s="125"/>
      <c r="K180" s="133">
        <f t="shared" ca="1" si="109"/>
        <v>0</v>
      </c>
      <c r="L180" s="133">
        <f t="shared" ca="1" si="111"/>
        <v>0</v>
      </c>
      <c r="M180" s="133">
        <f t="shared" ca="1" si="111"/>
        <v>0</v>
      </c>
      <c r="N180" s="133">
        <f t="shared" ca="1" si="111"/>
        <v>0</v>
      </c>
      <c r="O180" s="133">
        <f t="shared" ca="1" si="111"/>
        <v>0</v>
      </c>
      <c r="P180" s="133">
        <f t="shared" ca="1" si="111"/>
        <v>0</v>
      </c>
      <c r="Q180" s="133">
        <f t="shared" ca="1" si="111"/>
        <v>0</v>
      </c>
      <c r="R180" s="133">
        <f t="shared" ca="1" si="111"/>
        <v>0</v>
      </c>
      <c r="S180" s="133">
        <f t="shared" ca="1" si="111"/>
        <v>0</v>
      </c>
      <c r="T180" s="133">
        <f t="shared" ca="1" si="111"/>
        <v>0</v>
      </c>
      <c r="U180" s="133">
        <f t="shared" ca="1" si="111"/>
        <v>0</v>
      </c>
      <c r="V180" s="133">
        <f t="shared" ca="1" si="111"/>
        <v>0</v>
      </c>
      <c r="W180" s="133">
        <f t="shared" ca="1" si="111"/>
        <v>0</v>
      </c>
      <c r="X180" s="133">
        <f t="shared" ca="1" si="111"/>
        <v>0</v>
      </c>
      <c r="Y180" s="133">
        <f t="shared" ca="1" si="111"/>
        <v>0</v>
      </c>
      <c r="Z180" s="133">
        <f t="shared" ca="1" si="111"/>
        <v>0</v>
      </c>
      <c r="AA180" s="133">
        <f t="shared" ca="1" si="111"/>
        <v>0</v>
      </c>
      <c r="AB180" s="133">
        <f t="shared" ca="1" si="111"/>
        <v>0</v>
      </c>
      <c r="AC180" s="133">
        <f t="shared" ca="1" si="111"/>
        <v>0</v>
      </c>
      <c r="AD180" s="133">
        <f t="shared" ca="1" si="111"/>
        <v>0</v>
      </c>
      <c r="AE180" s="133">
        <f t="shared" ca="1" si="111"/>
        <v>0</v>
      </c>
      <c r="AF180" s="133">
        <f t="shared" ca="1" si="111"/>
        <v>0</v>
      </c>
      <c r="AG180" s="133">
        <f t="shared" ca="1" si="111"/>
        <v>0</v>
      </c>
      <c r="AH180" s="133">
        <f t="shared" ca="1" si="111"/>
        <v>0</v>
      </c>
      <c r="AI180" s="133">
        <f t="shared" ca="1" si="111"/>
        <v>0</v>
      </c>
      <c r="AJ180" s="133">
        <f t="shared" ca="1" si="111"/>
        <v>0</v>
      </c>
      <c r="AK180" s="133">
        <f t="shared" ca="1" si="111"/>
        <v>0</v>
      </c>
      <c r="AL180" s="133">
        <f t="shared" ca="1" si="111"/>
        <v>0</v>
      </c>
      <c r="AM180" s="133">
        <f t="shared" ca="1" si="111"/>
        <v>0</v>
      </c>
      <c r="AN180" s="133">
        <f t="shared" ca="1" si="111"/>
        <v>0</v>
      </c>
      <c r="AO180" s="133">
        <f t="shared" ca="1" si="111"/>
        <v>0</v>
      </c>
      <c r="AP180" s="133">
        <f t="shared" ca="1" si="111"/>
        <v>0</v>
      </c>
      <c r="AQ180" s="133">
        <f t="shared" ca="1" si="111"/>
        <v>0</v>
      </c>
      <c r="AR180" s="133">
        <f t="shared" ca="1" si="111"/>
        <v>0</v>
      </c>
      <c r="AS180" s="133">
        <f t="shared" ca="1" si="111"/>
        <v>0</v>
      </c>
      <c r="AT180" s="133">
        <f t="shared" ca="1" si="111"/>
        <v>0</v>
      </c>
      <c r="AU180" s="133">
        <f t="shared" ca="1" si="111"/>
        <v>0</v>
      </c>
      <c r="AV180" s="133">
        <f t="shared" ca="1" si="111"/>
        <v>0</v>
      </c>
      <c r="AW180" s="133">
        <f t="shared" ca="1" si="111"/>
        <v>0</v>
      </c>
      <c r="AX180" s="133">
        <f t="shared" ca="1" si="111"/>
        <v>0</v>
      </c>
      <c r="AY180" s="133">
        <f t="shared" ca="1" si="111"/>
        <v>0</v>
      </c>
      <c r="AZ180" s="133">
        <f t="shared" ca="1" si="111"/>
        <v>0</v>
      </c>
      <c r="BA180" s="133">
        <f t="shared" ca="1" si="111"/>
        <v>0</v>
      </c>
      <c r="BB180" s="133">
        <f t="shared" ca="1" si="111"/>
        <v>0</v>
      </c>
      <c r="BC180" s="133">
        <f t="shared" ca="1" si="111"/>
        <v>0</v>
      </c>
      <c r="BD180" s="133">
        <f t="shared" ca="1" si="111"/>
        <v>0</v>
      </c>
      <c r="BE180" s="133">
        <f t="shared" ca="1" si="111"/>
        <v>0</v>
      </c>
      <c r="BF180" s="133">
        <f t="shared" ca="1" si="111"/>
        <v>0</v>
      </c>
      <c r="BG180" s="133">
        <f t="shared" ca="1" si="111"/>
        <v>0</v>
      </c>
      <c r="BH180" s="133">
        <f t="shared" ca="1" si="111"/>
        <v>0</v>
      </c>
    </row>
    <row r="181" spans="1:60">
      <c r="A181" s="104"/>
      <c r="B181" s="104"/>
      <c r="C181" s="106">
        <v>42</v>
      </c>
      <c r="D181" s="104"/>
      <c r="E181" s="104" t="str">
        <f ca="1">OFFSET('Impact Inputs'!A$6,C181,0)</f>
        <v>Impact 15</v>
      </c>
      <c r="F181" s="104" t="str">
        <f ca="1">OFFSET('Impact Inputs'!C$6,C181,0)</f>
        <v>-</v>
      </c>
      <c r="G181" s="104"/>
      <c r="H181" s="125"/>
      <c r="I181" s="125"/>
      <c r="J181" s="125"/>
      <c r="K181" s="133">
        <f t="shared" ca="1" si="109"/>
        <v>0</v>
      </c>
      <c r="L181" s="133">
        <f t="shared" ca="1" si="111"/>
        <v>0</v>
      </c>
      <c r="M181" s="133">
        <f t="shared" ca="1" si="111"/>
        <v>0</v>
      </c>
      <c r="N181" s="133">
        <f t="shared" ca="1" si="111"/>
        <v>0</v>
      </c>
      <c r="O181" s="133">
        <f t="shared" ca="1" si="111"/>
        <v>0</v>
      </c>
      <c r="P181" s="133">
        <f t="shared" ca="1" si="111"/>
        <v>0</v>
      </c>
      <c r="Q181" s="133">
        <f t="shared" ca="1" si="111"/>
        <v>0</v>
      </c>
      <c r="R181" s="133">
        <f t="shared" ca="1" si="111"/>
        <v>0</v>
      </c>
      <c r="S181" s="133">
        <f t="shared" ca="1" si="111"/>
        <v>0</v>
      </c>
      <c r="T181" s="133">
        <f t="shared" ca="1" si="111"/>
        <v>0</v>
      </c>
      <c r="U181" s="133">
        <f t="shared" ca="1" si="111"/>
        <v>0</v>
      </c>
      <c r="V181" s="133">
        <f t="shared" ca="1" si="111"/>
        <v>0</v>
      </c>
      <c r="W181" s="133">
        <f t="shared" ca="1" si="111"/>
        <v>0</v>
      </c>
      <c r="X181" s="133">
        <f t="shared" ca="1" si="111"/>
        <v>0</v>
      </c>
      <c r="Y181" s="133">
        <f t="shared" ca="1" si="111"/>
        <v>0</v>
      </c>
      <c r="Z181" s="133">
        <f t="shared" ca="1" si="111"/>
        <v>0</v>
      </c>
      <c r="AA181" s="133">
        <f t="shared" ca="1" si="111"/>
        <v>0</v>
      </c>
      <c r="AB181" s="133">
        <f t="shared" ca="1" si="111"/>
        <v>0</v>
      </c>
      <c r="AC181" s="133">
        <f t="shared" ca="1" si="111"/>
        <v>0</v>
      </c>
      <c r="AD181" s="133">
        <f t="shared" ca="1" si="111"/>
        <v>0</v>
      </c>
      <c r="AE181" s="133">
        <f t="shared" ca="1" si="111"/>
        <v>0</v>
      </c>
      <c r="AF181" s="133">
        <f t="shared" ca="1" si="111"/>
        <v>0</v>
      </c>
      <c r="AG181" s="133">
        <f t="shared" ca="1" si="111"/>
        <v>0</v>
      </c>
      <c r="AH181" s="133">
        <f t="shared" ca="1" si="111"/>
        <v>0</v>
      </c>
      <c r="AI181" s="133">
        <f t="shared" ca="1" si="111"/>
        <v>0</v>
      </c>
      <c r="AJ181" s="133">
        <f t="shared" ca="1" si="111"/>
        <v>0</v>
      </c>
      <c r="AK181" s="133">
        <f t="shared" ca="1" si="111"/>
        <v>0</v>
      </c>
      <c r="AL181" s="133">
        <f t="shared" ca="1" si="111"/>
        <v>0</v>
      </c>
      <c r="AM181" s="133">
        <f t="shared" ca="1" si="111"/>
        <v>0</v>
      </c>
      <c r="AN181" s="133">
        <f t="shared" ca="1" si="111"/>
        <v>0</v>
      </c>
      <c r="AO181" s="133">
        <f t="shared" ca="1" si="111"/>
        <v>0</v>
      </c>
      <c r="AP181" s="133">
        <f t="shared" ca="1" si="111"/>
        <v>0</v>
      </c>
      <c r="AQ181" s="133">
        <f t="shared" ca="1" si="111"/>
        <v>0</v>
      </c>
      <c r="AR181" s="133">
        <f t="shared" ca="1" si="111"/>
        <v>0</v>
      </c>
      <c r="AS181" s="133">
        <f t="shared" ca="1" si="111"/>
        <v>0</v>
      </c>
      <c r="AT181" s="133">
        <f t="shared" ca="1" si="111"/>
        <v>0</v>
      </c>
      <c r="AU181" s="133">
        <f t="shared" ca="1" si="111"/>
        <v>0</v>
      </c>
      <c r="AV181" s="133">
        <f t="shared" ca="1" si="111"/>
        <v>0</v>
      </c>
      <c r="AW181" s="133">
        <f t="shared" ca="1" si="111"/>
        <v>0</v>
      </c>
      <c r="AX181" s="133">
        <f t="shared" ca="1" si="111"/>
        <v>0</v>
      </c>
      <c r="AY181" s="133">
        <f t="shared" ca="1" si="111"/>
        <v>0</v>
      </c>
      <c r="AZ181" s="133">
        <f t="shared" ca="1" si="111"/>
        <v>0</v>
      </c>
      <c r="BA181" s="133">
        <f t="shared" ca="1" si="111"/>
        <v>0</v>
      </c>
      <c r="BB181" s="133">
        <f t="shared" ca="1" si="111"/>
        <v>0</v>
      </c>
      <c r="BC181" s="133">
        <f t="shared" ca="1" si="111"/>
        <v>0</v>
      </c>
      <c r="BD181" s="133">
        <f t="shared" ca="1" si="111"/>
        <v>0</v>
      </c>
      <c r="BE181" s="133">
        <f t="shared" ca="1" si="111"/>
        <v>0</v>
      </c>
      <c r="BF181" s="133">
        <f t="shared" ca="1" si="111"/>
        <v>0</v>
      </c>
      <c r="BG181" s="133">
        <f t="shared" ca="1" si="111"/>
        <v>0</v>
      </c>
      <c r="BH181" s="133">
        <f t="shared" ca="1" si="111"/>
        <v>0</v>
      </c>
    </row>
    <row r="182" spans="1:60">
      <c r="A182" s="104"/>
      <c r="B182" s="104"/>
      <c r="C182" s="104">
        <v>45</v>
      </c>
      <c r="D182" s="104"/>
      <c r="E182" s="104" t="str">
        <f ca="1">OFFSET('Impact Inputs'!A$6,C182,0)</f>
        <v>Impact 16</v>
      </c>
      <c r="F182" s="104" t="str">
        <f ca="1">OFFSET('Impact Inputs'!C$6,C182,0)</f>
        <v>-</v>
      </c>
      <c r="G182" s="104"/>
      <c r="H182" s="104"/>
      <c r="I182" s="104"/>
      <c r="J182" s="104"/>
      <c r="K182" s="133">
        <f t="shared" ca="1" si="109"/>
        <v>0</v>
      </c>
      <c r="L182" s="133">
        <f t="shared" ca="1" si="111"/>
        <v>0</v>
      </c>
      <c r="M182" s="133">
        <f t="shared" ca="1" si="111"/>
        <v>0</v>
      </c>
      <c r="N182" s="133">
        <f t="shared" ca="1" si="111"/>
        <v>0</v>
      </c>
      <c r="O182" s="133">
        <f t="shared" ca="1" si="111"/>
        <v>0</v>
      </c>
      <c r="P182" s="133">
        <f t="shared" ca="1" si="111"/>
        <v>0</v>
      </c>
      <c r="Q182" s="133">
        <f t="shared" ca="1" si="111"/>
        <v>0</v>
      </c>
      <c r="R182" s="133">
        <f t="shared" ca="1" si="111"/>
        <v>0</v>
      </c>
      <c r="S182" s="133">
        <f t="shared" ca="1" si="111"/>
        <v>0</v>
      </c>
      <c r="T182" s="133">
        <f t="shared" ca="1" si="111"/>
        <v>0</v>
      </c>
      <c r="U182" s="133">
        <f t="shared" ca="1" si="111"/>
        <v>0</v>
      </c>
      <c r="V182" s="133">
        <f t="shared" ca="1" si="111"/>
        <v>0</v>
      </c>
      <c r="W182" s="133">
        <f t="shared" ca="1" si="111"/>
        <v>0</v>
      </c>
      <c r="X182" s="133">
        <f t="shared" ca="1" si="111"/>
        <v>0</v>
      </c>
      <c r="Y182" s="133">
        <f t="shared" ca="1" si="111"/>
        <v>0</v>
      </c>
      <c r="Z182" s="133">
        <f t="shared" ca="1" si="111"/>
        <v>0</v>
      </c>
      <c r="AA182" s="133">
        <f t="shared" ca="1" si="111"/>
        <v>0</v>
      </c>
      <c r="AB182" s="133">
        <f t="shared" ca="1" si="111"/>
        <v>0</v>
      </c>
      <c r="AC182" s="133">
        <f t="shared" ca="1" si="111"/>
        <v>0</v>
      </c>
      <c r="AD182" s="133">
        <f t="shared" ca="1" si="111"/>
        <v>0</v>
      </c>
      <c r="AE182" s="133">
        <f t="shared" ca="1" si="111"/>
        <v>0</v>
      </c>
      <c r="AF182" s="133">
        <f t="shared" ca="1" si="111"/>
        <v>0</v>
      </c>
      <c r="AG182" s="133">
        <f t="shared" ca="1" si="111"/>
        <v>0</v>
      </c>
      <c r="AH182" s="133">
        <f t="shared" ca="1" si="111"/>
        <v>0</v>
      </c>
      <c r="AI182" s="133">
        <f t="shared" ca="1" si="111"/>
        <v>0</v>
      </c>
      <c r="AJ182" s="133">
        <f t="shared" ca="1" si="111"/>
        <v>0</v>
      </c>
      <c r="AK182" s="133">
        <f t="shared" ca="1" si="111"/>
        <v>0</v>
      </c>
      <c r="AL182" s="133">
        <f t="shared" ca="1" si="111"/>
        <v>0</v>
      </c>
      <c r="AM182" s="133">
        <f t="shared" ca="1" si="111"/>
        <v>0</v>
      </c>
      <c r="AN182" s="133">
        <f t="shared" ca="1" si="111"/>
        <v>0</v>
      </c>
      <c r="AO182" s="133">
        <f t="shared" ca="1" si="111"/>
        <v>0</v>
      </c>
      <c r="AP182" s="133">
        <f t="shared" ca="1" si="111"/>
        <v>0</v>
      </c>
      <c r="AQ182" s="133">
        <f t="shared" ca="1" si="111"/>
        <v>0</v>
      </c>
      <c r="AR182" s="133">
        <f t="shared" ca="1" si="111"/>
        <v>0</v>
      </c>
      <c r="AS182" s="133">
        <f t="shared" ca="1" si="111"/>
        <v>0</v>
      </c>
      <c r="AT182" s="133">
        <f t="shared" ca="1" si="111"/>
        <v>0</v>
      </c>
      <c r="AU182" s="133">
        <f t="shared" ca="1" si="111"/>
        <v>0</v>
      </c>
      <c r="AV182" s="133">
        <f t="shared" ca="1" si="111"/>
        <v>0</v>
      </c>
      <c r="AW182" s="133">
        <f t="shared" ca="1" si="111"/>
        <v>0</v>
      </c>
      <c r="AX182" s="133">
        <f t="shared" ca="1" si="111"/>
        <v>0</v>
      </c>
      <c r="AY182" s="133">
        <f t="shared" ca="1" si="111"/>
        <v>0</v>
      </c>
      <c r="AZ182" s="133">
        <f t="shared" ca="1" si="111"/>
        <v>0</v>
      </c>
      <c r="BA182" s="133">
        <f t="shared" ca="1" si="111"/>
        <v>0</v>
      </c>
      <c r="BB182" s="133">
        <f t="shared" ca="1" si="111"/>
        <v>0</v>
      </c>
      <c r="BC182" s="133">
        <f t="shared" ca="1" si="111"/>
        <v>0</v>
      </c>
      <c r="BD182" s="133">
        <f t="shared" ca="1" si="111"/>
        <v>0</v>
      </c>
      <c r="BE182" s="133">
        <f t="shared" ref="L182:BH188" ca="1" si="112">IFERROR(BE129/BE$164,0)</f>
        <v>0</v>
      </c>
      <c r="BF182" s="133">
        <f t="shared" ca="1" si="112"/>
        <v>0</v>
      </c>
      <c r="BG182" s="133">
        <f t="shared" ca="1" si="112"/>
        <v>0</v>
      </c>
      <c r="BH182" s="133">
        <f t="shared" ca="1" si="112"/>
        <v>0</v>
      </c>
    </row>
    <row r="183" spans="1:60">
      <c r="A183" s="104"/>
      <c r="B183" s="104"/>
      <c r="C183" s="104">
        <v>48</v>
      </c>
      <c r="D183" s="104"/>
      <c r="E183" s="104" t="str">
        <f ca="1">OFFSET('Impact Inputs'!A$6,C183,0)</f>
        <v>Impact 17</v>
      </c>
      <c r="F183" s="104" t="str">
        <f ca="1">OFFSET('Impact Inputs'!C$6,C183,0)</f>
        <v>-</v>
      </c>
      <c r="G183" s="104"/>
      <c r="H183" s="104"/>
      <c r="I183" s="104"/>
      <c r="J183" s="104"/>
      <c r="K183" s="133">
        <f t="shared" ca="1" si="109"/>
        <v>0</v>
      </c>
      <c r="L183" s="133">
        <f t="shared" ca="1" si="112"/>
        <v>0</v>
      </c>
      <c r="M183" s="133">
        <f t="shared" ca="1" si="112"/>
        <v>0</v>
      </c>
      <c r="N183" s="133">
        <f t="shared" ca="1" si="112"/>
        <v>0</v>
      </c>
      <c r="O183" s="133">
        <f t="shared" ca="1" si="112"/>
        <v>0</v>
      </c>
      <c r="P183" s="133">
        <f t="shared" ca="1" si="112"/>
        <v>0</v>
      </c>
      <c r="Q183" s="133">
        <f t="shared" ca="1" si="112"/>
        <v>0</v>
      </c>
      <c r="R183" s="133">
        <f t="shared" ca="1" si="112"/>
        <v>0</v>
      </c>
      <c r="S183" s="133">
        <f t="shared" ca="1" si="112"/>
        <v>0</v>
      </c>
      <c r="T183" s="133">
        <f t="shared" ca="1" si="112"/>
        <v>0</v>
      </c>
      <c r="U183" s="133">
        <f t="shared" ca="1" si="112"/>
        <v>0</v>
      </c>
      <c r="V183" s="133">
        <f t="shared" ca="1" si="112"/>
        <v>0</v>
      </c>
      <c r="W183" s="133">
        <f t="shared" ca="1" si="112"/>
        <v>0</v>
      </c>
      <c r="X183" s="133">
        <f t="shared" ca="1" si="112"/>
        <v>0</v>
      </c>
      <c r="Y183" s="133">
        <f t="shared" ca="1" si="112"/>
        <v>0</v>
      </c>
      <c r="Z183" s="133">
        <f t="shared" ca="1" si="112"/>
        <v>0</v>
      </c>
      <c r="AA183" s="133">
        <f t="shared" ca="1" si="112"/>
        <v>0</v>
      </c>
      <c r="AB183" s="133">
        <f t="shared" ca="1" si="112"/>
        <v>0</v>
      </c>
      <c r="AC183" s="133">
        <f t="shared" ca="1" si="112"/>
        <v>0</v>
      </c>
      <c r="AD183" s="133">
        <f t="shared" ca="1" si="112"/>
        <v>0</v>
      </c>
      <c r="AE183" s="133">
        <f t="shared" ca="1" si="112"/>
        <v>0</v>
      </c>
      <c r="AF183" s="133">
        <f t="shared" ca="1" si="112"/>
        <v>0</v>
      </c>
      <c r="AG183" s="133">
        <f t="shared" ca="1" si="112"/>
        <v>0</v>
      </c>
      <c r="AH183" s="133">
        <f t="shared" ca="1" si="112"/>
        <v>0</v>
      </c>
      <c r="AI183" s="133">
        <f t="shared" ca="1" si="112"/>
        <v>0</v>
      </c>
      <c r="AJ183" s="133">
        <f t="shared" ca="1" si="112"/>
        <v>0</v>
      </c>
      <c r="AK183" s="133">
        <f t="shared" ca="1" si="112"/>
        <v>0</v>
      </c>
      <c r="AL183" s="133">
        <f t="shared" ca="1" si="112"/>
        <v>0</v>
      </c>
      <c r="AM183" s="133">
        <f t="shared" ca="1" si="112"/>
        <v>0</v>
      </c>
      <c r="AN183" s="133">
        <f t="shared" ca="1" si="112"/>
        <v>0</v>
      </c>
      <c r="AO183" s="133">
        <f t="shared" ca="1" si="112"/>
        <v>0</v>
      </c>
      <c r="AP183" s="133">
        <f t="shared" ca="1" si="112"/>
        <v>0</v>
      </c>
      <c r="AQ183" s="133">
        <f t="shared" ca="1" si="112"/>
        <v>0</v>
      </c>
      <c r="AR183" s="133">
        <f t="shared" ca="1" si="112"/>
        <v>0</v>
      </c>
      <c r="AS183" s="133">
        <f t="shared" ca="1" si="112"/>
        <v>0</v>
      </c>
      <c r="AT183" s="133">
        <f t="shared" ca="1" si="112"/>
        <v>0</v>
      </c>
      <c r="AU183" s="133">
        <f t="shared" ca="1" si="112"/>
        <v>0</v>
      </c>
      <c r="AV183" s="133">
        <f t="shared" ca="1" si="112"/>
        <v>0</v>
      </c>
      <c r="AW183" s="133">
        <f t="shared" ca="1" si="112"/>
        <v>0</v>
      </c>
      <c r="AX183" s="133">
        <f t="shared" ca="1" si="112"/>
        <v>0</v>
      </c>
      <c r="AY183" s="133">
        <f t="shared" ca="1" si="112"/>
        <v>0</v>
      </c>
      <c r="AZ183" s="133">
        <f t="shared" ca="1" si="112"/>
        <v>0</v>
      </c>
      <c r="BA183" s="133">
        <f t="shared" ca="1" si="112"/>
        <v>0</v>
      </c>
      <c r="BB183" s="133">
        <f t="shared" ca="1" si="112"/>
        <v>0</v>
      </c>
      <c r="BC183" s="133">
        <f t="shared" ca="1" si="112"/>
        <v>0</v>
      </c>
      <c r="BD183" s="133">
        <f t="shared" ca="1" si="112"/>
        <v>0</v>
      </c>
      <c r="BE183" s="133">
        <f t="shared" ca="1" si="112"/>
        <v>0</v>
      </c>
      <c r="BF183" s="133">
        <f t="shared" ca="1" si="112"/>
        <v>0</v>
      </c>
      <c r="BG183" s="133">
        <f t="shared" ca="1" si="112"/>
        <v>0</v>
      </c>
      <c r="BH183" s="133">
        <f t="shared" ca="1" si="112"/>
        <v>0</v>
      </c>
    </row>
    <row r="184" spans="1:60">
      <c r="A184" s="104"/>
      <c r="B184" s="104"/>
      <c r="C184" s="104">
        <v>51</v>
      </c>
      <c r="D184" s="104"/>
      <c r="E184" s="104" t="str">
        <f ca="1">OFFSET('Impact Inputs'!A$6,C184,0)</f>
        <v>Impact 18</v>
      </c>
      <c r="F184" s="104" t="str">
        <f ca="1">OFFSET('Impact Inputs'!C$6,C184,0)</f>
        <v>-</v>
      </c>
      <c r="G184" s="104"/>
      <c r="H184" s="104"/>
      <c r="I184" s="104"/>
      <c r="J184" s="104"/>
      <c r="K184" s="133">
        <f t="shared" ca="1" si="109"/>
        <v>0</v>
      </c>
      <c r="L184" s="133">
        <f t="shared" ca="1" si="112"/>
        <v>0</v>
      </c>
      <c r="M184" s="133">
        <f t="shared" ca="1" si="112"/>
        <v>0</v>
      </c>
      <c r="N184" s="133">
        <f t="shared" ca="1" si="112"/>
        <v>0</v>
      </c>
      <c r="O184" s="133">
        <f t="shared" ca="1" si="112"/>
        <v>0</v>
      </c>
      <c r="P184" s="133">
        <f t="shared" ca="1" si="112"/>
        <v>0</v>
      </c>
      <c r="Q184" s="133">
        <f t="shared" ca="1" si="112"/>
        <v>0</v>
      </c>
      <c r="R184" s="133">
        <f t="shared" ca="1" si="112"/>
        <v>0</v>
      </c>
      <c r="S184" s="133">
        <f t="shared" ca="1" si="112"/>
        <v>0</v>
      </c>
      <c r="T184" s="133">
        <f t="shared" ca="1" si="112"/>
        <v>0</v>
      </c>
      <c r="U184" s="133">
        <f t="shared" ca="1" si="112"/>
        <v>0</v>
      </c>
      <c r="V184" s="133">
        <f t="shared" ca="1" si="112"/>
        <v>0</v>
      </c>
      <c r="W184" s="133">
        <f t="shared" ca="1" si="112"/>
        <v>0</v>
      </c>
      <c r="X184" s="133">
        <f t="shared" ca="1" si="112"/>
        <v>0</v>
      </c>
      <c r="Y184" s="133">
        <f t="shared" ca="1" si="112"/>
        <v>0</v>
      </c>
      <c r="Z184" s="133">
        <f t="shared" ca="1" si="112"/>
        <v>0</v>
      </c>
      <c r="AA184" s="133">
        <f t="shared" ca="1" si="112"/>
        <v>0</v>
      </c>
      <c r="AB184" s="133">
        <f t="shared" ca="1" si="112"/>
        <v>0</v>
      </c>
      <c r="AC184" s="133">
        <f t="shared" ca="1" si="112"/>
        <v>0</v>
      </c>
      <c r="AD184" s="133">
        <f t="shared" ca="1" si="112"/>
        <v>0</v>
      </c>
      <c r="AE184" s="133">
        <f t="shared" ca="1" si="112"/>
        <v>0</v>
      </c>
      <c r="AF184" s="133">
        <f t="shared" ca="1" si="112"/>
        <v>0</v>
      </c>
      <c r="AG184" s="133">
        <f t="shared" ca="1" si="112"/>
        <v>0</v>
      </c>
      <c r="AH184" s="133">
        <f t="shared" ca="1" si="112"/>
        <v>0</v>
      </c>
      <c r="AI184" s="133">
        <f t="shared" ca="1" si="112"/>
        <v>0</v>
      </c>
      <c r="AJ184" s="133">
        <f t="shared" ca="1" si="112"/>
        <v>0</v>
      </c>
      <c r="AK184" s="133">
        <f t="shared" ca="1" si="112"/>
        <v>0</v>
      </c>
      <c r="AL184" s="133">
        <f t="shared" ca="1" si="112"/>
        <v>0</v>
      </c>
      <c r="AM184" s="133">
        <f t="shared" ca="1" si="112"/>
        <v>0</v>
      </c>
      <c r="AN184" s="133">
        <f t="shared" ca="1" si="112"/>
        <v>0</v>
      </c>
      <c r="AO184" s="133">
        <f t="shared" ca="1" si="112"/>
        <v>0</v>
      </c>
      <c r="AP184" s="133">
        <f t="shared" ca="1" si="112"/>
        <v>0</v>
      </c>
      <c r="AQ184" s="133">
        <f t="shared" ca="1" si="112"/>
        <v>0</v>
      </c>
      <c r="AR184" s="133">
        <f t="shared" ca="1" si="112"/>
        <v>0</v>
      </c>
      <c r="AS184" s="133">
        <f t="shared" ca="1" si="112"/>
        <v>0</v>
      </c>
      <c r="AT184" s="133">
        <f t="shared" ca="1" si="112"/>
        <v>0</v>
      </c>
      <c r="AU184" s="133">
        <f t="shared" ca="1" si="112"/>
        <v>0</v>
      </c>
      <c r="AV184" s="133">
        <f t="shared" ca="1" si="112"/>
        <v>0</v>
      </c>
      <c r="AW184" s="133">
        <f t="shared" ca="1" si="112"/>
        <v>0</v>
      </c>
      <c r="AX184" s="133">
        <f t="shared" ca="1" si="112"/>
        <v>0</v>
      </c>
      <c r="AY184" s="133">
        <f t="shared" ca="1" si="112"/>
        <v>0</v>
      </c>
      <c r="AZ184" s="133">
        <f t="shared" ca="1" si="112"/>
        <v>0</v>
      </c>
      <c r="BA184" s="133">
        <f t="shared" ca="1" si="112"/>
        <v>0</v>
      </c>
      <c r="BB184" s="133">
        <f t="shared" ca="1" si="112"/>
        <v>0</v>
      </c>
      <c r="BC184" s="133">
        <f t="shared" ca="1" si="112"/>
        <v>0</v>
      </c>
      <c r="BD184" s="133">
        <f t="shared" ca="1" si="112"/>
        <v>0</v>
      </c>
      <c r="BE184" s="133">
        <f t="shared" ca="1" si="112"/>
        <v>0</v>
      </c>
      <c r="BF184" s="133">
        <f t="shared" ca="1" si="112"/>
        <v>0</v>
      </c>
      <c r="BG184" s="133">
        <f t="shared" ca="1" si="112"/>
        <v>0</v>
      </c>
      <c r="BH184" s="133">
        <f t="shared" ca="1" si="112"/>
        <v>0</v>
      </c>
    </row>
    <row r="185" spans="1:60">
      <c r="A185" s="104"/>
      <c r="B185" s="104"/>
      <c r="C185" s="106">
        <v>54</v>
      </c>
      <c r="D185" s="104"/>
      <c r="E185" s="104" t="str">
        <f ca="1">OFFSET('Impact Inputs'!A$6,C185,0)</f>
        <v>Impact 19</v>
      </c>
      <c r="F185" s="104" t="str">
        <f ca="1">OFFSET('Impact Inputs'!C$6,C185,0)</f>
        <v>-</v>
      </c>
      <c r="G185" s="104"/>
      <c r="H185" s="104"/>
      <c r="I185" s="104"/>
      <c r="J185" s="104"/>
      <c r="K185" s="133">
        <f t="shared" ca="1" si="109"/>
        <v>0</v>
      </c>
      <c r="L185" s="133">
        <f t="shared" ca="1" si="112"/>
        <v>0</v>
      </c>
      <c r="M185" s="133">
        <f t="shared" ca="1" si="112"/>
        <v>0</v>
      </c>
      <c r="N185" s="133">
        <f t="shared" ca="1" si="112"/>
        <v>0</v>
      </c>
      <c r="O185" s="133">
        <f t="shared" ca="1" si="112"/>
        <v>0</v>
      </c>
      <c r="P185" s="133">
        <f t="shared" ca="1" si="112"/>
        <v>0</v>
      </c>
      <c r="Q185" s="133">
        <f t="shared" ca="1" si="112"/>
        <v>0</v>
      </c>
      <c r="R185" s="133">
        <f t="shared" ca="1" si="112"/>
        <v>0</v>
      </c>
      <c r="S185" s="133">
        <f t="shared" ca="1" si="112"/>
        <v>0</v>
      </c>
      <c r="T185" s="133">
        <f t="shared" ca="1" si="112"/>
        <v>0</v>
      </c>
      <c r="U185" s="133">
        <f t="shared" ca="1" si="112"/>
        <v>0</v>
      </c>
      <c r="V185" s="133">
        <f t="shared" ca="1" si="112"/>
        <v>0</v>
      </c>
      <c r="W185" s="133">
        <f t="shared" ca="1" si="112"/>
        <v>0</v>
      </c>
      <c r="X185" s="133">
        <f t="shared" ca="1" si="112"/>
        <v>0</v>
      </c>
      <c r="Y185" s="133">
        <f t="shared" ca="1" si="112"/>
        <v>0</v>
      </c>
      <c r="Z185" s="133">
        <f t="shared" ca="1" si="112"/>
        <v>0</v>
      </c>
      <c r="AA185" s="133">
        <f t="shared" ca="1" si="112"/>
        <v>0</v>
      </c>
      <c r="AB185" s="133">
        <f t="shared" ca="1" si="112"/>
        <v>0</v>
      </c>
      <c r="AC185" s="133">
        <f t="shared" ca="1" si="112"/>
        <v>0</v>
      </c>
      <c r="AD185" s="133">
        <f t="shared" ca="1" si="112"/>
        <v>0</v>
      </c>
      <c r="AE185" s="133">
        <f t="shared" ca="1" si="112"/>
        <v>0</v>
      </c>
      <c r="AF185" s="133">
        <f t="shared" ca="1" si="112"/>
        <v>0</v>
      </c>
      <c r="AG185" s="133">
        <f t="shared" ca="1" si="112"/>
        <v>0</v>
      </c>
      <c r="AH185" s="133">
        <f t="shared" ca="1" si="112"/>
        <v>0</v>
      </c>
      <c r="AI185" s="133">
        <f t="shared" ca="1" si="112"/>
        <v>0</v>
      </c>
      <c r="AJ185" s="133">
        <f t="shared" ca="1" si="112"/>
        <v>0</v>
      </c>
      <c r="AK185" s="133">
        <f t="shared" ca="1" si="112"/>
        <v>0</v>
      </c>
      <c r="AL185" s="133">
        <f t="shared" ca="1" si="112"/>
        <v>0</v>
      </c>
      <c r="AM185" s="133">
        <f t="shared" ca="1" si="112"/>
        <v>0</v>
      </c>
      <c r="AN185" s="133">
        <f t="shared" ca="1" si="112"/>
        <v>0</v>
      </c>
      <c r="AO185" s="133">
        <f t="shared" ca="1" si="112"/>
        <v>0</v>
      </c>
      <c r="AP185" s="133">
        <f t="shared" ca="1" si="112"/>
        <v>0</v>
      </c>
      <c r="AQ185" s="133">
        <f t="shared" ca="1" si="112"/>
        <v>0</v>
      </c>
      <c r="AR185" s="133">
        <f t="shared" ca="1" si="112"/>
        <v>0</v>
      </c>
      <c r="AS185" s="133">
        <f t="shared" ca="1" si="112"/>
        <v>0</v>
      </c>
      <c r="AT185" s="133">
        <f t="shared" ca="1" si="112"/>
        <v>0</v>
      </c>
      <c r="AU185" s="133">
        <f t="shared" ca="1" si="112"/>
        <v>0</v>
      </c>
      <c r="AV185" s="133">
        <f t="shared" ca="1" si="112"/>
        <v>0</v>
      </c>
      <c r="AW185" s="133">
        <f t="shared" ca="1" si="112"/>
        <v>0</v>
      </c>
      <c r="AX185" s="133">
        <f t="shared" ca="1" si="112"/>
        <v>0</v>
      </c>
      <c r="AY185" s="133">
        <f t="shared" ca="1" si="112"/>
        <v>0</v>
      </c>
      <c r="AZ185" s="133">
        <f t="shared" ca="1" si="112"/>
        <v>0</v>
      </c>
      <c r="BA185" s="133">
        <f t="shared" ca="1" si="112"/>
        <v>0</v>
      </c>
      <c r="BB185" s="133">
        <f t="shared" ca="1" si="112"/>
        <v>0</v>
      </c>
      <c r="BC185" s="133">
        <f t="shared" ca="1" si="112"/>
        <v>0</v>
      </c>
      <c r="BD185" s="133">
        <f t="shared" ca="1" si="112"/>
        <v>0</v>
      </c>
      <c r="BE185" s="133">
        <f t="shared" ca="1" si="112"/>
        <v>0</v>
      </c>
      <c r="BF185" s="133">
        <f t="shared" ca="1" si="112"/>
        <v>0</v>
      </c>
      <c r="BG185" s="133">
        <f t="shared" ca="1" si="112"/>
        <v>0</v>
      </c>
      <c r="BH185" s="133">
        <f t="shared" ca="1" si="112"/>
        <v>0</v>
      </c>
    </row>
    <row r="186" spans="1:60">
      <c r="A186" s="104"/>
      <c r="B186" s="104"/>
      <c r="C186" s="106">
        <v>57</v>
      </c>
      <c r="D186" s="104"/>
      <c r="E186" s="104" t="str">
        <f ca="1">OFFSET('Impact Inputs'!A$6,C186,0)</f>
        <v>Impact 20</v>
      </c>
      <c r="F186" s="104" t="str">
        <f ca="1">OFFSET('Impact Inputs'!C$6,C186,0)</f>
        <v>-</v>
      </c>
      <c r="G186" s="104"/>
      <c r="H186" s="104"/>
      <c r="I186" s="104"/>
      <c r="J186" s="104"/>
      <c r="K186" s="133">
        <f t="shared" ca="1" si="109"/>
        <v>0</v>
      </c>
      <c r="L186" s="133">
        <f t="shared" ca="1" si="112"/>
        <v>0</v>
      </c>
      <c r="M186" s="133">
        <f t="shared" ca="1" si="112"/>
        <v>0</v>
      </c>
      <c r="N186" s="133">
        <f t="shared" ca="1" si="112"/>
        <v>0</v>
      </c>
      <c r="O186" s="133">
        <f t="shared" ca="1" si="112"/>
        <v>0</v>
      </c>
      <c r="P186" s="133">
        <f t="shared" ca="1" si="112"/>
        <v>0</v>
      </c>
      <c r="Q186" s="133">
        <f t="shared" ca="1" si="112"/>
        <v>0</v>
      </c>
      <c r="R186" s="133">
        <f t="shared" ca="1" si="112"/>
        <v>0</v>
      </c>
      <c r="S186" s="133">
        <f t="shared" ca="1" si="112"/>
        <v>0</v>
      </c>
      <c r="T186" s="133">
        <f t="shared" ca="1" si="112"/>
        <v>0</v>
      </c>
      <c r="U186" s="133">
        <f t="shared" ca="1" si="112"/>
        <v>0</v>
      </c>
      <c r="V186" s="133">
        <f t="shared" ca="1" si="112"/>
        <v>0</v>
      </c>
      <c r="W186" s="133">
        <f t="shared" ca="1" si="112"/>
        <v>0</v>
      </c>
      <c r="X186" s="133">
        <f t="shared" ca="1" si="112"/>
        <v>0</v>
      </c>
      <c r="Y186" s="133">
        <f t="shared" ca="1" si="112"/>
        <v>0</v>
      </c>
      <c r="Z186" s="133">
        <f t="shared" ca="1" si="112"/>
        <v>0</v>
      </c>
      <c r="AA186" s="133">
        <f t="shared" ca="1" si="112"/>
        <v>0</v>
      </c>
      <c r="AB186" s="133">
        <f t="shared" ca="1" si="112"/>
        <v>0</v>
      </c>
      <c r="AC186" s="133">
        <f t="shared" ca="1" si="112"/>
        <v>0</v>
      </c>
      <c r="AD186" s="133">
        <f t="shared" ca="1" si="112"/>
        <v>0</v>
      </c>
      <c r="AE186" s="133">
        <f t="shared" ca="1" si="112"/>
        <v>0</v>
      </c>
      <c r="AF186" s="133">
        <f t="shared" ca="1" si="112"/>
        <v>0</v>
      </c>
      <c r="AG186" s="133">
        <f t="shared" ca="1" si="112"/>
        <v>0</v>
      </c>
      <c r="AH186" s="133">
        <f t="shared" ca="1" si="112"/>
        <v>0</v>
      </c>
      <c r="AI186" s="133">
        <f t="shared" ca="1" si="112"/>
        <v>0</v>
      </c>
      <c r="AJ186" s="133">
        <f t="shared" ca="1" si="112"/>
        <v>0</v>
      </c>
      <c r="AK186" s="133">
        <f t="shared" ca="1" si="112"/>
        <v>0</v>
      </c>
      <c r="AL186" s="133">
        <f t="shared" ca="1" si="112"/>
        <v>0</v>
      </c>
      <c r="AM186" s="133">
        <f t="shared" ca="1" si="112"/>
        <v>0</v>
      </c>
      <c r="AN186" s="133">
        <f t="shared" ca="1" si="112"/>
        <v>0</v>
      </c>
      <c r="AO186" s="133">
        <f t="shared" ca="1" si="112"/>
        <v>0</v>
      </c>
      <c r="AP186" s="133">
        <f t="shared" ca="1" si="112"/>
        <v>0</v>
      </c>
      <c r="AQ186" s="133">
        <f t="shared" ca="1" si="112"/>
        <v>0</v>
      </c>
      <c r="AR186" s="133">
        <f t="shared" ca="1" si="112"/>
        <v>0</v>
      </c>
      <c r="AS186" s="133">
        <f t="shared" ca="1" si="112"/>
        <v>0</v>
      </c>
      <c r="AT186" s="133">
        <f t="shared" ca="1" si="112"/>
        <v>0</v>
      </c>
      <c r="AU186" s="133">
        <f t="shared" ca="1" si="112"/>
        <v>0</v>
      </c>
      <c r="AV186" s="133">
        <f t="shared" ca="1" si="112"/>
        <v>0</v>
      </c>
      <c r="AW186" s="133">
        <f t="shared" ca="1" si="112"/>
        <v>0</v>
      </c>
      <c r="AX186" s="133">
        <f t="shared" ca="1" si="112"/>
        <v>0</v>
      </c>
      <c r="AY186" s="133">
        <f t="shared" ca="1" si="112"/>
        <v>0</v>
      </c>
      <c r="AZ186" s="133">
        <f t="shared" ca="1" si="112"/>
        <v>0</v>
      </c>
      <c r="BA186" s="133">
        <f t="shared" ca="1" si="112"/>
        <v>0</v>
      </c>
      <c r="BB186" s="133">
        <f t="shared" ca="1" si="112"/>
        <v>0</v>
      </c>
      <c r="BC186" s="133">
        <f t="shared" ca="1" si="112"/>
        <v>0</v>
      </c>
      <c r="BD186" s="133">
        <f t="shared" ca="1" si="112"/>
        <v>0</v>
      </c>
      <c r="BE186" s="133">
        <f t="shared" ca="1" si="112"/>
        <v>0</v>
      </c>
      <c r="BF186" s="133">
        <f t="shared" ca="1" si="112"/>
        <v>0</v>
      </c>
      <c r="BG186" s="133">
        <f t="shared" ca="1" si="112"/>
        <v>0</v>
      </c>
      <c r="BH186" s="133">
        <f t="shared" ca="1" si="112"/>
        <v>0</v>
      </c>
    </row>
    <row r="187" spans="1:60">
      <c r="A187" s="104"/>
      <c r="B187" s="104"/>
      <c r="C187" s="104">
        <v>60</v>
      </c>
      <c r="D187" s="104"/>
      <c r="E187" s="104" t="str">
        <f ca="1">OFFSET('Impact Inputs'!A$6,C187,0)</f>
        <v>Impact 21</v>
      </c>
      <c r="F187" s="104" t="str">
        <f ca="1">OFFSET('Impact Inputs'!C$6,C187,0)</f>
        <v>-</v>
      </c>
      <c r="G187" s="104"/>
      <c r="H187" s="104"/>
      <c r="I187" s="104"/>
      <c r="J187" s="104"/>
      <c r="K187" s="133">
        <f t="shared" ca="1" si="109"/>
        <v>0</v>
      </c>
      <c r="L187" s="133">
        <f t="shared" ca="1" si="112"/>
        <v>0</v>
      </c>
      <c r="M187" s="133">
        <f t="shared" ca="1" si="112"/>
        <v>0</v>
      </c>
      <c r="N187" s="133">
        <f t="shared" ca="1" si="112"/>
        <v>0</v>
      </c>
      <c r="O187" s="133">
        <f t="shared" ca="1" si="112"/>
        <v>0</v>
      </c>
      <c r="P187" s="133">
        <f t="shared" ca="1" si="112"/>
        <v>0</v>
      </c>
      <c r="Q187" s="133">
        <f t="shared" ca="1" si="112"/>
        <v>0</v>
      </c>
      <c r="R187" s="133">
        <f t="shared" ca="1" si="112"/>
        <v>0</v>
      </c>
      <c r="S187" s="133">
        <f t="shared" ca="1" si="112"/>
        <v>0</v>
      </c>
      <c r="T187" s="133">
        <f t="shared" ca="1" si="112"/>
        <v>0</v>
      </c>
      <c r="U187" s="133">
        <f t="shared" ca="1" si="112"/>
        <v>0</v>
      </c>
      <c r="V187" s="133">
        <f t="shared" ca="1" si="112"/>
        <v>0</v>
      </c>
      <c r="W187" s="133">
        <f t="shared" ca="1" si="112"/>
        <v>0</v>
      </c>
      <c r="X187" s="133">
        <f t="shared" ca="1" si="112"/>
        <v>0</v>
      </c>
      <c r="Y187" s="133">
        <f t="shared" ca="1" si="112"/>
        <v>0</v>
      </c>
      <c r="Z187" s="133">
        <f t="shared" ca="1" si="112"/>
        <v>0</v>
      </c>
      <c r="AA187" s="133">
        <f t="shared" ca="1" si="112"/>
        <v>0</v>
      </c>
      <c r="AB187" s="133">
        <f t="shared" ca="1" si="112"/>
        <v>0</v>
      </c>
      <c r="AC187" s="133">
        <f t="shared" ca="1" si="112"/>
        <v>0</v>
      </c>
      <c r="AD187" s="133">
        <f t="shared" ca="1" si="112"/>
        <v>0</v>
      </c>
      <c r="AE187" s="133">
        <f t="shared" ca="1" si="112"/>
        <v>0</v>
      </c>
      <c r="AF187" s="133">
        <f t="shared" ca="1" si="112"/>
        <v>0</v>
      </c>
      <c r="AG187" s="133">
        <f t="shared" ca="1" si="112"/>
        <v>0</v>
      </c>
      <c r="AH187" s="133">
        <f t="shared" ca="1" si="112"/>
        <v>0</v>
      </c>
      <c r="AI187" s="133">
        <f t="shared" ca="1" si="112"/>
        <v>0</v>
      </c>
      <c r="AJ187" s="133">
        <f t="shared" ca="1" si="112"/>
        <v>0</v>
      </c>
      <c r="AK187" s="133">
        <f t="shared" ca="1" si="112"/>
        <v>0</v>
      </c>
      <c r="AL187" s="133">
        <f t="shared" ca="1" si="112"/>
        <v>0</v>
      </c>
      <c r="AM187" s="133">
        <f t="shared" ca="1" si="112"/>
        <v>0</v>
      </c>
      <c r="AN187" s="133">
        <f t="shared" ca="1" si="112"/>
        <v>0</v>
      </c>
      <c r="AO187" s="133">
        <f t="shared" ca="1" si="112"/>
        <v>0</v>
      </c>
      <c r="AP187" s="133">
        <f t="shared" ca="1" si="112"/>
        <v>0</v>
      </c>
      <c r="AQ187" s="133">
        <f t="shared" ca="1" si="112"/>
        <v>0</v>
      </c>
      <c r="AR187" s="133">
        <f t="shared" ca="1" si="112"/>
        <v>0</v>
      </c>
      <c r="AS187" s="133">
        <f t="shared" ca="1" si="112"/>
        <v>0</v>
      </c>
      <c r="AT187" s="133">
        <f t="shared" ca="1" si="112"/>
        <v>0</v>
      </c>
      <c r="AU187" s="133">
        <f t="shared" ca="1" si="112"/>
        <v>0</v>
      </c>
      <c r="AV187" s="133">
        <f t="shared" ca="1" si="112"/>
        <v>0</v>
      </c>
      <c r="AW187" s="133">
        <f t="shared" ca="1" si="112"/>
        <v>0</v>
      </c>
      <c r="AX187" s="133">
        <f t="shared" ca="1" si="112"/>
        <v>0</v>
      </c>
      <c r="AY187" s="133">
        <f t="shared" ca="1" si="112"/>
        <v>0</v>
      </c>
      <c r="AZ187" s="133">
        <f t="shared" ca="1" si="112"/>
        <v>0</v>
      </c>
      <c r="BA187" s="133">
        <f t="shared" ca="1" si="112"/>
        <v>0</v>
      </c>
      <c r="BB187" s="133">
        <f t="shared" ca="1" si="112"/>
        <v>0</v>
      </c>
      <c r="BC187" s="133">
        <f t="shared" ca="1" si="112"/>
        <v>0</v>
      </c>
      <c r="BD187" s="133">
        <f t="shared" ca="1" si="112"/>
        <v>0</v>
      </c>
      <c r="BE187" s="133">
        <f t="shared" ca="1" si="112"/>
        <v>0</v>
      </c>
      <c r="BF187" s="133">
        <f t="shared" ca="1" si="112"/>
        <v>0</v>
      </c>
      <c r="BG187" s="133">
        <f t="shared" ca="1" si="112"/>
        <v>0</v>
      </c>
      <c r="BH187" s="133">
        <f t="shared" ca="1" si="112"/>
        <v>0</v>
      </c>
    </row>
    <row r="188" spans="1:60">
      <c r="A188" s="104"/>
      <c r="B188" s="104"/>
      <c r="C188" s="104">
        <v>63</v>
      </c>
      <c r="D188" s="104"/>
      <c r="E188" s="104" t="str">
        <f ca="1">OFFSET('Impact Inputs'!A$6,C188,0)</f>
        <v>Impact 22</v>
      </c>
      <c r="F188" s="104" t="str">
        <f ca="1">OFFSET('Impact Inputs'!C$6,C188,0)</f>
        <v>-</v>
      </c>
      <c r="G188" s="104"/>
      <c r="H188" s="104"/>
      <c r="I188" s="104"/>
      <c r="J188" s="104"/>
      <c r="K188" s="133">
        <f t="shared" ca="1" si="109"/>
        <v>0</v>
      </c>
      <c r="L188" s="133">
        <f t="shared" ca="1" si="112"/>
        <v>0</v>
      </c>
      <c r="M188" s="133">
        <f t="shared" ca="1" si="112"/>
        <v>0</v>
      </c>
      <c r="N188" s="133">
        <f t="shared" ca="1" si="112"/>
        <v>0</v>
      </c>
      <c r="O188" s="133">
        <f t="shared" ca="1" si="112"/>
        <v>0</v>
      </c>
      <c r="P188" s="133">
        <f t="shared" ca="1" si="112"/>
        <v>0</v>
      </c>
      <c r="Q188" s="133">
        <f t="shared" ca="1" si="112"/>
        <v>0</v>
      </c>
      <c r="R188" s="133">
        <f t="shared" ref="L188:BH193" ca="1" si="113">IFERROR(R135/R$164,0)</f>
        <v>0</v>
      </c>
      <c r="S188" s="133">
        <f t="shared" ca="1" si="113"/>
        <v>0</v>
      </c>
      <c r="T188" s="133">
        <f t="shared" ca="1" si="113"/>
        <v>0</v>
      </c>
      <c r="U188" s="133">
        <f t="shared" ca="1" si="113"/>
        <v>0</v>
      </c>
      <c r="V188" s="133">
        <f t="shared" ca="1" si="113"/>
        <v>0</v>
      </c>
      <c r="W188" s="133">
        <f t="shared" ca="1" si="113"/>
        <v>0</v>
      </c>
      <c r="X188" s="133">
        <f t="shared" ca="1" si="113"/>
        <v>0</v>
      </c>
      <c r="Y188" s="133">
        <f t="shared" ca="1" si="113"/>
        <v>0</v>
      </c>
      <c r="Z188" s="133">
        <f t="shared" ca="1" si="113"/>
        <v>0</v>
      </c>
      <c r="AA188" s="133">
        <f t="shared" ca="1" si="113"/>
        <v>0</v>
      </c>
      <c r="AB188" s="133">
        <f t="shared" ca="1" si="113"/>
        <v>0</v>
      </c>
      <c r="AC188" s="133">
        <f t="shared" ca="1" si="113"/>
        <v>0</v>
      </c>
      <c r="AD188" s="133">
        <f t="shared" ca="1" si="113"/>
        <v>0</v>
      </c>
      <c r="AE188" s="133">
        <f t="shared" ca="1" si="113"/>
        <v>0</v>
      </c>
      <c r="AF188" s="133">
        <f t="shared" ca="1" si="113"/>
        <v>0</v>
      </c>
      <c r="AG188" s="133">
        <f t="shared" ca="1" si="113"/>
        <v>0</v>
      </c>
      <c r="AH188" s="133">
        <f t="shared" ca="1" si="113"/>
        <v>0</v>
      </c>
      <c r="AI188" s="133">
        <f t="shared" ca="1" si="113"/>
        <v>0</v>
      </c>
      <c r="AJ188" s="133">
        <f t="shared" ca="1" si="113"/>
        <v>0</v>
      </c>
      <c r="AK188" s="133">
        <f t="shared" ca="1" si="113"/>
        <v>0</v>
      </c>
      <c r="AL188" s="133">
        <f t="shared" ca="1" si="113"/>
        <v>0</v>
      </c>
      <c r="AM188" s="133">
        <f t="shared" ca="1" si="113"/>
        <v>0</v>
      </c>
      <c r="AN188" s="133">
        <f t="shared" ca="1" si="113"/>
        <v>0</v>
      </c>
      <c r="AO188" s="133">
        <f t="shared" ca="1" si="113"/>
        <v>0</v>
      </c>
      <c r="AP188" s="133">
        <f t="shared" ca="1" si="113"/>
        <v>0</v>
      </c>
      <c r="AQ188" s="133">
        <f t="shared" ca="1" si="113"/>
        <v>0</v>
      </c>
      <c r="AR188" s="133">
        <f t="shared" ca="1" si="113"/>
        <v>0</v>
      </c>
      <c r="AS188" s="133">
        <f t="shared" ca="1" si="113"/>
        <v>0</v>
      </c>
      <c r="AT188" s="133">
        <f t="shared" ca="1" si="113"/>
        <v>0</v>
      </c>
      <c r="AU188" s="133">
        <f t="shared" ca="1" si="113"/>
        <v>0</v>
      </c>
      <c r="AV188" s="133">
        <f t="shared" ca="1" si="113"/>
        <v>0</v>
      </c>
      <c r="AW188" s="133">
        <f t="shared" ca="1" si="113"/>
        <v>0</v>
      </c>
      <c r="AX188" s="133">
        <f t="shared" ca="1" si="113"/>
        <v>0</v>
      </c>
      <c r="AY188" s="133">
        <f t="shared" ca="1" si="113"/>
        <v>0</v>
      </c>
      <c r="AZ188" s="133">
        <f t="shared" ca="1" si="113"/>
        <v>0</v>
      </c>
      <c r="BA188" s="133">
        <f t="shared" ca="1" si="113"/>
        <v>0</v>
      </c>
      <c r="BB188" s="133">
        <f t="shared" ca="1" si="113"/>
        <v>0</v>
      </c>
      <c r="BC188" s="133">
        <f t="shared" ca="1" si="113"/>
        <v>0</v>
      </c>
      <c r="BD188" s="133">
        <f t="shared" ca="1" si="113"/>
        <v>0</v>
      </c>
      <c r="BE188" s="133">
        <f t="shared" ca="1" si="113"/>
        <v>0</v>
      </c>
      <c r="BF188" s="133">
        <f t="shared" ca="1" si="113"/>
        <v>0</v>
      </c>
      <c r="BG188" s="133">
        <f t="shared" ca="1" si="113"/>
        <v>0</v>
      </c>
      <c r="BH188" s="133">
        <f t="shared" ca="1" si="113"/>
        <v>0</v>
      </c>
    </row>
    <row r="189" spans="1:60">
      <c r="A189" s="104"/>
      <c r="B189" s="104"/>
      <c r="C189" s="104">
        <v>66</v>
      </c>
      <c r="D189" s="104"/>
      <c r="E189" s="104" t="str">
        <f ca="1">OFFSET('Impact Inputs'!A$6,C189,0)</f>
        <v>Impact 23</v>
      </c>
      <c r="F189" s="104" t="str">
        <f ca="1">OFFSET('Impact Inputs'!C$6,C189,0)</f>
        <v>-</v>
      </c>
      <c r="G189" s="104"/>
      <c r="H189" s="104"/>
      <c r="I189" s="104"/>
      <c r="J189" s="104"/>
      <c r="K189" s="133">
        <f t="shared" ca="1" si="109"/>
        <v>0</v>
      </c>
      <c r="L189" s="133">
        <f t="shared" ca="1" si="113"/>
        <v>0</v>
      </c>
      <c r="M189" s="133">
        <f t="shared" ca="1" si="113"/>
        <v>0</v>
      </c>
      <c r="N189" s="133">
        <f t="shared" ca="1" si="113"/>
        <v>0</v>
      </c>
      <c r="O189" s="133">
        <f t="shared" ca="1" si="113"/>
        <v>0</v>
      </c>
      <c r="P189" s="133">
        <f t="shared" ca="1" si="113"/>
        <v>0</v>
      </c>
      <c r="Q189" s="133">
        <f t="shared" ca="1" si="113"/>
        <v>0</v>
      </c>
      <c r="R189" s="133">
        <f t="shared" ca="1" si="113"/>
        <v>0</v>
      </c>
      <c r="S189" s="133">
        <f t="shared" ca="1" si="113"/>
        <v>0</v>
      </c>
      <c r="T189" s="133">
        <f t="shared" ca="1" si="113"/>
        <v>0</v>
      </c>
      <c r="U189" s="133">
        <f t="shared" ca="1" si="113"/>
        <v>0</v>
      </c>
      <c r="V189" s="133">
        <f t="shared" ca="1" si="113"/>
        <v>0</v>
      </c>
      <c r="W189" s="133">
        <f t="shared" ca="1" si="113"/>
        <v>0</v>
      </c>
      <c r="X189" s="133">
        <f t="shared" ca="1" si="113"/>
        <v>0</v>
      </c>
      <c r="Y189" s="133">
        <f t="shared" ca="1" si="113"/>
        <v>0</v>
      </c>
      <c r="Z189" s="133">
        <f t="shared" ca="1" si="113"/>
        <v>0</v>
      </c>
      <c r="AA189" s="133">
        <f t="shared" ca="1" si="113"/>
        <v>0</v>
      </c>
      <c r="AB189" s="133">
        <f t="shared" ca="1" si="113"/>
        <v>0</v>
      </c>
      <c r="AC189" s="133">
        <f t="shared" ca="1" si="113"/>
        <v>0</v>
      </c>
      <c r="AD189" s="133">
        <f t="shared" ca="1" si="113"/>
        <v>0</v>
      </c>
      <c r="AE189" s="133">
        <f t="shared" ca="1" si="113"/>
        <v>0</v>
      </c>
      <c r="AF189" s="133">
        <f t="shared" ca="1" si="113"/>
        <v>0</v>
      </c>
      <c r="AG189" s="133">
        <f t="shared" ca="1" si="113"/>
        <v>0</v>
      </c>
      <c r="AH189" s="133">
        <f t="shared" ca="1" si="113"/>
        <v>0</v>
      </c>
      <c r="AI189" s="133">
        <f t="shared" ca="1" si="113"/>
        <v>0</v>
      </c>
      <c r="AJ189" s="133">
        <f t="shared" ca="1" si="113"/>
        <v>0</v>
      </c>
      <c r="AK189" s="133">
        <f t="shared" ca="1" si="113"/>
        <v>0</v>
      </c>
      <c r="AL189" s="133">
        <f t="shared" ca="1" si="113"/>
        <v>0</v>
      </c>
      <c r="AM189" s="133">
        <f t="shared" ca="1" si="113"/>
        <v>0</v>
      </c>
      <c r="AN189" s="133">
        <f t="shared" ca="1" si="113"/>
        <v>0</v>
      </c>
      <c r="AO189" s="133">
        <f t="shared" ca="1" si="113"/>
        <v>0</v>
      </c>
      <c r="AP189" s="133">
        <f t="shared" ca="1" si="113"/>
        <v>0</v>
      </c>
      <c r="AQ189" s="133">
        <f t="shared" ca="1" si="113"/>
        <v>0</v>
      </c>
      <c r="AR189" s="133">
        <f t="shared" ca="1" si="113"/>
        <v>0</v>
      </c>
      <c r="AS189" s="133">
        <f t="shared" ca="1" si="113"/>
        <v>0</v>
      </c>
      <c r="AT189" s="133">
        <f t="shared" ca="1" si="113"/>
        <v>0</v>
      </c>
      <c r="AU189" s="133">
        <f t="shared" ca="1" si="113"/>
        <v>0</v>
      </c>
      <c r="AV189" s="133">
        <f t="shared" ca="1" si="113"/>
        <v>0</v>
      </c>
      <c r="AW189" s="133">
        <f t="shared" ca="1" si="113"/>
        <v>0</v>
      </c>
      <c r="AX189" s="133">
        <f t="shared" ca="1" si="113"/>
        <v>0</v>
      </c>
      <c r="AY189" s="133">
        <f t="shared" ca="1" si="113"/>
        <v>0</v>
      </c>
      <c r="AZ189" s="133">
        <f t="shared" ca="1" si="113"/>
        <v>0</v>
      </c>
      <c r="BA189" s="133">
        <f t="shared" ca="1" si="113"/>
        <v>0</v>
      </c>
      <c r="BB189" s="133">
        <f t="shared" ca="1" si="113"/>
        <v>0</v>
      </c>
      <c r="BC189" s="133">
        <f t="shared" ca="1" si="113"/>
        <v>0</v>
      </c>
      <c r="BD189" s="133">
        <f t="shared" ca="1" si="113"/>
        <v>0</v>
      </c>
      <c r="BE189" s="133">
        <f t="shared" ca="1" si="113"/>
        <v>0</v>
      </c>
      <c r="BF189" s="133">
        <f t="shared" ca="1" si="113"/>
        <v>0</v>
      </c>
      <c r="BG189" s="133">
        <f t="shared" ca="1" si="113"/>
        <v>0</v>
      </c>
      <c r="BH189" s="133">
        <f t="shared" ca="1" si="113"/>
        <v>0</v>
      </c>
    </row>
    <row r="190" spans="1:60">
      <c r="A190" s="104"/>
      <c r="B190" s="104"/>
      <c r="C190" s="106">
        <v>69</v>
      </c>
      <c r="D190" s="104"/>
      <c r="E190" s="104" t="str">
        <f ca="1">OFFSET('Impact Inputs'!A$6,C190,0)</f>
        <v>Impact 24</v>
      </c>
      <c r="F190" s="104" t="str">
        <f ca="1">OFFSET('Impact Inputs'!C$6,C190,0)</f>
        <v>-</v>
      </c>
      <c r="G190" s="104"/>
      <c r="H190" s="104"/>
      <c r="I190" s="104"/>
      <c r="J190" s="104"/>
      <c r="K190" s="133">
        <f t="shared" ca="1" si="109"/>
        <v>0</v>
      </c>
      <c r="L190" s="133">
        <f t="shared" ca="1" si="113"/>
        <v>0</v>
      </c>
      <c r="M190" s="133">
        <f t="shared" ca="1" si="113"/>
        <v>0</v>
      </c>
      <c r="N190" s="133">
        <f t="shared" ca="1" si="113"/>
        <v>0</v>
      </c>
      <c r="O190" s="133">
        <f t="shared" ca="1" si="113"/>
        <v>0</v>
      </c>
      <c r="P190" s="133">
        <f t="shared" ca="1" si="113"/>
        <v>0</v>
      </c>
      <c r="Q190" s="133">
        <f t="shared" ca="1" si="113"/>
        <v>0</v>
      </c>
      <c r="R190" s="133">
        <f t="shared" ca="1" si="113"/>
        <v>0</v>
      </c>
      <c r="S190" s="133">
        <f t="shared" ca="1" si="113"/>
        <v>0</v>
      </c>
      <c r="T190" s="133">
        <f t="shared" ca="1" si="113"/>
        <v>0</v>
      </c>
      <c r="U190" s="133">
        <f t="shared" ca="1" si="113"/>
        <v>0</v>
      </c>
      <c r="V190" s="133">
        <f t="shared" ca="1" si="113"/>
        <v>0</v>
      </c>
      <c r="W190" s="133">
        <f t="shared" ca="1" si="113"/>
        <v>0</v>
      </c>
      <c r="X190" s="133">
        <f t="shared" ca="1" si="113"/>
        <v>0</v>
      </c>
      <c r="Y190" s="133">
        <f t="shared" ca="1" si="113"/>
        <v>0</v>
      </c>
      <c r="Z190" s="133">
        <f t="shared" ca="1" si="113"/>
        <v>0</v>
      </c>
      <c r="AA190" s="133">
        <f t="shared" ca="1" si="113"/>
        <v>0</v>
      </c>
      <c r="AB190" s="133">
        <f t="shared" ca="1" si="113"/>
        <v>0</v>
      </c>
      <c r="AC190" s="133">
        <f t="shared" ca="1" si="113"/>
        <v>0</v>
      </c>
      <c r="AD190" s="133">
        <f t="shared" ca="1" si="113"/>
        <v>0</v>
      </c>
      <c r="AE190" s="133">
        <f t="shared" ca="1" si="113"/>
        <v>0</v>
      </c>
      <c r="AF190" s="133">
        <f t="shared" ca="1" si="113"/>
        <v>0</v>
      </c>
      <c r="AG190" s="133">
        <f t="shared" ca="1" si="113"/>
        <v>0</v>
      </c>
      <c r="AH190" s="133">
        <f t="shared" ca="1" si="113"/>
        <v>0</v>
      </c>
      <c r="AI190" s="133">
        <f t="shared" ca="1" si="113"/>
        <v>0</v>
      </c>
      <c r="AJ190" s="133">
        <f t="shared" ca="1" si="113"/>
        <v>0</v>
      </c>
      <c r="AK190" s="133">
        <f t="shared" ca="1" si="113"/>
        <v>0</v>
      </c>
      <c r="AL190" s="133">
        <f t="shared" ca="1" si="113"/>
        <v>0</v>
      </c>
      <c r="AM190" s="133">
        <f t="shared" ca="1" si="113"/>
        <v>0</v>
      </c>
      <c r="AN190" s="133">
        <f t="shared" ca="1" si="113"/>
        <v>0</v>
      </c>
      <c r="AO190" s="133">
        <f t="shared" ca="1" si="113"/>
        <v>0</v>
      </c>
      <c r="AP190" s="133">
        <f t="shared" ca="1" si="113"/>
        <v>0</v>
      </c>
      <c r="AQ190" s="133">
        <f t="shared" ca="1" si="113"/>
        <v>0</v>
      </c>
      <c r="AR190" s="133">
        <f t="shared" ca="1" si="113"/>
        <v>0</v>
      </c>
      <c r="AS190" s="133">
        <f t="shared" ca="1" si="113"/>
        <v>0</v>
      </c>
      <c r="AT190" s="133">
        <f t="shared" ca="1" si="113"/>
        <v>0</v>
      </c>
      <c r="AU190" s="133">
        <f t="shared" ca="1" si="113"/>
        <v>0</v>
      </c>
      <c r="AV190" s="133">
        <f t="shared" ca="1" si="113"/>
        <v>0</v>
      </c>
      <c r="AW190" s="133">
        <f t="shared" ca="1" si="113"/>
        <v>0</v>
      </c>
      <c r="AX190" s="133">
        <f t="shared" ca="1" si="113"/>
        <v>0</v>
      </c>
      <c r="AY190" s="133">
        <f t="shared" ca="1" si="113"/>
        <v>0</v>
      </c>
      <c r="AZ190" s="133">
        <f t="shared" ca="1" si="113"/>
        <v>0</v>
      </c>
      <c r="BA190" s="133">
        <f t="shared" ca="1" si="113"/>
        <v>0</v>
      </c>
      <c r="BB190" s="133">
        <f t="shared" ca="1" si="113"/>
        <v>0</v>
      </c>
      <c r="BC190" s="133">
        <f t="shared" ca="1" si="113"/>
        <v>0</v>
      </c>
      <c r="BD190" s="133">
        <f t="shared" ca="1" si="113"/>
        <v>0</v>
      </c>
      <c r="BE190" s="133">
        <f t="shared" ca="1" si="113"/>
        <v>0</v>
      </c>
      <c r="BF190" s="133">
        <f t="shared" ca="1" si="113"/>
        <v>0</v>
      </c>
      <c r="BG190" s="133">
        <f t="shared" ca="1" si="113"/>
        <v>0</v>
      </c>
      <c r="BH190" s="133">
        <f t="shared" ca="1" si="113"/>
        <v>0</v>
      </c>
    </row>
    <row r="191" spans="1:60">
      <c r="A191" s="104"/>
      <c r="B191" s="104"/>
      <c r="C191" s="106">
        <v>72</v>
      </c>
      <c r="D191" s="104"/>
      <c r="E191" s="104" t="str">
        <f ca="1">OFFSET('Impact Inputs'!A$6,C191,0)</f>
        <v>Impact 25</v>
      </c>
      <c r="F191" s="104" t="str">
        <f ca="1">OFFSET('Impact Inputs'!C$6,C191,0)</f>
        <v>-</v>
      </c>
      <c r="G191" s="104"/>
      <c r="H191" s="104"/>
      <c r="I191" s="104"/>
      <c r="J191" s="104"/>
      <c r="K191" s="133">
        <f t="shared" ca="1" si="109"/>
        <v>0</v>
      </c>
      <c r="L191" s="133">
        <f t="shared" ca="1" si="113"/>
        <v>0</v>
      </c>
      <c r="M191" s="133">
        <f t="shared" ca="1" si="113"/>
        <v>0</v>
      </c>
      <c r="N191" s="133">
        <f t="shared" ca="1" si="113"/>
        <v>0</v>
      </c>
      <c r="O191" s="133">
        <f t="shared" ca="1" si="113"/>
        <v>0</v>
      </c>
      <c r="P191" s="133">
        <f t="shared" ca="1" si="113"/>
        <v>0</v>
      </c>
      <c r="Q191" s="133">
        <f t="shared" ca="1" si="113"/>
        <v>0</v>
      </c>
      <c r="R191" s="133">
        <f t="shared" ca="1" si="113"/>
        <v>0</v>
      </c>
      <c r="S191" s="133">
        <f t="shared" ca="1" si="113"/>
        <v>0</v>
      </c>
      <c r="T191" s="133">
        <f t="shared" ca="1" si="113"/>
        <v>0</v>
      </c>
      <c r="U191" s="133">
        <f t="shared" ca="1" si="113"/>
        <v>0</v>
      </c>
      <c r="V191" s="133">
        <f t="shared" ca="1" si="113"/>
        <v>0</v>
      </c>
      <c r="W191" s="133">
        <f t="shared" ca="1" si="113"/>
        <v>0</v>
      </c>
      <c r="X191" s="133">
        <f t="shared" ca="1" si="113"/>
        <v>0</v>
      </c>
      <c r="Y191" s="133">
        <f t="shared" ca="1" si="113"/>
        <v>0</v>
      </c>
      <c r="Z191" s="133">
        <f t="shared" ca="1" si="113"/>
        <v>0</v>
      </c>
      <c r="AA191" s="133">
        <f t="shared" ca="1" si="113"/>
        <v>0</v>
      </c>
      <c r="AB191" s="133">
        <f t="shared" ca="1" si="113"/>
        <v>0</v>
      </c>
      <c r="AC191" s="133">
        <f t="shared" ca="1" si="113"/>
        <v>0</v>
      </c>
      <c r="AD191" s="133">
        <f t="shared" ca="1" si="113"/>
        <v>0</v>
      </c>
      <c r="AE191" s="133">
        <f t="shared" ca="1" si="113"/>
        <v>0</v>
      </c>
      <c r="AF191" s="133">
        <f t="shared" ca="1" si="113"/>
        <v>0</v>
      </c>
      <c r="AG191" s="133">
        <f t="shared" ca="1" si="113"/>
        <v>0</v>
      </c>
      <c r="AH191" s="133">
        <f t="shared" ca="1" si="113"/>
        <v>0</v>
      </c>
      <c r="AI191" s="133">
        <f t="shared" ca="1" si="113"/>
        <v>0</v>
      </c>
      <c r="AJ191" s="133">
        <f t="shared" ca="1" si="113"/>
        <v>0</v>
      </c>
      <c r="AK191" s="133">
        <f t="shared" ca="1" si="113"/>
        <v>0</v>
      </c>
      <c r="AL191" s="133">
        <f t="shared" ca="1" si="113"/>
        <v>0</v>
      </c>
      <c r="AM191" s="133">
        <f t="shared" ca="1" si="113"/>
        <v>0</v>
      </c>
      <c r="AN191" s="133">
        <f t="shared" ca="1" si="113"/>
        <v>0</v>
      </c>
      <c r="AO191" s="133">
        <f t="shared" ca="1" si="113"/>
        <v>0</v>
      </c>
      <c r="AP191" s="133">
        <f t="shared" ca="1" si="113"/>
        <v>0</v>
      </c>
      <c r="AQ191" s="133">
        <f t="shared" ca="1" si="113"/>
        <v>0</v>
      </c>
      <c r="AR191" s="133">
        <f t="shared" ca="1" si="113"/>
        <v>0</v>
      </c>
      <c r="AS191" s="133">
        <f t="shared" ca="1" si="113"/>
        <v>0</v>
      </c>
      <c r="AT191" s="133">
        <f t="shared" ca="1" si="113"/>
        <v>0</v>
      </c>
      <c r="AU191" s="133">
        <f t="shared" ca="1" si="113"/>
        <v>0</v>
      </c>
      <c r="AV191" s="133">
        <f t="shared" ca="1" si="113"/>
        <v>0</v>
      </c>
      <c r="AW191" s="133">
        <f t="shared" ca="1" si="113"/>
        <v>0</v>
      </c>
      <c r="AX191" s="133">
        <f t="shared" ca="1" si="113"/>
        <v>0</v>
      </c>
      <c r="AY191" s="133">
        <f t="shared" ca="1" si="113"/>
        <v>0</v>
      </c>
      <c r="AZ191" s="133">
        <f t="shared" ca="1" si="113"/>
        <v>0</v>
      </c>
      <c r="BA191" s="133">
        <f t="shared" ca="1" si="113"/>
        <v>0</v>
      </c>
      <c r="BB191" s="133">
        <f t="shared" ca="1" si="113"/>
        <v>0</v>
      </c>
      <c r="BC191" s="133">
        <f t="shared" ca="1" si="113"/>
        <v>0</v>
      </c>
      <c r="BD191" s="133">
        <f t="shared" ca="1" si="113"/>
        <v>0</v>
      </c>
      <c r="BE191" s="133">
        <f t="shared" ca="1" si="113"/>
        <v>0</v>
      </c>
      <c r="BF191" s="133">
        <f t="shared" ca="1" si="113"/>
        <v>0</v>
      </c>
      <c r="BG191" s="133">
        <f t="shared" ca="1" si="113"/>
        <v>0</v>
      </c>
      <c r="BH191" s="133">
        <f t="shared" ca="1" si="113"/>
        <v>0</v>
      </c>
    </row>
    <row r="192" spans="1:60">
      <c r="A192" s="104"/>
      <c r="B192" s="104"/>
      <c r="C192" s="104">
        <v>75</v>
      </c>
      <c r="D192" s="104"/>
      <c r="E192" s="104" t="str">
        <f ca="1">OFFSET('Impact Inputs'!A$6,C192,0)</f>
        <v>Impact 26</v>
      </c>
      <c r="F192" s="104" t="str">
        <f ca="1">OFFSET('Impact Inputs'!C$6,C192,0)</f>
        <v>-</v>
      </c>
      <c r="G192" s="104"/>
      <c r="H192" s="104"/>
      <c r="I192" s="104"/>
      <c r="J192" s="104"/>
      <c r="K192" s="133">
        <f t="shared" ca="1" si="109"/>
        <v>0</v>
      </c>
      <c r="L192" s="133">
        <f t="shared" ca="1" si="113"/>
        <v>0</v>
      </c>
      <c r="M192" s="133">
        <f t="shared" ca="1" si="113"/>
        <v>0</v>
      </c>
      <c r="N192" s="133">
        <f t="shared" ca="1" si="113"/>
        <v>0</v>
      </c>
      <c r="O192" s="133">
        <f t="shared" ca="1" si="113"/>
        <v>0</v>
      </c>
      <c r="P192" s="133">
        <f t="shared" ca="1" si="113"/>
        <v>0</v>
      </c>
      <c r="Q192" s="133">
        <f t="shared" ca="1" si="113"/>
        <v>0</v>
      </c>
      <c r="R192" s="133">
        <f t="shared" ca="1" si="113"/>
        <v>0</v>
      </c>
      <c r="S192" s="133">
        <f t="shared" ca="1" si="113"/>
        <v>0</v>
      </c>
      <c r="T192" s="133">
        <f t="shared" ca="1" si="113"/>
        <v>0</v>
      </c>
      <c r="U192" s="133">
        <f t="shared" ca="1" si="113"/>
        <v>0</v>
      </c>
      <c r="V192" s="133">
        <f t="shared" ca="1" si="113"/>
        <v>0</v>
      </c>
      <c r="W192" s="133">
        <f t="shared" ca="1" si="113"/>
        <v>0</v>
      </c>
      <c r="X192" s="133">
        <f t="shared" ca="1" si="113"/>
        <v>0</v>
      </c>
      <c r="Y192" s="133">
        <f t="shared" ca="1" si="113"/>
        <v>0</v>
      </c>
      <c r="Z192" s="133">
        <f t="shared" ca="1" si="113"/>
        <v>0</v>
      </c>
      <c r="AA192" s="133">
        <f t="shared" ca="1" si="113"/>
        <v>0</v>
      </c>
      <c r="AB192" s="133">
        <f t="shared" ca="1" si="113"/>
        <v>0</v>
      </c>
      <c r="AC192" s="133">
        <f t="shared" ca="1" si="113"/>
        <v>0</v>
      </c>
      <c r="AD192" s="133">
        <f t="shared" ca="1" si="113"/>
        <v>0</v>
      </c>
      <c r="AE192" s="133">
        <f t="shared" ca="1" si="113"/>
        <v>0</v>
      </c>
      <c r="AF192" s="133">
        <f t="shared" ca="1" si="113"/>
        <v>0</v>
      </c>
      <c r="AG192" s="133">
        <f t="shared" ca="1" si="113"/>
        <v>0</v>
      </c>
      <c r="AH192" s="133">
        <f t="shared" ca="1" si="113"/>
        <v>0</v>
      </c>
      <c r="AI192" s="133">
        <f t="shared" ca="1" si="113"/>
        <v>0</v>
      </c>
      <c r="AJ192" s="133">
        <f t="shared" ca="1" si="113"/>
        <v>0</v>
      </c>
      <c r="AK192" s="133">
        <f t="shared" ca="1" si="113"/>
        <v>0</v>
      </c>
      <c r="AL192" s="133">
        <f t="shared" ca="1" si="113"/>
        <v>0</v>
      </c>
      <c r="AM192" s="133">
        <f t="shared" ca="1" si="113"/>
        <v>0</v>
      </c>
      <c r="AN192" s="133">
        <f t="shared" ca="1" si="113"/>
        <v>0</v>
      </c>
      <c r="AO192" s="133">
        <f t="shared" ca="1" si="113"/>
        <v>0</v>
      </c>
      <c r="AP192" s="133">
        <f t="shared" ca="1" si="113"/>
        <v>0</v>
      </c>
      <c r="AQ192" s="133">
        <f t="shared" ca="1" si="113"/>
        <v>0</v>
      </c>
      <c r="AR192" s="133">
        <f t="shared" ca="1" si="113"/>
        <v>0</v>
      </c>
      <c r="AS192" s="133">
        <f t="shared" ca="1" si="113"/>
        <v>0</v>
      </c>
      <c r="AT192" s="133">
        <f t="shared" ca="1" si="113"/>
        <v>0</v>
      </c>
      <c r="AU192" s="133">
        <f t="shared" ca="1" si="113"/>
        <v>0</v>
      </c>
      <c r="AV192" s="133">
        <f t="shared" ca="1" si="113"/>
        <v>0</v>
      </c>
      <c r="AW192" s="133">
        <f t="shared" ca="1" si="113"/>
        <v>0</v>
      </c>
      <c r="AX192" s="133">
        <f t="shared" ca="1" si="113"/>
        <v>0</v>
      </c>
      <c r="AY192" s="133">
        <f t="shared" ca="1" si="113"/>
        <v>0</v>
      </c>
      <c r="AZ192" s="133">
        <f t="shared" ca="1" si="113"/>
        <v>0</v>
      </c>
      <c r="BA192" s="133">
        <f t="shared" ca="1" si="113"/>
        <v>0</v>
      </c>
      <c r="BB192" s="133">
        <f t="shared" ca="1" si="113"/>
        <v>0</v>
      </c>
      <c r="BC192" s="133">
        <f t="shared" ca="1" si="113"/>
        <v>0</v>
      </c>
      <c r="BD192" s="133">
        <f t="shared" ca="1" si="113"/>
        <v>0</v>
      </c>
      <c r="BE192" s="133">
        <f t="shared" ca="1" si="113"/>
        <v>0</v>
      </c>
      <c r="BF192" s="133">
        <f t="shared" ca="1" si="113"/>
        <v>0</v>
      </c>
      <c r="BG192" s="133">
        <f t="shared" ca="1" si="113"/>
        <v>0</v>
      </c>
      <c r="BH192" s="133">
        <f t="shared" ca="1" si="113"/>
        <v>0</v>
      </c>
    </row>
    <row r="193" spans="1:60">
      <c r="A193" s="104"/>
      <c r="B193" s="104"/>
      <c r="C193" s="106">
        <v>78</v>
      </c>
      <c r="D193" s="104"/>
      <c r="E193" s="104" t="str">
        <f ca="1">OFFSET('Impact Inputs'!A$6,C193,0)</f>
        <v>Impact 27</v>
      </c>
      <c r="F193" s="104" t="str">
        <f ca="1">OFFSET('Impact Inputs'!C$6,C193,0)</f>
        <v>-</v>
      </c>
      <c r="G193" s="104"/>
      <c r="H193" s="104"/>
      <c r="I193" s="104"/>
      <c r="J193" s="104"/>
      <c r="K193" s="133">
        <f t="shared" ca="1" si="109"/>
        <v>0</v>
      </c>
      <c r="L193" s="133">
        <f t="shared" ca="1" si="113"/>
        <v>0</v>
      </c>
      <c r="M193" s="133">
        <f t="shared" ca="1" si="113"/>
        <v>0</v>
      </c>
      <c r="N193" s="133">
        <f t="shared" ca="1" si="113"/>
        <v>0</v>
      </c>
      <c r="O193" s="133">
        <f t="shared" ca="1" si="113"/>
        <v>0</v>
      </c>
      <c r="P193" s="133">
        <f t="shared" ca="1" si="113"/>
        <v>0</v>
      </c>
      <c r="Q193" s="133">
        <f t="shared" ca="1" si="113"/>
        <v>0</v>
      </c>
      <c r="R193" s="133">
        <f t="shared" ca="1" si="113"/>
        <v>0</v>
      </c>
      <c r="S193" s="133">
        <f t="shared" ca="1" si="113"/>
        <v>0</v>
      </c>
      <c r="T193" s="133">
        <f t="shared" ca="1" si="113"/>
        <v>0</v>
      </c>
      <c r="U193" s="133">
        <f t="shared" ca="1" si="113"/>
        <v>0</v>
      </c>
      <c r="V193" s="133">
        <f t="shared" ca="1" si="113"/>
        <v>0</v>
      </c>
      <c r="W193" s="133">
        <f t="shared" ca="1" si="113"/>
        <v>0</v>
      </c>
      <c r="X193" s="133">
        <f t="shared" ca="1" si="113"/>
        <v>0</v>
      </c>
      <c r="Y193" s="133">
        <f t="shared" ca="1" si="113"/>
        <v>0</v>
      </c>
      <c r="Z193" s="133">
        <f t="shared" ca="1" si="113"/>
        <v>0</v>
      </c>
      <c r="AA193" s="133">
        <f t="shared" ca="1" si="113"/>
        <v>0</v>
      </c>
      <c r="AB193" s="133">
        <f t="shared" ref="L193:BH198" ca="1" si="114">IFERROR(AB140/AB$164,0)</f>
        <v>0</v>
      </c>
      <c r="AC193" s="133">
        <f t="shared" ca="1" si="114"/>
        <v>0</v>
      </c>
      <c r="AD193" s="133">
        <f t="shared" ca="1" si="114"/>
        <v>0</v>
      </c>
      <c r="AE193" s="133">
        <f t="shared" ca="1" si="114"/>
        <v>0</v>
      </c>
      <c r="AF193" s="133">
        <f t="shared" ca="1" si="114"/>
        <v>0</v>
      </c>
      <c r="AG193" s="133">
        <f t="shared" ca="1" si="114"/>
        <v>0</v>
      </c>
      <c r="AH193" s="133">
        <f t="shared" ca="1" si="114"/>
        <v>0</v>
      </c>
      <c r="AI193" s="133">
        <f t="shared" ca="1" si="114"/>
        <v>0</v>
      </c>
      <c r="AJ193" s="133">
        <f t="shared" ca="1" si="114"/>
        <v>0</v>
      </c>
      <c r="AK193" s="133">
        <f t="shared" ca="1" si="114"/>
        <v>0</v>
      </c>
      <c r="AL193" s="133">
        <f t="shared" ca="1" si="114"/>
        <v>0</v>
      </c>
      <c r="AM193" s="133">
        <f t="shared" ca="1" si="114"/>
        <v>0</v>
      </c>
      <c r="AN193" s="133">
        <f t="shared" ca="1" si="114"/>
        <v>0</v>
      </c>
      <c r="AO193" s="133">
        <f t="shared" ca="1" si="114"/>
        <v>0</v>
      </c>
      <c r="AP193" s="133">
        <f t="shared" ca="1" si="114"/>
        <v>0</v>
      </c>
      <c r="AQ193" s="133">
        <f t="shared" ca="1" si="114"/>
        <v>0</v>
      </c>
      <c r="AR193" s="133">
        <f t="shared" ca="1" si="114"/>
        <v>0</v>
      </c>
      <c r="AS193" s="133">
        <f t="shared" ca="1" si="114"/>
        <v>0</v>
      </c>
      <c r="AT193" s="133">
        <f t="shared" ca="1" si="114"/>
        <v>0</v>
      </c>
      <c r="AU193" s="133">
        <f t="shared" ca="1" si="114"/>
        <v>0</v>
      </c>
      <c r="AV193" s="133">
        <f t="shared" ca="1" si="114"/>
        <v>0</v>
      </c>
      <c r="AW193" s="133">
        <f t="shared" ca="1" si="114"/>
        <v>0</v>
      </c>
      <c r="AX193" s="133">
        <f t="shared" ca="1" si="114"/>
        <v>0</v>
      </c>
      <c r="AY193" s="133">
        <f t="shared" ca="1" si="114"/>
        <v>0</v>
      </c>
      <c r="AZ193" s="133">
        <f t="shared" ca="1" si="114"/>
        <v>0</v>
      </c>
      <c r="BA193" s="133">
        <f t="shared" ca="1" si="114"/>
        <v>0</v>
      </c>
      <c r="BB193" s="133">
        <f t="shared" ca="1" si="114"/>
        <v>0</v>
      </c>
      <c r="BC193" s="133">
        <f t="shared" ca="1" si="114"/>
        <v>0</v>
      </c>
      <c r="BD193" s="133">
        <f t="shared" ca="1" si="114"/>
        <v>0</v>
      </c>
      <c r="BE193" s="133">
        <f t="shared" ca="1" si="114"/>
        <v>0</v>
      </c>
      <c r="BF193" s="133">
        <f t="shared" ca="1" si="114"/>
        <v>0</v>
      </c>
      <c r="BG193" s="133">
        <f t="shared" ca="1" si="114"/>
        <v>0</v>
      </c>
      <c r="BH193" s="133">
        <f t="shared" ca="1" si="114"/>
        <v>0</v>
      </c>
    </row>
    <row r="194" spans="1:60">
      <c r="A194" s="104"/>
      <c r="B194" s="104"/>
      <c r="C194" s="104">
        <v>81</v>
      </c>
      <c r="D194" s="104"/>
      <c r="E194" s="104" t="str">
        <f ca="1">OFFSET('Impact Inputs'!A$6,C194,0)</f>
        <v>Impact 28</v>
      </c>
      <c r="F194" s="104" t="str">
        <f ca="1">OFFSET('Impact Inputs'!C$6,C194,0)</f>
        <v>-</v>
      </c>
      <c r="G194" s="104"/>
      <c r="H194" s="104"/>
      <c r="I194" s="104"/>
      <c r="J194" s="104"/>
      <c r="K194" s="133">
        <f t="shared" ca="1" si="109"/>
        <v>0</v>
      </c>
      <c r="L194" s="133">
        <f t="shared" ca="1" si="114"/>
        <v>0</v>
      </c>
      <c r="M194" s="133">
        <f t="shared" ca="1" si="114"/>
        <v>0</v>
      </c>
      <c r="N194" s="133">
        <f t="shared" ca="1" si="114"/>
        <v>0</v>
      </c>
      <c r="O194" s="133">
        <f t="shared" ca="1" si="114"/>
        <v>0</v>
      </c>
      <c r="P194" s="133">
        <f t="shared" ca="1" si="114"/>
        <v>0</v>
      </c>
      <c r="Q194" s="133">
        <f t="shared" ca="1" si="114"/>
        <v>0</v>
      </c>
      <c r="R194" s="133">
        <f t="shared" ca="1" si="114"/>
        <v>0</v>
      </c>
      <c r="S194" s="133">
        <f t="shared" ca="1" si="114"/>
        <v>0</v>
      </c>
      <c r="T194" s="133">
        <f t="shared" ca="1" si="114"/>
        <v>0</v>
      </c>
      <c r="U194" s="133">
        <f t="shared" ca="1" si="114"/>
        <v>0</v>
      </c>
      <c r="V194" s="133">
        <f t="shared" ca="1" si="114"/>
        <v>0</v>
      </c>
      <c r="W194" s="133">
        <f t="shared" ca="1" si="114"/>
        <v>0</v>
      </c>
      <c r="X194" s="133">
        <f t="shared" ca="1" si="114"/>
        <v>0</v>
      </c>
      <c r="Y194" s="133">
        <f t="shared" ca="1" si="114"/>
        <v>0</v>
      </c>
      <c r="Z194" s="133">
        <f t="shared" ca="1" si="114"/>
        <v>0</v>
      </c>
      <c r="AA194" s="133">
        <f t="shared" ca="1" si="114"/>
        <v>0</v>
      </c>
      <c r="AB194" s="133">
        <f t="shared" ca="1" si="114"/>
        <v>0</v>
      </c>
      <c r="AC194" s="133">
        <f t="shared" ca="1" si="114"/>
        <v>0</v>
      </c>
      <c r="AD194" s="133">
        <f t="shared" ca="1" si="114"/>
        <v>0</v>
      </c>
      <c r="AE194" s="133">
        <f t="shared" ca="1" si="114"/>
        <v>0</v>
      </c>
      <c r="AF194" s="133">
        <f t="shared" ca="1" si="114"/>
        <v>0</v>
      </c>
      <c r="AG194" s="133">
        <f t="shared" ca="1" si="114"/>
        <v>0</v>
      </c>
      <c r="AH194" s="133">
        <f t="shared" ca="1" si="114"/>
        <v>0</v>
      </c>
      <c r="AI194" s="133">
        <f t="shared" ca="1" si="114"/>
        <v>0</v>
      </c>
      <c r="AJ194" s="133">
        <f t="shared" ca="1" si="114"/>
        <v>0</v>
      </c>
      <c r="AK194" s="133">
        <f t="shared" ca="1" si="114"/>
        <v>0</v>
      </c>
      <c r="AL194" s="133">
        <f t="shared" ca="1" si="114"/>
        <v>0</v>
      </c>
      <c r="AM194" s="133">
        <f t="shared" ca="1" si="114"/>
        <v>0</v>
      </c>
      <c r="AN194" s="133">
        <f t="shared" ca="1" si="114"/>
        <v>0</v>
      </c>
      <c r="AO194" s="133">
        <f t="shared" ca="1" si="114"/>
        <v>0</v>
      </c>
      <c r="AP194" s="133">
        <f t="shared" ca="1" si="114"/>
        <v>0</v>
      </c>
      <c r="AQ194" s="133">
        <f t="shared" ca="1" si="114"/>
        <v>0</v>
      </c>
      <c r="AR194" s="133">
        <f t="shared" ca="1" si="114"/>
        <v>0</v>
      </c>
      <c r="AS194" s="133">
        <f t="shared" ca="1" si="114"/>
        <v>0</v>
      </c>
      <c r="AT194" s="133">
        <f t="shared" ca="1" si="114"/>
        <v>0</v>
      </c>
      <c r="AU194" s="133">
        <f t="shared" ca="1" si="114"/>
        <v>0</v>
      </c>
      <c r="AV194" s="133">
        <f t="shared" ca="1" si="114"/>
        <v>0</v>
      </c>
      <c r="AW194" s="133">
        <f t="shared" ca="1" si="114"/>
        <v>0</v>
      </c>
      <c r="AX194" s="133">
        <f t="shared" ca="1" si="114"/>
        <v>0</v>
      </c>
      <c r="AY194" s="133">
        <f t="shared" ca="1" si="114"/>
        <v>0</v>
      </c>
      <c r="AZ194" s="133">
        <f t="shared" ca="1" si="114"/>
        <v>0</v>
      </c>
      <c r="BA194" s="133">
        <f t="shared" ca="1" si="114"/>
        <v>0</v>
      </c>
      <c r="BB194" s="133">
        <f t="shared" ca="1" si="114"/>
        <v>0</v>
      </c>
      <c r="BC194" s="133">
        <f t="shared" ca="1" si="114"/>
        <v>0</v>
      </c>
      <c r="BD194" s="133">
        <f t="shared" ca="1" si="114"/>
        <v>0</v>
      </c>
      <c r="BE194" s="133">
        <f t="shared" ca="1" si="114"/>
        <v>0</v>
      </c>
      <c r="BF194" s="133">
        <f t="shared" ca="1" si="114"/>
        <v>0</v>
      </c>
      <c r="BG194" s="133">
        <f t="shared" ca="1" si="114"/>
        <v>0</v>
      </c>
      <c r="BH194" s="133">
        <f t="shared" ca="1" si="114"/>
        <v>0</v>
      </c>
    </row>
    <row r="195" spans="1:60">
      <c r="A195" s="104"/>
      <c r="B195" s="104"/>
      <c r="C195" s="106">
        <v>84</v>
      </c>
      <c r="D195" s="104"/>
      <c r="E195" s="104" t="str">
        <f ca="1">OFFSET('Impact Inputs'!A$6,C195,0)</f>
        <v>Impact 29</v>
      </c>
      <c r="F195" s="104" t="str">
        <f ca="1">OFFSET('Impact Inputs'!C$6,C195,0)</f>
        <v>-</v>
      </c>
      <c r="G195" s="104"/>
      <c r="H195" s="104"/>
      <c r="I195" s="104"/>
      <c r="J195" s="104"/>
      <c r="K195" s="133">
        <f t="shared" ca="1" si="109"/>
        <v>0</v>
      </c>
      <c r="L195" s="133">
        <f t="shared" ca="1" si="114"/>
        <v>0</v>
      </c>
      <c r="M195" s="133">
        <f t="shared" ca="1" si="114"/>
        <v>0</v>
      </c>
      <c r="N195" s="133">
        <f t="shared" ca="1" si="114"/>
        <v>0</v>
      </c>
      <c r="O195" s="133">
        <f t="shared" ca="1" si="114"/>
        <v>0</v>
      </c>
      <c r="P195" s="133">
        <f t="shared" ca="1" si="114"/>
        <v>0</v>
      </c>
      <c r="Q195" s="133">
        <f t="shared" ca="1" si="114"/>
        <v>0</v>
      </c>
      <c r="R195" s="133">
        <f t="shared" ca="1" si="114"/>
        <v>0</v>
      </c>
      <c r="S195" s="133">
        <f t="shared" ca="1" si="114"/>
        <v>0</v>
      </c>
      <c r="T195" s="133">
        <f t="shared" ca="1" si="114"/>
        <v>0</v>
      </c>
      <c r="U195" s="133">
        <f t="shared" ca="1" si="114"/>
        <v>0</v>
      </c>
      <c r="V195" s="133">
        <f t="shared" ca="1" si="114"/>
        <v>0</v>
      </c>
      <c r="W195" s="133">
        <f t="shared" ca="1" si="114"/>
        <v>0</v>
      </c>
      <c r="X195" s="133">
        <f t="shared" ca="1" si="114"/>
        <v>0</v>
      </c>
      <c r="Y195" s="133">
        <f t="shared" ca="1" si="114"/>
        <v>0</v>
      </c>
      <c r="Z195" s="133">
        <f t="shared" ca="1" si="114"/>
        <v>0</v>
      </c>
      <c r="AA195" s="133">
        <f t="shared" ca="1" si="114"/>
        <v>0</v>
      </c>
      <c r="AB195" s="133">
        <f t="shared" ca="1" si="114"/>
        <v>0</v>
      </c>
      <c r="AC195" s="133">
        <f t="shared" ca="1" si="114"/>
        <v>0</v>
      </c>
      <c r="AD195" s="133">
        <f t="shared" ca="1" si="114"/>
        <v>0</v>
      </c>
      <c r="AE195" s="133">
        <f t="shared" ca="1" si="114"/>
        <v>0</v>
      </c>
      <c r="AF195" s="133">
        <f t="shared" ca="1" si="114"/>
        <v>0</v>
      </c>
      <c r="AG195" s="133">
        <f t="shared" ca="1" si="114"/>
        <v>0</v>
      </c>
      <c r="AH195" s="133">
        <f t="shared" ca="1" si="114"/>
        <v>0</v>
      </c>
      <c r="AI195" s="133">
        <f t="shared" ca="1" si="114"/>
        <v>0</v>
      </c>
      <c r="AJ195" s="133">
        <f t="shared" ca="1" si="114"/>
        <v>0</v>
      </c>
      <c r="AK195" s="133">
        <f t="shared" ca="1" si="114"/>
        <v>0</v>
      </c>
      <c r="AL195" s="133">
        <f t="shared" ca="1" si="114"/>
        <v>0</v>
      </c>
      <c r="AM195" s="133">
        <f t="shared" ca="1" si="114"/>
        <v>0</v>
      </c>
      <c r="AN195" s="133">
        <f t="shared" ca="1" si="114"/>
        <v>0</v>
      </c>
      <c r="AO195" s="133">
        <f t="shared" ca="1" si="114"/>
        <v>0</v>
      </c>
      <c r="AP195" s="133">
        <f t="shared" ca="1" si="114"/>
        <v>0</v>
      </c>
      <c r="AQ195" s="133">
        <f t="shared" ca="1" si="114"/>
        <v>0</v>
      </c>
      <c r="AR195" s="133">
        <f t="shared" ca="1" si="114"/>
        <v>0</v>
      </c>
      <c r="AS195" s="133">
        <f t="shared" ca="1" si="114"/>
        <v>0</v>
      </c>
      <c r="AT195" s="133">
        <f t="shared" ca="1" si="114"/>
        <v>0</v>
      </c>
      <c r="AU195" s="133">
        <f t="shared" ca="1" si="114"/>
        <v>0</v>
      </c>
      <c r="AV195" s="133">
        <f t="shared" ca="1" si="114"/>
        <v>0</v>
      </c>
      <c r="AW195" s="133">
        <f t="shared" ca="1" si="114"/>
        <v>0</v>
      </c>
      <c r="AX195" s="133">
        <f t="shared" ca="1" si="114"/>
        <v>0</v>
      </c>
      <c r="AY195" s="133">
        <f t="shared" ca="1" si="114"/>
        <v>0</v>
      </c>
      <c r="AZ195" s="133">
        <f t="shared" ca="1" si="114"/>
        <v>0</v>
      </c>
      <c r="BA195" s="133">
        <f t="shared" ca="1" si="114"/>
        <v>0</v>
      </c>
      <c r="BB195" s="133">
        <f t="shared" ca="1" si="114"/>
        <v>0</v>
      </c>
      <c r="BC195" s="133">
        <f t="shared" ca="1" si="114"/>
        <v>0</v>
      </c>
      <c r="BD195" s="133">
        <f t="shared" ca="1" si="114"/>
        <v>0</v>
      </c>
      <c r="BE195" s="133">
        <f t="shared" ca="1" si="114"/>
        <v>0</v>
      </c>
      <c r="BF195" s="133">
        <f t="shared" ca="1" si="114"/>
        <v>0</v>
      </c>
      <c r="BG195" s="133">
        <f t="shared" ca="1" si="114"/>
        <v>0</v>
      </c>
      <c r="BH195" s="133">
        <f t="shared" ca="1" si="114"/>
        <v>0</v>
      </c>
    </row>
    <row r="196" spans="1:60">
      <c r="A196" s="104"/>
      <c r="B196" s="104"/>
      <c r="C196" s="104">
        <v>87</v>
      </c>
      <c r="D196" s="104"/>
      <c r="E196" s="104" t="str">
        <f ca="1">OFFSET('Impact Inputs'!A$6,C196,0)</f>
        <v>Impact 30</v>
      </c>
      <c r="F196" s="104" t="str">
        <f ca="1">OFFSET('Impact Inputs'!C$6,C196,0)</f>
        <v>-</v>
      </c>
      <c r="G196" s="104"/>
      <c r="H196" s="104"/>
      <c r="I196" s="104"/>
      <c r="J196" s="104"/>
      <c r="K196" s="133">
        <f t="shared" ca="1" si="109"/>
        <v>0</v>
      </c>
      <c r="L196" s="133">
        <f t="shared" ca="1" si="114"/>
        <v>0</v>
      </c>
      <c r="M196" s="133">
        <f t="shared" ca="1" si="114"/>
        <v>0</v>
      </c>
      <c r="N196" s="133">
        <f t="shared" ca="1" si="114"/>
        <v>0</v>
      </c>
      <c r="O196" s="133">
        <f t="shared" ca="1" si="114"/>
        <v>0</v>
      </c>
      <c r="P196" s="133">
        <f t="shared" ca="1" si="114"/>
        <v>0</v>
      </c>
      <c r="Q196" s="133">
        <f t="shared" ca="1" si="114"/>
        <v>0</v>
      </c>
      <c r="R196" s="133">
        <f t="shared" ca="1" si="114"/>
        <v>0</v>
      </c>
      <c r="S196" s="133">
        <f t="shared" ca="1" si="114"/>
        <v>0</v>
      </c>
      <c r="T196" s="133">
        <f t="shared" ca="1" si="114"/>
        <v>0</v>
      </c>
      <c r="U196" s="133">
        <f t="shared" ca="1" si="114"/>
        <v>0</v>
      </c>
      <c r="V196" s="133">
        <f t="shared" ca="1" si="114"/>
        <v>0</v>
      </c>
      <c r="W196" s="133">
        <f t="shared" ca="1" si="114"/>
        <v>0</v>
      </c>
      <c r="X196" s="133">
        <f t="shared" ca="1" si="114"/>
        <v>0</v>
      </c>
      <c r="Y196" s="133">
        <f t="shared" ca="1" si="114"/>
        <v>0</v>
      </c>
      <c r="Z196" s="133">
        <f t="shared" ca="1" si="114"/>
        <v>0</v>
      </c>
      <c r="AA196" s="133">
        <f t="shared" ca="1" si="114"/>
        <v>0</v>
      </c>
      <c r="AB196" s="133">
        <f t="shared" ca="1" si="114"/>
        <v>0</v>
      </c>
      <c r="AC196" s="133">
        <f t="shared" ca="1" si="114"/>
        <v>0</v>
      </c>
      <c r="AD196" s="133">
        <f t="shared" ca="1" si="114"/>
        <v>0</v>
      </c>
      <c r="AE196" s="133">
        <f t="shared" ca="1" si="114"/>
        <v>0</v>
      </c>
      <c r="AF196" s="133">
        <f t="shared" ca="1" si="114"/>
        <v>0</v>
      </c>
      <c r="AG196" s="133">
        <f t="shared" ca="1" si="114"/>
        <v>0</v>
      </c>
      <c r="AH196" s="133">
        <f t="shared" ca="1" si="114"/>
        <v>0</v>
      </c>
      <c r="AI196" s="133">
        <f t="shared" ca="1" si="114"/>
        <v>0</v>
      </c>
      <c r="AJ196" s="133">
        <f t="shared" ca="1" si="114"/>
        <v>0</v>
      </c>
      <c r="AK196" s="133">
        <f t="shared" ca="1" si="114"/>
        <v>0</v>
      </c>
      <c r="AL196" s="133">
        <f t="shared" ca="1" si="114"/>
        <v>0</v>
      </c>
      <c r="AM196" s="133">
        <f t="shared" ca="1" si="114"/>
        <v>0</v>
      </c>
      <c r="AN196" s="133">
        <f t="shared" ca="1" si="114"/>
        <v>0</v>
      </c>
      <c r="AO196" s="133">
        <f t="shared" ca="1" si="114"/>
        <v>0</v>
      </c>
      <c r="AP196" s="133">
        <f t="shared" ca="1" si="114"/>
        <v>0</v>
      </c>
      <c r="AQ196" s="133">
        <f t="shared" ca="1" si="114"/>
        <v>0</v>
      </c>
      <c r="AR196" s="133">
        <f t="shared" ca="1" si="114"/>
        <v>0</v>
      </c>
      <c r="AS196" s="133">
        <f t="shared" ca="1" si="114"/>
        <v>0</v>
      </c>
      <c r="AT196" s="133">
        <f t="shared" ca="1" si="114"/>
        <v>0</v>
      </c>
      <c r="AU196" s="133">
        <f t="shared" ca="1" si="114"/>
        <v>0</v>
      </c>
      <c r="AV196" s="133">
        <f t="shared" ca="1" si="114"/>
        <v>0</v>
      </c>
      <c r="AW196" s="133">
        <f t="shared" ca="1" si="114"/>
        <v>0</v>
      </c>
      <c r="AX196" s="133">
        <f t="shared" ca="1" si="114"/>
        <v>0</v>
      </c>
      <c r="AY196" s="133">
        <f t="shared" ca="1" si="114"/>
        <v>0</v>
      </c>
      <c r="AZ196" s="133">
        <f t="shared" ca="1" si="114"/>
        <v>0</v>
      </c>
      <c r="BA196" s="133">
        <f t="shared" ca="1" si="114"/>
        <v>0</v>
      </c>
      <c r="BB196" s="133">
        <f t="shared" ca="1" si="114"/>
        <v>0</v>
      </c>
      <c r="BC196" s="133">
        <f t="shared" ca="1" si="114"/>
        <v>0</v>
      </c>
      <c r="BD196" s="133">
        <f t="shared" ca="1" si="114"/>
        <v>0</v>
      </c>
      <c r="BE196" s="133">
        <f t="shared" ca="1" si="114"/>
        <v>0</v>
      </c>
      <c r="BF196" s="133">
        <f t="shared" ca="1" si="114"/>
        <v>0</v>
      </c>
      <c r="BG196" s="133">
        <f t="shared" ca="1" si="114"/>
        <v>0</v>
      </c>
      <c r="BH196" s="133">
        <f t="shared" ca="1" si="114"/>
        <v>0</v>
      </c>
    </row>
    <row r="197" spans="1:60">
      <c r="A197" s="104"/>
      <c r="B197" s="104"/>
      <c r="C197" s="106">
        <v>90</v>
      </c>
      <c r="D197" s="104"/>
      <c r="E197" s="104" t="str">
        <f ca="1">OFFSET('Impact Inputs'!A$6,C197,0)</f>
        <v>Impact 31</v>
      </c>
      <c r="F197" s="104" t="str">
        <f ca="1">OFFSET('Impact Inputs'!C$6,C197,0)</f>
        <v>-</v>
      </c>
      <c r="G197" s="104"/>
      <c r="H197" s="104"/>
      <c r="I197" s="104"/>
      <c r="J197" s="104"/>
      <c r="K197" s="133">
        <f t="shared" ca="1" si="109"/>
        <v>0</v>
      </c>
      <c r="L197" s="133">
        <f t="shared" ca="1" si="114"/>
        <v>0</v>
      </c>
      <c r="M197" s="133">
        <f t="shared" ca="1" si="114"/>
        <v>0</v>
      </c>
      <c r="N197" s="133">
        <f t="shared" ca="1" si="114"/>
        <v>0</v>
      </c>
      <c r="O197" s="133">
        <f t="shared" ca="1" si="114"/>
        <v>0</v>
      </c>
      <c r="P197" s="133">
        <f t="shared" ca="1" si="114"/>
        <v>0</v>
      </c>
      <c r="Q197" s="133">
        <f t="shared" ca="1" si="114"/>
        <v>0</v>
      </c>
      <c r="R197" s="133">
        <f t="shared" ca="1" si="114"/>
        <v>0</v>
      </c>
      <c r="S197" s="133">
        <f t="shared" ca="1" si="114"/>
        <v>0</v>
      </c>
      <c r="T197" s="133">
        <f t="shared" ca="1" si="114"/>
        <v>0</v>
      </c>
      <c r="U197" s="133">
        <f t="shared" ca="1" si="114"/>
        <v>0</v>
      </c>
      <c r="V197" s="133">
        <f t="shared" ca="1" si="114"/>
        <v>0</v>
      </c>
      <c r="W197" s="133">
        <f t="shared" ca="1" si="114"/>
        <v>0</v>
      </c>
      <c r="X197" s="133">
        <f t="shared" ca="1" si="114"/>
        <v>0</v>
      </c>
      <c r="Y197" s="133">
        <f t="shared" ca="1" si="114"/>
        <v>0</v>
      </c>
      <c r="Z197" s="133">
        <f t="shared" ca="1" si="114"/>
        <v>0</v>
      </c>
      <c r="AA197" s="133">
        <f t="shared" ca="1" si="114"/>
        <v>0</v>
      </c>
      <c r="AB197" s="133">
        <f t="shared" ca="1" si="114"/>
        <v>0</v>
      </c>
      <c r="AC197" s="133">
        <f t="shared" ca="1" si="114"/>
        <v>0</v>
      </c>
      <c r="AD197" s="133">
        <f t="shared" ca="1" si="114"/>
        <v>0</v>
      </c>
      <c r="AE197" s="133">
        <f t="shared" ca="1" si="114"/>
        <v>0</v>
      </c>
      <c r="AF197" s="133">
        <f t="shared" ca="1" si="114"/>
        <v>0</v>
      </c>
      <c r="AG197" s="133">
        <f t="shared" ca="1" si="114"/>
        <v>0</v>
      </c>
      <c r="AH197" s="133">
        <f t="shared" ca="1" si="114"/>
        <v>0</v>
      </c>
      <c r="AI197" s="133">
        <f t="shared" ca="1" si="114"/>
        <v>0</v>
      </c>
      <c r="AJ197" s="133">
        <f t="shared" ca="1" si="114"/>
        <v>0</v>
      </c>
      <c r="AK197" s="133">
        <f t="shared" ca="1" si="114"/>
        <v>0</v>
      </c>
      <c r="AL197" s="133">
        <f t="shared" ca="1" si="114"/>
        <v>0</v>
      </c>
      <c r="AM197" s="133">
        <f t="shared" ca="1" si="114"/>
        <v>0</v>
      </c>
      <c r="AN197" s="133">
        <f t="shared" ca="1" si="114"/>
        <v>0</v>
      </c>
      <c r="AO197" s="133">
        <f t="shared" ca="1" si="114"/>
        <v>0</v>
      </c>
      <c r="AP197" s="133">
        <f t="shared" ca="1" si="114"/>
        <v>0</v>
      </c>
      <c r="AQ197" s="133">
        <f t="shared" ca="1" si="114"/>
        <v>0</v>
      </c>
      <c r="AR197" s="133">
        <f t="shared" ca="1" si="114"/>
        <v>0</v>
      </c>
      <c r="AS197" s="133">
        <f t="shared" ca="1" si="114"/>
        <v>0</v>
      </c>
      <c r="AT197" s="133">
        <f t="shared" ca="1" si="114"/>
        <v>0</v>
      </c>
      <c r="AU197" s="133">
        <f t="shared" ca="1" si="114"/>
        <v>0</v>
      </c>
      <c r="AV197" s="133">
        <f t="shared" ca="1" si="114"/>
        <v>0</v>
      </c>
      <c r="AW197" s="133">
        <f t="shared" ca="1" si="114"/>
        <v>0</v>
      </c>
      <c r="AX197" s="133">
        <f t="shared" ca="1" si="114"/>
        <v>0</v>
      </c>
      <c r="AY197" s="133">
        <f t="shared" ca="1" si="114"/>
        <v>0</v>
      </c>
      <c r="AZ197" s="133">
        <f t="shared" ca="1" si="114"/>
        <v>0</v>
      </c>
      <c r="BA197" s="133">
        <f t="shared" ca="1" si="114"/>
        <v>0</v>
      </c>
      <c r="BB197" s="133">
        <f t="shared" ca="1" si="114"/>
        <v>0</v>
      </c>
      <c r="BC197" s="133">
        <f t="shared" ca="1" si="114"/>
        <v>0</v>
      </c>
      <c r="BD197" s="133">
        <f t="shared" ca="1" si="114"/>
        <v>0</v>
      </c>
      <c r="BE197" s="133">
        <f t="shared" ca="1" si="114"/>
        <v>0</v>
      </c>
      <c r="BF197" s="133">
        <f t="shared" ca="1" si="114"/>
        <v>0</v>
      </c>
      <c r="BG197" s="133">
        <f t="shared" ca="1" si="114"/>
        <v>0</v>
      </c>
      <c r="BH197" s="133">
        <f t="shared" ca="1" si="114"/>
        <v>0</v>
      </c>
    </row>
    <row r="198" spans="1:60">
      <c r="A198" s="104"/>
      <c r="B198" s="104"/>
      <c r="C198" s="104">
        <v>93</v>
      </c>
      <c r="D198" s="104"/>
      <c r="E198" s="104" t="str">
        <f ca="1">OFFSET('Impact Inputs'!A$6,C198,0)</f>
        <v>Impact 32</v>
      </c>
      <c r="F198" s="104" t="str">
        <f ca="1">OFFSET('Impact Inputs'!C$6,C198,0)</f>
        <v>-</v>
      </c>
      <c r="G198" s="104"/>
      <c r="H198" s="104"/>
      <c r="I198" s="104"/>
      <c r="J198" s="104"/>
      <c r="K198" s="133">
        <f t="shared" ca="1" si="109"/>
        <v>0</v>
      </c>
      <c r="L198" s="133">
        <f t="shared" ca="1" si="114"/>
        <v>0</v>
      </c>
      <c r="M198" s="133">
        <f t="shared" ca="1" si="114"/>
        <v>0</v>
      </c>
      <c r="N198" s="133">
        <f t="shared" ca="1" si="114"/>
        <v>0</v>
      </c>
      <c r="O198" s="133">
        <f t="shared" ca="1" si="114"/>
        <v>0</v>
      </c>
      <c r="P198" s="133">
        <f t="shared" ca="1" si="114"/>
        <v>0</v>
      </c>
      <c r="Q198" s="133">
        <f t="shared" ca="1" si="114"/>
        <v>0</v>
      </c>
      <c r="R198" s="133">
        <f t="shared" ca="1" si="114"/>
        <v>0</v>
      </c>
      <c r="S198" s="133">
        <f t="shared" ca="1" si="114"/>
        <v>0</v>
      </c>
      <c r="T198" s="133">
        <f t="shared" ca="1" si="114"/>
        <v>0</v>
      </c>
      <c r="U198" s="133">
        <f t="shared" ca="1" si="114"/>
        <v>0</v>
      </c>
      <c r="V198" s="133">
        <f t="shared" ca="1" si="114"/>
        <v>0</v>
      </c>
      <c r="W198" s="133">
        <f t="shared" ca="1" si="114"/>
        <v>0</v>
      </c>
      <c r="X198" s="133">
        <f t="shared" ca="1" si="114"/>
        <v>0</v>
      </c>
      <c r="Y198" s="133">
        <f t="shared" ca="1" si="114"/>
        <v>0</v>
      </c>
      <c r="Z198" s="133">
        <f t="shared" ca="1" si="114"/>
        <v>0</v>
      </c>
      <c r="AA198" s="133">
        <f t="shared" ca="1" si="114"/>
        <v>0</v>
      </c>
      <c r="AB198" s="133">
        <f t="shared" ca="1" si="114"/>
        <v>0</v>
      </c>
      <c r="AC198" s="133">
        <f t="shared" ca="1" si="114"/>
        <v>0</v>
      </c>
      <c r="AD198" s="133">
        <f t="shared" ca="1" si="114"/>
        <v>0</v>
      </c>
      <c r="AE198" s="133">
        <f t="shared" ca="1" si="114"/>
        <v>0</v>
      </c>
      <c r="AF198" s="133">
        <f t="shared" ca="1" si="114"/>
        <v>0</v>
      </c>
      <c r="AG198" s="133">
        <f t="shared" ca="1" si="114"/>
        <v>0</v>
      </c>
      <c r="AH198" s="133">
        <f t="shared" ca="1" si="114"/>
        <v>0</v>
      </c>
      <c r="AI198" s="133">
        <f t="shared" ca="1" si="114"/>
        <v>0</v>
      </c>
      <c r="AJ198" s="133">
        <f t="shared" ca="1" si="114"/>
        <v>0</v>
      </c>
      <c r="AK198" s="133">
        <f t="shared" ca="1" si="114"/>
        <v>0</v>
      </c>
      <c r="AL198" s="133">
        <f t="shared" ref="L198:BH203" ca="1" si="115">IFERROR(AL145/AL$164,0)</f>
        <v>0</v>
      </c>
      <c r="AM198" s="133">
        <f t="shared" ca="1" si="115"/>
        <v>0</v>
      </c>
      <c r="AN198" s="133">
        <f t="shared" ca="1" si="115"/>
        <v>0</v>
      </c>
      <c r="AO198" s="133">
        <f t="shared" ca="1" si="115"/>
        <v>0</v>
      </c>
      <c r="AP198" s="133">
        <f t="shared" ca="1" si="115"/>
        <v>0</v>
      </c>
      <c r="AQ198" s="133">
        <f t="shared" ca="1" si="115"/>
        <v>0</v>
      </c>
      <c r="AR198" s="133">
        <f t="shared" ca="1" si="115"/>
        <v>0</v>
      </c>
      <c r="AS198" s="133">
        <f t="shared" ca="1" si="115"/>
        <v>0</v>
      </c>
      <c r="AT198" s="133">
        <f t="shared" ca="1" si="115"/>
        <v>0</v>
      </c>
      <c r="AU198" s="133">
        <f t="shared" ca="1" si="115"/>
        <v>0</v>
      </c>
      <c r="AV198" s="133">
        <f t="shared" ca="1" si="115"/>
        <v>0</v>
      </c>
      <c r="AW198" s="133">
        <f t="shared" ca="1" si="115"/>
        <v>0</v>
      </c>
      <c r="AX198" s="133">
        <f t="shared" ca="1" si="115"/>
        <v>0</v>
      </c>
      <c r="AY198" s="133">
        <f t="shared" ca="1" si="115"/>
        <v>0</v>
      </c>
      <c r="AZ198" s="133">
        <f t="shared" ca="1" si="115"/>
        <v>0</v>
      </c>
      <c r="BA198" s="133">
        <f t="shared" ca="1" si="115"/>
        <v>0</v>
      </c>
      <c r="BB198" s="133">
        <f t="shared" ca="1" si="115"/>
        <v>0</v>
      </c>
      <c r="BC198" s="133">
        <f t="shared" ca="1" si="115"/>
        <v>0</v>
      </c>
      <c r="BD198" s="133">
        <f t="shared" ca="1" si="115"/>
        <v>0</v>
      </c>
      <c r="BE198" s="133">
        <f t="shared" ca="1" si="115"/>
        <v>0</v>
      </c>
      <c r="BF198" s="133">
        <f t="shared" ca="1" si="115"/>
        <v>0</v>
      </c>
      <c r="BG198" s="133">
        <f t="shared" ca="1" si="115"/>
        <v>0</v>
      </c>
      <c r="BH198" s="133">
        <f t="shared" ca="1" si="115"/>
        <v>0</v>
      </c>
    </row>
    <row r="199" spans="1:60">
      <c r="A199" s="104"/>
      <c r="B199" s="104"/>
      <c r="C199" s="106">
        <v>96</v>
      </c>
      <c r="D199" s="104"/>
      <c r="E199" s="104" t="str">
        <f ca="1">OFFSET('Impact Inputs'!A$6,C199,0)</f>
        <v>Impact 33</v>
      </c>
      <c r="F199" s="104" t="str">
        <f ca="1">OFFSET('Impact Inputs'!C$6,C199,0)</f>
        <v>-</v>
      </c>
      <c r="G199" s="104"/>
      <c r="H199" s="104"/>
      <c r="I199" s="104"/>
      <c r="J199" s="104"/>
      <c r="K199" s="133">
        <f t="shared" ca="1" si="109"/>
        <v>0</v>
      </c>
      <c r="L199" s="133">
        <f t="shared" ca="1" si="115"/>
        <v>0</v>
      </c>
      <c r="M199" s="133">
        <f t="shared" ca="1" si="115"/>
        <v>0</v>
      </c>
      <c r="N199" s="133">
        <f t="shared" ca="1" si="115"/>
        <v>0</v>
      </c>
      <c r="O199" s="133">
        <f t="shared" ca="1" si="115"/>
        <v>0</v>
      </c>
      <c r="P199" s="133">
        <f t="shared" ca="1" si="115"/>
        <v>0</v>
      </c>
      <c r="Q199" s="133">
        <f t="shared" ca="1" si="115"/>
        <v>0</v>
      </c>
      <c r="R199" s="133">
        <f t="shared" ca="1" si="115"/>
        <v>0</v>
      </c>
      <c r="S199" s="133">
        <f t="shared" ca="1" si="115"/>
        <v>0</v>
      </c>
      <c r="T199" s="133">
        <f t="shared" ca="1" si="115"/>
        <v>0</v>
      </c>
      <c r="U199" s="133">
        <f t="shared" ca="1" si="115"/>
        <v>0</v>
      </c>
      <c r="V199" s="133">
        <f t="shared" ca="1" si="115"/>
        <v>0</v>
      </c>
      <c r="W199" s="133">
        <f t="shared" ca="1" si="115"/>
        <v>0</v>
      </c>
      <c r="X199" s="133">
        <f t="shared" ca="1" si="115"/>
        <v>0</v>
      </c>
      <c r="Y199" s="133">
        <f t="shared" ca="1" si="115"/>
        <v>0</v>
      </c>
      <c r="Z199" s="133">
        <f t="shared" ca="1" si="115"/>
        <v>0</v>
      </c>
      <c r="AA199" s="133">
        <f t="shared" ca="1" si="115"/>
        <v>0</v>
      </c>
      <c r="AB199" s="133">
        <f t="shared" ca="1" si="115"/>
        <v>0</v>
      </c>
      <c r="AC199" s="133">
        <f t="shared" ca="1" si="115"/>
        <v>0</v>
      </c>
      <c r="AD199" s="133">
        <f t="shared" ca="1" si="115"/>
        <v>0</v>
      </c>
      <c r="AE199" s="133">
        <f t="shared" ca="1" si="115"/>
        <v>0</v>
      </c>
      <c r="AF199" s="133">
        <f t="shared" ca="1" si="115"/>
        <v>0</v>
      </c>
      <c r="AG199" s="133">
        <f t="shared" ca="1" si="115"/>
        <v>0</v>
      </c>
      <c r="AH199" s="133">
        <f t="shared" ca="1" si="115"/>
        <v>0</v>
      </c>
      <c r="AI199" s="133">
        <f t="shared" ca="1" si="115"/>
        <v>0</v>
      </c>
      <c r="AJ199" s="133">
        <f t="shared" ca="1" si="115"/>
        <v>0</v>
      </c>
      <c r="AK199" s="133">
        <f t="shared" ca="1" si="115"/>
        <v>0</v>
      </c>
      <c r="AL199" s="133">
        <f t="shared" ca="1" si="115"/>
        <v>0</v>
      </c>
      <c r="AM199" s="133">
        <f t="shared" ca="1" si="115"/>
        <v>0</v>
      </c>
      <c r="AN199" s="133">
        <f t="shared" ca="1" si="115"/>
        <v>0</v>
      </c>
      <c r="AO199" s="133">
        <f t="shared" ca="1" si="115"/>
        <v>0</v>
      </c>
      <c r="AP199" s="133">
        <f t="shared" ca="1" si="115"/>
        <v>0</v>
      </c>
      <c r="AQ199" s="133">
        <f t="shared" ca="1" si="115"/>
        <v>0</v>
      </c>
      <c r="AR199" s="133">
        <f t="shared" ca="1" si="115"/>
        <v>0</v>
      </c>
      <c r="AS199" s="133">
        <f t="shared" ca="1" si="115"/>
        <v>0</v>
      </c>
      <c r="AT199" s="133">
        <f t="shared" ca="1" si="115"/>
        <v>0</v>
      </c>
      <c r="AU199" s="133">
        <f t="shared" ca="1" si="115"/>
        <v>0</v>
      </c>
      <c r="AV199" s="133">
        <f t="shared" ca="1" si="115"/>
        <v>0</v>
      </c>
      <c r="AW199" s="133">
        <f t="shared" ca="1" si="115"/>
        <v>0</v>
      </c>
      <c r="AX199" s="133">
        <f t="shared" ca="1" si="115"/>
        <v>0</v>
      </c>
      <c r="AY199" s="133">
        <f t="shared" ca="1" si="115"/>
        <v>0</v>
      </c>
      <c r="AZ199" s="133">
        <f t="shared" ca="1" si="115"/>
        <v>0</v>
      </c>
      <c r="BA199" s="133">
        <f t="shared" ca="1" si="115"/>
        <v>0</v>
      </c>
      <c r="BB199" s="133">
        <f t="shared" ca="1" si="115"/>
        <v>0</v>
      </c>
      <c r="BC199" s="133">
        <f t="shared" ca="1" si="115"/>
        <v>0</v>
      </c>
      <c r="BD199" s="133">
        <f t="shared" ca="1" si="115"/>
        <v>0</v>
      </c>
      <c r="BE199" s="133">
        <f t="shared" ca="1" si="115"/>
        <v>0</v>
      </c>
      <c r="BF199" s="133">
        <f t="shared" ca="1" si="115"/>
        <v>0</v>
      </c>
      <c r="BG199" s="133">
        <f t="shared" ca="1" si="115"/>
        <v>0</v>
      </c>
      <c r="BH199" s="133">
        <f t="shared" ca="1" si="115"/>
        <v>0</v>
      </c>
    </row>
    <row r="200" spans="1:60">
      <c r="A200" s="104"/>
      <c r="B200" s="104"/>
      <c r="C200" s="104">
        <v>99</v>
      </c>
      <c r="D200" s="104"/>
      <c r="E200" s="104" t="str">
        <f ca="1">OFFSET('Impact Inputs'!A$6,C200,0)</f>
        <v>Impact 34</v>
      </c>
      <c r="F200" s="104" t="str">
        <f ca="1">OFFSET('Impact Inputs'!C$6,C200,0)</f>
        <v>-</v>
      </c>
      <c r="G200" s="104"/>
      <c r="H200" s="104"/>
      <c r="I200" s="104"/>
      <c r="J200" s="104"/>
      <c r="K200" s="133">
        <f t="shared" ca="1" si="109"/>
        <v>0</v>
      </c>
      <c r="L200" s="133">
        <f t="shared" ca="1" si="115"/>
        <v>0</v>
      </c>
      <c r="M200" s="133">
        <f t="shared" ca="1" si="115"/>
        <v>0</v>
      </c>
      <c r="N200" s="133">
        <f t="shared" ca="1" si="115"/>
        <v>0</v>
      </c>
      <c r="O200" s="133">
        <f t="shared" ca="1" si="115"/>
        <v>0</v>
      </c>
      <c r="P200" s="133">
        <f t="shared" ca="1" si="115"/>
        <v>0</v>
      </c>
      <c r="Q200" s="133">
        <f t="shared" ca="1" si="115"/>
        <v>0</v>
      </c>
      <c r="R200" s="133">
        <f t="shared" ca="1" si="115"/>
        <v>0</v>
      </c>
      <c r="S200" s="133">
        <f t="shared" ca="1" si="115"/>
        <v>0</v>
      </c>
      <c r="T200" s="133">
        <f t="shared" ca="1" si="115"/>
        <v>0</v>
      </c>
      <c r="U200" s="133">
        <f t="shared" ca="1" si="115"/>
        <v>0</v>
      </c>
      <c r="V200" s="133">
        <f t="shared" ca="1" si="115"/>
        <v>0</v>
      </c>
      <c r="W200" s="133">
        <f t="shared" ca="1" si="115"/>
        <v>0</v>
      </c>
      <c r="X200" s="133">
        <f t="shared" ca="1" si="115"/>
        <v>0</v>
      </c>
      <c r="Y200" s="133">
        <f t="shared" ca="1" si="115"/>
        <v>0</v>
      </c>
      <c r="Z200" s="133">
        <f t="shared" ca="1" si="115"/>
        <v>0</v>
      </c>
      <c r="AA200" s="133">
        <f t="shared" ca="1" si="115"/>
        <v>0</v>
      </c>
      <c r="AB200" s="133">
        <f t="shared" ca="1" si="115"/>
        <v>0</v>
      </c>
      <c r="AC200" s="133">
        <f t="shared" ca="1" si="115"/>
        <v>0</v>
      </c>
      <c r="AD200" s="133">
        <f t="shared" ca="1" si="115"/>
        <v>0</v>
      </c>
      <c r="AE200" s="133">
        <f t="shared" ca="1" si="115"/>
        <v>0</v>
      </c>
      <c r="AF200" s="133">
        <f t="shared" ca="1" si="115"/>
        <v>0</v>
      </c>
      <c r="AG200" s="133">
        <f t="shared" ca="1" si="115"/>
        <v>0</v>
      </c>
      <c r="AH200" s="133">
        <f t="shared" ca="1" si="115"/>
        <v>0</v>
      </c>
      <c r="AI200" s="133">
        <f t="shared" ca="1" si="115"/>
        <v>0</v>
      </c>
      <c r="AJ200" s="133">
        <f t="shared" ca="1" si="115"/>
        <v>0</v>
      </c>
      <c r="AK200" s="133">
        <f t="shared" ca="1" si="115"/>
        <v>0</v>
      </c>
      <c r="AL200" s="133">
        <f t="shared" ca="1" si="115"/>
        <v>0</v>
      </c>
      <c r="AM200" s="133">
        <f t="shared" ca="1" si="115"/>
        <v>0</v>
      </c>
      <c r="AN200" s="133">
        <f t="shared" ca="1" si="115"/>
        <v>0</v>
      </c>
      <c r="AO200" s="133">
        <f t="shared" ca="1" si="115"/>
        <v>0</v>
      </c>
      <c r="AP200" s="133">
        <f t="shared" ca="1" si="115"/>
        <v>0</v>
      </c>
      <c r="AQ200" s="133">
        <f t="shared" ca="1" si="115"/>
        <v>0</v>
      </c>
      <c r="AR200" s="133">
        <f t="shared" ca="1" si="115"/>
        <v>0</v>
      </c>
      <c r="AS200" s="133">
        <f t="shared" ca="1" si="115"/>
        <v>0</v>
      </c>
      <c r="AT200" s="133">
        <f t="shared" ca="1" si="115"/>
        <v>0</v>
      </c>
      <c r="AU200" s="133">
        <f t="shared" ca="1" si="115"/>
        <v>0</v>
      </c>
      <c r="AV200" s="133">
        <f t="shared" ca="1" si="115"/>
        <v>0</v>
      </c>
      <c r="AW200" s="133">
        <f t="shared" ca="1" si="115"/>
        <v>0</v>
      </c>
      <c r="AX200" s="133">
        <f t="shared" ca="1" si="115"/>
        <v>0</v>
      </c>
      <c r="AY200" s="133">
        <f t="shared" ca="1" si="115"/>
        <v>0</v>
      </c>
      <c r="AZ200" s="133">
        <f t="shared" ca="1" si="115"/>
        <v>0</v>
      </c>
      <c r="BA200" s="133">
        <f t="shared" ca="1" si="115"/>
        <v>0</v>
      </c>
      <c r="BB200" s="133">
        <f t="shared" ca="1" si="115"/>
        <v>0</v>
      </c>
      <c r="BC200" s="133">
        <f t="shared" ca="1" si="115"/>
        <v>0</v>
      </c>
      <c r="BD200" s="133">
        <f t="shared" ca="1" si="115"/>
        <v>0</v>
      </c>
      <c r="BE200" s="133">
        <f t="shared" ca="1" si="115"/>
        <v>0</v>
      </c>
      <c r="BF200" s="133">
        <f t="shared" ca="1" si="115"/>
        <v>0</v>
      </c>
      <c r="BG200" s="133">
        <f t="shared" ca="1" si="115"/>
        <v>0</v>
      </c>
      <c r="BH200" s="133">
        <f t="shared" ca="1" si="115"/>
        <v>0</v>
      </c>
    </row>
    <row r="201" spans="1:60">
      <c r="A201" s="104"/>
      <c r="B201" s="104"/>
      <c r="C201" s="106">
        <v>102</v>
      </c>
      <c r="D201" s="104"/>
      <c r="E201" s="104" t="str">
        <f ca="1">OFFSET('Impact Inputs'!A$6,C201,0)</f>
        <v>Impact 35</v>
      </c>
      <c r="F201" s="104" t="str">
        <f ca="1">OFFSET('Impact Inputs'!C$6,C201,0)</f>
        <v>-</v>
      </c>
      <c r="G201" s="104"/>
      <c r="H201" s="104"/>
      <c r="I201" s="104"/>
      <c r="J201" s="104"/>
      <c r="K201" s="133">
        <f t="shared" ca="1" si="109"/>
        <v>0</v>
      </c>
      <c r="L201" s="133">
        <f t="shared" ca="1" si="115"/>
        <v>0</v>
      </c>
      <c r="M201" s="133">
        <f t="shared" ca="1" si="115"/>
        <v>0</v>
      </c>
      <c r="N201" s="133">
        <f t="shared" ca="1" si="115"/>
        <v>0</v>
      </c>
      <c r="O201" s="133">
        <f t="shared" ca="1" si="115"/>
        <v>0</v>
      </c>
      <c r="P201" s="133">
        <f t="shared" ca="1" si="115"/>
        <v>0</v>
      </c>
      <c r="Q201" s="133">
        <f t="shared" ca="1" si="115"/>
        <v>0</v>
      </c>
      <c r="R201" s="133">
        <f t="shared" ca="1" si="115"/>
        <v>0</v>
      </c>
      <c r="S201" s="133">
        <f t="shared" ca="1" si="115"/>
        <v>0</v>
      </c>
      <c r="T201" s="133">
        <f t="shared" ca="1" si="115"/>
        <v>0</v>
      </c>
      <c r="U201" s="133">
        <f t="shared" ca="1" si="115"/>
        <v>0</v>
      </c>
      <c r="V201" s="133">
        <f t="shared" ca="1" si="115"/>
        <v>0</v>
      </c>
      <c r="W201" s="133">
        <f t="shared" ca="1" si="115"/>
        <v>0</v>
      </c>
      <c r="X201" s="133">
        <f t="shared" ca="1" si="115"/>
        <v>0</v>
      </c>
      <c r="Y201" s="133">
        <f t="shared" ca="1" si="115"/>
        <v>0</v>
      </c>
      <c r="Z201" s="133">
        <f t="shared" ca="1" si="115"/>
        <v>0</v>
      </c>
      <c r="AA201" s="133">
        <f t="shared" ca="1" si="115"/>
        <v>0</v>
      </c>
      <c r="AB201" s="133">
        <f t="shared" ca="1" si="115"/>
        <v>0</v>
      </c>
      <c r="AC201" s="133">
        <f t="shared" ca="1" si="115"/>
        <v>0</v>
      </c>
      <c r="AD201" s="133">
        <f t="shared" ca="1" si="115"/>
        <v>0</v>
      </c>
      <c r="AE201" s="133">
        <f t="shared" ca="1" si="115"/>
        <v>0</v>
      </c>
      <c r="AF201" s="133">
        <f t="shared" ca="1" si="115"/>
        <v>0</v>
      </c>
      <c r="AG201" s="133">
        <f t="shared" ca="1" si="115"/>
        <v>0</v>
      </c>
      <c r="AH201" s="133">
        <f t="shared" ca="1" si="115"/>
        <v>0</v>
      </c>
      <c r="AI201" s="133">
        <f t="shared" ca="1" si="115"/>
        <v>0</v>
      </c>
      <c r="AJ201" s="133">
        <f t="shared" ca="1" si="115"/>
        <v>0</v>
      </c>
      <c r="AK201" s="133">
        <f t="shared" ca="1" si="115"/>
        <v>0</v>
      </c>
      <c r="AL201" s="133">
        <f t="shared" ca="1" si="115"/>
        <v>0</v>
      </c>
      <c r="AM201" s="133">
        <f t="shared" ca="1" si="115"/>
        <v>0</v>
      </c>
      <c r="AN201" s="133">
        <f t="shared" ca="1" si="115"/>
        <v>0</v>
      </c>
      <c r="AO201" s="133">
        <f t="shared" ca="1" si="115"/>
        <v>0</v>
      </c>
      <c r="AP201" s="133">
        <f t="shared" ca="1" si="115"/>
        <v>0</v>
      </c>
      <c r="AQ201" s="133">
        <f t="shared" ca="1" si="115"/>
        <v>0</v>
      </c>
      <c r="AR201" s="133">
        <f t="shared" ca="1" si="115"/>
        <v>0</v>
      </c>
      <c r="AS201" s="133">
        <f t="shared" ca="1" si="115"/>
        <v>0</v>
      </c>
      <c r="AT201" s="133">
        <f t="shared" ca="1" si="115"/>
        <v>0</v>
      </c>
      <c r="AU201" s="133">
        <f t="shared" ca="1" si="115"/>
        <v>0</v>
      </c>
      <c r="AV201" s="133">
        <f t="shared" ca="1" si="115"/>
        <v>0</v>
      </c>
      <c r="AW201" s="133">
        <f t="shared" ca="1" si="115"/>
        <v>0</v>
      </c>
      <c r="AX201" s="133">
        <f t="shared" ca="1" si="115"/>
        <v>0</v>
      </c>
      <c r="AY201" s="133">
        <f t="shared" ca="1" si="115"/>
        <v>0</v>
      </c>
      <c r="AZ201" s="133">
        <f t="shared" ca="1" si="115"/>
        <v>0</v>
      </c>
      <c r="BA201" s="133">
        <f t="shared" ca="1" si="115"/>
        <v>0</v>
      </c>
      <c r="BB201" s="133">
        <f t="shared" ca="1" si="115"/>
        <v>0</v>
      </c>
      <c r="BC201" s="133">
        <f t="shared" ca="1" si="115"/>
        <v>0</v>
      </c>
      <c r="BD201" s="133">
        <f t="shared" ca="1" si="115"/>
        <v>0</v>
      </c>
      <c r="BE201" s="133">
        <f t="shared" ca="1" si="115"/>
        <v>0</v>
      </c>
      <c r="BF201" s="133">
        <f t="shared" ca="1" si="115"/>
        <v>0</v>
      </c>
      <c r="BG201" s="133">
        <f t="shared" ca="1" si="115"/>
        <v>0</v>
      </c>
      <c r="BH201" s="133">
        <f t="shared" ca="1" si="115"/>
        <v>0</v>
      </c>
    </row>
    <row r="202" spans="1:60">
      <c r="A202" s="104"/>
      <c r="B202" s="104"/>
      <c r="C202" s="104">
        <v>105</v>
      </c>
      <c r="D202" s="104"/>
      <c r="E202" s="104" t="str">
        <f ca="1">OFFSET('Impact Inputs'!A$6,C202,0)</f>
        <v>Impact 36</v>
      </c>
      <c r="F202" s="104" t="str">
        <f ca="1">OFFSET('Impact Inputs'!C$6,C202,0)</f>
        <v>-</v>
      </c>
      <c r="G202" s="104"/>
      <c r="H202" s="104"/>
      <c r="I202" s="104"/>
      <c r="J202" s="104"/>
      <c r="K202" s="133">
        <f t="shared" ca="1" si="109"/>
        <v>0</v>
      </c>
      <c r="L202" s="133">
        <f t="shared" ca="1" si="115"/>
        <v>0</v>
      </c>
      <c r="M202" s="133">
        <f t="shared" ca="1" si="115"/>
        <v>0</v>
      </c>
      <c r="N202" s="133">
        <f t="shared" ca="1" si="115"/>
        <v>0</v>
      </c>
      <c r="O202" s="133">
        <f t="shared" ca="1" si="115"/>
        <v>0</v>
      </c>
      <c r="P202" s="133">
        <f t="shared" ca="1" si="115"/>
        <v>0</v>
      </c>
      <c r="Q202" s="133">
        <f t="shared" ca="1" si="115"/>
        <v>0</v>
      </c>
      <c r="R202" s="133">
        <f t="shared" ca="1" si="115"/>
        <v>0</v>
      </c>
      <c r="S202" s="133">
        <f t="shared" ca="1" si="115"/>
        <v>0</v>
      </c>
      <c r="T202" s="133">
        <f t="shared" ca="1" si="115"/>
        <v>0</v>
      </c>
      <c r="U202" s="133">
        <f t="shared" ca="1" si="115"/>
        <v>0</v>
      </c>
      <c r="V202" s="133">
        <f t="shared" ca="1" si="115"/>
        <v>0</v>
      </c>
      <c r="W202" s="133">
        <f t="shared" ca="1" si="115"/>
        <v>0</v>
      </c>
      <c r="X202" s="133">
        <f t="shared" ca="1" si="115"/>
        <v>0</v>
      </c>
      <c r="Y202" s="133">
        <f t="shared" ca="1" si="115"/>
        <v>0</v>
      </c>
      <c r="Z202" s="133">
        <f t="shared" ca="1" si="115"/>
        <v>0</v>
      </c>
      <c r="AA202" s="133">
        <f t="shared" ca="1" si="115"/>
        <v>0</v>
      </c>
      <c r="AB202" s="133">
        <f t="shared" ca="1" si="115"/>
        <v>0</v>
      </c>
      <c r="AC202" s="133">
        <f t="shared" ca="1" si="115"/>
        <v>0</v>
      </c>
      <c r="AD202" s="133">
        <f t="shared" ca="1" si="115"/>
        <v>0</v>
      </c>
      <c r="AE202" s="133">
        <f t="shared" ca="1" si="115"/>
        <v>0</v>
      </c>
      <c r="AF202" s="133">
        <f t="shared" ca="1" si="115"/>
        <v>0</v>
      </c>
      <c r="AG202" s="133">
        <f t="shared" ca="1" si="115"/>
        <v>0</v>
      </c>
      <c r="AH202" s="133">
        <f t="shared" ca="1" si="115"/>
        <v>0</v>
      </c>
      <c r="AI202" s="133">
        <f t="shared" ca="1" si="115"/>
        <v>0</v>
      </c>
      <c r="AJ202" s="133">
        <f t="shared" ca="1" si="115"/>
        <v>0</v>
      </c>
      <c r="AK202" s="133">
        <f t="shared" ca="1" si="115"/>
        <v>0</v>
      </c>
      <c r="AL202" s="133">
        <f t="shared" ca="1" si="115"/>
        <v>0</v>
      </c>
      <c r="AM202" s="133">
        <f t="shared" ca="1" si="115"/>
        <v>0</v>
      </c>
      <c r="AN202" s="133">
        <f t="shared" ca="1" si="115"/>
        <v>0</v>
      </c>
      <c r="AO202" s="133">
        <f t="shared" ca="1" si="115"/>
        <v>0</v>
      </c>
      <c r="AP202" s="133">
        <f t="shared" ca="1" si="115"/>
        <v>0</v>
      </c>
      <c r="AQ202" s="133">
        <f t="shared" ca="1" si="115"/>
        <v>0</v>
      </c>
      <c r="AR202" s="133">
        <f t="shared" ca="1" si="115"/>
        <v>0</v>
      </c>
      <c r="AS202" s="133">
        <f t="shared" ca="1" si="115"/>
        <v>0</v>
      </c>
      <c r="AT202" s="133">
        <f t="shared" ca="1" si="115"/>
        <v>0</v>
      </c>
      <c r="AU202" s="133">
        <f t="shared" ca="1" si="115"/>
        <v>0</v>
      </c>
      <c r="AV202" s="133">
        <f t="shared" ca="1" si="115"/>
        <v>0</v>
      </c>
      <c r="AW202" s="133">
        <f t="shared" ca="1" si="115"/>
        <v>0</v>
      </c>
      <c r="AX202" s="133">
        <f t="shared" ca="1" si="115"/>
        <v>0</v>
      </c>
      <c r="AY202" s="133">
        <f t="shared" ca="1" si="115"/>
        <v>0</v>
      </c>
      <c r="AZ202" s="133">
        <f t="shared" ca="1" si="115"/>
        <v>0</v>
      </c>
      <c r="BA202" s="133">
        <f t="shared" ca="1" si="115"/>
        <v>0</v>
      </c>
      <c r="BB202" s="133">
        <f t="shared" ca="1" si="115"/>
        <v>0</v>
      </c>
      <c r="BC202" s="133">
        <f t="shared" ca="1" si="115"/>
        <v>0</v>
      </c>
      <c r="BD202" s="133">
        <f t="shared" ca="1" si="115"/>
        <v>0</v>
      </c>
      <c r="BE202" s="133">
        <f t="shared" ca="1" si="115"/>
        <v>0</v>
      </c>
      <c r="BF202" s="133">
        <f t="shared" ca="1" si="115"/>
        <v>0</v>
      </c>
      <c r="BG202" s="133">
        <f t="shared" ca="1" si="115"/>
        <v>0</v>
      </c>
      <c r="BH202" s="133">
        <f t="shared" ca="1" si="115"/>
        <v>0</v>
      </c>
    </row>
    <row r="203" spans="1:60">
      <c r="A203" s="104"/>
      <c r="B203" s="104"/>
      <c r="C203" s="104">
        <v>108</v>
      </c>
      <c r="D203" s="104"/>
      <c r="E203" s="104" t="str">
        <f ca="1">OFFSET('Impact Inputs'!A$6,C203,0)</f>
        <v>Impact 37</v>
      </c>
      <c r="F203" s="104" t="str">
        <f ca="1">OFFSET('Impact Inputs'!C$6,C203,0)</f>
        <v>-</v>
      </c>
      <c r="G203" s="104"/>
      <c r="H203" s="104"/>
      <c r="I203" s="104"/>
      <c r="J203" s="104"/>
      <c r="K203" s="133">
        <f t="shared" ca="1" si="109"/>
        <v>0</v>
      </c>
      <c r="L203" s="133">
        <f t="shared" ca="1" si="115"/>
        <v>0</v>
      </c>
      <c r="M203" s="133">
        <f t="shared" ca="1" si="115"/>
        <v>0</v>
      </c>
      <c r="N203" s="133">
        <f t="shared" ca="1" si="115"/>
        <v>0</v>
      </c>
      <c r="O203" s="133">
        <f t="shared" ca="1" si="115"/>
        <v>0</v>
      </c>
      <c r="P203" s="133">
        <f t="shared" ca="1" si="115"/>
        <v>0</v>
      </c>
      <c r="Q203" s="133">
        <f t="shared" ca="1" si="115"/>
        <v>0</v>
      </c>
      <c r="R203" s="133">
        <f t="shared" ca="1" si="115"/>
        <v>0</v>
      </c>
      <c r="S203" s="133">
        <f t="shared" ca="1" si="115"/>
        <v>0</v>
      </c>
      <c r="T203" s="133">
        <f t="shared" ca="1" si="115"/>
        <v>0</v>
      </c>
      <c r="U203" s="133">
        <f t="shared" ca="1" si="115"/>
        <v>0</v>
      </c>
      <c r="V203" s="133">
        <f t="shared" ca="1" si="115"/>
        <v>0</v>
      </c>
      <c r="W203" s="133">
        <f t="shared" ca="1" si="115"/>
        <v>0</v>
      </c>
      <c r="X203" s="133">
        <f t="shared" ca="1" si="115"/>
        <v>0</v>
      </c>
      <c r="Y203" s="133">
        <f t="shared" ca="1" si="115"/>
        <v>0</v>
      </c>
      <c r="Z203" s="133">
        <f t="shared" ca="1" si="115"/>
        <v>0</v>
      </c>
      <c r="AA203" s="133">
        <f t="shared" ca="1" si="115"/>
        <v>0</v>
      </c>
      <c r="AB203" s="133">
        <f t="shared" ca="1" si="115"/>
        <v>0</v>
      </c>
      <c r="AC203" s="133">
        <f t="shared" ca="1" si="115"/>
        <v>0</v>
      </c>
      <c r="AD203" s="133">
        <f t="shared" ca="1" si="115"/>
        <v>0</v>
      </c>
      <c r="AE203" s="133">
        <f t="shared" ca="1" si="115"/>
        <v>0</v>
      </c>
      <c r="AF203" s="133">
        <f t="shared" ca="1" si="115"/>
        <v>0</v>
      </c>
      <c r="AG203" s="133">
        <f t="shared" ca="1" si="115"/>
        <v>0</v>
      </c>
      <c r="AH203" s="133">
        <f t="shared" ca="1" si="115"/>
        <v>0</v>
      </c>
      <c r="AI203" s="133">
        <f t="shared" ca="1" si="115"/>
        <v>0</v>
      </c>
      <c r="AJ203" s="133">
        <f t="shared" ca="1" si="115"/>
        <v>0</v>
      </c>
      <c r="AK203" s="133">
        <f t="shared" ca="1" si="115"/>
        <v>0</v>
      </c>
      <c r="AL203" s="133">
        <f t="shared" ca="1" si="115"/>
        <v>0</v>
      </c>
      <c r="AM203" s="133">
        <f t="shared" ca="1" si="115"/>
        <v>0</v>
      </c>
      <c r="AN203" s="133">
        <f t="shared" ca="1" si="115"/>
        <v>0</v>
      </c>
      <c r="AO203" s="133">
        <f t="shared" ca="1" si="115"/>
        <v>0</v>
      </c>
      <c r="AP203" s="133">
        <f t="shared" ca="1" si="115"/>
        <v>0</v>
      </c>
      <c r="AQ203" s="133">
        <f t="shared" ca="1" si="115"/>
        <v>0</v>
      </c>
      <c r="AR203" s="133">
        <f t="shared" ca="1" si="115"/>
        <v>0</v>
      </c>
      <c r="AS203" s="133">
        <f t="shared" ca="1" si="115"/>
        <v>0</v>
      </c>
      <c r="AT203" s="133">
        <f t="shared" ca="1" si="115"/>
        <v>0</v>
      </c>
      <c r="AU203" s="133">
        <f t="shared" ca="1" si="115"/>
        <v>0</v>
      </c>
      <c r="AV203" s="133">
        <f t="shared" ref="L203:BH208" ca="1" si="116">IFERROR(AV150/AV$164,0)</f>
        <v>0</v>
      </c>
      <c r="AW203" s="133">
        <f t="shared" ca="1" si="116"/>
        <v>0</v>
      </c>
      <c r="AX203" s="133">
        <f t="shared" ca="1" si="116"/>
        <v>0</v>
      </c>
      <c r="AY203" s="133">
        <f t="shared" ca="1" si="116"/>
        <v>0</v>
      </c>
      <c r="AZ203" s="133">
        <f t="shared" ca="1" si="116"/>
        <v>0</v>
      </c>
      <c r="BA203" s="133">
        <f t="shared" ca="1" si="116"/>
        <v>0</v>
      </c>
      <c r="BB203" s="133">
        <f t="shared" ca="1" si="116"/>
        <v>0</v>
      </c>
      <c r="BC203" s="133">
        <f t="shared" ca="1" si="116"/>
        <v>0</v>
      </c>
      <c r="BD203" s="133">
        <f t="shared" ca="1" si="116"/>
        <v>0</v>
      </c>
      <c r="BE203" s="133">
        <f t="shared" ca="1" si="116"/>
        <v>0</v>
      </c>
      <c r="BF203" s="133">
        <f t="shared" ca="1" si="116"/>
        <v>0</v>
      </c>
      <c r="BG203" s="133">
        <f t="shared" ca="1" si="116"/>
        <v>0</v>
      </c>
      <c r="BH203" s="133">
        <f t="shared" ca="1" si="116"/>
        <v>0</v>
      </c>
    </row>
    <row r="204" spans="1:60">
      <c r="A204" s="104"/>
      <c r="B204" s="104"/>
      <c r="C204" s="104">
        <v>111</v>
      </c>
      <c r="D204" s="104"/>
      <c r="E204" s="104" t="str">
        <f ca="1">OFFSET('Impact Inputs'!A$6,C204,0)</f>
        <v>Impact 38</v>
      </c>
      <c r="F204" s="104" t="str">
        <f ca="1">OFFSET('Impact Inputs'!C$6,C204,0)</f>
        <v>-</v>
      </c>
      <c r="G204" s="104"/>
      <c r="H204" s="104"/>
      <c r="I204" s="104"/>
      <c r="J204" s="104"/>
      <c r="K204" s="133">
        <f t="shared" ca="1" si="109"/>
        <v>0</v>
      </c>
      <c r="L204" s="133">
        <f t="shared" ca="1" si="116"/>
        <v>0</v>
      </c>
      <c r="M204" s="133">
        <f t="shared" ca="1" si="116"/>
        <v>0</v>
      </c>
      <c r="N204" s="133">
        <f t="shared" ca="1" si="116"/>
        <v>0</v>
      </c>
      <c r="O204" s="133">
        <f t="shared" ca="1" si="116"/>
        <v>0</v>
      </c>
      <c r="P204" s="133">
        <f t="shared" ca="1" si="116"/>
        <v>0</v>
      </c>
      <c r="Q204" s="133">
        <f t="shared" ca="1" si="116"/>
        <v>0</v>
      </c>
      <c r="R204" s="133">
        <f t="shared" ca="1" si="116"/>
        <v>0</v>
      </c>
      <c r="S204" s="133">
        <f t="shared" ca="1" si="116"/>
        <v>0</v>
      </c>
      <c r="T204" s="133">
        <f t="shared" ca="1" si="116"/>
        <v>0</v>
      </c>
      <c r="U204" s="133">
        <f t="shared" ca="1" si="116"/>
        <v>0</v>
      </c>
      <c r="V204" s="133">
        <f t="shared" ca="1" si="116"/>
        <v>0</v>
      </c>
      <c r="W204" s="133">
        <f t="shared" ca="1" si="116"/>
        <v>0</v>
      </c>
      <c r="X204" s="133">
        <f t="shared" ca="1" si="116"/>
        <v>0</v>
      </c>
      <c r="Y204" s="133">
        <f t="shared" ca="1" si="116"/>
        <v>0</v>
      </c>
      <c r="Z204" s="133">
        <f t="shared" ca="1" si="116"/>
        <v>0</v>
      </c>
      <c r="AA204" s="133">
        <f t="shared" ca="1" si="116"/>
        <v>0</v>
      </c>
      <c r="AB204" s="133">
        <f t="shared" ca="1" si="116"/>
        <v>0</v>
      </c>
      <c r="AC204" s="133">
        <f t="shared" ca="1" si="116"/>
        <v>0</v>
      </c>
      <c r="AD204" s="133">
        <f t="shared" ca="1" si="116"/>
        <v>0</v>
      </c>
      <c r="AE204" s="133">
        <f t="shared" ca="1" si="116"/>
        <v>0</v>
      </c>
      <c r="AF204" s="133">
        <f t="shared" ca="1" si="116"/>
        <v>0</v>
      </c>
      <c r="AG204" s="133">
        <f t="shared" ca="1" si="116"/>
        <v>0</v>
      </c>
      <c r="AH204" s="133">
        <f t="shared" ca="1" si="116"/>
        <v>0</v>
      </c>
      <c r="AI204" s="133">
        <f t="shared" ca="1" si="116"/>
        <v>0</v>
      </c>
      <c r="AJ204" s="133">
        <f t="shared" ca="1" si="116"/>
        <v>0</v>
      </c>
      <c r="AK204" s="133">
        <f t="shared" ca="1" si="116"/>
        <v>0</v>
      </c>
      <c r="AL204" s="133">
        <f t="shared" ca="1" si="116"/>
        <v>0</v>
      </c>
      <c r="AM204" s="133">
        <f t="shared" ca="1" si="116"/>
        <v>0</v>
      </c>
      <c r="AN204" s="133">
        <f t="shared" ca="1" si="116"/>
        <v>0</v>
      </c>
      <c r="AO204" s="133">
        <f t="shared" ca="1" si="116"/>
        <v>0</v>
      </c>
      <c r="AP204" s="133">
        <f t="shared" ca="1" si="116"/>
        <v>0</v>
      </c>
      <c r="AQ204" s="133">
        <f t="shared" ca="1" si="116"/>
        <v>0</v>
      </c>
      <c r="AR204" s="133">
        <f t="shared" ca="1" si="116"/>
        <v>0</v>
      </c>
      <c r="AS204" s="133">
        <f t="shared" ca="1" si="116"/>
        <v>0</v>
      </c>
      <c r="AT204" s="133">
        <f t="shared" ca="1" si="116"/>
        <v>0</v>
      </c>
      <c r="AU204" s="133">
        <f t="shared" ca="1" si="116"/>
        <v>0</v>
      </c>
      <c r="AV204" s="133">
        <f t="shared" ca="1" si="116"/>
        <v>0</v>
      </c>
      <c r="AW204" s="133">
        <f t="shared" ca="1" si="116"/>
        <v>0</v>
      </c>
      <c r="AX204" s="133">
        <f t="shared" ca="1" si="116"/>
        <v>0</v>
      </c>
      <c r="AY204" s="133">
        <f t="shared" ca="1" si="116"/>
        <v>0</v>
      </c>
      <c r="AZ204" s="133">
        <f t="shared" ca="1" si="116"/>
        <v>0</v>
      </c>
      <c r="BA204" s="133">
        <f t="shared" ca="1" si="116"/>
        <v>0</v>
      </c>
      <c r="BB204" s="133">
        <f t="shared" ca="1" si="116"/>
        <v>0</v>
      </c>
      <c r="BC204" s="133">
        <f t="shared" ca="1" si="116"/>
        <v>0</v>
      </c>
      <c r="BD204" s="133">
        <f t="shared" ca="1" si="116"/>
        <v>0</v>
      </c>
      <c r="BE204" s="133">
        <f t="shared" ca="1" si="116"/>
        <v>0</v>
      </c>
      <c r="BF204" s="133">
        <f t="shared" ca="1" si="116"/>
        <v>0</v>
      </c>
      <c r="BG204" s="133">
        <f t="shared" ca="1" si="116"/>
        <v>0</v>
      </c>
      <c r="BH204" s="133">
        <f t="shared" ca="1" si="116"/>
        <v>0</v>
      </c>
    </row>
    <row r="205" spans="1:60">
      <c r="A205" s="104"/>
      <c r="B205" s="104"/>
      <c r="C205" s="106">
        <v>114</v>
      </c>
      <c r="D205" s="104"/>
      <c r="E205" s="104" t="str">
        <f ca="1">OFFSET('Impact Inputs'!A$6,C205,0)</f>
        <v>Impact 39</v>
      </c>
      <c r="F205" s="104" t="str">
        <f ca="1">OFFSET('Impact Inputs'!C$6,C205,0)</f>
        <v>-</v>
      </c>
      <c r="G205" s="104"/>
      <c r="H205" s="104"/>
      <c r="I205" s="104"/>
      <c r="J205" s="104"/>
      <c r="K205" s="133">
        <f t="shared" ca="1" si="109"/>
        <v>0</v>
      </c>
      <c r="L205" s="133">
        <f t="shared" ca="1" si="116"/>
        <v>0</v>
      </c>
      <c r="M205" s="133">
        <f t="shared" ca="1" si="116"/>
        <v>0</v>
      </c>
      <c r="N205" s="133">
        <f t="shared" ca="1" si="116"/>
        <v>0</v>
      </c>
      <c r="O205" s="133">
        <f t="shared" ca="1" si="116"/>
        <v>0</v>
      </c>
      <c r="P205" s="133">
        <f t="shared" ca="1" si="116"/>
        <v>0</v>
      </c>
      <c r="Q205" s="133">
        <f t="shared" ca="1" si="116"/>
        <v>0</v>
      </c>
      <c r="R205" s="133">
        <f t="shared" ca="1" si="116"/>
        <v>0</v>
      </c>
      <c r="S205" s="133">
        <f t="shared" ca="1" si="116"/>
        <v>0</v>
      </c>
      <c r="T205" s="133">
        <f t="shared" ca="1" si="116"/>
        <v>0</v>
      </c>
      <c r="U205" s="133">
        <f t="shared" ca="1" si="116"/>
        <v>0</v>
      </c>
      <c r="V205" s="133">
        <f t="shared" ca="1" si="116"/>
        <v>0</v>
      </c>
      <c r="W205" s="133">
        <f t="shared" ca="1" si="116"/>
        <v>0</v>
      </c>
      <c r="X205" s="133">
        <f t="shared" ca="1" si="116"/>
        <v>0</v>
      </c>
      <c r="Y205" s="133">
        <f t="shared" ca="1" si="116"/>
        <v>0</v>
      </c>
      <c r="Z205" s="133">
        <f t="shared" ca="1" si="116"/>
        <v>0</v>
      </c>
      <c r="AA205" s="133">
        <f t="shared" ca="1" si="116"/>
        <v>0</v>
      </c>
      <c r="AB205" s="133">
        <f t="shared" ca="1" si="116"/>
        <v>0</v>
      </c>
      <c r="AC205" s="133">
        <f t="shared" ca="1" si="116"/>
        <v>0</v>
      </c>
      <c r="AD205" s="133">
        <f t="shared" ca="1" si="116"/>
        <v>0</v>
      </c>
      <c r="AE205" s="133">
        <f t="shared" ca="1" si="116"/>
        <v>0</v>
      </c>
      <c r="AF205" s="133">
        <f t="shared" ca="1" si="116"/>
        <v>0</v>
      </c>
      <c r="AG205" s="133">
        <f t="shared" ca="1" si="116"/>
        <v>0</v>
      </c>
      <c r="AH205" s="133">
        <f t="shared" ca="1" si="116"/>
        <v>0</v>
      </c>
      <c r="AI205" s="133">
        <f t="shared" ca="1" si="116"/>
        <v>0</v>
      </c>
      <c r="AJ205" s="133">
        <f t="shared" ca="1" si="116"/>
        <v>0</v>
      </c>
      <c r="AK205" s="133">
        <f t="shared" ca="1" si="116"/>
        <v>0</v>
      </c>
      <c r="AL205" s="133">
        <f t="shared" ca="1" si="116"/>
        <v>0</v>
      </c>
      <c r="AM205" s="133">
        <f t="shared" ca="1" si="116"/>
        <v>0</v>
      </c>
      <c r="AN205" s="133">
        <f t="shared" ca="1" si="116"/>
        <v>0</v>
      </c>
      <c r="AO205" s="133">
        <f t="shared" ca="1" si="116"/>
        <v>0</v>
      </c>
      <c r="AP205" s="133">
        <f t="shared" ca="1" si="116"/>
        <v>0</v>
      </c>
      <c r="AQ205" s="133">
        <f t="shared" ca="1" si="116"/>
        <v>0</v>
      </c>
      <c r="AR205" s="133">
        <f t="shared" ca="1" si="116"/>
        <v>0</v>
      </c>
      <c r="AS205" s="133">
        <f t="shared" ca="1" si="116"/>
        <v>0</v>
      </c>
      <c r="AT205" s="133">
        <f t="shared" ca="1" si="116"/>
        <v>0</v>
      </c>
      <c r="AU205" s="133">
        <f t="shared" ca="1" si="116"/>
        <v>0</v>
      </c>
      <c r="AV205" s="133">
        <f t="shared" ca="1" si="116"/>
        <v>0</v>
      </c>
      <c r="AW205" s="133">
        <f t="shared" ca="1" si="116"/>
        <v>0</v>
      </c>
      <c r="AX205" s="133">
        <f t="shared" ca="1" si="116"/>
        <v>0</v>
      </c>
      <c r="AY205" s="133">
        <f t="shared" ca="1" si="116"/>
        <v>0</v>
      </c>
      <c r="AZ205" s="133">
        <f t="shared" ca="1" si="116"/>
        <v>0</v>
      </c>
      <c r="BA205" s="133">
        <f t="shared" ca="1" si="116"/>
        <v>0</v>
      </c>
      <c r="BB205" s="133">
        <f t="shared" ca="1" si="116"/>
        <v>0</v>
      </c>
      <c r="BC205" s="133">
        <f t="shared" ca="1" si="116"/>
        <v>0</v>
      </c>
      <c r="BD205" s="133">
        <f t="shared" ca="1" si="116"/>
        <v>0</v>
      </c>
      <c r="BE205" s="133">
        <f t="shared" ca="1" si="116"/>
        <v>0</v>
      </c>
      <c r="BF205" s="133">
        <f t="shared" ca="1" si="116"/>
        <v>0</v>
      </c>
      <c r="BG205" s="133">
        <f t="shared" ca="1" si="116"/>
        <v>0</v>
      </c>
      <c r="BH205" s="133">
        <f t="shared" ca="1" si="116"/>
        <v>0</v>
      </c>
    </row>
    <row r="206" spans="1:60">
      <c r="A206" s="104"/>
      <c r="B206" s="104"/>
      <c r="C206" s="106">
        <v>117</v>
      </c>
      <c r="D206" s="104"/>
      <c r="E206" s="104" t="str">
        <f ca="1">OFFSET('Impact Inputs'!A$6,C206,0)</f>
        <v>Impact 40</v>
      </c>
      <c r="F206" s="104" t="str">
        <f ca="1">OFFSET('Impact Inputs'!C$6,C206,0)</f>
        <v>-</v>
      </c>
      <c r="G206" s="104"/>
      <c r="H206" s="104"/>
      <c r="I206" s="104"/>
      <c r="J206" s="104"/>
      <c r="K206" s="133">
        <f t="shared" ca="1" si="109"/>
        <v>0</v>
      </c>
      <c r="L206" s="133">
        <f t="shared" ca="1" si="116"/>
        <v>0</v>
      </c>
      <c r="M206" s="133">
        <f t="shared" ca="1" si="116"/>
        <v>0</v>
      </c>
      <c r="N206" s="133">
        <f t="shared" ca="1" si="116"/>
        <v>0</v>
      </c>
      <c r="O206" s="133">
        <f t="shared" ca="1" si="116"/>
        <v>0</v>
      </c>
      <c r="P206" s="133">
        <f t="shared" ca="1" si="116"/>
        <v>0</v>
      </c>
      <c r="Q206" s="133">
        <f t="shared" ca="1" si="116"/>
        <v>0</v>
      </c>
      <c r="R206" s="133">
        <f t="shared" ca="1" si="116"/>
        <v>0</v>
      </c>
      <c r="S206" s="133">
        <f t="shared" ca="1" si="116"/>
        <v>0</v>
      </c>
      <c r="T206" s="133">
        <f t="shared" ca="1" si="116"/>
        <v>0</v>
      </c>
      <c r="U206" s="133">
        <f t="shared" ca="1" si="116"/>
        <v>0</v>
      </c>
      <c r="V206" s="133">
        <f t="shared" ca="1" si="116"/>
        <v>0</v>
      </c>
      <c r="W206" s="133">
        <f t="shared" ca="1" si="116"/>
        <v>0</v>
      </c>
      <c r="X206" s="133">
        <f t="shared" ca="1" si="116"/>
        <v>0</v>
      </c>
      <c r="Y206" s="133">
        <f t="shared" ca="1" si="116"/>
        <v>0</v>
      </c>
      <c r="Z206" s="133">
        <f t="shared" ca="1" si="116"/>
        <v>0</v>
      </c>
      <c r="AA206" s="133">
        <f t="shared" ca="1" si="116"/>
        <v>0</v>
      </c>
      <c r="AB206" s="133">
        <f t="shared" ca="1" si="116"/>
        <v>0</v>
      </c>
      <c r="AC206" s="133">
        <f t="shared" ca="1" si="116"/>
        <v>0</v>
      </c>
      <c r="AD206" s="133">
        <f t="shared" ca="1" si="116"/>
        <v>0</v>
      </c>
      <c r="AE206" s="133">
        <f t="shared" ca="1" si="116"/>
        <v>0</v>
      </c>
      <c r="AF206" s="133">
        <f t="shared" ca="1" si="116"/>
        <v>0</v>
      </c>
      <c r="AG206" s="133">
        <f t="shared" ca="1" si="116"/>
        <v>0</v>
      </c>
      <c r="AH206" s="133">
        <f t="shared" ca="1" si="116"/>
        <v>0</v>
      </c>
      <c r="AI206" s="133">
        <f t="shared" ca="1" si="116"/>
        <v>0</v>
      </c>
      <c r="AJ206" s="133">
        <f t="shared" ca="1" si="116"/>
        <v>0</v>
      </c>
      <c r="AK206" s="133">
        <f t="shared" ca="1" si="116"/>
        <v>0</v>
      </c>
      <c r="AL206" s="133">
        <f t="shared" ca="1" si="116"/>
        <v>0</v>
      </c>
      <c r="AM206" s="133">
        <f t="shared" ca="1" si="116"/>
        <v>0</v>
      </c>
      <c r="AN206" s="133">
        <f t="shared" ca="1" si="116"/>
        <v>0</v>
      </c>
      <c r="AO206" s="133">
        <f t="shared" ca="1" si="116"/>
        <v>0</v>
      </c>
      <c r="AP206" s="133">
        <f t="shared" ca="1" si="116"/>
        <v>0</v>
      </c>
      <c r="AQ206" s="133">
        <f t="shared" ca="1" si="116"/>
        <v>0</v>
      </c>
      <c r="AR206" s="133">
        <f t="shared" ca="1" si="116"/>
        <v>0</v>
      </c>
      <c r="AS206" s="133">
        <f t="shared" ca="1" si="116"/>
        <v>0</v>
      </c>
      <c r="AT206" s="133">
        <f t="shared" ca="1" si="116"/>
        <v>0</v>
      </c>
      <c r="AU206" s="133">
        <f t="shared" ca="1" si="116"/>
        <v>0</v>
      </c>
      <c r="AV206" s="133">
        <f t="shared" ca="1" si="116"/>
        <v>0</v>
      </c>
      <c r="AW206" s="133">
        <f t="shared" ca="1" si="116"/>
        <v>0</v>
      </c>
      <c r="AX206" s="133">
        <f t="shared" ca="1" si="116"/>
        <v>0</v>
      </c>
      <c r="AY206" s="133">
        <f t="shared" ca="1" si="116"/>
        <v>0</v>
      </c>
      <c r="AZ206" s="133">
        <f t="shared" ca="1" si="116"/>
        <v>0</v>
      </c>
      <c r="BA206" s="133">
        <f t="shared" ca="1" si="116"/>
        <v>0</v>
      </c>
      <c r="BB206" s="133">
        <f t="shared" ca="1" si="116"/>
        <v>0</v>
      </c>
      <c r="BC206" s="133">
        <f t="shared" ca="1" si="116"/>
        <v>0</v>
      </c>
      <c r="BD206" s="133">
        <f t="shared" ca="1" si="116"/>
        <v>0</v>
      </c>
      <c r="BE206" s="133">
        <f t="shared" ca="1" si="116"/>
        <v>0</v>
      </c>
      <c r="BF206" s="133">
        <f t="shared" ca="1" si="116"/>
        <v>0</v>
      </c>
      <c r="BG206" s="133">
        <f t="shared" ca="1" si="116"/>
        <v>0</v>
      </c>
      <c r="BH206" s="133">
        <f t="shared" ca="1" si="116"/>
        <v>0</v>
      </c>
    </row>
    <row r="207" spans="1:60">
      <c r="A207" s="104"/>
      <c r="B207" s="104"/>
      <c r="C207" s="104">
        <v>120</v>
      </c>
      <c r="D207" s="104"/>
      <c r="E207" s="104" t="str">
        <f ca="1">OFFSET('Impact Inputs'!A$6,C207,0)</f>
        <v>Impact 41</v>
      </c>
      <c r="F207" s="104" t="str">
        <f ca="1">OFFSET('Impact Inputs'!C$6,C207,0)</f>
        <v>-</v>
      </c>
      <c r="G207" s="104"/>
      <c r="H207" s="104"/>
      <c r="I207" s="104"/>
      <c r="J207" s="104"/>
      <c r="K207" s="133">
        <f t="shared" ca="1" si="109"/>
        <v>0</v>
      </c>
      <c r="L207" s="133">
        <f t="shared" ca="1" si="116"/>
        <v>0</v>
      </c>
      <c r="M207" s="133">
        <f t="shared" ca="1" si="116"/>
        <v>0</v>
      </c>
      <c r="N207" s="133">
        <f t="shared" ca="1" si="116"/>
        <v>0</v>
      </c>
      <c r="O207" s="133">
        <f t="shared" ca="1" si="116"/>
        <v>0</v>
      </c>
      <c r="P207" s="133">
        <f t="shared" ca="1" si="116"/>
        <v>0</v>
      </c>
      <c r="Q207" s="133">
        <f t="shared" ca="1" si="116"/>
        <v>0</v>
      </c>
      <c r="R207" s="133">
        <f t="shared" ca="1" si="116"/>
        <v>0</v>
      </c>
      <c r="S207" s="133">
        <f t="shared" ca="1" si="116"/>
        <v>0</v>
      </c>
      <c r="T207" s="133">
        <f t="shared" ca="1" si="116"/>
        <v>0</v>
      </c>
      <c r="U207" s="133">
        <f t="shared" ca="1" si="116"/>
        <v>0</v>
      </c>
      <c r="V207" s="133">
        <f t="shared" ca="1" si="116"/>
        <v>0</v>
      </c>
      <c r="W207" s="133">
        <f t="shared" ca="1" si="116"/>
        <v>0</v>
      </c>
      <c r="X207" s="133">
        <f t="shared" ca="1" si="116"/>
        <v>0</v>
      </c>
      <c r="Y207" s="133">
        <f t="shared" ca="1" si="116"/>
        <v>0</v>
      </c>
      <c r="Z207" s="133">
        <f t="shared" ca="1" si="116"/>
        <v>0</v>
      </c>
      <c r="AA207" s="133">
        <f t="shared" ca="1" si="116"/>
        <v>0</v>
      </c>
      <c r="AB207" s="133">
        <f t="shared" ca="1" si="116"/>
        <v>0</v>
      </c>
      <c r="AC207" s="133">
        <f t="shared" ca="1" si="116"/>
        <v>0</v>
      </c>
      <c r="AD207" s="133">
        <f t="shared" ca="1" si="116"/>
        <v>0</v>
      </c>
      <c r="AE207" s="133">
        <f t="shared" ca="1" si="116"/>
        <v>0</v>
      </c>
      <c r="AF207" s="133">
        <f t="shared" ca="1" si="116"/>
        <v>0</v>
      </c>
      <c r="AG207" s="133">
        <f t="shared" ca="1" si="116"/>
        <v>0</v>
      </c>
      <c r="AH207" s="133">
        <f t="shared" ca="1" si="116"/>
        <v>0</v>
      </c>
      <c r="AI207" s="133">
        <f t="shared" ca="1" si="116"/>
        <v>0</v>
      </c>
      <c r="AJ207" s="133">
        <f t="shared" ca="1" si="116"/>
        <v>0</v>
      </c>
      <c r="AK207" s="133">
        <f t="shared" ca="1" si="116"/>
        <v>0</v>
      </c>
      <c r="AL207" s="133">
        <f t="shared" ca="1" si="116"/>
        <v>0</v>
      </c>
      <c r="AM207" s="133">
        <f t="shared" ca="1" si="116"/>
        <v>0</v>
      </c>
      <c r="AN207" s="133">
        <f t="shared" ca="1" si="116"/>
        <v>0</v>
      </c>
      <c r="AO207" s="133">
        <f t="shared" ca="1" si="116"/>
        <v>0</v>
      </c>
      <c r="AP207" s="133">
        <f t="shared" ca="1" si="116"/>
        <v>0</v>
      </c>
      <c r="AQ207" s="133">
        <f t="shared" ca="1" si="116"/>
        <v>0</v>
      </c>
      <c r="AR207" s="133">
        <f t="shared" ca="1" si="116"/>
        <v>0</v>
      </c>
      <c r="AS207" s="133">
        <f t="shared" ca="1" si="116"/>
        <v>0</v>
      </c>
      <c r="AT207" s="133">
        <f t="shared" ca="1" si="116"/>
        <v>0</v>
      </c>
      <c r="AU207" s="133">
        <f t="shared" ca="1" si="116"/>
        <v>0</v>
      </c>
      <c r="AV207" s="133">
        <f t="shared" ca="1" si="116"/>
        <v>0</v>
      </c>
      <c r="AW207" s="133">
        <f t="shared" ca="1" si="116"/>
        <v>0</v>
      </c>
      <c r="AX207" s="133">
        <f t="shared" ca="1" si="116"/>
        <v>0</v>
      </c>
      <c r="AY207" s="133">
        <f t="shared" ca="1" si="116"/>
        <v>0</v>
      </c>
      <c r="AZ207" s="133">
        <f t="shared" ca="1" si="116"/>
        <v>0</v>
      </c>
      <c r="BA207" s="133">
        <f t="shared" ca="1" si="116"/>
        <v>0</v>
      </c>
      <c r="BB207" s="133">
        <f t="shared" ca="1" si="116"/>
        <v>0</v>
      </c>
      <c r="BC207" s="133">
        <f t="shared" ca="1" si="116"/>
        <v>0</v>
      </c>
      <c r="BD207" s="133">
        <f t="shared" ca="1" si="116"/>
        <v>0</v>
      </c>
      <c r="BE207" s="133">
        <f t="shared" ca="1" si="116"/>
        <v>0</v>
      </c>
      <c r="BF207" s="133">
        <f t="shared" ca="1" si="116"/>
        <v>0</v>
      </c>
      <c r="BG207" s="133">
        <f t="shared" ca="1" si="116"/>
        <v>0</v>
      </c>
      <c r="BH207" s="133">
        <f t="shared" ca="1" si="116"/>
        <v>0</v>
      </c>
    </row>
    <row r="208" spans="1:60">
      <c r="A208" s="104"/>
      <c r="B208" s="104"/>
      <c r="C208" s="104">
        <v>123</v>
      </c>
      <c r="D208" s="104"/>
      <c r="E208" s="104" t="str">
        <f ca="1">OFFSET('Impact Inputs'!A$6,C208,0)</f>
        <v>Impact 42</v>
      </c>
      <c r="F208" s="104" t="str">
        <f ca="1">OFFSET('Impact Inputs'!C$6,C208,0)</f>
        <v>-</v>
      </c>
      <c r="G208" s="104"/>
      <c r="H208" s="104"/>
      <c r="I208" s="104"/>
      <c r="J208" s="104"/>
      <c r="K208" s="133">
        <f t="shared" ca="1" si="109"/>
        <v>0</v>
      </c>
      <c r="L208" s="133">
        <f t="shared" ca="1" si="116"/>
        <v>0</v>
      </c>
      <c r="M208" s="133">
        <f t="shared" ca="1" si="116"/>
        <v>0</v>
      </c>
      <c r="N208" s="133">
        <f t="shared" ca="1" si="116"/>
        <v>0</v>
      </c>
      <c r="O208" s="133">
        <f t="shared" ca="1" si="116"/>
        <v>0</v>
      </c>
      <c r="P208" s="133">
        <f t="shared" ca="1" si="116"/>
        <v>0</v>
      </c>
      <c r="Q208" s="133">
        <f t="shared" ca="1" si="116"/>
        <v>0</v>
      </c>
      <c r="R208" s="133">
        <f t="shared" ca="1" si="116"/>
        <v>0</v>
      </c>
      <c r="S208" s="133">
        <f t="shared" ca="1" si="116"/>
        <v>0</v>
      </c>
      <c r="T208" s="133">
        <f t="shared" ca="1" si="116"/>
        <v>0</v>
      </c>
      <c r="U208" s="133">
        <f t="shared" ca="1" si="116"/>
        <v>0</v>
      </c>
      <c r="V208" s="133">
        <f t="shared" ca="1" si="116"/>
        <v>0</v>
      </c>
      <c r="W208" s="133">
        <f t="shared" ca="1" si="116"/>
        <v>0</v>
      </c>
      <c r="X208" s="133">
        <f t="shared" ca="1" si="116"/>
        <v>0</v>
      </c>
      <c r="Y208" s="133">
        <f t="shared" ca="1" si="116"/>
        <v>0</v>
      </c>
      <c r="Z208" s="133">
        <f t="shared" ca="1" si="116"/>
        <v>0</v>
      </c>
      <c r="AA208" s="133">
        <f t="shared" ca="1" si="116"/>
        <v>0</v>
      </c>
      <c r="AB208" s="133">
        <f t="shared" ca="1" si="116"/>
        <v>0</v>
      </c>
      <c r="AC208" s="133">
        <f t="shared" ca="1" si="116"/>
        <v>0</v>
      </c>
      <c r="AD208" s="133">
        <f t="shared" ca="1" si="116"/>
        <v>0</v>
      </c>
      <c r="AE208" s="133">
        <f t="shared" ca="1" si="116"/>
        <v>0</v>
      </c>
      <c r="AF208" s="133">
        <f t="shared" ca="1" si="116"/>
        <v>0</v>
      </c>
      <c r="AG208" s="133">
        <f t="shared" ca="1" si="116"/>
        <v>0</v>
      </c>
      <c r="AH208" s="133">
        <f t="shared" ca="1" si="116"/>
        <v>0</v>
      </c>
      <c r="AI208" s="133">
        <f t="shared" ca="1" si="116"/>
        <v>0</v>
      </c>
      <c r="AJ208" s="133">
        <f t="shared" ca="1" si="116"/>
        <v>0</v>
      </c>
      <c r="AK208" s="133">
        <f t="shared" ca="1" si="116"/>
        <v>0</v>
      </c>
      <c r="AL208" s="133">
        <f t="shared" ca="1" si="116"/>
        <v>0</v>
      </c>
      <c r="AM208" s="133">
        <f t="shared" ca="1" si="116"/>
        <v>0</v>
      </c>
      <c r="AN208" s="133">
        <f t="shared" ca="1" si="116"/>
        <v>0</v>
      </c>
      <c r="AO208" s="133">
        <f t="shared" ca="1" si="116"/>
        <v>0</v>
      </c>
      <c r="AP208" s="133">
        <f t="shared" ca="1" si="116"/>
        <v>0</v>
      </c>
      <c r="AQ208" s="133">
        <f t="shared" ca="1" si="116"/>
        <v>0</v>
      </c>
      <c r="AR208" s="133">
        <f t="shared" ca="1" si="116"/>
        <v>0</v>
      </c>
      <c r="AS208" s="133">
        <f t="shared" ca="1" si="116"/>
        <v>0</v>
      </c>
      <c r="AT208" s="133">
        <f t="shared" ca="1" si="116"/>
        <v>0</v>
      </c>
      <c r="AU208" s="133">
        <f t="shared" ca="1" si="116"/>
        <v>0</v>
      </c>
      <c r="AV208" s="133">
        <f t="shared" ca="1" si="116"/>
        <v>0</v>
      </c>
      <c r="AW208" s="133">
        <f t="shared" ca="1" si="116"/>
        <v>0</v>
      </c>
      <c r="AX208" s="133">
        <f t="shared" ca="1" si="116"/>
        <v>0</v>
      </c>
      <c r="AY208" s="133">
        <f t="shared" ca="1" si="116"/>
        <v>0</v>
      </c>
      <c r="AZ208" s="133">
        <f t="shared" ca="1" si="116"/>
        <v>0</v>
      </c>
      <c r="BA208" s="133">
        <f t="shared" ca="1" si="116"/>
        <v>0</v>
      </c>
      <c r="BB208" s="133">
        <f t="shared" ca="1" si="116"/>
        <v>0</v>
      </c>
      <c r="BC208" s="133">
        <f t="shared" ca="1" si="116"/>
        <v>0</v>
      </c>
      <c r="BD208" s="133">
        <f t="shared" ca="1" si="116"/>
        <v>0</v>
      </c>
      <c r="BE208" s="133">
        <f t="shared" ca="1" si="116"/>
        <v>0</v>
      </c>
      <c r="BF208" s="133">
        <f t="shared" ref="L208:BH214" ca="1" si="117">IFERROR(BF155/BF$164,0)</f>
        <v>0</v>
      </c>
      <c r="BG208" s="133">
        <f t="shared" ca="1" si="117"/>
        <v>0</v>
      </c>
      <c r="BH208" s="133">
        <f t="shared" ca="1" si="117"/>
        <v>0</v>
      </c>
    </row>
    <row r="209" spans="1:60">
      <c r="A209" s="104"/>
      <c r="B209" s="104"/>
      <c r="C209" s="104">
        <v>126</v>
      </c>
      <c r="D209" s="104"/>
      <c r="E209" s="104" t="str">
        <f ca="1">OFFSET('Impact Inputs'!A$6,C209,0)</f>
        <v>Impact 43</v>
      </c>
      <c r="F209" s="104" t="str">
        <f ca="1">OFFSET('Impact Inputs'!C$6,C209,0)</f>
        <v>-</v>
      </c>
      <c r="G209" s="104"/>
      <c r="H209" s="104"/>
      <c r="I209" s="104"/>
      <c r="J209" s="104"/>
      <c r="K209" s="133">
        <f t="shared" ca="1" si="109"/>
        <v>0</v>
      </c>
      <c r="L209" s="133">
        <f t="shared" ca="1" si="117"/>
        <v>0</v>
      </c>
      <c r="M209" s="133">
        <f t="shared" ca="1" si="117"/>
        <v>0</v>
      </c>
      <c r="N209" s="133">
        <f t="shared" ca="1" si="117"/>
        <v>0</v>
      </c>
      <c r="O209" s="133">
        <f t="shared" ca="1" si="117"/>
        <v>0</v>
      </c>
      <c r="P209" s="133">
        <f t="shared" ca="1" si="117"/>
        <v>0</v>
      </c>
      <c r="Q209" s="133">
        <f t="shared" ca="1" si="117"/>
        <v>0</v>
      </c>
      <c r="R209" s="133">
        <f t="shared" ca="1" si="117"/>
        <v>0</v>
      </c>
      <c r="S209" s="133">
        <f t="shared" ca="1" si="117"/>
        <v>0</v>
      </c>
      <c r="T209" s="133">
        <f t="shared" ca="1" si="117"/>
        <v>0</v>
      </c>
      <c r="U209" s="133">
        <f t="shared" ca="1" si="117"/>
        <v>0</v>
      </c>
      <c r="V209" s="133">
        <f t="shared" ca="1" si="117"/>
        <v>0</v>
      </c>
      <c r="W209" s="133">
        <f t="shared" ca="1" si="117"/>
        <v>0</v>
      </c>
      <c r="X209" s="133">
        <f t="shared" ca="1" si="117"/>
        <v>0</v>
      </c>
      <c r="Y209" s="133">
        <f t="shared" ca="1" si="117"/>
        <v>0</v>
      </c>
      <c r="Z209" s="133">
        <f t="shared" ca="1" si="117"/>
        <v>0</v>
      </c>
      <c r="AA209" s="133">
        <f t="shared" ca="1" si="117"/>
        <v>0</v>
      </c>
      <c r="AB209" s="133">
        <f t="shared" ca="1" si="117"/>
        <v>0</v>
      </c>
      <c r="AC209" s="133">
        <f t="shared" ca="1" si="117"/>
        <v>0</v>
      </c>
      <c r="AD209" s="133">
        <f t="shared" ca="1" si="117"/>
        <v>0</v>
      </c>
      <c r="AE209" s="133">
        <f t="shared" ca="1" si="117"/>
        <v>0</v>
      </c>
      <c r="AF209" s="133">
        <f t="shared" ca="1" si="117"/>
        <v>0</v>
      </c>
      <c r="AG209" s="133">
        <f t="shared" ca="1" si="117"/>
        <v>0</v>
      </c>
      <c r="AH209" s="133">
        <f t="shared" ca="1" si="117"/>
        <v>0</v>
      </c>
      <c r="AI209" s="133">
        <f t="shared" ca="1" si="117"/>
        <v>0</v>
      </c>
      <c r="AJ209" s="133">
        <f t="shared" ca="1" si="117"/>
        <v>0</v>
      </c>
      <c r="AK209" s="133">
        <f t="shared" ca="1" si="117"/>
        <v>0</v>
      </c>
      <c r="AL209" s="133">
        <f t="shared" ca="1" si="117"/>
        <v>0</v>
      </c>
      <c r="AM209" s="133">
        <f t="shared" ca="1" si="117"/>
        <v>0</v>
      </c>
      <c r="AN209" s="133">
        <f t="shared" ca="1" si="117"/>
        <v>0</v>
      </c>
      <c r="AO209" s="133">
        <f t="shared" ca="1" si="117"/>
        <v>0</v>
      </c>
      <c r="AP209" s="133">
        <f t="shared" ca="1" si="117"/>
        <v>0</v>
      </c>
      <c r="AQ209" s="133">
        <f t="shared" ca="1" si="117"/>
        <v>0</v>
      </c>
      <c r="AR209" s="133">
        <f t="shared" ca="1" si="117"/>
        <v>0</v>
      </c>
      <c r="AS209" s="133">
        <f t="shared" ca="1" si="117"/>
        <v>0</v>
      </c>
      <c r="AT209" s="133">
        <f t="shared" ca="1" si="117"/>
        <v>0</v>
      </c>
      <c r="AU209" s="133">
        <f t="shared" ca="1" si="117"/>
        <v>0</v>
      </c>
      <c r="AV209" s="133">
        <f t="shared" ca="1" si="117"/>
        <v>0</v>
      </c>
      <c r="AW209" s="133">
        <f t="shared" ca="1" si="117"/>
        <v>0</v>
      </c>
      <c r="AX209" s="133">
        <f t="shared" ca="1" si="117"/>
        <v>0</v>
      </c>
      <c r="AY209" s="133">
        <f t="shared" ca="1" si="117"/>
        <v>0</v>
      </c>
      <c r="AZ209" s="133">
        <f t="shared" ca="1" si="117"/>
        <v>0</v>
      </c>
      <c r="BA209" s="133">
        <f t="shared" ca="1" si="117"/>
        <v>0</v>
      </c>
      <c r="BB209" s="133">
        <f t="shared" ca="1" si="117"/>
        <v>0</v>
      </c>
      <c r="BC209" s="133">
        <f t="shared" ca="1" si="117"/>
        <v>0</v>
      </c>
      <c r="BD209" s="133">
        <f t="shared" ca="1" si="117"/>
        <v>0</v>
      </c>
      <c r="BE209" s="133">
        <f t="shared" ca="1" si="117"/>
        <v>0</v>
      </c>
      <c r="BF209" s="133">
        <f t="shared" ca="1" si="117"/>
        <v>0</v>
      </c>
      <c r="BG209" s="133">
        <f t="shared" ca="1" si="117"/>
        <v>0</v>
      </c>
      <c r="BH209" s="133">
        <f t="shared" ca="1" si="117"/>
        <v>0</v>
      </c>
    </row>
    <row r="210" spans="1:60">
      <c r="A210" s="104"/>
      <c r="B210" s="104"/>
      <c r="C210" s="106">
        <v>129</v>
      </c>
      <c r="D210" s="104"/>
      <c r="E210" s="104" t="str">
        <f ca="1">OFFSET('Impact Inputs'!A$6,C210,0)</f>
        <v>Impact 44</v>
      </c>
      <c r="F210" s="104" t="str">
        <f ca="1">OFFSET('Impact Inputs'!C$6,C210,0)</f>
        <v>-</v>
      </c>
      <c r="G210" s="104"/>
      <c r="H210" s="104"/>
      <c r="I210" s="104"/>
      <c r="J210" s="104"/>
      <c r="K210" s="133">
        <f t="shared" ca="1" si="109"/>
        <v>0</v>
      </c>
      <c r="L210" s="133">
        <f t="shared" ca="1" si="117"/>
        <v>0</v>
      </c>
      <c r="M210" s="133">
        <f t="shared" ca="1" si="117"/>
        <v>0</v>
      </c>
      <c r="N210" s="133">
        <f t="shared" ca="1" si="117"/>
        <v>0</v>
      </c>
      <c r="O210" s="133">
        <f t="shared" ca="1" si="117"/>
        <v>0</v>
      </c>
      <c r="P210" s="133">
        <f t="shared" ca="1" si="117"/>
        <v>0</v>
      </c>
      <c r="Q210" s="133">
        <f t="shared" ca="1" si="117"/>
        <v>0</v>
      </c>
      <c r="R210" s="133">
        <f t="shared" ca="1" si="117"/>
        <v>0</v>
      </c>
      <c r="S210" s="133">
        <f t="shared" ca="1" si="117"/>
        <v>0</v>
      </c>
      <c r="T210" s="133">
        <f t="shared" ca="1" si="117"/>
        <v>0</v>
      </c>
      <c r="U210" s="133">
        <f t="shared" ca="1" si="117"/>
        <v>0</v>
      </c>
      <c r="V210" s="133">
        <f t="shared" ca="1" si="117"/>
        <v>0</v>
      </c>
      <c r="W210" s="133">
        <f t="shared" ca="1" si="117"/>
        <v>0</v>
      </c>
      <c r="X210" s="133">
        <f t="shared" ca="1" si="117"/>
        <v>0</v>
      </c>
      <c r="Y210" s="133">
        <f t="shared" ca="1" si="117"/>
        <v>0</v>
      </c>
      <c r="Z210" s="133">
        <f t="shared" ca="1" si="117"/>
        <v>0</v>
      </c>
      <c r="AA210" s="133">
        <f t="shared" ca="1" si="117"/>
        <v>0</v>
      </c>
      <c r="AB210" s="133">
        <f t="shared" ca="1" si="117"/>
        <v>0</v>
      </c>
      <c r="AC210" s="133">
        <f t="shared" ca="1" si="117"/>
        <v>0</v>
      </c>
      <c r="AD210" s="133">
        <f t="shared" ca="1" si="117"/>
        <v>0</v>
      </c>
      <c r="AE210" s="133">
        <f t="shared" ca="1" si="117"/>
        <v>0</v>
      </c>
      <c r="AF210" s="133">
        <f t="shared" ca="1" si="117"/>
        <v>0</v>
      </c>
      <c r="AG210" s="133">
        <f t="shared" ca="1" si="117"/>
        <v>0</v>
      </c>
      <c r="AH210" s="133">
        <f t="shared" ca="1" si="117"/>
        <v>0</v>
      </c>
      <c r="AI210" s="133">
        <f t="shared" ca="1" si="117"/>
        <v>0</v>
      </c>
      <c r="AJ210" s="133">
        <f t="shared" ca="1" si="117"/>
        <v>0</v>
      </c>
      <c r="AK210" s="133">
        <f t="shared" ca="1" si="117"/>
        <v>0</v>
      </c>
      <c r="AL210" s="133">
        <f t="shared" ca="1" si="117"/>
        <v>0</v>
      </c>
      <c r="AM210" s="133">
        <f t="shared" ca="1" si="117"/>
        <v>0</v>
      </c>
      <c r="AN210" s="133">
        <f t="shared" ca="1" si="117"/>
        <v>0</v>
      </c>
      <c r="AO210" s="133">
        <f t="shared" ca="1" si="117"/>
        <v>0</v>
      </c>
      <c r="AP210" s="133">
        <f t="shared" ca="1" si="117"/>
        <v>0</v>
      </c>
      <c r="AQ210" s="133">
        <f t="shared" ca="1" si="117"/>
        <v>0</v>
      </c>
      <c r="AR210" s="133">
        <f t="shared" ca="1" si="117"/>
        <v>0</v>
      </c>
      <c r="AS210" s="133">
        <f t="shared" ca="1" si="117"/>
        <v>0</v>
      </c>
      <c r="AT210" s="133">
        <f t="shared" ca="1" si="117"/>
        <v>0</v>
      </c>
      <c r="AU210" s="133">
        <f t="shared" ca="1" si="117"/>
        <v>0</v>
      </c>
      <c r="AV210" s="133">
        <f t="shared" ca="1" si="117"/>
        <v>0</v>
      </c>
      <c r="AW210" s="133">
        <f t="shared" ca="1" si="117"/>
        <v>0</v>
      </c>
      <c r="AX210" s="133">
        <f t="shared" ca="1" si="117"/>
        <v>0</v>
      </c>
      <c r="AY210" s="133">
        <f t="shared" ca="1" si="117"/>
        <v>0</v>
      </c>
      <c r="AZ210" s="133">
        <f t="shared" ca="1" si="117"/>
        <v>0</v>
      </c>
      <c r="BA210" s="133">
        <f t="shared" ca="1" si="117"/>
        <v>0</v>
      </c>
      <c r="BB210" s="133">
        <f t="shared" ca="1" si="117"/>
        <v>0</v>
      </c>
      <c r="BC210" s="133">
        <f t="shared" ca="1" si="117"/>
        <v>0</v>
      </c>
      <c r="BD210" s="133">
        <f t="shared" ca="1" si="117"/>
        <v>0</v>
      </c>
      <c r="BE210" s="133">
        <f t="shared" ca="1" si="117"/>
        <v>0</v>
      </c>
      <c r="BF210" s="133">
        <f t="shared" ca="1" si="117"/>
        <v>0</v>
      </c>
      <c r="BG210" s="133">
        <f t="shared" ca="1" si="117"/>
        <v>0</v>
      </c>
      <c r="BH210" s="133">
        <f t="shared" ca="1" si="117"/>
        <v>0</v>
      </c>
    </row>
    <row r="211" spans="1:60">
      <c r="A211" s="104"/>
      <c r="B211" s="104"/>
      <c r="C211" s="106">
        <v>132</v>
      </c>
      <c r="D211" s="104"/>
      <c r="E211" s="104" t="str">
        <f ca="1">OFFSET('Impact Inputs'!A$6,C211,0)</f>
        <v>Impact 45</v>
      </c>
      <c r="F211" s="104" t="str">
        <f ca="1">OFFSET('Impact Inputs'!C$6,C211,0)</f>
        <v>-</v>
      </c>
      <c r="G211" s="104"/>
      <c r="H211" s="104"/>
      <c r="I211" s="104"/>
      <c r="J211" s="104"/>
      <c r="K211" s="133">
        <f t="shared" ca="1" si="109"/>
        <v>0</v>
      </c>
      <c r="L211" s="133">
        <f t="shared" ca="1" si="117"/>
        <v>0</v>
      </c>
      <c r="M211" s="133">
        <f t="shared" ca="1" si="117"/>
        <v>0</v>
      </c>
      <c r="N211" s="133">
        <f t="shared" ca="1" si="117"/>
        <v>0</v>
      </c>
      <c r="O211" s="133">
        <f t="shared" ca="1" si="117"/>
        <v>0</v>
      </c>
      <c r="P211" s="133">
        <f t="shared" ca="1" si="117"/>
        <v>0</v>
      </c>
      <c r="Q211" s="133">
        <f t="shared" ca="1" si="117"/>
        <v>0</v>
      </c>
      <c r="R211" s="133">
        <f t="shared" ca="1" si="117"/>
        <v>0</v>
      </c>
      <c r="S211" s="133">
        <f t="shared" ca="1" si="117"/>
        <v>0</v>
      </c>
      <c r="T211" s="133">
        <f t="shared" ca="1" si="117"/>
        <v>0</v>
      </c>
      <c r="U211" s="133">
        <f t="shared" ca="1" si="117"/>
        <v>0</v>
      </c>
      <c r="V211" s="133">
        <f t="shared" ca="1" si="117"/>
        <v>0</v>
      </c>
      <c r="W211" s="133">
        <f t="shared" ca="1" si="117"/>
        <v>0</v>
      </c>
      <c r="X211" s="133">
        <f t="shared" ca="1" si="117"/>
        <v>0</v>
      </c>
      <c r="Y211" s="133">
        <f t="shared" ca="1" si="117"/>
        <v>0</v>
      </c>
      <c r="Z211" s="133">
        <f t="shared" ca="1" si="117"/>
        <v>0</v>
      </c>
      <c r="AA211" s="133">
        <f t="shared" ca="1" si="117"/>
        <v>0</v>
      </c>
      <c r="AB211" s="133">
        <f t="shared" ca="1" si="117"/>
        <v>0</v>
      </c>
      <c r="AC211" s="133">
        <f t="shared" ca="1" si="117"/>
        <v>0</v>
      </c>
      <c r="AD211" s="133">
        <f t="shared" ca="1" si="117"/>
        <v>0</v>
      </c>
      <c r="AE211" s="133">
        <f t="shared" ca="1" si="117"/>
        <v>0</v>
      </c>
      <c r="AF211" s="133">
        <f t="shared" ca="1" si="117"/>
        <v>0</v>
      </c>
      <c r="AG211" s="133">
        <f t="shared" ca="1" si="117"/>
        <v>0</v>
      </c>
      <c r="AH211" s="133">
        <f t="shared" ca="1" si="117"/>
        <v>0</v>
      </c>
      <c r="AI211" s="133">
        <f t="shared" ca="1" si="117"/>
        <v>0</v>
      </c>
      <c r="AJ211" s="133">
        <f t="shared" ca="1" si="117"/>
        <v>0</v>
      </c>
      <c r="AK211" s="133">
        <f t="shared" ca="1" si="117"/>
        <v>0</v>
      </c>
      <c r="AL211" s="133">
        <f t="shared" ca="1" si="117"/>
        <v>0</v>
      </c>
      <c r="AM211" s="133">
        <f t="shared" ca="1" si="117"/>
        <v>0</v>
      </c>
      <c r="AN211" s="133">
        <f t="shared" ca="1" si="117"/>
        <v>0</v>
      </c>
      <c r="AO211" s="133">
        <f t="shared" ca="1" si="117"/>
        <v>0</v>
      </c>
      <c r="AP211" s="133">
        <f t="shared" ca="1" si="117"/>
        <v>0</v>
      </c>
      <c r="AQ211" s="133">
        <f t="shared" ca="1" si="117"/>
        <v>0</v>
      </c>
      <c r="AR211" s="133">
        <f t="shared" ca="1" si="117"/>
        <v>0</v>
      </c>
      <c r="AS211" s="133">
        <f t="shared" ca="1" si="117"/>
        <v>0</v>
      </c>
      <c r="AT211" s="133">
        <f t="shared" ca="1" si="117"/>
        <v>0</v>
      </c>
      <c r="AU211" s="133">
        <f t="shared" ca="1" si="117"/>
        <v>0</v>
      </c>
      <c r="AV211" s="133">
        <f t="shared" ca="1" si="117"/>
        <v>0</v>
      </c>
      <c r="AW211" s="133">
        <f t="shared" ca="1" si="117"/>
        <v>0</v>
      </c>
      <c r="AX211" s="133">
        <f t="shared" ca="1" si="117"/>
        <v>0</v>
      </c>
      <c r="AY211" s="133">
        <f t="shared" ca="1" si="117"/>
        <v>0</v>
      </c>
      <c r="AZ211" s="133">
        <f t="shared" ca="1" si="117"/>
        <v>0</v>
      </c>
      <c r="BA211" s="133">
        <f t="shared" ca="1" si="117"/>
        <v>0</v>
      </c>
      <c r="BB211" s="133">
        <f t="shared" ca="1" si="117"/>
        <v>0</v>
      </c>
      <c r="BC211" s="133">
        <f t="shared" ca="1" si="117"/>
        <v>0</v>
      </c>
      <c r="BD211" s="133">
        <f t="shared" ca="1" si="117"/>
        <v>0</v>
      </c>
      <c r="BE211" s="133">
        <f t="shared" ca="1" si="117"/>
        <v>0</v>
      </c>
      <c r="BF211" s="133">
        <f t="shared" ca="1" si="117"/>
        <v>0</v>
      </c>
      <c r="BG211" s="133">
        <f t="shared" ca="1" si="117"/>
        <v>0</v>
      </c>
      <c r="BH211" s="133">
        <f t="shared" ca="1" si="117"/>
        <v>0</v>
      </c>
    </row>
    <row r="212" spans="1:60">
      <c r="A212" s="104"/>
      <c r="B212" s="104"/>
      <c r="C212" s="104">
        <v>135</v>
      </c>
      <c r="D212" s="104"/>
      <c r="E212" s="104" t="str">
        <f ca="1">OFFSET('Impact Inputs'!A$6,C212,0)</f>
        <v>Impact 46</v>
      </c>
      <c r="F212" s="104" t="str">
        <f ca="1">OFFSET('Impact Inputs'!C$6,C212,0)</f>
        <v>-</v>
      </c>
      <c r="G212" s="104"/>
      <c r="H212" s="104"/>
      <c r="I212" s="104"/>
      <c r="J212" s="104"/>
      <c r="K212" s="133">
        <f t="shared" ca="1" si="109"/>
        <v>0</v>
      </c>
      <c r="L212" s="133">
        <f t="shared" ca="1" si="117"/>
        <v>0</v>
      </c>
      <c r="M212" s="133">
        <f t="shared" ca="1" si="117"/>
        <v>0</v>
      </c>
      <c r="N212" s="133">
        <f t="shared" ca="1" si="117"/>
        <v>0</v>
      </c>
      <c r="O212" s="133">
        <f t="shared" ca="1" si="117"/>
        <v>0</v>
      </c>
      <c r="P212" s="133">
        <f t="shared" ca="1" si="117"/>
        <v>0</v>
      </c>
      <c r="Q212" s="133">
        <f t="shared" ca="1" si="117"/>
        <v>0</v>
      </c>
      <c r="R212" s="133">
        <f t="shared" ca="1" si="117"/>
        <v>0</v>
      </c>
      <c r="S212" s="133">
        <f t="shared" ca="1" si="117"/>
        <v>0</v>
      </c>
      <c r="T212" s="133">
        <f t="shared" ca="1" si="117"/>
        <v>0</v>
      </c>
      <c r="U212" s="133">
        <f t="shared" ca="1" si="117"/>
        <v>0</v>
      </c>
      <c r="V212" s="133">
        <f t="shared" ca="1" si="117"/>
        <v>0</v>
      </c>
      <c r="W212" s="133">
        <f t="shared" ca="1" si="117"/>
        <v>0</v>
      </c>
      <c r="X212" s="133">
        <f t="shared" ca="1" si="117"/>
        <v>0</v>
      </c>
      <c r="Y212" s="133">
        <f t="shared" ca="1" si="117"/>
        <v>0</v>
      </c>
      <c r="Z212" s="133">
        <f t="shared" ca="1" si="117"/>
        <v>0</v>
      </c>
      <c r="AA212" s="133">
        <f t="shared" ca="1" si="117"/>
        <v>0</v>
      </c>
      <c r="AB212" s="133">
        <f t="shared" ca="1" si="117"/>
        <v>0</v>
      </c>
      <c r="AC212" s="133">
        <f t="shared" ca="1" si="117"/>
        <v>0</v>
      </c>
      <c r="AD212" s="133">
        <f t="shared" ca="1" si="117"/>
        <v>0</v>
      </c>
      <c r="AE212" s="133">
        <f t="shared" ca="1" si="117"/>
        <v>0</v>
      </c>
      <c r="AF212" s="133">
        <f t="shared" ca="1" si="117"/>
        <v>0</v>
      </c>
      <c r="AG212" s="133">
        <f t="shared" ca="1" si="117"/>
        <v>0</v>
      </c>
      <c r="AH212" s="133">
        <f t="shared" ca="1" si="117"/>
        <v>0</v>
      </c>
      <c r="AI212" s="133">
        <f t="shared" ca="1" si="117"/>
        <v>0</v>
      </c>
      <c r="AJ212" s="133">
        <f t="shared" ca="1" si="117"/>
        <v>0</v>
      </c>
      <c r="AK212" s="133">
        <f t="shared" ca="1" si="117"/>
        <v>0</v>
      </c>
      <c r="AL212" s="133">
        <f t="shared" ca="1" si="117"/>
        <v>0</v>
      </c>
      <c r="AM212" s="133">
        <f t="shared" ca="1" si="117"/>
        <v>0</v>
      </c>
      <c r="AN212" s="133">
        <f t="shared" ca="1" si="117"/>
        <v>0</v>
      </c>
      <c r="AO212" s="133">
        <f t="shared" ca="1" si="117"/>
        <v>0</v>
      </c>
      <c r="AP212" s="133">
        <f t="shared" ca="1" si="117"/>
        <v>0</v>
      </c>
      <c r="AQ212" s="133">
        <f t="shared" ca="1" si="117"/>
        <v>0</v>
      </c>
      <c r="AR212" s="133">
        <f t="shared" ca="1" si="117"/>
        <v>0</v>
      </c>
      <c r="AS212" s="133">
        <f t="shared" ca="1" si="117"/>
        <v>0</v>
      </c>
      <c r="AT212" s="133">
        <f t="shared" ca="1" si="117"/>
        <v>0</v>
      </c>
      <c r="AU212" s="133">
        <f t="shared" ca="1" si="117"/>
        <v>0</v>
      </c>
      <c r="AV212" s="133">
        <f t="shared" ca="1" si="117"/>
        <v>0</v>
      </c>
      <c r="AW212" s="133">
        <f t="shared" ca="1" si="117"/>
        <v>0</v>
      </c>
      <c r="AX212" s="133">
        <f t="shared" ca="1" si="117"/>
        <v>0</v>
      </c>
      <c r="AY212" s="133">
        <f t="shared" ca="1" si="117"/>
        <v>0</v>
      </c>
      <c r="AZ212" s="133">
        <f t="shared" ca="1" si="117"/>
        <v>0</v>
      </c>
      <c r="BA212" s="133">
        <f t="shared" ca="1" si="117"/>
        <v>0</v>
      </c>
      <c r="BB212" s="133">
        <f t="shared" ca="1" si="117"/>
        <v>0</v>
      </c>
      <c r="BC212" s="133">
        <f t="shared" ca="1" si="117"/>
        <v>0</v>
      </c>
      <c r="BD212" s="133">
        <f t="shared" ca="1" si="117"/>
        <v>0</v>
      </c>
      <c r="BE212" s="133">
        <f t="shared" ca="1" si="117"/>
        <v>0</v>
      </c>
      <c r="BF212" s="133">
        <f t="shared" ca="1" si="117"/>
        <v>0</v>
      </c>
      <c r="BG212" s="133">
        <f t="shared" ca="1" si="117"/>
        <v>0</v>
      </c>
      <c r="BH212" s="133">
        <f t="shared" ca="1" si="117"/>
        <v>0</v>
      </c>
    </row>
    <row r="213" spans="1:60">
      <c r="A213" s="104"/>
      <c r="B213" s="104"/>
      <c r="C213" s="104">
        <v>138</v>
      </c>
      <c r="D213" s="104"/>
      <c r="E213" s="104" t="str">
        <f ca="1">OFFSET('Impact Inputs'!A$6,C213,0)</f>
        <v>Impact 47</v>
      </c>
      <c r="F213" s="104" t="str">
        <f ca="1">OFFSET('Impact Inputs'!C$6,C213,0)</f>
        <v>-</v>
      </c>
      <c r="G213" s="104"/>
      <c r="H213" s="104"/>
      <c r="I213" s="104"/>
      <c r="J213" s="104"/>
      <c r="K213" s="133">
        <f t="shared" ca="1" si="109"/>
        <v>0</v>
      </c>
      <c r="L213" s="133">
        <f t="shared" ca="1" si="117"/>
        <v>0</v>
      </c>
      <c r="M213" s="133">
        <f t="shared" ca="1" si="117"/>
        <v>0</v>
      </c>
      <c r="N213" s="133">
        <f t="shared" ca="1" si="117"/>
        <v>0</v>
      </c>
      <c r="O213" s="133">
        <f t="shared" ca="1" si="117"/>
        <v>0</v>
      </c>
      <c r="P213" s="133">
        <f t="shared" ca="1" si="117"/>
        <v>0</v>
      </c>
      <c r="Q213" s="133">
        <f t="shared" ca="1" si="117"/>
        <v>0</v>
      </c>
      <c r="R213" s="133">
        <f t="shared" ca="1" si="117"/>
        <v>0</v>
      </c>
      <c r="S213" s="133">
        <f t="shared" ca="1" si="117"/>
        <v>0</v>
      </c>
      <c r="T213" s="133">
        <f t="shared" ca="1" si="117"/>
        <v>0</v>
      </c>
      <c r="U213" s="133">
        <f t="shared" ca="1" si="117"/>
        <v>0</v>
      </c>
      <c r="V213" s="133">
        <f t="shared" ca="1" si="117"/>
        <v>0</v>
      </c>
      <c r="W213" s="133">
        <f t="shared" ca="1" si="117"/>
        <v>0</v>
      </c>
      <c r="X213" s="133">
        <f t="shared" ca="1" si="117"/>
        <v>0</v>
      </c>
      <c r="Y213" s="133">
        <f t="shared" ca="1" si="117"/>
        <v>0</v>
      </c>
      <c r="Z213" s="133">
        <f t="shared" ca="1" si="117"/>
        <v>0</v>
      </c>
      <c r="AA213" s="133">
        <f t="shared" ca="1" si="117"/>
        <v>0</v>
      </c>
      <c r="AB213" s="133">
        <f t="shared" ca="1" si="117"/>
        <v>0</v>
      </c>
      <c r="AC213" s="133">
        <f t="shared" ca="1" si="117"/>
        <v>0</v>
      </c>
      <c r="AD213" s="133">
        <f t="shared" ca="1" si="117"/>
        <v>0</v>
      </c>
      <c r="AE213" s="133">
        <f t="shared" ca="1" si="117"/>
        <v>0</v>
      </c>
      <c r="AF213" s="133">
        <f t="shared" ca="1" si="117"/>
        <v>0</v>
      </c>
      <c r="AG213" s="133">
        <f t="shared" ca="1" si="117"/>
        <v>0</v>
      </c>
      <c r="AH213" s="133">
        <f t="shared" ca="1" si="117"/>
        <v>0</v>
      </c>
      <c r="AI213" s="133">
        <f t="shared" ca="1" si="117"/>
        <v>0</v>
      </c>
      <c r="AJ213" s="133">
        <f t="shared" ca="1" si="117"/>
        <v>0</v>
      </c>
      <c r="AK213" s="133">
        <f t="shared" ca="1" si="117"/>
        <v>0</v>
      </c>
      <c r="AL213" s="133">
        <f t="shared" ca="1" si="117"/>
        <v>0</v>
      </c>
      <c r="AM213" s="133">
        <f t="shared" ca="1" si="117"/>
        <v>0</v>
      </c>
      <c r="AN213" s="133">
        <f t="shared" ca="1" si="117"/>
        <v>0</v>
      </c>
      <c r="AO213" s="133">
        <f t="shared" ca="1" si="117"/>
        <v>0</v>
      </c>
      <c r="AP213" s="133">
        <f t="shared" ca="1" si="117"/>
        <v>0</v>
      </c>
      <c r="AQ213" s="133">
        <f t="shared" ca="1" si="117"/>
        <v>0</v>
      </c>
      <c r="AR213" s="133">
        <f t="shared" ca="1" si="117"/>
        <v>0</v>
      </c>
      <c r="AS213" s="133">
        <f t="shared" ca="1" si="117"/>
        <v>0</v>
      </c>
      <c r="AT213" s="133">
        <f t="shared" ca="1" si="117"/>
        <v>0</v>
      </c>
      <c r="AU213" s="133">
        <f t="shared" ca="1" si="117"/>
        <v>0</v>
      </c>
      <c r="AV213" s="133">
        <f t="shared" ca="1" si="117"/>
        <v>0</v>
      </c>
      <c r="AW213" s="133">
        <f t="shared" ca="1" si="117"/>
        <v>0</v>
      </c>
      <c r="AX213" s="133">
        <f t="shared" ca="1" si="117"/>
        <v>0</v>
      </c>
      <c r="AY213" s="133">
        <f t="shared" ca="1" si="117"/>
        <v>0</v>
      </c>
      <c r="AZ213" s="133">
        <f t="shared" ca="1" si="117"/>
        <v>0</v>
      </c>
      <c r="BA213" s="133">
        <f t="shared" ca="1" si="117"/>
        <v>0</v>
      </c>
      <c r="BB213" s="133">
        <f t="shared" ca="1" si="117"/>
        <v>0</v>
      </c>
      <c r="BC213" s="133">
        <f t="shared" ca="1" si="117"/>
        <v>0</v>
      </c>
      <c r="BD213" s="133">
        <f t="shared" ca="1" si="117"/>
        <v>0</v>
      </c>
      <c r="BE213" s="133">
        <f t="shared" ca="1" si="117"/>
        <v>0</v>
      </c>
      <c r="BF213" s="133">
        <f t="shared" ca="1" si="117"/>
        <v>0</v>
      </c>
      <c r="BG213" s="133">
        <f t="shared" ca="1" si="117"/>
        <v>0</v>
      </c>
      <c r="BH213" s="133">
        <f t="shared" ca="1" si="117"/>
        <v>0</v>
      </c>
    </row>
    <row r="214" spans="1:60">
      <c r="A214" s="104"/>
      <c r="B214" s="104"/>
      <c r="C214" s="104">
        <v>141</v>
      </c>
      <c r="D214" s="104"/>
      <c r="E214" s="104" t="str">
        <f ca="1">OFFSET('Impact Inputs'!A$6,C214,0)</f>
        <v>Impact 48</v>
      </c>
      <c r="F214" s="104" t="str">
        <f ca="1">OFFSET('Impact Inputs'!C$6,C214,0)</f>
        <v>-</v>
      </c>
      <c r="G214" s="104"/>
      <c r="H214" s="104"/>
      <c r="I214" s="104"/>
      <c r="J214" s="104"/>
      <c r="K214" s="133">
        <f t="shared" ca="1" si="109"/>
        <v>0</v>
      </c>
      <c r="L214" s="133">
        <f t="shared" ca="1" si="117"/>
        <v>0</v>
      </c>
      <c r="M214" s="133">
        <f t="shared" ca="1" si="117"/>
        <v>0</v>
      </c>
      <c r="N214" s="133">
        <f t="shared" ca="1" si="117"/>
        <v>0</v>
      </c>
      <c r="O214" s="133">
        <f t="shared" ca="1" si="117"/>
        <v>0</v>
      </c>
      <c r="P214" s="133">
        <f t="shared" ca="1" si="117"/>
        <v>0</v>
      </c>
      <c r="Q214" s="133">
        <f t="shared" ca="1" si="117"/>
        <v>0</v>
      </c>
      <c r="R214" s="133">
        <f t="shared" ca="1" si="117"/>
        <v>0</v>
      </c>
      <c r="S214" s="133">
        <f t="shared" ref="L214:BH216" ca="1" si="118">IFERROR(S161/S$164,0)</f>
        <v>0</v>
      </c>
      <c r="T214" s="133">
        <f t="shared" ca="1" si="118"/>
        <v>0</v>
      </c>
      <c r="U214" s="133">
        <f t="shared" ca="1" si="118"/>
        <v>0</v>
      </c>
      <c r="V214" s="133">
        <f t="shared" ca="1" si="118"/>
        <v>0</v>
      </c>
      <c r="W214" s="133">
        <f t="shared" ca="1" si="118"/>
        <v>0</v>
      </c>
      <c r="X214" s="133">
        <f t="shared" ca="1" si="118"/>
        <v>0</v>
      </c>
      <c r="Y214" s="133">
        <f t="shared" ca="1" si="118"/>
        <v>0</v>
      </c>
      <c r="Z214" s="133">
        <f t="shared" ca="1" si="118"/>
        <v>0</v>
      </c>
      <c r="AA214" s="133">
        <f t="shared" ca="1" si="118"/>
        <v>0</v>
      </c>
      <c r="AB214" s="133">
        <f t="shared" ca="1" si="118"/>
        <v>0</v>
      </c>
      <c r="AC214" s="133">
        <f t="shared" ca="1" si="118"/>
        <v>0</v>
      </c>
      <c r="AD214" s="133">
        <f t="shared" ca="1" si="118"/>
        <v>0</v>
      </c>
      <c r="AE214" s="133">
        <f t="shared" ca="1" si="118"/>
        <v>0</v>
      </c>
      <c r="AF214" s="133">
        <f t="shared" ca="1" si="118"/>
        <v>0</v>
      </c>
      <c r="AG214" s="133">
        <f t="shared" ca="1" si="118"/>
        <v>0</v>
      </c>
      <c r="AH214" s="133">
        <f t="shared" ca="1" si="118"/>
        <v>0</v>
      </c>
      <c r="AI214" s="133">
        <f t="shared" ca="1" si="118"/>
        <v>0</v>
      </c>
      <c r="AJ214" s="133">
        <f t="shared" ca="1" si="118"/>
        <v>0</v>
      </c>
      <c r="AK214" s="133">
        <f t="shared" ca="1" si="118"/>
        <v>0</v>
      </c>
      <c r="AL214" s="133">
        <f t="shared" ca="1" si="118"/>
        <v>0</v>
      </c>
      <c r="AM214" s="133">
        <f t="shared" ca="1" si="118"/>
        <v>0</v>
      </c>
      <c r="AN214" s="133">
        <f t="shared" ca="1" si="118"/>
        <v>0</v>
      </c>
      <c r="AO214" s="133">
        <f t="shared" ca="1" si="118"/>
        <v>0</v>
      </c>
      <c r="AP214" s="133">
        <f t="shared" ca="1" si="118"/>
        <v>0</v>
      </c>
      <c r="AQ214" s="133">
        <f t="shared" ca="1" si="118"/>
        <v>0</v>
      </c>
      <c r="AR214" s="133">
        <f t="shared" ca="1" si="118"/>
        <v>0</v>
      </c>
      <c r="AS214" s="133">
        <f t="shared" ca="1" si="118"/>
        <v>0</v>
      </c>
      <c r="AT214" s="133">
        <f t="shared" ca="1" si="118"/>
        <v>0</v>
      </c>
      <c r="AU214" s="133">
        <f t="shared" ca="1" si="118"/>
        <v>0</v>
      </c>
      <c r="AV214" s="133">
        <f t="shared" ca="1" si="118"/>
        <v>0</v>
      </c>
      <c r="AW214" s="133">
        <f t="shared" ca="1" si="118"/>
        <v>0</v>
      </c>
      <c r="AX214" s="133">
        <f t="shared" ca="1" si="118"/>
        <v>0</v>
      </c>
      <c r="AY214" s="133">
        <f t="shared" ca="1" si="118"/>
        <v>0</v>
      </c>
      <c r="AZ214" s="133">
        <f t="shared" ca="1" si="118"/>
        <v>0</v>
      </c>
      <c r="BA214" s="133">
        <f t="shared" ca="1" si="118"/>
        <v>0</v>
      </c>
      <c r="BB214" s="133">
        <f t="shared" ca="1" si="118"/>
        <v>0</v>
      </c>
      <c r="BC214" s="133">
        <f t="shared" ca="1" si="118"/>
        <v>0</v>
      </c>
      <c r="BD214" s="133">
        <f t="shared" ca="1" si="118"/>
        <v>0</v>
      </c>
      <c r="BE214" s="133">
        <f t="shared" ca="1" si="118"/>
        <v>0</v>
      </c>
      <c r="BF214" s="133">
        <f t="shared" ca="1" si="118"/>
        <v>0</v>
      </c>
      <c r="BG214" s="133">
        <f t="shared" ca="1" si="118"/>
        <v>0</v>
      </c>
      <c r="BH214" s="133">
        <f t="shared" ca="1" si="118"/>
        <v>0</v>
      </c>
    </row>
    <row r="215" spans="1:60">
      <c r="A215" s="104"/>
      <c r="B215" s="104"/>
      <c r="C215" s="106">
        <v>144</v>
      </c>
      <c r="D215" s="104"/>
      <c r="E215" s="104" t="str">
        <f ca="1">OFFSET('Impact Inputs'!A$6,C215,0)</f>
        <v>Impact 49</v>
      </c>
      <c r="F215" s="104" t="str">
        <f ca="1">OFFSET('Impact Inputs'!C$6,C215,0)</f>
        <v>-</v>
      </c>
      <c r="G215" s="104"/>
      <c r="H215" s="104"/>
      <c r="I215" s="104"/>
      <c r="J215" s="104"/>
      <c r="K215" s="133">
        <f t="shared" ca="1" si="109"/>
        <v>0</v>
      </c>
      <c r="L215" s="133">
        <f t="shared" ca="1" si="118"/>
        <v>0</v>
      </c>
      <c r="M215" s="133">
        <f t="shared" ca="1" si="118"/>
        <v>0</v>
      </c>
      <c r="N215" s="133">
        <f t="shared" ca="1" si="118"/>
        <v>0</v>
      </c>
      <c r="O215" s="133">
        <f t="shared" ca="1" si="118"/>
        <v>0</v>
      </c>
      <c r="P215" s="133">
        <f t="shared" ca="1" si="118"/>
        <v>0</v>
      </c>
      <c r="Q215" s="133">
        <f t="shared" ca="1" si="118"/>
        <v>0</v>
      </c>
      <c r="R215" s="133">
        <f t="shared" ca="1" si="118"/>
        <v>0</v>
      </c>
      <c r="S215" s="133">
        <f t="shared" ca="1" si="118"/>
        <v>0</v>
      </c>
      <c r="T215" s="133">
        <f t="shared" ca="1" si="118"/>
        <v>0</v>
      </c>
      <c r="U215" s="133">
        <f t="shared" ca="1" si="118"/>
        <v>0</v>
      </c>
      <c r="V215" s="133">
        <f t="shared" ca="1" si="118"/>
        <v>0</v>
      </c>
      <c r="W215" s="133">
        <f t="shared" ca="1" si="118"/>
        <v>0</v>
      </c>
      <c r="X215" s="133">
        <f t="shared" ca="1" si="118"/>
        <v>0</v>
      </c>
      <c r="Y215" s="133">
        <f t="shared" ca="1" si="118"/>
        <v>0</v>
      </c>
      <c r="Z215" s="133">
        <f t="shared" ca="1" si="118"/>
        <v>0</v>
      </c>
      <c r="AA215" s="133">
        <f t="shared" ca="1" si="118"/>
        <v>0</v>
      </c>
      <c r="AB215" s="133">
        <f t="shared" ca="1" si="118"/>
        <v>0</v>
      </c>
      <c r="AC215" s="133">
        <f t="shared" ca="1" si="118"/>
        <v>0</v>
      </c>
      <c r="AD215" s="133">
        <f t="shared" ca="1" si="118"/>
        <v>0</v>
      </c>
      <c r="AE215" s="133">
        <f t="shared" ca="1" si="118"/>
        <v>0</v>
      </c>
      <c r="AF215" s="133">
        <f t="shared" ca="1" si="118"/>
        <v>0</v>
      </c>
      <c r="AG215" s="133">
        <f t="shared" ca="1" si="118"/>
        <v>0</v>
      </c>
      <c r="AH215" s="133">
        <f t="shared" ca="1" si="118"/>
        <v>0</v>
      </c>
      <c r="AI215" s="133">
        <f t="shared" ca="1" si="118"/>
        <v>0</v>
      </c>
      <c r="AJ215" s="133">
        <f t="shared" ca="1" si="118"/>
        <v>0</v>
      </c>
      <c r="AK215" s="133">
        <f t="shared" ca="1" si="118"/>
        <v>0</v>
      </c>
      <c r="AL215" s="133">
        <f t="shared" ca="1" si="118"/>
        <v>0</v>
      </c>
      <c r="AM215" s="133">
        <f t="shared" ca="1" si="118"/>
        <v>0</v>
      </c>
      <c r="AN215" s="133">
        <f t="shared" ca="1" si="118"/>
        <v>0</v>
      </c>
      <c r="AO215" s="133">
        <f t="shared" ca="1" si="118"/>
        <v>0</v>
      </c>
      <c r="AP215" s="133">
        <f t="shared" ca="1" si="118"/>
        <v>0</v>
      </c>
      <c r="AQ215" s="133">
        <f t="shared" ca="1" si="118"/>
        <v>0</v>
      </c>
      <c r="AR215" s="133">
        <f t="shared" ca="1" si="118"/>
        <v>0</v>
      </c>
      <c r="AS215" s="133">
        <f t="shared" ca="1" si="118"/>
        <v>0</v>
      </c>
      <c r="AT215" s="133">
        <f t="shared" ca="1" si="118"/>
        <v>0</v>
      </c>
      <c r="AU215" s="133">
        <f t="shared" ca="1" si="118"/>
        <v>0</v>
      </c>
      <c r="AV215" s="133">
        <f t="shared" ca="1" si="118"/>
        <v>0</v>
      </c>
      <c r="AW215" s="133">
        <f t="shared" ca="1" si="118"/>
        <v>0</v>
      </c>
      <c r="AX215" s="133">
        <f t="shared" ca="1" si="118"/>
        <v>0</v>
      </c>
      <c r="AY215" s="133">
        <f t="shared" ca="1" si="118"/>
        <v>0</v>
      </c>
      <c r="AZ215" s="133">
        <f t="shared" ca="1" si="118"/>
        <v>0</v>
      </c>
      <c r="BA215" s="133">
        <f t="shared" ca="1" si="118"/>
        <v>0</v>
      </c>
      <c r="BB215" s="133">
        <f t="shared" ca="1" si="118"/>
        <v>0</v>
      </c>
      <c r="BC215" s="133">
        <f t="shared" ca="1" si="118"/>
        <v>0</v>
      </c>
      <c r="BD215" s="133">
        <f t="shared" ca="1" si="118"/>
        <v>0</v>
      </c>
      <c r="BE215" s="133">
        <f t="shared" ca="1" si="118"/>
        <v>0</v>
      </c>
      <c r="BF215" s="133">
        <f t="shared" ca="1" si="118"/>
        <v>0</v>
      </c>
      <c r="BG215" s="133">
        <f t="shared" ca="1" si="118"/>
        <v>0</v>
      </c>
      <c r="BH215" s="133">
        <f t="shared" ca="1" si="118"/>
        <v>0</v>
      </c>
    </row>
    <row r="216" spans="1:60">
      <c r="A216" s="104"/>
      <c r="B216" s="104"/>
      <c r="C216" s="106">
        <v>147</v>
      </c>
      <c r="D216" s="104"/>
      <c r="E216" s="104" t="str">
        <f ca="1">OFFSET('Impact Inputs'!A$6,C216,0)</f>
        <v>Impact 50</v>
      </c>
      <c r="F216" s="104" t="str">
        <f ca="1">OFFSET('Impact Inputs'!C$6,C216,0)</f>
        <v>-</v>
      </c>
      <c r="G216" s="104"/>
      <c r="H216" s="104"/>
      <c r="I216" s="104"/>
      <c r="J216" s="104"/>
      <c r="K216" s="133">
        <f t="shared" ca="1" si="109"/>
        <v>0</v>
      </c>
      <c r="L216" s="133">
        <f t="shared" ca="1" si="118"/>
        <v>0</v>
      </c>
      <c r="M216" s="133">
        <f t="shared" ca="1" si="118"/>
        <v>0</v>
      </c>
      <c r="N216" s="133">
        <f t="shared" ca="1" si="118"/>
        <v>0</v>
      </c>
      <c r="O216" s="133">
        <f t="shared" ca="1" si="118"/>
        <v>0</v>
      </c>
      <c r="P216" s="133">
        <f t="shared" ca="1" si="118"/>
        <v>0</v>
      </c>
      <c r="Q216" s="133">
        <f t="shared" ca="1" si="118"/>
        <v>0</v>
      </c>
      <c r="R216" s="133">
        <f t="shared" ca="1" si="118"/>
        <v>0</v>
      </c>
      <c r="S216" s="133">
        <f t="shared" ca="1" si="118"/>
        <v>0</v>
      </c>
      <c r="T216" s="133">
        <f t="shared" ca="1" si="118"/>
        <v>0</v>
      </c>
      <c r="U216" s="133">
        <f t="shared" ca="1" si="118"/>
        <v>0</v>
      </c>
      <c r="V216" s="133">
        <f t="shared" ca="1" si="118"/>
        <v>0</v>
      </c>
      <c r="W216" s="133">
        <f t="shared" ca="1" si="118"/>
        <v>0</v>
      </c>
      <c r="X216" s="133">
        <f t="shared" ca="1" si="118"/>
        <v>0</v>
      </c>
      <c r="Y216" s="133">
        <f t="shared" ca="1" si="118"/>
        <v>0</v>
      </c>
      <c r="Z216" s="133">
        <f t="shared" ca="1" si="118"/>
        <v>0</v>
      </c>
      <c r="AA216" s="133">
        <f t="shared" ca="1" si="118"/>
        <v>0</v>
      </c>
      <c r="AB216" s="133">
        <f t="shared" ca="1" si="118"/>
        <v>0</v>
      </c>
      <c r="AC216" s="133">
        <f t="shared" ca="1" si="118"/>
        <v>0</v>
      </c>
      <c r="AD216" s="133">
        <f t="shared" ca="1" si="118"/>
        <v>0</v>
      </c>
      <c r="AE216" s="133">
        <f t="shared" ca="1" si="118"/>
        <v>0</v>
      </c>
      <c r="AF216" s="133">
        <f t="shared" ca="1" si="118"/>
        <v>0</v>
      </c>
      <c r="AG216" s="133">
        <f t="shared" ca="1" si="118"/>
        <v>0</v>
      </c>
      <c r="AH216" s="133">
        <f t="shared" ca="1" si="118"/>
        <v>0</v>
      </c>
      <c r="AI216" s="133">
        <f t="shared" ca="1" si="118"/>
        <v>0</v>
      </c>
      <c r="AJ216" s="133">
        <f t="shared" ca="1" si="118"/>
        <v>0</v>
      </c>
      <c r="AK216" s="133">
        <f t="shared" ca="1" si="118"/>
        <v>0</v>
      </c>
      <c r="AL216" s="133">
        <f t="shared" ca="1" si="118"/>
        <v>0</v>
      </c>
      <c r="AM216" s="133">
        <f t="shared" ca="1" si="118"/>
        <v>0</v>
      </c>
      <c r="AN216" s="133">
        <f t="shared" ca="1" si="118"/>
        <v>0</v>
      </c>
      <c r="AO216" s="133">
        <f t="shared" ca="1" si="118"/>
        <v>0</v>
      </c>
      <c r="AP216" s="133">
        <f t="shared" ca="1" si="118"/>
        <v>0</v>
      </c>
      <c r="AQ216" s="133">
        <f t="shared" ca="1" si="118"/>
        <v>0</v>
      </c>
      <c r="AR216" s="133">
        <f t="shared" ca="1" si="118"/>
        <v>0</v>
      </c>
      <c r="AS216" s="133">
        <f t="shared" ca="1" si="118"/>
        <v>0</v>
      </c>
      <c r="AT216" s="133">
        <f t="shared" ca="1" si="118"/>
        <v>0</v>
      </c>
      <c r="AU216" s="133">
        <f t="shared" ca="1" si="118"/>
        <v>0</v>
      </c>
      <c r="AV216" s="133">
        <f t="shared" ca="1" si="118"/>
        <v>0</v>
      </c>
      <c r="AW216" s="133">
        <f t="shared" ca="1" si="118"/>
        <v>0</v>
      </c>
      <c r="AX216" s="133">
        <f t="shared" ca="1" si="118"/>
        <v>0</v>
      </c>
      <c r="AY216" s="133">
        <f t="shared" ca="1" si="118"/>
        <v>0</v>
      </c>
      <c r="AZ216" s="133">
        <f t="shared" ca="1" si="118"/>
        <v>0</v>
      </c>
      <c r="BA216" s="133">
        <f t="shared" ca="1" si="118"/>
        <v>0</v>
      </c>
      <c r="BB216" s="133">
        <f t="shared" ca="1" si="118"/>
        <v>0</v>
      </c>
      <c r="BC216" s="133">
        <f t="shared" ca="1" si="118"/>
        <v>0</v>
      </c>
      <c r="BD216" s="133">
        <f t="shared" ca="1" si="118"/>
        <v>0</v>
      </c>
      <c r="BE216" s="133">
        <f t="shared" ca="1" si="118"/>
        <v>0</v>
      </c>
      <c r="BF216" s="133">
        <f t="shared" ca="1" si="118"/>
        <v>0</v>
      </c>
      <c r="BG216" s="133">
        <f t="shared" ca="1" si="118"/>
        <v>0</v>
      </c>
      <c r="BH216" s="133">
        <f t="shared" ca="1" si="118"/>
        <v>0</v>
      </c>
    </row>
    <row r="217" spans="1:60">
      <c r="A217" s="104"/>
      <c r="B217" s="104"/>
      <c r="C217" s="104"/>
      <c r="D217" s="104"/>
      <c r="E217" s="104"/>
      <c r="F217" s="104"/>
      <c r="G217" s="104"/>
      <c r="H217" s="125"/>
      <c r="I217" s="125"/>
      <c r="J217" s="125"/>
      <c r="K217" s="125"/>
      <c r="L217" s="125"/>
      <c r="M217" s="125"/>
      <c r="N217" s="125"/>
      <c r="O217" s="125"/>
      <c r="P217" s="125"/>
      <c r="Q217" s="125"/>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row>
    <row r="218" spans="1:60" ht="15">
      <c r="A218" s="104"/>
      <c r="B218" s="104"/>
      <c r="C218" s="104"/>
      <c r="D218" s="124" t="s">
        <v>303</v>
      </c>
      <c r="E218" s="104"/>
      <c r="F218" s="124" t="s">
        <v>74</v>
      </c>
      <c r="G218" s="104"/>
      <c r="H218" s="125"/>
      <c r="I218" s="125"/>
      <c r="J218" s="125"/>
      <c r="K218" s="182">
        <f t="shared" ref="K218:AP218" si="119">K2</f>
        <v>2017</v>
      </c>
      <c r="L218" s="182">
        <f t="shared" si="119"/>
        <v>2018</v>
      </c>
      <c r="M218" s="182">
        <f t="shared" si="119"/>
        <v>2019</v>
      </c>
      <c r="N218" s="182">
        <f t="shared" si="119"/>
        <v>2020</v>
      </c>
      <c r="O218" s="182">
        <f t="shared" si="119"/>
        <v>2021</v>
      </c>
      <c r="P218" s="182">
        <f t="shared" si="119"/>
        <v>2022</v>
      </c>
      <c r="Q218" s="182">
        <f t="shared" si="119"/>
        <v>2023</v>
      </c>
      <c r="R218" s="182">
        <f t="shared" si="119"/>
        <v>2024</v>
      </c>
      <c r="S218" s="182">
        <f t="shared" si="119"/>
        <v>2025</v>
      </c>
      <c r="T218" s="182">
        <f t="shared" si="119"/>
        <v>2026</v>
      </c>
      <c r="U218" s="182">
        <f t="shared" si="119"/>
        <v>2027</v>
      </c>
      <c r="V218" s="182">
        <f t="shared" si="119"/>
        <v>2028</v>
      </c>
      <c r="W218" s="182">
        <f t="shared" si="119"/>
        <v>2029</v>
      </c>
      <c r="X218" s="182">
        <f t="shared" si="119"/>
        <v>2030</v>
      </c>
      <c r="Y218" s="182">
        <f t="shared" si="119"/>
        <v>2031</v>
      </c>
      <c r="Z218" s="182">
        <f t="shared" si="119"/>
        <v>2032</v>
      </c>
      <c r="AA218" s="182">
        <f t="shared" si="119"/>
        <v>2033</v>
      </c>
      <c r="AB218" s="182">
        <f t="shared" si="119"/>
        <v>2034</v>
      </c>
      <c r="AC218" s="182">
        <f t="shared" si="119"/>
        <v>2035</v>
      </c>
      <c r="AD218" s="182">
        <f t="shared" si="119"/>
        <v>2036</v>
      </c>
      <c r="AE218" s="182">
        <f t="shared" si="119"/>
        <v>2037</v>
      </c>
      <c r="AF218" s="182">
        <f t="shared" si="119"/>
        <v>2038</v>
      </c>
      <c r="AG218" s="182">
        <f t="shared" si="119"/>
        <v>2039</v>
      </c>
      <c r="AH218" s="182">
        <f t="shared" si="119"/>
        <v>2040</v>
      </c>
      <c r="AI218" s="182">
        <f t="shared" si="119"/>
        <v>2041</v>
      </c>
      <c r="AJ218" s="182">
        <f t="shared" si="119"/>
        <v>2042</v>
      </c>
      <c r="AK218" s="182">
        <f t="shared" si="119"/>
        <v>2043</v>
      </c>
      <c r="AL218" s="182">
        <f t="shared" si="119"/>
        <v>2044</v>
      </c>
      <c r="AM218" s="182">
        <f t="shared" si="119"/>
        <v>2045</v>
      </c>
      <c r="AN218" s="182">
        <f t="shared" si="119"/>
        <v>2046</v>
      </c>
      <c r="AO218" s="182">
        <f t="shared" si="119"/>
        <v>2047</v>
      </c>
      <c r="AP218" s="182">
        <f t="shared" si="119"/>
        <v>2048</v>
      </c>
      <c r="AQ218" s="182">
        <f t="shared" ref="AQ218:BH218" si="120">AQ2</f>
        <v>2049</v>
      </c>
      <c r="AR218" s="182">
        <f t="shared" si="120"/>
        <v>2050</v>
      </c>
      <c r="AS218" s="182">
        <f t="shared" si="120"/>
        <v>2051</v>
      </c>
      <c r="AT218" s="182">
        <f t="shared" si="120"/>
        <v>2052</v>
      </c>
      <c r="AU218" s="182">
        <f t="shared" si="120"/>
        <v>2053</v>
      </c>
      <c r="AV218" s="182">
        <f t="shared" si="120"/>
        <v>2054</v>
      </c>
      <c r="AW218" s="182">
        <f t="shared" si="120"/>
        <v>2055</v>
      </c>
      <c r="AX218" s="182">
        <f t="shared" si="120"/>
        <v>2056</v>
      </c>
      <c r="AY218" s="182">
        <f t="shared" si="120"/>
        <v>2057</v>
      </c>
      <c r="AZ218" s="182">
        <f t="shared" si="120"/>
        <v>2058</v>
      </c>
      <c r="BA218" s="182">
        <f t="shared" si="120"/>
        <v>2059</v>
      </c>
      <c r="BB218" s="182">
        <f t="shared" si="120"/>
        <v>2060</v>
      </c>
      <c r="BC218" s="182">
        <f t="shared" si="120"/>
        <v>2061</v>
      </c>
      <c r="BD218" s="182">
        <f t="shared" si="120"/>
        <v>2062</v>
      </c>
      <c r="BE218" s="182">
        <f t="shared" si="120"/>
        <v>2063</v>
      </c>
      <c r="BF218" s="182">
        <f t="shared" si="120"/>
        <v>2064</v>
      </c>
      <c r="BG218" s="182">
        <f t="shared" si="120"/>
        <v>2065</v>
      </c>
      <c r="BH218" s="182">
        <f t="shared" si="120"/>
        <v>2066</v>
      </c>
    </row>
    <row r="219" spans="1:60" ht="15">
      <c r="A219" s="104"/>
      <c r="B219" s="104"/>
      <c r="C219" s="104">
        <v>0</v>
      </c>
      <c r="D219" s="104"/>
      <c r="E219" s="104" t="str">
        <f ca="1">OFFSET('Impact Inputs'!A$6,C219,0)</f>
        <v>Impact 1</v>
      </c>
      <c r="F219" s="104" t="str">
        <f ca="1">OFFSET('Impact Inputs'!C$6,C219,0)</f>
        <v>Efficiency gain - maximised overheads/capacity/resources</v>
      </c>
      <c r="G219" s="134"/>
      <c r="H219" s="135"/>
      <c r="I219" s="135"/>
      <c r="J219" s="135"/>
      <c r="K219" s="125">
        <f ca="1">SUMPRODUCT(OFFSET(K$7,0,0,K$2-$K$2+1,1),N(OFFSET(OFFSET(K167,0,0,1,-1*(K$2-$K$2+1)),0,K$2-$K$2+1-ROW(OFFSET($A$1,0,0,K$2-$K$2+1,1)),1,1)))</f>
        <v>0</v>
      </c>
      <c r="L219" s="125">
        <f t="shared" ref="L219:BH224" ca="1" si="121">SUMPRODUCT(OFFSET(L$7,0,0,L$2-$K$2+1,1),N(OFFSET(OFFSET(L167,0,0,1,-1*(L$2-$K$2+1)),0,L$2-$K$2+1-ROW(OFFSET($A$1,0,0,L$2-$K$2+1,1)),1,1)))</f>
        <v>1800000</v>
      </c>
      <c r="M219" s="125">
        <f t="shared" ca="1" si="121"/>
        <v>3600000</v>
      </c>
      <c r="N219" s="125">
        <f t="shared" ca="1" si="121"/>
        <v>5400000</v>
      </c>
      <c r="O219" s="125">
        <f t="shared" ca="1" si="121"/>
        <v>7200000</v>
      </c>
      <c r="P219" s="125">
        <f t="shared" ca="1" si="121"/>
        <v>0</v>
      </c>
      <c r="Q219" s="125">
        <f t="shared" ca="1" si="121"/>
        <v>0</v>
      </c>
      <c r="R219" s="125">
        <f t="shared" ca="1" si="121"/>
        <v>0</v>
      </c>
      <c r="S219" s="125">
        <f t="shared" ca="1" si="121"/>
        <v>0</v>
      </c>
      <c r="T219" s="125">
        <f t="shared" ca="1" si="121"/>
        <v>0</v>
      </c>
      <c r="U219" s="125">
        <f t="shared" ca="1" si="121"/>
        <v>0</v>
      </c>
      <c r="V219" s="125">
        <f t="shared" ca="1" si="121"/>
        <v>0</v>
      </c>
      <c r="W219" s="125">
        <f t="shared" ca="1" si="121"/>
        <v>0</v>
      </c>
      <c r="X219" s="125">
        <f t="shared" ca="1" si="121"/>
        <v>0</v>
      </c>
      <c r="Y219" s="125">
        <f t="shared" ca="1" si="121"/>
        <v>0</v>
      </c>
      <c r="Z219" s="125">
        <f t="shared" ca="1" si="121"/>
        <v>0</v>
      </c>
      <c r="AA219" s="125">
        <f t="shared" ca="1" si="121"/>
        <v>0</v>
      </c>
      <c r="AB219" s="125">
        <f t="shared" ca="1" si="121"/>
        <v>0</v>
      </c>
      <c r="AC219" s="125">
        <f t="shared" ca="1" si="121"/>
        <v>0</v>
      </c>
      <c r="AD219" s="125">
        <f t="shared" ca="1" si="121"/>
        <v>0</v>
      </c>
      <c r="AE219" s="125">
        <f t="shared" ca="1" si="121"/>
        <v>0</v>
      </c>
      <c r="AF219" s="125">
        <f t="shared" ca="1" si="121"/>
        <v>0</v>
      </c>
      <c r="AG219" s="125">
        <f t="shared" ca="1" si="121"/>
        <v>0</v>
      </c>
      <c r="AH219" s="125">
        <f t="shared" ca="1" si="121"/>
        <v>0</v>
      </c>
      <c r="AI219" s="125">
        <f t="shared" ca="1" si="121"/>
        <v>0</v>
      </c>
      <c r="AJ219" s="125">
        <f t="shared" ca="1" si="121"/>
        <v>0</v>
      </c>
      <c r="AK219" s="125">
        <f t="shared" ca="1" si="121"/>
        <v>0</v>
      </c>
      <c r="AL219" s="125">
        <f t="shared" ca="1" si="121"/>
        <v>0</v>
      </c>
      <c r="AM219" s="125">
        <f t="shared" ca="1" si="121"/>
        <v>0</v>
      </c>
      <c r="AN219" s="125">
        <f t="shared" ca="1" si="121"/>
        <v>0</v>
      </c>
      <c r="AO219" s="125">
        <f t="shared" ca="1" si="121"/>
        <v>0</v>
      </c>
      <c r="AP219" s="125">
        <f t="shared" ca="1" si="121"/>
        <v>0</v>
      </c>
      <c r="AQ219" s="125">
        <f t="shared" ca="1" si="121"/>
        <v>0</v>
      </c>
      <c r="AR219" s="125">
        <f t="shared" ca="1" si="121"/>
        <v>0</v>
      </c>
      <c r="AS219" s="125">
        <f t="shared" ca="1" si="121"/>
        <v>0</v>
      </c>
      <c r="AT219" s="125">
        <f t="shared" ca="1" si="121"/>
        <v>0</v>
      </c>
      <c r="AU219" s="125">
        <f t="shared" ca="1" si="121"/>
        <v>0</v>
      </c>
      <c r="AV219" s="125">
        <f t="shared" ca="1" si="121"/>
        <v>0</v>
      </c>
      <c r="AW219" s="125">
        <f t="shared" ca="1" si="121"/>
        <v>0</v>
      </c>
      <c r="AX219" s="125">
        <f t="shared" ca="1" si="121"/>
        <v>0</v>
      </c>
      <c r="AY219" s="125">
        <f t="shared" ca="1" si="121"/>
        <v>0</v>
      </c>
      <c r="AZ219" s="125">
        <f t="shared" ca="1" si="121"/>
        <v>0</v>
      </c>
      <c r="BA219" s="125">
        <f t="shared" ca="1" si="121"/>
        <v>0</v>
      </c>
      <c r="BB219" s="125">
        <f t="shared" ca="1" si="121"/>
        <v>0</v>
      </c>
      <c r="BC219" s="125">
        <f t="shared" ca="1" si="121"/>
        <v>0</v>
      </c>
      <c r="BD219" s="125">
        <f t="shared" ca="1" si="121"/>
        <v>0</v>
      </c>
      <c r="BE219" s="125">
        <f t="shared" ca="1" si="121"/>
        <v>0</v>
      </c>
      <c r="BF219" s="125">
        <f t="shared" ca="1" si="121"/>
        <v>0</v>
      </c>
      <c r="BG219" s="125">
        <f t="shared" ca="1" si="121"/>
        <v>0</v>
      </c>
      <c r="BH219" s="125">
        <f t="shared" ca="1" si="121"/>
        <v>0</v>
      </c>
    </row>
    <row r="220" spans="1:60">
      <c r="A220" s="104"/>
      <c r="B220" s="104"/>
      <c r="C220" s="104">
        <v>3</v>
      </c>
      <c r="D220" s="104"/>
      <c r="E220" s="104" t="str">
        <f ca="1">OFFSET('Impact Inputs'!A$6,C220,0)</f>
        <v>Impact 2</v>
      </c>
      <c r="F220" s="104" t="str">
        <f ca="1">OFFSET('Impact Inputs'!C$6,C220,0)</f>
        <v>Quality-adjusted life year (QALY) gained</v>
      </c>
      <c r="G220" s="104"/>
      <c r="H220" s="125"/>
      <c r="I220" s="125"/>
      <c r="J220" s="125"/>
      <c r="K220" s="125">
        <f t="shared" ref="K220:Z268" ca="1" si="122">SUMPRODUCT(OFFSET(K$7,0,0,K$2-$K$2+1,1),N(OFFSET(OFFSET(K168,0,0,1,-1*(K$2-$K$2+1)),0,K$2-$K$2+1-ROW(OFFSET($A$1,0,0,K$2-$K$2+1,1)),1,1)))</f>
        <v>0</v>
      </c>
      <c r="L220" s="125">
        <f t="shared" ca="1" si="122"/>
        <v>26622589.349766485</v>
      </c>
      <c r="M220" s="125">
        <f t="shared" ca="1" si="122"/>
        <v>79867768.049299449</v>
      </c>
      <c r="N220" s="125">
        <f t="shared" ca="1" si="122"/>
        <v>159735536.0985989</v>
      </c>
      <c r="O220" s="125">
        <f t="shared" ca="1" si="122"/>
        <v>239603304.14789838</v>
      </c>
      <c r="P220" s="125">
        <f t="shared" ca="1" si="122"/>
        <v>186358125.44836539</v>
      </c>
      <c r="Q220" s="125">
        <f t="shared" ca="1" si="122"/>
        <v>106490357.39906594</v>
      </c>
      <c r="R220" s="125">
        <f t="shared" ca="1" si="122"/>
        <v>0</v>
      </c>
      <c r="S220" s="125">
        <f t="shared" ca="1" si="122"/>
        <v>0</v>
      </c>
      <c r="T220" s="125">
        <f t="shared" ca="1" si="122"/>
        <v>0</v>
      </c>
      <c r="U220" s="125">
        <f t="shared" ca="1" si="122"/>
        <v>0</v>
      </c>
      <c r="V220" s="125">
        <f t="shared" ca="1" si="122"/>
        <v>0</v>
      </c>
      <c r="W220" s="125">
        <f t="shared" ca="1" si="122"/>
        <v>0</v>
      </c>
      <c r="X220" s="125">
        <f t="shared" ca="1" si="122"/>
        <v>0</v>
      </c>
      <c r="Y220" s="125">
        <f t="shared" ca="1" si="122"/>
        <v>0</v>
      </c>
      <c r="Z220" s="125">
        <f t="shared" ca="1" si="122"/>
        <v>0</v>
      </c>
      <c r="AA220" s="125">
        <f t="shared" ca="1" si="121"/>
        <v>0</v>
      </c>
      <c r="AB220" s="125">
        <f t="shared" ca="1" si="121"/>
        <v>0</v>
      </c>
      <c r="AC220" s="125">
        <f t="shared" ca="1" si="121"/>
        <v>0</v>
      </c>
      <c r="AD220" s="125">
        <f t="shared" ca="1" si="121"/>
        <v>0</v>
      </c>
      <c r="AE220" s="125">
        <f t="shared" ca="1" si="121"/>
        <v>0</v>
      </c>
      <c r="AF220" s="125">
        <f t="shared" ca="1" si="121"/>
        <v>0</v>
      </c>
      <c r="AG220" s="125">
        <f t="shared" ca="1" si="121"/>
        <v>0</v>
      </c>
      <c r="AH220" s="125">
        <f t="shared" ca="1" si="121"/>
        <v>0</v>
      </c>
      <c r="AI220" s="125">
        <f t="shared" ca="1" si="121"/>
        <v>0</v>
      </c>
      <c r="AJ220" s="125">
        <f t="shared" ca="1" si="121"/>
        <v>0</v>
      </c>
      <c r="AK220" s="125">
        <f t="shared" ca="1" si="121"/>
        <v>0</v>
      </c>
      <c r="AL220" s="125">
        <f t="shared" ca="1" si="121"/>
        <v>0</v>
      </c>
      <c r="AM220" s="125">
        <f t="shared" ca="1" si="121"/>
        <v>0</v>
      </c>
      <c r="AN220" s="125">
        <f t="shared" ca="1" si="121"/>
        <v>0</v>
      </c>
      <c r="AO220" s="125">
        <f t="shared" ca="1" si="121"/>
        <v>0</v>
      </c>
      <c r="AP220" s="125">
        <f t="shared" ca="1" si="121"/>
        <v>0</v>
      </c>
      <c r="AQ220" s="125">
        <f t="shared" ca="1" si="121"/>
        <v>0</v>
      </c>
      <c r="AR220" s="125">
        <f t="shared" ca="1" si="121"/>
        <v>0</v>
      </c>
      <c r="AS220" s="125">
        <f t="shared" ca="1" si="121"/>
        <v>0</v>
      </c>
      <c r="AT220" s="125">
        <f t="shared" ca="1" si="121"/>
        <v>0</v>
      </c>
      <c r="AU220" s="125">
        <f t="shared" ca="1" si="121"/>
        <v>0</v>
      </c>
      <c r="AV220" s="125">
        <f t="shared" ca="1" si="121"/>
        <v>0</v>
      </c>
      <c r="AW220" s="125">
        <f t="shared" ca="1" si="121"/>
        <v>0</v>
      </c>
      <c r="AX220" s="125">
        <f t="shared" ca="1" si="121"/>
        <v>0</v>
      </c>
      <c r="AY220" s="125">
        <f t="shared" ca="1" si="121"/>
        <v>0</v>
      </c>
      <c r="AZ220" s="125">
        <f t="shared" ca="1" si="121"/>
        <v>0</v>
      </c>
      <c r="BA220" s="125">
        <f t="shared" ca="1" si="121"/>
        <v>0</v>
      </c>
      <c r="BB220" s="125">
        <f t="shared" ca="1" si="121"/>
        <v>0</v>
      </c>
      <c r="BC220" s="125">
        <f t="shared" ca="1" si="121"/>
        <v>0</v>
      </c>
      <c r="BD220" s="125">
        <f t="shared" ca="1" si="121"/>
        <v>0</v>
      </c>
      <c r="BE220" s="125">
        <f t="shared" ca="1" si="121"/>
        <v>0</v>
      </c>
      <c r="BF220" s="125">
        <f t="shared" ca="1" si="121"/>
        <v>0</v>
      </c>
      <c r="BG220" s="125">
        <f t="shared" ca="1" si="121"/>
        <v>0</v>
      </c>
      <c r="BH220" s="125">
        <f t="shared" ca="1" si="121"/>
        <v>0</v>
      </c>
    </row>
    <row r="221" spans="1:60">
      <c r="A221" s="104"/>
      <c r="B221" s="104"/>
      <c r="C221" s="104">
        <v>6</v>
      </c>
      <c r="D221" s="104"/>
      <c r="E221" s="104" t="str">
        <f ca="1">OFFSET('Impact Inputs'!A$6,C221,0)</f>
        <v>Impact 3</v>
      </c>
      <c r="F221" s="104" t="str">
        <f ca="1">OFFSET('Impact Inputs'!C$6,C221,0)</f>
        <v>Tax income: Average annual income - Total</v>
      </c>
      <c r="G221" s="104"/>
      <c r="H221" s="125"/>
      <c r="I221" s="125"/>
      <c r="J221" s="125"/>
      <c r="K221" s="125">
        <f t="shared" ca="1" si="122"/>
        <v>0</v>
      </c>
      <c r="L221" s="125">
        <f t="shared" ca="1" si="121"/>
        <v>530594.76108204445</v>
      </c>
      <c r="M221" s="125">
        <f t="shared" ca="1" si="121"/>
        <v>1591784.2832461335</v>
      </c>
      <c r="N221" s="125">
        <f t="shared" ca="1" si="121"/>
        <v>3183568.566492267</v>
      </c>
      <c r="O221" s="125">
        <f t="shared" ca="1" si="121"/>
        <v>5305947.6108204443</v>
      </c>
      <c r="P221" s="125">
        <f t="shared" ca="1" si="121"/>
        <v>5305947.6108204443</v>
      </c>
      <c r="Q221" s="125">
        <f t="shared" ca="1" si="121"/>
        <v>5305947.6108204443</v>
      </c>
      <c r="R221" s="125">
        <f t="shared" ca="1" si="121"/>
        <v>5305947.6108204443</v>
      </c>
      <c r="S221" s="125">
        <f t="shared" ca="1" si="121"/>
        <v>5305947.6108204443</v>
      </c>
      <c r="T221" s="125">
        <f t="shared" ca="1" si="121"/>
        <v>5305947.6108204443</v>
      </c>
      <c r="U221" s="125">
        <f t="shared" ca="1" si="121"/>
        <v>5305947.6108204443</v>
      </c>
      <c r="V221" s="125">
        <f t="shared" ca="1" si="121"/>
        <v>5305947.6108204443</v>
      </c>
      <c r="W221" s="125">
        <f t="shared" ca="1" si="121"/>
        <v>5305947.6108204443</v>
      </c>
      <c r="X221" s="125">
        <f t="shared" ca="1" si="121"/>
        <v>5305947.6108204443</v>
      </c>
      <c r="Y221" s="125">
        <f t="shared" ca="1" si="121"/>
        <v>5305947.6108204443</v>
      </c>
      <c r="Z221" s="125">
        <f t="shared" ca="1" si="121"/>
        <v>5305947.6108204443</v>
      </c>
      <c r="AA221" s="125">
        <f t="shared" ca="1" si="121"/>
        <v>5305947.6108204443</v>
      </c>
      <c r="AB221" s="125">
        <f t="shared" ca="1" si="121"/>
        <v>5305947.6108204443</v>
      </c>
      <c r="AC221" s="125">
        <f t="shared" ca="1" si="121"/>
        <v>5305947.6108204443</v>
      </c>
      <c r="AD221" s="125">
        <f t="shared" ca="1" si="121"/>
        <v>5305947.6108204443</v>
      </c>
      <c r="AE221" s="125">
        <f t="shared" ca="1" si="121"/>
        <v>5305947.6108204443</v>
      </c>
      <c r="AF221" s="125">
        <f t="shared" ca="1" si="121"/>
        <v>4775352.8497384004</v>
      </c>
      <c r="AG221" s="125">
        <f t="shared" ca="1" si="121"/>
        <v>3714163.3275743113</v>
      </c>
      <c r="AH221" s="125">
        <f t="shared" ca="1" si="121"/>
        <v>2122379.0443281778</v>
      </c>
      <c r="AI221" s="125">
        <f t="shared" ca="1" si="121"/>
        <v>0</v>
      </c>
      <c r="AJ221" s="125">
        <f t="shared" ca="1" si="121"/>
        <v>0</v>
      </c>
      <c r="AK221" s="125">
        <f t="shared" ca="1" si="121"/>
        <v>0</v>
      </c>
      <c r="AL221" s="125">
        <f t="shared" ca="1" si="121"/>
        <v>0</v>
      </c>
      <c r="AM221" s="125">
        <f t="shared" ca="1" si="121"/>
        <v>0</v>
      </c>
      <c r="AN221" s="125">
        <f t="shared" ca="1" si="121"/>
        <v>0</v>
      </c>
      <c r="AO221" s="125">
        <f t="shared" ca="1" si="121"/>
        <v>0</v>
      </c>
      <c r="AP221" s="125">
        <f t="shared" ca="1" si="121"/>
        <v>0</v>
      </c>
      <c r="AQ221" s="125">
        <f t="shared" ca="1" si="121"/>
        <v>0</v>
      </c>
      <c r="AR221" s="125">
        <f t="shared" ca="1" si="121"/>
        <v>0</v>
      </c>
      <c r="AS221" s="125">
        <f t="shared" ca="1" si="121"/>
        <v>0</v>
      </c>
      <c r="AT221" s="125">
        <f t="shared" ca="1" si="121"/>
        <v>0</v>
      </c>
      <c r="AU221" s="125">
        <f t="shared" ca="1" si="121"/>
        <v>0</v>
      </c>
      <c r="AV221" s="125">
        <f t="shared" ca="1" si="121"/>
        <v>0</v>
      </c>
      <c r="AW221" s="125">
        <f t="shared" ca="1" si="121"/>
        <v>0</v>
      </c>
      <c r="AX221" s="125">
        <f t="shared" ca="1" si="121"/>
        <v>0</v>
      </c>
      <c r="AY221" s="125">
        <f t="shared" ca="1" si="121"/>
        <v>0</v>
      </c>
      <c r="AZ221" s="125">
        <f t="shared" ca="1" si="121"/>
        <v>0</v>
      </c>
      <c r="BA221" s="125">
        <f t="shared" ca="1" si="121"/>
        <v>0</v>
      </c>
      <c r="BB221" s="125">
        <f t="shared" ca="1" si="121"/>
        <v>0</v>
      </c>
      <c r="BC221" s="125">
        <f t="shared" ca="1" si="121"/>
        <v>0</v>
      </c>
      <c r="BD221" s="125">
        <f t="shared" ca="1" si="121"/>
        <v>0</v>
      </c>
      <c r="BE221" s="125">
        <f t="shared" ca="1" si="121"/>
        <v>0</v>
      </c>
      <c r="BF221" s="125">
        <f t="shared" ca="1" si="121"/>
        <v>0</v>
      </c>
      <c r="BG221" s="125">
        <f t="shared" ca="1" si="121"/>
        <v>0</v>
      </c>
      <c r="BH221" s="125">
        <f t="shared" ca="1" si="121"/>
        <v>0</v>
      </c>
    </row>
    <row r="222" spans="1:60" ht="15">
      <c r="A222" s="104"/>
      <c r="B222" s="104"/>
      <c r="C222" s="106">
        <v>9</v>
      </c>
      <c r="D222" s="104"/>
      <c r="E222" s="104" t="str">
        <f ca="1">OFFSET('Impact Inputs'!A$6,C222,0)</f>
        <v>Impact 4</v>
      </c>
      <c r="F222" s="104" t="str">
        <f ca="1">OFFSET('Impact Inputs'!C$6,C222,0)</f>
        <v>Average annual income - Total</v>
      </c>
      <c r="G222" s="134"/>
      <c r="H222" s="135"/>
      <c r="I222" s="135"/>
      <c r="J222" s="135"/>
      <c r="K222" s="125">
        <f t="shared" ca="1" si="122"/>
        <v>0</v>
      </c>
      <c r="L222" s="125">
        <f t="shared" ca="1" si="121"/>
        <v>2930417.0836142018</v>
      </c>
      <c r="M222" s="125">
        <f t="shared" ca="1" si="121"/>
        <v>8791251.2508426048</v>
      </c>
      <c r="N222" s="125">
        <f t="shared" ca="1" si="121"/>
        <v>17582502.50168521</v>
      </c>
      <c r="O222" s="125">
        <f t="shared" ca="1" si="121"/>
        <v>29304170.836142018</v>
      </c>
      <c r="P222" s="125">
        <f t="shared" ca="1" si="121"/>
        <v>29304170.836142018</v>
      </c>
      <c r="Q222" s="125">
        <f t="shared" ca="1" si="121"/>
        <v>29304170.836142018</v>
      </c>
      <c r="R222" s="125">
        <f t="shared" ca="1" si="121"/>
        <v>29304170.836142022</v>
      </c>
      <c r="S222" s="125">
        <f t="shared" ca="1" si="121"/>
        <v>29304170.836142022</v>
      </c>
      <c r="T222" s="125">
        <f t="shared" ca="1" si="121"/>
        <v>29304170.836142022</v>
      </c>
      <c r="U222" s="125">
        <f t="shared" ca="1" si="121"/>
        <v>29304170.836142022</v>
      </c>
      <c r="V222" s="125">
        <f t="shared" ca="1" si="121"/>
        <v>29304170.836142022</v>
      </c>
      <c r="W222" s="125">
        <f t="shared" ca="1" si="121"/>
        <v>29304170.836142018</v>
      </c>
      <c r="X222" s="125">
        <f t="shared" ca="1" si="121"/>
        <v>29304170.836142018</v>
      </c>
      <c r="Y222" s="125">
        <f t="shared" ca="1" si="121"/>
        <v>29304170.836142018</v>
      </c>
      <c r="Z222" s="125">
        <f t="shared" ca="1" si="121"/>
        <v>29304170.836142018</v>
      </c>
      <c r="AA222" s="125">
        <f t="shared" ca="1" si="121"/>
        <v>29304170.836142018</v>
      </c>
      <c r="AB222" s="125">
        <f t="shared" ca="1" si="121"/>
        <v>29304170.836142018</v>
      </c>
      <c r="AC222" s="125">
        <f t="shared" ca="1" si="121"/>
        <v>29304170.836142018</v>
      </c>
      <c r="AD222" s="125">
        <f t="shared" ca="1" si="121"/>
        <v>29304170.836142018</v>
      </c>
      <c r="AE222" s="125">
        <f t="shared" ca="1" si="121"/>
        <v>29304170.836142018</v>
      </c>
      <c r="AF222" s="125">
        <f t="shared" ca="1" si="121"/>
        <v>26373753.752527818</v>
      </c>
      <c r="AG222" s="125">
        <f t="shared" ca="1" si="121"/>
        <v>20512919.585299414</v>
      </c>
      <c r="AH222" s="125">
        <f t="shared" ca="1" si="121"/>
        <v>11721668.334456807</v>
      </c>
      <c r="AI222" s="125">
        <f t="shared" ca="1" si="121"/>
        <v>0</v>
      </c>
      <c r="AJ222" s="125">
        <f t="shared" ca="1" si="121"/>
        <v>0</v>
      </c>
      <c r="AK222" s="125">
        <f t="shared" ca="1" si="121"/>
        <v>0</v>
      </c>
      <c r="AL222" s="125">
        <f t="shared" ca="1" si="121"/>
        <v>0</v>
      </c>
      <c r="AM222" s="125">
        <f t="shared" ca="1" si="121"/>
        <v>0</v>
      </c>
      <c r="AN222" s="125">
        <f t="shared" ca="1" si="121"/>
        <v>0</v>
      </c>
      <c r="AO222" s="125">
        <f t="shared" ca="1" si="121"/>
        <v>0</v>
      </c>
      <c r="AP222" s="125">
        <f t="shared" ca="1" si="121"/>
        <v>0</v>
      </c>
      <c r="AQ222" s="125">
        <f t="shared" ca="1" si="121"/>
        <v>0</v>
      </c>
      <c r="AR222" s="125">
        <f t="shared" ca="1" si="121"/>
        <v>0</v>
      </c>
      <c r="AS222" s="125">
        <f t="shared" ca="1" si="121"/>
        <v>0</v>
      </c>
      <c r="AT222" s="125">
        <f t="shared" ca="1" si="121"/>
        <v>0</v>
      </c>
      <c r="AU222" s="125">
        <f t="shared" ca="1" si="121"/>
        <v>0</v>
      </c>
      <c r="AV222" s="125">
        <f t="shared" ca="1" si="121"/>
        <v>0</v>
      </c>
      <c r="AW222" s="125">
        <f t="shared" ca="1" si="121"/>
        <v>0</v>
      </c>
      <c r="AX222" s="125">
        <f t="shared" ca="1" si="121"/>
        <v>0</v>
      </c>
      <c r="AY222" s="125">
        <f t="shared" ca="1" si="121"/>
        <v>0</v>
      </c>
      <c r="AZ222" s="125">
        <f t="shared" ca="1" si="121"/>
        <v>0</v>
      </c>
      <c r="BA222" s="125">
        <f t="shared" ca="1" si="121"/>
        <v>0</v>
      </c>
      <c r="BB222" s="125">
        <f t="shared" ca="1" si="121"/>
        <v>0</v>
      </c>
      <c r="BC222" s="125">
        <f t="shared" ca="1" si="121"/>
        <v>0</v>
      </c>
      <c r="BD222" s="125">
        <f t="shared" ca="1" si="121"/>
        <v>0</v>
      </c>
      <c r="BE222" s="125">
        <f t="shared" ca="1" si="121"/>
        <v>0</v>
      </c>
      <c r="BF222" s="125">
        <f t="shared" ca="1" si="121"/>
        <v>0</v>
      </c>
      <c r="BG222" s="125">
        <f t="shared" ca="1" si="121"/>
        <v>0</v>
      </c>
      <c r="BH222" s="125">
        <f t="shared" ca="1" si="121"/>
        <v>0</v>
      </c>
    </row>
    <row r="223" spans="1:60">
      <c r="A223" s="104"/>
      <c r="B223" s="104"/>
      <c r="C223" s="106">
        <v>12</v>
      </c>
      <c r="D223" s="104"/>
      <c r="E223" s="104" t="str">
        <f ca="1">OFFSET('Impact Inputs'!A$6,C223,0)</f>
        <v>Impact 5</v>
      </c>
      <c r="F223" s="104" t="str">
        <f ca="1">OFFSET('Impact Inputs'!C$6,C223,0)</f>
        <v>Average elective surgery</v>
      </c>
      <c r="G223" s="104"/>
      <c r="H223" s="125"/>
      <c r="I223" s="125"/>
      <c r="J223" s="125"/>
      <c r="K223" s="125">
        <f t="shared" ca="1" si="122"/>
        <v>0</v>
      </c>
      <c r="L223" s="125">
        <f t="shared" ca="1" si="121"/>
        <v>0</v>
      </c>
      <c r="M223" s="125">
        <f t="shared" ca="1" si="121"/>
        <v>0</v>
      </c>
      <c r="N223" s="125">
        <f t="shared" ca="1" si="121"/>
        <v>0</v>
      </c>
      <c r="O223" s="125">
        <f t="shared" ca="1" si="121"/>
        <v>0</v>
      </c>
      <c r="P223" s="125">
        <f t="shared" ca="1" si="121"/>
        <v>0</v>
      </c>
      <c r="Q223" s="125">
        <f t="shared" ca="1" si="121"/>
        <v>0</v>
      </c>
      <c r="R223" s="125">
        <f t="shared" ca="1" si="121"/>
        <v>0</v>
      </c>
      <c r="S223" s="125">
        <f t="shared" ca="1" si="121"/>
        <v>0</v>
      </c>
      <c r="T223" s="125">
        <f t="shared" ca="1" si="121"/>
        <v>0</v>
      </c>
      <c r="U223" s="125">
        <f t="shared" ca="1" si="121"/>
        <v>0</v>
      </c>
      <c r="V223" s="125">
        <f t="shared" ca="1" si="121"/>
        <v>0</v>
      </c>
      <c r="W223" s="125">
        <f t="shared" ca="1" si="121"/>
        <v>0</v>
      </c>
      <c r="X223" s="125">
        <f t="shared" ca="1" si="121"/>
        <v>0</v>
      </c>
      <c r="Y223" s="125">
        <f t="shared" ca="1" si="121"/>
        <v>0</v>
      </c>
      <c r="Z223" s="125">
        <f t="shared" ca="1" si="121"/>
        <v>0</v>
      </c>
      <c r="AA223" s="125">
        <f t="shared" ca="1" si="121"/>
        <v>0</v>
      </c>
      <c r="AB223" s="125">
        <f t="shared" ca="1" si="121"/>
        <v>0</v>
      </c>
      <c r="AC223" s="125">
        <f t="shared" ca="1" si="121"/>
        <v>0</v>
      </c>
      <c r="AD223" s="125">
        <f t="shared" ca="1" si="121"/>
        <v>0</v>
      </c>
      <c r="AE223" s="125">
        <f t="shared" ca="1" si="121"/>
        <v>0</v>
      </c>
      <c r="AF223" s="125">
        <f t="shared" ca="1" si="121"/>
        <v>0</v>
      </c>
      <c r="AG223" s="125">
        <f t="shared" ca="1" si="121"/>
        <v>0</v>
      </c>
      <c r="AH223" s="125">
        <f t="shared" ca="1" si="121"/>
        <v>0</v>
      </c>
      <c r="AI223" s="125">
        <f t="shared" ca="1" si="121"/>
        <v>0</v>
      </c>
      <c r="AJ223" s="125">
        <f t="shared" ca="1" si="121"/>
        <v>0</v>
      </c>
      <c r="AK223" s="125">
        <f t="shared" ca="1" si="121"/>
        <v>0</v>
      </c>
      <c r="AL223" s="125">
        <f t="shared" ca="1" si="121"/>
        <v>0</v>
      </c>
      <c r="AM223" s="125">
        <f t="shared" ca="1" si="121"/>
        <v>0</v>
      </c>
      <c r="AN223" s="125">
        <f t="shared" ca="1" si="121"/>
        <v>0</v>
      </c>
      <c r="AO223" s="125">
        <f t="shared" ca="1" si="121"/>
        <v>0</v>
      </c>
      <c r="AP223" s="125">
        <f t="shared" ca="1" si="121"/>
        <v>0</v>
      </c>
      <c r="AQ223" s="125">
        <f t="shared" ca="1" si="121"/>
        <v>0</v>
      </c>
      <c r="AR223" s="125">
        <f t="shared" ca="1" si="121"/>
        <v>0</v>
      </c>
      <c r="AS223" s="125">
        <f t="shared" ca="1" si="121"/>
        <v>0</v>
      </c>
      <c r="AT223" s="125">
        <f t="shared" ca="1" si="121"/>
        <v>0</v>
      </c>
      <c r="AU223" s="125">
        <f t="shared" ca="1" si="121"/>
        <v>0</v>
      </c>
      <c r="AV223" s="125">
        <f t="shared" ca="1" si="121"/>
        <v>0</v>
      </c>
      <c r="AW223" s="125">
        <f t="shared" ca="1" si="121"/>
        <v>0</v>
      </c>
      <c r="AX223" s="125">
        <f t="shared" ca="1" si="121"/>
        <v>0</v>
      </c>
      <c r="AY223" s="125">
        <f t="shared" ca="1" si="121"/>
        <v>0</v>
      </c>
      <c r="AZ223" s="125">
        <f t="shared" ca="1" si="121"/>
        <v>0</v>
      </c>
      <c r="BA223" s="125">
        <f t="shared" ca="1" si="121"/>
        <v>0</v>
      </c>
      <c r="BB223" s="125">
        <f t="shared" ca="1" si="121"/>
        <v>0</v>
      </c>
      <c r="BC223" s="125">
        <f t="shared" ca="1" si="121"/>
        <v>0</v>
      </c>
      <c r="BD223" s="125">
        <f t="shared" ca="1" si="121"/>
        <v>0</v>
      </c>
      <c r="BE223" s="125">
        <f t="shared" ca="1" si="121"/>
        <v>0</v>
      </c>
      <c r="BF223" s="125">
        <f t="shared" ca="1" si="121"/>
        <v>0</v>
      </c>
      <c r="BG223" s="125">
        <f t="shared" ca="1" si="121"/>
        <v>0</v>
      </c>
      <c r="BH223" s="125">
        <f t="shared" ca="1" si="121"/>
        <v>0</v>
      </c>
    </row>
    <row r="224" spans="1:60">
      <c r="A224" s="104"/>
      <c r="B224" s="104"/>
      <c r="C224" s="104">
        <v>15</v>
      </c>
      <c r="D224" s="104"/>
      <c r="E224" s="104" t="str">
        <f ca="1">OFFSET('Impact Inputs'!A$6,C224,0)</f>
        <v>Impact 6</v>
      </c>
      <c r="F224" s="104" t="str">
        <f ca="1">OFFSET('Impact Inputs'!C$6,C224,0)</f>
        <v>Outpatient hospital visit</v>
      </c>
      <c r="G224" s="104"/>
      <c r="H224" s="125"/>
      <c r="I224" s="125"/>
      <c r="J224" s="125"/>
      <c r="K224" s="125">
        <f t="shared" ca="1" si="122"/>
        <v>0</v>
      </c>
      <c r="L224" s="125">
        <f t="shared" ca="1" si="121"/>
        <v>789228.05510257697</v>
      </c>
      <c r="M224" s="125">
        <f t="shared" ca="1" si="121"/>
        <v>2367684.1653077309</v>
      </c>
      <c r="N224" s="125">
        <f t="shared" ca="1" si="121"/>
        <v>4735368.3306154627</v>
      </c>
      <c r="O224" s="125">
        <f t="shared" ca="1" si="121"/>
        <v>7103052.4959231932</v>
      </c>
      <c r="P224" s="125">
        <f t="shared" ca="1" si="121"/>
        <v>5524596.3857180402</v>
      </c>
      <c r="Q224" s="125">
        <f t="shared" ca="1" si="121"/>
        <v>3156912.2204103083</v>
      </c>
      <c r="R224" s="125">
        <f t="shared" ca="1" si="121"/>
        <v>0</v>
      </c>
      <c r="S224" s="125">
        <f t="shared" ca="1" si="121"/>
        <v>0</v>
      </c>
      <c r="T224" s="125">
        <f t="shared" ca="1" si="121"/>
        <v>0</v>
      </c>
      <c r="U224" s="125">
        <f t="shared" ca="1" si="121"/>
        <v>0</v>
      </c>
      <c r="V224" s="125">
        <f t="shared" ca="1" si="121"/>
        <v>0</v>
      </c>
      <c r="W224" s="125">
        <f t="shared" ca="1" si="121"/>
        <v>0</v>
      </c>
      <c r="X224" s="125">
        <f t="shared" ca="1" si="121"/>
        <v>0</v>
      </c>
      <c r="Y224" s="125">
        <f t="shared" ca="1" si="121"/>
        <v>0</v>
      </c>
      <c r="Z224" s="125">
        <f t="shared" ca="1" si="121"/>
        <v>0</v>
      </c>
      <c r="AA224" s="125">
        <f t="shared" ca="1" si="121"/>
        <v>0</v>
      </c>
      <c r="AB224" s="125">
        <f t="shared" ca="1" si="121"/>
        <v>0</v>
      </c>
      <c r="AC224" s="125">
        <f t="shared" ca="1" si="121"/>
        <v>0</v>
      </c>
      <c r="AD224" s="125">
        <f t="shared" ca="1" si="121"/>
        <v>0</v>
      </c>
      <c r="AE224" s="125">
        <f t="shared" ca="1" si="121"/>
        <v>0</v>
      </c>
      <c r="AF224" s="125">
        <f t="shared" ca="1" si="121"/>
        <v>0</v>
      </c>
      <c r="AG224" s="125">
        <f t="shared" ca="1" si="121"/>
        <v>0</v>
      </c>
      <c r="AH224" s="125">
        <f t="shared" ca="1" si="121"/>
        <v>0</v>
      </c>
      <c r="AI224" s="125">
        <f t="shared" ca="1" si="121"/>
        <v>0</v>
      </c>
      <c r="AJ224" s="125">
        <f t="shared" ca="1" si="121"/>
        <v>0</v>
      </c>
      <c r="AK224" s="125">
        <f t="shared" ref="L224:BH229" ca="1" si="123">SUMPRODUCT(OFFSET(AK$7,0,0,AK$2-$K$2+1,1),N(OFFSET(OFFSET(AK172,0,0,1,-1*(AK$2-$K$2+1)),0,AK$2-$K$2+1-ROW(OFFSET($A$1,0,0,AK$2-$K$2+1,1)),1,1)))</f>
        <v>0</v>
      </c>
      <c r="AL224" s="125">
        <f t="shared" ca="1" si="123"/>
        <v>0</v>
      </c>
      <c r="AM224" s="125">
        <f t="shared" ca="1" si="123"/>
        <v>0</v>
      </c>
      <c r="AN224" s="125">
        <f t="shared" ca="1" si="123"/>
        <v>0</v>
      </c>
      <c r="AO224" s="125">
        <f t="shared" ca="1" si="123"/>
        <v>0</v>
      </c>
      <c r="AP224" s="125">
        <f t="shared" ca="1" si="123"/>
        <v>0</v>
      </c>
      <c r="AQ224" s="125">
        <f t="shared" ca="1" si="123"/>
        <v>0</v>
      </c>
      <c r="AR224" s="125">
        <f t="shared" ca="1" si="123"/>
        <v>0</v>
      </c>
      <c r="AS224" s="125">
        <f t="shared" ca="1" si="123"/>
        <v>0</v>
      </c>
      <c r="AT224" s="125">
        <f t="shared" ca="1" si="123"/>
        <v>0</v>
      </c>
      <c r="AU224" s="125">
        <f t="shared" ca="1" si="123"/>
        <v>0</v>
      </c>
      <c r="AV224" s="125">
        <f t="shared" ca="1" si="123"/>
        <v>0</v>
      </c>
      <c r="AW224" s="125">
        <f t="shared" ca="1" si="123"/>
        <v>0</v>
      </c>
      <c r="AX224" s="125">
        <f t="shared" ca="1" si="123"/>
        <v>0</v>
      </c>
      <c r="AY224" s="125">
        <f t="shared" ca="1" si="123"/>
        <v>0</v>
      </c>
      <c r="AZ224" s="125">
        <f t="shared" ca="1" si="123"/>
        <v>0</v>
      </c>
      <c r="BA224" s="125">
        <f t="shared" ca="1" si="123"/>
        <v>0</v>
      </c>
      <c r="BB224" s="125">
        <f t="shared" ca="1" si="123"/>
        <v>0</v>
      </c>
      <c r="BC224" s="125">
        <f t="shared" ca="1" si="123"/>
        <v>0</v>
      </c>
      <c r="BD224" s="125">
        <f t="shared" ca="1" si="123"/>
        <v>0</v>
      </c>
      <c r="BE224" s="125">
        <f t="shared" ca="1" si="123"/>
        <v>0</v>
      </c>
      <c r="BF224" s="125">
        <f t="shared" ca="1" si="123"/>
        <v>0</v>
      </c>
      <c r="BG224" s="125">
        <f t="shared" ca="1" si="123"/>
        <v>0</v>
      </c>
      <c r="BH224" s="125">
        <f t="shared" ca="1" si="123"/>
        <v>0</v>
      </c>
    </row>
    <row r="225" spans="1:60" ht="15">
      <c r="A225" s="104"/>
      <c r="B225" s="104"/>
      <c r="C225" s="104">
        <v>18</v>
      </c>
      <c r="D225" s="104"/>
      <c r="E225" s="104" t="str">
        <f ca="1">OFFSET('Impact Inputs'!A$6,C225,0)</f>
        <v>Impact 7</v>
      </c>
      <c r="F225" s="104" t="str">
        <f ca="1">OFFSET('Impact Inputs'!C$6,C225,0)</f>
        <v>Ambulance call out</v>
      </c>
      <c r="G225" s="134"/>
      <c r="H225" s="135"/>
      <c r="I225" s="135"/>
      <c r="J225" s="135"/>
      <c r="K225" s="125">
        <f t="shared" ca="1" si="122"/>
        <v>0</v>
      </c>
      <c r="L225" s="125">
        <f t="shared" ca="1" si="123"/>
        <v>18283.783276543032</v>
      </c>
      <c r="M225" s="125">
        <f t="shared" ca="1" si="123"/>
        <v>54851.349829629093</v>
      </c>
      <c r="N225" s="125">
        <f t="shared" ca="1" si="123"/>
        <v>109702.69965925819</v>
      </c>
      <c r="O225" s="125">
        <f t="shared" ca="1" si="123"/>
        <v>164554.04948888731</v>
      </c>
      <c r="P225" s="125">
        <f t="shared" ca="1" si="123"/>
        <v>127986.48293580124</v>
      </c>
      <c r="Q225" s="125">
        <f t="shared" ca="1" si="123"/>
        <v>73135.133106172128</v>
      </c>
      <c r="R225" s="125">
        <f t="shared" ca="1" si="123"/>
        <v>0</v>
      </c>
      <c r="S225" s="125">
        <f t="shared" ca="1" si="123"/>
        <v>0</v>
      </c>
      <c r="T225" s="125">
        <f t="shared" ca="1" si="123"/>
        <v>0</v>
      </c>
      <c r="U225" s="125">
        <f t="shared" ca="1" si="123"/>
        <v>0</v>
      </c>
      <c r="V225" s="125">
        <f t="shared" ca="1" si="123"/>
        <v>0</v>
      </c>
      <c r="W225" s="125">
        <f t="shared" ca="1" si="123"/>
        <v>0</v>
      </c>
      <c r="X225" s="125">
        <f t="shared" ca="1" si="123"/>
        <v>0</v>
      </c>
      <c r="Y225" s="125">
        <f t="shared" ca="1" si="123"/>
        <v>0</v>
      </c>
      <c r="Z225" s="125">
        <f t="shared" ca="1" si="123"/>
        <v>0</v>
      </c>
      <c r="AA225" s="125">
        <f t="shared" ca="1" si="123"/>
        <v>0</v>
      </c>
      <c r="AB225" s="125">
        <f t="shared" ca="1" si="123"/>
        <v>0</v>
      </c>
      <c r="AC225" s="125">
        <f t="shared" ca="1" si="123"/>
        <v>0</v>
      </c>
      <c r="AD225" s="125">
        <f t="shared" ca="1" si="123"/>
        <v>0</v>
      </c>
      <c r="AE225" s="125">
        <f t="shared" ca="1" si="123"/>
        <v>0</v>
      </c>
      <c r="AF225" s="125">
        <f t="shared" ca="1" si="123"/>
        <v>0</v>
      </c>
      <c r="AG225" s="125">
        <f t="shared" ca="1" si="123"/>
        <v>0</v>
      </c>
      <c r="AH225" s="125">
        <f t="shared" ca="1" si="123"/>
        <v>0</v>
      </c>
      <c r="AI225" s="125">
        <f t="shared" ca="1" si="123"/>
        <v>0</v>
      </c>
      <c r="AJ225" s="125">
        <f t="shared" ca="1" si="123"/>
        <v>0</v>
      </c>
      <c r="AK225" s="125">
        <f t="shared" ca="1" si="123"/>
        <v>0</v>
      </c>
      <c r="AL225" s="125">
        <f t="shared" ca="1" si="123"/>
        <v>0</v>
      </c>
      <c r="AM225" s="125">
        <f t="shared" ca="1" si="123"/>
        <v>0</v>
      </c>
      <c r="AN225" s="125">
        <f t="shared" ca="1" si="123"/>
        <v>0</v>
      </c>
      <c r="AO225" s="125">
        <f t="shared" ca="1" si="123"/>
        <v>0</v>
      </c>
      <c r="AP225" s="125">
        <f t="shared" ca="1" si="123"/>
        <v>0</v>
      </c>
      <c r="AQ225" s="125">
        <f t="shared" ca="1" si="123"/>
        <v>0</v>
      </c>
      <c r="AR225" s="125">
        <f t="shared" ca="1" si="123"/>
        <v>0</v>
      </c>
      <c r="AS225" s="125">
        <f t="shared" ca="1" si="123"/>
        <v>0</v>
      </c>
      <c r="AT225" s="125">
        <f t="shared" ca="1" si="123"/>
        <v>0</v>
      </c>
      <c r="AU225" s="125">
        <f t="shared" ca="1" si="123"/>
        <v>0</v>
      </c>
      <c r="AV225" s="125">
        <f t="shared" ca="1" si="123"/>
        <v>0</v>
      </c>
      <c r="AW225" s="125">
        <f t="shared" ca="1" si="123"/>
        <v>0</v>
      </c>
      <c r="AX225" s="125">
        <f t="shared" ca="1" si="123"/>
        <v>0</v>
      </c>
      <c r="AY225" s="125">
        <f t="shared" ca="1" si="123"/>
        <v>0</v>
      </c>
      <c r="AZ225" s="125">
        <f t="shared" ca="1" si="123"/>
        <v>0</v>
      </c>
      <c r="BA225" s="125">
        <f t="shared" ca="1" si="123"/>
        <v>0</v>
      </c>
      <c r="BB225" s="125">
        <f t="shared" ca="1" si="123"/>
        <v>0</v>
      </c>
      <c r="BC225" s="125">
        <f t="shared" ca="1" si="123"/>
        <v>0</v>
      </c>
      <c r="BD225" s="125">
        <f t="shared" ca="1" si="123"/>
        <v>0</v>
      </c>
      <c r="BE225" s="125">
        <f t="shared" ca="1" si="123"/>
        <v>0</v>
      </c>
      <c r="BF225" s="125">
        <f t="shared" ca="1" si="123"/>
        <v>0</v>
      </c>
      <c r="BG225" s="125">
        <f t="shared" ca="1" si="123"/>
        <v>0</v>
      </c>
      <c r="BH225" s="125">
        <f t="shared" ca="1" si="123"/>
        <v>0</v>
      </c>
    </row>
    <row r="226" spans="1:60">
      <c r="A226" s="104"/>
      <c r="B226" s="104"/>
      <c r="C226" s="104">
        <v>21</v>
      </c>
      <c r="D226" s="104"/>
      <c r="E226" s="104" t="str">
        <f ca="1">OFFSET('Impact Inputs'!A$6,C226,0)</f>
        <v>Impact 8</v>
      </c>
      <c r="F226" s="104" t="str">
        <f ca="1">OFFSET('Impact Inputs'!C$6,C226,0)</f>
        <v>Emergency room</v>
      </c>
      <c r="G226" s="104"/>
      <c r="H226" s="125"/>
      <c r="I226" s="125"/>
      <c r="J226" s="125"/>
      <c r="K226" s="125">
        <f t="shared" ca="1" si="122"/>
        <v>0</v>
      </c>
      <c r="L226" s="125">
        <f t="shared" ca="1" si="123"/>
        <v>9207.6606428633968</v>
      </c>
      <c r="M226" s="125">
        <f t="shared" ca="1" si="123"/>
        <v>27622.98192859019</v>
      </c>
      <c r="N226" s="125">
        <f t="shared" ca="1" si="123"/>
        <v>55245.963857180381</v>
      </c>
      <c r="O226" s="125">
        <f t="shared" ca="1" si="123"/>
        <v>82868.945785770571</v>
      </c>
      <c r="P226" s="125">
        <f t="shared" ca="1" si="123"/>
        <v>64453.624500043778</v>
      </c>
      <c r="Q226" s="125">
        <f t="shared" ca="1" si="123"/>
        <v>36830.642571453587</v>
      </c>
      <c r="R226" s="125">
        <f t="shared" ca="1" si="123"/>
        <v>0</v>
      </c>
      <c r="S226" s="125">
        <f t="shared" ca="1" si="123"/>
        <v>0</v>
      </c>
      <c r="T226" s="125">
        <f t="shared" ca="1" si="123"/>
        <v>0</v>
      </c>
      <c r="U226" s="125">
        <f t="shared" ca="1" si="123"/>
        <v>0</v>
      </c>
      <c r="V226" s="125">
        <f t="shared" ca="1" si="123"/>
        <v>0</v>
      </c>
      <c r="W226" s="125">
        <f t="shared" ca="1" si="123"/>
        <v>0</v>
      </c>
      <c r="X226" s="125">
        <f t="shared" ca="1" si="123"/>
        <v>0</v>
      </c>
      <c r="Y226" s="125">
        <f t="shared" ca="1" si="123"/>
        <v>0</v>
      </c>
      <c r="Z226" s="125">
        <f t="shared" ca="1" si="123"/>
        <v>0</v>
      </c>
      <c r="AA226" s="125">
        <f t="shared" ca="1" si="123"/>
        <v>0</v>
      </c>
      <c r="AB226" s="125">
        <f t="shared" ca="1" si="123"/>
        <v>0</v>
      </c>
      <c r="AC226" s="125">
        <f t="shared" ca="1" si="123"/>
        <v>0</v>
      </c>
      <c r="AD226" s="125">
        <f t="shared" ca="1" si="123"/>
        <v>0</v>
      </c>
      <c r="AE226" s="125">
        <f t="shared" ca="1" si="123"/>
        <v>0</v>
      </c>
      <c r="AF226" s="125">
        <f t="shared" ca="1" si="123"/>
        <v>0</v>
      </c>
      <c r="AG226" s="125">
        <f t="shared" ca="1" si="123"/>
        <v>0</v>
      </c>
      <c r="AH226" s="125">
        <f t="shared" ca="1" si="123"/>
        <v>0</v>
      </c>
      <c r="AI226" s="125">
        <f t="shared" ca="1" si="123"/>
        <v>0</v>
      </c>
      <c r="AJ226" s="125">
        <f t="shared" ca="1" si="123"/>
        <v>0</v>
      </c>
      <c r="AK226" s="125">
        <f t="shared" ca="1" si="123"/>
        <v>0</v>
      </c>
      <c r="AL226" s="125">
        <f t="shared" ca="1" si="123"/>
        <v>0</v>
      </c>
      <c r="AM226" s="125">
        <f t="shared" ca="1" si="123"/>
        <v>0</v>
      </c>
      <c r="AN226" s="125">
        <f t="shared" ca="1" si="123"/>
        <v>0</v>
      </c>
      <c r="AO226" s="125">
        <f t="shared" ca="1" si="123"/>
        <v>0</v>
      </c>
      <c r="AP226" s="125">
        <f t="shared" ca="1" si="123"/>
        <v>0</v>
      </c>
      <c r="AQ226" s="125">
        <f t="shared" ca="1" si="123"/>
        <v>0</v>
      </c>
      <c r="AR226" s="125">
        <f t="shared" ca="1" si="123"/>
        <v>0</v>
      </c>
      <c r="AS226" s="125">
        <f t="shared" ca="1" si="123"/>
        <v>0</v>
      </c>
      <c r="AT226" s="125">
        <f t="shared" ca="1" si="123"/>
        <v>0</v>
      </c>
      <c r="AU226" s="125">
        <f t="shared" ca="1" si="123"/>
        <v>0</v>
      </c>
      <c r="AV226" s="125">
        <f t="shared" ca="1" si="123"/>
        <v>0</v>
      </c>
      <c r="AW226" s="125">
        <f t="shared" ca="1" si="123"/>
        <v>0</v>
      </c>
      <c r="AX226" s="125">
        <f t="shared" ca="1" si="123"/>
        <v>0</v>
      </c>
      <c r="AY226" s="125">
        <f t="shared" ca="1" si="123"/>
        <v>0</v>
      </c>
      <c r="AZ226" s="125">
        <f t="shared" ca="1" si="123"/>
        <v>0</v>
      </c>
      <c r="BA226" s="125">
        <f t="shared" ca="1" si="123"/>
        <v>0</v>
      </c>
      <c r="BB226" s="125">
        <f t="shared" ca="1" si="123"/>
        <v>0</v>
      </c>
      <c r="BC226" s="125">
        <f t="shared" ca="1" si="123"/>
        <v>0</v>
      </c>
      <c r="BD226" s="125">
        <f t="shared" ca="1" si="123"/>
        <v>0</v>
      </c>
      <c r="BE226" s="125">
        <f t="shared" ca="1" si="123"/>
        <v>0</v>
      </c>
      <c r="BF226" s="125">
        <f t="shared" ca="1" si="123"/>
        <v>0</v>
      </c>
      <c r="BG226" s="125">
        <f t="shared" ca="1" si="123"/>
        <v>0</v>
      </c>
      <c r="BH226" s="125">
        <f t="shared" ca="1" si="123"/>
        <v>0</v>
      </c>
    </row>
    <row r="227" spans="1:60">
      <c r="A227" s="104"/>
      <c r="B227" s="104"/>
      <c r="C227" s="106">
        <v>24</v>
      </c>
      <c r="D227" s="104"/>
      <c r="E227" s="104" t="str">
        <f ca="1">OFFSET('Impact Inputs'!A$6,C227,0)</f>
        <v>Impact 9</v>
      </c>
      <c r="F227" s="104" t="str">
        <f ca="1">OFFSET('Impact Inputs'!C$6,C227,0)</f>
        <v>Inpatient hospital visit</v>
      </c>
      <c r="G227" s="104"/>
      <c r="H227" s="125"/>
      <c r="I227" s="125"/>
      <c r="J227" s="125"/>
      <c r="K227" s="125">
        <f t="shared" ca="1" si="122"/>
        <v>0</v>
      </c>
      <c r="L227" s="125">
        <f t="shared" ca="1" si="123"/>
        <v>125002.67473547676</v>
      </c>
      <c r="M227" s="125">
        <f t="shared" ca="1" si="123"/>
        <v>375008.0242064303</v>
      </c>
      <c r="N227" s="125">
        <f t="shared" ca="1" si="123"/>
        <v>750016.0484128606</v>
      </c>
      <c r="O227" s="125">
        <f t="shared" ca="1" si="123"/>
        <v>1125024.0726192908</v>
      </c>
      <c r="P227" s="125">
        <f t="shared" ca="1" si="123"/>
        <v>875018.72314833733</v>
      </c>
      <c r="Q227" s="125">
        <f t="shared" ca="1" si="123"/>
        <v>500010.69894190703</v>
      </c>
      <c r="R227" s="125">
        <f t="shared" ca="1" si="123"/>
        <v>0</v>
      </c>
      <c r="S227" s="125">
        <f t="shared" ca="1" si="123"/>
        <v>0</v>
      </c>
      <c r="T227" s="125">
        <f t="shared" ca="1" si="123"/>
        <v>0</v>
      </c>
      <c r="U227" s="125">
        <f t="shared" ca="1" si="123"/>
        <v>0</v>
      </c>
      <c r="V227" s="125">
        <f t="shared" ca="1" si="123"/>
        <v>0</v>
      </c>
      <c r="W227" s="125">
        <f t="shared" ca="1" si="123"/>
        <v>0</v>
      </c>
      <c r="X227" s="125">
        <f t="shared" ca="1" si="123"/>
        <v>0</v>
      </c>
      <c r="Y227" s="125">
        <f t="shared" ca="1" si="123"/>
        <v>0</v>
      </c>
      <c r="Z227" s="125">
        <f t="shared" ca="1" si="123"/>
        <v>0</v>
      </c>
      <c r="AA227" s="125">
        <f t="shared" ca="1" si="123"/>
        <v>0</v>
      </c>
      <c r="AB227" s="125">
        <f t="shared" ca="1" si="123"/>
        <v>0</v>
      </c>
      <c r="AC227" s="125">
        <f t="shared" ca="1" si="123"/>
        <v>0</v>
      </c>
      <c r="AD227" s="125">
        <f t="shared" ca="1" si="123"/>
        <v>0</v>
      </c>
      <c r="AE227" s="125">
        <f t="shared" ca="1" si="123"/>
        <v>0</v>
      </c>
      <c r="AF227" s="125">
        <f t="shared" ca="1" si="123"/>
        <v>0</v>
      </c>
      <c r="AG227" s="125">
        <f t="shared" ca="1" si="123"/>
        <v>0</v>
      </c>
      <c r="AH227" s="125">
        <f t="shared" ca="1" si="123"/>
        <v>0</v>
      </c>
      <c r="AI227" s="125">
        <f t="shared" ca="1" si="123"/>
        <v>0</v>
      </c>
      <c r="AJ227" s="125">
        <f t="shared" ca="1" si="123"/>
        <v>0</v>
      </c>
      <c r="AK227" s="125">
        <f t="shared" ca="1" si="123"/>
        <v>0</v>
      </c>
      <c r="AL227" s="125">
        <f t="shared" ca="1" si="123"/>
        <v>0</v>
      </c>
      <c r="AM227" s="125">
        <f t="shared" ca="1" si="123"/>
        <v>0</v>
      </c>
      <c r="AN227" s="125">
        <f t="shared" ca="1" si="123"/>
        <v>0</v>
      </c>
      <c r="AO227" s="125">
        <f t="shared" ca="1" si="123"/>
        <v>0</v>
      </c>
      <c r="AP227" s="125">
        <f t="shared" ca="1" si="123"/>
        <v>0</v>
      </c>
      <c r="AQ227" s="125">
        <f t="shared" ca="1" si="123"/>
        <v>0</v>
      </c>
      <c r="AR227" s="125">
        <f t="shared" ca="1" si="123"/>
        <v>0</v>
      </c>
      <c r="AS227" s="125">
        <f t="shared" ca="1" si="123"/>
        <v>0</v>
      </c>
      <c r="AT227" s="125">
        <f t="shared" ca="1" si="123"/>
        <v>0</v>
      </c>
      <c r="AU227" s="125">
        <f t="shared" ca="1" si="123"/>
        <v>0</v>
      </c>
      <c r="AV227" s="125">
        <f t="shared" ca="1" si="123"/>
        <v>0</v>
      </c>
      <c r="AW227" s="125">
        <f t="shared" ca="1" si="123"/>
        <v>0</v>
      </c>
      <c r="AX227" s="125">
        <f t="shared" ca="1" si="123"/>
        <v>0</v>
      </c>
      <c r="AY227" s="125">
        <f t="shared" ca="1" si="123"/>
        <v>0</v>
      </c>
      <c r="AZ227" s="125">
        <f t="shared" ca="1" si="123"/>
        <v>0</v>
      </c>
      <c r="BA227" s="125">
        <f t="shared" ca="1" si="123"/>
        <v>0</v>
      </c>
      <c r="BB227" s="125">
        <f t="shared" ca="1" si="123"/>
        <v>0</v>
      </c>
      <c r="BC227" s="125">
        <f t="shared" ca="1" si="123"/>
        <v>0</v>
      </c>
      <c r="BD227" s="125">
        <f t="shared" ca="1" si="123"/>
        <v>0</v>
      </c>
      <c r="BE227" s="125">
        <f t="shared" ca="1" si="123"/>
        <v>0</v>
      </c>
      <c r="BF227" s="125">
        <f t="shared" ca="1" si="123"/>
        <v>0</v>
      </c>
      <c r="BG227" s="125">
        <f t="shared" ca="1" si="123"/>
        <v>0</v>
      </c>
      <c r="BH227" s="125">
        <f t="shared" ca="1" si="123"/>
        <v>0</v>
      </c>
    </row>
    <row r="228" spans="1:60" ht="15">
      <c r="A228" s="104"/>
      <c r="B228" s="104"/>
      <c r="C228" s="106">
        <v>27</v>
      </c>
      <c r="D228" s="104"/>
      <c r="E228" s="104" t="str">
        <f ca="1">OFFSET('Impact Inputs'!A$6,C228,0)</f>
        <v>Impact 10</v>
      </c>
      <c r="F228" s="104" t="str">
        <f ca="1">OFFSET('Impact Inputs'!C$6,C228,0)</f>
        <v>GP visit (20 minutes) - Publicly funded</v>
      </c>
      <c r="G228" s="134"/>
      <c r="H228" s="135"/>
      <c r="I228" s="135"/>
      <c r="J228" s="135"/>
      <c r="K228" s="125">
        <f t="shared" ca="1" si="122"/>
        <v>0</v>
      </c>
      <c r="L228" s="125">
        <f t="shared" ca="1" si="123"/>
        <v>98653.506887822121</v>
      </c>
      <c r="M228" s="125">
        <f t="shared" ca="1" si="123"/>
        <v>295960.52066346636</v>
      </c>
      <c r="N228" s="125">
        <f t="shared" ca="1" si="123"/>
        <v>591921.04132693284</v>
      </c>
      <c r="O228" s="125">
        <f t="shared" ca="1" si="123"/>
        <v>887881.56199039915</v>
      </c>
      <c r="P228" s="125">
        <f t="shared" ca="1" si="123"/>
        <v>690574.54821475502</v>
      </c>
      <c r="Q228" s="125">
        <f t="shared" ca="1" si="123"/>
        <v>394614.02755128854</v>
      </c>
      <c r="R228" s="125">
        <f t="shared" ca="1" si="123"/>
        <v>0</v>
      </c>
      <c r="S228" s="125">
        <f t="shared" ca="1" si="123"/>
        <v>0</v>
      </c>
      <c r="T228" s="125">
        <f t="shared" ca="1" si="123"/>
        <v>0</v>
      </c>
      <c r="U228" s="125">
        <f t="shared" ca="1" si="123"/>
        <v>0</v>
      </c>
      <c r="V228" s="125">
        <f t="shared" ca="1" si="123"/>
        <v>0</v>
      </c>
      <c r="W228" s="125">
        <f t="shared" ca="1" si="123"/>
        <v>0</v>
      </c>
      <c r="X228" s="125">
        <f t="shared" ca="1" si="123"/>
        <v>0</v>
      </c>
      <c r="Y228" s="125">
        <f t="shared" ca="1" si="123"/>
        <v>0</v>
      </c>
      <c r="Z228" s="125">
        <f t="shared" ca="1" si="123"/>
        <v>0</v>
      </c>
      <c r="AA228" s="125">
        <f t="shared" ca="1" si="123"/>
        <v>0</v>
      </c>
      <c r="AB228" s="125">
        <f t="shared" ca="1" si="123"/>
        <v>0</v>
      </c>
      <c r="AC228" s="125">
        <f t="shared" ca="1" si="123"/>
        <v>0</v>
      </c>
      <c r="AD228" s="125">
        <f t="shared" ca="1" si="123"/>
        <v>0</v>
      </c>
      <c r="AE228" s="125">
        <f t="shared" ca="1" si="123"/>
        <v>0</v>
      </c>
      <c r="AF228" s="125">
        <f t="shared" ca="1" si="123"/>
        <v>0</v>
      </c>
      <c r="AG228" s="125">
        <f t="shared" ca="1" si="123"/>
        <v>0</v>
      </c>
      <c r="AH228" s="125">
        <f t="shared" ca="1" si="123"/>
        <v>0</v>
      </c>
      <c r="AI228" s="125">
        <f t="shared" ca="1" si="123"/>
        <v>0</v>
      </c>
      <c r="AJ228" s="125">
        <f t="shared" ca="1" si="123"/>
        <v>0</v>
      </c>
      <c r="AK228" s="125">
        <f t="shared" ca="1" si="123"/>
        <v>0</v>
      </c>
      <c r="AL228" s="125">
        <f t="shared" ca="1" si="123"/>
        <v>0</v>
      </c>
      <c r="AM228" s="125">
        <f t="shared" ca="1" si="123"/>
        <v>0</v>
      </c>
      <c r="AN228" s="125">
        <f t="shared" ca="1" si="123"/>
        <v>0</v>
      </c>
      <c r="AO228" s="125">
        <f t="shared" ca="1" si="123"/>
        <v>0</v>
      </c>
      <c r="AP228" s="125">
        <f t="shared" ca="1" si="123"/>
        <v>0</v>
      </c>
      <c r="AQ228" s="125">
        <f t="shared" ca="1" si="123"/>
        <v>0</v>
      </c>
      <c r="AR228" s="125">
        <f t="shared" ca="1" si="123"/>
        <v>0</v>
      </c>
      <c r="AS228" s="125">
        <f t="shared" ca="1" si="123"/>
        <v>0</v>
      </c>
      <c r="AT228" s="125">
        <f t="shared" ca="1" si="123"/>
        <v>0</v>
      </c>
      <c r="AU228" s="125">
        <f t="shared" ca="1" si="123"/>
        <v>0</v>
      </c>
      <c r="AV228" s="125">
        <f t="shared" ca="1" si="123"/>
        <v>0</v>
      </c>
      <c r="AW228" s="125">
        <f t="shared" ca="1" si="123"/>
        <v>0</v>
      </c>
      <c r="AX228" s="125">
        <f t="shared" ca="1" si="123"/>
        <v>0</v>
      </c>
      <c r="AY228" s="125">
        <f t="shared" ca="1" si="123"/>
        <v>0</v>
      </c>
      <c r="AZ228" s="125">
        <f t="shared" ca="1" si="123"/>
        <v>0</v>
      </c>
      <c r="BA228" s="125">
        <f t="shared" ca="1" si="123"/>
        <v>0</v>
      </c>
      <c r="BB228" s="125">
        <f t="shared" ca="1" si="123"/>
        <v>0</v>
      </c>
      <c r="BC228" s="125">
        <f t="shared" ca="1" si="123"/>
        <v>0</v>
      </c>
      <c r="BD228" s="125">
        <f t="shared" ca="1" si="123"/>
        <v>0</v>
      </c>
      <c r="BE228" s="125">
        <f t="shared" ca="1" si="123"/>
        <v>0</v>
      </c>
      <c r="BF228" s="125">
        <f t="shared" ca="1" si="123"/>
        <v>0</v>
      </c>
      <c r="BG228" s="125">
        <f t="shared" ca="1" si="123"/>
        <v>0</v>
      </c>
      <c r="BH228" s="125">
        <f t="shared" ca="1" si="123"/>
        <v>0</v>
      </c>
    </row>
    <row r="229" spans="1:60">
      <c r="A229" s="104"/>
      <c r="B229" s="104"/>
      <c r="C229" s="104">
        <v>30</v>
      </c>
      <c r="D229" s="104"/>
      <c r="E229" s="104" t="str">
        <f ca="1">OFFSET('Impact Inputs'!A$6,C229,0)</f>
        <v>Impact 11</v>
      </c>
      <c r="F229" s="104" t="str">
        <f ca="1">OFFSET('Impact Inputs'!C$6,C229,0)</f>
        <v>Community services nurse</v>
      </c>
      <c r="G229" s="104"/>
      <c r="H229" s="125"/>
      <c r="I229" s="125"/>
      <c r="J229" s="125"/>
      <c r="K229" s="125">
        <f t="shared" ca="1" si="122"/>
        <v>0</v>
      </c>
      <c r="L229" s="125">
        <f t="shared" ca="1" si="123"/>
        <v>336150.64398947329</v>
      </c>
      <c r="M229" s="125">
        <f t="shared" ca="1" si="123"/>
        <v>1008451.9319684198</v>
      </c>
      <c r="N229" s="125">
        <f t="shared" ca="1" si="123"/>
        <v>2016903.8639368396</v>
      </c>
      <c r="O229" s="125">
        <f t="shared" ca="1" si="123"/>
        <v>3025355.7959052594</v>
      </c>
      <c r="P229" s="125">
        <f t="shared" ca="1" si="123"/>
        <v>2353054.5079263132</v>
      </c>
      <c r="Q229" s="125">
        <f t="shared" ca="1" si="123"/>
        <v>1344602.5759578932</v>
      </c>
      <c r="R229" s="125">
        <f t="shared" ca="1" si="123"/>
        <v>0</v>
      </c>
      <c r="S229" s="125">
        <f t="shared" ca="1" si="123"/>
        <v>0</v>
      </c>
      <c r="T229" s="125">
        <f t="shared" ca="1" si="123"/>
        <v>0</v>
      </c>
      <c r="U229" s="125">
        <f t="shared" ca="1" si="123"/>
        <v>0</v>
      </c>
      <c r="V229" s="125">
        <f t="shared" ca="1" si="123"/>
        <v>0</v>
      </c>
      <c r="W229" s="125">
        <f t="shared" ca="1" si="123"/>
        <v>0</v>
      </c>
      <c r="X229" s="125">
        <f t="shared" ca="1" si="123"/>
        <v>0</v>
      </c>
      <c r="Y229" s="125">
        <f t="shared" ca="1" si="123"/>
        <v>0</v>
      </c>
      <c r="Z229" s="125">
        <f t="shared" ca="1" si="123"/>
        <v>0</v>
      </c>
      <c r="AA229" s="125">
        <f t="shared" ca="1" si="123"/>
        <v>0</v>
      </c>
      <c r="AB229" s="125">
        <f t="shared" ca="1" si="123"/>
        <v>0</v>
      </c>
      <c r="AC229" s="125">
        <f t="shared" ca="1" si="123"/>
        <v>0</v>
      </c>
      <c r="AD229" s="125">
        <f t="shared" ca="1" si="123"/>
        <v>0</v>
      </c>
      <c r="AE229" s="125">
        <f t="shared" ca="1" si="123"/>
        <v>0</v>
      </c>
      <c r="AF229" s="125">
        <f t="shared" ca="1" si="123"/>
        <v>0</v>
      </c>
      <c r="AG229" s="125">
        <f t="shared" ca="1" si="123"/>
        <v>0</v>
      </c>
      <c r="AH229" s="125">
        <f t="shared" ca="1" si="123"/>
        <v>0</v>
      </c>
      <c r="AI229" s="125">
        <f t="shared" ca="1" si="123"/>
        <v>0</v>
      </c>
      <c r="AJ229" s="125">
        <f t="shared" ca="1" si="123"/>
        <v>0</v>
      </c>
      <c r="AK229" s="125">
        <f t="shared" ca="1" si="123"/>
        <v>0</v>
      </c>
      <c r="AL229" s="125">
        <f t="shared" ca="1" si="123"/>
        <v>0</v>
      </c>
      <c r="AM229" s="125">
        <f t="shared" ca="1" si="123"/>
        <v>0</v>
      </c>
      <c r="AN229" s="125">
        <f t="shared" ca="1" si="123"/>
        <v>0</v>
      </c>
      <c r="AO229" s="125">
        <f t="shared" ca="1" si="123"/>
        <v>0</v>
      </c>
      <c r="AP229" s="125">
        <f t="shared" ca="1" si="123"/>
        <v>0</v>
      </c>
      <c r="AQ229" s="125">
        <f t="shared" ca="1" si="123"/>
        <v>0</v>
      </c>
      <c r="AR229" s="125">
        <f t="shared" ca="1" si="123"/>
        <v>0</v>
      </c>
      <c r="AS229" s="125">
        <f t="shared" ca="1" si="123"/>
        <v>0</v>
      </c>
      <c r="AT229" s="125">
        <f t="shared" ca="1" si="123"/>
        <v>0</v>
      </c>
      <c r="AU229" s="125">
        <f t="shared" ref="L229:BH234" ca="1" si="124">SUMPRODUCT(OFFSET(AU$7,0,0,AU$2-$K$2+1,1),N(OFFSET(OFFSET(AU177,0,0,1,-1*(AU$2-$K$2+1)),0,AU$2-$K$2+1-ROW(OFFSET($A$1,0,0,AU$2-$K$2+1,1)),1,1)))</f>
        <v>0</v>
      </c>
      <c r="AV229" s="125">
        <f t="shared" ca="1" si="124"/>
        <v>0</v>
      </c>
      <c r="AW229" s="125">
        <f t="shared" ca="1" si="124"/>
        <v>0</v>
      </c>
      <c r="AX229" s="125">
        <f t="shared" ca="1" si="124"/>
        <v>0</v>
      </c>
      <c r="AY229" s="125">
        <f t="shared" ca="1" si="124"/>
        <v>0</v>
      </c>
      <c r="AZ229" s="125">
        <f t="shared" ca="1" si="124"/>
        <v>0</v>
      </c>
      <c r="BA229" s="125">
        <f t="shared" ca="1" si="124"/>
        <v>0</v>
      </c>
      <c r="BB229" s="125">
        <f t="shared" ca="1" si="124"/>
        <v>0</v>
      </c>
      <c r="BC229" s="125">
        <f t="shared" ca="1" si="124"/>
        <v>0</v>
      </c>
      <c r="BD229" s="125">
        <f t="shared" ca="1" si="124"/>
        <v>0</v>
      </c>
      <c r="BE229" s="125">
        <f t="shared" ca="1" si="124"/>
        <v>0</v>
      </c>
      <c r="BF229" s="125">
        <f t="shared" ca="1" si="124"/>
        <v>0</v>
      </c>
      <c r="BG229" s="125">
        <f t="shared" ca="1" si="124"/>
        <v>0</v>
      </c>
      <c r="BH229" s="125">
        <f t="shared" ca="1" si="124"/>
        <v>0</v>
      </c>
    </row>
    <row r="230" spans="1:60">
      <c r="A230" s="104"/>
      <c r="B230" s="104"/>
      <c r="C230" s="104">
        <v>33</v>
      </c>
      <c r="D230" s="104"/>
      <c r="E230" s="104" t="str">
        <f ca="1">OFFSET('Impact Inputs'!A$6,C230,0)</f>
        <v>Impact 12</v>
      </c>
      <c r="F230" s="104" t="str">
        <f ca="1">OFFSET('Impact Inputs'!C$6,C230,0)</f>
        <v>Hospice care</v>
      </c>
      <c r="G230" s="104"/>
      <c r="H230" s="125"/>
      <c r="I230" s="125"/>
      <c r="J230" s="125"/>
      <c r="K230" s="125">
        <f t="shared" ca="1" si="122"/>
        <v>0</v>
      </c>
      <c r="L230" s="125">
        <f t="shared" ca="1" si="124"/>
        <v>34199.882387778336</v>
      </c>
      <c r="M230" s="125">
        <f t="shared" ca="1" si="124"/>
        <v>102599.647163335</v>
      </c>
      <c r="N230" s="125">
        <f t="shared" ca="1" si="124"/>
        <v>205199.29432667</v>
      </c>
      <c r="O230" s="125">
        <f t="shared" ca="1" si="124"/>
        <v>307798.941490005</v>
      </c>
      <c r="P230" s="125">
        <f t="shared" ca="1" si="124"/>
        <v>239399.17671444837</v>
      </c>
      <c r="Q230" s="125">
        <f t="shared" ca="1" si="124"/>
        <v>136799.52955111334</v>
      </c>
      <c r="R230" s="125">
        <f t="shared" ca="1" si="124"/>
        <v>0</v>
      </c>
      <c r="S230" s="125">
        <f t="shared" ca="1" si="124"/>
        <v>0</v>
      </c>
      <c r="T230" s="125">
        <f t="shared" ca="1" si="124"/>
        <v>0</v>
      </c>
      <c r="U230" s="125">
        <f t="shared" ca="1" si="124"/>
        <v>0</v>
      </c>
      <c r="V230" s="125">
        <f t="shared" ca="1" si="124"/>
        <v>0</v>
      </c>
      <c r="W230" s="125">
        <f t="shared" ca="1" si="124"/>
        <v>0</v>
      </c>
      <c r="X230" s="125">
        <f t="shared" ca="1" si="124"/>
        <v>0</v>
      </c>
      <c r="Y230" s="125">
        <f t="shared" ca="1" si="124"/>
        <v>0</v>
      </c>
      <c r="Z230" s="125">
        <f t="shared" ca="1" si="124"/>
        <v>0</v>
      </c>
      <c r="AA230" s="125">
        <f t="shared" ca="1" si="124"/>
        <v>0</v>
      </c>
      <c r="AB230" s="125">
        <f t="shared" ca="1" si="124"/>
        <v>0</v>
      </c>
      <c r="AC230" s="125">
        <f t="shared" ca="1" si="124"/>
        <v>0</v>
      </c>
      <c r="AD230" s="125">
        <f t="shared" ca="1" si="124"/>
        <v>0</v>
      </c>
      <c r="AE230" s="125">
        <f t="shared" ca="1" si="124"/>
        <v>0</v>
      </c>
      <c r="AF230" s="125">
        <f t="shared" ca="1" si="124"/>
        <v>0</v>
      </c>
      <c r="AG230" s="125">
        <f t="shared" ca="1" si="124"/>
        <v>0</v>
      </c>
      <c r="AH230" s="125">
        <f t="shared" ca="1" si="124"/>
        <v>0</v>
      </c>
      <c r="AI230" s="125">
        <f t="shared" ca="1" si="124"/>
        <v>0</v>
      </c>
      <c r="AJ230" s="125">
        <f t="shared" ca="1" si="124"/>
        <v>0</v>
      </c>
      <c r="AK230" s="125">
        <f t="shared" ca="1" si="124"/>
        <v>0</v>
      </c>
      <c r="AL230" s="125">
        <f t="shared" ca="1" si="124"/>
        <v>0</v>
      </c>
      <c r="AM230" s="125">
        <f t="shared" ca="1" si="124"/>
        <v>0</v>
      </c>
      <c r="AN230" s="125">
        <f t="shared" ca="1" si="124"/>
        <v>0</v>
      </c>
      <c r="AO230" s="125">
        <f t="shared" ca="1" si="124"/>
        <v>0</v>
      </c>
      <c r="AP230" s="125">
        <f t="shared" ca="1" si="124"/>
        <v>0</v>
      </c>
      <c r="AQ230" s="125">
        <f t="shared" ca="1" si="124"/>
        <v>0</v>
      </c>
      <c r="AR230" s="125">
        <f t="shared" ca="1" si="124"/>
        <v>0</v>
      </c>
      <c r="AS230" s="125">
        <f t="shared" ca="1" si="124"/>
        <v>0</v>
      </c>
      <c r="AT230" s="125">
        <f t="shared" ca="1" si="124"/>
        <v>0</v>
      </c>
      <c r="AU230" s="125">
        <f t="shared" ca="1" si="124"/>
        <v>0</v>
      </c>
      <c r="AV230" s="125">
        <f t="shared" ca="1" si="124"/>
        <v>0</v>
      </c>
      <c r="AW230" s="125">
        <f t="shared" ca="1" si="124"/>
        <v>0</v>
      </c>
      <c r="AX230" s="125">
        <f t="shared" ca="1" si="124"/>
        <v>0</v>
      </c>
      <c r="AY230" s="125">
        <f t="shared" ca="1" si="124"/>
        <v>0</v>
      </c>
      <c r="AZ230" s="125">
        <f t="shared" ca="1" si="124"/>
        <v>0</v>
      </c>
      <c r="BA230" s="125">
        <f t="shared" ca="1" si="124"/>
        <v>0</v>
      </c>
      <c r="BB230" s="125">
        <f t="shared" ca="1" si="124"/>
        <v>0</v>
      </c>
      <c r="BC230" s="125">
        <f t="shared" ca="1" si="124"/>
        <v>0</v>
      </c>
      <c r="BD230" s="125">
        <f t="shared" ca="1" si="124"/>
        <v>0</v>
      </c>
      <c r="BE230" s="125">
        <f t="shared" ca="1" si="124"/>
        <v>0</v>
      </c>
      <c r="BF230" s="125">
        <f t="shared" ca="1" si="124"/>
        <v>0</v>
      </c>
      <c r="BG230" s="125">
        <f t="shared" ca="1" si="124"/>
        <v>0</v>
      </c>
      <c r="BH230" s="125">
        <f t="shared" ca="1" si="124"/>
        <v>0</v>
      </c>
    </row>
    <row r="231" spans="1:60" ht="15">
      <c r="A231" s="104"/>
      <c r="B231" s="104"/>
      <c r="C231" s="104">
        <v>36</v>
      </c>
      <c r="D231" s="104"/>
      <c r="E231" s="104" t="str">
        <f ca="1">OFFSET('Impact Inputs'!A$6,C231,0)</f>
        <v>Impact 13</v>
      </c>
      <c r="F231" s="104" t="str">
        <f ca="1">OFFSET('Impact Inputs'!C$6,C231,0)</f>
        <v>Annual rest home costs - Publicly funded</v>
      </c>
      <c r="G231" s="134"/>
      <c r="H231" s="135"/>
      <c r="I231" s="135"/>
      <c r="J231" s="135"/>
      <c r="K231" s="125">
        <f t="shared" ca="1" si="122"/>
        <v>0</v>
      </c>
      <c r="L231" s="125">
        <f t="shared" ca="1" si="124"/>
        <v>300958.96501244936</v>
      </c>
      <c r="M231" s="125">
        <f t="shared" ca="1" si="124"/>
        <v>902876.89503734815</v>
      </c>
      <c r="N231" s="125">
        <f t="shared" ca="1" si="124"/>
        <v>1805753.7900746963</v>
      </c>
      <c r="O231" s="125">
        <f t="shared" ca="1" si="124"/>
        <v>3009589.650124494</v>
      </c>
      <c r="P231" s="125">
        <f t="shared" ca="1" si="124"/>
        <v>3009589.650124494</v>
      </c>
      <c r="Q231" s="125">
        <f t="shared" ca="1" si="124"/>
        <v>3009589.650124494</v>
      </c>
      <c r="R231" s="125">
        <f t="shared" ca="1" si="124"/>
        <v>3009589.650124494</v>
      </c>
      <c r="S231" s="125">
        <f t="shared" ca="1" si="124"/>
        <v>3009589.650124494</v>
      </c>
      <c r="T231" s="125">
        <f t="shared" ca="1" si="124"/>
        <v>3009589.650124494</v>
      </c>
      <c r="U231" s="125">
        <f t="shared" ca="1" si="124"/>
        <v>3009589.650124494</v>
      </c>
      <c r="V231" s="125">
        <f t="shared" ca="1" si="124"/>
        <v>2708630.6851120442</v>
      </c>
      <c r="W231" s="125">
        <f t="shared" ca="1" si="124"/>
        <v>2106712.7550871456</v>
      </c>
      <c r="X231" s="125">
        <f t="shared" ca="1" si="124"/>
        <v>1203835.8600497975</v>
      </c>
      <c r="Y231" s="125">
        <f t="shared" ca="1" si="124"/>
        <v>0</v>
      </c>
      <c r="Z231" s="125">
        <f t="shared" ca="1" si="124"/>
        <v>0</v>
      </c>
      <c r="AA231" s="125">
        <f t="shared" ca="1" si="124"/>
        <v>0</v>
      </c>
      <c r="AB231" s="125">
        <f t="shared" ca="1" si="124"/>
        <v>0</v>
      </c>
      <c r="AC231" s="125">
        <f t="shared" ca="1" si="124"/>
        <v>0</v>
      </c>
      <c r="AD231" s="125">
        <f t="shared" ca="1" si="124"/>
        <v>0</v>
      </c>
      <c r="AE231" s="125">
        <f t="shared" ca="1" si="124"/>
        <v>0</v>
      </c>
      <c r="AF231" s="125">
        <f t="shared" ca="1" si="124"/>
        <v>0</v>
      </c>
      <c r="AG231" s="125">
        <f t="shared" ca="1" si="124"/>
        <v>0</v>
      </c>
      <c r="AH231" s="125">
        <f t="shared" ca="1" si="124"/>
        <v>0</v>
      </c>
      <c r="AI231" s="125">
        <f t="shared" ca="1" si="124"/>
        <v>0</v>
      </c>
      <c r="AJ231" s="125">
        <f t="shared" ca="1" si="124"/>
        <v>0</v>
      </c>
      <c r="AK231" s="125">
        <f t="shared" ca="1" si="124"/>
        <v>0</v>
      </c>
      <c r="AL231" s="125">
        <f t="shared" ca="1" si="124"/>
        <v>0</v>
      </c>
      <c r="AM231" s="125">
        <f t="shared" ca="1" si="124"/>
        <v>0</v>
      </c>
      <c r="AN231" s="125">
        <f t="shared" ca="1" si="124"/>
        <v>0</v>
      </c>
      <c r="AO231" s="125">
        <f t="shared" ca="1" si="124"/>
        <v>0</v>
      </c>
      <c r="AP231" s="125">
        <f t="shared" ca="1" si="124"/>
        <v>0</v>
      </c>
      <c r="AQ231" s="125">
        <f t="shared" ca="1" si="124"/>
        <v>0</v>
      </c>
      <c r="AR231" s="125">
        <f t="shared" ca="1" si="124"/>
        <v>0</v>
      </c>
      <c r="AS231" s="125">
        <f t="shared" ca="1" si="124"/>
        <v>0</v>
      </c>
      <c r="AT231" s="125">
        <f t="shared" ca="1" si="124"/>
        <v>0</v>
      </c>
      <c r="AU231" s="125">
        <f t="shared" ca="1" si="124"/>
        <v>0</v>
      </c>
      <c r="AV231" s="125">
        <f t="shared" ca="1" si="124"/>
        <v>0</v>
      </c>
      <c r="AW231" s="125">
        <f t="shared" ca="1" si="124"/>
        <v>0</v>
      </c>
      <c r="AX231" s="125">
        <f t="shared" ca="1" si="124"/>
        <v>0</v>
      </c>
      <c r="AY231" s="125">
        <f t="shared" ca="1" si="124"/>
        <v>0</v>
      </c>
      <c r="AZ231" s="125">
        <f t="shared" ca="1" si="124"/>
        <v>0</v>
      </c>
      <c r="BA231" s="125">
        <f t="shared" ca="1" si="124"/>
        <v>0</v>
      </c>
      <c r="BB231" s="125">
        <f t="shared" ca="1" si="124"/>
        <v>0</v>
      </c>
      <c r="BC231" s="125">
        <f t="shared" ca="1" si="124"/>
        <v>0</v>
      </c>
      <c r="BD231" s="125">
        <f t="shared" ca="1" si="124"/>
        <v>0</v>
      </c>
      <c r="BE231" s="125">
        <f t="shared" ca="1" si="124"/>
        <v>0</v>
      </c>
      <c r="BF231" s="125">
        <f t="shared" ca="1" si="124"/>
        <v>0</v>
      </c>
      <c r="BG231" s="125">
        <f t="shared" ca="1" si="124"/>
        <v>0</v>
      </c>
      <c r="BH231" s="125">
        <f t="shared" ca="1" si="124"/>
        <v>0</v>
      </c>
    </row>
    <row r="232" spans="1:60" ht="15">
      <c r="A232" s="104"/>
      <c r="B232" s="104"/>
      <c r="C232" s="106">
        <v>39</v>
      </c>
      <c r="D232" s="104"/>
      <c r="E232" s="104" t="str">
        <f ca="1">OFFSET('Impact Inputs'!A$6,C232,0)</f>
        <v>Impact 14</v>
      </c>
      <c r="F232" s="104" t="str">
        <f ca="1">OFFSET('Impact Inputs'!C$6,C232,0)</f>
        <v>-</v>
      </c>
      <c r="G232" s="134"/>
      <c r="H232" s="135"/>
      <c r="I232" s="135"/>
      <c r="J232" s="135"/>
      <c r="K232" s="125">
        <f t="shared" ca="1" si="122"/>
        <v>0</v>
      </c>
      <c r="L232" s="125">
        <f t="shared" ca="1" si="124"/>
        <v>0</v>
      </c>
      <c r="M232" s="125">
        <f t="shared" ca="1" si="124"/>
        <v>0</v>
      </c>
      <c r="N232" s="125">
        <f t="shared" ca="1" si="124"/>
        <v>0</v>
      </c>
      <c r="O232" s="125">
        <f t="shared" ca="1" si="124"/>
        <v>0</v>
      </c>
      <c r="P232" s="125">
        <f t="shared" ca="1" si="124"/>
        <v>0</v>
      </c>
      <c r="Q232" s="125">
        <f t="shared" ca="1" si="124"/>
        <v>0</v>
      </c>
      <c r="R232" s="125">
        <f t="shared" ca="1" si="124"/>
        <v>0</v>
      </c>
      <c r="S232" s="125">
        <f t="shared" ca="1" si="124"/>
        <v>0</v>
      </c>
      <c r="T232" s="125">
        <f t="shared" ca="1" si="124"/>
        <v>0</v>
      </c>
      <c r="U232" s="125">
        <f t="shared" ca="1" si="124"/>
        <v>0</v>
      </c>
      <c r="V232" s="125">
        <f t="shared" ca="1" si="124"/>
        <v>0</v>
      </c>
      <c r="W232" s="125">
        <f t="shared" ca="1" si="124"/>
        <v>0</v>
      </c>
      <c r="X232" s="125">
        <f t="shared" ca="1" si="124"/>
        <v>0</v>
      </c>
      <c r="Y232" s="125">
        <f t="shared" ca="1" si="124"/>
        <v>0</v>
      </c>
      <c r="Z232" s="125">
        <f t="shared" ca="1" si="124"/>
        <v>0</v>
      </c>
      <c r="AA232" s="125">
        <f t="shared" ca="1" si="124"/>
        <v>0</v>
      </c>
      <c r="AB232" s="125">
        <f t="shared" ca="1" si="124"/>
        <v>0</v>
      </c>
      <c r="AC232" s="125">
        <f t="shared" ca="1" si="124"/>
        <v>0</v>
      </c>
      <c r="AD232" s="125">
        <f t="shared" ca="1" si="124"/>
        <v>0</v>
      </c>
      <c r="AE232" s="125">
        <f t="shared" ca="1" si="124"/>
        <v>0</v>
      </c>
      <c r="AF232" s="125">
        <f t="shared" ca="1" si="124"/>
        <v>0</v>
      </c>
      <c r="AG232" s="125">
        <f t="shared" ca="1" si="124"/>
        <v>0</v>
      </c>
      <c r="AH232" s="125">
        <f t="shared" ca="1" si="124"/>
        <v>0</v>
      </c>
      <c r="AI232" s="125">
        <f t="shared" ca="1" si="124"/>
        <v>0</v>
      </c>
      <c r="AJ232" s="125">
        <f t="shared" ca="1" si="124"/>
        <v>0</v>
      </c>
      <c r="AK232" s="125">
        <f t="shared" ca="1" si="124"/>
        <v>0</v>
      </c>
      <c r="AL232" s="125">
        <f t="shared" ca="1" si="124"/>
        <v>0</v>
      </c>
      <c r="AM232" s="125">
        <f t="shared" ca="1" si="124"/>
        <v>0</v>
      </c>
      <c r="AN232" s="125">
        <f t="shared" ca="1" si="124"/>
        <v>0</v>
      </c>
      <c r="AO232" s="125">
        <f t="shared" ca="1" si="124"/>
        <v>0</v>
      </c>
      <c r="AP232" s="125">
        <f t="shared" ca="1" si="124"/>
        <v>0</v>
      </c>
      <c r="AQ232" s="125">
        <f t="shared" ca="1" si="124"/>
        <v>0</v>
      </c>
      <c r="AR232" s="125">
        <f t="shared" ca="1" si="124"/>
        <v>0</v>
      </c>
      <c r="AS232" s="125">
        <f t="shared" ca="1" si="124"/>
        <v>0</v>
      </c>
      <c r="AT232" s="125">
        <f t="shared" ca="1" si="124"/>
        <v>0</v>
      </c>
      <c r="AU232" s="125">
        <f t="shared" ca="1" si="124"/>
        <v>0</v>
      </c>
      <c r="AV232" s="125">
        <f t="shared" ca="1" si="124"/>
        <v>0</v>
      </c>
      <c r="AW232" s="125">
        <f t="shared" ca="1" si="124"/>
        <v>0</v>
      </c>
      <c r="AX232" s="125">
        <f t="shared" ca="1" si="124"/>
        <v>0</v>
      </c>
      <c r="AY232" s="125">
        <f t="shared" ca="1" si="124"/>
        <v>0</v>
      </c>
      <c r="AZ232" s="125">
        <f t="shared" ca="1" si="124"/>
        <v>0</v>
      </c>
      <c r="BA232" s="125">
        <f t="shared" ca="1" si="124"/>
        <v>0</v>
      </c>
      <c r="BB232" s="125">
        <f t="shared" ca="1" si="124"/>
        <v>0</v>
      </c>
      <c r="BC232" s="125">
        <f t="shared" ca="1" si="124"/>
        <v>0</v>
      </c>
      <c r="BD232" s="125">
        <f t="shared" ca="1" si="124"/>
        <v>0</v>
      </c>
      <c r="BE232" s="125">
        <f t="shared" ca="1" si="124"/>
        <v>0</v>
      </c>
      <c r="BF232" s="125">
        <f t="shared" ca="1" si="124"/>
        <v>0</v>
      </c>
      <c r="BG232" s="125">
        <f t="shared" ca="1" si="124"/>
        <v>0</v>
      </c>
      <c r="BH232" s="125">
        <f t="shared" ca="1" si="124"/>
        <v>0</v>
      </c>
    </row>
    <row r="233" spans="1:60">
      <c r="A233" s="104"/>
      <c r="B233" s="104"/>
      <c r="C233" s="106">
        <v>42</v>
      </c>
      <c r="D233" s="104"/>
      <c r="E233" s="104" t="str">
        <f ca="1">OFFSET('Impact Inputs'!A$6,C233,0)</f>
        <v>Impact 15</v>
      </c>
      <c r="F233" s="104" t="str">
        <f ca="1">OFFSET('Impact Inputs'!C$6,C233,0)</f>
        <v>-</v>
      </c>
      <c r="G233" s="104"/>
      <c r="H233" s="125"/>
      <c r="I233" s="125"/>
      <c r="J233" s="125"/>
      <c r="K233" s="125">
        <f t="shared" ca="1" si="122"/>
        <v>0</v>
      </c>
      <c r="L233" s="125">
        <f t="shared" ca="1" si="124"/>
        <v>0</v>
      </c>
      <c r="M233" s="125">
        <f t="shared" ca="1" si="124"/>
        <v>0</v>
      </c>
      <c r="N233" s="125">
        <f t="shared" ca="1" si="124"/>
        <v>0</v>
      </c>
      <c r="O233" s="125">
        <f t="shared" ca="1" si="124"/>
        <v>0</v>
      </c>
      <c r="P233" s="125">
        <f t="shared" ca="1" si="124"/>
        <v>0</v>
      </c>
      <c r="Q233" s="125">
        <f t="shared" ca="1" si="124"/>
        <v>0</v>
      </c>
      <c r="R233" s="125">
        <f t="shared" ca="1" si="124"/>
        <v>0</v>
      </c>
      <c r="S233" s="125">
        <f t="shared" ca="1" si="124"/>
        <v>0</v>
      </c>
      <c r="T233" s="125">
        <f t="shared" ca="1" si="124"/>
        <v>0</v>
      </c>
      <c r="U233" s="125">
        <f t="shared" ca="1" si="124"/>
        <v>0</v>
      </c>
      <c r="V233" s="125">
        <f t="shared" ca="1" si="124"/>
        <v>0</v>
      </c>
      <c r="W233" s="125">
        <f t="shared" ca="1" si="124"/>
        <v>0</v>
      </c>
      <c r="X233" s="125">
        <f t="shared" ca="1" si="124"/>
        <v>0</v>
      </c>
      <c r="Y233" s="125">
        <f t="shared" ca="1" si="124"/>
        <v>0</v>
      </c>
      <c r="Z233" s="125">
        <f t="shared" ca="1" si="124"/>
        <v>0</v>
      </c>
      <c r="AA233" s="125">
        <f t="shared" ca="1" si="124"/>
        <v>0</v>
      </c>
      <c r="AB233" s="125">
        <f t="shared" ca="1" si="124"/>
        <v>0</v>
      </c>
      <c r="AC233" s="125">
        <f t="shared" ca="1" si="124"/>
        <v>0</v>
      </c>
      <c r="AD233" s="125">
        <f t="shared" ca="1" si="124"/>
        <v>0</v>
      </c>
      <c r="AE233" s="125">
        <f t="shared" ca="1" si="124"/>
        <v>0</v>
      </c>
      <c r="AF233" s="125">
        <f t="shared" ca="1" si="124"/>
        <v>0</v>
      </c>
      <c r="AG233" s="125">
        <f t="shared" ca="1" si="124"/>
        <v>0</v>
      </c>
      <c r="AH233" s="125">
        <f t="shared" ca="1" si="124"/>
        <v>0</v>
      </c>
      <c r="AI233" s="125">
        <f t="shared" ca="1" si="124"/>
        <v>0</v>
      </c>
      <c r="AJ233" s="125">
        <f t="shared" ca="1" si="124"/>
        <v>0</v>
      </c>
      <c r="AK233" s="125">
        <f t="shared" ca="1" si="124"/>
        <v>0</v>
      </c>
      <c r="AL233" s="125">
        <f t="shared" ca="1" si="124"/>
        <v>0</v>
      </c>
      <c r="AM233" s="125">
        <f t="shared" ca="1" si="124"/>
        <v>0</v>
      </c>
      <c r="AN233" s="125">
        <f t="shared" ca="1" si="124"/>
        <v>0</v>
      </c>
      <c r="AO233" s="125">
        <f t="shared" ca="1" si="124"/>
        <v>0</v>
      </c>
      <c r="AP233" s="125">
        <f t="shared" ca="1" si="124"/>
        <v>0</v>
      </c>
      <c r="AQ233" s="125">
        <f t="shared" ca="1" si="124"/>
        <v>0</v>
      </c>
      <c r="AR233" s="125">
        <f t="shared" ca="1" si="124"/>
        <v>0</v>
      </c>
      <c r="AS233" s="125">
        <f t="shared" ca="1" si="124"/>
        <v>0</v>
      </c>
      <c r="AT233" s="125">
        <f t="shared" ca="1" si="124"/>
        <v>0</v>
      </c>
      <c r="AU233" s="125">
        <f t="shared" ca="1" si="124"/>
        <v>0</v>
      </c>
      <c r="AV233" s="125">
        <f t="shared" ca="1" si="124"/>
        <v>0</v>
      </c>
      <c r="AW233" s="125">
        <f t="shared" ca="1" si="124"/>
        <v>0</v>
      </c>
      <c r="AX233" s="125">
        <f t="shared" ca="1" si="124"/>
        <v>0</v>
      </c>
      <c r="AY233" s="125">
        <f t="shared" ca="1" si="124"/>
        <v>0</v>
      </c>
      <c r="AZ233" s="125">
        <f t="shared" ca="1" si="124"/>
        <v>0</v>
      </c>
      <c r="BA233" s="125">
        <f t="shared" ca="1" si="124"/>
        <v>0</v>
      </c>
      <c r="BB233" s="125">
        <f t="shared" ca="1" si="124"/>
        <v>0</v>
      </c>
      <c r="BC233" s="125">
        <f t="shared" ca="1" si="124"/>
        <v>0</v>
      </c>
      <c r="BD233" s="125">
        <f t="shared" ca="1" si="124"/>
        <v>0</v>
      </c>
      <c r="BE233" s="125">
        <f t="shared" ca="1" si="124"/>
        <v>0</v>
      </c>
      <c r="BF233" s="125">
        <f t="shared" ca="1" si="124"/>
        <v>0</v>
      </c>
      <c r="BG233" s="125">
        <f t="shared" ca="1" si="124"/>
        <v>0</v>
      </c>
      <c r="BH233" s="125">
        <f t="shared" ca="1" si="124"/>
        <v>0</v>
      </c>
    </row>
    <row r="234" spans="1:60">
      <c r="A234" s="104"/>
      <c r="B234" s="104"/>
      <c r="C234" s="104">
        <v>45</v>
      </c>
      <c r="D234" s="104"/>
      <c r="E234" s="104" t="str">
        <f ca="1">OFFSET('Impact Inputs'!A$6,C234,0)</f>
        <v>Impact 16</v>
      </c>
      <c r="F234" s="104" t="str">
        <f ca="1">OFFSET('Impact Inputs'!C$6,C234,0)</f>
        <v>-</v>
      </c>
      <c r="G234" s="104"/>
      <c r="H234" s="104"/>
      <c r="I234" s="104"/>
      <c r="J234" s="104"/>
      <c r="K234" s="125">
        <f t="shared" ca="1" si="122"/>
        <v>0</v>
      </c>
      <c r="L234" s="125">
        <f t="shared" ca="1" si="124"/>
        <v>0</v>
      </c>
      <c r="M234" s="125">
        <f t="shared" ca="1" si="124"/>
        <v>0</v>
      </c>
      <c r="N234" s="125">
        <f t="shared" ca="1" si="124"/>
        <v>0</v>
      </c>
      <c r="O234" s="125">
        <f t="shared" ca="1" si="124"/>
        <v>0</v>
      </c>
      <c r="P234" s="125">
        <f t="shared" ca="1" si="124"/>
        <v>0</v>
      </c>
      <c r="Q234" s="125">
        <f t="shared" ca="1" si="124"/>
        <v>0</v>
      </c>
      <c r="R234" s="125">
        <f t="shared" ca="1" si="124"/>
        <v>0</v>
      </c>
      <c r="S234" s="125">
        <f t="shared" ca="1" si="124"/>
        <v>0</v>
      </c>
      <c r="T234" s="125">
        <f t="shared" ca="1" si="124"/>
        <v>0</v>
      </c>
      <c r="U234" s="125">
        <f t="shared" ca="1" si="124"/>
        <v>0</v>
      </c>
      <c r="V234" s="125">
        <f t="shared" ca="1" si="124"/>
        <v>0</v>
      </c>
      <c r="W234" s="125">
        <f t="shared" ca="1" si="124"/>
        <v>0</v>
      </c>
      <c r="X234" s="125">
        <f t="shared" ca="1" si="124"/>
        <v>0</v>
      </c>
      <c r="Y234" s="125">
        <f t="shared" ca="1" si="124"/>
        <v>0</v>
      </c>
      <c r="Z234" s="125">
        <f t="shared" ca="1" si="124"/>
        <v>0</v>
      </c>
      <c r="AA234" s="125">
        <f t="shared" ca="1" si="124"/>
        <v>0</v>
      </c>
      <c r="AB234" s="125">
        <f t="shared" ca="1" si="124"/>
        <v>0</v>
      </c>
      <c r="AC234" s="125">
        <f t="shared" ca="1" si="124"/>
        <v>0</v>
      </c>
      <c r="AD234" s="125">
        <f t="shared" ca="1" si="124"/>
        <v>0</v>
      </c>
      <c r="AE234" s="125">
        <f t="shared" ca="1" si="124"/>
        <v>0</v>
      </c>
      <c r="AF234" s="125">
        <f t="shared" ca="1" si="124"/>
        <v>0</v>
      </c>
      <c r="AG234" s="125">
        <f t="shared" ca="1" si="124"/>
        <v>0</v>
      </c>
      <c r="AH234" s="125">
        <f t="shared" ca="1" si="124"/>
        <v>0</v>
      </c>
      <c r="AI234" s="125">
        <f t="shared" ca="1" si="124"/>
        <v>0</v>
      </c>
      <c r="AJ234" s="125">
        <f t="shared" ca="1" si="124"/>
        <v>0</v>
      </c>
      <c r="AK234" s="125">
        <f t="shared" ca="1" si="124"/>
        <v>0</v>
      </c>
      <c r="AL234" s="125">
        <f t="shared" ca="1" si="124"/>
        <v>0</v>
      </c>
      <c r="AM234" s="125">
        <f t="shared" ca="1" si="124"/>
        <v>0</v>
      </c>
      <c r="AN234" s="125">
        <f t="shared" ca="1" si="124"/>
        <v>0</v>
      </c>
      <c r="AO234" s="125">
        <f t="shared" ca="1" si="124"/>
        <v>0</v>
      </c>
      <c r="AP234" s="125">
        <f t="shared" ca="1" si="124"/>
        <v>0</v>
      </c>
      <c r="AQ234" s="125">
        <f t="shared" ca="1" si="124"/>
        <v>0</v>
      </c>
      <c r="AR234" s="125">
        <f t="shared" ca="1" si="124"/>
        <v>0</v>
      </c>
      <c r="AS234" s="125">
        <f t="shared" ca="1" si="124"/>
        <v>0</v>
      </c>
      <c r="AT234" s="125">
        <f t="shared" ca="1" si="124"/>
        <v>0</v>
      </c>
      <c r="AU234" s="125">
        <f t="shared" ca="1" si="124"/>
        <v>0</v>
      </c>
      <c r="AV234" s="125">
        <f t="shared" ca="1" si="124"/>
        <v>0</v>
      </c>
      <c r="AW234" s="125">
        <f t="shared" ca="1" si="124"/>
        <v>0</v>
      </c>
      <c r="AX234" s="125">
        <f t="shared" ca="1" si="124"/>
        <v>0</v>
      </c>
      <c r="AY234" s="125">
        <f t="shared" ca="1" si="124"/>
        <v>0</v>
      </c>
      <c r="AZ234" s="125">
        <f t="shared" ca="1" si="124"/>
        <v>0</v>
      </c>
      <c r="BA234" s="125">
        <f t="shared" ca="1" si="124"/>
        <v>0</v>
      </c>
      <c r="BB234" s="125">
        <f t="shared" ca="1" si="124"/>
        <v>0</v>
      </c>
      <c r="BC234" s="125">
        <f t="shared" ca="1" si="124"/>
        <v>0</v>
      </c>
      <c r="BD234" s="125">
        <f t="shared" ca="1" si="124"/>
        <v>0</v>
      </c>
      <c r="BE234" s="125">
        <f t="shared" ref="L234:BH240" ca="1" si="125">SUMPRODUCT(OFFSET(BE$7,0,0,BE$2-$K$2+1,1),N(OFFSET(OFFSET(BE182,0,0,1,-1*(BE$2-$K$2+1)),0,BE$2-$K$2+1-ROW(OFFSET($A$1,0,0,BE$2-$K$2+1,1)),1,1)))</f>
        <v>0</v>
      </c>
      <c r="BF234" s="125">
        <f t="shared" ca="1" si="125"/>
        <v>0</v>
      </c>
      <c r="BG234" s="125">
        <f t="shared" ca="1" si="125"/>
        <v>0</v>
      </c>
      <c r="BH234" s="125">
        <f t="shared" ca="1" si="125"/>
        <v>0</v>
      </c>
    </row>
    <row r="235" spans="1:60">
      <c r="A235" s="104"/>
      <c r="B235" s="104"/>
      <c r="C235" s="104">
        <v>48</v>
      </c>
      <c r="D235" s="104"/>
      <c r="E235" s="104" t="str">
        <f ca="1">OFFSET('Impact Inputs'!A$6,C235,0)</f>
        <v>Impact 17</v>
      </c>
      <c r="F235" s="104" t="str">
        <f ca="1">OFFSET('Impact Inputs'!C$6,C235,0)</f>
        <v>-</v>
      </c>
      <c r="G235" s="104"/>
      <c r="H235" s="104"/>
      <c r="I235" s="104"/>
      <c r="J235" s="104"/>
      <c r="K235" s="125">
        <f t="shared" ca="1" si="122"/>
        <v>0</v>
      </c>
      <c r="L235" s="125">
        <f t="shared" ca="1" si="125"/>
        <v>0</v>
      </c>
      <c r="M235" s="125">
        <f t="shared" ca="1" si="125"/>
        <v>0</v>
      </c>
      <c r="N235" s="125">
        <f t="shared" ca="1" si="125"/>
        <v>0</v>
      </c>
      <c r="O235" s="125">
        <f t="shared" ca="1" si="125"/>
        <v>0</v>
      </c>
      <c r="P235" s="125">
        <f t="shared" ca="1" si="125"/>
        <v>0</v>
      </c>
      <c r="Q235" s="125">
        <f t="shared" ca="1" si="125"/>
        <v>0</v>
      </c>
      <c r="R235" s="125">
        <f t="shared" ca="1" si="125"/>
        <v>0</v>
      </c>
      <c r="S235" s="125">
        <f t="shared" ca="1" si="125"/>
        <v>0</v>
      </c>
      <c r="T235" s="125">
        <f t="shared" ca="1" si="125"/>
        <v>0</v>
      </c>
      <c r="U235" s="125">
        <f t="shared" ca="1" si="125"/>
        <v>0</v>
      </c>
      <c r="V235" s="125">
        <f t="shared" ca="1" si="125"/>
        <v>0</v>
      </c>
      <c r="W235" s="125">
        <f t="shared" ca="1" si="125"/>
        <v>0</v>
      </c>
      <c r="X235" s="125">
        <f t="shared" ca="1" si="125"/>
        <v>0</v>
      </c>
      <c r="Y235" s="125">
        <f t="shared" ca="1" si="125"/>
        <v>0</v>
      </c>
      <c r="Z235" s="125">
        <f t="shared" ca="1" si="125"/>
        <v>0</v>
      </c>
      <c r="AA235" s="125">
        <f t="shared" ca="1" si="125"/>
        <v>0</v>
      </c>
      <c r="AB235" s="125">
        <f t="shared" ca="1" si="125"/>
        <v>0</v>
      </c>
      <c r="AC235" s="125">
        <f t="shared" ca="1" si="125"/>
        <v>0</v>
      </c>
      <c r="AD235" s="125">
        <f t="shared" ca="1" si="125"/>
        <v>0</v>
      </c>
      <c r="AE235" s="125">
        <f t="shared" ca="1" si="125"/>
        <v>0</v>
      </c>
      <c r="AF235" s="125">
        <f t="shared" ca="1" si="125"/>
        <v>0</v>
      </c>
      <c r="AG235" s="125">
        <f t="shared" ca="1" si="125"/>
        <v>0</v>
      </c>
      <c r="AH235" s="125">
        <f t="shared" ca="1" si="125"/>
        <v>0</v>
      </c>
      <c r="AI235" s="125">
        <f t="shared" ca="1" si="125"/>
        <v>0</v>
      </c>
      <c r="AJ235" s="125">
        <f t="shared" ca="1" si="125"/>
        <v>0</v>
      </c>
      <c r="AK235" s="125">
        <f t="shared" ca="1" si="125"/>
        <v>0</v>
      </c>
      <c r="AL235" s="125">
        <f t="shared" ca="1" si="125"/>
        <v>0</v>
      </c>
      <c r="AM235" s="125">
        <f t="shared" ca="1" si="125"/>
        <v>0</v>
      </c>
      <c r="AN235" s="125">
        <f t="shared" ca="1" si="125"/>
        <v>0</v>
      </c>
      <c r="AO235" s="125">
        <f t="shared" ca="1" si="125"/>
        <v>0</v>
      </c>
      <c r="AP235" s="125">
        <f t="shared" ca="1" si="125"/>
        <v>0</v>
      </c>
      <c r="AQ235" s="125">
        <f t="shared" ca="1" si="125"/>
        <v>0</v>
      </c>
      <c r="AR235" s="125">
        <f t="shared" ca="1" si="125"/>
        <v>0</v>
      </c>
      <c r="AS235" s="125">
        <f t="shared" ca="1" si="125"/>
        <v>0</v>
      </c>
      <c r="AT235" s="125">
        <f t="shared" ca="1" si="125"/>
        <v>0</v>
      </c>
      <c r="AU235" s="125">
        <f t="shared" ca="1" si="125"/>
        <v>0</v>
      </c>
      <c r="AV235" s="125">
        <f t="shared" ca="1" si="125"/>
        <v>0</v>
      </c>
      <c r="AW235" s="125">
        <f t="shared" ca="1" si="125"/>
        <v>0</v>
      </c>
      <c r="AX235" s="125">
        <f t="shared" ca="1" si="125"/>
        <v>0</v>
      </c>
      <c r="AY235" s="125">
        <f t="shared" ca="1" si="125"/>
        <v>0</v>
      </c>
      <c r="AZ235" s="125">
        <f t="shared" ca="1" si="125"/>
        <v>0</v>
      </c>
      <c r="BA235" s="125">
        <f t="shared" ca="1" si="125"/>
        <v>0</v>
      </c>
      <c r="BB235" s="125">
        <f t="shared" ca="1" si="125"/>
        <v>0</v>
      </c>
      <c r="BC235" s="125">
        <f t="shared" ca="1" si="125"/>
        <v>0</v>
      </c>
      <c r="BD235" s="125">
        <f t="shared" ca="1" si="125"/>
        <v>0</v>
      </c>
      <c r="BE235" s="125">
        <f t="shared" ca="1" si="125"/>
        <v>0</v>
      </c>
      <c r="BF235" s="125">
        <f t="shared" ca="1" si="125"/>
        <v>0</v>
      </c>
      <c r="BG235" s="125">
        <f t="shared" ca="1" si="125"/>
        <v>0</v>
      </c>
      <c r="BH235" s="125">
        <f t="shared" ca="1" si="125"/>
        <v>0</v>
      </c>
    </row>
    <row r="236" spans="1:60">
      <c r="A236" s="104"/>
      <c r="B236" s="104"/>
      <c r="C236" s="104">
        <v>51</v>
      </c>
      <c r="D236" s="104"/>
      <c r="E236" s="104" t="str">
        <f ca="1">OFFSET('Impact Inputs'!A$6,C236,0)</f>
        <v>Impact 18</v>
      </c>
      <c r="F236" s="104" t="str">
        <f ca="1">OFFSET('Impact Inputs'!C$6,C236,0)</f>
        <v>-</v>
      </c>
      <c r="G236" s="104"/>
      <c r="H236" s="104"/>
      <c r="I236" s="104"/>
      <c r="J236" s="104"/>
      <c r="K236" s="125">
        <f t="shared" ca="1" si="122"/>
        <v>0</v>
      </c>
      <c r="L236" s="125">
        <f t="shared" ca="1" si="125"/>
        <v>0</v>
      </c>
      <c r="M236" s="125">
        <f t="shared" ca="1" si="125"/>
        <v>0</v>
      </c>
      <c r="N236" s="125">
        <f t="shared" ca="1" si="125"/>
        <v>0</v>
      </c>
      <c r="O236" s="125">
        <f t="shared" ca="1" si="125"/>
        <v>0</v>
      </c>
      <c r="P236" s="125">
        <f t="shared" ca="1" si="125"/>
        <v>0</v>
      </c>
      <c r="Q236" s="125">
        <f t="shared" ca="1" si="125"/>
        <v>0</v>
      </c>
      <c r="R236" s="125">
        <f t="shared" ca="1" si="125"/>
        <v>0</v>
      </c>
      <c r="S236" s="125">
        <f t="shared" ca="1" si="125"/>
        <v>0</v>
      </c>
      <c r="T236" s="125">
        <f t="shared" ca="1" si="125"/>
        <v>0</v>
      </c>
      <c r="U236" s="125">
        <f t="shared" ca="1" si="125"/>
        <v>0</v>
      </c>
      <c r="V236" s="125">
        <f t="shared" ca="1" si="125"/>
        <v>0</v>
      </c>
      <c r="W236" s="125">
        <f t="shared" ca="1" si="125"/>
        <v>0</v>
      </c>
      <c r="X236" s="125">
        <f t="shared" ca="1" si="125"/>
        <v>0</v>
      </c>
      <c r="Y236" s="125">
        <f t="shared" ca="1" si="125"/>
        <v>0</v>
      </c>
      <c r="Z236" s="125">
        <f t="shared" ca="1" si="125"/>
        <v>0</v>
      </c>
      <c r="AA236" s="125">
        <f t="shared" ca="1" si="125"/>
        <v>0</v>
      </c>
      <c r="AB236" s="125">
        <f t="shared" ca="1" si="125"/>
        <v>0</v>
      </c>
      <c r="AC236" s="125">
        <f t="shared" ca="1" si="125"/>
        <v>0</v>
      </c>
      <c r="AD236" s="125">
        <f t="shared" ca="1" si="125"/>
        <v>0</v>
      </c>
      <c r="AE236" s="125">
        <f t="shared" ca="1" si="125"/>
        <v>0</v>
      </c>
      <c r="AF236" s="125">
        <f t="shared" ca="1" si="125"/>
        <v>0</v>
      </c>
      <c r="AG236" s="125">
        <f t="shared" ca="1" si="125"/>
        <v>0</v>
      </c>
      <c r="AH236" s="125">
        <f t="shared" ca="1" si="125"/>
        <v>0</v>
      </c>
      <c r="AI236" s="125">
        <f t="shared" ca="1" si="125"/>
        <v>0</v>
      </c>
      <c r="AJ236" s="125">
        <f t="shared" ca="1" si="125"/>
        <v>0</v>
      </c>
      <c r="AK236" s="125">
        <f t="shared" ca="1" si="125"/>
        <v>0</v>
      </c>
      <c r="AL236" s="125">
        <f t="shared" ca="1" si="125"/>
        <v>0</v>
      </c>
      <c r="AM236" s="125">
        <f t="shared" ca="1" si="125"/>
        <v>0</v>
      </c>
      <c r="AN236" s="125">
        <f t="shared" ca="1" si="125"/>
        <v>0</v>
      </c>
      <c r="AO236" s="125">
        <f t="shared" ca="1" si="125"/>
        <v>0</v>
      </c>
      <c r="AP236" s="125">
        <f t="shared" ca="1" si="125"/>
        <v>0</v>
      </c>
      <c r="AQ236" s="125">
        <f t="shared" ca="1" si="125"/>
        <v>0</v>
      </c>
      <c r="AR236" s="125">
        <f t="shared" ca="1" si="125"/>
        <v>0</v>
      </c>
      <c r="AS236" s="125">
        <f t="shared" ca="1" si="125"/>
        <v>0</v>
      </c>
      <c r="AT236" s="125">
        <f t="shared" ca="1" si="125"/>
        <v>0</v>
      </c>
      <c r="AU236" s="125">
        <f t="shared" ca="1" si="125"/>
        <v>0</v>
      </c>
      <c r="AV236" s="125">
        <f t="shared" ca="1" si="125"/>
        <v>0</v>
      </c>
      <c r="AW236" s="125">
        <f t="shared" ca="1" si="125"/>
        <v>0</v>
      </c>
      <c r="AX236" s="125">
        <f t="shared" ca="1" si="125"/>
        <v>0</v>
      </c>
      <c r="AY236" s="125">
        <f t="shared" ca="1" si="125"/>
        <v>0</v>
      </c>
      <c r="AZ236" s="125">
        <f t="shared" ca="1" si="125"/>
        <v>0</v>
      </c>
      <c r="BA236" s="125">
        <f t="shared" ca="1" si="125"/>
        <v>0</v>
      </c>
      <c r="BB236" s="125">
        <f t="shared" ca="1" si="125"/>
        <v>0</v>
      </c>
      <c r="BC236" s="125">
        <f t="shared" ca="1" si="125"/>
        <v>0</v>
      </c>
      <c r="BD236" s="125">
        <f t="shared" ca="1" si="125"/>
        <v>0</v>
      </c>
      <c r="BE236" s="125">
        <f t="shared" ca="1" si="125"/>
        <v>0</v>
      </c>
      <c r="BF236" s="125">
        <f t="shared" ca="1" si="125"/>
        <v>0</v>
      </c>
      <c r="BG236" s="125">
        <f t="shared" ca="1" si="125"/>
        <v>0</v>
      </c>
      <c r="BH236" s="125">
        <f t="shared" ca="1" si="125"/>
        <v>0</v>
      </c>
    </row>
    <row r="237" spans="1:60">
      <c r="A237" s="104"/>
      <c r="B237" s="104"/>
      <c r="C237" s="106">
        <v>54</v>
      </c>
      <c r="D237" s="104"/>
      <c r="E237" s="104" t="str">
        <f ca="1">OFFSET('Impact Inputs'!A$6,C237,0)</f>
        <v>Impact 19</v>
      </c>
      <c r="F237" s="104" t="str">
        <f ca="1">OFFSET('Impact Inputs'!C$6,C237,0)</f>
        <v>-</v>
      </c>
      <c r="G237" s="104"/>
      <c r="H237" s="104"/>
      <c r="I237" s="104"/>
      <c r="J237" s="104"/>
      <c r="K237" s="125">
        <f t="shared" ca="1" si="122"/>
        <v>0</v>
      </c>
      <c r="L237" s="125">
        <f t="shared" ca="1" si="125"/>
        <v>0</v>
      </c>
      <c r="M237" s="125">
        <f t="shared" ca="1" si="125"/>
        <v>0</v>
      </c>
      <c r="N237" s="125">
        <f t="shared" ca="1" si="125"/>
        <v>0</v>
      </c>
      <c r="O237" s="125">
        <f t="shared" ca="1" si="125"/>
        <v>0</v>
      </c>
      <c r="P237" s="125">
        <f t="shared" ca="1" si="125"/>
        <v>0</v>
      </c>
      <c r="Q237" s="125">
        <f t="shared" ca="1" si="125"/>
        <v>0</v>
      </c>
      <c r="R237" s="125">
        <f t="shared" ca="1" si="125"/>
        <v>0</v>
      </c>
      <c r="S237" s="125">
        <f t="shared" ca="1" si="125"/>
        <v>0</v>
      </c>
      <c r="T237" s="125">
        <f t="shared" ca="1" si="125"/>
        <v>0</v>
      </c>
      <c r="U237" s="125">
        <f t="shared" ca="1" si="125"/>
        <v>0</v>
      </c>
      <c r="V237" s="125">
        <f t="shared" ca="1" si="125"/>
        <v>0</v>
      </c>
      <c r="W237" s="125">
        <f t="shared" ca="1" si="125"/>
        <v>0</v>
      </c>
      <c r="X237" s="125">
        <f t="shared" ca="1" si="125"/>
        <v>0</v>
      </c>
      <c r="Y237" s="125">
        <f t="shared" ca="1" si="125"/>
        <v>0</v>
      </c>
      <c r="Z237" s="125">
        <f t="shared" ca="1" si="125"/>
        <v>0</v>
      </c>
      <c r="AA237" s="125">
        <f t="shared" ca="1" si="125"/>
        <v>0</v>
      </c>
      <c r="AB237" s="125">
        <f t="shared" ca="1" si="125"/>
        <v>0</v>
      </c>
      <c r="AC237" s="125">
        <f t="shared" ca="1" si="125"/>
        <v>0</v>
      </c>
      <c r="AD237" s="125">
        <f t="shared" ca="1" si="125"/>
        <v>0</v>
      </c>
      <c r="AE237" s="125">
        <f t="shared" ca="1" si="125"/>
        <v>0</v>
      </c>
      <c r="AF237" s="125">
        <f t="shared" ca="1" si="125"/>
        <v>0</v>
      </c>
      <c r="AG237" s="125">
        <f t="shared" ca="1" si="125"/>
        <v>0</v>
      </c>
      <c r="AH237" s="125">
        <f t="shared" ca="1" si="125"/>
        <v>0</v>
      </c>
      <c r="AI237" s="125">
        <f t="shared" ca="1" si="125"/>
        <v>0</v>
      </c>
      <c r="AJ237" s="125">
        <f t="shared" ca="1" si="125"/>
        <v>0</v>
      </c>
      <c r="AK237" s="125">
        <f t="shared" ca="1" si="125"/>
        <v>0</v>
      </c>
      <c r="AL237" s="125">
        <f t="shared" ca="1" si="125"/>
        <v>0</v>
      </c>
      <c r="AM237" s="125">
        <f t="shared" ca="1" si="125"/>
        <v>0</v>
      </c>
      <c r="AN237" s="125">
        <f t="shared" ca="1" si="125"/>
        <v>0</v>
      </c>
      <c r="AO237" s="125">
        <f t="shared" ca="1" si="125"/>
        <v>0</v>
      </c>
      <c r="AP237" s="125">
        <f t="shared" ca="1" si="125"/>
        <v>0</v>
      </c>
      <c r="AQ237" s="125">
        <f t="shared" ca="1" si="125"/>
        <v>0</v>
      </c>
      <c r="AR237" s="125">
        <f t="shared" ca="1" si="125"/>
        <v>0</v>
      </c>
      <c r="AS237" s="125">
        <f t="shared" ca="1" si="125"/>
        <v>0</v>
      </c>
      <c r="AT237" s="125">
        <f t="shared" ca="1" si="125"/>
        <v>0</v>
      </c>
      <c r="AU237" s="125">
        <f t="shared" ca="1" si="125"/>
        <v>0</v>
      </c>
      <c r="AV237" s="125">
        <f t="shared" ca="1" si="125"/>
        <v>0</v>
      </c>
      <c r="AW237" s="125">
        <f t="shared" ca="1" si="125"/>
        <v>0</v>
      </c>
      <c r="AX237" s="125">
        <f t="shared" ca="1" si="125"/>
        <v>0</v>
      </c>
      <c r="AY237" s="125">
        <f t="shared" ca="1" si="125"/>
        <v>0</v>
      </c>
      <c r="AZ237" s="125">
        <f t="shared" ca="1" si="125"/>
        <v>0</v>
      </c>
      <c r="BA237" s="125">
        <f t="shared" ca="1" si="125"/>
        <v>0</v>
      </c>
      <c r="BB237" s="125">
        <f t="shared" ca="1" si="125"/>
        <v>0</v>
      </c>
      <c r="BC237" s="125">
        <f t="shared" ca="1" si="125"/>
        <v>0</v>
      </c>
      <c r="BD237" s="125">
        <f t="shared" ca="1" si="125"/>
        <v>0</v>
      </c>
      <c r="BE237" s="125">
        <f t="shared" ca="1" si="125"/>
        <v>0</v>
      </c>
      <c r="BF237" s="125">
        <f t="shared" ca="1" si="125"/>
        <v>0</v>
      </c>
      <c r="BG237" s="125">
        <f t="shared" ca="1" si="125"/>
        <v>0</v>
      </c>
      <c r="BH237" s="125">
        <f t="shared" ca="1" si="125"/>
        <v>0</v>
      </c>
    </row>
    <row r="238" spans="1:60">
      <c r="A238" s="104"/>
      <c r="B238" s="104"/>
      <c r="C238" s="106">
        <v>57</v>
      </c>
      <c r="D238" s="104"/>
      <c r="E238" s="104" t="str">
        <f ca="1">OFFSET('Impact Inputs'!A$6,C238,0)</f>
        <v>Impact 20</v>
      </c>
      <c r="F238" s="104" t="str">
        <f ca="1">OFFSET('Impact Inputs'!C$6,C238,0)</f>
        <v>-</v>
      </c>
      <c r="G238" s="104"/>
      <c r="H238" s="104"/>
      <c r="I238" s="104"/>
      <c r="J238" s="104"/>
      <c r="K238" s="125">
        <f t="shared" ca="1" si="122"/>
        <v>0</v>
      </c>
      <c r="L238" s="125">
        <f t="shared" ca="1" si="125"/>
        <v>0</v>
      </c>
      <c r="M238" s="125">
        <f t="shared" ca="1" si="125"/>
        <v>0</v>
      </c>
      <c r="N238" s="125">
        <f t="shared" ca="1" si="125"/>
        <v>0</v>
      </c>
      <c r="O238" s="125">
        <f t="shared" ca="1" si="125"/>
        <v>0</v>
      </c>
      <c r="P238" s="125">
        <f t="shared" ca="1" si="125"/>
        <v>0</v>
      </c>
      <c r="Q238" s="125">
        <f t="shared" ca="1" si="125"/>
        <v>0</v>
      </c>
      <c r="R238" s="125">
        <f t="shared" ca="1" si="125"/>
        <v>0</v>
      </c>
      <c r="S238" s="125">
        <f t="shared" ca="1" si="125"/>
        <v>0</v>
      </c>
      <c r="T238" s="125">
        <f t="shared" ca="1" si="125"/>
        <v>0</v>
      </c>
      <c r="U238" s="125">
        <f t="shared" ca="1" si="125"/>
        <v>0</v>
      </c>
      <c r="V238" s="125">
        <f t="shared" ca="1" si="125"/>
        <v>0</v>
      </c>
      <c r="W238" s="125">
        <f t="shared" ca="1" si="125"/>
        <v>0</v>
      </c>
      <c r="X238" s="125">
        <f t="shared" ca="1" si="125"/>
        <v>0</v>
      </c>
      <c r="Y238" s="125">
        <f t="shared" ca="1" si="125"/>
        <v>0</v>
      </c>
      <c r="Z238" s="125">
        <f t="shared" ca="1" si="125"/>
        <v>0</v>
      </c>
      <c r="AA238" s="125">
        <f t="shared" ca="1" si="125"/>
        <v>0</v>
      </c>
      <c r="AB238" s="125">
        <f t="shared" ca="1" si="125"/>
        <v>0</v>
      </c>
      <c r="AC238" s="125">
        <f t="shared" ca="1" si="125"/>
        <v>0</v>
      </c>
      <c r="AD238" s="125">
        <f t="shared" ca="1" si="125"/>
        <v>0</v>
      </c>
      <c r="AE238" s="125">
        <f t="shared" ca="1" si="125"/>
        <v>0</v>
      </c>
      <c r="AF238" s="125">
        <f t="shared" ca="1" si="125"/>
        <v>0</v>
      </c>
      <c r="AG238" s="125">
        <f t="shared" ca="1" si="125"/>
        <v>0</v>
      </c>
      <c r="AH238" s="125">
        <f t="shared" ca="1" si="125"/>
        <v>0</v>
      </c>
      <c r="AI238" s="125">
        <f t="shared" ca="1" si="125"/>
        <v>0</v>
      </c>
      <c r="AJ238" s="125">
        <f t="shared" ca="1" si="125"/>
        <v>0</v>
      </c>
      <c r="AK238" s="125">
        <f t="shared" ca="1" si="125"/>
        <v>0</v>
      </c>
      <c r="AL238" s="125">
        <f t="shared" ca="1" si="125"/>
        <v>0</v>
      </c>
      <c r="AM238" s="125">
        <f t="shared" ca="1" si="125"/>
        <v>0</v>
      </c>
      <c r="AN238" s="125">
        <f t="shared" ca="1" si="125"/>
        <v>0</v>
      </c>
      <c r="AO238" s="125">
        <f t="shared" ca="1" si="125"/>
        <v>0</v>
      </c>
      <c r="AP238" s="125">
        <f t="shared" ca="1" si="125"/>
        <v>0</v>
      </c>
      <c r="AQ238" s="125">
        <f t="shared" ca="1" si="125"/>
        <v>0</v>
      </c>
      <c r="AR238" s="125">
        <f t="shared" ca="1" si="125"/>
        <v>0</v>
      </c>
      <c r="AS238" s="125">
        <f t="shared" ca="1" si="125"/>
        <v>0</v>
      </c>
      <c r="AT238" s="125">
        <f t="shared" ca="1" si="125"/>
        <v>0</v>
      </c>
      <c r="AU238" s="125">
        <f t="shared" ca="1" si="125"/>
        <v>0</v>
      </c>
      <c r="AV238" s="125">
        <f t="shared" ca="1" si="125"/>
        <v>0</v>
      </c>
      <c r="AW238" s="125">
        <f t="shared" ca="1" si="125"/>
        <v>0</v>
      </c>
      <c r="AX238" s="125">
        <f t="shared" ca="1" si="125"/>
        <v>0</v>
      </c>
      <c r="AY238" s="125">
        <f t="shared" ca="1" si="125"/>
        <v>0</v>
      </c>
      <c r="AZ238" s="125">
        <f t="shared" ca="1" si="125"/>
        <v>0</v>
      </c>
      <c r="BA238" s="125">
        <f t="shared" ca="1" si="125"/>
        <v>0</v>
      </c>
      <c r="BB238" s="125">
        <f t="shared" ca="1" si="125"/>
        <v>0</v>
      </c>
      <c r="BC238" s="125">
        <f t="shared" ca="1" si="125"/>
        <v>0</v>
      </c>
      <c r="BD238" s="125">
        <f t="shared" ca="1" si="125"/>
        <v>0</v>
      </c>
      <c r="BE238" s="125">
        <f t="shared" ca="1" si="125"/>
        <v>0</v>
      </c>
      <c r="BF238" s="125">
        <f t="shared" ca="1" si="125"/>
        <v>0</v>
      </c>
      <c r="BG238" s="125">
        <f t="shared" ca="1" si="125"/>
        <v>0</v>
      </c>
      <c r="BH238" s="125">
        <f t="shared" ca="1" si="125"/>
        <v>0</v>
      </c>
    </row>
    <row r="239" spans="1:60">
      <c r="A239" s="104"/>
      <c r="B239" s="104"/>
      <c r="C239" s="104">
        <v>60</v>
      </c>
      <c r="D239" s="104"/>
      <c r="E239" s="104" t="str">
        <f ca="1">OFFSET('Impact Inputs'!A$6,C239,0)</f>
        <v>Impact 21</v>
      </c>
      <c r="F239" s="104" t="str">
        <f ca="1">OFFSET('Impact Inputs'!C$6,C239,0)</f>
        <v>-</v>
      </c>
      <c r="G239" s="104"/>
      <c r="H239" s="104"/>
      <c r="I239" s="104"/>
      <c r="J239" s="104"/>
      <c r="K239" s="125">
        <f t="shared" ca="1" si="122"/>
        <v>0</v>
      </c>
      <c r="L239" s="125">
        <f t="shared" ca="1" si="125"/>
        <v>0</v>
      </c>
      <c r="M239" s="125">
        <f t="shared" ca="1" si="125"/>
        <v>0</v>
      </c>
      <c r="N239" s="125">
        <f t="shared" ca="1" si="125"/>
        <v>0</v>
      </c>
      <c r="O239" s="125">
        <f t="shared" ca="1" si="125"/>
        <v>0</v>
      </c>
      <c r="P239" s="125">
        <f t="shared" ca="1" si="125"/>
        <v>0</v>
      </c>
      <c r="Q239" s="125">
        <f t="shared" ca="1" si="125"/>
        <v>0</v>
      </c>
      <c r="R239" s="125">
        <f t="shared" ca="1" si="125"/>
        <v>0</v>
      </c>
      <c r="S239" s="125">
        <f t="shared" ca="1" si="125"/>
        <v>0</v>
      </c>
      <c r="T239" s="125">
        <f t="shared" ca="1" si="125"/>
        <v>0</v>
      </c>
      <c r="U239" s="125">
        <f t="shared" ca="1" si="125"/>
        <v>0</v>
      </c>
      <c r="V239" s="125">
        <f t="shared" ca="1" si="125"/>
        <v>0</v>
      </c>
      <c r="W239" s="125">
        <f t="shared" ca="1" si="125"/>
        <v>0</v>
      </c>
      <c r="X239" s="125">
        <f t="shared" ca="1" si="125"/>
        <v>0</v>
      </c>
      <c r="Y239" s="125">
        <f t="shared" ca="1" si="125"/>
        <v>0</v>
      </c>
      <c r="Z239" s="125">
        <f t="shared" ca="1" si="125"/>
        <v>0</v>
      </c>
      <c r="AA239" s="125">
        <f t="shared" ca="1" si="125"/>
        <v>0</v>
      </c>
      <c r="AB239" s="125">
        <f t="shared" ca="1" si="125"/>
        <v>0</v>
      </c>
      <c r="AC239" s="125">
        <f t="shared" ca="1" si="125"/>
        <v>0</v>
      </c>
      <c r="AD239" s="125">
        <f t="shared" ca="1" si="125"/>
        <v>0</v>
      </c>
      <c r="AE239" s="125">
        <f t="shared" ca="1" si="125"/>
        <v>0</v>
      </c>
      <c r="AF239" s="125">
        <f t="shared" ca="1" si="125"/>
        <v>0</v>
      </c>
      <c r="AG239" s="125">
        <f t="shared" ca="1" si="125"/>
        <v>0</v>
      </c>
      <c r="AH239" s="125">
        <f t="shared" ca="1" si="125"/>
        <v>0</v>
      </c>
      <c r="AI239" s="125">
        <f t="shared" ca="1" si="125"/>
        <v>0</v>
      </c>
      <c r="AJ239" s="125">
        <f t="shared" ca="1" si="125"/>
        <v>0</v>
      </c>
      <c r="AK239" s="125">
        <f t="shared" ca="1" si="125"/>
        <v>0</v>
      </c>
      <c r="AL239" s="125">
        <f t="shared" ca="1" si="125"/>
        <v>0</v>
      </c>
      <c r="AM239" s="125">
        <f t="shared" ca="1" si="125"/>
        <v>0</v>
      </c>
      <c r="AN239" s="125">
        <f t="shared" ca="1" si="125"/>
        <v>0</v>
      </c>
      <c r="AO239" s="125">
        <f t="shared" ca="1" si="125"/>
        <v>0</v>
      </c>
      <c r="AP239" s="125">
        <f t="shared" ca="1" si="125"/>
        <v>0</v>
      </c>
      <c r="AQ239" s="125">
        <f t="shared" ca="1" si="125"/>
        <v>0</v>
      </c>
      <c r="AR239" s="125">
        <f t="shared" ca="1" si="125"/>
        <v>0</v>
      </c>
      <c r="AS239" s="125">
        <f t="shared" ca="1" si="125"/>
        <v>0</v>
      </c>
      <c r="AT239" s="125">
        <f t="shared" ca="1" si="125"/>
        <v>0</v>
      </c>
      <c r="AU239" s="125">
        <f t="shared" ca="1" si="125"/>
        <v>0</v>
      </c>
      <c r="AV239" s="125">
        <f t="shared" ca="1" si="125"/>
        <v>0</v>
      </c>
      <c r="AW239" s="125">
        <f t="shared" ca="1" si="125"/>
        <v>0</v>
      </c>
      <c r="AX239" s="125">
        <f t="shared" ca="1" si="125"/>
        <v>0</v>
      </c>
      <c r="AY239" s="125">
        <f t="shared" ca="1" si="125"/>
        <v>0</v>
      </c>
      <c r="AZ239" s="125">
        <f t="shared" ca="1" si="125"/>
        <v>0</v>
      </c>
      <c r="BA239" s="125">
        <f t="shared" ca="1" si="125"/>
        <v>0</v>
      </c>
      <c r="BB239" s="125">
        <f t="shared" ca="1" si="125"/>
        <v>0</v>
      </c>
      <c r="BC239" s="125">
        <f t="shared" ca="1" si="125"/>
        <v>0</v>
      </c>
      <c r="BD239" s="125">
        <f t="shared" ca="1" si="125"/>
        <v>0</v>
      </c>
      <c r="BE239" s="125">
        <f t="shared" ca="1" si="125"/>
        <v>0</v>
      </c>
      <c r="BF239" s="125">
        <f t="shared" ca="1" si="125"/>
        <v>0</v>
      </c>
      <c r="BG239" s="125">
        <f t="shared" ca="1" si="125"/>
        <v>0</v>
      </c>
      <c r="BH239" s="125">
        <f t="shared" ca="1" si="125"/>
        <v>0</v>
      </c>
    </row>
    <row r="240" spans="1:60">
      <c r="A240" s="104"/>
      <c r="B240" s="104"/>
      <c r="C240" s="104">
        <v>63</v>
      </c>
      <c r="D240" s="104"/>
      <c r="E240" s="104" t="str">
        <f ca="1">OFFSET('Impact Inputs'!A$6,C240,0)</f>
        <v>Impact 22</v>
      </c>
      <c r="F240" s="104" t="str">
        <f ca="1">OFFSET('Impact Inputs'!C$6,C240,0)</f>
        <v>-</v>
      </c>
      <c r="G240" s="104"/>
      <c r="H240" s="104"/>
      <c r="I240" s="104"/>
      <c r="J240" s="104"/>
      <c r="K240" s="125">
        <f t="shared" ca="1" si="122"/>
        <v>0</v>
      </c>
      <c r="L240" s="125">
        <f t="shared" ca="1" si="125"/>
        <v>0</v>
      </c>
      <c r="M240" s="125">
        <f t="shared" ca="1" si="125"/>
        <v>0</v>
      </c>
      <c r="N240" s="125">
        <f t="shared" ca="1" si="125"/>
        <v>0</v>
      </c>
      <c r="O240" s="125">
        <f t="shared" ca="1" si="125"/>
        <v>0</v>
      </c>
      <c r="P240" s="125">
        <f t="shared" ca="1" si="125"/>
        <v>0</v>
      </c>
      <c r="Q240" s="125">
        <f t="shared" ca="1" si="125"/>
        <v>0</v>
      </c>
      <c r="R240" s="125">
        <f t="shared" ref="L240:BH245" ca="1" si="126">SUMPRODUCT(OFFSET(R$7,0,0,R$2-$K$2+1,1),N(OFFSET(OFFSET(R188,0,0,1,-1*(R$2-$K$2+1)),0,R$2-$K$2+1-ROW(OFFSET($A$1,0,0,R$2-$K$2+1,1)),1,1)))</f>
        <v>0</v>
      </c>
      <c r="S240" s="125">
        <f t="shared" ca="1" si="126"/>
        <v>0</v>
      </c>
      <c r="T240" s="125">
        <f t="shared" ca="1" si="126"/>
        <v>0</v>
      </c>
      <c r="U240" s="125">
        <f t="shared" ca="1" si="126"/>
        <v>0</v>
      </c>
      <c r="V240" s="125">
        <f t="shared" ca="1" si="126"/>
        <v>0</v>
      </c>
      <c r="W240" s="125">
        <f t="shared" ca="1" si="126"/>
        <v>0</v>
      </c>
      <c r="X240" s="125">
        <f t="shared" ca="1" si="126"/>
        <v>0</v>
      </c>
      <c r="Y240" s="125">
        <f t="shared" ca="1" si="126"/>
        <v>0</v>
      </c>
      <c r="Z240" s="125">
        <f t="shared" ca="1" si="126"/>
        <v>0</v>
      </c>
      <c r="AA240" s="125">
        <f t="shared" ca="1" si="126"/>
        <v>0</v>
      </c>
      <c r="AB240" s="125">
        <f t="shared" ca="1" si="126"/>
        <v>0</v>
      </c>
      <c r="AC240" s="125">
        <f t="shared" ca="1" si="126"/>
        <v>0</v>
      </c>
      <c r="AD240" s="125">
        <f t="shared" ca="1" si="126"/>
        <v>0</v>
      </c>
      <c r="AE240" s="125">
        <f t="shared" ca="1" si="126"/>
        <v>0</v>
      </c>
      <c r="AF240" s="125">
        <f t="shared" ca="1" si="126"/>
        <v>0</v>
      </c>
      <c r="AG240" s="125">
        <f t="shared" ca="1" si="126"/>
        <v>0</v>
      </c>
      <c r="AH240" s="125">
        <f t="shared" ca="1" si="126"/>
        <v>0</v>
      </c>
      <c r="AI240" s="125">
        <f t="shared" ca="1" si="126"/>
        <v>0</v>
      </c>
      <c r="AJ240" s="125">
        <f t="shared" ca="1" si="126"/>
        <v>0</v>
      </c>
      <c r="AK240" s="125">
        <f t="shared" ca="1" si="126"/>
        <v>0</v>
      </c>
      <c r="AL240" s="125">
        <f t="shared" ca="1" si="126"/>
        <v>0</v>
      </c>
      <c r="AM240" s="125">
        <f t="shared" ca="1" si="126"/>
        <v>0</v>
      </c>
      <c r="AN240" s="125">
        <f t="shared" ca="1" si="126"/>
        <v>0</v>
      </c>
      <c r="AO240" s="125">
        <f t="shared" ca="1" si="126"/>
        <v>0</v>
      </c>
      <c r="AP240" s="125">
        <f t="shared" ca="1" si="126"/>
        <v>0</v>
      </c>
      <c r="AQ240" s="125">
        <f t="shared" ca="1" si="126"/>
        <v>0</v>
      </c>
      <c r="AR240" s="125">
        <f t="shared" ca="1" si="126"/>
        <v>0</v>
      </c>
      <c r="AS240" s="125">
        <f t="shared" ca="1" si="126"/>
        <v>0</v>
      </c>
      <c r="AT240" s="125">
        <f t="shared" ca="1" si="126"/>
        <v>0</v>
      </c>
      <c r="AU240" s="125">
        <f t="shared" ca="1" si="126"/>
        <v>0</v>
      </c>
      <c r="AV240" s="125">
        <f t="shared" ca="1" si="126"/>
        <v>0</v>
      </c>
      <c r="AW240" s="125">
        <f t="shared" ca="1" si="126"/>
        <v>0</v>
      </c>
      <c r="AX240" s="125">
        <f t="shared" ca="1" si="126"/>
        <v>0</v>
      </c>
      <c r="AY240" s="125">
        <f t="shared" ca="1" si="126"/>
        <v>0</v>
      </c>
      <c r="AZ240" s="125">
        <f t="shared" ca="1" si="126"/>
        <v>0</v>
      </c>
      <c r="BA240" s="125">
        <f t="shared" ca="1" si="126"/>
        <v>0</v>
      </c>
      <c r="BB240" s="125">
        <f t="shared" ca="1" si="126"/>
        <v>0</v>
      </c>
      <c r="BC240" s="125">
        <f t="shared" ca="1" si="126"/>
        <v>0</v>
      </c>
      <c r="BD240" s="125">
        <f t="shared" ca="1" si="126"/>
        <v>0</v>
      </c>
      <c r="BE240" s="125">
        <f t="shared" ca="1" si="126"/>
        <v>0</v>
      </c>
      <c r="BF240" s="125">
        <f t="shared" ca="1" si="126"/>
        <v>0</v>
      </c>
      <c r="BG240" s="125">
        <f t="shared" ca="1" si="126"/>
        <v>0</v>
      </c>
      <c r="BH240" s="125">
        <f t="shared" ca="1" si="126"/>
        <v>0</v>
      </c>
    </row>
    <row r="241" spans="1:60">
      <c r="A241" s="104"/>
      <c r="B241" s="104"/>
      <c r="C241" s="104">
        <v>66</v>
      </c>
      <c r="D241" s="104"/>
      <c r="E241" s="104" t="str">
        <f ca="1">OFFSET('Impact Inputs'!A$6,C241,0)</f>
        <v>Impact 23</v>
      </c>
      <c r="F241" s="104" t="str">
        <f ca="1">OFFSET('Impact Inputs'!C$6,C241,0)</f>
        <v>-</v>
      </c>
      <c r="G241" s="104"/>
      <c r="H241" s="104"/>
      <c r="I241" s="104"/>
      <c r="J241" s="104"/>
      <c r="K241" s="125">
        <f t="shared" ca="1" si="122"/>
        <v>0</v>
      </c>
      <c r="L241" s="125">
        <f t="shared" ca="1" si="126"/>
        <v>0</v>
      </c>
      <c r="M241" s="125">
        <f t="shared" ca="1" si="126"/>
        <v>0</v>
      </c>
      <c r="N241" s="125">
        <f t="shared" ca="1" si="126"/>
        <v>0</v>
      </c>
      <c r="O241" s="125">
        <f t="shared" ca="1" si="126"/>
        <v>0</v>
      </c>
      <c r="P241" s="125">
        <f t="shared" ca="1" si="126"/>
        <v>0</v>
      </c>
      <c r="Q241" s="125">
        <f t="shared" ca="1" si="126"/>
        <v>0</v>
      </c>
      <c r="R241" s="125">
        <f t="shared" ca="1" si="126"/>
        <v>0</v>
      </c>
      <c r="S241" s="125">
        <f t="shared" ca="1" si="126"/>
        <v>0</v>
      </c>
      <c r="T241" s="125">
        <f t="shared" ca="1" si="126"/>
        <v>0</v>
      </c>
      <c r="U241" s="125">
        <f t="shared" ca="1" si="126"/>
        <v>0</v>
      </c>
      <c r="V241" s="125">
        <f t="shared" ca="1" si="126"/>
        <v>0</v>
      </c>
      <c r="W241" s="125">
        <f t="shared" ca="1" si="126"/>
        <v>0</v>
      </c>
      <c r="X241" s="125">
        <f t="shared" ca="1" si="126"/>
        <v>0</v>
      </c>
      <c r="Y241" s="125">
        <f t="shared" ca="1" si="126"/>
        <v>0</v>
      </c>
      <c r="Z241" s="125">
        <f t="shared" ca="1" si="126"/>
        <v>0</v>
      </c>
      <c r="AA241" s="125">
        <f t="shared" ca="1" si="126"/>
        <v>0</v>
      </c>
      <c r="AB241" s="125">
        <f t="shared" ca="1" si="126"/>
        <v>0</v>
      </c>
      <c r="AC241" s="125">
        <f t="shared" ca="1" si="126"/>
        <v>0</v>
      </c>
      <c r="AD241" s="125">
        <f t="shared" ca="1" si="126"/>
        <v>0</v>
      </c>
      <c r="AE241" s="125">
        <f t="shared" ca="1" si="126"/>
        <v>0</v>
      </c>
      <c r="AF241" s="125">
        <f t="shared" ca="1" si="126"/>
        <v>0</v>
      </c>
      <c r="AG241" s="125">
        <f t="shared" ca="1" si="126"/>
        <v>0</v>
      </c>
      <c r="AH241" s="125">
        <f t="shared" ca="1" si="126"/>
        <v>0</v>
      </c>
      <c r="AI241" s="125">
        <f t="shared" ca="1" si="126"/>
        <v>0</v>
      </c>
      <c r="AJ241" s="125">
        <f t="shared" ca="1" si="126"/>
        <v>0</v>
      </c>
      <c r="AK241" s="125">
        <f t="shared" ca="1" si="126"/>
        <v>0</v>
      </c>
      <c r="AL241" s="125">
        <f t="shared" ca="1" si="126"/>
        <v>0</v>
      </c>
      <c r="AM241" s="125">
        <f t="shared" ca="1" si="126"/>
        <v>0</v>
      </c>
      <c r="AN241" s="125">
        <f t="shared" ca="1" si="126"/>
        <v>0</v>
      </c>
      <c r="AO241" s="125">
        <f t="shared" ca="1" si="126"/>
        <v>0</v>
      </c>
      <c r="AP241" s="125">
        <f t="shared" ca="1" si="126"/>
        <v>0</v>
      </c>
      <c r="AQ241" s="125">
        <f t="shared" ca="1" si="126"/>
        <v>0</v>
      </c>
      <c r="AR241" s="125">
        <f t="shared" ca="1" si="126"/>
        <v>0</v>
      </c>
      <c r="AS241" s="125">
        <f t="shared" ca="1" si="126"/>
        <v>0</v>
      </c>
      <c r="AT241" s="125">
        <f t="shared" ca="1" si="126"/>
        <v>0</v>
      </c>
      <c r="AU241" s="125">
        <f t="shared" ca="1" si="126"/>
        <v>0</v>
      </c>
      <c r="AV241" s="125">
        <f t="shared" ca="1" si="126"/>
        <v>0</v>
      </c>
      <c r="AW241" s="125">
        <f t="shared" ca="1" si="126"/>
        <v>0</v>
      </c>
      <c r="AX241" s="125">
        <f t="shared" ca="1" si="126"/>
        <v>0</v>
      </c>
      <c r="AY241" s="125">
        <f t="shared" ca="1" si="126"/>
        <v>0</v>
      </c>
      <c r="AZ241" s="125">
        <f t="shared" ca="1" si="126"/>
        <v>0</v>
      </c>
      <c r="BA241" s="125">
        <f t="shared" ca="1" si="126"/>
        <v>0</v>
      </c>
      <c r="BB241" s="125">
        <f t="shared" ca="1" si="126"/>
        <v>0</v>
      </c>
      <c r="BC241" s="125">
        <f t="shared" ca="1" si="126"/>
        <v>0</v>
      </c>
      <c r="BD241" s="125">
        <f t="shared" ca="1" si="126"/>
        <v>0</v>
      </c>
      <c r="BE241" s="125">
        <f t="shared" ca="1" si="126"/>
        <v>0</v>
      </c>
      <c r="BF241" s="125">
        <f t="shared" ca="1" si="126"/>
        <v>0</v>
      </c>
      <c r="BG241" s="125">
        <f t="shared" ca="1" si="126"/>
        <v>0</v>
      </c>
      <c r="BH241" s="125">
        <f t="shared" ca="1" si="126"/>
        <v>0</v>
      </c>
    </row>
    <row r="242" spans="1:60">
      <c r="A242" s="104"/>
      <c r="B242" s="104"/>
      <c r="C242" s="106">
        <v>69</v>
      </c>
      <c r="D242" s="104"/>
      <c r="E242" s="104" t="str">
        <f ca="1">OFFSET('Impact Inputs'!A$6,C242,0)</f>
        <v>Impact 24</v>
      </c>
      <c r="F242" s="104" t="str">
        <f ca="1">OFFSET('Impact Inputs'!C$6,C242,0)</f>
        <v>-</v>
      </c>
      <c r="G242" s="104"/>
      <c r="H242" s="104"/>
      <c r="I242" s="104"/>
      <c r="J242" s="104"/>
      <c r="K242" s="125">
        <f t="shared" ca="1" si="122"/>
        <v>0</v>
      </c>
      <c r="L242" s="125">
        <f t="shared" ca="1" si="126"/>
        <v>0</v>
      </c>
      <c r="M242" s="125">
        <f t="shared" ca="1" si="126"/>
        <v>0</v>
      </c>
      <c r="N242" s="125">
        <f t="shared" ca="1" si="126"/>
        <v>0</v>
      </c>
      <c r="O242" s="125">
        <f t="shared" ca="1" si="126"/>
        <v>0</v>
      </c>
      <c r="P242" s="125">
        <f t="shared" ca="1" si="126"/>
        <v>0</v>
      </c>
      <c r="Q242" s="125">
        <f t="shared" ca="1" si="126"/>
        <v>0</v>
      </c>
      <c r="R242" s="125">
        <f t="shared" ca="1" si="126"/>
        <v>0</v>
      </c>
      <c r="S242" s="125">
        <f t="shared" ca="1" si="126"/>
        <v>0</v>
      </c>
      <c r="T242" s="125">
        <f t="shared" ca="1" si="126"/>
        <v>0</v>
      </c>
      <c r="U242" s="125">
        <f t="shared" ca="1" si="126"/>
        <v>0</v>
      </c>
      <c r="V242" s="125">
        <f t="shared" ca="1" si="126"/>
        <v>0</v>
      </c>
      <c r="W242" s="125">
        <f t="shared" ca="1" si="126"/>
        <v>0</v>
      </c>
      <c r="X242" s="125">
        <f t="shared" ca="1" si="126"/>
        <v>0</v>
      </c>
      <c r="Y242" s="125">
        <f t="shared" ca="1" si="126"/>
        <v>0</v>
      </c>
      <c r="Z242" s="125">
        <f t="shared" ca="1" si="126"/>
        <v>0</v>
      </c>
      <c r="AA242" s="125">
        <f t="shared" ca="1" si="126"/>
        <v>0</v>
      </c>
      <c r="AB242" s="125">
        <f t="shared" ca="1" si="126"/>
        <v>0</v>
      </c>
      <c r="AC242" s="125">
        <f t="shared" ca="1" si="126"/>
        <v>0</v>
      </c>
      <c r="AD242" s="125">
        <f t="shared" ca="1" si="126"/>
        <v>0</v>
      </c>
      <c r="AE242" s="125">
        <f t="shared" ca="1" si="126"/>
        <v>0</v>
      </c>
      <c r="AF242" s="125">
        <f t="shared" ca="1" si="126"/>
        <v>0</v>
      </c>
      <c r="AG242" s="125">
        <f t="shared" ca="1" si="126"/>
        <v>0</v>
      </c>
      <c r="AH242" s="125">
        <f t="shared" ca="1" si="126"/>
        <v>0</v>
      </c>
      <c r="AI242" s="125">
        <f t="shared" ca="1" si="126"/>
        <v>0</v>
      </c>
      <c r="AJ242" s="125">
        <f t="shared" ca="1" si="126"/>
        <v>0</v>
      </c>
      <c r="AK242" s="125">
        <f t="shared" ca="1" si="126"/>
        <v>0</v>
      </c>
      <c r="AL242" s="125">
        <f t="shared" ca="1" si="126"/>
        <v>0</v>
      </c>
      <c r="AM242" s="125">
        <f t="shared" ca="1" si="126"/>
        <v>0</v>
      </c>
      <c r="AN242" s="125">
        <f t="shared" ca="1" si="126"/>
        <v>0</v>
      </c>
      <c r="AO242" s="125">
        <f t="shared" ca="1" si="126"/>
        <v>0</v>
      </c>
      <c r="AP242" s="125">
        <f t="shared" ca="1" si="126"/>
        <v>0</v>
      </c>
      <c r="AQ242" s="125">
        <f t="shared" ca="1" si="126"/>
        <v>0</v>
      </c>
      <c r="AR242" s="125">
        <f t="shared" ca="1" si="126"/>
        <v>0</v>
      </c>
      <c r="AS242" s="125">
        <f t="shared" ca="1" si="126"/>
        <v>0</v>
      </c>
      <c r="AT242" s="125">
        <f t="shared" ca="1" si="126"/>
        <v>0</v>
      </c>
      <c r="AU242" s="125">
        <f t="shared" ca="1" si="126"/>
        <v>0</v>
      </c>
      <c r="AV242" s="125">
        <f t="shared" ca="1" si="126"/>
        <v>0</v>
      </c>
      <c r="AW242" s="125">
        <f t="shared" ca="1" si="126"/>
        <v>0</v>
      </c>
      <c r="AX242" s="125">
        <f t="shared" ca="1" si="126"/>
        <v>0</v>
      </c>
      <c r="AY242" s="125">
        <f t="shared" ca="1" si="126"/>
        <v>0</v>
      </c>
      <c r="AZ242" s="125">
        <f t="shared" ca="1" si="126"/>
        <v>0</v>
      </c>
      <c r="BA242" s="125">
        <f t="shared" ca="1" si="126"/>
        <v>0</v>
      </c>
      <c r="BB242" s="125">
        <f t="shared" ca="1" si="126"/>
        <v>0</v>
      </c>
      <c r="BC242" s="125">
        <f t="shared" ca="1" si="126"/>
        <v>0</v>
      </c>
      <c r="BD242" s="125">
        <f t="shared" ca="1" si="126"/>
        <v>0</v>
      </c>
      <c r="BE242" s="125">
        <f t="shared" ca="1" si="126"/>
        <v>0</v>
      </c>
      <c r="BF242" s="125">
        <f t="shared" ca="1" si="126"/>
        <v>0</v>
      </c>
      <c r="BG242" s="125">
        <f t="shared" ca="1" si="126"/>
        <v>0</v>
      </c>
      <c r="BH242" s="125">
        <f t="shared" ca="1" si="126"/>
        <v>0</v>
      </c>
    </row>
    <row r="243" spans="1:60">
      <c r="A243" s="104"/>
      <c r="B243" s="104"/>
      <c r="C243" s="106">
        <v>72</v>
      </c>
      <c r="D243" s="104"/>
      <c r="E243" s="104" t="str">
        <f ca="1">OFFSET('Impact Inputs'!A$6,C243,0)</f>
        <v>Impact 25</v>
      </c>
      <c r="F243" s="104" t="str">
        <f ca="1">OFFSET('Impact Inputs'!C$6,C243,0)</f>
        <v>-</v>
      </c>
      <c r="G243" s="104"/>
      <c r="H243" s="104"/>
      <c r="I243" s="104"/>
      <c r="J243" s="104"/>
      <c r="K243" s="125">
        <f t="shared" ca="1" si="122"/>
        <v>0</v>
      </c>
      <c r="L243" s="125">
        <f t="shared" ca="1" si="126"/>
        <v>0</v>
      </c>
      <c r="M243" s="125">
        <f t="shared" ca="1" si="126"/>
        <v>0</v>
      </c>
      <c r="N243" s="125">
        <f t="shared" ca="1" si="126"/>
        <v>0</v>
      </c>
      <c r="O243" s="125">
        <f t="shared" ca="1" si="126"/>
        <v>0</v>
      </c>
      <c r="P243" s="125">
        <f t="shared" ca="1" si="126"/>
        <v>0</v>
      </c>
      <c r="Q243" s="125">
        <f t="shared" ca="1" si="126"/>
        <v>0</v>
      </c>
      <c r="R243" s="125">
        <f t="shared" ca="1" si="126"/>
        <v>0</v>
      </c>
      <c r="S243" s="125">
        <f t="shared" ca="1" si="126"/>
        <v>0</v>
      </c>
      <c r="T243" s="125">
        <f t="shared" ca="1" si="126"/>
        <v>0</v>
      </c>
      <c r="U243" s="125">
        <f t="shared" ca="1" si="126"/>
        <v>0</v>
      </c>
      <c r="V243" s="125">
        <f t="shared" ca="1" si="126"/>
        <v>0</v>
      </c>
      <c r="W243" s="125">
        <f t="shared" ca="1" si="126"/>
        <v>0</v>
      </c>
      <c r="X243" s="125">
        <f t="shared" ca="1" si="126"/>
        <v>0</v>
      </c>
      <c r="Y243" s="125">
        <f t="shared" ca="1" si="126"/>
        <v>0</v>
      </c>
      <c r="Z243" s="125">
        <f t="shared" ca="1" si="126"/>
        <v>0</v>
      </c>
      <c r="AA243" s="125">
        <f t="shared" ca="1" si="126"/>
        <v>0</v>
      </c>
      <c r="AB243" s="125">
        <f t="shared" ca="1" si="126"/>
        <v>0</v>
      </c>
      <c r="AC243" s="125">
        <f t="shared" ca="1" si="126"/>
        <v>0</v>
      </c>
      <c r="AD243" s="125">
        <f t="shared" ca="1" si="126"/>
        <v>0</v>
      </c>
      <c r="AE243" s="125">
        <f t="shared" ca="1" si="126"/>
        <v>0</v>
      </c>
      <c r="AF243" s="125">
        <f t="shared" ca="1" si="126"/>
        <v>0</v>
      </c>
      <c r="AG243" s="125">
        <f t="shared" ca="1" si="126"/>
        <v>0</v>
      </c>
      <c r="AH243" s="125">
        <f t="shared" ca="1" si="126"/>
        <v>0</v>
      </c>
      <c r="AI243" s="125">
        <f t="shared" ca="1" si="126"/>
        <v>0</v>
      </c>
      <c r="AJ243" s="125">
        <f t="shared" ca="1" si="126"/>
        <v>0</v>
      </c>
      <c r="AK243" s="125">
        <f t="shared" ca="1" si="126"/>
        <v>0</v>
      </c>
      <c r="AL243" s="125">
        <f t="shared" ca="1" si="126"/>
        <v>0</v>
      </c>
      <c r="AM243" s="125">
        <f t="shared" ca="1" si="126"/>
        <v>0</v>
      </c>
      <c r="AN243" s="125">
        <f t="shared" ca="1" si="126"/>
        <v>0</v>
      </c>
      <c r="AO243" s="125">
        <f t="shared" ca="1" si="126"/>
        <v>0</v>
      </c>
      <c r="AP243" s="125">
        <f t="shared" ca="1" si="126"/>
        <v>0</v>
      </c>
      <c r="AQ243" s="125">
        <f t="shared" ca="1" si="126"/>
        <v>0</v>
      </c>
      <c r="AR243" s="125">
        <f t="shared" ca="1" si="126"/>
        <v>0</v>
      </c>
      <c r="AS243" s="125">
        <f t="shared" ca="1" si="126"/>
        <v>0</v>
      </c>
      <c r="AT243" s="125">
        <f t="shared" ca="1" si="126"/>
        <v>0</v>
      </c>
      <c r="AU243" s="125">
        <f t="shared" ca="1" si="126"/>
        <v>0</v>
      </c>
      <c r="AV243" s="125">
        <f t="shared" ca="1" si="126"/>
        <v>0</v>
      </c>
      <c r="AW243" s="125">
        <f t="shared" ca="1" si="126"/>
        <v>0</v>
      </c>
      <c r="AX243" s="125">
        <f t="shared" ca="1" si="126"/>
        <v>0</v>
      </c>
      <c r="AY243" s="125">
        <f t="shared" ca="1" si="126"/>
        <v>0</v>
      </c>
      <c r="AZ243" s="125">
        <f t="shared" ca="1" si="126"/>
        <v>0</v>
      </c>
      <c r="BA243" s="125">
        <f t="shared" ca="1" si="126"/>
        <v>0</v>
      </c>
      <c r="BB243" s="125">
        <f t="shared" ca="1" si="126"/>
        <v>0</v>
      </c>
      <c r="BC243" s="125">
        <f t="shared" ca="1" si="126"/>
        <v>0</v>
      </c>
      <c r="BD243" s="125">
        <f t="shared" ca="1" si="126"/>
        <v>0</v>
      </c>
      <c r="BE243" s="125">
        <f t="shared" ca="1" si="126"/>
        <v>0</v>
      </c>
      <c r="BF243" s="125">
        <f t="shared" ca="1" si="126"/>
        <v>0</v>
      </c>
      <c r="BG243" s="125">
        <f t="shared" ca="1" si="126"/>
        <v>0</v>
      </c>
      <c r="BH243" s="125">
        <f t="shared" ca="1" si="126"/>
        <v>0</v>
      </c>
    </row>
    <row r="244" spans="1:60">
      <c r="A244" s="104"/>
      <c r="B244" s="104"/>
      <c r="C244" s="104">
        <v>75</v>
      </c>
      <c r="D244" s="104"/>
      <c r="E244" s="104" t="str">
        <f ca="1">OFFSET('Impact Inputs'!A$6,C244,0)</f>
        <v>Impact 26</v>
      </c>
      <c r="F244" s="104" t="str">
        <f ca="1">OFFSET('Impact Inputs'!C$6,C244,0)</f>
        <v>-</v>
      </c>
      <c r="G244" s="104"/>
      <c r="H244" s="104"/>
      <c r="I244" s="104"/>
      <c r="J244" s="104"/>
      <c r="K244" s="125">
        <f t="shared" ca="1" si="122"/>
        <v>0</v>
      </c>
      <c r="L244" s="125">
        <f t="shared" ca="1" si="126"/>
        <v>0</v>
      </c>
      <c r="M244" s="125">
        <f t="shared" ca="1" si="126"/>
        <v>0</v>
      </c>
      <c r="N244" s="125">
        <f t="shared" ca="1" si="126"/>
        <v>0</v>
      </c>
      <c r="O244" s="125">
        <f t="shared" ca="1" si="126"/>
        <v>0</v>
      </c>
      <c r="P244" s="125">
        <f t="shared" ca="1" si="126"/>
        <v>0</v>
      </c>
      <c r="Q244" s="125">
        <f t="shared" ca="1" si="126"/>
        <v>0</v>
      </c>
      <c r="R244" s="125">
        <f t="shared" ca="1" si="126"/>
        <v>0</v>
      </c>
      <c r="S244" s="125">
        <f t="shared" ca="1" si="126"/>
        <v>0</v>
      </c>
      <c r="T244" s="125">
        <f t="shared" ca="1" si="126"/>
        <v>0</v>
      </c>
      <c r="U244" s="125">
        <f t="shared" ca="1" si="126"/>
        <v>0</v>
      </c>
      <c r="V244" s="125">
        <f t="shared" ca="1" si="126"/>
        <v>0</v>
      </c>
      <c r="W244" s="125">
        <f t="shared" ca="1" si="126"/>
        <v>0</v>
      </c>
      <c r="X244" s="125">
        <f t="shared" ca="1" si="126"/>
        <v>0</v>
      </c>
      <c r="Y244" s="125">
        <f t="shared" ca="1" si="126"/>
        <v>0</v>
      </c>
      <c r="Z244" s="125">
        <f t="shared" ca="1" si="126"/>
        <v>0</v>
      </c>
      <c r="AA244" s="125">
        <f t="shared" ca="1" si="126"/>
        <v>0</v>
      </c>
      <c r="AB244" s="125">
        <f t="shared" ca="1" si="126"/>
        <v>0</v>
      </c>
      <c r="AC244" s="125">
        <f t="shared" ca="1" si="126"/>
        <v>0</v>
      </c>
      <c r="AD244" s="125">
        <f t="shared" ca="1" si="126"/>
        <v>0</v>
      </c>
      <c r="AE244" s="125">
        <f t="shared" ca="1" si="126"/>
        <v>0</v>
      </c>
      <c r="AF244" s="125">
        <f t="shared" ca="1" si="126"/>
        <v>0</v>
      </c>
      <c r="AG244" s="125">
        <f t="shared" ca="1" si="126"/>
        <v>0</v>
      </c>
      <c r="AH244" s="125">
        <f t="shared" ca="1" si="126"/>
        <v>0</v>
      </c>
      <c r="AI244" s="125">
        <f t="shared" ca="1" si="126"/>
        <v>0</v>
      </c>
      <c r="AJ244" s="125">
        <f t="shared" ca="1" si="126"/>
        <v>0</v>
      </c>
      <c r="AK244" s="125">
        <f t="shared" ca="1" si="126"/>
        <v>0</v>
      </c>
      <c r="AL244" s="125">
        <f t="shared" ca="1" si="126"/>
        <v>0</v>
      </c>
      <c r="AM244" s="125">
        <f t="shared" ca="1" si="126"/>
        <v>0</v>
      </c>
      <c r="AN244" s="125">
        <f t="shared" ca="1" si="126"/>
        <v>0</v>
      </c>
      <c r="AO244" s="125">
        <f t="shared" ca="1" si="126"/>
        <v>0</v>
      </c>
      <c r="AP244" s="125">
        <f t="shared" ca="1" si="126"/>
        <v>0</v>
      </c>
      <c r="AQ244" s="125">
        <f t="shared" ca="1" si="126"/>
        <v>0</v>
      </c>
      <c r="AR244" s="125">
        <f t="shared" ca="1" si="126"/>
        <v>0</v>
      </c>
      <c r="AS244" s="125">
        <f t="shared" ca="1" si="126"/>
        <v>0</v>
      </c>
      <c r="AT244" s="125">
        <f t="shared" ca="1" si="126"/>
        <v>0</v>
      </c>
      <c r="AU244" s="125">
        <f t="shared" ca="1" si="126"/>
        <v>0</v>
      </c>
      <c r="AV244" s="125">
        <f t="shared" ca="1" si="126"/>
        <v>0</v>
      </c>
      <c r="AW244" s="125">
        <f t="shared" ca="1" si="126"/>
        <v>0</v>
      </c>
      <c r="AX244" s="125">
        <f t="shared" ca="1" si="126"/>
        <v>0</v>
      </c>
      <c r="AY244" s="125">
        <f t="shared" ca="1" si="126"/>
        <v>0</v>
      </c>
      <c r="AZ244" s="125">
        <f t="shared" ca="1" si="126"/>
        <v>0</v>
      </c>
      <c r="BA244" s="125">
        <f t="shared" ca="1" si="126"/>
        <v>0</v>
      </c>
      <c r="BB244" s="125">
        <f t="shared" ca="1" si="126"/>
        <v>0</v>
      </c>
      <c r="BC244" s="125">
        <f t="shared" ca="1" si="126"/>
        <v>0</v>
      </c>
      <c r="BD244" s="125">
        <f t="shared" ca="1" si="126"/>
        <v>0</v>
      </c>
      <c r="BE244" s="125">
        <f t="shared" ca="1" si="126"/>
        <v>0</v>
      </c>
      <c r="BF244" s="125">
        <f t="shared" ca="1" si="126"/>
        <v>0</v>
      </c>
      <c r="BG244" s="125">
        <f t="shared" ca="1" si="126"/>
        <v>0</v>
      </c>
      <c r="BH244" s="125">
        <f t="shared" ca="1" si="126"/>
        <v>0</v>
      </c>
    </row>
    <row r="245" spans="1:60">
      <c r="A245" s="104"/>
      <c r="B245" s="104"/>
      <c r="C245" s="106">
        <v>78</v>
      </c>
      <c r="D245" s="104"/>
      <c r="E245" s="104" t="str">
        <f ca="1">OFFSET('Impact Inputs'!A$6,C245,0)</f>
        <v>Impact 27</v>
      </c>
      <c r="F245" s="104" t="str">
        <f ca="1">OFFSET('Impact Inputs'!C$6,C245,0)</f>
        <v>-</v>
      </c>
      <c r="G245" s="104"/>
      <c r="H245" s="104"/>
      <c r="I245" s="104"/>
      <c r="J245" s="104"/>
      <c r="K245" s="125">
        <f t="shared" ca="1" si="122"/>
        <v>0</v>
      </c>
      <c r="L245" s="125">
        <f t="shared" ca="1" si="126"/>
        <v>0</v>
      </c>
      <c r="M245" s="125">
        <f t="shared" ca="1" si="126"/>
        <v>0</v>
      </c>
      <c r="N245" s="125">
        <f t="shared" ca="1" si="126"/>
        <v>0</v>
      </c>
      <c r="O245" s="125">
        <f t="shared" ca="1" si="126"/>
        <v>0</v>
      </c>
      <c r="P245" s="125">
        <f t="shared" ca="1" si="126"/>
        <v>0</v>
      </c>
      <c r="Q245" s="125">
        <f t="shared" ca="1" si="126"/>
        <v>0</v>
      </c>
      <c r="R245" s="125">
        <f t="shared" ca="1" si="126"/>
        <v>0</v>
      </c>
      <c r="S245" s="125">
        <f t="shared" ca="1" si="126"/>
        <v>0</v>
      </c>
      <c r="T245" s="125">
        <f t="shared" ca="1" si="126"/>
        <v>0</v>
      </c>
      <c r="U245" s="125">
        <f t="shared" ca="1" si="126"/>
        <v>0</v>
      </c>
      <c r="V245" s="125">
        <f t="shared" ca="1" si="126"/>
        <v>0</v>
      </c>
      <c r="W245" s="125">
        <f t="shared" ca="1" si="126"/>
        <v>0</v>
      </c>
      <c r="X245" s="125">
        <f t="shared" ca="1" si="126"/>
        <v>0</v>
      </c>
      <c r="Y245" s="125">
        <f t="shared" ca="1" si="126"/>
        <v>0</v>
      </c>
      <c r="Z245" s="125">
        <f t="shared" ca="1" si="126"/>
        <v>0</v>
      </c>
      <c r="AA245" s="125">
        <f t="shared" ca="1" si="126"/>
        <v>0</v>
      </c>
      <c r="AB245" s="125">
        <f t="shared" ref="L245:BH250" ca="1" si="127">SUMPRODUCT(OFFSET(AB$7,0,0,AB$2-$K$2+1,1),N(OFFSET(OFFSET(AB193,0,0,1,-1*(AB$2-$K$2+1)),0,AB$2-$K$2+1-ROW(OFFSET($A$1,0,0,AB$2-$K$2+1,1)),1,1)))</f>
        <v>0</v>
      </c>
      <c r="AC245" s="125">
        <f t="shared" ca="1" si="127"/>
        <v>0</v>
      </c>
      <c r="AD245" s="125">
        <f t="shared" ca="1" si="127"/>
        <v>0</v>
      </c>
      <c r="AE245" s="125">
        <f t="shared" ca="1" si="127"/>
        <v>0</v>
      </c>
      <c r="AF245" s="125">
        <f t="shared" ca="1" si="127"/>
        <v>0</v>
      </c>
      <c r="AG245" s="125">
        <f t="shared" ca="1" si="127"/>
        <v>0</v>
      </c>
      <c r="AH245" s="125">
        <f t="shared" ca="1" si="127"/>
        <v>0</v>
      </c>
      <c r="AI245" s="125">
        <f t="shared" ca="1" si="127"/>
        <v>0</v>
      </c>
      <c r="AJ245" s="125">
        <f t="shared" ca="1" si="127"/>
        <v>0</v>
      </c>
      <c r="AK245" s="125">
        <f t="shared" ca="1" si="127"/>
        <v>0</v>
      </c>
      <c r="AL245" s="125">
        <f t="shared" ca="1" si="127"/>
        <v>0</v>
      </c>
      <c r="AM245" s="125">
        <f t="shared" ca="1" si="127"/>
        <v>0</v>
      </c>
      <c r="AN245" s="125">
        <f t="shared" ca="1" si="127"/>
        <v>0</v>
      </c>
      <c r="AO245" s="125">
        <f t="shared" ca="1" si="127"/>
        <v>0</v>
      </c>
      <c r="AP245" s="125">
        <f t="shared" ca="1" si="127"/>
        <v>0</v>
      </c>
      <c r="AQ245" s="125">
        <f t="shared" ca="1" si="127"/>
        <v>0</v>
      </c>
      <c r="AR245" s="125">
        <f t="shared" ca="1" si="127"/>
        <v>0</v>
      </c>
      <c r="AS245" s="125">
        <f t="shared" ca="1" si="127"/>
        <v>0</v>
      </c>
      <c r="AT245" s="125">
        <f t="shared" ca="1" si="127"/>
        <v>0</v>
      </c>
      <c r="AU245" s="125">
        <f t="shared" ca="1" si="127"/>
        <v>0</v>
      </c>
      <c r="AV245" s="125">
        <f t="shared" ca="1" si="127"/>
        <v>0</v>
      </c>
      <c r="AW245" s="125">
        <f t="shared" ca="1" si="127"/>
        <v>0</v>
      </c>
      <c r="AX245" s="125">
        <f t="shared" ca="1" si="127"/>
        <v>0</v>
      </c>
      <c r="AY245" s="125">
        <f t="shared" ca="1" si="127"/>
        <v>0</v>
      </c>
      <c r="AZ245" s="125">
        <f t="shared" ca="1" si="127"/>
        <v>0</v>
      </c>
      <c r="BA245" s="125">
        <f t="shared" ca="1" si="127"/>
        <v>0</v>
      </c>
      <c r="BB245" s="125">
        <f t="shared" ca="1" si="127"/>
        <v>0</v>
      </c>
      <c r="BC245" s="125">
        <f t="shared" ca="1" si="127"/>
        <v>0</v>
      </c>
      <c r="BD245" s="125">
        <f t="shared" ca="1" si="127"/>
        <v>0</v>
      </c>
      <c r="BE245" s="125">
        <f t="shared" ca="1" si="127"/>
        <v>0</v>
      </c>
      <c r="BF245" s="125">
        <f t="shared" ca="1" si="127"/>
        <v>0</v>
      </c>
      <c r="BG245" s="125">
        <f t="shared" ca="1" si="127"/>
        <v>0</v>
      </c>
      <c r="BH245" s="125">
        <f t="shared" ca="1" si="127"/>
        <v>0</v>
      </c>
    </row>
    <row r="246" spans="1:60">
      <c r="A246" s="104"/>
      <c r="B246" s="104"/>
      <c r="C246" s="104">
        <v>81</v>
      </c>
      <c r="D246" s="104"/>
      <c r="E246" s="104" t="str">
        <f ca="1">OFFSET('Impact Inputs'!A$6,C246,0)</f>
        <v>Impact 28</v>
      </c>
      <c r="F246" s="104" t="str">
        <f ca="1">OFFSET('Impact Inputs'!C$6,C246,0)</f>
        <v>-</v>
      </c>
      <c r="G246" s="104"/>
      <c r="H246" s="104"/>
      <c r="I246" s="104"/>
      <c r="J246" s="104"/>
      <c r="K246" s="125">
        <f t="shared" ca="1" si="122"/>
        <v>0</v>
      </c>
      <c r="L246" s="125">
        <f t="shared" ca="1" si="127"/>
        <v>0</v>
      </c>
      <c r="M246" s="125">
        <f t="shared" ca="1" si="127"/>
        <v>0</v>
      </c>
      <c r="N246" s="125">
        <f t="shared" ca="1" si="127"/>
        <v>0</v>
      </c>
      <c r="O246" s="125">
        <f t="shared" ca="1" si="127"/>
        <v>0</v>
      </c>
      <c r="P246" s="125">
        <f t="shared" ca="1" si="127"/>
        <v>0</v>
      </c>
      <c r="Q246" s="125">
        <f t="shared" ca="1" si="127"/>
        <v>0</v>
      </c>
      <c r="R246" s="125">
        <f t="shared" ca="1" si="127"/>
        <v>0</v>
      </c>
      <c r="S246" s="125">
        <f t="shared" ca="1" si="127"/>
        <v>0</v>
      </c>
      <c r="T246" s="125">
        <f t="shared" ca="1" si="127"/>
        <v>0</v>
      </c>
      <c r="U246" s="125">
        <f t="shared" ca="1" si="127"/>
        <v>0</v>
      </c>
      <c r="V246" s="125">
        <f t="shared" ca="1" si="127"/>
        <v>0</v>
      </c>
      <c r="W246" s="125">
        <f t="shared" ca="1" si="127"/>
        <v>0</v>
      </c>
      <c r="X246" s="125">
        <f t="shared" ca="1" si="127"/>
        <v>0</v>
      </c>
      <c r="Y246" s="125">
        <f t="shared" ca="1" si="127"/>
        <v>0</v>
      </c>
      <c r="Z246" s="125">
        <f t="shared" ca="1" si="127"/>
        <v>0</v>
      </c>
      <c r="AA246" s="125">
        <f t="shared" ca="1" si="127"/>
        <v>0</v>
      </c>
      <c r="AB246" s="125">
        <f t="shared" ca="1" si="127"/>
        <v>0</v>
      </c>
      <c r="AC246" s="125">
        <f t="shared" ca="1" si="127"/>
        <v>0</v>
      </c>
      <c r="AD246" s="125">
        <f t="shared" ca="1" si="127"/>
        <v>0</v>
      </c>
      <c r="AE246" s="125">
        <f t="shared" ca="1" si="127"/>
        <v>0</v>
      </c>
      <c r="AF246" s="125">
        <f t="shared" ca="1" si="127"/>
        <v>0</v>
      </c>
      <c r="AG246" s="125">
        <f t="shared" ca="1" si="127"/>
        <v>0</v>
      </c>
      <c r="AH246" s="125">
        <f t="shared" ca="1" si="127"/>
        <v>0</v>
      </c>
      <c r="AI246" s="125">
        <f t="shared" ca="1" si="127"/>
        <v>0</v>
      </c>
      <c r="AJ246" s="125">
        <f t="shared" ca="1" si="127"/>
        <v>0</v>
      </c>
      <c r="AK246" s="125">
        <f t="shared" ca="1" si="127"/>
        <v>0</v>
      </c>
      <c r="AL246" s="125">
        <f t="shared" ca="1" si="127"/>
        <v>0</v>
      </c>
      <c r="AM246" s="125">
        <f t="shared" ca="1" si="127"/>
        <v>0</v>
      </c>
      <c r="AN246" s="125">
        <f t="shared" ca="1" si="127"/>
        <v>0</v>
      </c>
      <c r="AO246" s="125">
        <f t="shared" ca="1" si="127"/>
        <v>0</v>
      </c>
      <c r="AP246" s="125">
        <f t="shared" ca="1" si="127"/>
        <v>0</v>
      </c>
      <c r="AQ246" s="125">
        <f t="shared" ca="1" si="127"/>
        <v>0</v>
      </c>
      <c r="AR246" s="125">
        <f t="shared" ca="1" si="127"/>
        <v>0</v>
      </c>
      <c r="AS246" s="125">
        <f t="shared" ca="1" si="127"/>
        <v>0</v>
      </c>
      <c r="AT246" s="125">
        <f t="shared" ca="1" si="127"/>
        <v>0</v>
      </c>
      <c r="AU246" s="125">
        <f t="shared" ca="1" si="127"/>
        <v>0</v>
      </c>
      <c r="AV246" s="125">
        <f t="shared" ca="1" si="127"/>
        <v>0</v>
      </c>
      <c r="AW246" s="125">
        <f t="shared" ca="1" si="127"/>
        <v>0</v>
      </c>
      <c r="AX246" s="125">
        <f t="shared" ca="1" si="127"/>
        <v>0</v>
      </c>
      <c r="AY246" s="125">
        <f t="shared" ca="1" si="127"/>
        <v>0</v>
      </c>
      <c r="AZ246" s="125">
        <f t="shared" ca="1" si="127"/>
        <v>0</v>
      </c>
      <c r="BA246" s="125">
        <f t="shared" ca="1" si="127"/>
        <v>0</v>
      </c>
      <c r="BB246" s="125">
        <f t="shared" ca="1" si="127"/>
        <v>0</v>
      </c>
      <c r="BC246" s="125">
        <f t="shared" ca="1" si="127"/>
        <v>0</v>
      </c>
      <c r="BD246" s="125">
        <f t="shared" ca="1" si="127"/>
        <v>0</v>
      </c>
      <c r="BE246" s="125">
        <f t="shared" ca="1" si="127"/>
        <v>0</v>
      </c>
      <c r="BF246" s="125">
        <f t="shared" ca="1" si="127"/>
        <v>0</v>
      </c>
      <c r="BG246" s="125">
        <f t="shared" ca="1" si="127"/>
        <v>0</v>
      </c>
      <c r="BH246" s="125">
        <f t="shared" ca="1" si="127"/>
        <v>0</v>
      </c>
    </row>
    <row r="247" spans="1:60">
      <c r="A247" s="104"/>
      <c r="B247" s="104"/>
      <c r="C247" s="106">
        <v>84</v>
      </c>
      <c r="D247" s="104"/>
      <c r="E247" s="104" t="str">
        <f ca="1">OFFSET('Impact Inputs'!A$6,C247,0)</f>
        <v>Impact 29</v>
      </c>
      <c r="F247" s="104" t="str">
        <f ca="1">OFFSET('Impact Inputs'!C$6,C247,0)</f>
        <v>-</v>
      </c>
      <c r="G247" s="104"/>
      <c r="H247" s="104"/>
      <c r="I247" s="104"/>
      <c r="J247" s="104"/>
      <c r="K247" s="125">
        <f t="shared" ca="1" si="122"/>
        <v>0</v>
      </c>
      <c r="L247" s="125">
        <f t="shared" ca="1" si="127"/>
        <v>0</v>
      </c>
      <c r="M247" s="125">
        <f t="shared" ca="1" si="127"/>
        <v>0</v>
      </c>
      <c r="N247" s="125">
        <f t="shared" ca="1" si="127"/>
        <v>0</v>
      </c>
      <c r="O247" s="125">
        <f t="shared" ca="1" si="127"/>
        <v>0</v>
      </c>
      <c r="P247" s="125">
        <f t="shared" ca="1" si="127"/>
        <v>0</v>
      </c>
      <c r="Q247" s="125">
        <f t="shared" ca="1" si="127"/>
        <v>0</v>
      </c>
      <c r="R247" s="125">
        <f t="shared" ca="1" si="127"/>
        <v>0</v>
      </c>
      <c r="S247" s="125">
        <f t="shared" ca="1" si="127"/>
        <v>0</v>
      </c>
      <c r="T247" s="125">
        <f t="shared" ca="1" si="127"/>
        <v>0</v>
      </c>
      <c r="U247" s="125">
        <f t="shared" ca="1" si="127"/>
        <v>0</v>
      </c>
      <c r="V247" s="125">
        <f t="shared" ca="1" si="127"/>
        <v>0</v>
      </c>
      <c r="W247" s="125">
        <f t="shared" ca="1" si="127"/>
        <v>0</v>
      </c>
      <c r="X247" s="125">
        <f t="shared" ca="1" si="127"/>
        <v>0</v>
      </c>
      <c r="Y247" s="125">
        <f t="shared" ca="1" si="127"/>
        <v>0</v>
      </c>
      <c r="Z247" s="125">
        <f t="shared" ca="1" si="127"/>
        <v>0</v>
      </c>
      <c r="AA247" s="125">
        <f t="shared" ca="1" si="127"/>
        <v>0</v>
      </c>
      <c r="AB247" s="125">
        <f t="shared" ca="1" si="127"/>
        <v>0</v>
      </c>
      <c r="AC247" s="125">
        <f t="shared" ca="1" si="127"/>
        <v>0</v>
      </c>
      <c r="AD247" s="125">
        <f t="shared" ca="1" si="127"/>
        <v>0</v>
      </c>
      <c r="AE247" s="125">
        <f t="shared" ca="1" si="127"/>
        <v>0</v>
      </c>
      <c r="AF247" s="125">
        <f t="shared" ca="1" si="127"/>
        <v>0</v>
      </c>
      <c r="AG247" s="125">
        <f t="shared" ca="1" si="127"/>
        <v>0</v>
      </c>
      <c r="AH247" s="125">
        <f t="shared" ca="1" si="127"/>
        <v>0</v>
      </c>
      <c r="AI247" s="125">
        <f t="shared" ca="1" si="127"/>
        <v>0</v>
      </c>
      <c r="AJ247" s="125">
        <f t="shared" ca="1" si="127"/>
        <v>0</v>
      </c>
      <c r="AK247" s="125">
        <f t="shared" ca="1" si="127"/>
        <v>0</v>
      </c>
      <c r="AL247" s="125">
        <f t="shared" ca="1" si="127"/>
        <v>0</v>
      </c>
      <c r="AM247" s="125">
        <f t="shared" ca="1" si="127"/>
        <v>0</v>
      </c>
      <c r="AN247" s="125">
        <f t="shared" ca="1" si="127"/>
        <v>0</v>
      </c>
      <c r="AO247" s="125">
        <f t="shared" ca="1" si="127"/>
        <v>0</v>
      </c>
      <c r="AP247" s="125">
        <f t="shared" ca="1" si="127"/>
        <v>0</v>
      </c>
      <c r="AQ247" s="125">
        <f t="shared" ca="1" si="127"/>
        <v>0</v>
      </c>
      <c r="AR247" s="125">
        <f t="shared" ca="1" si="127"/>
        <v>0</v>
      </c>
      <c r="AS247" s="125">
        <f t="shared" ca="1" si="127"/>
        <v>0</v>
      </c>
      <c r="AT247" s="125">
        <f t="shared" ca="1" si="127"/>
        <v>0</v>
      </c>
      <c r="AU247" s="125">
        <f t="shared" ca="1" si="127"/>
        <v>0</v>
      </c>
      <c r="AV247" s="125">
        <f t="shared" ca="1" si="127"/>
        <v>0</v>
      </c>
      <c r="AW247" s="125">
        <f t="shared" ca="1" si="127"/>
        <v>0</v>
      </c>
      <c r="AX247" s="125">
        <f t="shared" ca="1" si="127"/>
        <v>0</v>
      </c>
      <c r="AY247" s="125">
        <f t="shared" ca="1" si="127"/>
        <v>0</v>
      </c>
      <c r="AZ247" s="125">
        <f t="shared" ca="1" si="127"/>
        <v>0</v>
      </c>
      <c r="BA247" s="125">
        <f t="shared" ca="1" si="127"/>
        <v>0</v>
      </c>
      <c r="BB247" s="125">
        <f t="shared" ca="1" si="127"/>
        <v>0</v>
      </c>
      <c r="BC247" s="125">
        <f t="shared" ca="1" si="127"/>
        <v>0</v>
      </c>
      <c r="BD247" s="125">
        <f t="shared" ca="1" si="127"/>
        <v>0</v>
      </c>
      <c r="BE247" s="125">
        <f t="shared" ca="1" si="127"/>
        <v>0</v>
      </c>
      <c r="BF247" s="125">
        <f t="shared" ca="1" si="127"/>
        <v>0</v>
      </c>
      <c r="BG247" s="125">
        <f t="shared" ca="1" si="127"/>
        <v>0</v>
      </c>
      <c r="BH247" s="125">
        <f t="shared" ca="1" si="127"/>
        <v>0</v>
      </c>
    </row>
    <row r="248" spans="1:60">
      <c r="A248" s="104"/>
      <c r="B248" s="104"/>
      <c r="C248" s="104">
        <v>87</v>
      </c>
      <c r="D248" s="104"/>
      <c r="E248" s="104" t="str">
        <f ca="1">OFFSET('Impact Inputs'!A$6,C248,0)</f>
        <v>Impact 30</v>
      </c>
      <c r="F248" s="104" t="str">
        <f ca="1">OFFSET('Impact Inputs'!C$6,C248,0)</f>
        <v>-</v>
      </c>
      <c r="G248" s="104"/>
      <c r="H248" s="104"/>
      <c r="I248" s="104"/>
      <c r="J248" s="104"/>
      <c r="K248" s="125">
        <f t="shared" ca="1" si="122"/>
        <v>0</v>
      </c>
      <c r="L248" s="125">
        <f t="shared" ca="1" si="127"/>
        <v>0</v>
      </c>
      <c r="M248" s="125">
        <f t="shared" ca="1" si="127"/>
        <v>0</v>
      </c>
      <c r="N248" s="125">
        <f t="shared" ca="1" si="127"/>
        <v>0</v>
      </c>
      <c r="O248" s="125">
        <f t="shared" ca="1" si="127"/>
        <v>0</v>
      </c>
      <c r="P248" s="125">
        <f t="shared" ca="1" si="127"/>
        <v>0</v>
      </c>
      <c r="Q248" s="125">
        <f t="shared" ca="1" si="127"/>
        <v>0</v>
      </c>
      <c r="R248" s="125">
        <f t="shared" ca="1" si="127"/>
        <v>0</v>
      </c>
      <c r="S248" s="125">
        <f t="shared" ca="1" si="127"/>
        <v>0</v>
      </c>
      <c r="T248" s="125">
        <f t="shared" ca="1" si="127"/>
        <v>0</v>
      </c>
      <c r="U248" s="125">
        <f t="shared" ca="1" si="127"/>
        <v>0</v>
      </c>
      <c r="V248" s="125">
        <f t="shared" ca="1" si="127"/>
        <v>0</v>
      </c>
      <c r="W248" s="125">
        <f t="shared" ca="1" si="127"/>
        <v>0</v>
      </c>
      <c r="X248" s="125">
        <f t="shared" ca="1" si="127"/>
        <v>0</v>
      </c>
      <c r="Y248" s="125">
        <f t="shared" ca="1" si="127"/>
        <v>0</v>
      </c>
      <c r="Z248" s="125">
        <f t="shared" ca="1" si="127"/>
        <v>0</v>
      </c>
      <c r="AA248" s="125">
        <f t="shared" ca="1" si="127"/>
        <v>0</v>
      </c>
      <c r="AB248" s="125">
        <f t="shared" ca="1" si="127"/>
        <v>0</v>
      </c>
      <c r="AC248" s="125">
        <f t="shared" ca="1" si="127"/>
        <v>0</v>
      </c>
      <c r="AD248" s="125">
        <f t="shared" ca="1" si="127"/>
        <v>0</v>
      </c>
      <c r="AE248" s="125">
        <f t="shared" ca="1" si="127"/>
        <v>0</v>
      </c>
      <c r="AF248" s="125">
        <f t="shared" ca="1" si="127"/>
        <v>0</v>
      </c>
      <c r="AG248" s="125">
        <f t="shared" ca="1" si="127"/>
        <v>0</v>
      </c>
      <c r="AH248" s="125">
        <f t="shared" ca="1" si="127"/>
        <v>0</v>
      </c>
      <c r="AI248" s="125">
        <f t="shared" ca="1" si="127"/>
        <v>0</v>
      </c>
      <c r="AJ248" s="125">
        <f t="shared" ca="1" si="127"/>
        <v>0</v>
      </c>
      <c r="AK248" s="125">
        <f t="shared" ca="1" si="127"/>
        <v>0</v>
      </c>
      <c r="AL248" s="125">
        <f t="shared" ca="1" si="127"/>
        <v>0</v>
      </c>
      <c r="AM248" s="125">
        <f t="shared" ca="1" si="127"/>
        <v>0</v>
      </c>
      <c r="AN248" s="125">
        <f t="shared" ca="1" si="127"/>
        <v>0</v>
      </c>
      <c r="AO248" s="125">
        <f t="shared" ca="1" si="127"/>
        <v>0</v>
      </c>
      <c r="AP248" s="125">
        <f t="shared" ca="1" si="127"/>
        <v>0</v>
      </c>
      <c r="AQ248" s="125">
        <f t="shared" ca="1" si="127"/>
        <v>0</v>
      </c>
      <c r="AR248" s="125">
        <f t="shared" ca="1" si="127"/>
        <v>0</v>
      </c>
      <c r="AS248" s="125">
        <f t="shared" ca="1" si="127"/>
        <v>0</v>
      </c>
      <c r="AT248" s="125">
        <f t="shared" ca="1" si="127"/>
        <v>0</v>
      </c>
      <c r="AU248" s="125">
        <f t="shared" ca="1" si="127"/>
        <v>0</v>
      </c>
      <c r="AV248" s="125">
        <f t="shared" ca="1" si="127"/>
        <v>0</v>
      </c>
      <c r="AW248" s="125">
        <f t="shared" ca="1" si="127"/>
        <v>0</v>
      </c>
      <c r="AX248" s="125">
        <f t="shared" ca="1" si="127"/>
        <v>0</v>
      </c>
      <c r="AY248" s="125">
        <f t="shared" ca="1" si="127"/>
        <v>0</v>
      </c>
      <c r="AZ248" s="125">
        <f t="shared" ca="1" si="127"/>
        <v>0</v>
      </c>
      <c r="BA248" s="125">
        <f t="shared" ca="1" si="127"/>
        <v>0</v>
      </c>
      <c r="BB248" s="125">
        <f t="shared" ca="1" si="127"/>
        <v>0</v>
      </c>
      <c r="BC248" s="125">
        <f t="shared" ca="1" si="127"/>
        <v>0</v>
      </c>
      <c r="BD248" s="125">
        <f t="shared" ca="1" si="127"/>
        <v>0</v>
      </c>
      <c r="BE248" s="125">
        <f t="shared" ca="1" si="127"/>
        <v>0</v>
      </c>
      <c r="BF248" s="125">
        <f t="shared" ca="1" si="127"/>
        <v>0</v>
      </c>
      <c r="BG248" s="125">
        <f t="shared" ca="1" si="127"/>
        <v>0</v>
      </c>
      <c r="BH248" s="125">
        <f t="shared" ca="1" si="127"/>
        <v>0</v>
      </c>
    </row>
    <row r="249" spans="1:60">
      <c r="A249" s="104"/>
      <c r="B249" s="104"/>
      <c r="C249" s="106">
        <v>90</v>
      </c>
      <c r="D249" s="104"/>
      <c r="E249" s="104" t="str">
        <f ca="1">OFFSET('Impact Inputs'!A$6,C249,0)</f>
        <v>Impact 31</v>
      </c>
      <c r="F249" s="104" t="str">
        <f ca="1">OFFSET('Impact Inputs'!C$6,C249,0)</f>
        <v>-</v>
      </c>
      <c r="G249" s="104"/>
      <c r="H249" s="104"/>
      <c r="I249" s="104"/>
      <c r="J249" s="104"/>
      <c r="K249" s="125">
        <f t="shared" ca="1" si="122"/>
        <v>0</v>
      </c>
      <c r="L249" s="125">
        <f t="shared" ca="1" si="127"/>
        <v>0</v>
      </c>
      <c r="M249" s="125">
        <f t="shared" ca="1" si="127"/>
        <v>0</v>
      </c>
      <c r="N249" s="125">
        <f t="shared" ca="1" si="127"/>
        <v>0</v>
      </c>
      <c r="O249" s="125">
        <f t="shared" ca="1" si="127"/>
        <v>0</v>
      </c>
      <c r="P249" s="125">
        <f t="shared" ca="1" si="127"/>
        <v>0</v>
      </c>
      <c r="Q249" s="125">
        <f t="shared" ca="1" si="127"/>
        <v>0</v>
      </c>
      <c r="R249" s="125">
        <f t="shared" ca="1" si="127"/>
        <v>0</v>
      </c>
      <c r="S249" s="125">
        <f t="shared" ca="1" si="127"/>
        <v>0</v>
      </c>
      <c r="T249" s="125">
        <f t="shared" ca="1" si="127"/>
        <v>0</v>
      </c>
      <c r="U249" s="125">
        <f t="shared" ca="1" si="127"/>
        <v>0</v>
      </c>
      <c r="V249" s="125">
        <f t="shared" ca="1" si="127"/>
        <v>0</v>
      </c>
      <c r="W249" s="125">
        <f t="shared" ca="1" si="127"/>
        <v>0</v>
      </c>
      <c r="X249" s="125">
        <f t="shared" ca="1" si="127"/>
        <v>0</v>
      </c>
      <c r="Y249" s="125">
        <f t="shared" ca="1" si="127"/>
        <v>0</v>
      </c>
      <c r="Z249" s="125">
        <f t="shared" ca="1" si="127"/>
        <v>0</v>
      </c>
      <c r="AA249" s="125">
        <f t="shared" ca="1" si="127"/>
        <v>0</v>
      </c>
      <c r="AB249" s="125">
        <f t="shared" ca="1" si="127"/>
        <v>0</v>
      </c>
      <c r="AC249" s="125">
        <f t="shared" ca="1" si="127"/>
        <v>0</v>
      </c>
      <c r="AD249" s="125">
        <f t="shared" ca="1" si="127"/>
        <v>0</v>
      </c>
      <c r="AE249" s="125">
        <f t="shared" ca="1" si="127"/>
        <v>0</v>
      </c>
      <c r="AF249" s="125">
        <f t="shared" ca="1" si="127"/>
        <v>0</v>
      </c>
      <c r="AG249" s="125">
        <f t="shared" ca="1" si="127"/>
        <v>0</v>
      </c>
      <c r="AH249" s="125">
        <f t="shared" ca="1" si="127"/>
        <v>0</v>
      </c>
      <c r="AI249" s="125">
        <f t="shared" ca="1" si="127"/>
        <v>0</v>
      </c>
      <c r="AJ249" s="125">
        <f t="shared" ca="1" si="127"/>
        <v>0</v>
      </c>
      <c r="AK249" s="125">
        <f t="shared" ca="1" si="127"/>
        <v>0</v>
      </c>
      <c r="AL249" s="125">
        <f t="shared" ca="1" si="127"/>
        <v>0</v>
      </c>
      <c r="AM249" s="125">
        <f t="shared" ca="1" si="127"/>
        <v>0</v>
      </c>
      <c r="AN249" s="125">
        <f t="shared" ca="1" si="127"/>
        <v>0</v>
      </c>
      <c r="AO249" s="125">
        <f t="shared" ca="1" si="127"/>
        <v>0</v>
      </c>
      <c r="AP249" s="125">
        <f t="shared" ca="1" si="127"/>
        <v>0</v>
      </c>
      <c r="AQ249" s="125">
        <f t="shared" ca="1" si="127"/>
        <v>0</v>
      </c>
      <c r="AR249" s="125">
        <f t="shared" ca="1" si="127"/>
        <v>0</v>
      </c>
      <c r="AS249" s="125">
        <f t="shared" ca="1" si="127"/>
        <v>0</v>
      </c>
      <c r="AT249" s="125">
        <f t="shared" ca="1" si="127"/>
        <v>0</v>
      </c>
      <c r="AU249" s="125">
        <f t="shared" ca="1" si="127"/>
        <v>0</v>
      </c>
      <c r="AV249" s="125">
        <f t="shared" ca="1" si="127"/>
        <v>0</v>
      </c>
      <c r="AW249" s="125">
        <f t="shared" ca="1" si="127"/>
        <v>0</v>
      </c>
      <c r="AX249" s="125">
        <f t="shared" ca="1" si="127"/>
        <v>0</v>
      </c>
      <c r="AY249" s="125">
        <f t="shared" ca="1" si="127"/>
        <v>0</v>
      </c>
      <c r="AZ249" s="125">
        <f t="shared" ca="1" si="127"/>
        <v>0</v>
      </c>
      <c r="BA249" s="125">
        <f t="shared" ca="1" si="127"/>
        <v>0</v>
      </c>
      <c r="BB249" s="125">
        <f t="shared" ca="1" si="127"/>
        <v>0</v>
      </c>
      <c r="BC249" s="125">
        <f t="shared" ca="1" si="127"/>
        <v>0</v>
      </c>
      <c r="BD249" s="125">
        <f t="shared" ca="1" si="127"/>
        <v>0</v>
      </c>
      <c r="BE249" s="125">
        <f t="shared" ca="1" si="127"/>
        <v>0</v>
      </c>
      <c r="BF249" s="125">
        <f t="shared" ca="1" si="127"/>
        <v>0</v>
      </c>
      <c r="BG249" s="125">
        <f t="shared" ca="1" si="127"/>
        <v>0</v>
      </c>
      <c r="BH249" s="125">
        <f t="shared" ca="1" si="127"/>
        <v>0</v>
      </c>
    </row>
    <row r="250" spans="1:60">
      <c r="A250" s="104"/>
      <c r="B250" s="104"/>
      <c r="C250" s="104">
        <v>93</v>
      </c>
      <c r="D250" s="104"/>
      <c r="E250" s="104" t="str">
        <f ca="1">OFFSET('Impact Inputs'!A$6,C250,0)</f>
        <v>Impact 32</v>
      </c>
      <c r="F250" s="104" t="str">
        <f ca="1">OFFSET('Impact Inputs'!C$6,C250,0)</f>
        <v>-</v>
      </c>
      <c r="G250" s="104"/>
      <c r="H250" s="104"/>
      <c r="I250" s="104"/>
      <c r="J250" s="104"/>
      <c r="K250" s="125">
        <f t="shared" ca="1" si="122"/>
        <v>0</v>
      </c>
      <c r="L250" s="125">
        <f t="shared" ca="1" si="127"/>
        <v>0</v>
      </c>
      <c r="M250" s="125">
        <f t="shared" ca="1" si="127"/>
        <v>0</v>
      </c>
      <c r="N250" s="125">
        <f t="shared" ca="1" si="127"/>
        <v>0</v>
      </c>
      <c r="O250" s="125">
        <f t="shared" ca="1" si="127"/>
        <v>0</v>
      </c>
      <c r="P250" s="125">
        <f t="shared" ca="1" si="127"/>
        <v>0</v>
      </c>
      <c r="Q250" s="125">
        <f t="shared" ca="1" si="127"/>
        <v>0</v>
      </c>
      <c r="R250" s="125">
        <f t="shared" ca="1" si="127"/>
        <v>0</v>
      </c>
      <c r="S250" s="125">
        <f t="shared" ca="1" si="127"/>
        <v>0</v>
      </c>
      <c r="T250" s="125">
        <f t="shared" ca="1" si="127"/>
        <v>0</v>
      </c>
      <c r="U250" s="125">
        <f t="shared" ca="1" si="127"/>
        <v>0</v>
      </c>
      <c r="V250" s="125">
        <f t="shared" ca="1" si="127"/>
        <v>0</v>
      </c>
      <c r="W250" s="125">
        <f t="shared" ca="1" si="127"/>
        <v>0</v>
      </c>
      <c r="X250" s="125">
        <f t="shared" ca="1" si="127"/>
        <v>0</v>
      </c>
      <c r="Y250" s="125">
        <f t="shared" ca="1" si="127"/>
        <v>0</v>
      </c>
      <c r="Z250" s="125">
        <f t="shared" ca="1" si="127"/>
        <v>0</v>
      </c>
      <c r="AA250" s="125">
        <f t="shared" ca="1" si="127"/>
        <v>0</v>
      </c>
      <c r="AB250" s="125">
        <f t="shared" ca="1" si="127"/>
        <v>0</v>
      </c>
      <c r="AC250" s="125">
        <f t="shared" ca="1" si="127"/>
        <v>0</v>
      </c>
      <c r="AD250" s="125">
        <f t="shared" ca="1" si="127"/>
        <v>0</v>
      </c>
      <c r="AE250" s="125">
        <f t="shared" ca="1" si="127"/>
        <v>0</v>
      </c>
      <c r="AF250" s="125">
        <f t="shared" ca="1" si="127"/>
        <v>0</v>
      </c>
      <c r="AG250" s="125">
        <f t="shared" ca="1" si="127"/>
        <v>0</v>
      </c>
      <c r="AH250" s="125">
        <f t="shared" ca="1" si="127"/>
        <v>0</v>
      </c>
      <c r="AI250" s="125">
        <f t="shared" ca="1" si="127"/>
        <v>0</v>
      </c>
      <c r="AJ250" s="125">
        <f t="shared" ca="1" si="127"/>
        <v>0</v>
      </c>
      <c r="AK250" s="125">
        <f t="shared" ca="1" si="127"/>
        <v>0</v>
      </c>
      <c r="AL250" s="125">
        <f t="shared" ref="L250:BH255" ca="1" si="128">SUMPRODUCT(OFFSET(AL$7,0,0,AL$2-$K$2+1,1),N(OFFSET(OFFSET(AL198,0,0,1,-1*(AL$2-$K$2+1)),0,AL$2-$K$2+1-ROW(OFFSET($A$1,0,0,AL$2-$K$2+1,1)),1,1)))</f>
        <v>0</v>
      </c>
      <c r="AM250" s="125">
        <f t="shared" ca="1" si="128"/>
        <v>0</v>
      </c>
      <c r="AN250" s="125">
        <f t="shared" ca="1" si="128"/>
        <v>0</v>
      </c>
      <c r="AO250" s="125">
        <f t="shared" ca="1" si="128"/>
        <v>0</v>
      </c>
      <c r="AP250" s="125">
        <f t="shared" ca="1" si="128"/>
        <v>0</v>
      </c>
      <c r="AQ250" s="125">
        <f t="shared" ca="1" si="128"/>
        <v>0</v>
      </c>
      <c r="AR250" s="125">
        <f t="shared" ca="1" si="128"/>
        <v>0</v>
      </c>
      <c r="AS250" s="125">
        <f t="shared" ca="1" si="128"/>
        <v>0</v>
      </c>
      <c r="AT250" s="125">
        <f t="shared" ca="1" si="128"/>
        <v>0</v>
      </c>
      <c r="AU250" s="125">
        <f t="shared" ca="1" si="128"/>
        <v>0</v>
      </c>
      <c r="AV250" s="125">
        <f t="shared" ca="1" si="128"/>
        <v>0</v>
      </c>
      <c r="AW250" s="125">
        <f t="shared" ca="1" si="128"/>
        <v>0</v>
      </c>
      <c r="AX250" s="125">
        <f t="shared" ca="1" si="128"/>
        <v>0</v>
      </c>
      <c r="AY250" s="125">
        <f t="shared" ca="1" si="128"/>
        <v>0</v>
      </c>
      <c r="AZ250" s="125">
        <f t="shared" ca="1" si="128"/>
        <v>0</v>
      </c>
      <c r="BA250" s="125">
        <f t="shared" ca="1" si="128"/>
        <v>0</v>
      </c>
      <c r="BB250" s="125">
        <f t="shared" ca="1" si="128"/>
        <v>0</v>
      </c>
      <c r="BC250" s="125">
        <f t="shared" ca="1" si="128"/>
        <v>0</v>
      </c>
      <c r="BD250" s="125">
        <f t="shared" ca="1" si="128"/>
        <v>0</v>
      </c>
      <c r="BE250" s="125">
        <f t="shared" ca="1" si="128"/>
        <v>0</v>
      </c>
      <c r="BF250" s="125">
        <f t="shared" ca="1" si="128"/>
        <v>0</v>
      </c>
      <c r="BG250" s="125">
        <f t="shared" ca="1" si="128"/>
        <v>0</v>
      </c>
      <c r="BH250" s="125">
        <f t="shared" ca="1" si="128"/>
        <v>0</v>
      </c>
    </row>
    <row r="251" spans="1:60">
      <c r="A251" s="104"/>
      <c r="B251" s="104"/>
      <c r="C251" s="106">
        <v>96</v>
      </c>
      <c r="D251" s="104"/>
      <c r="E251" s="104" t="str">
        <f ca="1">OFFSET('Impact Inputs'!A$6,C251,0)</f>
        <v>Impact 33</v>
      </c>
      <c r="F251" s="104" t="str">
        <f ca="1">OFFSET('Impact Inputs'!C$6,C251,0)</f>
        <v>-</v>
      </c>
      <c r="G251" s="104"/>
      <c r="H251" s="104"/>
      <c r="I251" s="104"/>
      <c r="J251" s="104"/>
      <c r="K251" s="125">
        <f t="shared" ca="1" si="122"/>
        <v>0</v>
      </c>
      <c r="L251" s="125">
        <f t="shared" ca="1" si="128"/>
        <v>0</v>
      </c>
      <c r="M251" s="125">
        <f t="shared" ca="1" si="128"/>
        <v>0</v>
      </c>
      <c r="N251" s="125">
        <f t="shared" ca="1" si="128"/>
        <v>0</v>
      </c>
      <c r="O251" s="125">
        <f t="shared" ca="1" si="128"/>
        <v>0</v>
      </c>
      <c r="P251" s="125">
        <f t="shared" ca="1" si="128"/>
        <v>0</v>
      </c>
      <c r="Q251" s="125">
        <f t="shared" ca="1" si="128"/>
        <v>0</v>
      </c>
      <c r="R251" s="125">
        <f t="shared" ca="1" si="128"/>
        <v>0</v>
      </c>
      <c r="S251" s="125">
        <f t="shared" ca="1" si="128"/>
        <v>0</v>
      </c>
      <c r="T251" s="125">
        <f t="shared" ca="1" si="128"/>
        <v>0</v>
      </c>
      <c r="U251" s="125">
        <f t="shared" ca="1" si="128"/>
        <v>0</v>
      </c>
      <c r="V251" s="125">
        <f t="shared" ca="1" si="128"/>
        <v>0</v>
      </c>
      <c r="W251" s="125">
        <f t="shared" ca="1" si="128"/>
        <v>0</v>
      </c>
      <c r="X251" s="125">
        <f t="shared" ca="1" si="128"/>
        <v>0</v>
      </c>
      <c r="Y251" s="125">
        <f t="shared" ca="1" si="128"/>
        <v>0</v>
      </c>
      <c r="Z251" s="125">
        <f t="shared" ca="1" si="128"/>
        <v>0</v>
      </c>
      <c r="AA251" s="125">
        <f t="shared" ca="1" si="128"/>
        <v>0</v>
      </c>
      <c r="AB251" s="125">
        <f t="shared" ca="1" si="128"/>
        <v>0</v>
      </c>
      <c r="AC251" s="125">
        <f t="shared" ca="1" si="128"/>
        <v>0</v>
      </c>
      <c r="AD251" s="125">
        <f t="shared" ca="1" si="128"/>
        <v>0</v>
      </c>
      <c r="AE251" s="125">
        <f t="shared" ca="1" si="128"/>
        <v>0</v>
      </c>
      <c r="AF251" s="125">
        <f t="shared" ca="1" si="128"/>
        <v>0</v>
      </c>
      <c r="AG251" s="125">
        <f t="shared" ca="1" si="128"/>
        <v>0</v>
      </c>
      <c r="AH251" s="125">
        <f t="shared" ca="1" si="128"/>
        <v>0</v>
      </c>
      <c r="AI251" s="125">
        <f t="shared" ca="1" si="128"/>
        <v>0</v>
      </c>
      <c r="AJ251" s="125">
        <f t="shared" ca="1" si="128"/>
        <v>0</v>
      </c>
      <c r="AK251" s="125">
        <f t="shared" ca="1" si="128"/>
        <v>0</v>
      </c>
      <c r="AL251" s="125">
        <f t="shared" ca="1" si="128"/>
        <v>0</v>
      </c>
      <c r="AM251" s="125">
        <f t="shared" ca="1" si="128"/>
        <v>0</v>
      </c>
      <c r="AN251" s="125">
        <f t="shared" ca="1" si="128"/>
        <v>0</v>
      </c>
      <c r="AO251" s="125">
        <f t="shared" ca="1" si="128"/>
        <v>0</v>
      </c>
      <c r="AP251" s="125">
        <f t="shared" ca="1" si="128"/>
        <v>0</v>
      </c>
      <c r="AQ251" s="125">
        <f t="shared" ca="1" si="128"/>
        <v>0</v>
      </c>
      <c r="AR251" s="125">
        <f t="shared" ca="1" si="128"/>
        <v>0</v>
      </c>
      <c r="AS251" s="125">
        <f t="shared" ca="1" si="128"/>
        <v>0</v>
      </c>
      <c r="AT251" s="125">
        <f t="shared" ca="1" si="128"/>
        <v>0</v>
      </c>
      <c r="AU251" s="125">
        <f t="shared" ca="1" si="128"/>
        <v>0</v>
      </c>
      <c r="AV251" s="125">
        <f t="shared" ca="1" si="128"/>
        <v>0</v>
      </c>
      <c r="AW251" s="125">
        <f t="shared" ca="1" si="128"/>
        <v>0</v>
      </c>
      <c r="AX251" s="125">
        <f t="shared" ca="1" si="128"/>
        <v>0</v>
      </c>
      <c r="AY251" s="125">
        <f t="shared" ca="1" si="128"/>
        <v>0</v>
      </c>
      <c r="AZ251" s="125">
        <f t="shared" ca="1" si="128"/>
        <v>0</v>
      </c>
      <c r="BA251" s="125">
        <f t="shared" ca="1" si="128"/>
        <v>0</v>
      </c>
      <c r="BB251" s="125">
        <f t="shared" ca="1" si="128"/>
        <v>0</v>
      </c>
      <c r="BC251" s="125">
        <f t="shared" ca="1" si="128"/>
        <v>0</v>
      </c>
      <c r="BD251" s="125">
        <f t="shared" ca="1" si="128"/>
        <v>0</v>
      </c>
      <c r="BE251" s="125">
        <f t="shared" ca="1" si="128"/>
        <v>0</v>
      </c>
      <c r="BF251" s="125">
        <f t="shared" ca="1" si="128"/>
        <v>0</v>
      </c>
      <c r="BG251" s="125">
        <f t="shared" ca="1" si="128"/>
        <v>0</v>
      </c>
      <c r="BH251" s="125">
        <f t="shared" ca="1" si="128"/>
        <v>0</v>
      </c>
    </row>
    <row r="252" spans="1:60">
      <c r="A252" s="104"/>
      <c r="B252" s="104"/>
      <c r="C252" s="104">
        <v>99</v>
      </c>
      <c r="D252" s="104"/>
      <c r="E252" s="104" t="str">
        <f ca="1">OFFSET('Impact Inputs'!A$6,C252,0)</f>
        <v>Impact 34</v>
      </c>
      <c r="F252" s="104" t="str">
        <f ca="1">OFFSET('Impact Inputs'!C$6,C252,0)</f>
        <v>-</v>
      </c>
      <c r="G252" s="104"/>
      <c r="H252" s="104"/>
      <c r="I252" s="104"/>
      <c r="J252" s="104"/>
      <c r="K252" s="125">
        <f t="shared" ca="1" si="122"/>
        <v>0</v>
      </c>
      <c r="L252" s="125">
        <f t="shared" ca="1" si="128"/>
        <v>0</v>
      </c>
      <c r="M252" s="125">
        <f t="shared" ca="1" si="128"/>
        <v>0</v>
      </c>
      <c r="N252" s="125">
        <f t="shared" ca="1" si="128"/>
        <v>0</v>
      </c>
      <c r="O252" s="125">
        <f t="shared" ca="1" si="128"/>
        <v>0</v>
      </c>
      <c r="P252" s="125">
        <f t="shared" ca="1" si="128"/>
        <v>0</v>
      </c>
      <c r="Q252" s="125">
        <f t="shared" ca="1" si="128"/>
        <v>0</v>
      </c>
      <c r="R252" s="125">
        <f t="shared" ca="1" si="128"/>
        <v>0</v>
      </c>
      <c r="S252" s="125">
        <f t="shared" ca="1" si="128"/>
        <v>0</v>
      </c>
      <c r="T252" s="125">
        <f t="shared" ca="1" si="128"/>
        <v>0</v>
      </c>
      <c r="U252" s="125">
        <f t="shared" ca="1" si="128"/>
        <v>0</v>
      </c>
      <c r="V252" s="125">
        <f t="shared" ca="1" si="128"/>
        <v>0</v>
      </c>
      <c r="W252" s="125">
        <f t="shared" ca="1" si="128"/>
        <v>0</v>
      </c>
      <c r="X252" s="125">
        <f t="shared" ca="1" si="128"/>
        <v>0</v>
      </c>
      <c r="Y252" s="125">
        <f t="shared" ca="1" si="128"/>
        <v>0</v>
      </c>
      <c r="Z252" s="125">
        <f t="shared" ca="1" si="128"/>
        <v>0</v>
      </c>
      <c r="AA252" s="125">
        <f t="shared" ca="1" si="128"/>
        <v>0</v>
      </c>
      <c r="AB252" s="125">
        <f t="shared" ca="1" si="128"/>
        <v>0</v>
      </c>
      <c r="AC252" s="125">
        <f t="shared" ca="1" si="128"/>
        <v>0</v>
      </c>
      <c r="AD252" s="125">
        <f t="shared" ca="1" si="128"/>
        <v>0</v>
      </c>
      <c r="AE252" s="125">
        <f t="shared" ca="1" si="128"/>
        <v>0</v>
      </c>
      <c r="AF252" s="125">
        <f t="shared" ca="1" si="128"/>
        <v>0</v>
      </c>
      <c r="AG252" s="125">
        <f t="shared" ca="1" si="128"/>
        <v>0</v>
      </c>
      <c r="AH252" s="125">
        <f t="shared" ca="1" si="128"/>
        <v>0</v>
      </c>
      <c r="AI252" s="125">
        <f t="shared" ca="1" si="128"/>
        <v>0</v>
      </c>
      <c r="AJ252" s="125">
        <f t="shared" ca="1" si="128"/>
        <v>0</v>
      </c>
      <c r="AK252" s="125">
        <f t="shared" ca="1" si="128"/>
        <v>0</v>
      </c>
      <c r="AL252" s="125">
        <f t="shared" ca="1" si="128"/>
        <v>0</v>
      </c>
      <c r="AM252" s="125">
        <f t="shared" ca="1" si="128"/>
        <v>0</v>
      </c>
      <c r="AN252" s="125">
        <f t="shared" ca="1" si="128"/>
        <v>0</v>
      </c>
      <c r="AO252" s="125">
        <f t="shared" ca="1" si="128"/>
        <v>0</v>
      </c>
      <c r="AP252" s="125">
        <f t="shared" ca="1" si="128"/>
        <v>0</v>
      </c>
      <c r="AQ252" s="125">
        <f t="shared" ca="1" si="128"/>
        <v>0</v>
      </c>
      <c r="AR252" s="125">
        <f t="shared" ca="1" si="128"/>
        <v>0</v>
      </c>
      <c r="AS252" s="125">
        <f t="shared" ca="1" si="128"/>
        <v>0</v>
      </c>
      <c r="AT252" s="125">
        <f t="shared" ca="1" si="128"/>
        <v>0</v>
      </c>
      <c r="AU252" s="125">
        <f t="shared" ca="1" si="128"/>
        <v>0</v>
      </c>
      <c r="AV252" s="125">
        <f t="shared" ca="1" si="128"/>
        <v>0</v>
      </c>
      <c r="AW252" s="125">
        <f t="shared" ca="1" si="128"/>
        <v>0</v>
      </c>
      <c r="AX252" s="125">
        <f t="shared" ca="1" si="128"/>
        <v>0</v>
      </c>
      <c r="AY252" s="125">
        <f t="shared" ca="1" si="128"/>
        <v>0</v>
      </c>
      <c r="AZ252" s="125">
        <f t="shared" ca="1" si="128"/>
        <v>0</v>
      </c>
      <c r="BA252" s="125">
        <f t="shared" ca="1" si="128"/>
        <v>0</v>
      </c>
      <c r="BB252" s="125">
        <f t="shared" ca="1" si="128"/>
        <v>0</v>
      </c>
      <c r="BC252" s="125">
        <f t="shared" ca="1" si="128"/>
        <v>0</v>
      </c>
      <c r="BD252" s="125">
        <f t="shared" ca="1" si="128"/>
        <v>0</v>
      </c>
      <c r="BE252" s="125">
        <f t="shared" ca="1" si="128"/>
        <v>0</v>
      </c>
      <c r="BF252" s="125">
        <f t="shared" ca="1" si="128"/>
        <v>0</v>
      </c>
      <c r="BG252" s="125">
        <f t="shared" ca="1" si="128"/>
        <v>0</v>
      </c>
      <c r="BH252" s="125">
        <f t="shared" ca="1" si="128"/>
        <v>0</v>
      </c>
    </row>
    <row r="253" spans="1:60">
      <c r="A253" s="104"/>
      <c r="B253" s="104"/>
      <c r="C253" s="106">
        <v>102</v>
      </c>
      <c r="D253" s="104"/>
      <c r="E253" s="104" t="str">
        <f ca="1">OFFSET('Impact Inputs'!A$6,C253,0)</f>
        <v>Impact 35</v>
      </c>
      <c r="F253" s="104" t="str">
        <f ca="1">OFFSET('Impact Inputs'!C$6,C253,0)</f>
        <v>-</v>
      </c>
      <c r="G253" s="104"/>
      <c r="H253" s="104"/>
      <c r="I253" s="104"/>
      <c r="J253" s="104"/>
      <c r="K253" s="125">
        <f t="shared" ca="1" si="122"/>
        <v>0</v>
      </c>
      <c r="L253" s="125">
        <f t="shared" ca="1" si="128"/>
        <v>0</v>
      </c>
      <c r="M253" s="125">
        <f t="shared" ca="1" si="128"/>
        <v>0</v>
      </c>
      <c r="N253" s="125">
        <f t="shared" ca="1" si="128"/>
        <v>0</v>
      </c>
      <c r="O253" s="125">
        <f t="shared" ca="1" si="128"/>
        <v>0</v>
      </c>
      <c r="P253" s="125">
        <f t="shared" ca="1" si="128"/>
        <v>0</v>
      </c>
      <c r="Q253" s="125">
        <f t="shared" ca="1" si="128"/>
        <v>0</v>
      </c>
      <c r="R253" s="125">
        <f t="shared" ca="1" si="128"/>
        <v>0</v>
      </c>
      <c r="S253" s="125">
        <f t="shared" ca="1" si="128"/>
        <v>0</v>
      </c>
      <c r="T253" s="125">
        <f t="shared" ca="1" si="128"/>
        <v>0</v>
      </c>
      <c r="U253" s="125">
        <f t="shared" ca="1" si="128"/>
        <v>0</v>
      </c>
      <c r="V253" s="125">
        <f t="shared" ca="1" si="128"/>
        <v>0</v>
      </c>
      <c r="W253" s="125">
        <f t="shared" ca="1" si="128"/>
        <v>0</v>
      </c>
      <c r="X253" s="125">
        <f t="shared" ca="1" si="128"/>
        <v>0</v>
      </c>
      <c r="Y253" s="125">
        <f t="shared" ca="1" si="128"/>
        <v>0</v>
      </c>
      <c r="Z253" s="125">
        <f t="shared" ca="1" si="128"/>
        <v>0</v>
      </c>
      <c r="AA253" s="125">
        <f t="shared" ca="1" si="128"/>
        <v>0</v>
      </c>
      <c r="AB253" s="125">
        <f t="shared" ca="1" si="128"/>
        <v>0</v>
      </c>
      <c r="AC253" s="125">
        <f t="shared" ca="1" si="128"/>
        <v>0</v>
      </c>
      <c r="AD253" s="125">
        <f t="shared" ca="1" si="128"/>
        <v>0</v>
      </c>
      <c r="AE253" s="125">
        <f t="shared" ca="1" si="128"/>
        <v>0</v>
      </c>
      <c r="AF253" s="125">
        <f t="shared" ca="1" si="128"/>
        <v>0</v>
      </c>
      <c r="AG253" s="125">
        <f t="shared" ca="1" si="128"/>
        <v>0</v>
      </c>
      <c r="AH253" s="125">
        <f t="shared" ca="1" si="128"/>
        <v>0</v>
      </c>
      <c r="AI253" s="125">
        <f t="shared" ca="1" si="128"/>
        <v>0</v>
      </c>
      <c r="AJ253" s="125">
        <f t="shared" ca="1" si="128"/>
        <v>0</v>
      </c>
      <c r="AK253" s="125">
        <f t="shared" ca="1" si="128"/>
        <v>0</v>
      </c>
      <c r="AL253" s="125">
        <f t="shared" ca="1" si="128"/>
        <v>0</v>
      </c>
      <c r="AM253" s="125">
        <f t="shared" ca="1" si="128"/>
        <v>0</v>
      </c>
      <c r="AN253" s="125">
        <f t="shared" ca="1" si="128"/>
        <v>0</v>
      </c>
      <c r="AO253" s="125">
        <f t="shared" ca="1" si="128"/>
        <v>0</v>
      </c>
      <c r="AP253" s="125">
        <f t="shared" ca="1" si="128"/>
        <v>0</v>
      </c>
      <c r="AQ253" s="125">
        <f t="shared" ca="1" si="128"/>
        <v>0</v>
      </c>
      <c r="AR253" s="125">
        <f t="shared" ca="1" si="128"/>
        <v>0</v>
      </c>
      <c r="AS253" s="125">
        <f t="shared" ca="1" si="128"/>
        <v>0</v>
      </c>
      <c r="AT253" s="125">
        <f t="shared" ca="1" si="128"/>
        <v>0</v>
      </c>
      <c r="AU253" s="125">
        <f t="shared" ca="1" si="128"/>
        <v>0</v>
      </c>
      <c r="AV253" s="125">
        <f t="shared" ca="1" si="128"/>
        <v>0</v>
      </c>
      <c r="AW253" s="125">
        <f t="shared" ca="1" si="128"/>
        <v>0</v>
      </c>
      <c r="AX253" s="125">
        <f t="shared" ca="1" si="128"/>
        <v>0</v>
      </c>
      <c r="AY253" s="125">
        <f t="shared" ca="1" si="128"/>
        <v>0</v>
      </c>
      <c r="AZ253" s="125">
        <f t="shared" ca="1" si="128"/>
        <v>0</v>
      </c>
      <c r="BA253" s="125">
        <f t="shared" ca="1" si="128"/>
        <v>0</v>
      </c>
      <c r="BB253" s="125">
        <f t="shared" ca="1" si="128"/>
        <v>0</v>
      </c>
      <c r="BC253" s="125">
        <f t="shared" ca="1" si="128"/>
        <v>0</v>
      </c>
      <c r="BD253" s="125">
        <f t="shared" ca="1" si="128"/>
        <v>0</v>
      </c>
      <c r="BE253" s="125">
        <f t="shared" ca="1" si="128"/>
        <v>0</v>
      </c>
      <c r="BF253" s="125">
        <f t="shared" ca="1" si="128"/>
        <v>0</v>
      </c>
      <c r="BG253" s="125">
        <f t="shared" ca="1" si="128"/>
        <v>0</v>
      </c>
      <c r="BH253" s="125">
        <f t="shared" ca="1" si="128"/>
        <v>0</v>
      </c>
    </row>
    <row r="254" spans="1:60">
      <c r="A254" s="104"/>
      <c r="B254" s="104"/>
      <c r="C254" s="104">
        <v>105</v>
      </c>
      <c r="D254" s="104"/>
      <c r="E254" s="104" t="str">
        <f ca="1">OFFSET('Impact Inputs'!A$6,C254,0)</f>
        <v>Impact 36</v>
      </c>
      <c r="F254" s="104" t="str">
        <f ca="1">OFFSET('Impact Inputs'!C$6,C254,0)</f>
        <v>-</v>
      </c>
      <c r="G254" s="104"/>
      <c r="H254" s="104"/>
      <c r="I254" s="104"/>
      <c r="J254" s="104"/>
      <c r="K254" s="125">
        <f t="shared" ca="1" si="122"/>
        <v>0</v>
      </c>
      <c r="L254" s="125">
        <f t="shared" ca="1" si="128"/>
        <v>0</v>
      </c>
      <c r="M254" s="125">
        <f t="shared" ca="1" si="128"/>
        <v>0</v>
      </c>
      <c r="N254" s="125">
        <f t="shared" ca="1" si="128"/>
        <v>0</v>
      </c>
      <c r="O254" s="125">
        <f t="shared" ca="1" si="128"/>
        <v>0</v>
      </c>
      <c r="P254" s="125">
        <f t="shared" ca="1" si="128"/>
        <v>0</v>
      </c>
      <c r="Q254" s="125">
        <f t="shared" ca="1" si="128"/>
        <v>0</v>
      </c>
      <c r="R254" s="125">
        <f t="shared" ca="1" si="128"/>
        <v>0</v>
      </c>
      <c r="S254" s="125">
        <f t="shared" ca="1" si="128"/>
        <v>0</v>
      </c>
      <c r="T254" s="125">
        <f t="shared" ca="1" si="128"/>
        <v>0</v>
      </c>
      <c r="U254" s="125">
        <f t="shared" ca="1" si="128"/>
        <v>0</v>
      </c>
      <c r="V254" s="125">
        <f t="shared" ca="1" si="128"/>
        <v>0</v>
      </c>
      <c r="W254" s="125">
        <f t="shared" ca="1" si="128"/>
        <v>0</v>
      </c>
      <c r="X254" s="125">
        <f t="shared" ca="1" si="128"/>
        <v>0</v>
      </c>
      <c r="Y254" s="125">
        <f t="shared" ca="1" si="128"/>
        <v>0</v>
      </c>
      <c r="Z254" s="125">
        <f t="shared" ca="1" si="128"/>
        <v>0</v>
      </c>
      <c r="AA254" s="125">
        <f t="shared" ca="1" si="128"/>
        <v>0</v>
      </c>
      <c r="AB254" s="125">
        <f t="shared" ca="1" si="128"/>
        <v>0</v>
      </c>
      <c r="AC254" s="125">
        <f t="shared" ca="1" si="128"/>
        <v>0</v>
      </c>
      <c r="AD254" s="125">
        <f t="shared" ca="1" si="128"/>
        <v>0</v>
      </c>
      <c r="AE254" s="125">
        <f t="shared" ca="1" si="128"/>
        <v>0</v>
      </c>
      <c r="AF254" s="125">
        <f t="shared" ca="1" si="128"/>
        <v>0</v>
      </c>
      <c r="AG254" s="125">
        <f t="shared" ca="1" si="128"/>
        <v>0</v>
      </c>
      <c r="AH254" s="125">
        <f t="shared" ca="1" si="128"/>
        <v>0</v>
      </c>
      <c r="AI254" s="125">
        <f t="shared" ca="1" si="128"/>
        <v>0</v>
      </c>
      <c r="AJ254" s="125">
        <f t="shared" ca="1" si="128"/>
        <v>0</v>
      </c>
      <c r="AK254" s="125">
        <f t="shared" ca="1" si="128"/>
        <v>0</v>
      </c>
      <c r="AL254" s="125">
        <f t="shared" ca="1" si="128"/>
        <v>0</v>
      </c>
      <c r="AM254" s="125">
        <f t="shared" ca="1" si="128"/>
        <v>0</v>
      </c>
      <c r="AN254" s="125">
        <f t="shared" ca="1" si="128"/>
        <v>0</v>
      </c>
      <c r="AO254" s="125">
        <f t="shared" ca="1" si="128"/>
        <v>0</v>
      </c>
      <c r="AP254" s="125">
        <f t="shared" ca="1" si="128"/>
        <v>0</v>
      </c>
      <c r="AQ254" s="125">
        <f t="shared" ca="1" si="128"/>
        <v>0</v>
      </c>
      <c r="AR254" s="125">
        <f t="shared" ca="1" si="128"/>
        <v>0</v>
      </c>
      <c r="AS254" s="125">
        <f t="shared" ca="1" si="128"/>
        <v>0</v>
      </c>
      <c r="AT254" s="125">
        <f t="shared" ca="1" si="128"/>
        <v>0</v>
      </c>
      <c r="AU254" s="125">
        <f t="shared" ca="1" si="128"/>
        <v>0</v>
      </c>
      <c r="AV254" s="125">
        <f t="shared" ca="1" si="128"/>
        <v>0</v>
      </c>
      <c r="AW254" s="125">
        <f t="shared" ca="1" si="128"/>
        <v>0</v>
      </c>
      <c r="AX254" s="125">
        <f t="shared" ca="1" si="128"/>
        <v>0</v>
      </c>
      <c r="AY254" s="125">
        <f t="shared" ca="1" si="128"/>
        <v>0</v>
      </c>
      <c r="AZ254" s="125">
        <f t="shared" ca="1" si="128"/>
        <v>0</v>
      </c>
      <c r="BA254" s="125">
        <f t="shared" ca="1" si="128"/>
        <v>0</v>
      </c>
      <c r="BB254" s="125">
        <f t="shared" ca="1" si="128"/>
        <v>0</v>
      </c>
      <c r="BC254" s="125">
        <f t="shared" ca="1" si="128"/>
        <v>0</v>
      </c>
      <c r="BD254" s="125">
        <f t="shared" ca="1" si="128"/>
        <v>0</v>
      </c>
      <c r="BE254" s="125">
        <f t="shared" ca="1" si="128"/>
        <v>0</v>
      </c>
      <c r="BF254" s="125">
        <f t="shared" ca="1" si="128"/>
        <v>0</v>
      </c>
      <c r="BG254" s="125">
        <f t="shared" ca="1" si="128"/>
        <v>0</v>
      </c>
      <c r="BH254" s="125">
        <f t="shared" ca="1" si="128"/>
        <v>0</v>
      </c>
    </row>
    <row r="255" spans="1:60">
      <c r="A255" s="104"/>
      <c r="B255" s="104"/>
      <c r="C255" s="104">
        <v>108</v>
      </c>
      <c r="D255" s="104"/>
      <c r="E255" s="104" t="str">
        <f ca="1">OFFSET('Impact Inputs'!A$6,C255,0)</f>
        <v>Impact 37</v>
      </c>
      <c r="F255" s="104" t="str">
        <f ca="1">OFFSET('Impact Inputs'!C$6,C255,0)</f>
        <v>-</v>
      </c>
      <c r="G255" s="104"/>
      <c r="H255" s="104"/>
      <c r="I255" s="104"/>
      <c r="J255" s="104"/>
      <c r="K255" s="125">
        <f t="shared" ca="1" si="122"/>
        <v>0</v>
      </c>
      <c r="L255" s="125">
        <f t="shared" ca="1" si="128"/>
        <v>0</v>
      </c>
      <c r="M255" s="125">
        <f t="shared" ca="1" si="128"/>
        <v>0</v>
      </c>
      <c r="N255" s="125">
        <f t="shared" ca="1" si="128"/>
        <v>0</v>
      </c>
      <c r="O255" s="125">
        <f t="shared" ca="1" si="128"/>
        <v>0</v>
      </c>
      <c r="P255" s="125">
        <f t="shared" ca="1" si="128"/>
        <v>0</v>
      </c>
      <c r="Q255" s="125">
        <f t="shared" ca="1" si="128"/>
        <v>0</v>
      </c>
      <c r="R255" s="125">
        <f t="shared" ca="1" si="128"/>
        <v>0</v>
      </c>
      <c r="S255" s="125">
        <f t="shared" ca="1" si="128"/>
        <v>0</v>
      </c>
      <c r="T255" s="125">
        <f t="shared" ca="1" si="128"/>
        <v>0</v>
      </c>
      <c r="U255" s="125">
        <f t="shared" ca="1" si="128"/>
        <v>0</v>
      </c>
      <c r="V255" s="125">
        <f t="shared" ca="1" si="128"/>
        <v>0</v>
      </c>
      <c r="W255" s="125">
        <f t="shared" ca="1" si="128"/>
        <v>0</v>
      </c>
      <c r="X255" s="125">
        <f t="shared" ca="1" si="128"/>
        <v>0</v>
      </c>
      <c r="Y255" s="125">
        <f t="shared" ca="1" si="128"/>
        <v>0</v>
      </c>
      <c r="Z255" s="125">
        <f t="shared" ca="1" si="128"/>
        <v>0</v>
      </c>
      <c r="AA255" s="125">
        <f t="shared" ca="1" si="128"/>
        <v>0</v>
      </c>
      <c r="AB255" s="125">
        <f t="shared" ca="1" si="128"/>
        <v>0</v>
      </c>
      <c r="AC255" s="125">
        <f t="shared" ca="1" si="128"/>
        <v>0</v>
      </c>
      <c r="AD255" s="125">
        <f t="shared" ca="1" si="128"/>
        <v>0</v>
      </c>
      <c r="AE255" s="125">
        <f t="shared" ca="1" si="128"/>
        <v>0</v>
      </c>
      <c r="AF255" s="125">
        <f t="shared" ca="1" si="128"/>
        <v>0</v>
      </c>
      <c r="AG255" s="125">
        <f t="shared" ca="1" si="128"/>
        <v>0</v>
      </c>
      <c r="AH255" s="125">
        <f t="shared" ca="1" si="128"/>
        <v>0</v>
      </c>
      <c r="AI255" s="125">
        <f t="shared" ca="1" si="128"/>
        <v>0</v>
      </c>
      <c r="AJ255" s="125">
        <f t="shared" ca="1" si="128"/>
        <v>0</v>
      </c>
      <c r="AK255" s="125">
        <f t="shared" ca="1" si="128"/>
        <v>0</v>
      </c>
      <c r="AL255" s="125">
        <f t="shared" ca="1" si="128"/>
        <v>0</v>
      </c>
      <c r="AM255" s="125">
        <f t="shared" ca="1" si="128"/>
        <v>0</v>
      </c>
      <c r="AN255" s="125">
        <f t="shared" ca="1" si="128"/>
        <v>0</v>
      </c>
      <c r="AO255" s="125">
        <f t="shared" ca="1" si="128"/>
        <v>0</v>
      </c>
      <c r="AP255" s="125">
        <f t="shared" ca="1" si="128"/>
        <v>0</v>
      </c>
      <c r="AQ255" s="125">
        <f t="shared" ca="1" si="128"/>
        <v>0</v>
      </c>
      <c r="AR255" s="125">
        <f t="shared" ca="1" si="128"/>
        <v>0</v>
      </c>
      <c r="AS255" s="125">
        <f t="shared" ca="1" si="128"/>
        <v>0</v>
      </c>
      <c r="AT255" s="125">
        <f t="shared" ca="1" si="128"/>
        <v>0</v>
      </c>
      <c r="AU255" s="125">
        <f t="shared" ca="1" si="128"/>
        <v>0</v>
      </c>
      <c r="AV255" s="125">
        <f t="shared" ref="L255:BH260" ca="1" si="129">SUMPRODUCT(OFFSET(AV$7,0,0,AV$2-$K$2+1,1),N(OFFSET(OFFSET(AV203,0,0,1,-1*(AV$2-$K$2+1)),0,AV$2-$K$2+1-ROW(OFFSET($A$1,0,0,AV$2-$K$2+1,1)),1,1)))</f>
        <v>0</v>
      </c>
      <c r="AW255" s="125">
        <f t="shared" ca="1" si="129"/>
        <v>0</v>
      </c>
      <c r="AX255" s="125">
        <f t="shared" ca="1" si="129"/>
        <v>0</v>
      </c>
      <c r="AY255" s="125">
        <f t="shared" ca="1" si="129"/>
        <v>0</v>
      </c>
      <c r="AZ255" s="125">
        <f t="shared" ca="1" si="129"/>
        <v>0</v>
      </c>
      <c r="BA255" s="125">
        <f t="shared" ca="1" si="129"/>
        <v>0</v>
      </c>
      <c r="BB255" s="125">
        <f t="shared" ca="1" si="129"/>
        <v>0</v>
      </c>
      <c r="BC255" s="125">
        <f t="shared" ca="1" si="129"/>
        <v>0</v>
      </c>
      <c r="BD255" s="125">
        <f t="shared" ca="1" si="129"/>
        <v>0</v>
      </c>
      <c r="BE255" s="125">
        <f t="shared" ca="1" si="129"/>
        <v>0</v>
      </c>
      <c r="BF255" s="125">
        <f t="shared" ca="1" si="129"/>
        <v>0</v>
      </c>
      <c r="BG255" s="125">
        <f t="shared" ca="1" si="129"/>
        <v>0</v>
      </c>
      <c r="BH255" s="125">
        <f t="shared" ca="1" si="129"/>
        <v>0</v>
      </c>
    </row>
    <row r="256" spans="1:60">
      <c r="A256" s="104"/>
      <c r="B256" s="104"/>
      <c r="C256" s="104">
        <v>111</v>
      </c>
      <c r="D256" s="104"/>
      <c r="E256" s="104" t="str">
        <f ca="1">OFFSET('Impact Inputs'!A$6,C256,0)</f>
        <v>Impact 38</v>
      </c>
      <c r="F256" s="104" t="str">
        <f ca="1">OFFSET('Impact Inputs'!C$6,C256,0)</f>
        <v>-</v>
      </c>
      <c r="G256" s="104"/>
      <c r="H256" s="104"/>
      <c r="I256" s="104"/>
      <c r="J256" s="104"/>
      <c r="K256" s="125">
        <f t="shared" ca="1" si="122"/>
        <v>0</v>
      </c>
      <c r="L256" s="125">
        <f t="shared" ca="1" si="129"/>
        <v>0</v>
      </c>
      <c r="M256" s="125">
        <f t="shared" ca="1" si="129"/>
        <v>0</v>
      </c>
      <c r="N256" s="125">
        <f t="shared" ca="1" si="129"/>
        <v>0</v>
      </c>
      <c r="O256" s="125">
        <f t="shared" ca="1" si="129"/>
        <v>0</v>
      </c>
      <c r="P256" s="125">
        <f t="shared" ca="1" si="129"/>
        <v>0</v>
      </c>
      <c r="Q256" s="125">
        <f t="shared" ca="1" si="129"/>
        <v>0</v>
      </c>
      <c r="R256" s="125">
        <f t="shared" ca="1" si="129"/>
        <v>0</v>
      </c>
      <c r="S256" s="125">
        <f t="shared" ca="1" si="129"/>
        <v>0</v>
      </c>
      <c r="T256" s="125">
        <f t="shared" ca="1" si="129"/>
        <v>0</v>
      </c>
      <c r="U256" s="125">
        <f t="shared" ca="1" si="129"/>
        <v>0</v>
      </c>
      <c r="V256" s="125">
        <f t="shared" ca="1" si="129"/>
        <v>0</v>
      </c>
      <c r="W256" s="125">
        <f t="shared" ca="1" si="129"/>
        <v>0</v>
      </c>
      <c r="X256" s="125">
        <f t="shared" ca="1" si="129"/>
        <v>0</v>
      </c>
      <c r="Y256" s="125">
        <f t="shared" ca="1" si="129"/>
        <v>0</v>
      </c>
      <c r="Z256" s="125">
        <f t="shared" ca="1" si="129"/>
        <v>0</v>
      </c>
      <c r="AA256" s="125">
        <f t="shared" ca="1" si="129"/>
        <v>0</v>
      </c>
      <c r="AB256" s="125">
        <f t="shared" ca="1" si="129"/>
        <v>0</v>
      </c>
      <c r="AC256" s="125">
        <f t="shared" ca="1" si="129"/>
        <v>0</v>
      </c>
      <c r="AD256" s="125">
        <f t="shared" ca="1" si="129"/>
        <v>0</v>
      </c>
      <c r="AE256" s="125">
        <f t="shared" ca="1" si="129"/>
        <v>0</v>
      </c>
      <c r="AF256" s="125">
        <f t="shared" ca="1" si="129"/>
        <v>0</v>
      </c>
      <c r="AG256" s="125">
        <f t="shared" ca="1" si="129"/>
        <v>0</v>
      </c>
      <c r="AH256" s="125">
        <f t="shared" ca="1" si="129"/>
        <v>0</v>
      </c>
      <c r="AI256" s="125">
        <f t="shared" ca="1" si="129"/>
        <v>0</v>
      </c>
      <c r="AJ256" s="125">
        <f t="shared" ca="1" si="129"/>
        <v>0</v>
      </c>
      <c r="AK256" s="125">
        <f t="shared" ca="1" si="129"/>
        <v>0</v>
      </c>
      <c r="AL256" s="125">
        <f t="shared" ca="1" si="129"/>
        <v>0</v>
      </c>
      <c r="AM256" s="125">
        <f t="shared" ca="1" si="129"/>
        <v>0</v>
      </c>
      <c r="AN256" s="125">
        <f t="shared" ca="1" si="129"/>
        <v>0</v>
      </c>
      <c r="AO256" s="125">
        <f t="shared" ca="1" si="129"/>
        <v>0</v>
      </c>
      <c r="AP256" s="125">
        <f t="shared" ca="1" si="129"/>
        <v>0</v>
      </c>
      <c r="AQ256" s="125">
        <f t="shared" ca="1" si="129"/>
        <v>0</v>
      </c>
      <c r="AR256" s="125">
        <f t="shared" ca="1" si="129"/>
        <v>0</v>
      </c>
      <c r="AS256" s="125">
        <f t="shared" ca="1" si="129"/>
        <v>0</v>
      </c>
      <c r="AT256" s="125">
        <f t="shared" ca="1" si="129"/>
        <v>0</v>
      </c>
      <c r="AU256" s="125">
        <f t="shared" ca="1" si="129"/>
        <v>0</v>
      </c>
      <c r="AV256" s="125">
        <f t="shared" ca="1" si="129"/>
        <v>0</v>
      </c>
      <c r="AW256" s="125">
        <f t="shared" ca="1" si="129"/>
        <v>0</v>
      </c>
      <c r="AX256" s="125">
        <f t="shared" ca="1" si="129"/>
        <v>0</v>
      </c>
      <c r="AY256" s="125">
        <f t="shared" ca="1" si="129"/>
        <v>0</v>
      </c>
      <c r="AZ256" s="125">
        <f t="shared" ca="1" si="129"/>
        <v>0</v>
      </c>
      <c r="BA256" s="125">
        <f t="shared" ca="1" si="129"/>
        <v>0</v>
      </c>
      <c r="BB256" s="125">
        <f t="shared" ca="1" si="129"/>
        <v>0</v>
      </c>
      <c r="BC256" s="125">
        <f t="shared" ca="1" si="129"/>
        <v>0</v>
      </c>
      <c r="BD256" s="125">
        <f t="shared" ca="1" si="129"/>
        <v>0</v>
      </c>
      <c r="BE256" s="125">
        <f t="shared" ca="1" si="129"/>
        <v>0</v>
      </c>
      <c r="BF256" s="125">
        <f t="shared" ca="1" si="129"/>
        <v>0</v>
      </c>
      <c r="BG256" s="125">
        <f t="shared" ca="1" si="129"/>
        <v>0</v>
      </c>
      <c r="BH256" s="125">
        <f t="shared" ca="1" si="129"/>
        <v>0</v>
      </c>
    </row>
    <row r="257" spans="1:60">
      <c r="A257" s="104"/>
      <c r="B257" s="104"/>
      <c r="C257" s="106">
        <v>114</v>
      </c>
      <c r="D257" s="104"/>
      <c r="E257" s="104" t="str">
        <f ca="1">OFFSET('Impact Inputs'!A$6,C257,0)</f>
        <v>Impact 39</v>
      </c>
      <c r="F257" s="104" t="str">
        <f ca="1">OFFSET('Impact Inputs'!C$6,C257,0)</f>
        <v>-</v>
      </c>
      <c r="G257" s="104"/>
      <c r="H257" s="104"/>
      <c r="I257" s="104"/>
      <c r="J257" s="104"/>
      <c r="K257" s="125">
        <f t="shared" ca="1" si="122"/>
        <v>0</v>
      </c>
      <c r="L257" s="125">
        <f t="shared" ca="1" si="129"/>
        <v>0</v>
      </c>
      <c r="M257" s="125">
        <f t="shared" ca="1" si="129"/>
        <v>0</v>
      </c>
      <c r="N257" s="125">
        <f t="shared" ca="1" si="129"/>
        <v>0</v>
      </c>
      <c r="O257" s="125">
        <f t="shared" ca="1" si="129"/>
        <v>0</v>
      </c>
      <c r="P257" s="125">
        <f t="shared" ca="1" si="129"/>
        <v>0</v>
      </c>
      <c r="Q257" s="125">
        <f t="shared" ca="1" si="129"/>
        <v>0</v>
      </c>
      <c r="R257" s="125">
        <f t="shared" ca="1" si="129"/>
        <v>0</v>
      </c>
      <c r="S257" s="125">
        <f t="shared" ca="1" si="129"/>
        <v>0</v>
      </c>
      <c r="T257" s="125">
        <f t="shared" ca="1" si="129"/>
        <v>0</v>
      </c>
      <c r="U257" s="125">
        <f t="shared" ca="1" si="129"/>
        <v>0</v>
      </c>
      <c r="V257" s="125">
        <f t="shared" ca="1" si="129"/>
        <v>0</v>
      </c>
      <c r="W257" s="125">
        <f t="shared" ca="1" si="129"/>
        <v>0</v>
      </c>
      <c r="X257" s="125">
        <f t="shared" ca="1" si="129"/>
        <v>0</v>
      </c>
      <c r="Y257" s="125">
        <f t="shared" ca="1" si="129"/>
        <v>0</v>
      </c>
      <c r="Z257" s="125">
        <f t="shared" ca="1" si="129"/>
        <v>0</v>
      </c>
      <c r="AA257" s="125">
        <f t="shared" ca="1" si="129"/>
        <v>0</v>
      </c>
      <c r="AB257" s="125">
        <f t="shared" ca="1" si="129"/>
        <v>0</v>
      </c>
      <c r="AC257" s="125">
        <f t="shared" ca="1" si="129"/>
        <v>0</v>
      </c>
      <c r="AD257" s="125">
        <f t="shared" ca="1" si="129"/>
        <v>0</v>
      </c>
      <c r="AE257" s="125">
        <f t="shared" ca="1" si="129"/>
        <v>0</v>
      </c>
      <c r="AF257" s="125">
        <f t="shared" ca="1" si="129"/>
        <v>0</v>
      </c>
      <c r="AG257" s="125">
        <f t="shared" ca="1" si="129"/>
        <v>0</v>
      </c>
      <c r="AH257" s="125">
        <f t="shared" ca="1" si="129"/>
        <v>0</v>
      </c>
      <c r="AI257" s="125">
        <f t="shared" ca="1" si="129"/>
        <v>0</v>
      </c>
      <c r="AJ257" s="125">
        <f t="shared" ca="1" si="129"/>
        <v>0</v>
      </c>
      <c r="AK257" s="125">
        <f t="shared" ca="1" si="129"/>
        <v>0</v>
      </c>
      <c r="AL257" s="125">
        <f t="shared" ca="1" si="129"/>
        <v>0</v>
      </c>
      <c r="AM257" s="125">
        <f t="shared" ca="1" si="129"/>
        <v>0</v>
      </c>
      <c r="AN257" s="125">
        <f t="shared" ca="1" si="129"/>
        <v>0</v>
      </c>
      <c r="AO257" s="125">
        <f t="shared" ca="1" si="129"/>
        <v>0</v>
      </c>
      <c r="AP257" s="125">
        <f t="shared" ca="1" si="129"/>
        <v>0</v>
      </c>
      <c r="AQ257" s="125">
        <f t="shared" ca="1" si="129"/>
        <v>0</v>
      </c>
      <c r="AR257" s="125">
        <f t="shared" ca="1" si="129"/>
        <v>0</v>
      </c>
      <c r="AS257" s="125">
        <f t="shared" ca="1" si="129"/>
        <v>0</v>
      </c>
      <c r="AT257" s="125">
        <f t="shared" ca="1" si="129"/>
        <v>0</v>
      </c>
      <c r="AU257" s="125">
        <f t="shared" ca="1" si="129"/>
        <v>0</v>
      </c>
      <c r="AV257" s="125">
        <f t="shared" ca="1" si="129"/>
        <v>0</v>
      </c>
      <c r="AW257" s="125">
        <f t="shared" ca="1" si="129"/>
        <v>0</v>
      </c>
      <c r="AX257" s="125">
        <f t="shared" ca="1" si="129"/>
        <v>0</v>
      </c>
      <c r="AY257" s="125">
        <f t="shared" ca="1" si="129"/>
        <v>0</v>
      </c>
      <c r="AZ257" s="125">
        <f t="shared" ca="1" si="129"/>
        <v>0</v>
      </c>
      <c r="BA257" s="125">
        <f t="shared" ca="1" si="129"/>
        <v>0</v>
      </c>
      <c r="BB257" s="125">
        <f t="shared" ca="1" si="129"/>
        <v>0</v>
      </c>
      <c r="BC257" s="125">
        <f t="shared" ca="1" si="129"/>
        <v>0</v>
      </c>
      <c r="BD257" s="125">
        <f t="shared" ca="1" si="129"/>
        <v>0</v>
      </c>
      <c r="BE257" s="125">
        <f t="shared" ca="1" si="129"/>
        <v>0</v>
      </c>
      <c r="BF257" s="125">
        <f t="shared" ca="1" si="129"/>
        <v>0</v>
      </c>
      <c r="BG257" s="125">
        <f t="shared" ca="1" si="129"/>
        <v>0</v>
      </c>
      <c r="BH257" s="125">
        <f t="shared" ca="1" si="129"/>
        <v>0</v>
      </c>
    </row>
    <row r="258" spans="1:60">
      <c r="A258" s="104"/>
      <c r="B258" s="104"/>
      <c r="C258" s="106">
        <v>117</v>
      </c>
      <c r="D258" s="104"/>
      <c r="E258" s="104" t="str">
        <f ca="1">OFFSET('Impact Inputs'!A$6,C258,0)</f>
        <v>Impact 40</v>
      </c>
      <c r="F258" s="104" t="str">
        <f ca="1">OFFSET('Impact Inputs'!C$6,C258,0)</f>
        <v>-</v>
      </c>
      <c r="G258" s="104"/>
      <c r="H258" s="104"/>
      <c r="I258" s="104"/>
      <c r="J258" s="104"/>
      <c r="K258" s="125">
        <f t="shared" ca="1" si="122"/>
        <v>0</v>
      </c>
      <c r="L258" s="125">
        <f t="shared" ca="1" si="129"/>
        <v>0</v>
      </c>
      <c r="M258" s="125">
        <f t="shared" ca="1" si="129"/>
        <v>0</v>
      </c>
      <c r="N258" s="125">
        <f t="shared" ca="1" si="129"/>
        <v>0</v>
      </c>
      <c r="O258" s="125">
        <f t="shared" ca="1" si="129"/>
        <v>0</v>
      </c>
      <c r="P258" s="125">
        <f t="shared" ca="1" si="129"/>
        <v>0</v>
      </c>
      <c r="Q258" s="125">
        <f t="shared" ca="1" si="129"/>
        <v>0</v>
      </c>
      <c r="R258" s="125">
        <f t="shared" ca="1" si="129"/>
        <v>0</v>
      </c>
      <c r="S258" s="125">
        <f t="shared" ca="1" si="129"/>
        <v>0</v>
      </c>
      <c r="T258" s="125">
        <f t="shared" ca="1" si="129"/>
        <v>0</v>
      </c>
      <c r="U258" s="125">
        <f t="shared" ca="1" si="129"/>
        <v>0</v>
      </c>
      <c r="V258" s="125">
        <f t="shared" ca="1" si="129"/>
        <v>0</v>
      </c>
      <c r="W258" s="125">
        <f t="shared" ca="1" si="129"/>
        <v>0</v>
      </c>
      <c r="X258" s="125">
        <f t="shared" ca="1" si="129"/>
        <v>0</v>
      </c>
      <c r="Y258" s="125">
        <f t="shared" ca="1" si="129"/>
        <v>0</v>
      </c>
      <c r="Z258" s="125">
        <f t="shared" ca="1" si="129"/>
        <v>0</v>
      </c>
      <c r="AA258" s="125">
        <f t="shared" ca="1" si="129"/>
        <v>0</v>
      </c>
      <c r="AB258" s="125">
        <f t="shared" ca="1" si="129"/>
        <v>0</v>
      </c>
      <c r="AC258" s="125">
        <f t="shared" ca="1" si="129"/>
        <v>0</v>
      </c>
      <c r="AD258" s="125">
        <f t="shared" ca="1" si="129"/>
        <v>0</v>
      </c>
      <c r="AE258" s="125">
        <f t="shared" ca="1" si="129"/>
        <v>0</v>
      </c>
      <c r="AF258" s="125">
        <f t="shared" ca="1" si="129"/>
        <v>0</v>
      </c>
      <c r="AG258" s="125">
        <f t="shared" ca="1" si="129"/>
        <v>0</v>
      </c>
      <c r="AH258" s="125">
        <f t="shared" ca="1" si="129"/>
        <v>0</v>
      </c>
      <c r="AI258" s="125">
        <f t="shared" ca="1" si="129"/>
        <v>0</v>
      </c>
      <c r="AJ258" s="125">
        <f t="shared" ca="1" si="129"/>
        <v>0</v>
      </c>
      <c r="AK258" s="125">
        <f t="shared" ca="1" si="129"/>
        <v>0</v>
      </c>
      <c r="AL258" s="125">
        <f t="shared" ca="1" si="129"/>
        <v>0</v>
      </c>
      <c r="AM258" s="125">
        <f t="shared" ca="1" si="129"/>
        <v>0</v>
      </c>
      <c r="AN258" s="125">
        <f t="shared" ca="1" si="129"/>
        <v>0</v>
      </c>
      <c r="AO258" s="125">
        <f t="shared" ca="1" si="129"/>
        <v>0</v>
      </c>
      <c r="AP258" s="125">
        <f t="shared" ca="1" si="129"/>
        <v>0</v>
      </c>
      <c r="AQ258" s="125">
        <f t="shared" ca="1" si="129"/>
        <v>0</v>
      </c>
      <c r="AR258" s="125">
        <f t="shared" ca="1" si="129"/>
        <v>0</v>
      </c>
      <c r="AS258" s="125">
        <f t="shared" ca="1" si="129"/>
        <v>0</v>
      </c>
      <c r="AT258" s="125">
        <f t="shared" ca="1" si="129"/>
        <v>0</v>
      </c>
      <c r="AU258" s="125">
        <f t="shared" ca="1" si="129"/>
        <v>0</v>
      </c>
      <c r="AV258" s="125">
        <f t="shared" ca="1" si="129"/>
        <v>0</v>
      </c>
      <c r="AW258" s="125">
        <f t="shared" ca="1" si="129"/>
        <v>0</v>
      </c>
      <c r="AX258" s="125">
        <f t="shared" ca="1" si="129"/>
        <v>0</v>
      </c>
      <c r="AY258" s="125">
        <f t="shared" ca="1" si="129"/>
        <v>0</v>
      </c>
      <c r="AZ258" s="125">
        <f t="shared" ca="1" si="129"/>
        <v>0</v>
      </c>
      <c r="BA258" s="125">
        <f t="shared" ca="1" si="129"/>
        <v>0</v>
      </c>
      <c r="BB258" s="125">
        <f t="shared" ca="1" si="129"/>
        <v>0</v>
      </c>
      <c r="BC258" s="125">
        <f t="shared" ca="1" si="129"/>
        <v>0</v>
      </c>
      <c r="BD258" s="125">
        <f t="shared" ca="1" si="129"/>
        <v>0</v>
      </c>
      <c r="BE258" s="125">
        <f t="shared" ca="1" si="129"/>
        <v>0</v>
      </c>
      <c r="BF258" s="125">
        <f t="shared" ca="1" si="129"/>
        <v>0</v>
      </c>
      <c r="BG258" s="125">
        <f t="shared" ca="1" si="129"/>
        <v>0</v>
      </c>
      <c r="BH258" s="125">
        <f t="shared" ca="1" si="129"/>
        <v>0</v>
      </c>
    </row>
    <row r="259" spans="1:60">
      <c r="A259" s="104"/>
      <c r="B259" s="104"/>
      <c r="C259" s="104">
        <v>120</v>
      </c>
      <c r="D259" s="104"/>
      <c r="E259" s="104" t="str">
        <f ca="1">OFFSET('Impact Inputs'!A$6,C259,0)</f>
        <v>Impact 41</v>
      </c>
      <c r="F259" s="104" t="str">
        <f ca="1">OFFSET('Impact Inputs'!C$6,C259,0)</f>
        <v>-</v>
      </c>
      <c r="G259" s="104"/>
      <c r="H259" s="104"/>
      <c r="I259" s="104"/>
      <c r="J259" s="104"/>
      <c r="K259" s="125">
        <f t="shared" ca="1" si="122"/>
        <v>0</v>
      </c>
      <c r="L259" s="125">
        <f t="shared" ca="1" si="129"/>
        <v>0</v>
      </c>
      <c r="M259" s="125">
        <f t="shared" ca="1" si="129"/>
        <v>0</v>
      </c>
      <c r="N259" s="125">
        <f t="shared" ca="1" si="129"/>
        <v>0</v>
      </c>
      <c r="O259" s="125">
        <f t="shared" ca="1" si="129"/>
        <v>0</v>
      </c>
      <c r="P259" s="125">
        <f t="shared" ca="1" si="129"/>
        <v>0</v>
      </c>
      <c r="Q259" s="125">
        <f t="shared" ca="1" si="129"/>
        <v>0</v>
      </c>
      <c r="R259" s="125">
        <f t="shared" ca="1" si="129"/>
        <v>0</v>
      </c>
      <c r="S259" s="125">
        <f t="shared" ca="1" si="129"/>
        <v>0</v>
      </c>
      <c r="T259" s="125">
        <f t="shared" ca="1" si="129"/>
        <v>0</v>
      </c>
      <c r="U259" s="125">
        <f t="shared" ca="1" si="129"/>
        <v>0</v>
      </c>
      <c r="V259" s="125">
        <f t="shared" ca="1" si="129"/>
        <v>0</v>
      </c>
      <c r="W259" s="125">
        <f t="shared" ca="1" si="129"/>
        <v>0</v>
      </c>
      <c r="X259" s="125">
        <f t="shared" ca="1" si="129"/>
        <v>0</v>
      </c>
      <c r="Y259" s="125">
        <f t="shared" ca="1" si="129"/>
        <v>0</v>
      </c>
      <c r="Z259" s="125">
        <f t="shared" ca="1" si="129"/>
        <v>0</v>
      </c>
      <c r="AA259" s="125">
        <f t="shared" ca="1" si="129"/>
        <v>0</v>
      </c>
      <c r="AB259" s="125">
        <f t="shared" ca="1" si="129"/>
        <v>0</v>
      </c>
      <c r="AC259" s="125">
        <f t="shared" ca="1" si="129"/>
        <v>0</v>
      </c>
      <c r="AD259" s="125">
        <f t="shared" ca="1" si="129"/>
        <v>0</v>
      </c>
      <c r="AE259" s="125">
        <f t="shared" ca="1" si="129"/>
        <v>0</v>
      </c>
      <c r="AF259" s="125">
        <f t="shared" ca="1" si="129"/>
        <v>0</v>
      </c>
      <c r="AG259" s="125">
        <f t="shared" ca="1" si="129"/>
        <v>0</v>
      </c>
      <c r="AH259" s="125">
        <f t="shared" ca="1" si="129"/>
        <v>0</v>
      </c>
      <c r="AI259" s="125">
        <f t="shared" ca="1" si="129"/>
        <v>0</v>
      </c>
      <c r="AJ259" s="125">
        <f t="shared" ca="1" si="129"/>
        <v>0</v>
      </c>
      <c r="AK259" s="125">
        <f t="shared" ca="1" si="129"/>
        <v>0</v>
      </c>
      <c r="AL259" s="125">
        <f t="shared" ca="1" si="129"/>
        <v>0</v>
      </c>
      <c r="AM259" s="125">
        <f t="shared" ca="1" si="129"/>
        <v>0</v>
      </c>
      <c r="AN259" s="125">
        <f t="shared" ca="1" si="129"/>
        <v>0</v>
      </c>
      <c r="AO259" s="125">
        <f t="shared" ca="1" si="129"/>
        <v>0</v>
      </c>
      <c r="AP259" s="125">
        <f t="shared" ca="1" si="129"/>
        <v>0</v>
      </c>
      <c r="AQ259" s="125">
        <f t="shared" ca="1" si="129"/>
        <v>0</v>
      </c>
      <c r="AR259" s="125">
        <f t="shared" ca="1" si="129"/>
        <v>0</v>
      </c>
      <c r="AS259" s="125">
        <f t="shared" ca="1" si="129"/>
        <v>0</v>
      </c>
      <c r="AT259" s="125">
        <f t="shared" ca="1" si="129"/>
        <v>0</v>
      </c>
      <c r="AU259" s="125">
        <f t="shared" ca="1" si="129"/>
        <v>0</v>
      </c>
      <c r="AV259" s="125">
        <f t="shared" ca="1" si="129"/>
        <v>0</v>
      </c>
      <c r="AW259" s="125">
        <f t="shared" ca="1" si="129"/>
        <v>0</v>
      </c>
      <c r="AX259" s="125">
        <f t="shared" ca="1" si="129"/>
        <v>0</v>
      </c>
      <c r="AY259" s="125">
        <f t="shared" ca="1" si="129"/>
        <v>0</v>
      </c>
      <c r="AZ259" s="125">
        <f t="shared" ca="1" si="129"/>
        <v>0</v>
      </c>
      <c r="BA259" s="125">
        <f t="shared" ca="1" si="129"/>
        <v>0</v>
      </c>
      <c r="BB259" s="125">
        <f t="shared" ca="1" si="129"/>
        <v>0</v>
      </c>
      <c r="BC259" s="125">
        <f t="shared" ca="1" si="129"/>
        <v>0</v>
      </c>
      <c r="BD259" s="125">
        <f t="shared" ca="1" si="129"/>
        <v>0</v>
      </c>
      <c r="BE259" s="125">
        <f t="shared" ca="1" si="129"/>
        <v>0</v>
      </c>
      <c r="BF259" s="125">
        <f t="shared" ca="1" si="129"/>
        <v>0</v>
      </c>
      <c r="BG259" s="125">
        <f t="shared" ca="1" si="129"/>
        <v>0</v>
      </c>
      <c r="BH259" s="125">
        <f t="shared" ca="1" si="129"/>
        <v>0</v>
      </c>
    </row>
    <row r="260" spans="1:60">
      <c r="A260" s="104"/>
      <c r="B260" s="104"/>
      <c r="C260" s="104">
        <v>123</v>
      </c>
      <c r="D260" s="104"/>
      <c r="E260" s="104" t="str">
        <f ca="1">OFFSET('Impact Inputs'!A$6,C260,0)</f>
        <v>Impact 42</v>
      </c>
      <c r="F260" s="104" t="str">
        <f ca="1">OFFSET('Impact Inputs'!C$6,C260,0)</f>
        <v>-</v>
      </c>
      <c r="G260" s="104"/>
      <c r="H260" s="104"/>
      <c r="I260" s="104"/>
      <c r="J260" s="104"/>
      <c r="K260" s="125">
        <f t="shared" ca="1" si="122"/>
        <v>0</v>
      </c>
      <c r="L260" s="125">
        <f t="shared" ca="1" si="129"/>
        <v>0</v>
      </c>
      <c r="M260" s="125">
        <f t="shared" ca="1" si="129"/>
        <v>0</v>
      </c>
      <c r="N260" s="125">
        <f t="shared" ca="1" si="129"/>
        <v>0</v>
      </c>
      <c r="O260" s="125">
        <f t="shared" ca="1" si="129"/>
        <v>0</v>
      </c>
      <c r="P260" s="125">
        <f t="shared" ca="1" si="129"/>
        <v>0</v>
      </c>
      <c r="Q260" s="125">
        <f t="shared" ca="1" si="129"/>
        <v>0</v>
      </c>
      <c r="R260" s="125">
        <f t="shared" ca="1" si="129"/>
        <v>0</v>
      </c>
      <c r="S260" s="125">
        <f t="shared" ca="1" si="129"/>
        <v>0</v>
      </c>
      <c r="T260" s="125">
        <f t="shared" ca="1" si="129"/>
        <v>0</v>
      </c>
      <c r="U260" s="125">
        <f t="shared" ca="1" si="129"/>
        <v>0</v>
      </c>
      <c r="V260" s="125">
        <f t="shared" ca="1" si="129"/>
        <v>0</v>
      </c>
      <c r="W260" s="125">
        <f t="shared" ca="1" si="129"/>
        <v>0</v>
      </c>
      <c r="X260" s="125">
        <f t="shared" ca="1" si="129"/>
        <v>0</v>
      </c>
      <c r="Y260" s="125">
        <f t="shared" ca="1" si="129"/>
        <v>0</v>
      </c>
      <c r="Z260" s="125">
        <f t="shared" ca="1" si="129"/>
        <v>0</v>
      </c>
      <c r="AA260" s="125">
        <f t="shared" ca="1" si="129"/>
        <v>0</v>
      </c>
      <c r="AB260" s="125">
        <f t="shared" ca="1" si="129"/>
        <v>0</v>
      </c>
      <c r="AC260" s="125">
        <f t="shared" ca="1" si="129"/>
        <v>0</v>
      </c>
      <c r="AD260" s="125">
        <f t="shared" ca="1" si="129"/>
        <v>0</v>
      </c>
      <c r="AE260" s="125">
        <f t="shared" ca="1" si="129"/>
        <v>0</v>
      </c>
      <c r="AF260" s="125">
        <f t="shared" ca="1" si="129"/>
        <v>0</v>
      </c>
      <c r="AG260" s="125">
        <f t="shared" ca="1" si="129"/>
        <v>0</v>
      </c>
      <c r="AH260" s="125">
        <f t="shared" ca="1" si="129"/>
        <v>0</v>
      </c>
      <c r="AI260" s="125">
        <f t="shared" ca="1" si="129"/>
        <v>0</v>
      </c>
      <c r="AJ260" s="125">
        <f t="shared" ca="1" si="129"/>
        <v>0</v>
      </c>
      <c r="AK260" s="125">
        <f t="shared" ca="1" si="129"/>
        <v>0</v>
      </c>
      <c r="AL260" s="125">
        <f t="shared" ca="1" si="129"/>
        <v>0</v>
      </c>
      <c r="AM260" s="125">
        <f t="shared" ca="1" si="129"/>
        <v>0</v>
      </c>
      <c r="AN260" s="125">
        <f t="shared" ca="1" si="129"/>
        <v>0</v>
      </c>
      <c r="AO260" s="125">
        <f t="shared" ca="1" si="129"/>
        <v>0</v>
      </c>
      <c r="AP260" s="125">
        <f t="shared" ca="1" si="129"/>
        <v>0</v>
      </c>
      <c r="AQ260" s="125">
        <f t="shared" ca="1" si="129"/>
        <v>0</v>
      </c>
      <c r="AR260" s="125">
        <f t="shared" ca="1" si="129"/>
        <v>0</v>
      </c>
      <c r="AS260" s="125">
        <f t="shared" ca="1" si="129"/>
        <v>0</v>
      </c>
      <c r="AT260" s="125">
        <f t="shared" ca="1" si="129"/>
        <v>0</v>
      </c>
      <c r="AU260" s="125">
        <f t="shared" ca="1" si="129"/>
        <v>0</v>
      </c>
      <c r="AV260" s="125">
        <f t="shared" ca="1" si="129"/>
        <v>0</v>
      </c>
      <c r="AW260" s="125">
        <f t="shared" ca="1" si="129"/>
        <v>0</v>
      </c>
      <c r="AX260" s="125">
        <f t="shared" ca="1" si="129"/>
        <v>0</v>
      </c>
      <c r="AY260" s="125">
        <f t="shared" ca="1" si="129"/>
        <v>0</v>
      </c>
      <c r="AZ260" s="125">
        <f t="shared" ca="1" si="129"/>
        <v>0</v>
      </c>
      <c r="BA260" s="125">
        <f t="shared" ca="1" si="129"/>
        <v>0</v>
      </c>
      <c r="BB260" s="125">
        <f t="shared" ca="1" si="129"/>
        <v>0</v>
      </c>
      <c r="BC260" s="125">
        <f t="shared" ca="1" si="129"/>
        <v>0</v>
      </c>
      <c r="BD260" s="125">
        <f t="shared" ca="1" si="129"/>
        <v>0</v>
      </c>
      <c r="BE260" s="125">
        <f t="shared" ca="1" si="129"/>
        <v>0</v>
      </c>
      <c r="BF260" s="125">
        <f t="shared" ref="L260:BH266" ca="1" si="130">SUMPRODUCT(OFFSET(BF$7,0,0,BF$2-$K$2+1,1),N(OFFSET(OFFSET(BF208,0,0,1,-1*(BF$2-$K$2+1)),0,BF$2-$K$2+1-ROW(OFFSET($A$1,0,0,BF$2-$K$2+1,1)),1,1)))</f>
        <v>0</v>
      </c>
      <c r="BG260" s="125">
        <f t="shared" ca="1" si="130"/>
        <v>0</v>
      </c>
      <c r="BH260" s="125">
        <f t="shared" ca="1" si="130"/>
        <v>0</v>
      </c>
    </row>
    <row r="261" spans="1:60">
      <c r="A261" s="104"/>
      <c r="B261" s="104"/>
      <c r="C261" s="104">
        <v>126</v>
      </c>
      <c r="D261" s="104"/>
      <c r="E261" s="104" t="str">
        <f ca="1">OFFSET('Impact Inputs'!A$6,C261,0)</f>
        <v>Impact 43</v>
      </c>
      <c r="F261" s="104" t="str">
        <f ca="1">OFFSET('Impact Inputs'!C$6,C261,0)</f>
        <v>-</v>
      </c>
      <c r="G261" s="104"/>
      <c r="H261" s="104"/>
      <c r="I261" s="104"/>
      <c r="J261" s="104"/>
      <c r="K261" s="125">
        <f t="shared" ca="1" si="122"/>
        <v>0</v>
      </c>
      <c r="L261" s="125">
        <f t="shared" ca="1" si="130"/>
        <v>0</v>
      </c>
      <c r="M261" s="125">
        <f t="shared" ca="1" si="130"/>
        <v>0</v>
      </c>
      <c r="N261" s="125">
        <f t="shared" ca="1" si="130"/>
        <v>0</v>
      </c>
      <c r="O261" s="125">
        <f t="shared" ca="1" si="130"/>
        <v>0</v>
      </c>
      <c r="P261" s="125">
        <f t="shared" ca="1" si="130"/>
        <v>0</v>
      </c>
      <c r="Q261" s="125">
        <f t="shared" ca="1" si="130"/>
        <v>0</v>
      </c>
      <c r="R261" s="125">
        <f t="shared" ca="1" si="130"/>
        <v>0</v>
      </c>
      <c r="S261" s="125">
        <f t="shared" ca="1" si="130"/>
        <v>0</v>
      </c>
      <c r="T261" s="125">
        <f t="shared" ca="1" si="130"/>
        <v>0</v>
      </c>
      <c r="U261" s="125">
        <f t="shared" ca="1" si="130"/>
        <v>0</v>
      </c>
      <c r="V261" s="125">
        <f t="shared" ca="1" si="130"/>
        <v>0</v>
      </c>
      <c r="W261" s="125">
        <f t="shared" ca="1" si="130"/>
        <v>0</v>
      </c>
      <c r="X261" s="125">
        <f t="shared" ca="1" si="130"/>
        <v>0</v>
      </c>
      <c r="Y261" s="125">
        <f t="shared" ca="1" si="130"/>
        <v>0</v>
      </c>
      <c r="Z261" s="125">
        <f t="shared" ca="1" si="130"/>
        <v>0</v>
      </c>
      <c r="AA261" s="125">
        <f t="shared" ca="1" si="130"/>
        <v>0</v>
      </c>
      <c r="AB261" s="125">
        <f t="shared" ca="1" si="130"/>
        <v>0</v>
      </c>
      <c r="AC261" s="125">
        <f t="shared" ca="1" si="130"/>
        <v>0</v>
      </c>
      <c r="AD261" s="125">
        <f t="shared" ca="1" si="130"/>
        <v>0</v>
      </c>
      <c r="AE261" s="125">
        <f t="shared" ca="1" si="130"/>
        <v>0</v>
      </c>
      <c r="AF261" s="125">
        <f t="shared" ca="1" si="130"/>
        <v>0</v>
      </c>
      <c r="AG261" s="125">
        <f t="shared" ca="1" si="130"/>
        <v>0</v>
      </c>
      <c r="AH261" s="125">
        <f t="shared" ca="1" si="130"/>
        <v>0</v>
      </c>
      <c r="AI261" s="125">
        <f t="shared" ca="1" si="130"/>
        <v>0</v>
      </c>
      <c r="AJ261" s="125">
        <f t="shared" ca="1" si="130"/>
        <v>0</v>
      </c>
      <c r="AK261" s="125">
        <f t="shared" ca="1" si="130"/>
        <v>0</v>
      </c>
      <c r="AL261" s="125">
        <f t="shared" ca="1" si="130"/>
        <v>0</v>
      </c>
      <c r="AM261" s="125">
        <f t="shared" ca="1" si="130"/>
        <v>0</v>
      </c>
      <c r="AN261" s="125">
        <f t="shared" ca="1" si="130"/>
        <v>0</v>
      </c>
      <c r="AO261" s="125">
        <f t="shared" ca="1" si="130"/>
        <v>0</v>
      </c>
      <c r="AP261" s="125">
        <f t="shared" ca="1" si="130"/>
        <v>0</v>
      </c>
      <c r="AQ261" s="125">
        <f t="shared" ca="1" si="130"/>
        <v>0</v>
      </c>
      <c r="AR261" s="125">
        <f t="shared" ca="1" si="130"/>
        <v>0</v>
      </c>
      <c r="AS261" s="125">
        <f t="shared" ca="1" si="130"/>
        <v>0</v>
      </c>
      <c r="AT261" s="125">
        <f t="shared" ca="1" si="130"/>
        <v>0</v>
      </c>
      <c r="AU261" s="125">
        <f t="shared" ca="1" si="130"/>
        <v>0</v>
      </c>
      <c r="AV261" s="125">
        <f t="shared" ca="1" si="130"/>
        <v>0</v>
      </c>
      <c r="AW261" s="125">
        <f t="shared" ca="1" si="130"/>
        <v>0</v>
      </c>
      <c r="AX261" s="125">
        <f t="shared" ca="1" si="130"/>
        <v>0</v>
      </c>
      <c r="AY261" s="125">
        <f t="shared" ca="1" si="130"/>
        <v>0</v>
      </c>
      <c r="AZ261" s="125">
        <f t="shared" ca="1" si="130"/>
        <v>0</v>
      </c>
      <c r="BA261" s="125">
        <f t="shared" ca="1" si="130"/>
        <v>0</v>
      </c>
      <c r="BB261" s="125">
        <f t="shared" ca="1" si="130"/>
        <v>0</v>
      </c>
      <c r="BC261" s="125">
        <f t="shared" ca="1" si="130"/>
        <v>0</v>
      </c>
      <c r="BD261" s="125">
        <f t="shared" ca="1" si="130"/>
        <v>0</v>
      </c>
      <c r="BE261" s="125">
        <f t="shared" ca="1" si="130"/>
        <v>0</v>
      </c>
      <c r="BF261" s="125">
        <f t="shared" ca="1" si="130"/>
        <v>0</v>
      </c>
      <c r="BG261" s="125">
        <f t="shared" ca="1" si="130"/>
        <v>0</v>
      </c>
      <c r="BH261" s="125">
        <f t="shared" ca="1" si="130"/>
        <v>0</v>
      </c>
    </row>
    <row r="262" spans="1:60">
      <c r="A262" s="104"/>
      <c r="B262" s="104"/>
      <c r="C262" s="106">
        <v>129</v>
      </c>
      <c r="D262" s="104"/>
      <c r="E262" s="104" t="str">
        <f ca="1">OFFSET('Impact Inputs'!A$6,C262,0)</f>
        <v>Impact 44</v>
      </c>
      <c r="F262" s="104" t="str">
        <f ca="1">OFFSET('Impact Inputs'!C$6,C262,0)</f>
        <v>-</v>
      </c>
      <c r="G262" s="104"/>
      <c r="H262" s="104"/>
      <c r="I262" s="104"/>
      <c r="J262" s="104"/>
      <c r="K262" s="125">
        <f t="shared" ca="1" si="122"/>
        <v>0</v>
      </c>
      <c r="L262" s="125">
        <f t="shared" ca="1" si="130"/>
        <v>0</v>
      </c>
      <c r="M262" s="125">
        <f t="shared" ca="1" si="130"/>
        <v>0</v>
      </c>
      <c r="N262" s="125">
        <f t="shared" ca="1" si="130"/>
        <v>0</v>
      </c>
      <c r="O262" s="125">
        <f t="shared" ca="1" si="130"/>
        <v>0</v>
      </c>
      <c r="P262" s="125">
        <f t="shared" ca="1" si="130"/>
        <v>0</v>
      </c>
      <c r="Q262" s="125">
        <f t="shared" ca="1" si="130"/>
        <v>0</v>
      </c>
      <c r="R262" s="125">
        <f t="shared" ca="1" si="130"/>
        <v>0</v>
      </c>
      <c r="S262" s="125">
        <f t="shared" ca="1" si="130"/>
        <v>0</v>
      </c>
      <c r="T262" s="125">
        <f t="shared" ca="1" si="130"/>
        <v>0</v>
      </c>
      <c r="U262" s="125">
        <f t="shared" ca="1" si="130"/>
        <v>0</v>
      </c>
      <c r="V262" s="125">
        <f t="shared" ca="1" si="130"/>
        <v>0</v>
      </c>
      <c r="W262" s="125">
        <f t="shared" ca="1" si="130"/>
        <v>0</v>
      </c>
      <c r="X262" s="125">
        <f t="shared" ca="1" si="130"/>
        <v>0</v>
      </c>
      <c r="Y262" s="125">
        <f t="shared" ca="1" si="130"/>
        <v>0</v>
      </c>
      <c r="Z262" s="125">
        <f t="shared" ca="1" si="130"/>
        <v>0</v>
      </c>
      <c r="AA262" s="125">
        <f t="shared" ca="1" si="130"/>
        <v>0</v>
      </c>
      <c r="AB262" s="125">
        <f t="shared" ca="1" si="130"/>
        <v>0</v>
      </c>
      <c r="AC262" s="125">
        <f t="shared" ca="1" si="130"/>
        <v>0</v>
      </c>
      <c r="AD262" s="125">
        <f t="shared" ca="1" si="130"/>
        <v>0</v>
      </c>
      <c r="AE262" s="125">
        <f t="shared" ca="1" si="130"/>
        <v>0</v>
      </c>
      <c r="AF262" s="125">
        <f t="shared" ca="1" si="130"/>
        <v>0</v>
      </c>
      <c r="AG262" s="125">
        <f t="shared" ca="1" si="130"/>
        <v>0</v>
      </c>
      <c r="AH262" s="125">
        <f t="shared" ca="1" si="130"/>
        <v>0</v>
      </c>
      <c r="AI262" s="125">
        <f t="shared" ca="1" si="130"/>
        <v>0</v>
      </c>
      <c r="AJ262" s="125">
        <f t="shared" ca="1" si="130"/>
        <v>0</v>
      </c>
      <c r="AK262" s="125">
        <f t="shared" ca="1" si="130"/>
        <v>0</v>
      </c>
      <c r="AL262" s="125">
        <f t="shared" ca="1" si="130"/>
        <v>0</v>
      </c>
      <c r="AM262" s="125">
        <f t="shared" ca="1" si="130"/>
        <v>0</v>
      </c>
      <c r="AN262" s="125">
        <f t="shared" ca="1" si="130"/>
        <v>0</v>
      </c>
      <c r="AO262" s="125">
        <f t="shared" ca="1" si="130"/>
        <v>0</v>
      </c>
      <c r="AP262" s="125">
        <f t="shared" ca="1" si="130"/>
        <v>0</v>
      </c>
      <c r="AQ262" s="125">
        <f t="shared" ca="1" si="130"/>
        <v>0</v>
      </c>
      <c r="AR262" s="125">
        <f t="shared" ca="1" si="130"/>
        <v>0</v>
      </c>
      <c r="AS262" s="125">
        <f t="shared" ca="1" si="130"/>
        <v>0</v>
      </c>
      <c r="AT262" s="125">
        <f t="shared" ca="1" si="130"/>
        <v>0</v>
      </c>
      <c r="AU262" s="125">
        <f t="shared" ca="1" si="130"/>
        <v>0</v>
      </c>
      <c r="AV262" s="125">
        <f t="shared" ca="1" si="130"/>
        <v>0</v>
      </c>
      <c r="AW262" s="125">
        <f t="shared" ca="1" si="130"/>
        <v>0</v>
      </c>
      <c r="AX262" s="125">
        <f t="shared" ca="1" si="130"/>
        <v>0</v>
      </c>
      <c r="AY262" s="125">
        <f t="shared" ca="1" si="130"/>
        <v>0</v>
      </c>
      <c r="AZ262" s="125">
        <f t="shared" ca="1" si="130"/>
        <v>0</v>
      </c>
      <c r="BA262" s="125">
        <f t="shared" ca="1" si="130"/>
        <v>0</v>
      </c>
      <c r="BB262" s="125">
        <f t="shared" ca="1" si="130"/>
        <v>0</v>
      </c>
      <c r="BC262" s="125">
        <f t="shared" ca="1" si="130"/>
        <v>0</v>
      </c>
      <c r="BD262" s="125">
        <f t="shared" ca="1" si="130"/>
        <v>0</v>
      </c>
      <c r="BE262" s="125">
        <f t="shared" ca="1" si="130"/>
        <v>0</v>
      </c>
      <c r="BF262" s="125">
        <f t="shared" ca="1" si="130"/>
        <v>0</v>
      </c>
      <c r="BG262" s="125">
        <f t="shared" ca="1" si="130"/>
        <v>0</v>
      </c>
      <c r="BH262" s="125">
        <f t="shared" ca="1" si="130"/>
        <v>0</v>
      </c>
    </row>
    <row r="263" spans="1:60">
      <c r="A263" s="104"/>
      <c r="B263" s="104"/>
      <c r="C263" s="106">
        <v>132</v>
      </c>
      <c r="D263" s="104"/>
      <c r="E263" s="104" t="str">
        <f ca="1">OFFSET('Impact Inputs'!A$6,C263,0)</f>
        <v>Impact 45</v>
      </c>
      <c r="F263" s="104" t="str">
        <f ca="1">OFFSET('Impact Inputs'!C$6,C263,0)</f>
        <v>-</v>
      </c>
      <c r="G263" s="104"/>
      <c r="H263" s="104"/>
      <c r="I263" s="104"/>
      <c r="J263" s="104"/>
      <c r="K263" s="125">
        <f t="shared" ca="1" si="122"/>
        <v>0</v>
      </c>
      <c r="L263" s="125">
        <f t="shared" ca="1" si="130"/>
        <v>0</v>
      </c>
      <c r="M263" s="125">
        <f t="shared" ca="1" si="130"/>
        <v>0</v>
      </c>
      <c r="N263" s="125">
        <f t="shared" ca="1" si="130"/>
        <v>0</v>
      </c>
      <c r="O263" s="125">
        <f t="shared" ca="1" si="130"/>
        <v>0</v>
      </c>
      <c r="P263" s="125">
        <f t="shared" ca="1" si="130"/>
        <v>0</v>
      </c>
      <c r="Q263" s="125">
        <f t="shared" ca="1" si="130"/>
        <v>0</v>
      </c>
      <c r="R263" s="125">
        <f t="shared" ca="1" si="130"/>
        <v>0</v>
      </c>
      <c r="S263" s="125">
        <f t="shared" ca="1" si="130"/>
        <v>0</v>
      </c>
      <c r="T263" s="125">
        <f t="shared" ca="1" si="130"/>
        <v>0</v>
      </c>
      <c r="U263" s="125">
        <f t="shared" ca="1" si="130"/>
        <v>0</v>
      </c>
      <c r="V263" s="125">
        <f t="shared" ca="1" si="130"/>
        <v>0</v>
      </c>
      <c r="W263" s="125">
        <f t="shared" ca="1" si="130"/>
        <v>0</v>
      </c>
      <c r="X263" s="125">
        <f t="shared" ca="1" si="130"/>
        <v>0</v>
      </c>
      <c r="Y263" s="125">
        <f t="shared" ca="1" si="130"/>
        <v>0</v>
      </c>
      <c r="Z263" s="125">
        <f t="shared" ca="1" si="130"/>
        <v>0</v>
      </c>
      <c r="AA263" s="125">
        <f t="shared" ca="1" si="130"/>
        <v>0</v>
      </c>
      <c r="AB263" s="125">
        <f t="shared" ca="1" si="130"/>
        <v>0</v>
      </c>
      <c r="AC263" s="125">
        <f t="shared" ca="1" si="130"/>
        <v>0</v>
      </c>
      <c r="AD263" s="125">
        <f t="shared" ca="1" si="130"/>
        <v>0</v>
      </c>
      <c r="AE263" s="125">
        <f t="shared" ca="1" si="130"/>
        <v>0</v>
      </c>
      <c r="AF263" s="125">
        <f t="shared" ca="1" si="130"/>
        <v>0</v>
      </c>
      <c r="AG263" s="125">
        <f t="shared" ca="1" si="130"/>
        <v>0</v>
      </c>
      <c r="AH263" s="125">
        <f t="shared" ca="1" si="130"/>
        <v>0</v>
      </c>
      <c r="AI263" s="125">
        <f t="shared" ca="1" si="130"/>
        <v>0</v>
      </c>
      <c r="AJ263" s="125">
        <f t="shared" ca="1" si="130"/>
        <v>0</v>
      </c>
      <c r="AK263" s="125">
        <f t="shared" ca="1" si="130"/>
        <v>0</v>
      </c>
      <c r="AL263" s="125">
        <f t="shared" ca="1" si="130"/>
        <v>0</v>
      </c>
      <c r="AM263" s="125">
        <f t="shared" ca="1" si="130"/>
        <v>0</v>
      </c>
      <c r="AN263" s="125">
        <f t="shared" ca="1" si="130"/>
        <v>0</v>
      </c>
      <c r="AO263" s="125">
        <f t="shared" ca="1" si="130"/>
        <v>0</v>
      </c>
      <c r="AP263" s="125">
        <f t="shared" ca="1" si="130"/>
        <v>0</v>
      </c>
      <c r="AQ263" s="125">
        <f t="shared" ca="1" si="130"/>
        <v>0</v>
      </c>
      <c r="AR263" s="125">
        <f t="shared" ca="1" si="130"/>
        <v>0</v>
      </c>
      <c r="AS263" s="125">
        <f t="shared" ca="1" si="130"/>
        <v>0</v>
      </c>
      <c r="AT263" s="125">
        <f t="shared" ca="1" si="130"/>
        <v>0</v>
      </c>
      <c r="AU263" s="125">
        <f t="shared" ca="1" si="130"/>
        <v>0</v>
      </c>
      <c r="AV263" s="125">
        <f t="shared" ca="1" si="130"/>
        <v>0</v>
      </c>
      <c r="AW263" s="125">
        <f t="shared" ca="1" si="130"/>
        <v>0</v>
      </c>
      <c r="AX263" s="125">
        <f t="shared" ca="1" si="130"/>
        <v>0</v>
      </c>
      <c r="AY263" s="125">
        <f t="shared" ca="1" si="130"/>
        <v>0</v>
      </c>
      <c r="AZ263" s="125">
        <f t="shared" ca="1" si="130"/>
        <v>0</v>
      </c>
      <c r="BA263" s="125">
        <f t="shared" ca="1" si="130"/>
        <v>0</v>
      </c>
      <c r="BB263" s="125">
        <f t="shared" ca="1" si="130"/>
        <v>0</v>
      </c>
      <c r="BC263" s="125">
        <f t="shared" ca="1" si="130"/>
        <v>0</v>
      </c>
      <c r="BD263" s="125">
        <f t="shared" ca="1" si="130"/>
        <v>0</v>
      </c>
      <c r="BE263" s="125">
        <f t="shared" ca="1" si="130"/>
        <v>0</v>
      </c>
      <c r="BF263" s="125">
        <f t="shared" ca="1" si="130"/>
        <v>0</v>
      </c>
      <c r="BG263" s="125">
        <f t="shared" ca="1" si="130"/>
        <v>0</v>
      </c>
      <c r="BH263" s="125">
        <f t="shared" ca="1" si="130"/>
        <v>0</v>
      </c>
    </row>
    <row r="264" spans="1:60">
      <c r="A264" s="104"/>
      <c r="B264" s="104"/>
      <c r="C264" s="104">
        <v>135</v>
      </c>
      <c r="D264" s="104"/>
      <c r="E264" s="104" t="str">
        <f ca="1">OFFSET('Impact Inputs'!A$6,C264,0)</f>
        <v>Impact 46</v>
      </c>
      <c r="F264" s="104" t="str">
        <f ca="1">OFFSET('Impact Inputs'!C$6,C264,0)</f>
        <v>-</v>
      </c>
      <c r="G264" s="104"/>
      <c r="H264" s="104"/>
      <c r="I264" s="104"/>
      <c r="J264" s="104"/>
      <c r="K264" s="125">
        <f t="shared" ca="1" si="122"/>
        <v>0</v>
      </c>
      <c r="L264" s="125">
        <f t="shared" ca="1" si="130"/>
        <v>0</v>
      </c>
      <c r="M264" s="125">
        <f t="shared" ca="1" si="130"/>
        <v>0</v>
      </c>
      <c r="N264" s="125">
        <f t="shared" ca="1" si="130"/>
        <v>0</v>
      </c>
      <c r="O264" s="125">
        <f t="shared" ca="1" si="130"/>
        <v>0</v>
      </c>
      <c r="P264" s="125">
        <f t="shared" ca="1" si="130"/>
        <v>0</v>
      </c>
      <c r="Q264" s="125">
        <f t="shared" ca="1" si="130"/>
        <v>0</v>
      </c>
      <c r="R264" s="125">
        <f t="shared" ca="1" si="130"/>
        <v>0</v>
      </c>
      <c r="S264" s="125">
        <f t="shared" ca="1" si="130"/>
        <v>0</v>
      </c>
      <c r="T264" s="125">
        <f t="shared" ca="1" si="130"/>
        <v>0</v>
      </c>
      <c r="U264" s="125">
        <f t="shared" ca="1" si="130"/>
        <v>0</v>
      </c>
      <c r="V264" s="125">
        <f t="shared" ca="1" si="130"/>
        <v>0</v>
      </c>
      <c r="W264" s="125">
        <f t="shared" ca="1" si="130"/>
        <v>0</v>
      </c>
      <c r="X264" s="125">
        <f t="shared" ca="1" si="130"/>
        <v>0</v>
      </c>
      <c r="Y264" s="125">
        <f t="shared" ca="1" si="130"/>
        <v>0</v>
      </c>
      <c r="Z264" s="125">
        <f t="shared" ca="1" si="130"/>
        <v>0</v>
      </c>
      <c r="AA264" s="125">
        <f t="shared" ca="1" si="130"/>
        <v>0</v>
      </c>
      <c r="AB264" s="125">
        <f t="shared" ca="1" si="130"/>
        <v>0</v>
      </c>
      <c r="AC264" s="125">
        <f t="shared" ca="1" si="130"/>
        <v>0</v>
      </c>
      <c r="AD264" s="125">
        <f t="shared" ca="1" si="130"/>
        <v>0</v>
      </c>
      <c r="AE264" s="125">
        <f t="shared" ca="1" si="130"/>
        <v>0</v>
      </c>
      <c r="AF264" s="125">
        <f t="shared" ca="1" si="130"/>
        <v>0</v>
      </c>
      <c r="AG264" s="125">
        <f t="shared" ca="1" si="130"/>
        <v>0</v>
      </c>
      <c r="AH264" s="125">
        <f t="shared" ca="1" si="130"/>
        <v>0</v>
      </c>
      <c r="AI264" s="125">
        <f t="shared" ca="1" si="130"/>
        <v>0</v>
      </c>
      <c r="AJ264" s="125">
        <f t="shared" ca="1" si="130"/>
        <v>0</v>
      </c>
      <c r="AK264" s="125">
        <f t="shared" ca="1" si="130"/>
        <v>0</v>
      </c>
      <c r="AL264" s="125">
        <f t="shared" ca="1" si="130"/>
        <v>0</v>
      </c>
      <c r="AM264" s="125">
        <f t="shared" ca="1" si="130"/>
        <v>0</v>
      </c>
      <c r="AN264" s="125">
        <f t="shared" ca="1" si="130"/>
        <v>0</v>
      </c>
      <c r="AO264" s="125">
        <f t="shared" ca="1" si="130"/>
        <v>0</v>
      </c>
      <c r="AP264" s="125">
        <f t="shared" ca="1" si="130"/>
        <v>0</v>
      </c>
      <c r="AQ264" s="125">
        <f t="shared" ca="1" si="130"/>
        <v>0</v>
      </c>
      <c r="AR264" s="125">
        <f t="shared" ca="1" si="130"/>
        <v>0</v>
      </c>
      <c r="AS264" s="125">
        <f t="shared" ca="1" si="130"/>
        <v>0</v>
      </c>
      <c r="AT264" s="125">
        <f t="shared" ca="1" si="130"/>
        <v>0</v>
      </c>
      <c r="AU264" s="125">
        <f t="shared" ca="1" si="130"/>
        <v>0</v>
      </c>
      <c r="AV264" s="125">
        <f t="shared" ca="1" si="130"/>
        <v>0</v>
      </c>
      <c r="AW264" s="125">
        <f t="shared" ca="1" si="130"/>
        <v>0</v>
      </c>
      <c r="AX264" s="125">
        <f t="shared" ca="1" si="130"/>
        <v>0</v>
      </c>
      <c r="AY264" s="125">
        <f t="shared" ca="1" si="130"/>
        <v>0</v>
      </c>
      <c r="AZ264" s="125">
        <f t="shared" ca="1" si="130"/>
        <v>0</v>
      </c>
      <c r="BA264" s="125">
        <f t="shared" ca="1" si="130"/>
        <v>0</v>
      </c>
      <c r="BB264" s="125">
        <f t="shared" ca="1" si="130"/>
        <v>0</v>
      </c>
      <c r="BC264" s="125">
        <f t="shared" ca="1" si="130"/>
        <v>0</v>
      </c>
      <c r="BD264" s="125">
        <f t="shared" ca="1" si="130"/>
        <v>0</v>
      </c>
      <c r="BE264" s="125">
        <f t="shared" ca="1" si="130"/>
        <v>0</v>
      </c>
      <c r="BF264" s="125">
        <f t="shared" ca="1" si="130"/>
        <v>0</v>
      </c>
      <c r="BG264" s="125">
        <f t="shared" ca="1" si="130"/>
        <v>0</v>
      </c>
      <c r="BH264" s="125">
        <f t="shared" ca="1" si="130"/>
        <v>0</v>
      </c>
    </row>
    <row r="265" spans="1:60">
      <c r="A265" s="104"/>
      <c r="B265" s="104"/>
      <c r="C265" s="104">
        <v>138</v>
      </c>
      <c r="D265" s="104"/>
      <c r="E265" s="104" t="str">
        <f ca="1">OFFSET('Impact Inputs'!A$6,C265,0)</f>
        <v>Impact 47</v>
      </c>
      <c r="F265" s="104" t="str">
        <f ca="1">OFFSET('Impact Inputs'!C$6,C265,0)</f>
        <v>-</v>
      </c>
      <c r="G265" s="104"/>
      <c r="H265" s="104"/>
      <c r="I265" s="104"/>
      <c r="J265" s="104"/>
      <c r="K265" s="125">
        <f t="shared" ca="1" si="122"/>
        <v>0</v>
      </c>
      <c r="L265" s="125">
        <f t="shared" ca="1" si="130"/>
        <v>0</v>
      </c>
      <c r="M265" s="125">
        <f t="shared" ca="1" si="130"/>
        <v>0</v>
      </c>
      <c r="N265" s="125">
        <f t="shared" ca="1" si="130"/>
        <v>0</v>
      </c>
      <c r="O265" s="125">
        <f t="shared" ca="1" si="130"/>
        <v>0</v>
      </c>
      <c r="P265" s="125">
        <f t="shared" ca="1" si="130"/>
        <v>0</v>
      </c>
      <c r="Q265" s="125">
        <f t="shared" ca="1" si="130"/>
        <v>0</v>
      </c>
      <c r="R265" s="125">
        <f t="shared" ca="1" si="130"/>
        <v>0</v>
      </c>
      <c r="S265" s="125">
        <f t="shared" ca="1" si="130"/>
        <v>0</v>
      </c>
      <c r="T265" s="125">
        <f t="shared" ca="1" si="130"/>
        <v>0</v>
      </c>
      <c r="U265" s="125">
        <f t="shared" ca="1" si="130"/>
        <v>0</v>
      </c>
      <c r="V265" s="125">
        <f t="shared" ca="1" si="130"/>
        <v>0</v>
      </c>
      <c r="W265" s="125">
        <f t="shared" ca="1" si="130"/>
        <v>0</v>
      </c>
      <c r="X265" s="125">
        <f t="shared" ca="1" si="130"/>
        <v>0</v>
      </c>
      <c r="Y265" s="125">
        <f t="shared" ca="1" si="130"/>
        <v>0</v>
      </c>
      <c r="Z265" s="125">
        <f t="shared" ca="1" si="130"/>
        <v>0</v>
      </c>
      <c r="AA265" s="125">
        <f t="shared" ca="1" si="130"/>
        <v>0</v>
      </c>
      <c r="AB265" s="125">
        <f t="shared" ca="1" si="130"/>
        <v>0</v>
      </c>
      <c r="AC265" s="125">
        <f t="shared" ca="1" si="130"/>
        <v>0</v>
      </c>
      <c r="AD265" s="125">
        <f t="shared" ca="1" si="130"/>
        <v>0</v>
      </c>
      <c r="AE265" s="125">
        <f t="shared" ca="1" si="130"/>
        <v>0</v>
      </c>
      <c r="AF265" s="125">
        <f t="shared" ca="1" si="130"/>
        <v>0</v>
      </c>
      <c r="AG265" s="125">
        <f t="shared" ca="1" si="130"/>
        <v>0</v>
      </c>
      <c r="AH265" s="125">
        <f t="shared" ca="1" si="130"/>
        <v>0</v>
      </c>
      <c r="AI265" s="125">
        <f t="shared" ca="1" si="130"/>
        <v>0</v>
      </c>
      <c r="AJ265" s="125">
        <f t="shared" ca="1" si="130"/>
        <v>0</v>
      </c>
      <c r="AK265" s="125">
        <f t="shared" ca="1" si="130"/>
        <v>0</v>
      </c>
      <c r="AL265" s="125">
        <f t="shared" ca="1" si="130"/>
        <v>0</v>
      </c>
      <c r="AM265" s="125">
        <f t="shared" ca="1" si="130"/>
        <v>0</v>
      </c>
      <c r="AN265" s="125">
        <f t="shared" ca="1" si="130"/>
        <v>0</v>
      </c>
      <c r="AO265" s="125">
        <f t="shared" ca="1" si="130"/>
        <v>0</v>
      </c>
      <c r="AP265" s="125">
        <f t="shared" ca="1" si="130"/>
        <v>0</v>
      </c>
      <c r="AQ265" s="125">
        <f t="shared" ca="1" si="130"/>
        <v>0</v>
      </c>
      <c r="AR265" s="125">
        <f t="shared" ca="1" si="130"/>
        <v>0</v>
      </c>
      <c r="AS265" s="125">
        <f t="shared" ca="1" si="130"/>
        <v>0</v>
      </c>
      <c r="AT265" s="125">
        <f t="shared" ca="1" si="130"/>
        <v>0</v>
      </c>
      <c r="AU265" s="125">
        <f t="shared" ca="1" si="130"/>
        <v>0</v>
      </c>
      <c r="AV265" s="125">
        <f t="shared" ca="1" si="130"/>
        <v>0</v>
      </c>
      <c r="AW265" s="125">
        <f t="shared" ca="1" si="130"/>
        <v>0</v>
      </c>
      <c r="AX265" s="125">
        <f t="shared" ca="1" si="130"/>
        <v>0</v>
      </c>
      <c r="AY265" s="125">
        <f t="shared" ca="1" si="130"/>
        <v>0</v>
      </c>
      <c r="AZ265" s="125">
        <f t="shared" ca="1" si="130"/>
        <v>0</v>
      </c>
      <c r="BA265" s="125">
        <f t="shared" ca="1" si="130"/>
        <v>0</v>
      </c>
      <c r="BB265" s="125">
        <f t="shared" ca="1" si="130"/>
        <v>0</v>
      </c>
      <c r="BC265" s="125">
        <f t="shared" ca="1" si="130"/>
        <v>0</v>
      </c>
      <c r="BD265" s="125">
        <f t="shared" ca="1" si="130"/>
        <v>0</v>
      </c>
      <c r="BE265" s="125">
        <f t="shared" ca="1" si="130"/>
        <v>0</v>
      </c>
      <c r="BF265" s="125">
        <f t="shared" ca="1" si="130"/>
        <v>0</v>
      </c>
      <c r="BG265" s="125">
        <f t="shared" ca="1" si="130"/>
        <v>0</v>
      </c>
      <c r="BH265" s="125">
        <f t="shared" ca="1" si="130"/>
        <v>0</v>
      </c>
    </row>
    <row r="266" spans="1:60">
      <c r="A266" s="104"/>
      <c r="B266" s="104"/>
      <c r="C266" s="104">
        <v>141</v>
      </c>
      <c r="D266" s="104"/>
      <c r="E266" s="104" t="str">
        <f ca="1">OFFSET('Impact Inputs'!A$6,C266,0)</f>
        <v>Impact 48</v>
      </c>
      <c r="F266" s="104" t="str">
        <f ca="1">OFFSET('Impact Inputs'!C$6,C266,0)</f>
        <v>-</v>
      </c>
      <c r="G266" s="104"/>
      <c r="H266" s="104"/>
      <c r="I266" s="104"/>
      <c r="J266" s="104"/>
      <c r="K266" s="125">
        <f t="shared" ca="1" si="122"/>
        <v>0</v>
      </c>
      <c r="L266" s="125">
        <f t="shared" ca="1" si="130"/>
        <v>0</v>
      </c>
      <c r="M266" s="125">
        <f t="shared" ca="1" si="130"/>
        <v>0</v>
      </c>
      <c r="N266" s="125">
        <f t="shared" ca="1" si="130"/>
        <v>0</v>
      </c>
      <c r="O266" s="125">
        <f t="shared" ca="1" si="130"/>
        <v>0</v>
      </c>
      <c r="P266" s="125">
        <f t="shared" ca="1" si="130"/>
        <v>0</v>
      </c>
      <c r="Q266" s="125">
        <f t="shared" ca="1" si="130"/>
        <v>0</v>
      </c>
      <c r="R266" s="125">
        <f t="shared" ca="1" si="130"/>
        <v>0</v>
      </c>
      <c r="S266" s="125">
        <f t="shared" ref="L266:BH268" ca="1" si="131">SUMPRODUCT(OFFSET(S$7,0,0,S$2-$K$2+1,1),N(OFFSET(OFFSET(S214,0,0,1,-1*(S$2-$K$2+1)),0,S$2-$K$2+1-ROW(OFFSET($A$1,0,0,S$2-$K$2+1,1)),1,1)))</f>
        <v>0</v>
      </c>
      <c r="T266" s="125">
        <f t="shared" ca="1" si="131"/>
        <v>0</v>
      </c>
      <c r="U266" s="125">
        <f t="shared" ca="1" si="131"/>
        <v>0</v>
      </c>
      <c r="V266" s="125">
        <f t="shared" ca="1" si="131"/>
        <v>0</v>
      </c>
      <c r="W266" s="125">
        <f t="shared" ca="1" si="131"/>
        <v>0</v>
      </c>
      <c r="X266" s="125">
        <f t="shared" ca="1" si="131"/>
        <v>0</v>
      </c>
      <c r="Y266" s="125">
        <f t="shared" ca="1" si="131"/>
        <v>0</v>
      </c>
      <c r="Z266" s="125">
        <f t="shared" ca="1" si="131"/>
        <v>0</v>
      </c>
      <c r="AA266" s="125">
        <f t="shared" ca="1" si="131"/>
        <v>0</v>
      </c>
      <c r="AB266" s="125">
        <f t="shared" ca="1" si="131"/>
        <v>0</v>
      </c>
      <c r="AC266" s="125">
        <f t="shared" ca="1" si="131"/>
        <v>0</v>
      </c>
      <c r="AD266" s="125">
        <f t="shared" ca="1" si="131"/>
        <v>0</v>
      </c>
      <c r="AE266" s="125">
        <f t="shared" ca="1" si="131"/>
        <v>0</v>
      </c>
      <c r="AF266" s="125">
        <f t="shared" ca="1" si="131"/>
        <v>0</v>
      </c>
      <c r="AG266" s="125">
        <f t="shared" ca="1" si="131"/>
        <v>0</v>
      </c>
      <c r="AH266" s="125">
        <f t="shared" ca="1" si="131"/>
        <v>0</v>
      </c>
      <c r="AI266" s="125">
        <f t="shared" ca="1" si="131"/>
        <v>0</v>
      </c>
      <c r="AJ266" s="125">
        <f t="shared" ca="1" si="131"/>
        <v>0</v>
      </c>
      <c r="AK266" s="125">
        <f t="shared" ca="1" si="131"/>
        <v>0</v>
      </c>
      <c r="AL266" s="125">
        <f t="shared" ca="1" si="131"/>
        <v>0</v>
      </c>
      <c r="AM266" s="125">
        <f t="shared" ca="1" si="131"/>
        <v>0</v>
      </c>
      <c r="AN266" s="125">
        <f t="shared" ca="1" si="131"/>
        <v>0</v>
      </c>
      <c r="AO266" s="125">
        <f t="shared" ca="1" si="131"/>
        <v>0</v>
      </c>
      <c r="AP266" s="125">
        <f t="shared" ca="1" si="131"/>
        <v>0</v>
      </c>
      <c r="AQ266" s="125">
        <f t="shared" ca="1" si="131"/>
        <v>0</v>
      </c>
      <c r="AR266" s="125">
        <f t="shared" ca="1" si="131"/>
        <v>0</v>
      </c>
      <c r="AS266" s="125">
        <f t="shared" ca="1" si="131"/>
        <v>0</v>
      </c>
      <c r="AT266" s="125">
        <f t="shared" ca="1" si="131"/>
        <v>0</v>
      </c>
      <c r="AU266" s="125">
        <f t="shared" ca="1" si="131"/>
        <v>0</v>
      </c>
      <c r="AV266" s="125">
        <f t="shared" ca="1" si="131"/>
        <v>0</v>
      </c>
      <c r="AW266" s="125">
        <f t="shared" ca="1" si="131"/>
        <v>0</v>
      </c>
      <c r="AX266" s="125">
        <f t="shared" ca="1" si="131"/>
        <v>0</v>
      </c>
      <c r="AY266" s="125">
        <f t="shared" ca="1" si="131"/>
        <v>0</v>
      </c>
      <c r="AZ266" s="125">
        <f t="shared" ca="1" si="131"/>
        <v>0</v>
      </c>
      <c r="BA266" s="125">
        <f t="shared" ca="1" si="131"/>
        <v>0</v>
      </c>
      <c r="BB266" s="125">
        <f t="shared" ca="1" si="131"/>
        <v>0</v>
      </c>
      <c r="BC266" s="125">
        <f t="shared" ca="1" si="131"/>
        <v>0</v>
      </c>
      <c r="BD266" s="125">
        <f t="shared" ca="1" si="131"/>
        <v>0</v>
      </c>
      <c r="BE266" s="125">
        <f t="shared" ca="1" si="131"/>
        <v>0</v>
      </c>
      <c r="BF266" s="125">
        <f t="shared" ca="1" si="131"/>
        <v>0</v>
      </c>
      <c r="BG266" s="125">
        <f t="shared" ca="1" si="131"/>
        <v>0</v>
      </c>
      <c r="BH266" s="125">
        <f t="shared" ca="1" si="131"/>
        <v>0</v>
      </c>
    </row>
    <row r="267" spans="1:60">
      <c r="A267" s="104"/>
      <c r="B267" s="104"/>
      <c r="C267" s="106">
        <v>144</v>
      </c>
      <c r="D267" s="104"/>
      <c r="E267" s="104" t="str">
        <f ca="1">OFFSET('Impact Inputs'!A$6,C267,0)</f>
        <v>Impact 49</v>
      </c>
      <c r="F267" s="104" t="str">
        <f ca="1">OFFSET('Impact Inputs'!C$6,C267,0)</f>
        <v>-</v>
      </c>
      <c r="G267" s="104"/>
      <c r="H267" s="104"/>
      <c r="I267" s="104"/>
      <c r="J267" s="104"/>
      <c r="K267" s="125">
        <f t="shared" ca="1" si="122"/>
        <v>0</v>
      </c>
      <c r="L267" s="125">
        <f t="shared" ca="1" si="131"/>
        <v>0</v>
      </c>
      <c r="M267" s="125">
        <f t="shared" ca="1" si="131"/>
        <v>0</v>
      </c>
      <c r="N267" s="125">
        <f t="shared" ca="1" si="131"/>
        <v>0</v>
      </c>
      <c r="O267" s="125">
        <f t="shared" ca="1" si="131"/>
        <v>0</v>
      </c>
      <c r="P267" s="125">
        <f t="shared" ca="1" si="131"/>
        <v>0</v>
      </c>
      <c r="Q267" s="125">
        <f t="shared" ca="1" si="131"/>
        <v>0</v>
      </c>
      <c r="R267" s="125">
        <f t="shared" ca="1" si="131"/>
        <v>0</v>
      </c>
      <c r="S267" s="125">
        <f t="shared" ca="1" si="131"/>
        <v>0</v>
      </c>
      <c r="T267" s="125">
        <f t="shared" ca="1" si="131"/>
        <v>0</v>
      </c>
      <c r="U267" s="125">
        <f t="shared" ca="1" si="131"/>
        <v>0</v>
      </c>
      <c r="V267" s="125">
        <f t="shared" ca="1" si="131"/>
        <v>0</v>
      </c>
      <c r="W267" s="125">
        <f t="shared" ca="1" si="131"/>
        <v>0</v>
      </c>
      <c r="X267" s="125">
        <f t="shared" ca="1" si="131"/>
        <v>0</v>
      </c>
      <c r="Y267" s="125">
        <f t="shared" ca="1" si="131"/>
        <v>0</v>
      </c>
      <c r="Z267" s="125">
        <f t="shared" ca="1" si="131"/>
        <v>0</v>
      </c>
      <c r="AA267" s="125">
        <f t="shared" ca="1" si="131"/>
        <v>0</v>
      </c>
      <c r="AB267" s="125">
        <f t="shared" ca="1" si="131"/>
        <v>0</v>
      </c>
      <c r="AC267" s="125">
        <f t="shared" ca="1" si="131"/>
        <v>0</v>
      </c>
      <c r="AD267" s="125">
        <f t="shared" ca="1" si="131"/>
        <v>0</v>
      </c>
      <c r="AE267" s="125">
        <f t="shared" ca="1" si="131"/>
        <v>0</v>
      </c>
      <c r="AF267" s="125">
        <f t="shared" ca="1" si="131"/>
        <v>0</v>
      </c>
      <c r="AG267" s="125">
        <f t="shared" ca="1" si="131"/>
        <v>0</v>
      </c>
      <c r="AH267" s="125">
        <f t="shared" ca="1" si="131"/>
        <v>0</v>
      </c>
      <c r="AI267" s="125">
        <f t="shared" ca="1" si="131"/>
        <v>0</v>
      </c>
      <c r="AJ267" s="125">
        <f t="shared" ca="1" si="131"/>
        <v>0</v>
      </c>
      <c r="AK267" s="125">
        <f t="shared" ca="1" si="131"/>
        <v>0</v>
      </c>
      <c r="AL267" s="125">
        <f t="shared" ca="1" si="131"/>
        <v>0</v>
      </c>
      <c r="AM267" s="125">
        <f t="shared" ca="1" si="131"/>
        <v>0</v>
      </c>
      <c r="AN267" s="125">
        <f t="shared" ca="1" si="131"/>
        <v>0</v>
      </c>
      <c r="AO267" s="125">
        <f t="shared" ca="1" si="131"/>
        <v>0</v>
      </c>
      <c r="AP267" s="125">
        <f t="shared" ca="1" si="131"/>
        <v>0</v>
      </c>
      <c r="AQ267" s="125">
        <f t="shared" ca="1" si="131"/>
        <v>0</v>
      </c>
      <c r="AR267" s="125">
        <f t="shared" ca="1" si="131"/>
        <v>0</v>
      </c>
      <c r="AS267" s="125">
        <f t="shared" ca="1" si="131"/>
        <v>0</v>
      </c>
      <c r="AT267" s="125">
        <f t="shared" ca="1" si="131"/>
        <v>0</v>
      </c>
      <c r="AU267" s="125">
        <f t="shared" ca="1" si="131"/>
        <v>0</v>
      </c>
      <c r="AV267" s="125">
        <f t="shared" ca="1" si="131"/>
        <v>0</v>
      </c>
      <c r="AW267" s="125">
        <f t="shared" ca="1" si="131"/>
        <v>0</v>
      </c>
      <c r="AX267" s="125">
        <f t="shared" ca="1" si="131"/>
        <v>0</v>
      </c>
      <c r="AY267" s="125">
        <f t="shared" ca="1" si="131"/>
        <v>0</v>
      </c>
      <c r="AZ267" s="125">
        <f t="shared" ca="1" si="131"/>
        <v>0</v>
      </c>
      <c r="BA267" s="125">
        <f t="shared" ca="1" si="131"/>
        <v>0</v>
      </c>
      <c r="BB267" s="125">
        <f t="shared" ca="1" si="131"/>
        <v>0</v>
      </c>
      <c r="BC267" s="125">
        <f t="shared" ca="1" si="131"/>
        <v>0</v>
      </c>
      <c r="BD267" s="125">
        <f t="shared" ca="1" si="131"/>
        <v>0</v>
      </c>
      <c r="BE267" s="125">
        <f t="shared" ca="1" si="131"/>
        <v>0</v>
      </c>
      <c r="BF267" s="125">
        <f t="shared" ca="1" si="131"/>
        <v>0</v>
      </c>
      <c r="BG267" s="125">
        <f t="shared" ca="1" si="131"/>
        <v>0</v>
      </c>
      <c r="BH267" s="125">
        <f t="shared" ca="1" si="131"/>
        <v>0</v>
      </c>
    </row>
    <row r="268" spans="1:60">
      <c r="A268" s="104"/>
      <c r="B268" s="104"/>
      <c r="C268" s="106">
        <v>147</v>
      </c>
      <c r="D268" s="104"/>
      <c r="E268" s="104" t="str">
        <f ca="1">OFFSET('Impact Inputs'!A$6,C268,0)</f>
        <v>Impact 50</v>
      </c>
      <c r="F268" s="104" t="str">
        <f ca="1">OFFSET('Impact Inputs'!C$6,C268,0)</f>
        <v>-</v>
      </c>
      <c r="G268" s="104"/>
      <c r="H268" s="104"/>
      <c r="I268" s="104"/>
      <c r="J268" s="104"/>
      <c r="K268" s="125">
        <f t="shared" ca="1" si="122"/>
        <v>0</v>
      </c>
      <c r="L268" s="125">
        <f t="shared" ca="1" si="131"/>
        <v>0</v>
      </c>
      <c r="M268" s="125">
        <f t="shared" ca="1" si="131"/>
        <v>0</v>
      </c>
      <c r="N268" s="125">
        <f t="shared" ca="1" si="131"/>
        <v>0</v>
      </c>
      <c r="O268" s="125">
        <f t="shared" ca="1" si="131"/>
        <v>0</v>
      </c>
      <c r="P268" s="125">
        <f t="shared" ca="1" si="131"/>
        <v>0</v>
      </c>
      <c r="Q268" s="125">
        <f t="shared" ca="1" si="131"/>
        <v>0</v>
      </c>
      <c r="R268" s="125">
        <f t="shared" ca="1" si="131"/>
        <v>0</v>
      </c>
      <c r="S268" s="125">
        <f t="shared" ca="1" si="131"/>
        <v>0</v>
      </c>
      <c r="T268" s="125">
        <f t="shared" ca="1" si="131"/>
        <v>0</v>
      </c>
      <c r="U268" s="125">
        <f t="shared" ca="1" si="131"/>
        <v>0</v>
      </c>
      <c r="V268" s="125">
        <f t="shared" ca="1" si="131"/>
        <v>0</v>
      </c>
      <c r="W268" s="125">
        <f t="shared" ca="1" si="131"/>
        <v>0</v>
      </c>
      <c r="X268" s="125">
        <f t="shared" ca="1" si="131"/>
        <v>0</v>
      </c>
      <c r="Y268" s="125">
        <f t="shared" ca="1" si="131"/>
        <v>0</v>
      </c>
      <c r="Z268" s="125">
        <f t="shared" ca="1" si="131"/>
        <v>0</v>
      </c>
      <c r="AA268" s="125">
        <f t="shared" ca="1" si="131"/>
        <v>0</v>
      </c>
      <c r="AB268" s="125">
        <f t="shared" ca="1" si="131"/>
        <v>0</v>
      </c>
      <c r="AC268" s="125">
        <f t="shared" ca="1" si="131"/>
        <v>0</v>
      </c>
      <c r="AD268" s="125">
        <f t="shared" ca="1" si="131"/>
        <v>0</v>
      </c>
      <c r="AE268" s="125">
        <f t="shared" ca="1" si="131"/>
        <v>0</v>
      </c>
      <c r="AF268" s="125">
        <f t="shared" ca="1" si="131"/>
        <v>0</v>
      </c>
      <c r="AG268" s="125">
        <f t="shared" ca="1" si="131"/>
        <v>0</v>
      </c>
      <c r="AH268" s="125">
        <f t="shared" ca="1" si="131"/>
        <v>0</v>
      </c>
      <c r="AI268" s="125">
        <f t="shared" ca="1" si="131"/>
        <v>0</v>
      </c>
      <c r="AJ268" s="125">
        <f t="shared" ca="1" si="131"/>
        <v>0</v>
      </c>
      <c r="AK268" s="125">
        <f t="shared" ca="1" si="131"/>
        <v>0</v>
      </c>
      <c r="AL268" s="125">
        <f t="shared" ca="1" si="131"/>
        <v>0</v>
      </c>
      <c r="AM268" s="125">
        <f t="shared" ca="1" si="131"/>
        <v>0</v>
      </c>
      <c r="AN268" s="125">
        <f t="shared" ca="1" si="131"/>
        <v>0</v>
      </c>
      <c r="AO268" s="125">
        <f t="shared" ca="1" si="131"/>
        <v>0</v>
      </c>
      <c r="AP268" s="125">
        <f t="shared" ca="1" si="131"/>
        <v>0</v>
      </c>
      <c r="AQ268" s="125">
        <f t="shared" ca="1" si="131"/>
        <v>0</v>
      </c>
      <c r="AR268" s="125">
        <f t="shared" ca="1" si="131"/>
        <v>0</v>
      </c>
      <c r="AS268" s="125">
        <f t="shared" ca="1" si="131"/>
        <v>0</v>
      </c>
      <c r="AT268" s="125">
        <f t="shared" ca="1" si="131"/>
        <v>0</v>
      </c>
      <c r="AU268" s="125">
        <f t="shared" ca="1" si="131"/>
        <v>0</v>
      </c>
      <c r="AV268" s="125">
        <f t="shared" ca="1" si="131"/>
        <v>0</v>
      </c>
      <c r="AW268" s="125">
        <f t="shared" ca="1" si="131"/>
        <v>0</v>
      </c>
      <c r="AX268" s="125">
        <f t="shared" ca="1" si="131"/>
        <v>0</v>
      </c>
      <c r="AY268" s="125">
        <f t="shared" ca="1" si="131"/>
        <v>0</v>
      </c>
      <c r="AZ268" s="125">
        <f t="shared" ca="1" si="131"/>
        <v>0</v>
      </c>
      <c r="BA268" s="125">
        <f t="shared" ca="1" si="131"/>
        <v>0</v>
      </c>
      <c r="BB268" s="125">
        <f t="shared" ca="1" si="131"/>
        <v>0</v>
      </c>
      <c r="BC268" s="125">
        <f t="shared" ca="1" si="131"/>
        <v>0</v>
      </c>
      <c r="BD268" s="125">
        <f t="shared" ca="1" si="131"/>
        <v>0</v>
      </c>
      <c r="BE268" s="125">
        <f t="shared" ca="1" si="131"/>
        <v>0</v>
      </c>
      <c r="BF268" s="125">
        <f t="shared" ca="1" si="131"/>
        <v>0</v>
      </c>
      <c r="BG268" s="125">
        <f t="shared" ca="1" si="131"/>
        <v>0</v>
      </c>
      <c r="BH268" s="125">
        <f t="shared" ca="1" si="131"/>
        <v>0</v>
      </c>
    </row>
    <row r="269" spans="1:60">
      <c r="A269" s="104"/>
      <c r="B269" s="104"/>
      <c r="C269" s="104"/>
      <c r="D269" s="104"/>
      <c r="E269" s="104"/>
      <c r="F269" s="104"/>
      <c r="G269" s="104"/>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row>
    <row r="270" spans="1:60" ht="15">
      <c r="A270" s="104"/>
      <c r="B270" s="104"/>
      <c r="C270" s="104"/>
      <c r="D270" s="124" t="s">
        <v>304</v>
      </c>
      <c r="E270" s="104"/>
      <c r="F270" s="124" t="s">
        <v>74</v>
      </c>
      <c r="G270" s="134"/>
      <c r="H270" s="23" t="s">
        <v>106</v>
      </c>
      <c r="I270" s="23" t="s">
        <v>105</v>
      </c>
      <c r="J270" s="23" t="str">
        <f>'Primary Inputs'!$C$17&amp;"-Year NPV"</f>
        <v>50-Year NPV</v>
      </c>
      <c r="K270" s="182">
        <f>K218</f>
        <v>2017</v>
      </c>
      <c r="L270" s="182">
        <f t="shared" ref="L270:BH270" si="132">L218</f>
        <v>2018</v>
      </c>
      <c r="M270" s="182">
        <f t="shared" si="132"/>
        <v>2019</v>
      </c>
      <c r="N270" s="182">
        <f t="shared" si="132"/>
        <v>2020</v>
      </c>
      <c r="O270" s="182">
        <f t="shared" si="132"/>
        <v>2021</v>
      </c>
      <c r="P270" s="182">
        <f t="shared" si="132"/>
        <v>2022</v>
      </c>
      <c r="Q270" s="182">
        <f t="shared" si="132"/>
        <v>2023</v>
      </c>
      <c r="R270" s="182">
        <f t="shared" si="132"/>
        <v>2024</v>
      </c>
      <c r="S270" s="182">
        <f t="shared" si="132"/>
        <v>2025</v>
      </c>
      <c r="T270" s="182">
        <f t="shared" si="132"/>
        <v>2026</v>
      </c>
      <c r="U270" s="182">
        <f t="shared" si="132"/>
        <v>2027</v>
      </c>
      <c r="V270" s="182">
        <f t="shared" si="132"/>
        <v>2028</v>
      </c>
      <c r="W270" s="182">
        <f t="shared" si="132"/>
        <v>2029</v>
      </c>
      <c r="X270" s="182">
        <f t="shared" si="132"/>
        <v>2030</v>
      </c>
      <c r="Y270" s="182">
        <f t="shared" si="132"/>
        <v>2031</v>
      </c>
      <c r="Z270" s="182">
        <f t="shared" si="132"/>
        <v>2032</v>
      </c>
      <c r="AA270" s="182">
        <f t="shared" si="132"/>
        <v>2033</v>
      </c>
      <c r="AB270" s="182">
        <f t="shared" si="132"/>
        <v>2034</v>
      </c>
      <c r="AC270" s="182">
        <f t="shared" si="132"/>
        <v>2035</v>
      </c>
      <c r="AD270" s="182">
        <f t="shared" si="132"/>
        <v>2036</v>
      </c>
      <c r="AE270" s="182">
        <f t="shared" si="132"/>
        <v>2037</v>
      </c>
      <c r="AF270" s="182">
        <f t="shared" si="132"/>
        <v>2038</v>
      </c>
      <c r="AG270" s="182">
        <f t="shared" si="132"/>
        <v>2039</v>
      </c>
      <c r="AH270" s="182">
        <f t="shared" si="132"/>
        <v>2040</v>
      </c>
      <c r="AI270" s="182">
        <f t="shared" si="132"/>
        <v>2041</v>
      </c>
      <c r="AJ270" s="182">
        <f t="shared" si="132"/>
        <v>2042</v>
      </c>
      <c r="AK270" s="182">
        <f t="shared" si="132"/>
        <v>2043</v>
      </c>
      <c r="AL270" s="182">
        <f t="shared" si="132"/>
        <v>2044</v>
      </c>
      <c r="AM270" s="182">
        <f t="shared" si="132"/>
        <v>2045</v>
      </c>
      <c r="AN270" s="182">
        <f t="shared" si="132"/>
        <v>2046</v>
      </c>
      <c r="AO270" s="182">
        <f t="shared" si="132"/>
        <v>2047</v>
      </c>
      <c r="AP270" s="182">
        <f t="shared" si="132"/>
        <v>2048</v>
      </c>
      <c r="AQ270" s="182">
        <f t="shared" si="132"/>
        <v>2049</v>
      </c>
      <c r="AR270" s="182">
        <f t="shared" si="132"/>
        <v>2050</v>
      </c>
      <c r="AS270" s="182">
        <f t="shared" si="132"/>
        <v>2051</v>
      </c>
      <c r="AT270" s="182">
        <f t="shared" si="132"/>
        <v>2052</v>
      </c>
      <c r="AU270" s="182">
        <f t="shared" si="132"/>
        <v>2053</v>
      </c>
      <c r="AV270" s="182">
        <f t="shared" si="132"/>
        <v>2054</v>
      </c>
      <c r="AW270" s="182">
        <f t="shared" si="132"/>
        <v>2055</v>
      </c>
      <c r="AX270" s="182">
        <f t="shared" si="132"/>
        <v>2056</v>
      </c>
      <c r="AY270" s="182">
        <f t="shared" si="132"/>
        <v>2057</v>
      </c>
      <c r="AZ270" s="182">
        <f t="shared" si="132"/>
        <v>2058</v>
      </c>
      <c r="BA270" s="182">
        <f t="shared" si="132"/>
        <v>2059</v>
      </c>
      <c r="BB270" s="182">
        <f t="shared" si="132"/>
        <v>2060</v>
      </c>
      <c r="BC270" s="182">
        <f t="shared" si="132"/>
        <v>2061</v>
      </c>
      <c r="BD270" s="182">
        <f t="shared" si="132"/>
        <v>2062</v>
      </c>
      <c r="BE270" s="182">
        <f t="shared" si="132"/>
        <v>2063</v>
      </c>
      <c r="BF270" s="182">
        <f t="shared" si="132"/>
        <v>2064</v>
      </c>
      <c r="BG270" s="182">
        <f t="shared" si="132"/>
        <v>2065</v>
      </c>
      <c r="BH270" s="182">
        <f t="shared" si="132"/>
        <v>2066</v>
      </c>
    </row>
    <row r="271" spans="1:60">
      <c r="A271" s="104"/>
      <c r="B271" s="104"/>
      <c r="C271" s="104">
        <v>0</v>
      </c>
      <c r="D271" s="104"/>
      <c r="E271" s="104" t="str">
        <f ca="1">OFFSET('Impact Inputs'!A$6,C271,0)</f>
        <v>Impact 1</v>
      </c>
      <c r="F271" s="104" t="str">
        <f ca="1">OFFSET('Impact Inputs'!C$6,C271,0)</f>
        <v>Efficiency gain - maximised overheads/capacity/resources</v>
      </c>
      <c r="G271" s="104"/>
      <c r="H271" s="125">
        <f ca="1">SUM(K271:O271)</f>
        <v>13790969.062769568</v>
      </c>
      <c r="I271" s="125">
        <f ca="1">SUM(K271:T271)</f>
        <v>13790969.062769568</v>
      </c>
      <c r="J271" s="125">
        <f ca="1">SUM(K271:BH271)</f>
        <v>13790969.062769568</v>
      </c>
      <c r="K271" s="125">
        <f t="shared" ref="K271:AP271" ca="1" si="133">K219*K$3</f>
        <v>0</v>
      </c>
      <c r="L271" s="125">
        <f t="shared" ca="1" si="133"/>
        <v>1603750.74774896</v>
      </c>
      <c r="M271" s="125">
        <f t="shared" ca="1" si="133"/>
        <v>2969908.7921277033</v>
      </c>
      <c r="N271" s="125">
        <f t="shared" ca="1" si="133"/>
        <v>4124873.3223995874</v>
      </c>
      <c r="O271" s="125">
        <f t="shared" ca="1" si="133"/>
        <v>5092436.2004933171</v>
      </c>
      <c r="P271" s="125">
        <f t="shared" ca="1" si="133"/>
        <v>0</v>
      </c>
      <c r="Q271" s="125">
        <f t="shared" ca="1" si="133"/>
        <v>0</v>
      </c>
      <c r="R271" s="125">
        <f t="shared" ca="1" si="133"/>
        <v>0</v>
      </c>
      <c r="S271" s="125">
        <f t="shared" ca="1" si="133"/>
        <v>0</v>
      </c>
      <c r="T271" s="125">
        <f t="shared" ca="1" si="133"/>
        <v>0</v>
      </c>
      <c r="U271" s="125">
        <f t="shared" ca="1" si="133"/>
        <v>0</v>
      </c>
      <c r="V271" s="125">
        <f t="shared" ca="1" si="133"/>
        <v>0</v>
      </c>
      <c r="W271" s="125">
        <f t="shared" ca="1" si="133"/>
        <v>0</v>
      </c>
      <c r="X271" s="125">
        <f t="shared" ca="1" si="133"/>
        <v>0</v>
      </c>
      <c r="Y271" s="125">
        <f t="shared" ca="1" si="133"/>
        <v>0</v>
      </c>
      <c r="Z271" s="125">
        <f t="shared" ca="1" si="133"/>
        <v>0</v>
      </c>
      <c r="AA271" s="125">
        <f t="shared" ca="1" si="133"/>
        <v>0</v>
      </c>
      <c r="AB271" s="125">
        <f t="shared" ca="1" si="133"/>
        <v>0</v>
      </c>
      <c r="AC271" s="125">
        <f t="shared" ca="1" si="133"/>
        <v>0</v>
      </c>
      <c r="AD271" s="125">
        <f t="shared" ca="1" si="133"/>
        <v>0</v>
      </c>
      <c r="AE271" s="125">
        <f t="shared" ca="1" si="133"/>
        <v>0</v>
      </c>
      <c r="AF271" s="125">
        <f t="shared" ca="1" si="133"/>
        <v>0</v>
      </c>
      <c r="AG271" s="125">
        <f t="shared" ca="1" si="133"/>
        <v>0</v>
      </c>
      <c r="AH271" s="125">
        <f t="shared" ca="1" si="133"/>
        <v>0</v>
      </c>
      <c r="AI271" s="125">
        <f t="shared" ca="1" si="133"/>
        <v>0</v>
      </c>
      <c r="AJ271" s="125">
        <f t="shared" ca="1" si="133"/>
        <v>0</v>
      </c>
      <c r="AK271" s="125">
        <f t="shared" ca="1" si="133"/>
        <v>0</v>
      </c>
      <c r="AL271" s="125">
        <f t="shared" ca="1" si="133"/>
        <v>0</v>
      </c>
      <c r="AM271" s="125">
        <f t="shared" ca="1" si="133"/>
        <v>0</v>
      </c>
      <c r="AN271" s="125">
        <f t="shared" ca="1" si="133"/>
        <v>0</v>
      </c>
      <c r="AO271" s="125">
        <f t="shared" ca="1" si="133"/>
        <v>0</v>
      </c>
      <c r="AP271" s="125">
        <f t="shared" ca="1" si="133"/>
        <v>0</v>
      </c>
      <c r="AQ271" s="125">
        <f t="shared" ref="AQ271:BG271" ca="1" si="134">AQ219*AQ$3</f>
        <v>0</v>
      </c>
      <c r="AR271" s="125">
        <f t="shared" ca="1" si="134"/>
        <v>0</v>
      </c>
      <c r="AS271" s="125">
        <f t="shared" ca="1" si="134"/>
        <v>0</v>
      </c>
      <c r="AT271" s="125">
        <f t="shared" ca="1" si="134"/>
        <v>0</v>
      </c>
      <c r="AU271" s="125">
        <f t="shared" ca="1" si="134"/>
        <v>0</v>
      </c>
      <c r="AV271" s="125">
        <f t="shared" ca="1" si="134"/>
        <v>0</v>
      </c>
      <c r="AW271" s="125">
        <f t="shared" ca="1" si="134"/>
        <v>0</v>
      </c>
      <c r="AX271" s="125">
        <f t="shared" ca="1" si="134"/>
        <v>0</v>
      </c>
      <c r="AY271" s="125">
        <f t="shared" ca="1" si="134"/>
        <v>0</v>
      </c>
      <c r="AZ271" s="125">
        <f t="shared" ca="1" si="134"/>
        <v>0</v>
      </c>
      <c r="BA271" s="125">
        <f t="shared" ca="1" si="134"/>
        <v>0</v>
      </c>
      <c r="BB271" s="125">
        <f t="shared" ca="1" si="134"/>
        <v>0</v>
      </c>
      <c r="BC271" s="125">
        <f t="shared" ca="1" si="134"/>
        <v>0</v>
      </c>
      <c r="BD271" s="125">
        <f t="shared" ca="1" si="134"/>
        <v>0</v>
      </c>
      <c r="BE271" s="125">
        <f t="shared" ca="1" si="134"/>
        <v>0</v>
      </c>
      <c r="BF271" s="125">
        <f t="shared" ca="1" si="134"/>
        <v>0</v>
      </c>
      <c r="BG271" s="125">
        <f t="shared" ca="1" si="134"/>
        <v>0</v>
      </c>
      <c r="BH271" s="125">
        <f t="shared" ref="BH271" ca="1" si="135">BH219*BH$3</f>
        <v>0</v>
      </c>
    </row>
    <row r="272" spans="1:60">
      <c r="A272" s="104"/>
      <c r="B272" s="104"/>
      <c r="C272" s="104">
        <v>3</v>
      </c>
      <c r="D272" s="104"/>
      <c r="E272" s="104" t="str">
        <f ca="1">OFFSET('Impact Inputs'!A$6,C272,0)</f>
        <v>Impact 2</v>
      </c>
      <c r="F272" s="104" t="str">
        <f ca="1">OFFSET('Impact Inputs'!C$6,C272,0)</f>
        <v>Quality-adjusted life year (QALY) gained</v>
      </c>
      <c r="G272" s="104"/>
      <c r="H272" s="125">
        <f t="shared" ref="H272:H320" ca="1" si="136">SUM(K272:O272)</f>
        <v>381092634.97753394</v>
      </c>
      <c r="I272" s="125">
        <f t="shared" ref="I272:I320" ca="1" si="137">SUM(K272:T272)</f>
        <v>567710714.87852943</v>
      </c>
      <c r="J272" s="125">
        <f t="shared" ref="J272:J320" ca="1" si="138">SUM(K272:BH272)</f>
        <v>567710714.87852943</v>
      </c>
      <c r="K272" s="125">
        <f t="shared" ref="K272:AP272" ca="1" si="139">K220*K$3</f>
        <v>0</v>
      </c>
      <c r="L272" s="125">
        <f t="shared" ca="1" si="139"/>
        <v>23719998.653723057</v>
      </c>
      <c r="M272" s="125">
        <f t="shared" ca="1" si="139"/>
        <v>65888885.149230696</v>
      </c>
      <c r="N272" s="125">
        <f t="shared" ca="1" si="139"/>
        <v>122016453.98005682</v>
      </c>
      <c r="O272" s="125">
        <f t="shared" ca="1" si="139"/>
        <v>169467297.19452336</v>
      </c>
      <c r="P272" s="125">
        <f t="shared" ca="1" si="139"/>
        <v>122044349.83144686</v>
      </c>
      <c r="Q272" s="125">
        <f t="shared" ca="1" si="139"/>
        <v>64573730.069548599</v>
      </c>
      <c r="R272" s="125">
        <f t="shared" ca="1" si="139"/>
        <v>0</v>
      </c>
      <c r="S272" s="125">
        <f t="shared" ca="1" si="139"/>
        <v>0</v>
      </c>
      <c r="T272" s="125">
        <f t="shared" ca="1" si="139"/>
        <v>0</v>
      </c>
      <c r="U272" s="125">
        <f t="shared" ca="1" si="139"/>
        <v>0</v>
      </c>
      <c r="V272" s="125">
        <f t="shared" ca="1" si="139"/>
        <v>0</v>
      </c>
      <c r="W272" s="125">
        <f t="shared" ca="1" si="139"/>
        <v>0</v>
      </c>
      <c r="X272" s="125">
        <f t="shared" ca="1" si="139"/>
        <v>0</v>
      </c>
      <c r="Y272" s="125">
        <f t="shared" ca="1" si="139"/>
        <v>0</v>
      </c>
      <c r="Z272" s="125">
        <f t="shared" ca="1" si="139"/>
        <v>0</v>
      </c>
      <c r="AA272" s="125">
        <f t="shared" ca="1" si="139"/>
        <v>0</v>
      </c>
      <c r="AB272" s="125">
        <f t="shared" ca="1" si="139"/>
        <v>0</v>
      </c>
      <c r="AC272" s="125">
        <f t="shared" ca="1" si="139"/>
        <v>0</v>
      </c>
      <c r="AD272" s="125">
        <f t="shared" ca="1" si="139"/>
        <v>0</v>
      </c>
      <c r="AE272" s="125">
        <f t="shared" ca="1" si="139"/>
        <v>0</v>
      </c>
      <c r="AF272" s="125">
        <f t="shared" ca="1" si="139"/>
        <v>0</v>
      </c>
      <c r="AG272" s="125">
        <f t="shared" ca="1" si="139"/>
        <v>0</v>
      </c>
      <c r="AH272" s="125">
        <f t="shared" ca="1" si="139"/>
        <v>0</v>
      </c>
      <c r="AI272" s="125">
        <f t="shared" ca="1" si="139"/>
        <v>0</v>
      </c>
      <c r="AJ272" s="125">
        <f t="shared" ca="1" si="139"/>
        <v>0</v>
      </c>
      <c r="AK272" s="125">
        <f t="shared" ca="1" si="139"/>
        <v>0</v>
      </c>
      <c r="AL272" s="125">
        <f t="shared" ca="1" si="139"/>
        <v>0</v>
      </c>
      <c r="AM272" s="125">
        <f t="shared" ca="1" si="139"/>
        <v>0</v>
      </c>
      <c r="AN272" s="125">
        <f t="shared" ca="1" si="139"/>
        <v>0</v>
      </c>
      <c r="AO272" s="125">
        <f t="shared" ca="1" si="139"/>
        <v>0</v>
      </c>
      <c r="AP272" s="125">
        <f t="shared" ca="1" si="139"/>
        <v>0</v>
      </c>
      <c r="AQ272" s="125">
        <f t="shared" ref="AQ272:BG272" ca="1" si="140">AQ220*AQ$3</f>
        <v>0</v>
      </c>
      <c r="AR272" s="125">
        <f t="shared" ca="1" si="140"/>
        <v>0</v>
      </c>
      <c r="AS272" s="125">
        <f t="shared" ca="1" si="140"/>
        <v>0</v>
      </c>
      <c r="AT272" s="125">
        <f t="shared" ca="1" si="140"/>
        <v>0</v>
      </c>
      <c r="AU272" s="125">
        <f t="shared" ca="1" si="140"/>
        <v>0</v>
      </c>
      <c r="AV272" s="125">
        <f t="shared" ca="1" si="140"/>
        <v>0</v>
      </c>
      <c r="AW272" s="125">
        <f t="shared" ca="1" si="140"/>
        <v>0</v>
      </c>
      <c r="AX272" s="125">
        <f t="shared" ca="1" si="140"/>
        <v>0</v>
      </c>
      <c r="AY272" s="125">
        <f t="shared" ca="1" si="140"/>
        <v>0</v>
      </c>
      <c r="AZ272" s="125">
        <f t="shared" ca="1" si="140"/>
        <v>0</v>
      </c>
      <c r="BA272" s="125">
        <f t="shared" ca="1" si="140"/>
        <v>0</v>
      </c>
      <c r="BB272" s="125">
        <f t="shared" ca="1" si="140"/>
        <v>0</v>
      </c>
      <c r="BC272" s="125">
        <f t="shared" ca="1" si="140"/>
        <v>0</v>
      </c>
      <c r="BD272" s="125">
        <f t="shared" ca="1" si="140"/>
        <v>0</v>
      </c>
      <c r="BE272" s="125">
        <f t="shared" ca="1" si="140"/>
        <v>0</v>
      </c>
      <c r="BF272" s="125">
        <f t="shared" ca="1" si="140"/>
        <v>0</v>
      </c>
      <c r="BG272" s="125">
        <f t="shared" ca="1" si="140"/>
        <v>0</v>
      </c>
      <c r="BH272" s="125">
        <f t="shared" ref="BH272" ca="1" si="141">BH220*BH$3</f>
        <v>0</v>
      </c>
    </row>
    <row r="273" spans="1:60" ht="15">
      <c r="A273" s="104"/>
      <c r="B273" s="104"/>
      <c r="C273" s="104">
        <v>6</v>
      </c>
      <c r="D273" s="104"/>
      <c r="E273" s="104" t="str">
        <f ca="1">OFFSET('Impact Inputs'!A$6,C273,0)</f>
        <v>Impact 3</v>
      </c>
      <c r="F273" s="104" t="str">
        <f ca="1">OFFSET('Impact Inputs'!C$6,C273,0)</f>
        <v>Tax income: Average annual income - Total</v>
      </c>
      <c r="G273" s="134"/>
      <c r="H273" s="125">
        <f t="shared" ca="1" si="136"/>
        <v>7970550.6036828244</v>
      </c>
      <c r="I273" s="125">
        <f t="shared" ca="1" si="137"/>
        <v>22954414.841343954</v>
      </c>
      <c r="J273" s="125">
        <f t="shared" ca="1" si="138"/>
        <v>43106080.974574968</v>
      </c>
      <c r="K273" s="125">
        <f t="shared" ref="K273:AP273" ca="1" si="142">K221*K$3</f>
        <v>0</v>
      </c>
      <c r="L273" s="125">
        <f t="shared" ca="1" si="142"/>
        <v>472745.41379833868</v>
      </c>
      <c r="M273" s="125">
        <f t="shared" ca="1" si="142"/>
        <v>1313181.7049953851</v>
      </c>
      <c r="N273" s="125">
        <f t="shared" ca="1" si="142"/>
        <v>2431817.9722136757</v>
      </c>
      <c r="O273" s="125">
        <f t="shared" ca="1" si="142"/>
        <v>3752805.512675425</v>
      </c>
      <c r="P273" s="125">
        <f t="shared" ca="1" si="142"/>
        <v>3474819.9191439115</v>
      </c>
      <c r="Q273" s="125">
        <f t="shared" ca="1" si="142"/>
        <v>3217425.851059177</v>
      </c>
      <c r="R273" s="125">
        <f t="shared" ca="1" si="142"/>
        <v>2979098.0102399788</v>
      </c>
      <c r="S273" s="125">
        <f t="shared" ca="1" si="142"/>
        <v>2758424.0835555359</v>
      </c>
      <c r="T273" s="125">
        <f t="shared" ca="1" si="142"/>
        <v>2554096.3736625332</v>
      </c>
      <c r="U273" s="125">
        <f t="shared" ca="1" si="142"/>
        <v>2364904.0496875304</v>
      </c>
      <c r="V273" s="125">
        <f t="shared" ca="1" si="142"/>
        <v>2189725.9719328987</v>
      </c>
      <c r="W273" s="125">
        <f t="shared" ca="1" si="142"/>
        <v>2027524.0480860171</v>
      </c>
      <c r="X273" s="125">
        <f t="shared" ca="1" si="142"/>
        <v>1877337.0815611265</v>
      </c>
      <c r="Y273" s="125">
        <f t="shared" ca="1" si="142"/>
        <v>1738275.0755195615</v>
      </c>
      <c r="Z273" s="125">
        <f t="shared" ca="1" si="142"/>
        <v>1609513.9588144089</v>
      </c>
      <c r="AA273" s="125">
        <f t="shared" ca="1" si="142"/>
        <v>1490290.7026059341</v>
      </c>
      <c r="AB273" s="125">
        <f t="shared" ca="1" si="142"/>
        <v>1379898.7987091981</v>
      </c>
      <c r="AC273" s="125">
        <f t="shared" ca="1" si="142"/>
        <v>1277684.0728788872</v>
      </c>
      <c r="AD273" s="125">
        <f t="shared" ca="1" si="142"/>
        <v>1183040.8082211919</v>
      </c>
      <c r="AE273" s="125">
        <f t="shared" ca="1" si="142"/>
        <v>1095408.1557603627</v>
      </c>
      <c r="AF273" s="125">
        <f t="shared" ca="1" si="142"/>
        <v>912840.12980030244</v>
      </c>
      <c r="AG273" s="125">
        <f t="shared" ca="1" si="142"/>
        <v>657395.15520597913</v>
      </c>
      <c r="AH273" s="125">
        <f t="shared" ca="1" si="142"/>
        <v>347828.12444760796</v>
      </c>
      <c r="AI273" s="125">
        <f t="shared" ca="1" si="142"/>
        <v>0</v>
      </c>
      <c r="AJ273" s="125">
        <f t="shared" ca="1" si="142"/>
        <v>0</v>
      </c>
      <c r="AK273" s="125">
        <f t="shared" ca="1" si="142"/>
        <v>0</v>
      </c>
      <c r="AL273" s="125">
        <f t="shared" ca="1" si="142"/>
        <v>0</v>
      </c>
      <c r="AM273" s="125">
        <f t="shared" ca="1" si="142"/>
        <v>0</v>
      </c>
      <c r="AN273" s="125">
        <f t="shared" ca="1" si="142"/>
        <v>0</v>
      </c>
      <c r="AO273" s="125">
        <f t="shared" ca="1" si="142"/>
        <v>0</v>
      </c>
      <c r="AP273" s="125">
        <f t="shared" ca="1" si="142"/>
        <v>0</v>
      </c>
      <c r="AQ273" s="125">
        <f t="shared" ref="AQ273:BG273" ca="1" si="143">AQ221*AQ$3</f>
        <v>0</v>
      </c>
      <c r="AR273" s="125">
        <f t="shared" ca="1" si="143"/>
        <v>0</v>
      </c>
      <c r="AS273" s="125">
        <f t="shared" ca="1" si="143"/>
        <v>0</v>
      </c>
      <c r="AT273" s="125">
        <f t="shared" ca="1" si="143"/>
        <v>0</v>
      </c>
      <c r="AU273" s="125">
        <f t="shared" ca="1" si="143"/>
        <v>0</v>
      </c>
      <c r="AV273" s="125">
        <f t="shared" ca="1" si="143"/>
        <v>0</v>
      </c>
      <c r="AW273" s="125">
        <f t="shared" ca="1" si="143"/>
        <v>0</v>
      </c>
      <c r="AX273" s="125">
        <f t="shared" ca="1" si="143"/>
        <v>0</v>
      </c>
      <c r="AY273" s="125">
        <f t="shared" ca="1" si="143"/>
        <v>0</v>
      </c>
      <c r="AZ273" s="125">
        <f t="shared" ca="1" si="143"/>
        <v>0</v>
      </c>
      <c r="BA273" s="125">
        <f t="shared" ca="1" si="143"/>
        <v>0</v>
      </c>
      <c r="BB273" s="125">
        <f t="shared" ca="1" si="143"/>
        <v>0</v>
      </c>
      <c r="BC273" s="125">
        <f t="shared" ca="1" si="143"/>
        <v>0</v>
      </c>
      <c r="BD273" s="125">
        <f t="shared" ca="1" si="143"/>
        <v>0</v>
      </c>
      <c r="BE273" s="125">
        <f t="shared" ca="1" si="143"/>
        <v>0</v>
      </c>
      <c r="BF273" s="125">
        <f t="shared" ca="1" si="143"/>
        <v>0</v>
      </c>
      <c r="BG273" s="125">
        <f t="shared" ca="1" si="143"/>
        <v>0</v>
      </c>
      <c r="BH273" s="125">
        <f t="shared" ref="BH273" ca="1" si="144">BH221*BH$3</f>
        <v>0</v>
      </c>
    </row>
    <row r="274" spans="1:60">
      <c r="A274" s="104"/>
      <c r="B274" s="104"/>
      <c r="C274" s="106">
        <v>9</v>
      </c>
      <c r="D274" s="104"/>
      <c r="E274" s="104" t="str">
        <f ca="1">OFFSET('Impact Inputs'!A$6,C274,0)</f>
        <v>Impact 4</v>
      </c>
      <c r="F274" s="104" t="str">
        <f ca="1">OFFSET('Impact Inputs'!C$6,C274,0)</f>
        <v>Average annual income - Total</v>
      </c>
      <c r="G274" s="104"/>
      <c r="H274" s="125">
        <f t="shared" ca="1" si="136"/>
        <v>44020482.99009119</v>
      </c>
      <c r="I274" s="125">
        <f t="shared" ca="1" si="137"/>
        <v>126774733.42983226</v>
      </c>
      <c r="J274" s="125">
        <f t="shared" ca="1" si="138"/>
        <v>238070190.96447369</v>
      </c>
      <c r="K274" s="125">
        <f t="shared" ref="K274:AP274" ca="1" si="145">K222*K$3</f>
        <v>0</v>
      </c>
      <c r="L274" s="125">
        <f t="shared" ca="1" si="145"/>
        <v>2610921.4383681128</v>
      </c>
      <c r="M274" s="125">
        <f t="shared" ca="1" si="145"/>
        <v>7252559.5510225343</v>
      </c>
      <c r="N274" s="125">
        <f t="shared" ca="1" si="145"/>
        <v>13430665.835226912</v>
      </c>
      <c r="O274" s="125">
        <f t="shared" ca="1" si="145"/>
        <v>20726336.165473633</v>
      </c>
      <c r="P274" s="125">
        <f t="shared" ca="1" si="145"/>
        <v>19191052.005068175</v>
      </c>
      <c r="Q274" s="125">
        <f t="shared" ca="1" si="145"/>
        <v>17769492.597285345</v>
      </c>
      <c r="R274" s="125">
        <f t="shared" ca="1" si="145"/>
        <v>16453233.886375321</v>
      </c>
      <c r="S274" s="125">
        <f t="shared" ca="1" si="145"/>
        <v>15234475.82071789</v>
      </c>
      <c r="T274" s="125">
        <f t="shared" ca="1" si="145"/>
        <v>14105996.130294343</v>
      </c>
      <c r="U274" s="125">
        <f t="shared" ca="1" si="145"/>
        <v>13061107.528050316</v>
      </c>
      <c r="V274" s="125">
        <f t="shared" ca="1" si="145"/>
        <v>12093618.081528071</v>
      </c>
      <c r="W274" s="125">
        <f t="shared" ca="1" si="145"/>
        <v>11197794.519933397</v>
      </c>
      <c r="X274" s="125">
        <f t="shared" ca="1" si="145"/>
        <v>10368328.259197587</v>
      </c>
      <c r="Y274" s="125">
        <f t="shared" ca="1" si="145"/>
        <v>9600303.9437014703</v>
      </c>
      <c r="Z274" s="125">
        <f t="shared" ca="1" si="145"/>
        <v>8889170.318242101</v>
      </c>
      <c r="AA274" s="125">
        <f t="shared" ca="1" si="145"/>
        <v>8230713.2576315757</v>
      </c>
      <c r="AB274" s="125">
        <f t="shared" ca="1" si="145"/>
        <v>7621030.7941033095</v>
      </c>
      <c r="AC274" s="125">
        <f t="shared" ca="1" si="145"/>
        <v>7056509.9945401018</v>
      </c>
      <c r="AD274" s="125">
        <f t="shared" ca="1" si="145"/>
        <v>6533805.5505000949</v>
      </c>
      <c r="AE274" s="125">
        <f t="shared" ca="1" si="145"/>
        <v>6049819.9541667541</v>
      </c>
      <c r="AF274" s="125">
        <f t="shared" ca="1" si="145"/>
        <v>5041516.6284722956</v>
      </c>
      <c r="AG274" s="125">
        <f t="shared" ca="1" si="145"/>
        <v>3630721.8517804593</v>
      </c>
      <c r="AH274" s="125">
        <f t="shared" ca="1" si="145"/>
        <v>1921016.8527938935</v>
      </c>
      <c r="AI274" s="125">
        <f t="shared" ca="1" si="145"/>
        <v>0</v>
      </c>
      <c r="AJ274" s="125">
        <f t="shared" ca="1" si="145"/>
        <v>0</v>
      </c>
      <c r="AK274" s="125">
        <f t="shared" ca="1" si="145"/>
        <v>0</v>
      </c>
      <c r="AL274" s="125">
        <f t="shared" ca="1" si="145"/>
        <v>0</v>
      </c>
      <c r="AM274" s="125">
        <f t="shared" ca="1" si="145"/>
        <v>0</v>
      </c>
      <c r="AN274" s="125">
        <f t="shared" ca="1" si="145"/>
        <v>0</v>
      </c>
      <c r="AO274" s="125">
        <f t="shared" ca="1" si="145"/>
        <v>0</v>
      </c>
      <c r="AP274" s="125">
        <f t="shared" ca="1" si="145"/>
        <v>0</v>
      </c>
      <c r="AQ274" s="125">
        <f t="shared" ref="AQ274:BG274" ca="1" si="146">AQ222*AQ$3</f>
        <v>0</v>
      </c>
      <c r="AR274" s="125">
        <f t="shared" ca="1" si="146"/>
        <v>0</v>
      </c>
      <c r="AS274" s="125">
        <f t="shared" ca="1" si="146"/>
        <v>0</v>
      </c>
      <c r="AT274" s="125">
        <f t="shared" ca="1" si="146"/>
        <v>0</v>
      </c>
      <c r="AU274" s="125">
        <f t="shared" ca="1" si="146"/>
        <v>0</v>
      </c>
      <c r="AV274" s="125">
        <f t="shared" ca="1" si="146"/>
        <v>0</v>
      </c>
      <c r="AW274" s="125">
        <f t="shared" ca="1" si="146"/>
        <v>0</v>
      </c>
      <c r="AX274" s="125">
        <f t="shared" ca="1" si="146"/>
        <v>0</v>
      </c>
      <c r="AY274" s="125">
        <f t="shared" ca="1" si="146"/>
        <v>0</v>
      </c>
      <c r="AZ274" s="125">
        <f t="shared" ca="1" si="146"/>
        <v>0</v>
      </c>
      <c r="BA274" s="125">
        <f t="shared" ca="1" si="146"/>
        <v>0</v>
      </c>
      <c r="BB274" s="125">
        <f t="shared" ca="1" si="146"/>
        <v>0</v>
      </c>
      <c r="BC274" s="125">
        <f t="shared" ca="1" si="146"/>
        <v>0</v>
      </c>
      <c r="BD274" s="125">
        <f t="shared" ca="1" si="146"/>
        <v>0</v>
      </c>
      <c r="BE274" s="125">
        <f t="shared" ca="1" si="146"/>
        <v>0</v>
      </c>
      <c r="BF274" s="125">
        <f t="shared" ca="1" si="146"/>
        <v>0</v>
      </c>
      <c r="BG274" s="125">
        <f t="shared" ca="1" si="146"/>
        <v>0</v>
      </c>
      <c r="BH274" s="125">
        <f t="shared" ref="BH274" ca="1" si="147">BH222*BH$3</f>
        <v>0</v>
      </c>
    </row>
    <row r="275" spans="1:60">
      <c r="A275" s="104"/>
      <c r="B275" s="104"/>
      <c r="C275" s="106">
        <v>12</v>
      </c>
      <c r="D275" s="104"/>
      <c r="E275" s="104" t="str">
        <f ca="1">OFFSET('Impact Inputs'!A$6,C275,0)</f>
        <v>Impact 5</v>
      </c>
      <c r="F275" s="104" t="str">
        <f ca="1">OFFSET('Impact Inputs'!C$6,C275,0)</f>
        <v>Average elective surgery</v>
      </c>
      <c r="G275" s="104"/>
      <c r="H275" s="125">
        <f t="shared" ca="1" si="136"/>
        <v>0</v>
      </c>
      <c r="I275" s="125">
        <f t="shared" ca="1" si="137"/>
        <v>0</v>
      </c>
      <c r="J275" s="125">
        <f t="shared" ca="1" si="138"/>
        <v>0</v>
      </c>
      <c r="K275" s="125">
        <f t="shared" ref="K275:AP275" ca="1" si="148">K223*K$3</f>
        <v>0</v>
      </c>
      <c r="L275" s="125">
        <f t="shared" ca="1" si="148"/>
        <v>0</v>
      </c>
      <c r="M275" s="125">
        <f t="shared" ca="1" si="148"/>
        <v>0</v>
      </c>
      <c r="N275" s="125">
        <f t="shared" ca="1" si="148"/>
        <v>0</v>
      </c>
      <c r="O275" s="125">
        <f t="shared" ca="1" si="148"/>
        <v>0</v>
      </c>
      <c r="P275" s="125">
        <f t="shared" ca="1" si="148"/>
        <v>0</v>
      </c>
      <c r="Q275" s="125">
        <f t="shared" ca="1" si="148"/>
        <v>0</v>
      </c>
      <c r="R275" s="125">
        <f t="shared" ca="1" si="148"/>
        <v>0</v>
      </c>
      <c r="S275" s="125">
        <f t="shared" ca="1" si="148"/>
        <v>0</v>
      </c>
      <c r="T275" s="125">
        <f t="shared" ca="1" si="148"/>
        <v>0</v>
      </c>
      <c r="U275" s="125">
        <f t="shared" ca="1" si="148"/>
        <v>0</v>
      </c>
      <c r="V275" s="125">
        <f t="shared" ca="1" si="148"/>
        <v>0</v>
      </c>
      <c r="W275" s="125">
        <f t="shared" ca="1" si="148"/>
        <v>0</v>
      </c>
      <c r="X275" s="125">
        <f t="shared" ca="1" si="148"/>
        <v>0</v>
      </c>
      <c r="Y275" s="125">
        <f t="shared" ca="1" si="148"/>
        <v>0</v>
      </c>
      <c r="Z275" s="125">
        <f t="shared" ca="1" si="148"/>
        <v>0</v>
      </c>
      <c r="AA275" s="125">
        <f t="shared" ca="1" si="148"/>
        <v>0</v>
      </c>
      <c r="AB275" s="125">
        <f t="shared" ca="1" si="148"/>
        <v>0</v>
      </c>
      <c r="AC275" s="125">
        <f t="shared" ca="1" si="148"/>
        <v>0</v>
      </c>
      <c r="AD275" s="125">
        <f t="shared" ca="1" si="148"/>
        <v>0</v>
      </c>
      <c r="AE275" s="125">
        <f t="shared" ca="1" si="148"/>
        <v>0</v>
      </c>
      <c r="AF275" s="125">
        <f t="shared" ca="1" si="148"/>
        <v>0</v>
      </c>
      <c r="AG275" s="125">
        <f t="shared" ca="1" si="148"/>
        <v>0</v>
      </c>
      <c r="AH275" s="125">
        <f t="shared" ca="1" si="148"/>
        <v>0</v>
      </c>
      <c r="AI275" s="125">
        <f t="shared" ca="1" si="148"/>
        <v>0</v>
      </c>
      <c r="AJ275" s="125">
        <f t="shared" ca="1" si="148"/>
        <v>0</v>
      </c>
      <c r="AK275" s="125">
        <f t="shared" ca="1" si="148"/>
        <v>0</v>
      </c>
      <c r="AL275" s="125">
        <f t="shared" ca="1" si="148"/>
        <v>0</v>
      </c>
      <c r="AM275" s="125">
        <f t="shared" ca="1" si="148"/>
        <v>0</v>
      </c>
      <c r="AN275" s="125">
        <f t="shared" ca="1" si="148"/>
        <v>0</v>
      </c>
      <c r="AO275" s="125">
        <f t="shared" ca="1" si="148"/>
        <v>0</v>
      </c>
      <c r="AP275" s="125">
        <f t="shared" ca="1" si="148"/>
        <v>0</v>
      </c>
      <c r="AQ275" s="125">
        <f t="shared" ref="AQ275:BG275" ca="1" si="149">AQ223*AQ$3</f>
        <v>0</v>
      </c>
      <c r="AR275" s="125">
        <f t="shared" ca="1" si="149"/>
        <v>0</v>
      </c>
      <c r="AS275" s="125">
        <f t="shared" ca="1" si="149"/>
        <v>0</v>
      </c>
      <c r="AT275" s="125">
        <f t="shared" ca="1" si="149"/>
        <v>0</v>
      </c>
      <c r="AU275" s="125">
        <f t="shared" ca="1" si="149"/>
        <v>0</v>
      </c>
      <c r="AV275" s="125">
        <f t="shared" ca="1" si="149"/>
        <v>0</v>
      </c>
      <c r="AW275" s="125">
        <f t="shared" ca="1" si="149"/>
        <v>0</v>
      </c>
      <c r="AX275" s="125">
        <f t="shared" ca="1" si="149"/>
        <v>0</v>
      </c>
      <c r="AY275" s="125">
        <f t="shared" ca="1" si="149"/>
        <v>0</v>
      </c>
      <c r="AZ275" s="125">
        <f t="shared" ca="1" si="149"/>
        <v>0</v>
      </c>
      <c r="BA275" s="125">
        <f t="shared" ca="1" si="149"/>
        <v>0</v>
      </c>
      <c r="BB275" s="125">
        <f t="shared" ca="1" si="149"/>
        <v>0</v>
      </c>
      <c r="BC275" s="125">
        <f t="shared" ca="1" si="149"/>
        <v>0</v>
      </c>
      <c r="BD275" s="125">
        <f t="shared" ca="1" si="149"/>
        <v>0</v>
      </c>
      <c r="BE275" s="125">
        <f t="shared" ca="1" si="149"/>
        <v>0</v>
      </c>
      <c r="BF275" s="125">
        <f t="shared" ca="1" si="149"/>
        <v>0</v>
      </c>
      <c r="BG275" s="125">
        <f t="shared" ca="1" si="149"/>
        <v>0</v>
      </c>
      <c r="BH275" s="125">
        <f t="shared" ref="BH275" ca="1" si="150">BH223*BH$3</f>
        <v>0</v>
      </c>
    </row>
    <row r="276" spans="1:60" ht="15">
      <c r="A276" s="104"/>
      <c r="B276" s="104"/>
      <c r="C276" s="104">
        <v>15</v>
      </c>
      <c r="D276" s="104"/>
      <c r="E276" s="104" t="str">
        <f ca="1">OFFSET('Impact Inputs'!A$6,C276,0)</f>
        <v>Impact 6</v>
      </c>
      <c r="F276" s="104" t="str">
        <f ca="1">OFFSET('Impact Inputs'!C$6,C276,0)</f>
        <v>Outpatient hospital visit</v>
      </c>
      <c r="G276" s="134"/>
      <c r="H276" s="125">
        <f t="shared" ca="1" si="136"/>
        <v>11297511.116058048</v>
      </c>
      <c r="I276" s="125">
        <f t="shared" ca="1" si="137"/>
        <v>16829813.86513425</v>
      </c>
      <c r="J276" s="125">
        <f t="shared" ca="1" si="138"/>
        <v>16829813.86513425</v>
      </c>
      <c r="K276" s="125">
        <f t="shared" ref="K276:AP276" ca="1" si="151">K224*K$3</f>
        <v>0</v>
      </c>
      <c r="L276" s="125">
        <f t="shared" ca="1" si="151"/>
        <v>703180.60195289738</v>
      </c>
      <c r="M276" s="125">
        <f t="shared" ca="1" si="151"/>
        <v>1953279.4498691591</v>
      </c>
      <c r="N276" s="125">
        <f t="shared" ca="1" si="151"/>
        <v>3617184.166424369</v>
      </c>
      <c r="O276" s="125">
        <f t="shared" ca="1" si="151"/>
        <v>5023866.8978116224</v>
      </c>
      <c r="P276" s="125">
        <f t="shared" ca="1" si="151"/>
        <v>3618011.1403993168</v>
      </c>
      <c r="Q276" s="125">
        <f t="shared" ca="1" si="151"/>
        <v>1914291.6086768869</v>
      </c>
      <c r="R276" s="125">
        <f t="shared" ca="1" si="151"/>
        <v>0</v>
      </c>
      <c r="S276" s="125">
        <f t="shared" ca="1" si="151"/>
        <v>0</v>
      </c>
      <c r="T276" s="125">
        <f t="shared" ca="1" si="151"/>
        <v>0</v>
      </c>
      <c r="U276" s="125">
        <f t="shared" ca="1" si="151"/>
        <v>0</v>
      </c>
      <c r="V276" s="125">
        <f t="shared" ca="1" si="151"/>
        <v>0</v>
      </c>
      <c r="W276" s="125">
        <f t="shared" ca="1" si="151"/>
        <v>0</v>
      </c>
      <c r="X276" s="125">
        <f t="shared" ca="1" si="151"/>
        <v>0</v>
      </c>
      <c r="Y276" s="125">
        <f t="shared" ca="1" si="151"/>
        <v>0</v>
      </c>
      <c r="Z276" s="125">
        <f t="shared" ca="1" si="151"/>
        <v>0</v>
      </c>
      <c r="AA276" s="125">
        <f t="shared" ca="1" si="151"/>
        <v>0</v>
      </c>
      <c r="AB276" s="125">
        <f t="shared" ca="1" si="151"/>
        <v>0</v>
      </c>
      <c r="AC276" s="125">
        <f t="shared" ca="1" si="151"/>
        <v>0</v>
      </c>
      <c r="AD276" s="125">
        <f t="shared" ca="1" si="151"/>
        <v>0</v>
      </c>
      <c r="AE276" s="125">
        <f t="shared" ca="1" si="151"/>
        <v>0</v>
      </c>
      <c r="AF276" s="125">
        <f t="shared" ca="1" si="151"/>
        <v>0</v>
      </c>
      <c r="AG276" s="125">
        <f t="shared" ca="1" si="151"/>
        <v>0</v>
      </c>
      <c r="AH276" s="125">
        <f t="shared" ca="1" si="151"/>
        <v>0</v>
      </c>
      <c r="AI276" s="125">
        <f t="shared" ca="1" si="151"/>
        <v>0</v>
      </c>
      <c r="AJ276" s="125">
        <f t="shared" ca="1" si="151"/>
        <v>0</v>
      </c>
      <c r="AK276" s="125">
        <f t="shared" ca="1" si="151"/>
        <v>0</v>
      </c>
      <c r="AL276" s="125">
        <f t="shared" ca="1" si="151"/>
        <v>0</v>
      </c>
      <c r="AM276" s="125">
        <f t="shared" ca="1" si="151"/>
        <v>0</v>
      </c>
      <c r="AN276" s="125">
        <f t="shared" ca="1" si="151"/>
        <v>0</v>
      </c>
      <c r="AO276" s="125">
        <f t="shared" ca="1" si="151"/>
        <v>0</v>
      </c>
      <c r="AP276" s="125">
        <f t="shared" ca="1" si="151"/>
        <v>0</v>
      </c>
      <c r="AQ276" s="125">
        <f t="shared" ref="AQ276:BG276" ca="1" si="152">AQ224*AQ$3</f>
        <v>0</v>
      </c>
      <c r="AR276" s="125">
        <f t="shared" ca="1" si="152"/>
        <v>0</v>
      </c>
      <c r="AS276" s="125">
        <f t="shared" ca="1" si="152"/>
        <v>0</v>
      </c>
      <c r="AT276" s="125">
        <f t="shared" ca="1" si="152"/>
        <v>0</v>
      </c>
      <c r="AU276" s="125">
        <f t="shared" ca="1" si="152"/>
        <v>0</v>
      </c>
      <c r="AV276" s="125">
        <f t="shared" ca="1" si="152"/>
        <v>0</v>
      </c>
      <c r="AW276" s="125">
        <f t="shared" ca="1" si="152"/>
        <v>0</v>
      </c>
      <c r="AX276" s="125">
        <f t="shared" ca="1" si="152"/>
        <v>0</v>
      </c>
      <c r="AY276" s="125">
        <f t="shared" ca="1" si="152"/>
        <v>0</v>
      </c>
      <c r="AZ276" s="125">
        <f t="shared" ca="1" si="152"/>
        <v>0</v>
      </c>
      <c r="BA276" s="125">
        <f t="shared" ca="1" si="152"/>
        <v>0</v>
      </c>
      <c r="BB276" s="125">
        <f t="shared" ca="1" si="152"/>
        <v>0</v>
      </c>
      <c r="BC276" s="125">
        <f t="shared" ca="1" si="152"/>
        <v>0</v>
      </c>
      <c r="BD276" s="125">
        <f t="shared" ca="1" si="152"/>
        <v>0</v>
      </c>
      <c r="BE276" s="125">
        <f t="shared" ca="1" si="152"/>
        <v>0</v>
      </c>
      <c r="BF276" s="125">
        <f t="shared" ca="1" si="152"/>
        <v>0</v>
      </c>
      <c r="BG276" s="125">
        <f t="shared" ca="1" si="152"/>
        <v>0</v>
      </c>
      <c r="BH276" s="125">
        <f t="shared" ref="BH276" ca="1" si="153">BH224*BH$3</f>
        <v>0</v>
      </c>
    </row>
    <row r="277" spans="1:60">
      <c r="A277" s="104"/>
      <c r="B277" s="104"/>
      <c r="C277" s="104">
        <v>18</v>
      </c>
      <c r="D277" s="104"/>
      <c r="E277" s="104" t="str">
        <f ca="1">OFFSET('Impact Inputs'!A$6,C277,0)</f>
        <v>Impact 7</v>
      </c>
      <c r="F277" s="104" t="str">
        <f ca="1">OFFSET('Impact Inputs'!C$6,C277,0)</f>
        <v>Ambulance call out</v>
      </c>
      <c r="G277" s="104"/>
      <c r="H277" s="125">
        <f t="shared" ca="1" si="136"/>
        <v>261725.67418867809</v>
      </c>
      <c r="I277" s="125">
        <f t="shared" ca="1" si="137"/>
        <v>389890.68787561014</v>
      </c>
      <c r="J277" s="125">
        <f t="shared" ca="1" si="138"/>
        <v>389890.68787561014</v>
      </c>
      <c r="K277" s="125">
        <f t="shared" ref="K277:AP277" ca="1" si="154">K225*K$3</f>
        <v>0</v>
      </c>
      <c r="L277" s="125">
        <f t="shared" ca="1" si="154"/>
        <v>16290.350611908789</v>
      </c>
      <c r="M277" s="125">
        <f t="shared" ca="1" si="154"/>
        <v>45250.973921968849</v>
      </c>
      <c r="N277" s="125">
        <f t="shared" ca="1" si="154"/>
        <v>83798.099855497843</v>
      </c>
      <c r="O277" s="125">
        <f t="shared" ca="1" si="154"/>
        <v>116386.24979930259</v>
      </c>
      <c r="P277" s="125">
        <f t="shared" ca="1" si="154"/>
        <v>83817.258085917492</v>
      </c>
      <c r="Q277" s="125">
        <f t="shared" ca="1" si="154"/>
        <v>44347.755601014534</v>
      </c>
      <c r="R277" s="125">
        <f t="shared" ca="1" si="154"/>
        <v>0</v>
      </c>
      <c r="S277" s="125">
        <f t="shared" ca="1" si="154"/>
        <v>0</v>
      </c>
      <c r="T277" s="125">
        <f t="shared" ca="1" si="154"/>
        <v>0</v>
      </c>
      <c r="U277" s="125">
        <f t="shared" ca="1" si="154"/>
        <v>0</v>
      </c>
      <c r="V277" s="125">
        <f t="shared" ca="1" si="154"/>
        <v>0</v>
      </c>
      <c r="W277" s="125">
        <f t="shared" ca="1" si="154"/>
        <v>0</v>
      </c>
      <c r="X277" s="125">
        <f t="shared" ca="1" si="154"/>
        <v>0</v>
      </c>
      <c r="Y277" s="125">
        <f t="shared" ca="1" si="154"/>
        <v>0</v>
      </c>
      <c r="Z277" s="125">
        <f t="shared" ca="1" si="154"/>
        <v>0</v>
      </c>
      <c r="AA277" s="125">
        <f t="shared" ca="1" si="154"/>
        <v>0</v>
      </c>
      <c r="AB277" s="125">
        <f t="shared" ca="1" si="154"/>
        <v>0</v>
      </c>
      <c r="AC277" s="125">
        <f t="shared" ca="1" si="154"/>
        <v>0</v>
      </c>
      <c r="AD277" s="125">
        <f t="shared" ca="1" si="154"/>
        <v>0</v>
      </c>
      <c r="AE277" s="125">
        <f t="shared" ca="1" si="154"/>
        <v>0</v>
      </c>
      <c r="AF277" s="125">
        <f t="shared" ca="1" si="154"/>
        <v>0</v>
      </c>
      <c r="AG277" s="125">
        <f t="shared" ca="1" si="154"/>
        <v>0</v>
      </c>
      <c r="AH277" s="125">
        <f t="shared" ca="1" si="154"/>
        <v>0</v>
      </c>
      <c r="AI277" s="125">
        <f t="shared" ca="1" si="154"/>
        <v>0</v>
      </c>
      <c r="AJ277" s="125">
        <f t="shared" ca="1" si="154"/>
        <v>0</v>
      </c>
      <c r="AK277" s="125">
        <f t="shared" ca="1" si="154"/>
        <v>0</v>
      </c>
      <c r="AL277" s="125">
        <f t="shared" ca="1" si="154"/>
        <v>0</v>
      </c>
      <c r="AM277" s="125">
        <f t="shared" ca="1" si="154"/>
        <v>0</v>
      </c>
      <c r="AN277" s="125">
        <f t="shared" ca="1" si="154"/>
        <v>0</v>
      </c>
      <c r="AO277" s="125">
        <f t="shared" ca="1" si="154"/>
        <v>0</v>
      </c>
      <c r="AP277" s="125">
        <f t="shared" ca="1" si="154"/>
        <v>0</v>
      </c>
      <c r="AQ277" s="125">
        <f t="shared" ref="AQ277:BG277" ca="1" si="155">AQ225*AQ$3</f>
        <v>0</v>
      </c>
      <c r="AR277" s="125">
        <f t="shared" ca="1" si="155"/>
        <v>0</v>
      </c>
      <c r="AS277" s="125">
        <f t="shared" ca="1" si="155"/>
        <v>0</v>
      </c>
      <c r="AT277" s="125">
        <f t="shared" ca="1" si="155"/>
        <v>0</v>
      </c>
      <c r="AU277" s="125">
        <f t="shared" ca="1" si="155"/>
        <v>0</v>
      </c>
      <c r="AV277" s="125">
        <f t="shared" ca="1" si="155"/>
        <v>0</v>
      </c>
      <c r="AW277" s="125">
        <f t="shared" ca="1" si="155"/>
        <v>0</v>
      </c>
      <c r="AX277" s="125">
        <f t="shared" ca="1" si="155"/>
        <v>0</v>
      </c>
      <c r="AY277" s="125">
        <f t="shared" ca="1" si="155"/>
        <v>0</v>
      </c>
      <c r="AZ277" s="125">
        <f t="shared" ca="1" si="155"/>
        <v>0</v>
      </c>
      <c r="BA277" s="125">
        <f t="shared" ca="1" si="155"/>
        <v>0</v>
      </c>
      <c r="BB277" s="125">
        <f t="shared" ca="1" si="155"/>
        <v>0</v>
      </c>
      <c r="BC277" s="125">
        <f t="shared" ca="1" si="155"/>
        <v>0</v>
      </c>
      <c r="BD277" s="125">
        <f t="shared" ca="1" si="155"/>
        <v>0</v>
      </c>
      <c r="BE277" s="125">
        <f t="shared" ca="1" si="155"/>
        <v>0</v>
      </c>
      <c r="BF277" s="125">
        <f t="shared" ca="1" si="155"/>
        <v>0</v>
      </c>
      <c r="BG277" s="125">
        <f t="shared" ca="1" si="155"/>
        <v>0</v>
      </c>
      <c r="BH277" s="125">
        <f t="shared" ref="BH277" ca="1" si="156">BH225*BH$3</f>
        <v>0</v>
      </c>
    </row>
    <row r="278" spans="1:60">
      <c r="A278" s="104"/>
      <c r="B278" s="104"/>
      <c r="C278" s="104">
        <v>21</v>
      </c>
      <c r="D278" s="104"/>
      <c r="E278" s="104" t="str">
        <f ca="1">OFFSET('Impact Inputs'!A$6,C278,0)</f>
        <v>Impact 8</v>
      </c>
      <c r="F278" s="104" t="str">
        <f ca="1">OFFSET('Impact Inputs'!C$6,C278,0)</f>
        <v>Emergency room</v>
      </c>
      <c r="G278" s="104"/>
      <c r="H278" s="125">
        <f t="shared" ca="1" si="136"/>
        <v>131804.29635401053</v>
      </c>
      <c r="I278" s="125">
        <f t="shared" ca="1" si="137"/>
        <v>196347.82842656621</v>
      </c>
      <c r="J278" s="125">
        <f t="shared" ca="1" si="138"/>
        <v>196347.82842656621</v>
      </c>
      <c r="K278" s="125">
        <f t="shared" ref="K278:AP278" ca="1" si="157">K226*K$3</f>
        <v>0</v>
      </c>
      <c r="L278" s="125">
        <f t="shared" ca="1" si="157"/>
        <v>8203.7736894504687</v>
      </c>
      <c r="M278" s="125">
        <f t="shared" ca="1" si="157"/>
        <v>22788.260248473522</v>
      </c>
      <c r="N278" s="125">
        <f t="shared" ca="1" si="157"/>
        <v>42200.481941617625</v>
      </c>
      <c r="O278" s="125">
        <f t="shared" ca="1" si="157"/>
        <v>58611.780474468913</v>
      </c>
      <c r="P278" s="125">
        <f t="shared" ca="1" si="157"/>
        <v>42210.129971325347</v>
      </c>
      <c r="Q278" s="125">
        <f t="shared" ca="1" si="157"/>
        <v>22333.402101230338</v>
      </c>
      <c r="R278" s="125">
        <f t="shared" ca="1" si="157"/>
        <v>0</v>
      </c>
      <c r="S278" s="125">
        <f t="shared" ca="1" si="157"/>
        <v>0</v>
      </c>
      <c r="T278" s="125">
        <f t="shared" ca="1" si="157"/>
        <v>0</v>
      </c>
      <c r="U278" s="125">
        <f t="shared" ca="1" si="157"/>
        <v>0</v>
      </c>
      <c r="V278" s="125">
        <f t="shared" ca="1" si="157"/>
        <v>0</v>
      </c>
      <c r="W278" s="125">
        <f t="shared" ca="1" si="157"/>
        <v>0</v>
      </c>
      <c r="X278" s="125">
        <f t="shared" ca="1" si="157"/>
        <v>0</v>
      </c>
      <c r="Y278" s="125">
        <f t="shared" ca="1" si="157"/>
        <v>0</v>
      </c>
      <c r="Z278" s="125">
        <f t="shared" ca="1" si="157"/>
        <v>0</v>
      </c>
      <c r="AA278" s="125">
        <f t="shared" ca="1" si="157"/>
        <v>0</v>
      </c>
      <c r="AB278" s="125">
        <f t="shared" ca="1" si="157"/>
        <v>0</v>
      </c>
      <c r="AC278" s="125">
        <f t="shared" ca="1" si="157"/>
        <v>0</v>
      </c>
      <c r="AD278" s="125">
        <f t="shared" ca="1" si="157"/>
        <v>0</v>
      </c>
      <c r="AE278" s="125">
        <f t="shared" ca="1" si="157"/>
        <v>0</v>
      </c>
      <c r="AF278" s="125">
        <f t="shared" ca="1" si="157"/>
        <v>0</v>
      </c>
      <c r="AG278" s="125">
        <f t="shared" ca="1" si="157"/>
        <v>0</v>
      </c>
      <c r="AH278" s="125">
        <f t="shared" ca="1" si="157"/>
        <v>0</v>
      </c>
      <c r="AI278" s="125">
        <f t="shared" ca="1" si="157"/>
        <v>0</v>
      </c>
      <c r="AJ278" s="125">
        <f t="shared" ca="1" si="157"/>
        <v>0</v>
      </c>
      <c r="AK278" s="125">
        <f t="shared" ca="1" si="157"/>
        <v>0</v>
      </c>
      <c r="AL278" s="125">
        <f t="shared" ca="1" si="157"/>
        <v>0</v>
      </c>
      <c r="AM278" s="125">
        <f t="shared" ca="1" si="157"/>
        <v>0</v>
      </c>
      <c r="AN278" s="125">
        <f t="shared" ca="1" si="157"/>
        <v>0</v>
      </c>
      <c r="AO278" s="125">
        <f t="shared" ca="1" si="157"/>
        <v>0</v>
      </c>
      <c r="AP278" s="125">
        <f t="shared" ca="1" si="157"/>
        <v>0</v>
      </c>
      <c r="AQ278" s="125">
        <f t="shared" ref="AQ278:BG278" ca="1" si="158">AQ226*AQ$3</f>
        <v>0</v>
      </c>
      <c r="AR278" s="125">
        <f t="shared" ca="1" si="158"/>
        <v>0</v>
      </c>
      <c r="AS278" s="125">
        <f t="shared" ca="1" si="158"/>
        <v>0</v>
      </c>
      <c r="AT278" s="125">
        <f t="shared" ca="1" si="158"/>
        <v>0</v>
      </c>
      <c r="AU278" s="125">
        <f t="shared" ca="1" si="158"/>
        <v>0</v>
      </c>
      <c r="AV278" s="125">
        <f t="shared" ca="1" si="158"/>
        <v>0</v>
      </c>
      <c r="AW278" s="125">
        <f t="shared" ca="1" si="158"/>
        <v>0</v>
      </c>
      <c r="AX278" s="125">
        <f t="shared" ca="1" si="158"/>
        <v>0</v>
      </c>
      <c r="AY278" s="125">
        <f t="shared" ca="1" si="158"/>
        <v>0</v>
      </c>
      <c r="AZ278" s="125">
        <f t="shared" ca="1" si="158"/>
        <v>0</v>
      </c>
      <c r="BA278" s="125">
        <f t="shared" ca="1" si="158"/>
        <v>0</v>
      </c>
      <c r="BB278" s="125">
        <f t="shared" ca="1" si="158"/>
        <v>0</v>
      </c>
      <c r="BC278" s="125">
        <f t="shared" ca="1" si="158"/>
        <v>0</v>
      </c>
      <c r="BD278" s="125">
        <f t="shared" ca="1" si="158"/>
        <v>0</v>
      </c>
      <c r="BE278" s="125">
        <f t="shared" ca="1" si="158"/>
        <v>0</v>
      </c>
      <c r="BF278" s="125">
        <f t="shared" ca="1" si="158"/>
        <v>0</v>
      </c>
      <c r="BG278" s="125">
        <f t="shared" ca="1" si="158"/>
        <v>0</v>
      </c>
      <c r="BH278" s="125">
        <f t="shared" ref="BH278" ca="1" si="159">BH226*BH$3</f>
        <v>0</v>
      </c>
    </row>
    <row r="279" spans="1:60">
      <c r="A279" s="104"/>
      <c r="B279" s="104"/>
      <c r="C279" s="106">
        <v>24</v>
      </c>
      <c r="D279" s="104"/>
      <c r="E279" s="104" t="str">
        <f ca="1">OFFSET('Impact Inputs'!A$6,C279,0)</f>
        <v>Impact 9</v>
      </c>
      <c r="F279" s="104" t="str">
        <f ca="1">OFFSET('Impact Inputs'!C$6,C279,0)</f>
        <v>Inpatient hospital visit</v>
      </c>
      <c r="G279" s="104"/>
      <c r="H279" s="125">
        <f t="shared" ca="1" si="136"/>
        <v>1789367.5956279698</v>
      </c>
      <c r="I279" s="125">
        <f t="shared" ca="1" si="137"/>
        <v>2665606.8988431529</v>
      </c>
      <c r="J279" s="125">
        <f t="shared" ca="1" si="138"/>
        <v>2665606.8988431529</v>
      </c>
      <c r="K279" s="125">
        <f t="shared" ref="K279:AP279" ca="1" si="160">K227*K$3</f>
        <v>0</v>
      </c>
      <c r="L279" s="125">
        <f t="shared" ca="1" si="160"/>
        <v>111373.96282091161</v>
      </c>
      <c r="M279" s="125">
        <f t="shared" ca="1" si="160"/>
        <v>309372.11894697667</v>
      </c>
      <c r="N279" s="125">
        <f t="shared" ca="1" si="160"/>
        <v>572911.33138329</v>
      </c>
      <c r="O279" s="125">
        <f t="shared" ca="1" si="160"/>
        <v>795710.18247679155</v>
      </c>
      <c r="P279" s="125">
        <f t="shared" ca="1" si="160"/>
        <v>573042.31248328602</v>
      </c>
      <c r="Q279" s="125">
        <f t="shared" ca="1" si="160"/>
        <v>303196.99073189736</v>
      </c>
      <c r="R279" s="125">
        <f t="shared" ca="1" si="160"/>
        <v>0</v>
      </c>
      <c r="S279" s="125">
        <f t="shared" ca="1" si="160"/>
        <v>0</v>
      </c>
      <c r="T279" s="125">
        <f t="shared" ca="1" si="160"/>
        <v>0</v>
      </c>
      <c r="U279" s="125">
        <f t="shared" ca="1" si="160"/>
        <v>0</v>
      </c>
      <c r="V279" s="125">
        <f t="shared" ca="1" si="160"/>
        <v>0</v>
      </c>
      <c r="W279" s="125">
        <f t="shared" ca="1" si="160"/>
        <v>0</v>
      </c>
      <c r="X279" s="125">
        <f t="shared" ca="1" si="160"/>
        <v>0</v>
      </c>
      <c r="Y279" s="125">
        <f t="shared" ca="1" si="160"/>
        <v>0</v>
      </c>
      <c r="Z279" s="125">
        <f t="shared" ca="1" si="160"/>
        <v>0</v>
      </c>
      <c r="AA279" s="125">
        <f t="shared" ca="1" si="160"/>
        <v>0</v>
      </c>
      <c r="AB279" s="125">
        <f t="shared" ca="1" si="160"/>
        <v>0</v>
      </c>
      <c r="AC279" s="125">
        <f t="shared" ca="1" si="160"/>
        <v>0</v>
      </c>
      <c r="AD279" s="125">
        <f t="shared" ca="1" si="160"/>
        <v>0</v>
      </c>
      <c r="AE279" s="125">
        <f t="shared" ca="1" si="160"/>
        <v>0</v>
      </c>
      <c r="AF279" s="125">
        <f t="shared" ca="1" si="160"/>
        <v>0</v>
      </c>
      <c r="AG279" s="125">
        <f t="shared" ca="1" si="160"/>
        <v>0</v>
      </c>
      <c r="AH279" s="125">
        <f t="shared" ca="1" si="160"/>
        <v>0</v>
      </c>
      <c r="AI279" s="125">
        <f t="shared" ca="1" si="160"/>
        <v>0</v>
      </c>
      <c r="AJ279" s="125">
        <f t="shared" ca="1" si="160"/>
        <v>0</v>
      </c>
      <c r="AK279" s="125">
        <f t="shared" ca="1" si="160"/>
        <v>0</v>
      </c>
      <c r="AL279" s="125">
        <f t="shared" ca="1" si="160"/>
        <v>0</v>
      </c>
      <c r="AM279" s="125">
        <f t="shared" ca="1" si="160"/>
        <v>0</v>
      </c>
      <c r="AN279" s="125">
        <f t="shared" ca="1" si="160"/>
        <v>0</v>
      </c>
      <c r="AO279" s="125">
        <f t="shared" ca="1" si="160"/>
        <v>0</v>
      </c>
      <c r="AP279" s="125">
        <f t="shared" ca="1" si="160"/>
        <v>0</v>
      </c>
      <c r="AQ279" s="125">
        <f t="shared" ref="AQ279:BG279" ca="1" si="161">AQ227*AQ$3</f>
        <v>0</v>
      </c>
      <c r="AR279" s="125">
        <f t="shared" ca="1" si="161"/>
        <v>0</v>
      </c>
      <c r="AS279" s="125">
        <f t="shared" ca="1" si="161"/>
        <v>0</v>
      </c>
      <c r="AT279" s="125">
        <f t="shared" ca="1" si="161"/>
        <v>0</v>
      </c>
      <c r="AU279" s="125">
        <f t="shared" ca="1" si="161"/>
        <v>0</v>
      </c>
      <c r="AV279" s="125">
        <f t="shared" ca="1" si="161"/>
        <v>0</v>
      </c>
      <c r="AW279" s="125">
        <f t="shared" ca="1" si="161"/>
        <v>0</v>
      </c>
      <c r="AX279" s="125">
        <f t="shared" ca="1" si="161"/>
        <v>0</v>
      </c>
      <c r="AY279" s="125">
        <f t="shared" ca="1" si="161"/>
        <v>0</v>
      </c>
      <c r="AZ279" s="125">
        <f t="shared" ca="1" si="161"/>
        <v>0</v>
      </c>
      <c r="BA279" s="125">
        <f t="shared" ca="1" si="161"/>
        <v>0</v>
      </c>
      <c r="BB279" s="125">
        <f t="shared" ca="1" si="161"/>
        <v>0</v>
      </c>
      <c r="BC279" s="125">
        <f t="shared" ca="1" si="161"/>
        <v>0</v>
      </c>
      <c r="BD279" s="125">
        <f t="shared" ca="1" si="161"/>
        <v>0</v>
      </c>
      <c r="BE279" s="125">
        <f t="shared" ca="1" si="161"/>
        <v>0</v>
      </c>
      <c r="BF279" s="125">
        <f t="shared" ca="1" si="161"/>
        <v>0</v>
      </c>
      <c r="BG279" s="125">
        <f t="shared" ca="1" si="161"/>
        <v>0</v>
      </c>
      <c r="BH279" s="125">
        <f t="shared" ref="BH279" ca="1" si="162">BH227*BH$3</f>
        <v>0</v>
      </c>
    </row>
    <row r="280" spans="1:60" ht="15">
      <c r="A280" s="104"/>
      <c r="B280" s="104"/>
      <c r="C280" s="106">
        <v>27</v>
      </c>
      <c r="D280" s="104"/>
      <c r="E280" s="104" t="str">
        <f ca="1">OFFSET('Impact Inputs'!A$6,C280,0)</f>
        <v>Impact 10</v>
      </c>
      <c r="F280" s="104" t="str">
        <f ca="1">OFFSET('Impact Inputs'!C$6,C280,0)</f>
        <v>GP visit (20 minutes) - Publicly funded</v>
      </c>
      <c r="G280" s="134"/>
      <c r="H280" s="125">
        <f t="shared" ca="1" si="136"/>
        <v>1412188.889507256</v>
      </c>
      <c r="I280" s="125">
        <f t="shared" ca="1" si="137"/>
        <v>2103726.7331417813</v>
      </c>
      <c r="J280" s="125">
        <f t="shared" ca="1" si="138"/>
        <v>2103726.7331417813</v>
      </c>
      <c r="K280" s="125">
        <f t="shared" ref="K280:AP280" ca="1" si="163">K228*K$3</f>
        <v>0</v>
      </c>
      <c r="L280" s="125">
        <f t="shared" ca="1" si="163"/>
        <v>87897.575244112173</v>
      </c>
      <c r="M280" s="125">
        <f t="shared" ca="1" si="163"/>
        <v>244159.93123364489</v>
      </c>
      <c r="N280" s="125">
        <f t="shared" ca="1" si="163"/>
        <v>452148.02080304612</v>
      </c>
      <c r="O280" s="125">
        <f t="shared" ca="1" si="163"/>
        <v>627983.36222645279</v>
      </c>
      <c r="P280" s="125">
        <f t="shared" ca="1" si="163"/>
        <v>452251.3925499146</v>
      </c>
      <c r="Q280" s="125">
        <f t="shared" ca="1" si="163"/>
        <v>239286.45108461086</v>
      </c>
      <c r="R280" s="125">
        <f t="shared" ca="1" si="163"/>
        <v>0</v>
      </c>
      <c r="S280" s="125">
        <f t="shared" ca="1" si="163"/>
        <v>0</v>
      </c>
      <c r="T280" s="125">
        <f t="shared" ca="1" si="163"/>
        <v>0</v>
      </c>
      <c r="U280" s="125">
        <f t="shared" ca="1" si="163"/>
        <v>0</v>
      </c>
      <c r="V280" s="125">
        <f t="shared" ca="1" si="163"/>
        <v>0</v>
      </c>
      <c r="W280" s="125">
        <f t="shared" ca="1" si="163"/>
        <v>0</v>
      </c>
      <c r="X280" s="125">
        <f t="shared" ca="1" si="163"/>
        <v>0</v>
      </c>
      <c r="Y280" s="125">
        <f t="shared" ca="1" si="163"/>
        <v>0</v>
      </c>
      <c r="Z280" s="125">
        <f t="shared" ca="1" si="163"/>
        <v>0</v>
      </c>
      <c r="AA280" s="125">
        <f t="shared" ca="1" si="163"/>
        <v>0</v>
      </c>
      <c r="AB280" s="125">
        <f t="shared" ca="1" si="163"/>
        <v>0</v>
      </c>
      <c r="AC280" s="125">
        <f t="shared" ca="1" si="163"/>
        <v>0</v>
      </c>
      <c r="AD280" s="125">
        <f t="shared" ca="1" si="163"/>
        <v>0</v>
      </c>
      <c r="AE280" s="125">
        <f t="shared" ca="1" si="163"/>
        <v>0</v>
      </c>
      <c r="AF280" s="125">
        <f t="shared" ca="1" si="163"/>
        <v>0</v>
      </c>
      <c r="AG280" s="125">
        <f t="shared" ca="1" si="163"/>
        <v>0</v>
      </c>
      <c r="AH280" s="125">
        <f t="shared" ca="1" si="163"/>
        <v>0</v>
      </c>
      <c r="AI280" s="125">
        <f t="shared" ca="1" si="163"/>
        <v>0</v>
      </c>
      <c r="AJ280" s="125">
        <f t="shared" ca="1" si="163"/>
        <v>0</v>
      </c>
      <c r="AK280" s="125">
        <f t="shared" ca="1" si="163"/>
        <v>0</v>
      </c>
      <c r="AL280" s="125">
        <f t="shared" ca="1" si="163"/>
        <v>0</v>
      </c>
      <c r="AM280" s="125">
        <f t="shared" ca="1" si="163"/>
        <v>0</v>
      </c>
      <c r="AN280" s="125">
        <f t="shared" ca="1" si="163"/>
        <v>0</v>
      </c>
      <c r="AO280" s="125">
        <f t="shared" ca="1" si="163"/>
        <v>0</v>
      </c>
      <c r="AP280" s="125">
        <f t="shared" ca="1" si="163"/>
        <v>0</v>
      </c>
      <c r="AQ280" s="125">
        <f t="shared" ref="AQ280:BG280" ca="1" si="164">AQ228*AQ$3</f>
        <v>0</v>
      </c>
      <c r="AR280" s="125">
        <f t="shared" ca="1" si="164"/>
        <v>0</v>
      </c>
      <c r="AS280" s="125">
        <f t="shared" ca="1" si="164"/>
        <v>0</v>
      </c>
      <c r="AT280" s="125">
        <f t="shared" ca="1" si="164"/>
        <v>0</v>
      </c>
      <c r="AU280" s="125">
        <f t="shared" ca="1" si="164"/>
        <v>0</v>
      </c>
      <c r="AV280" s="125">
        <f t="shared" ca="1" si="164"/>
        <v>0</v>
      </c>
      <c r="AW280" s="125">
        <f t="shared" ca="1" si="164"/>
        <v>0</v>
      </c>
      <c r="AX280" s="125">
        <f t="shared" ca="1" si="164"/>
        <v>0</v>
      </c>
      <c r="AY280" s="125">
        <f t="shared" ca="1" si="164"/>
        <v>0</v>
      </c>
      <c r="AZ280" s="125">
        <f t="shared" ca="1" si="164"/>
        <v>0</v>
      </c>
      <c r="BA280" s="125">
        <f t="shared" ca="1" si="164"/>
        <v>0</v>
      </c>
      <c r="BB280" s="125">
        <f t="shared" ca="1" si="164"/>
        <v>0</v>
      </c>
      <c r="BC280" s="125">
        <f t="shared" ca="1" si="164"/>
        <v>0</v>
      </c>
      <c r="BD280" s="125">
        <f t="shared" ca="1" si="164"/>
        <v>0</v>
      </c>
      <c r="BE280" s="125">
        <f t="shared" ca="1" si="164"/>
        <v>0</v>
      </c>
      <c r="BF280" s="125">
        <f t="shared" ca="1" si="164"/>
        <v>0</v>
      </c>
      <c r="BG280" s="125">
        <f t="shared" ca="1" si="164"/>
        <v>0</v>
      </c>
      <c r="BH280" s="125">
        <f t="shared" ref="BH280" ca="1" si="165">BH228*BH$3</f>
        <v>0</v>
      </c>
    </row>
    <row r="281" spans="1:60">
      <c r="A281" s="104"/>
      <c r="B281" s="104"/>
      <c r="C281" s="104">
        <v>30</v>
      </c>
      <c r="D281" s="104"/>
      <c r="E281" s="104" t="str">
        <f ca="1">OFFSET('Impact Inputs'!A$6,C281,0)</f>
        <v>Impact 11</v>
      </c>
      <c r="F281" s="104" t="str">
        <f ca="1">OFFSET('Impact Inputs'!C$6,C281,0)</f>
        <v>Community services nurse</v>
      </c>
      <c r="G281" s="104"/>
      <c r="H281" s="125">
        <f t="shared" ca="1" si="136"/>
        <v>4811873.5929218307</v>
      </c>
      <c r="I281" s="125">
        <f t="shared" ca="1" si="137"/>
        <v>7168210.4208175316</v>
      </c>
      <c r="J281" s="125">
        <f t="shared" ca="1" si="138"/>
        <v>7168210.4208175316</v>
      </c>
      <c r="K281" s="125">
        <f t="shared" ref="K281:AP281" ca="1" si="166">K229*K$3</f>
        <v>0</v>
      </c>
      <c r="L281" s="125">
        <f t="shared" ca="1" si="166"/>
        <v>299501.02591911791</v>
      </c>
      <c r="M281" s="125">
        <f t="shared" ca="1" si="166"/>
        <v>831947.29421977187</v>
      </c>
      <c r="N281" s="125">
        <f t="shared" ca="1" si="166"/>
        <v>1540643.1374440216</v>
      </c>
      <c r="O281" s="125">
        <f t="shared" ca="1" si="166"/>
        <v>2139782.1353389188</v>
      </c>
      <c r="P281" s="125">
        <f t="shared" ca="1" si="166"/>
        <v>1540995.3649560115</v>
      </c>
      <c r="Q281" s="125">
        <f t="shared" ca="1" si="166"/>
        <v>815341.46293968847</v>
      </c>
      <c r="R281" s="125">
        <f t="shared" ca="1" si="166"/>
        <v>0</v>
      </c>
      <c r="S281" s="125">
        <f t="shared" ca="1" si="166"/>
        <v>0</v>
      </c>
      <c r="T281" s="125">
        <f t="shared" ca="1" si="166"/>
        <v>0</v>
      </c>
      <c r="U281" s="125">
        <f t="shared" ca="1" si="166"/>
        <v>0</v>
      </c>
      <c r="V281" s="125">
        <f t="shared" ca="1" si="166"/>
        <v>0</v>
      </c>
      <c r="W281" s="125">
        <f t="shared" ca="1" si="166"/>
        <v>0</v>
      </c>
      <c r="X281" s="125">
        <f t="shared" ca="1" si="166"/>
        <v>0</v>
      </c>
      <c r="Y281" s="125">
        <f t="shared" ca="1" si="166"/>
        <v>0</v>
      </c>
      <c r="Z281" s="125">
        <f t="shared" ca="1" si="166"/>
        <v>0</v>
      </c>
      <c r="AA281" s="125">
        <f t="shared" ca="1" si="166"/>
        <v>0</v>
      </c>
      <c r="AB281" s="125">
        <f t="shared" ca="1" si="166"/>
        <v>0</v>
      </c>
      <c r="AC281" s="125">
        <f t="shared" ca="1" si="166"/>
        <v>0</v>
      </c>
      <c r="AD281" s="125">
        <f t="shared" ca="1" si="166"/>
        <v>0</v>
      </c>
      <c r="AE281" s="125">
        <f t="shared" ca="1" si="166"/>
        <v>0</v>
      </c>
      <c r="AF281" s="125">
        <f t="shared" ca="1" si="166"/>
        <v>0</v>
      </c>
      <c r="AG281" s="125">
        <f t="shared" ca="1" si="166"/>
        <v>0</v>
      </c>
      <c r="AH281" s="125">
        <f t="shared" ca="1" si="166"/>
        <v>0</v>
      </c>
      <c r="AI281" s="125">
        <f t="shared" ca="1" si="166"/>
        <v>0</v>
      </c>
      <c r="AJ281" s="125">
        <f t="shared" ca="1" si="166"/>
        <v>0</v>
      </c>
      <c r="AK281" s="125">
        <f t="shared" ca="1" si="166"/>
        <v>0</v>
      </c>
      <c r="AL281" s="125">
        <f t="shared" ca="1" si="166"/>
        <v>0</v>
      </c>
      <c r="AM281" s="125">
        <f t="shared" ca="1" si="166"/>
        <v>0</v>
      </c>
      <c r="AN281" s="125">
        <f t="shared" ca="1" si="166"/>
        <v>0</v>
      </c>
      <c r="AO281" s="125">
        <f t="shared" ca="1" si="166"/>
        <v>0</v>
      </c>
      <c r="AP281" s="125">
        <f t="shared" ca="1" si="166"/>
        <v>0</v>
      </c>
      <c r="AQ281" s="125">
        <f t="shared" ref="AQ281:BG281" ca="1" si="167">AQ229*AQ$3</f>
        <v>0</v>
      </c>
      <c r="AR281" s="125">
        <f t="shared" ca="1" si="167"/>
        <v>0</v>
      </c>
      <c r="AS281" s="125">
        <f t="shared" ca="1" si="167"/>
        <v>0</v>
      </c>
      <c r="AT281" s="125">
        <f t="shared" ca="1" si="167"/>
        <v>0</v>
      </c>
      <c r="AU281" s="125">
        <f t="shared" ca="1" si="167"/>
        <v>0</v>
      </c>
      <c r="AV281" s="125">
        <f t="shared" ca="1" si="167"/>
        <v>0</v>
      </c>
      <c r="AW281" s="125">
        <f t="shared" ca="1" si="167"/>
        <v>0</v>
      </c>
      <c r="AX281" s="125">
        <f t="shared" ca="1" si="167"/>
        <v>0</v>
      </c>
      <c r="AY281" s="125">
        <f t="shared" ca="1" si="167"/>
        <v>0</v>
      </c>
      <c r="AZ281" s="125">
        <f t="shared" ca="1" si="167"/>
        <v>0</v>
      </c>
      <c r="BA281" s="125">
        <f t="shared" ca="1" si="167"/>
        <v>0</v>
      </c>
      <c r="BB281" s="125">
        <f t="shared" ca="1" si="167"/>
        <v>0</v>
      </c>
      <c r="BC281" s="125">
        <f t="shared" ca="1" si="167"/>
        <v>0</v>
      </c>
      <c r="BD281" s="125">
        <f t="shared" ca="1" si="167"/>
        <v>0</v>
      </c>
      <c r="BE281" s="125">
        <f t="shared" ca="1" si="167"/>
        <v>0</v>
      </c>
      <c r="BF281" s="125">
        <f t="shared" ca="1" si="167"/>
        <v>0</v>
      </c>
      <c r="BG281" s="125">
        <f t="shared" ca="1" si="167"/>
        <v>0</v>
      </c>
      <c r="BH281" s="125">
        <f t="shared" ref="BH281" ca="1" si="168">BH229*BH$3</f>
        <v>0</v>
      </c>
    </row>
    <row r="282" spans="1:60">
      <c r="A282" s="104"/>
      <c r="B282" s="104"/>
      <c r="C282" s="104">
        <v>33</v>
      </c>
      <c r="D282" s="104"/>
      <c r="E282" s="104" t="str">
        <f ca="1">OFFSET('Impact Inputs'!A$6,C282,0)</f>
        <v>Impact 12</v>
      </c>
      <c r="F282" s="104" t="str">
        <f ca="1">OFFSET('Impact Inputs'!C$6,C282,0)</f>
        <v>Hospice care</v>
      </c>
      <c r="G282" s="104"/>
      <c r="H282" s="125">
        <f t="shared" ca="1" si="136"/>
        <v>489558.81502918201</v>
      </c>
      <c r="I282" s="125">
        <f t="shared" ca="1" si="137"/>
        <v>729291.93415581738</v>
      </c>
      <c r="J282" s="125">
        <f t="shared" ca="1" si="138"/>
        <v>729291.93415581738</v>
      </c>
      <c r="K282" s="125">
        <f t="shared" ref="K282:AP282" ca="1" si="169">K230*K$3</f>
        <v>0</v>
      </c>
      <c r="L282" s="125">
        <f t="shared" ca="1" si="169"/>
        <v>30471.159417958886</v>
      </c>
      <c r="M282" s="125">
        <f t="shared" ca="1" si="169"/>
        <v>84642.109494330231</v>
      </c>
      <c r="N282" s="125">
        <f t="shared" ca="1" si="169"/>
        <v>156744.64721172262</v>
      </c>
      <c r="O282" s="125">
        <f t="shared" ca="1" si="169"/>
        <v>217700.89890517027</v>
      </c>
      <c r="P282" s="125">
        <f t="shared" ca="1" si="169"/>
        <v>156780.48275063705</v>
      </c>
      <c r="Q282" s="125">
        <f t="shared" ca="1" si="169"/>
        <v>82952.636375998423</v>
      </c>
      <c r="R282" s="125">
        <f t="shared" ca="1" si="169"/>
        <v>0</v>
      </c>
      <c r="S282" s="125">
        <f t="shared" ca="1" si="169"/>
        <v>0</v>
      </c>
      <c r="T282" s="125">
        <f t="shared" ca="1" si="169"/>
        <v>0</v>
      </c>
      <c r="U282" s="125">
        <f t="shared" ca="1" si="169"/>
        <v>0</v>
      </c>
      <c r="V282" s="125">
        <f t="shared" ca="1" si="169"/>
        <v>0</v>
      </c>
      <c r="W282" s="125">
        <f t="shared" ca="1" si="169"/>
        <v>0</v>
      </c>
      <c r="X282" s="125">
        <f t="shared" ca="1" si="169"/>
        <v>0</v>
      </c>
      <c r="Y282" s="125">
        <f t="shared" ca="1" si="169"/>
        <v>0</v>
      </c>
      <c r="Z282" s="125">
        <f t="shared" ca="1" si="169"/>
        <v>0</v>
      </c>
      <c r="AA282" s="125">
        <f t="shared" ca="1" si="169"/>
        <v>0</v>
      </c>
      <c r="AB282" s="125">
        <f t="shared" ca="1" si="169"/>
        <v>0</v>
      </c>
      <c r="AC282" s="125">
        <f t="shared" ca="1" si="169"/>
        <v>0</v>
      </c>
      <c r="AD282" s="125">
        <f t="shared" ca="1" si="169"/>
        <v>0</v>
      </c>
      <c r="AE282" s="125">
        <f t="shared" ca="1" si="169"/>
        <v>0</v>
      </c>
      <c r="AF282" s="125">
        <f t="shared" ca="1" si="169"/>
        <v>0</v>
      </c>
      <c r="AG282" s="125">
        <f t="shared" ca="1" si="169"/>
        <v>0</v>
      </c>
      <c r="AH282" s="125">
        <f t="shared" ca="1" si="169"/>
        <v>0</v>
      </c>
      <c r="AI282" s="125">
        <f t="shared" ca="1" si="169"/>
        <v>0</v>
      </c>
      <c r="AJ282" s="125">
        <f t="shared" ca="1" si="169"/>
        <v>0</v>
      </c>
      <c r="AK282" s="125">
        <f t="shared" ca="1" si="169"/>
        <v>0</v>
      </c>
      <c r="AL282" s="125">
        <f t="shared" ca="1" si="169"/>
        <v>0</v>
      </c>
      <c r="AM282" s="125">
        <f t="shared" ca="1" si="169"/>
        <v>0</v>
      </c>
      <c r="AN282" s="125">
        <f t="shared" ca="1" si="169"/>
        <v>0</v>
      </c>
      <c r="AO282" s="125">
        <f t="shared" ca="1" si="169"/>
        <v>0</v>
      </c>
      <c r="AP282" s="125">
        <f t="shared" ca="1" si="169"/>
        <v>0</v>
      </c>
      <c r="AQ282" s="125">
        <f t="shared" ref="AQ282:BG282" ca="1" si="170">AQ230*AQ$3</f>
        <v>0</v>
      </c>
      <c r="AR282" s="125">
        <f t="shared" ca="1" si="170"/>
        <v>0</v>
      </c>
      <c r="AS282" s="125">
        <f t="shared" ca="1" si="170"/>
        <v>0</v>
      </c>
      <c r="AT282" s="125">
        <f t="shared" ca="1" si="170"/>
        <v>0</v>
      </c>
      <c r="AU282" s="125">
        <f t="shared" ca="1" si="170"/>
        <v>0</v>
      </c>
      <c r="AV282" s="125">
        <f t="shared" ca="1" si="170"/>
        <v>0</v>
      </c>
      <c r="AW282" s="125">
        <f t="shared" ca="1" si="170"/>
        <v>0</v>
      </c>
      <c r="AX282" s="125">
        <f t="shared" ca="1" si="170"/>
        <v>0</v>
      </c>
      <c r="AY282" s="125">
        <f t="shared" ca="1" si="170"/>
        <v>0</v>
      </c>
      <c r="AZ282" s="125">
        <f t="shared" ca="1" si="170"/>
        <v>0</v>
      </c>
      <c r="BA282" s="125">
        <f t="shared" ca="1" si="170"/>
        <v>0</v>
      </c>
      <c r="BB282" s="125">
        <f t="shared" ca="1" si="170"/>
        <v>0</v>
      </c>
      <c r="BC282" s="125">
        <f t="shared" ca="1" si="170"/>
        <v>0</v>
      </c>
      <c r="BD282" s="125">
        <f t="shared" ca="1" si="170"/>
        <v>0</v>
      </c>
      <c r="BE282" s="125">
        <f t="shared" ca="1" si="170"/>
        <v>0</v>
      </c>
      <c r="BF282" s="125">
        <f t="shared" ca="1" si="170"/>
        <v>0</v>
      </c>
      <c r="BG282" s="125">
        <f t="shared" ca="1" si="170"/>
        <v>0</v>
      </c>
      <c r="BH282" s="125">
        <f t="shared" ref="BH282" ca="1" si="171">BH230*BH$3</f>
        <v>0</v>
      </c>
    </row>
    <row r="283" spans="1:60" ht="15">
      <c r="A283" s="104"/>
      <c r="B283" s="104"/>
      <c r="C283" s="104">
        <v>36</v>
      </c>
      <c r="D283" s="104"/>
      <c r="E283" s="104" t="str">
        <f ca="1">OFFSET('Impact Inputs'!A$6,C283,0)</f>
        <v>Impact 13</v>
      </c>
      <c r="F283" s="104" t="str">
        <f ca="1">OFFSET('Impact Inputs'!C$6,C283,0)</f>
        <v>Annual rest home costs - Publicly funded</v>
      </c>
      <c r="G283" s="134"/>
      <c r="H283" s="125">
        <f t="shared" ca="1" si="136"/>
        <v>4520980.6734085251</v>
      </c>
      <c r="I283" s="125">
        <f t="shared" ca="1" si="137"/>
        <v>13019987.078329012</v>
      </c>
      <c r="J283" s="125">
        <f t="shared" ca="1" si="138"/>
        <v>16710179.221320601</v>
      </c>
      <c r="K283" s="125">
        <f t="shared" ref="K283:AP283" ca="1" si="172">K231*K$3</f>
        <v>0</v>
      </c>
      <c r="L283" s="125">
        <f t="shared" ca="1" si="172"/>
        <v>268146.20287803822</v>
      </c>
      <c r="M283" s="125">
        <f t="shared" ca="1" si="172"/>
        <v>744850.56355010613</v>
      </c>
      <c r="N283" s="125">
        <f t="shared" ca="1" si="172"/>
        <v>1379352.8954631591</v>
      </c>
      <c r="O283" s="125">
        <f t="shared" ca="1" si="172"/>
        <v>2128631.0115172211</v>
      </c>
      <c r="P283" s="125">
        <f t="shared" ca="1" si="172"/>
        <v>1970954.640293723</v>
      </c>
      <c r="Q283" s="125">
        <f t="shared" ca="1" si="172"/>
        <v>1824958.0002719655</v>
      </c>
      <c r="R283" s="125">
        <f t="shared" ca="1" si="172"/>
        <v>1689775.9261777457</v>
      </c>
      <c r="S283" s="125">
        <f t="shared" ca="1" si="172"/>
        <v>1564607.3390534683</v>
      </c>
      <c r="T283" s="125">
        <f t="shared" ca="1" si="172"/>
        <v>1448710.4991235817</v>
      </c>
      <c r="U283" s="125">
        <f t="shared" ca="1" si="172"/>
        <v>1341398.6102996126</v>
      </c>
      <c r="V283" s="125">
        <f t="shared" ca="1" si="172"/>
        <v>1117832.1752496772</v>
      </c>
      <c r="W283" s="125">
        <f t="shared" ca="1" si="172"/>
        <v>805023.17147610488</v>
      </c>
      <c r="X283" s="125">
        <f t="shared" ca="1" si="172"/>
        <v>425938.18596619298</v>
      </c>
      <c r="Y283" s="125">
        <f t="shared" ca="1" si="172"/>
        <v>0</v>
      </c>
      <c r="Z283" s="125">
        <f t="shared" ca="1" si="172"/>
        <v>0</v>
      </c>
      <c r="AA283" s="125">
        <f t="shared" ca="1" si="172"/>
        <v>0</v>
      </c>
      <c r="AB283" s="125">
        <f t="shared" ca="1" si="172"/>
        <v>0</v>
      </c>
      <c r="AC283" s="125">
        <f t="shared" ca="1" si="172"/>
        <v>0</v>
      </c>
      <c r="AD283" s="125">
        <f t="shared" ca="1" si="172"/>
        <v>0</v>
      </c>
      <c r="AE283" s="125">
        <f t="shared" ca="1" si="172"/>
        <v>0</v>
      </c>
      <c r="AF283" s="125">
        <f t="shared" ca="1" si="172"/>
        <v>0</v>
      </c>
      <c r="AG283" s="125">
        <f t="shared" ca="1" si="172"/>
        <v>0</v>
      </c>
      <c r="AH283" s="125">
        <f t="shared" ca="1" si="172"/>
        <v>0</v>
      </c>
      <c r="AI283" s="125">
        <f t="shared" ca="1" si="172"/>
        <v>0</v>
      </c>
      <c r="AJ283" s="125">
        <f t="shared" ca="1" si="172"/>
        <v>0</v>
      </c>
      <c r="AK283" s="125">
        <f t="shared" ca="1" si="172"/>
        <v>0</v>
      </c>
      <c r="AL283" s="125">
        <f t="shared" ca="1" si="172"/>
        <v>0</v>
      </c>
      <c r="AM283" s="125">
        <f t="shared" ca="1" si="172"/>
        <v>0</v>
      </c>
      <c r="AN283" s="125">
        <f t="shared" ca="1" si="172"/>
        <v>0</v>
      </c>
      <c r="AO283" s="125">
        <f t="shared" ca="1" si="172"/>
        <v>0</v>
      </c>
      <c r="AP283" s="125">
        <f t="shared" ca="1" si="172"/>
        <v>0</v>
      </c>
      <c r="AQ283" s="125">
        <f t="shared" ref="AQ283:BG283" ca="1" si="173">AQ231*AQ$3</f>
        <v>0</v>
      </c>
      <c r="AR283" s="125">
        <f t="shared" ca="1" si="173"/>
        <v>0</v>
      </c>
      <c r="AS283" s="125">
        <f t="shared" ca="1" si="173"/>
        <v>0</v>
      </c>
      <c r="AT283" s="125">
        <f t="shared" ca="1" si="173"/>
        <v>0</v>
      </c>
      <c r="AU283" s="125">
        <f t="shared" ca="1" si="173"/>
        <v>0</v>
      </c>
      <c r="AV283" s="125">
        <f t="shared" ca="1" si="173"/>
        <v>0</v>
      </c>
      <c r="AW283" s="125">
        <f t="shared" ca="1" si="173"/>
        <v>0</v>
      </c>
      <c r="AX283" s="125">
        <f t="shared" ca="1" si="173"/>
        <v>0</v>
      </c>
      <c r="AY283" s="125">
        <f t="shared" ca="1" si="173"/>
        <v>0</v>
      </c>
      <c r="AZ283" s="125">
        <f t="shared" ca="1" si="173"/>
        <v>0</v>
      </c>
      <c r="BA283" s="125">
        <f t="shared" ca="1" si="173"/>
        <v>0</v>
      </c>
      <c r="BB283" s="125">
        <f t="shared" ca="1" si="173"/>
        <v>0</v>
      </c>
      <c r="BC283" s="125">
        <f t="shared" ca="1" si="173"/>
        <v>0</v>
      </c>
      <c r="BD283" s="125">
        <f t="shared" ca="1" si="173"/>
        <v>0</v>
      </c>
      <c r="BE283" s="125">
        <f t="shared" ca="1" si="173"/>
        <v>0</v>
      </c>
      <c r="BF283" s="125">
        <f t="shared" ca="1" si="173"/>
        <v>0</v>
      </c>
      <c r="BG283" s="125">
        <f t="shared" ca="1" si="173"/>
        <v>0</v>
      </c>
      <c r="BH283" s="125">
        <f t="shared" ref="BH283" ca="1" si="174">BH231*BH$3</f>
        <v>0</v>
      </c>
    </row>
    <row r="284" spans="1:60">
      <c r="A284" s="104"/>
      <c r="B284" s="104"/>
      <c r="C284" s="106">
        <v>39</v>
      </c>
      <c r="D284" s="104"/>
      <c r="E284" s="104" t="str">
        <f ca="1">OFFSET('Impact Inputs'!A$6,C284,0)</f>
        <v>Impact 14</v>
      </c>
      <c r="F284" s="104" t="str">
        <f ca="1">OFFSET('Impact Inputs'!C$6,C284,0)</f>
        <v>-</v>
      </c>
      <c r="G284" s="104"/>
      <c r="H284" s="125">
        <f t="shared" ca="1" si="136"/>
        <v>0</v>
      </c>
      <c r="I284" s="125">
        <f t="shared" ca="1" si="137"/>
        <v>0</v>
      </c>
      <c r="J284" s="125">
        <f t="shared" ca="1" si="138"/>
        <v>0</v>
      </c>
      <c r="K284" s="125">
        <f t="shared" ref="K284:AP284" ca="1" si="175">K232*K$3</f>
        <v>0</v>
      </c>
      <c r="L284" s="125">
        <f t="shared" ca="1" si="175"/>
        <v>0</v>
      </c>
      <c r="M284" s="125">
        <f t="shared" ca="1" si="175"/>
        <v>0</v>
      </c>
      <c r="N284" s="125">
        <f t="shared" ca="1" si="175"/>
        <v>0</v>
      </c>
      <c r="O284" s="125">
        <f t="shared" ca="1" si="175"/>
        <v>0</v>
      </c>
      <c r="P284" s="125">
        <f t="shared" ca="1" si="175"/>
        <v>0</v>
      </c>
      <c r="Q284" s="125">
        <f t="shared" ca="1" si="175"/>
        <v>0</v>
      </c>
      <c r="R284" s="125">
        <f t="shared" ca="1" si="175"/>
        <v>0</v>
      </c>
      <c r="S284" s="125">
        <f t="shared" ca="1" si="175"/>
        <v>0</v>
      </c>
      <c r="T284" s="125">
        <f t="shared" ca="1" si="175"/>
        <v>0</v>
      </c>
      <c r="U284" s="125">
        <f t="shared" ca="1" si="175"/>
        <v>0</v>
      </c>
      <c r="V284" s="125">
        <f t="shared" ca="1" si="175"/>
        <v>0</v>
      </c>
      <c r="W284" s="125">
        <f t="shared" ca="1" si="175"/>
        <v>0</v>
      </c>
      <c r="X284" s="125">
        <f t="shared" ca="1" si="175"/>
        <v>0</v>
      </c>
      <c r="Y284" s="125">
        <f t="shared" ca="1" si="175"/>
        <v>0</v>
      </c>
      <c r="Z284" s="125">
        <f t="shared" ca="1" si="175"/>
        <v>0</v>
      </c>
      <c r="AA284" s="125">
        <f t="shared" ca="1" si="175"/>
        <v>0</v>
      </c>
      <c r="AB284" s="125">
        <f t="shared" ca="1" si="175"/>
        <v>0</v>
      </c>
      <c r="AC284" s="125">
        <f t="shared" ca="1" si="175"/>
        <v>0</v>
      </c>
      <c r="AD284" s="125">
        <f t="shared" ca="1" si="175"/>
        <v>0</v>
      </c>
      <c r="AE284" s="125">
        <f t="shared" ca="1" si="175"/>
        <v>0</v>
      </c>
      <c r="AF284" s="125">
        <f t="shared" ca="1" si="175"/>
        <v>0</v>
      </c>
      <c r="AG284" s="125">
        <f t="shared" ca="1" si="175"/>
        <v>0</v>
      </c>
      <c r="AH284" s="125">
        <f t="shared" ca="1" si="175"/>
        <v>0</v>
      </c>
      <c r="AI284" s="125">
        <f t="shared" ca="1" si="175"/>
        <v>0</v>
      </c>
      <c r="AJ284" s="125">
        <f t="shared" ca="1" si="175"/>
        <v>0</v>
      </c>
      <c r="AK284" s="125">
        <f t="shared" ca="1" si="175"/>
        <v>0</v>
      </c>
      <c r="AL284" s="125">
        <f t="shared" ca="1" si="175"/>
        <v>0</v>
      </c>
      <c r="AM284" s="125">
        <f t="shared" ca="1" si="175"/>
        <v>0</v>
      </c>
      <c r="AN284" s="125">
        <f t="shared" ca="1" si="175"/>
        <v>0</v>
      </c>
      <c r="AO284" s="125">
        <f t="shared" ca="1" si="175"/>
        <v>0</v>
      </c>
      <c r="AP284" s="125">
        <f t="shared" ca="1" si="175"/>
        <v>0</v>
      </c>
      <c r="AQ284" s="125">
        <f t="shared" ref="AQ284:BG284" ca="1" si="176">AQ232*AQ$3</f>
        <v>0</v>
      </c>
      <c r="AR284" s="125">
        <f t="shared" ca="1" si="176"/>
        <v>0</v>
      </c>
      <c r="AS284" s="125">
        <f t="shared" ca="1" si="176"/>
        <v>0</v>
      </c>
      <c r="AT284" s="125">
        <f t="shared" ca="1" si="176"/>
        <v>0</v>
      </c>
      <c r="AU284" s="125">
        <f t="shared" ca="1" si="176"/>
        <v>0</v>
      </c>
      <c r="AV284" s="125">
        <f t="shared" ca="1" si="176"/>
        <v>0</v>
      </c>
      <c r="AW284" s="125">
        <f t="shared" ca="1" si="176"/>
        <v>0</v>
      </c>
      <c r="AX284" s="125">
        <f t="shared" ca="1" si="176"/>
        <v>0</v>
      </c>
      <c r="AY284" s="125">
        <f t="shared" ca="1" si="176"/>
        <v>0</v>
      </c>
      <c r="AZ284" s="125">
        <f t="shared" ca="1" si="176"/>
        <v>0</v>
      </c>
      <c r="BA284" s="125">
        <f t="shared" ca="1" si="176"/>
        <v>0</v>
      </c>
      <c r="BB284" s="125">
        <f t="shared" ca="1" si="176"/>
        <v>0</v>
      </c>
      <c r="BC284" s="125">
        <f t="shared" ca="1" si="176"/>
        <v>0</v>
      </c>
      <c r="BD284" s="125">
        <f t="shared" ca="1" si="176"/>
        <v>0</v>
      </c>
      <c r="BE284" s="125">
        <f t="shared" ca="1" si="176"/>
        <v>0</v>
      </c>
      <c r="BF284" s="125">
        <f t="shared" ca="1" si="176"/>
        <v>0</v>
      </c>
      <c r="BG284" s="125">
        <f t="shared" ca="1" si="176"/>
        <v>0</v>
      </c>
      <c r="BH284" s="125">
        <f t="shared" ref="BH284" ca="1" si="177">BH232*BH$3</f>
        <v>0</v>
      </c>
    </row>
    <row r="285" spans="1:60">
      <c r="A285" s="104"/>
      <c r="B285" s="104"/>
      <c r="C285" s="106">
        <v>42</v>
      </c>
      <c r="D285" s="104"/>
      <c r="E285" s="104" t="str">
        <f ca="1">OFFSET('Impact Inputs'!A$6,C285,0)</f>
        <v>Impact 15</v>
      </c>
      <c r="F285" s="104" t="str">
        <f ca="1">OFFSET('Impact Inputs'!C$6,C285,0)</f>
        <v>-</v>
      </c>
      <c r="G285" s="104"/>
      <c r="H285" s="125">
        <f t="shared" ca="1" si="136"/>
        <v>0</v>
      </c>
      <c r="I285" s="125">
        <f t="shared" ca="1" si="137"/>
        <v>0</v>
      </c>
      <c r="J285" s="125">
        <f t="shared" ca="1" si="138"/>
        <v>0</v>
      </c>
      <c r="K285" s="125">
        <f t="shared" ref="K285:AP285" ca="1" si="178">K233*K$3</f>
        <v>0</v>
      </c>
      <c r="L285" s="125">
        <f t="shared" ca="1" si="178"/>
        <v>0</v>
      </c>
      <c r="M285" s="125">
        <f t="shared" ca="1" si="178"/>
        <v>0</v>
      </c>
      <c r="N285" s="125">
        <f t="shared" ca="1" si="178"/>
        <v>0</v>
      </c>
      <c r="O285" s="125">
        <f t="shared" ca="1" si="178"/>
        <v>0</v>
      </c>
      <c r="P285" s="125">
        <f t="shared" ca="1" si="178"/>
        <v>0</v>
      </c>
      <c r="Q285" s="125">
        <f t="shared" ca="1" si="178"/>
        <v>0</v>
      </c>
      <c r="R285" s="125">
        <f t="shared" ca="1" si="178"/>
        <v>0</v>
      </c>
      <c r="S285" s="125">
        <f t="shared" ca="1" si="178"/>
        <v>0</v>
      </c>
      <c r="T285" s="125">
        <f t="shared" ca="1" si="178"/>
        <v>0</v>
      </c>
      <c r="U285" s="125">
        <f t="shared" ca="1" si="178"/>
        <v>0</v>
      </c>
      <c r="V285" s="125">
        <f t="shared" ca="1" si="178"/>
        <v>0</v>
      </c>
      <c r="W285" s="125">
        <f t="shared" ca="1" si="178"/>
        <v>0</v>
      </c>
      <c r="X285" s="125">
        <f t="shared" ca="1" si="178"/>
        <v>0</v>
      </c>
      <c r="Y285" s="125">
        <f t="shared" ca="1" si="178"/>
        <v>0</v>
      </c>
      <c r="Z285" s="125">
        <f t="shared" ca="1" si="178"/>
        <v>0</v>
      </c>
      <c r="AA285" s="125">
        <f t="shared" ca="1" si="178"/>
        <v>0</v>
      </c>
      <c r="AB285" s="125">
        <f t="shared" ca="1" si="178"/>
        <v>0</v>
      </c>
      <c r="AC285" s="125">
        <f t="shared" ca="1" si="178"/>
        <v>0</v>
      </c>
      <c r="AD285" s="125">
        <f t="shared" ca="1" si="178"/>
        <v>0</v>
      </c>
      <c r="AE285" s="125">
        <f t="shared" ca="1" si="178"/>
        <v>0</v>
      </c>
      <c r="AF285" s="125">
        <f t="shared" ca="1" si="178"/>
        <v>0</v>
      </c>
      <c r="AG285" s="125">
        <f t="shared" ca="1" si="178"/>
        <v>0</v>
      </c>
      <c r="AH285" s="125">
        <f t="shared" ca="1" si="178"/>
        <v>0</v>
      </c>
      <c r="AI285" s="125">
        <f t="shared" ca="1" si="178"/>
        <v>0</v>
      </c>
      <c r="AJ285" s="125">
        <f t="shared" ca="1" si="178"/>
        <v>0</v>
      </c>
      <c r="AK285" s="125">
        <f t="shared" ca="1" si="178"/>
        <v>0</v>
      </c>
      <c r="AL285" s="125">
        <f t="shared" ca="1" si="178"/>
        <v>0</v>
      </c>
      <c r="AM285" s="125">
        <f t="shared" ca="1" si="178"/>
        <v>0</v>
      </c>
      <c r="AN285" s="125">
        <f t="shared" ca="1" si="178"/>
        <v>0</v>
      </c>
      <c r="AO285" s="125">
        <f t="shared" ca="1" si="178"/>
        <v>0</v>
      </c>
      <c r="AP285" s="125">
        <f t="shared" ca="1" si="178"/>
        <v>0</v>
      </c>
      <c r="AQ285" s="125">
        <f t="shared" ref="AQ285:BG285" ca="1" si="179">AQ233*AQ$3</f>
        <v>0</v>
      </c>
      <c r="AR285" s="125">
        <f t="shared" ca="1" si="179"/>
        <v>0</v>
      </c>
      <c r="AS285" s="125">
        <f t="shared" ca="1" si="179"/>
        <v>0</v>
      </c>
      <c r="AT285" s="125">
        <f t="shared" ca="1" si="179"/>
        <v>0</v>
      </c>
      <c r="AU285" s="125">
        <f t="shared" ca="1" si="179"/>
        <v>0</v>
      </c>
      <c r="AV285" s="125">
        <f t="shared" ca="1" si="179"/>
        <v>0</v>
      </c>
      <c r="AW285" s="125">
        <f t="shared" ca="1" si="179"/>
        <v>0</v>
      </c>
      <c r="AX285" s="125">
        <f t="shared" ca="1" si="179"/>
        <v>0</v>
      </c>
      <c r="AY285" s="125">
        <f t="shared" ca="1" si="179"/>
        <v>0</v>
      </c>
      <c r="AZ285" s="125">
        <f t="shared" ca="1" si="179"/>
        <v>0</v>
      </c>
      <c r="BA285" s="125">
        <f t="shared" ca="1" si="179"/>
        <v>0</v>
      </c>
      <c r="BB285" s="125">
        <f t="shared" ca="1" si="179"/>
        <v>0</v>
      </c>
      <c r="BC285" s="125">
        <f t="shared" ca="1" si="179"/>
        <v>0</v>
      </c>
      <c r="BD285" s="125">
        <f t="shared" ca="1" si="179"/>
        <v>0</v>
      </c>
      <c r="BE285" s="125">
        <f t="shared" ca="1" si="179"/>
        <v>0</v>
      </c>
      <c r="BF285" s="125">
        <f t="shared" ca="1" si="179"/>
        <v>0</v>
      </c>
      <c r="BG285" s="125">
        <f t="shared" ca="1" si="179"/>
        <v>0</v>
      </c>
      <c r="BH285" s="125">
        <f t="shared" ref="BH285:BH320" ca="1" si="180">BH233*BH$3</f>
        <v>0</v>
      </c>
    </row>
    <row r="286" spans="1:60">
      <c r="A286" s="104"/>
      <c r="B286" s="104"/>
      <c r="C286" s="104">
        <v>45</v>
      </c>
      <c r="D286" s="104"/>
      <c r="E286" s="104" t="str">
        <f ca="1">OFFSET('Impact Inputs'!A$6,C286,0)</f>
        <v>Impact 16</v>
      </c>
      <c r="F286" s="104" t="str">
        <f ca="1">OFFSET('Impact Inputs'!C$6,C286,0)</f>
        <v>-</v>
      </c>
      <c r="G286" s="104"/>
      <c r="H286" s="125">
        <f t="shared" ca="1" si="136"/>
        <v>0</v>
      </c>
      <c r="I286" s="125">
        <f t="shared" ca="1" si="137"/>
        <v>0</v>
      </c>
      <c r="J286" s="125">
        <f t="shared" ca="1" si="138"/>
        <v>0</v>
      </c>
      <c r="K286" s="125">
        <f t="shared" ref="K286:BG286" ca="1" si="181">K234*K$3</f>
        <v>0</v>
      </c>
      <c r="L286" s="125">
        <f t="shared" ca="1" si="181"/>
        <v>0</v>
      </c>
      <c r="M286" s="125">
        <f t="shared" ca="1" si="181"/>
        <v>0</v>
      </c>
      <c r="N286" s="125">
        <f t="shared" ca="1" si="181"/>
        <v>0</v>
      </c>
      <c r="O286" s="125">
        <f t="shared" ca="1" si="181"/>
        <v>0</v>
      </c>
      <c r="P286" s="125">
        <f t="shared" ca="1" si="181"/>
        <v>0</v>
      </c>
      <c r="Q286" s="125">
        <f t="shared" ca="1" si="181"/>
        <v>0</v>
      </c>
      <c r="R286" s="125">
        <f t="shared" ca="1" si="181"/>
        <v>0</v>
      </c>
      <c r="S286" s="125">
        <f t="shared" ca="1" si="181"/>
        <v>0</v>
      </c>
      <c r="T286" s="125">
        <f t="shared" ca="1" si="181"/>
        <v>0</v>
      </c>
      <c r="U286" s="125">
        <f t="shared" ca="1" si="181"/>
        <v>0</v>
      </c>
      <c r="V286" s="125">
        <f t="shared" ca="1" si="181"/>
        <v>0</v>
      </c>
      <c r="W286" s="125">
        <f t="shared" ca="1" si="181"/>
        <v>0</v>
      </c>
      <c r="X286" s="125">
        <f t="shared" ca="1" si="181"/>
        <v>0</v>
      </c>
      <c r="Y286" s="125">
        <f t="shared" ca="1" si="181"/>
        <v>0</v>
      </c>
      <c r="Z286" s="125">
        <f t="shared" ca="1" si="181"/>
        <v>0</v>
      </c>
      <c r="AA286" s="125">
        <f t="shared" ca="1" si="181"/>
        <v>0</v>
      </c>
      <c r="AB286" s="125">
        <f t="shared" ca="1" si="181"/>
        <v>0</v>
      </c>
      <c r="AC286" s="125">
        <f t="shared" ca="1" si="181"/>
        <v>0</v>
      </c>
      <c r="AD286" s="125">
        <f t="shared" ca="1" si="181"/>
        <v>0</v>
      </c>
      <c r="AE286" s="125">
        <f t="shared" ca="1" si="181"/>
        <v>0</v>
      </c>
      <c r="AF286" s="125">
        <f t="shared" ca="1" si="181"/>
        <v>0</v>
      </c>
      <c r="AG286" s="125">
        <f t="shared" ca="1" si="181"/>
        <v>0</v>
      </c>
      <c r="AH286" s="125">
        <f t="shared" ca="1" si="181"/>
        <v>0</v>
      </c>
      <c r="AI286" s="125">
        <f t="shared" ca="1" si="181"/>
        <v>0</v>
      </c>
      <c r="AJ286" s="125">
        <f t="shared" ca="1" si="181"/>
        <v>0</v>
      </c>
      <c r="AK286" s="125">
        <f t="shared" ca="1" si="181"/>
        <v>0</v>
      </c>
      <c r="AL286" s="125">
        <f t="shared" ca="1" si="181"/>
        <v>0</v>
      </c>
      <c r="AM286" s="125">
        <f t="shared" ca="1" si="181"/>
        <v>0</v>
      </c>
      <c r="AN286" s="125">
        <f t="shared" ca="1" si="181"/>
        <v>0</v>
      </c>
      <c r="AO286" s="125">
        <f t="shared" ca="1" si="181"/>
        <v>0</v>
      </c>
      <c r="AP286" s="125">
        <f t="shared" ca="1" si="181"/>
        <v>0</v>
      </c>
      <c r="AQ286" s="125">
        <f t="shared" ca="1" si="181"/>
        <v>0</v>
      </c>
      <c r="AR286" s="125">
        <f t="shared" ca="1" si="181"/>
        <v>0</v>
      </c>
      <c r="AS286" s="125">
        <f t="shared" ca="1" si="181"/>
        <v>0</v>
      </c>
      <c r="AT286" s="125">
        <f t="shared" ca="1" si="181"/>
        <v>0</v>
      </c>
      <c r="AU286" s="125">
        <f t="shared" ca="1" si="181"/>
        <v>0</v>
      </c>
      <c r="AV286" s="125">
        <f t="shared" ca="1" si="181"/>
        <v>0</v>
      </c>
      <c r="AW286" s="125">
        <f t="shared" ca="1" si="181"/>
        <v>0</v>
      </c>
      <c r="AX286" s="125">
        <f t="shared" ca="1" si="181"/>
        <v>0</v>
      </c>
      <c r="AY286" s="125">
        <f t="shared" ca="1" si="181"/>
        <v>0</v>
      </c>
      <c r="AZ286" s="125">
        <f t="shared" ca="1" si="181"/>
        <v>0</v>
      </c>
      <c r="BA286" s="125">
        <f t="shared" ca="1" si="181"/>
        <v>0</v>
      </c>
      <c r="BB286" s="125">
        <f t="shared" ca="1" si="181"/>
        <v>0</v>
      </c>
      <c r="BC286" s="125">
        <f t="shared" ca="1" si="181"/>
        <v>0</v>
      </c>
      <c r="BD286" s="125">
        <f t="shared" ca="1" si="181"/>
        <v>0</v>
      </c>
      <c r="BE286" s="125">
        <f t="shared" ca="1" si="181"/>
        <v>0</v>
      </c>
      <c r="BF286" s="125">
        <f t="shared" ca="1" si="181"/>
        <v>0</v>
      </c>
      <c r="BG286" s="125">
        <f t="shared" ca="1" si="181"/>
        <v>0</v>
      </c>
      <c r="BH286" s="125">
        <f t="shared" ca="1" si="180"/>
        <v>0</v>
      </c>
    </row>
    <row r="287" spans="1:60">
      <c r="A287" s="104"/>
      <c r="B287" s="104"/>
      <c r="C287" s="104">
        <v>48</v>
      </c>
      <c r="D287" s="104"/>
      <c r="E287" s="104" t="str">
        <f ca="1">OFFSET('Impact Inputs'!A$6,C287,0)</f>
        <v>Impact 17</v>
      </c>
      <c r="F287" s="104" t="str">
        <f ca="1">OFFSET('Impact Inputs'!C$6,C287,0)</f>
        <v>-</v>
      </c>
      <c r="G287" s="104"/>
      <c r="H287" s="125">
        <f t="shared" ca="1" si="136"/>
        <v>0</v>
      </c>
      <c r="I287" s="125">
        <f t="shared" ca="1" si="137"/>
        <v>0</v>
      </c>
      <c r="J287" s="125">
        <f t="shared" ca="1" si="138"/>
        <v>0</v>
      </c>
      <c r="K287" s="125">
        <f t="shared" ref="K287:BG287" ca="1" si="182">K235*K$3</f>
        <v>0</v>
      </c>
      <c r="L287" s="125">
        <f t="shared" ca="1" si="182"/>
        <v>0</v>
      </c>
      <c r="M287" s="125">
        <f t="shared" ca="1" si="182"/>
        <v>0</v>
      </c>
      <c r="N287" s="125">
        <f t="shared" ca="1" si="182"/>
        <v>0</v>
      </c>
      <c r="O287" s="125">
        <f t="shared" ca="1" si="182"/>
        <v>0</v>
      </c>
      <c r="P287" s="125">
        <f t="shared" ca="1" si="182"/>
        <v>0</v>
      </c>
      <c r="Q287" s="125">
        <f t="shared" ca="1" si="182"/>
        <v>0</v>
      </c>
      <c r="R287" s="125">
        <f t="shared" ca="1" si="182"/>
        <v>0</v>
      </c>
      <c r="S287" s="125">
        <f t="shared" ca="1" si="182"/>
        <v>0</v>
      </c>
      <c r="T287" s="125">
        <f t="shared" ca="1" si="182"/>
        <v>0</v>
      </c>
      <c r="U287" s="125">
        <f t="shared" ca="1" si="182"/>
        <v>0</v>
      </c>
      <c r="V287" s="125">
        <f t="shared" ca="1" si="182"/>
        <v>0</v>
      </c>
      <c r="W287" s="125">
        <f t="shared" ca="1" si="182"/>
        <v>0</v>
      </c>
      <c r="X287" s="125">
        <f t="shared" ca="1" si="182"/>
        <v>0</v>
      </c>
      <c r="Y287" s="125">
        <f t="shared" ca="1" si="182"/>
        <v>0</v>
      </c>
      <c r="Z287" s="125">
        <f t="shared" ca="1" si="182"/>
        <v>0</v>
      </c>
      <c r="AA287" s="125">
        <f t="shared" ca="1" si="182"/>
        <v>0</v>
      </c>
      <c r="AB287" s="125">
        <f t="shared" ca="1" si="182"/>
        <v>0</v>
      </c>
      <c r="AC287" s="125">
        <f t="shared" ca="1" si="182"/>
        <v>0</v>
      </c>
      <c r="AD287" s="125">
        <f t="shared" ca="1" si="182"/>
        <v>0</v>
      </c>
      <c r="AE287" s="125">
        <f t="shared" ca="1" si="182"/>
        <v>0</v>
      </c>
      <c r="AF287" s="125">
        <f t="shared" ca="1" si="182"/>
        <v>0</v>
      </c>
      <c r="AG287" s="125">
        <f t="shared" ca="1" si="182"/>
        <v>0</v>
      </c>
      <c r="AH287" s="125">
        <f t="shared" ca="1" si="182"/>
        <v>0</v>
      </c>
      <c r="AI287" s="125">
        <f t="shared" ca="1" si="182"/>
        <v>0</v>
      </c>
      <c r="AJ287" s="125">
        <f t="shared" ca="1" si="182"/>
        <v>0</v>
      </c>
      <c r="AK287" s="125">
        <f t="shared" ca="1" si="182"/>
        <v>0</v>
      </c>
      <c r="AL287" s="125">
        <f t="shared" ca="1" si="182"/>
        <v>0</v>
      </c>
      <c r="AM287" s="125">
        <f t="shared" ca="1" si="182"/>
        <v>0</v>
      </c>
      <c r="AN287" s="125">
        <f t="shared" ca="1" si="182"/>
        <v>0</v>
      </c>
      <c r="AO287" s="125">
        <f t="shared" ca="1" si="182"/>
        <v>0</v>
      </c>
      <c r="AP287" s="125">
        <f t="shared" ca="1" si="182"/>
        <v>0</v>
      </c>
      <c r="AQ287" s="125">
        <f t="shared" ca="1" si="182"/>
        <v>0</v>
      </c>
      <c r="AR287" s="125">
        <f t="shared" ca="1" si="182"/>
        <v>0</v>
      </c>
      <c r="AS287" s="125">
        <f t="shared" ca="1" si="182"/>
        <v>0</v>
      </c>
      <c r="AT287" s="125">
        <f t="shared" ca="1" si="182"/>
        <v>0</v>
      </c>
      <c r="AU287" s="125">
        <f t="shared" ca="1" si="182"/>
        <v>0</v>
      </c>
      <c r="AV287" s="125">
        <f t="shared" ca="1" si="182"/>
        <v>0</v>
      </c>
      <c r="AW287" s="125">
        <f t="shared" ca="1" si="182"/>
        <v>0</v>
      </c>
      <c r="AX287" s="125">
        <f t="shared" ca="1" si="182"/>
        <v>0</v>
      </c>
      <c r="AY287" s="125">
        <f t="shared" ca="1" si="182"/>
        <v>0</v>
      </c>
      <c r="AZ287" s="125">
        <f t="shared" ca="1" si="182"/>
        <v>0</v>
      </c>
      <c r="BA287" s="125">
        <f t="shared" ca="1" si="182"/>
        <v>0</v>
      </c>
      <c r="BB287" s="125">
        <f t="shared" ca="1" si="182"/>
        <v>0</v>
      </c>
      <c r="BC287" s="125">
        <f t="shared" ca="1" si="182"/>
        <v>0</v>
      </c>
      <c r="BD287" s="125">
        <f t="shared" ca="1" si="182"/>
        <v>0</v>
      </c>
      <c r="BE287" s="125">
        <f t="shared" ca="1" si="182"/>
        <v>0</v>
      </c>
      <c r="BF287" s="125">
        <f t="shared" ca="1" si="182"/>
        <v>0</v>
      </c>
      <c r="BG287" s="125">
        <f t="shared" ca="1" si="182"/>
        <v>0</v>
      </c>
      <c r="BH287" s="125">
        <f t="shared" ca="1" si="180"/>
        <v>0</v>
      </c>
    </row>
    <row r="288" spans="1:60">
      <c r="A288" s="104"/>
      <c r="B288" s="104"/>
      <c r="C288" s="104">
        <v>51</v>
      </c>
      <c r="D288" s="104"/>
      <c r="E288" s="104" t="str">
        <f ca="1">OFFSET('Impact Inputs'!A$6,C288,0)</f>
        <v>Impact 18</v>
      </c>
      <c r="F288" s="104" t="str">
        <f ca="1">OFFSET('Impact Inputs'!C$6,C288,0)</f>
        <v>-</v>
      </c>
      <c r="G288" s="104"/>
      <c r="H288" s="125">
        <f t="shared" ca="1" si="136"/>
        <v>0</v>
      </c>
      <c r="I288" s="125">
        <f t="shared" ca="1" si="137"/>
        <v>0</v>
      </c>
      <c r="J288" s="125">
        <f t="shared" ca="1" si="138"/>
        <v>0</v>
      </c>
      <c r="K288" s="125">
        <f t="shared" ref="K288:BG288" ca="1" si="183">K236*K$3</f>
        <v>0</v>
      </c>
      <c r="L288" s="125">
        <f t="shared" ca="1" si="183"/>
        <v>0</v>
      </c>
      <c r="M288" s="125">
        <f t="shared" ca="1" si="183"/>
        <v>0</v>
      </c>
      <c r="N288" s="125">
        <f t="shared" ca="1" si="183"/>
        <v>0</v>
      </c>
      <c r="O288" s="125">
        <f t="shared" ca="1" si="183"/>
        <v>0</v>
      </c>
      <c r="P288" s="125">
        <f t="shared" ca="1" si="183"/>
        <v>0</v>
      </c>
      <c r="Q288" s="125">
        <f t="shared" ca="1" si="183"/>
        <v>0</v>
      </c>
      <c r="R288" s="125">
        <f t="shared" ca="1" si="183"/>
        <v>0</v>
      </c>
      <c r="S288" s="125">
        <f t="shared" ca="1" si="183"/>
        <v>0</v>
      </c>
      <c r="T288" s="125">
        <f t="shared" ca="1" si="183"/>
        <v>0</v>
      </c>
      <c r="U288" s="125">
        <f t="shared" ca="1" si="183"/>
        <v>0</v>
      </c>
      <c r="V288" s="125">
        <f t="shared" ca="1" si="183"/>
        <v>0</v>
      </c>
      <c r="W288" s="125">
        <f t="shared" ca="1" si="183"/>
        <v>0</v>
      </c>
      <c r="X288" s="125">
        <f t="shared" ca="1" si="183"/>
        <v>0</v>
      </c>
      <c r="Y288" s="125">
        <f t="shared" ca="1" si="183"/>
        <v>0</v>
      </c>
      <c r="Z288" s="125">
        <f t="shared" ca="1" si="183"/>
        <v>0</v>
      </c>
      <c r="AA288" s="125">
        <f t="shared" ca="1" si="183"/>
        <v>0</v>
      </c>
      <c r="AB288" s="125">
        <f t="shared" ca="1" si="183"/>
        <v>0</v>
      </c>
      <c r="AC288" s="125">
        <f t="shared" ca="1" si="183"/>
        <v>0</v>
      </c>
      <c r="AD288" s="125">
        <f t="shared" ca="1" si="183"/>
        <v>0</v>
      </c>
      <c r="AE288" s="125">
        <f t="shared" ca="1" si="183"/>
        <v>0</v>
      </c>
      <c r="AF288" s="125">
        <f t="shared" ca="1" si="183"/>
        <v>0</v>
      </c>
      <c r="AG288" s="125">
        <f t="shared" ca="1" si="183"/>
        <v>0</v>
      </c>
      <c r="AH288" s="125">
        <f t="shared" ca="1" si="183"/>
        <v>0</v>
      </c>
      <c r="AI288" s="125">
        <f t="shared" ca="1" si="183"/>
        <v>0</v>
      </c>
      <c r="AJ288" s="125">
        <f t="shared" ca="1" si="183"/>
        <v>0</v>
      </c>
      <c r="AK288" s="125">
        <f t="shared" ca="1" si="183"/>
        <v>0</v>
      </c>
      <c r="AL288" s="125">
        <f t="shared" ca="1" si="183"/>
        <v>0</v>
      </c>
      <c r="AM288" s="125">
        <f t="shared" ca="1" si="183"/>
        <v>0</v>
      </c>
      <c r="AN288" s="125">
        <f t="shared" ca="1" si="183"/>
        <v>0</v>
      </c>
      <c r="AO288" s="125">
        <f t="shared" ca="1" si="183"/>
        <v>0</v>
      </c>
      <c r="AP288" s="125">
        <f t="shared" ca="1" si="183"/>
        <v>0</v>
      </c>
      <c r="AQ288" s="125">
        <f t="shared" ca="1" si="183"/>
        <v>0</v>
      </c>
      <c r="AR288" s="125">
        <f t="shared" ca="1" si="183"/>
        <v>0</v>
      </c>
      <c r="AS288" s="125">
        <f t="shared" ca="1" si="183"/>
        <v>0</v>
      </c>
      <c r="AT288" s="125">
        <f t="shared" ca="1" si="183"/>
        <v>0</v>
      </c>
      <c r="AU288" s="125">
        <f t="shared" ca="1" si="183"/>
        <v>0</v>
      </c>
      <c r="AV288" s="125">
        <f t="shared" ca="1" si="183"/>
        <v>0</v>
      </c>
      <c r="AW288" s="125">
        <f t="shared" ca="1" si="183"/>
        <v>0</v>
      </c>
      <c r="AX288" s="125">
        <f t="shared" ca="1" si="183"/>
        <v>0</v>
      </c>
      <c r="AY288" s="125">
        <f t="shared" ca="1" si="183"/>
        <v>0</v>
      </c>
      <c r="AZ288" s="125">
        <f t="shared" ca="1" si="183"/>
        <v>0</v>
      </c>
      <c r="BA288" s="125">
        <f t="shared" ca="1" si="183"/>
        <v>0</v>
      </c>
      <c r="BB288" s="125">
        <f t="shared" ca="1" si="183"/>
        <v>0</v>
      </c>
      <c r="BC288" s="125">
        <f t="shared" ca="1" si="183"/>
        <v>0</v>
      </c>
      <c r="BD288" s="125">
        <f t="shared" ca="1" si="183"/>
        <v>0</v>
      </c>
      <c r="BE288" s="125">
        <f t="shared" ca="1" si="183"/>
        <v>0</v>
      </c>
      <c r="BF288" s="125">
        <f t="shared" ca="1" si="183"/>
        <v>0</v>
      </c>
      <c r="BG288" s="125">
        <f t="shared" ca="1" si="183"/>
        <v>0</v>
      </c>
      <c r="BH288" s="125">
        <f t="shared" ca="1" si="180"/>
        <v>0</v>
      </c>
    </row>
    <row r="289" spans="1:60">
      <c r="A289" s="104"/>
      <c r="B289" s="104"/>
      <c r="C289" s="106">
        <v>54</v>
      </c>
      <c r="D289" s="104"/>
      <c r="E289" s="104" t="str">
        <f ca="1">OFFSET('Impact Inputs'!A$6,C289,0)</f>
        <v>Impact 19</v>
      </c>
      <c r="F289" s="104" t="str">
        <f ca="1">OFFSET('Impact Inputs'!C$6,C289,0)</f>
        <v>-</v>
      </c>
      <c r="G289" s="104"/>
      <c r="H289" s="125">
        <f t="shared" ca="1" si="136"/>
        <v>0</v>
      </c>
      <c r="I289" s="125">
        <f t="shared" ca="1" si="137"/>
        <v>0</v>
      </c>
      <c r="J289" s="125">
        <f t="shared" ca="1" si="138"/>
        <v>0</v>
      </c>
      <c r="K289" s="125">
        <f t="shared" ref="K289:BG289" ca="1" si="184">K237*K$3</f>
        <v>0</v>
      </c>
      <c r="L289" s="125">
        <f t="shared" ca="1" si="184"/>
        <v>0</v>
      </c>
      <c r="M289" s="125">
        <f t="shared" ca="1" si="184"/>
        <v>0</v>
      </c>
      <c r="N289" s="125">
        <f t="shared" ca="1" si="184"/>
        <v>0</v>
      </c>
      <c r="O289" s="125">
        <f t="shared" ca="1" si="184"/>
        <v>0</v>
      </c>
      <c r="P289" s="125">
        <f t="shared" ca="1" si="184"/>
        <v>0</v>
      </c>
      <c r="Q289" s="125">
        <f t="shared" ca="1" si="184"/>
        <v>0</v>
      </c>
      <c r="R289" s="125">
        <f t="shared" ca="1" si="184"/>
        <v>0</v>
      </c>
      <c r="S289" s="125">
        <f t="shared" ca="1" si="184"/>
        <v>0</v>
      </c>
      <c r="T289" s="125">
        <f t="shared" ca="1" si="184"/>
        <v>0</v>
      </c>
      <c r="U289" s="125">
        <f t="shared" ca="1" si="184"/>
        <v>0</v>
      </c>
      <c r="V289" s="125">
        <f t="shared" ca="1" si="184"/>
        <v>0</v>
      </c>
      <c r="W289" s="125">
        <f t="shared" ca="1" si="184"/>
        <v>0</v>
      </c>
      <c r="X289" s="125">
        <f t="shared" ca="1" si="184"/>
        <v>0</v>
      </c>
      <c r="Y289" s="125">
        <f t="shared" ca="1" si="184"/>
        <v>0</v>
      </c>
      <c r="Z289" s="125">
        <f t="shared" ca="1" si="184"/>
        <v>0</v>
      </c>
      <c r="AA289" s="125">
        <f t="shared" ca="1" si="184"/>
        <v>0</v>
      </c>
      <c r="AB289" s="125">
        <f t="shared" ca="1" si="184"/>
        <v>0</v>
      </c>
      <c r="AC289" s="125">
        <f t="shared" ca="1" si="184"/>
        <v>0</v>
      </c>
      <c r="AD289" s="125">
        <f t="shared" ca="1" si="184"/>
        <v>0</v>
      </c>
      <c r="AE289" s="125">
        <f t="shared" ca="1" si="184"/>
        <v>0</v>
      </c>
      <c r="AF289" s="125">
        <f t="shared" ca="1" si="184"/>
        <v>0</v>
      </c>
      <c r="AG289" s="125">
        <f t="shared" ca="1" si="184"/>
        <v>0</v>
      </c>
      <c r="AH289" s="125">
        <f t="shared" ca="1" si="184"/>
        <v>0</v>
      </c>
      <c r="AI289" s="125">
        <f t="shared" ca="1" si="184"/>
        <v>0</v>
      </c>
      <c r="AJ289" s="125">
        <f t="shared" ca="1" si="184"/>
        <v>0</v>
      </c>
      <c r="AK289" s="125">
        <f t="shared" ca="1" si="184"/>
        <v>0</v>
      </c>
      <c r="AL289" s="125">
        <f t="shared" ca="1" si="184"/>
        <v>0</v>
      </c>
      <c r="AM289" s="125">
        <f t="shared" ca="1" si="184"/>
        <v>0</v>
      </c>
      <c r="AN289" s="125">
        <f t="shared" ca="1" si="184"/>
        <v>0</v>
      </c>
      <c r="AO289" s="125">
        <f t="shared" ca="1" si="184"/>
        <v>0</v>
      </c>
      <c r="AP289" s="125">
        <f t="shared" ca="1" si="184"/>
        <v>0</v>
      </c>
      <c r="AQ289" s="125">
        <f t="shared" ca="1" si="184"/>
        <v>0</v>
      </c>
      <c r="AR289" s="125">
        <f t="shared" ca="1" si="184"/>
        <v>0</v>
      </c>
      <c r="AS289" s="125">
        <f t="shared" ca="1" si="184"/>
        <v>0</v>
      </c>
      <c r="AT289" s="125">
        <f t="shared" ca="1" si="184"/>
        <v>0</v>
      </c>
      <c r="AU289" s="125">
        <f t="shared" ca="1" si="184"/>
        <v>0</v>
      </c>
      <c r="AV289" s="125">
        <f t="shared" ca="1" si="184"/>
        <v>0</v>
      </c>
      <c r="AW289" s="125">
        <f t="shared" ca="1" si="184"/>
        <v>0</v>
      </c>
      <c r="AX289" s="125">
        <f t="shared" ca="1" si="184"/>
        <v>0</v>
      </c>
      <c r="AY289" s="125">
        <f t="shared" ca="1" si="184"/>
        <v>0</v>
      </c>
      <c r="AZ289" s="125">
        <f t="shared" ca="1" si="184"/>
        <v>0</v>
      </c>
      <c r="BA289" s="125">
        <f t="shared" ca="1" si="184"/>
        <v>0</v>
      </c>
      <c r="BB289" s="125">
        <f t="shared" ca="1" si="184"/>
        <v>0</v>
      </c>
      <c r="BC289" s="125">
        <f t="shared" ca="1" si="184"/>
        <v>0</v>
      </c>
      <c r="BD289" s="125">
        <f t="shared" ca="1" si="184"/>
        <v>0</v>
      </c>
      <c r="BE289" s="125">
        <f t="shared" ca="1" si="184"/>
        <v>0</v>
      </c>
      <c r="BF289" s="125">
        <f t="shared" ca="1" si="184"/>
        <v>0</v>
      </c>
      <c r="BG289" s="125">
        <f t="shared" ca="1" si="184"/>
        <v>0</v>
      </c>
      <c r="BH289" s="125">
        <f t="shared" ca="1" si="180"/>
        <v>0</v>
      </c>
    </row>
    <row r="290" spans="1:60">
      <c r="A290" s="104"/>
      <c r="B290" s="104"/>
      <c r="C290" s="106">
        <v>57</v>
      </c>
      <c r="D290" s="104"/>
      <c r="E290" s="104" t="str">
        <f ca="1">OFFSET('Impact Inputs'!A$6,C290,0)</f>
        <v>Impact 20</v>
      </c>
      <c r="F290" s="104" t="str">
        <f ca="1">OFFSET('Impact Inputs'!C$6,C290,0)</f>
        <v>-</v>
      </c>
      <c r="G290" s="104"/>
      <c r="H290" s="125">
        <f t="shared" ca="1" si="136"/>
        <v>0</v>
      </c>
      <c r="I290" s="125">
        <f t="shared" ca="1" si="137"/>
        <v>0</v>
      </c>
      <c r="J290" s="125">
        <f t="shared" ca="1" si="138"/>
        <v>0</v>
      </c>
      <c r="K290" s="125">
        <f t="shared" ref="K290:BG290" ca="1" si="185">K238*K$3</f>
        <v>0</v>
      </c>
      <c r="L290" s="125">
        <f t="shared" ca="1" si="185"/>
        <v>0</v>
      </c>
      <c r="M290" s="125">
        <f t="shared" ca="1" si="185"/>
        <v>0</v>
      </c>
      <c r="N290" s="125">
        <f t="shared" ca="1" si="185"/>
        <v>0</v>
      </c>
      <c r="O290" s="125">
        <f t="shared" ca="1" si="185"/>
        <v>0</v>
      </c>
      <c r="P290" s="125">
        <f t="shared" ca="1" si="185"/>
        <v>0</v>
      </c>
      <c r="Q290" s="125">
        <f t="shared" ca="1" si="185"/>
        <v>0</v>
      </c>
      <c r="R290" s="125">
        <f t="shared" ca="1" si="185"/>
        <v>0</v>
      </c>
      <c r="S290" s="125">
        <f t="shared" ca="1" si="185"/>
        <v>0</v>
      </c>
      <c r="T290" s="125">
        <f t="shared" ca="1" si="185"/>
        <v>0</v>
      </c>
      <c r="U290" s="125">
        <f t="shared" ca="1" si="185"/>
        <v>0</v>
      </c>
      <c r="V290" s="125">
        <f t="shared" ca="1" si="185"/>
        <v>0</v>
      </c>
      <c r="W290" s="125">
        <f t="shared" ca="1" si="185"/>
        <v>0</v>
      </c>
      <c r="X290" s="125">
        <f t="shared" ca="1" si="185"/>
        <v>0</v>
      </c>
      <c r="Y290" s="125">
        <f t="shared" ca="1" si="185"/>
        <v>0</v>
      </c>
      <c r="Z290" s="125">
        <f t="shared" ca="1" si="185"/>
        <v>0</v>
      </c>
      <c r="AA290" s="125">
        <f t="shared" ca="1" si="185"/>
        <v>0</v>
      </c>
      <c r="AB290" s="125">
        <f t="shared" ca="1" si="185"/>
        <v>0</v>
      </c>
      <c r="AC290" s="125">
        <f t="shared" ca="1" si="185"/>
        <v>0</v>
      </c>
      <c r="AD290" s="125">
        <f t="shared" ca="1" si="185"/>
        <v>0</v>
      </c>
      <c r="AE290" s="125">
        <f t="shared" ca="1" si="185"/>
        <v>0</v>
      </c>
      <c r="AF290" s="125">
        <f t="shared" ca="1" si="185"/>
        <v>0</v>
      </c>
      <c r="AG290" s="125">
        <f t="shared" ca="1" si="185"/>
        <v>0</v>
      </c>
      <c r="AH290" s="125">
        <f t="shared" ca="1" si="185"/>
        <v>0</v>
      </c>
      <c r="AI290" s="125">
        <f t="shared" ca="1" si="185"/>
        <v>0</v>
      </c>
      <c r="AJ290" s="125">
        <f t="shared" ca="1" si="185"/>
        <v>0</v>
      </c>
      <c r="AK290" s="125">
        <f t="shared" ca="1" si="185"/>
        <v>0</v>
      </c>
      <c r="AL290" s="125">
        <f t="shared" ca="1" si="185"/>
        <v>0</v>
      </c>
      <c r="AM290" s="125">
        <f t="shared" ca="1" si="185"/>
        <v>0</v>
      </c>
      <c r="AN290" s="125">
        <f t="shared" ca="1" si="185"/>
        <v>0</v>
      </c>
      <c r="AO290" s="125">
        <f t="shared" ca="1" si="185"/>
        <v>0</v>
      </c>
      <c r="AP290" s="125">
        <f t="shared" ca="1" si="185"/>
        <v>0</v>
      </c>
      <c r="AQ290" s="125">
        <f t="shared" ca="1" si="185"/>
        <v>0</v>
      </c>
      <c r="AR290" s="125">
        <f t="shared" ca="1" si="185"/>
        <v>0</v>
      </c>
      <c r="AS290" s="125">
        <f t="shared" ca="1" si="185"/>
        <v>0</v>
      </c>
      <c r="AT290" s="125">
        <f t="shared" ca="1" si="185"/>
        <v>0</v>
      </c>
      <c r="AU290" s="125">
        <f t="shared" ca="1" si="185"/>
        <v>0</v>
      </c>
      <c r="AV290" s="125">
        <f t="shared" ca="1" si="185"/>
        <v>0</v>
      </c>
      <c r="AW290" s="125">
        <f t="shared" ca="1" si="185"/>
        <v>0</v>
      </c>
      <c r="AX290" s="125">
        <f t="shared" ca="1" si="185"/>
        <v>0</v>
      </c>
      <c r="AY290" s="125">
        <f t="shared" ca="1" si="185"/>
        <v>0</v>
      </c>
      <c r="AZ290" s="125">
        <f t="shared" ca="1" si="185"/>
        <v>0</v>
      </c>
      <c r="BA290" s="125">
        <f t="shared" ca="1" si="185"/>
        <v>0</v>
      </c>
      <c r="BB290" s="125">
        <f t="shared" ca="1" si="185"/>
        <v>0</v>
      </c>
      <c r="BC290" s="125">
        <f t="shared" ca="1" si="185"/>
        <v>0</v>
      </c>
      <c r="BD290" s="125">
        <f t="shared" ca="1" si="185"/>
        <v>0</v>
      </c>
      <c r="BE290" s="125">
        <f t="shared" ca="1" si="185"/>
        <v>0</v>
      </c>
      <c r="BF290" s="125">
        <f t="shared" ca="1" si="185"/>
        <v>0</v>
      </c>
      <c r="BG290" s="125">
        <f t="shared" ca="1" si="185"/>
        <v>0</v>
      </c>
      <c r="BH290" s="125">
        <f t="shared" ca="1" si="180"/>
        <v>0</v>
      </c>
    </row>
    <row r="291" spans="1:60">
      <c r="A291" s="104"/>
      <c r="B291" s="104"/>
      <c r="C291" s="104">
        <v>60</v>
      </c>
      <c r="D291" s="104"/>
      <c r="E291" s="104" t="str">
        <f ca="1">OFFSET('Impact Inputs'!A$6,C291,0)</f>
        <v>Impact 21</v>
      </c>
      <c r="F291" s="104" t="str">
        <f ca="1">OFFSET('Impact Inputs'!C$6,C291,0)</f>
        <v>-</v>
      </c>
      <c r="G291" s="104"/>
      <c r="H291" s="125">
        <f t="shared" ca="1" si="136"/>
        <v>0</v>
      </c>
      <c r="I291" s="125">
        <f t="shared" ca="1" si="137"/>
        <v>0</v>
      </c>
      <c r="J291" s="125">
        <f t="shared" ca="1" si="138"/>
        <v>0</v>
      </c>
      <c r="K291" s="125">
        <f t="shared" ref="K291:BG291" ca="1" si="186">K239*K$3</f>
        <v>0</v>
      </c>
      <c r="L291" s="125">
        <f t="shared" ca="1" si="186"/>
        <v>0</v>
      </c>
      <c r="M291" s="125">
        <f t="shared" ca="1" si="186"/>
        <v>0</v>
      </c>
      <c r="N291" s="125">
        <f t="shared" ca="1" si="186"/>
        <v>0</v>
      </c>
      <c r="O291" s="125">
        <f t="shared" ca="1" si="186"/>
        <v>0</v>
      </c>
      <c r="P291" s="125">
        <f t="shared" ca="1" si="186"/>
        <v>0</v>
      </c>
      <c r="Q291" s="125">
        <f t="shared" ca="1" si="186"/>
        <v>0</v>
      </c>
      <c r="R291" s="125">
        <f t="shared" ca="1" si="186"/>
        <v>0</v>
      </c>
      <c r="S291" s="125">
        <f t="shared" ca="1" si="186"/>
        <v>0</v>
      </c>
      <c r="T291" s="125">
        <f t="shared" ca="1" si="186"/>
        <v>0</v>
      </c>
      <c r="U291" s="125">
        <f t="shared" ca="1" si="186"/>
        <v>0</v>
      </c>
      <c r="V291" s="125">
        <f t="shared" ca="1" si="186"/>
        <v>0</v>
      </c>
      <c r="W291" s="125">
        <f t="shared" ca="1" si="186"/>
        <v>0</v>
      </c>
      <c r="X291" s="125">
        <f t="shared" ca="1" si="186"/>
        <v>0</v>
      </c>
      <c r="Y291" s="125">
        <f t="shared" ca="1" si="186"/>
        <v>0</v>
      </c>
      <c r="Z291" s="125">
        <f t="shared" ca="1" si="186"/>
        <v>0</v>
      </c>
      <c r="AA291" s="125">
        <f t="shared" ca="1" si="186"/>
        <v>0</v>
      </c>
      <c r="AB291" s="125">
        <f t="shared" ca="1" si="186"/>
        <v>0</v>
      </c>
      <c r="AC291" s="125">
        <f t="shared" ca="1" si="186"/>
        <v>0</v>
      </c>
      <c r="AD291" s="125">
        <f t="shared" ca="1" si="186"/>
        <v>0</v>
      </c>
      <c r="AE291" s="125">
        <f t="shared" ca="1" si="186"/>
        <v>0</v>
      </c>
      <c r="AF291" s="125">
        <f t="shared" ca="1" si="186"/>
        <v>0</v>
      </c>
      <c r="AG291" s="125">
        <f t="shared" ca="1" si="186"/>
        <v>0</v>
      </c>
      <c r="AH291" s="125">
        <f t="shared" ca="1" si="186"/>
        <v>0</v>
      </c>
      <c r="AI291" s="125">
        <f t="shared" ca="1" si="186"/>
        <v>0</v>
      </c>
      <c r="AJ291" s="125">
        <f t="shared" ca="1" si="186"/>
        <v>0</v>
      </c>
      <c r="AK291" s="125">
        <f t="shared" ca="1" si="186"/>
        <v>0</v>
      </c>
      <c r="AL291" s="125">
        <f t="shared" ca="1" si="186"/>
        <v>0</v>
      </c>
      <c r="AM291" s="125">
        <f t="shared" ca="1" si="186"/>
        <v>0</v>
      </c>
      <c r="AN291" s="125">
        <f t="shared" ca="1" si="186"/>
        <v>0</v>
      </c>
      <c r="AO291" s="125">
        <f t="shared" ca="1" si="186"/>
        <v>0</v>
      </c>
      <c r="AP291" s="125">
        <f t="shared" ca="1" si="186"/>
        <v>0</v>
      </c>
      <c r="AQ291" s="125">
        <f t="shared" ca="1" si="186"/>
        <v>0</v>
      </c>
      <c r="AR291" s="125">
        <f t="shared" ca="1" si="186"/>
        <v>0</v>
      </c>
      <c r="AS291" s="125">
        <f t="shared" ca="1" si="186"/>
        <v>0</v>
      </c>
      <c r="AT291" s="125">
        <f t="shared" ca="1" si="186"/>
        <v>0</v>
      </c>
      <c r="AU291" s="125">
        <f t="shared" ca="1" si="186"/>
        <v>0</v>
      </c>
      <c r="AV291" s="125">
        <f t="shared" ca="1" si="186"/>
        <v>0</v>
      </c>
      <c r="AW291" s="125">
        <f t="shared" ca="1" si="186"/>
        <v>0</v>
      </c>
      <c r="AX291" s="125">
        <f t="shared" ca="1" si="186"/>
        <v>0</v>
      </c>
      <c r="AY291" s="125">
        <f t="shared" ca="1" si="186"/>
        <v>0</v>
      </c>
      <c r="AZ291" s="125">
        <f t="shared" ca="1" si="186"/>
        <v>0</v>
      </c>
      <c r="BA291" s="125">
        <f t="shared" ca="1" si="186"/>
        <v>0</v>
      </c>
      <c r="BB291" s="125">
        <f t="shared" ca="1" si="186"/>
        <v>0</v>
      </c>
      <c r="BC291" s="125">
        <f t="shared" ca="1" si="186"/>
        <v>0</v>
      </c>
      <c r="BD291" s="125">
        <f t="shared" ca="1" si="186"/>
        <v>0</v>
      </c>
      <c r="BE291" s="125">
        <f t="shared" ca="1" si="186"/>
        <v>0</v>
      </c>
      <c r="BF291" s="125">
        <f t="shared" ca="1" si="186"/>
        <v>0</v>
      </c>
      <c r="BG291" s="125">
        <f t="shared" ca="1" si="186"/>
        <v>0</v>
      </c>
      <c r="BH291" s="125">
        <f t="shared" ca="1" si="180"/>
        <v>0</v>
      </c>
    </row>
    <row r="292" spans="1:60">
      <c r="A292" s="104"/>
      <c r="B292" s="104"/>
      <c r="C292" s="104">
        <v>63</v>
      </c>
      <c r="D292" s="104"/>
      <c r="E292" s="104" t="str">
        <f ca="1">OFFSET('Impact Inputs'!A$6,C292,0)</f>
        <v>Impact 22</v>
      </c>
      <c r="F292" s="104" t="str">
        <f ca="1">OFFSET('Impact Inputs'!C$6,C292,0)</f>
        <v>-</v>
      </c>
      <c r="G292" s="104"/>
      <c r="H292" s="125">
        <f t="shared" ca="1" si="136"/>
        <v>0</v>
      </c>
      <c r="I292" s="125">
        <f t="shared" ca="1" si="137"/>
        <v>0</v>
      </c>
      <c r="J292" s="125">
        <f t="shared" ca="1" si="138"/>
        <v>0</v>
      </c>
      <c r="K292" s="125">
        <f t="shared" ref="K292:BG292" ca="1" si="187">K240*K$3</f>
        <v>0</v>
      </c>
      <c r="L292" s="125">
        <f t="shared" ca="1" si="187"/>
        <v>0</v>
      </c>
      <c r="M292" s="125">
        <f t="shared" ca="1" si="187"/>
        <v>0</v>
      </c>
      <c r="N292" s="125">
        <f t="shared" ca="1" si="187"/>
        <v>0</v>
      </c>
      <c r="O292" s="125">
        <f t="shared" ca="1" si="187"/>
        <v>0</v>
      </c>
      <c r="P292" s="125">
        <f t="shared" ca="1" si="187"/>
        <v>0</v>
      </c>
      <c r="Q292" s="125">
        <f t="shared" ca="1" si="187"/>
        <v>0</v>
      </c>
      <c r="R292" s="125">
        <f t="shared" ca="1" si="187"/>
        <v>0</v>
      </c>
      <c r="S292" s="125">
        <f t="shared" ca="1" si="187"/>
        <v>0</v>
      </c>
      <c r="T292" s="125">
        <f t="shared" ca="1" si="187"/>
        <v>0</v>
      </c>
      <c r="U292" s="125">
        <f t="shared" ca="1" si="187"/>
        <v>0</v>
      </c>
      <c r="V292" s="125">
        <f t="shared" ca="1" si="187"/>
        <v>0</v>
      </c>
      <c r="W292" s="125">
        <f t="shared" ca="1" si="187"/>
        <v>0</v>
      </c>
      <c r="X292" s="125">
        <f t="shared" ca="1" si="187"/>
        <v>0</v>
      </c>
      <c r="Y292" s="125">
        <f t="shared" ca="1" si="187"/>
        <v>0</v>
      </c>
      <c r="Z292" s="125">
        <f t="shared" ca="1" si="187"/>
        <v>0</v>
      </c>
      <c r="AA292" s="125">
        <f t="shared" ca="1" si="187"/>
        <v>0</v>
      </c>
      <c r="AB292" s="125">
        <f t="shared" ca="1" si="187"/>
        <v>0</v>
      </c>
      <c r="AC292" s="125">
        <f t="shared" ca="1" si="187"/>
        <v>0</v>
      </c>
      <c r="AD292" s="125">
        <f t="shared" ca="1" si="187"/>
        <v>0</v>
      </c>
      <c r="AE292" s="125">
        <f t="shared" ca="1" si="187"/>
        <v>0</v>
      </c>
      <c r="AF292" s="125">
        <f t="shared" ca="1" si="187"/>
        <v>0</v>
      </c>
      <c r="AG292" s="125">
        <f t="shared" ca="1" si="187"/>
        <v>0</v>
      </c>
      <c r="AH292" s="125">
        <f t="shared" ca="1" si="187"/>
        <v>0</v>
      </c>
      <c r="AI292" s="125">
        <f t="shared" ca="1" si="187"/>
        <v>0</v>
      </c>
      <c r="AJ292" s="125">
        <f t="shared" ca="1" si="187"/>
        <v>0</v>
      </c>
      <c r="AK292" s="125">
        <f t="shared" ca="1" si="187"/>
        <v>0</v>
      </c>
      <c r="AL292" s="125">
        <f t="shared" ca="1" si="187"/>
        <v>0</v>
      </c>
      <c r="AM292" s="125">
        <f t="shared" ca="1" si="187"/>
        <v>0</v>
      </c>
      <c r="AN292" s="125">
        <f t="shared" ca="1" si="187"/>
        <v>0</v>
      </c>
      <c r="AO292" s="125">
        <f t="shared" ca="1" si="187"/>
        <v>0</v>
      </c>
      <c r="AP292" s="125">
        <f t="shared" ca="1" si="187"/>
        <v>0</v>
      </c>
      <c r="AQ292" s="125">
        <f t="shared" ca="1" si="187"/>
        <v>0</v>
      </c>
      <c r="AR292" s="125">
        <f t="shared" ca="1" si="187"/>
        <v>0</v>
      </c>
      <c r="AS292" s="125">
        <f t="shared" ca="1" si="187"/>
        <v>0</v>
      </c>
      <c r="AT292" s="125">
        <f t="shared" ca="1" si="187"/>
        <v>0</v>
      </c>
      <c r="AU292" s="125">
        <f t="shared" ca="1" si="187"/>
        <v>0</v>
      </c>
      <c r="AV292" s="125">
        <f t="shared" ca="1" si="187"/>
        <v>0</v>
      </c>
      <c r="AW292" s="125">
        <f t="shared" ca="1" si="187"/>
        <v>0</v>
      </c>
      <c r="AX292" s="125">
        <f t="shared" ca="1" si="187"/>
        <v>0</v>
      </c>
      <c r="AY292" s="125">
        <f t="shared" ca="1" si="187"/>
        <v>0</v>
      </c>
      <c r="AZ292" s="125">
        <f t="shared" ca="1" si="187"/>
        <v>0</v>
      </c>
      <c r="BA292" s="125">
        <f t="shared" ca="1" si="187"/>
        <v>0</v>
      </c>
      <c r="BB292" s="125">
        <f t="shared" ca="1" si="187"/>
        <v>0</v>
      </c>
      <c r="BC292" s="125">
        <f t="shared" ca="1" si="187"/>
        <v>0</v>
      </c>
      <c r="BD292" s="125">
        <f t="shared" ca="1" si="187"/>
        <v>0</v>
      </c>
      <c r="BE292" s="125">
        <f t="shared" ca="1" si="187"/>
        <v>0</v>
      </c>
      <c r="BF292" s="125">
        <f t="shared" ca="1" si="187"/>
        <v>0</v>
      </c>
      <c r="BG292" s="125">
        <f t="shared" ca="1" si="187"/>
        <v>0</v>
      </c>
      <c r="BH292" s="125">
        <f t="shared" ca="1" si="180"/>
        <v>0</v>
      </c>
    </row>
    <row r="293" spans="1:60">
      <c r="A293" s="104"/>
      <c r="B293" s="104"/>
      <c r="C293" s="104">
        <v>66</v>
      </c>
      <c r="D293" s="104"/>
      <c r="E293" s="104" t="str">
        <f ca="1">OFFSET('Impact Inputs'!A$6,C293,0)</f>
        <v>Impact 23</v>
      </c>
      <c r="F293" s="104" t="str">
        <f ca="1">OFFSET('Impact Inputs'!C$6,C293,0)</f>
        <v>-</v>
      </c>
      <c r="G293" s="104"/>
      <c r="H293" s="125">
        <f t="shared" ca="1" si="136"/>
        <v>0</v>
      </c>
      <c r="I293" s="125">
        <f t="shared" ca="1" si="137"/>
        <v>0</v>
      </c>
      <c r="J293" s="125">
        <f t="shared" ca="1" si="138"/>
        <v>0</v>
      </c>
      <c r="K293" s="125">
        <f t="shared" ref="K293:BG293" ca="1" si="188">K241*K$3</f>
        <v>0</v>
      </c>
      <c r="L293" s="125">
        <f t="shared" ca="1" si="188"/>
        <v>0</v>
      </c>
      <c r="M293" s="125">
        <f t="shared" ca="1" si="188"/>
        <v>0</v>
      </c>
      <c r="N293" s="125">
        <f t="shared" ca="1" si="188"/>
        <v>0</v>
      </c>
      <c r="O293" s="125">
        <f t="shared" ca="1" si="188"/>
        <v>0</v>
      </c>
      <c r="P293" s="125">
        <f t="shared" ca="1" si="188"/>
        <v>0</v>
      </c>
      <c r="Q293" s="125">
        <f t="shared" ca="1" si="188"/>
        <v>0</v>
      </c>
      <c r="R293" s="125">
        <f t="shared" ca="1" si="188"/>
        <v>0</v>
      </c>
      <c r="S293" s="125">
        <f t="shared" ca="1" si="188"/>
        <v>0</v>
      </c>
      <c r="T293" s="125">
        <f t="shared" ca="1" si="188"/>
        <v>0</v>
      </c>
      <c r="U293" s="125">
        <f t="shared" ca="1" si="188"/>
        <v>0</v>
      </c>
      <c r="V293" s="125">
        <f t="shared" ca="1" si="188"/>
        <v>0</v>
      </c>
      <c r="W293" s="125">
        <f t="shared" ca="1" si="188"/>
        <v>0</v>
      </c>
      <c r="X293" s="125">
        <f t="shared" ca="1" si="188"/>
        <v>0</v>
      </c>
      <c r="Y293" s="125">
        <f t="shared" ca="1" si="188"/>
        <v>0</v>
      </c>
      <c r="Z293" s="125">
        <f t="shared" ca="1" si="188"/>
        <v>0</v>
      </c>
      <c r="AA293" s="125">
        <f t="shared" ca="1" si="188"/>
        <v>0</v>
      </c>
      <c r="AB293" s="125">
        <f t="shared" ca="1" si="188"/>
        <v>0</v>
      </c>
      <c r="AC293" s="125">
        <f t="shared" ca="1" si="188"/>
        <v>0</v>
      </c>
      <c r="AD293" s="125">
        <f t="shared" ca="1" si="188"/>
        <v>0</v>
      </c>
      <c r="AE293" s="125">
        <f t="shared" ca="1" si="188"/>
        <v>0</v>
      </c>
      <c r="AF293" s="125">
        <f t="shared" ca="1" si="188"/>
        <v>0</v>
      </c>
      <c r="AG293" s="125">
        <f t="shared" ca="1" si="188"/>
        <v>0</v>
      </c>
      <c r="AH293" s="125">
        <f t="shared" ca="1" si="188"/>
        <v>0</v>
      </c>
      <c r="AI293" s="125">
        <f t="shared" ca="1" si="188"/>
        <v>0</v>
      </c>
      <c r="AJ293" s="125">
        <f t="shared" ca="1" si="188"/>
        <v>0</v>
      </c>
      <c r="AK293" s="125">
        <f t="shared" ca="1" si="188"/>
        <v>0</v>
      </c>
      <c r="AL293" s="125">
        <f t="shared" ca="1" si="188"/>
        <v>0</v>
      </c>
      <c r="AM293" s="125">
        <f t="shared" ca="1" si="188"/>
        <v>0</v>
      </c>
      <c r="AN293" s="125">
        <f t="shared" ca="1" si="188"/>
        <v>0</v>
      </c>
      <c r="AO293" s="125">
        <f t="shared" ca="1" si="188"/>
        <v>0</v>
      </c>
      <c r="AP293" s="125">
        <f t="shared" ca="1" si="188"/>
        <v>0</v>
      </c>
      <c r="AQ293" s="125">
        <f t="shared" ca="1" si="188"/>
        <v>0</v>
      </c>
      <c r="AR293" s="125">
        <f t="shared" ca="1" si="188"/>
        <v>0</v>
      </c>
      <c r="AS293" s="125">
        <f t="shared" ca="1" si="188"/>
        <v>0</v>
      </c>
      <c r="AT293" s="125">
        <f t="shared" ca="1" si="188"/>
        <v>0</v>
      </c>
      <c r="AU293" s="125">
        <f t="shared" ca="1" si="188"/>
        <v>0</v>
      </c>
      <c r="AV293" s="125">
        <f t="shared" ca="1" si="188"/>
        <v>0</v>
      </c>
      <c r="AW293" s="125">
        <f t="shared" ca="1" si="188"/>
        <v>0</v>
      </c>
      <c r="AX293" s="125">
        <f t="shared" ca="1" si="188"/>
        <v>0</v>
      </c>
      <c r="AY293" s="125">
        <f t="shared" ca="1" si="188"/>
        <v>0</v>
      </c>
      <c r="AZ293" s="125">
        <f t="shared" ca="1" si="188"/>
        <v>0</v>
      </c>
      <c r="BA293" s="125">
        <f t="shared" ca="1" si="188"/>
        <v>0</v>
      </c>
      <c r="BB293" s="125">
        <f t="shared" ca="1" si="188"/>
        <v>0</v>
      </c>
      <c r="BC293" s="125">
        <f t="shared" ca="1" si="188"/>
        <v>0</v>
      </c>
      <c r="BD293" s="125">
        <f t="shared" ca="1" si="188"/>
        <v>0</v>
      </c>
      <c r="BE293" s="125">
        <f t="shared" ca="1" si="188"/>
        <v>0</v>
      </c>
      <c r="BF293" s="125">
        <f t="shared" ca="1" si="188"/>
        <v>0</v>
      </c>
      <c r="BG293" s="125">
        <f t="shared" ca="1" si="188"/>
        <v>0</v>
      </c>
      <c r="BH293" s="125">
        <f t="shared" ca="1" si="180"/>
        <v>0</v>
      </c>
    </row>
    <row r="294" spans="1:60">
      <c r="A294" s="104"/>
      <c r="B294" s="104"/>
      <c r="C294" s="106">
        <v>69</v>
      </c>
      <c r="D294" s="104"/>
      <c r="E294" s="104" t="str">
        <f ca="1">OFFSET('Impact Inputs'!A$6,C294,0)</f>
        <v>Impact 24</v>
      </c>
      <c r="F294" s="104" t="str">
        <f ca="1">OFFSET('Impact Inputs'!C$6,C294,0)</f>
        <v>-</v>
      </c>
      <c r="G294" s="104"/>
      <c r="H294" s="125">
        <f t="shared" ca="1" si="136"/>
        <v>0</v>
      </c>
      <c r="I294" s="125">
        <f t="shared" ca="1" si="137"/>
        <v>0</v>
      </c>
      <c r="J294" s="125">
        <f t="shared" ca="1" si="138"/>
        <v>0</v>
      </c>
      <c r="K294" s="125">
        <f t="shared" ref="K294:BG294" ca="1" si="189">K242*K$3</f>
        <v>0</v>
      </c>
      <c r="L294" s="125">
        <f t="shared" ca="1" si="189"/>
        <v>0</v>
      </c>
      <c r="M294" s="125">
        <f t="shared" ca="1" si="189"/>
        <v>0</v>
      </c>
      <c r="N294" s="125">
        <f t="shared" ca="1" si="189"/>
        <v>0</v>
      </c>
      <c r="O294" s="125">
        <f t="shared" ca="1" si="189"/>
        <v>0</v>
      </c>
      <c r="P294" s="125">
        <f t="shared" ca="1" si="189"/>
        <v>0</v>
      </c>
      <c r="Q294" s="125">
        <f t="shared" ca="1" si="189"/>
        <v>0</v>
      </c>
      <c r="R294" s="125">
        <f t="shared" ca="1" si="189"/>
        <v>0</v>
      </c>
      <c r="S294" s="125">
        <f t="shared" ca="1" si="189"/>
        <v>0</v>
      </c>
      <c r="T294" s="125">
        <f t="shared" ca="1" si="189"/>
        <v>0</v>
      </c>
      <c r="U294" s="125">
        <f t="shared" ca="1" si="189"/>
        <v>0</v>
      </c>
      <c r="V294" s="125">
        <f t="shared" ca="1" si="189"/>
        <v>0</v>
      </c>
      <c r="W294" s="125">
        <f t="shared" ca="1" si="189"/>
        <v>0</v>
      </c>
      <c r="X294" s="125">
        <f t="shared" ca="1" si="189"/>
        <v>0</v>
      </c>
      <c r="Y294" s="125">
        <f t="shared" ca="1" si="189"/>
        <v>0</v>
      </c>
      <c r="Z294" s="125">
        <f t="shared" ca="1" si="189"/>
        <v>0</v>
      </c>
      <c r="AA294" s="125">
        <f t="shared" ca="1" si="189"/>
        <v>0</v>
      </c>
      <c r="AB294" s="125">
        <f t="shared" ca="1" si="189"/>
        <v>0</v>
      </c>
      <c r="AC294" s="125">
        <f t="shared" ca="1" si="189"/>
        <v>0</v>
      </c>
      <c r="AD294" s="125">
        <f t="shared" ca="1" si="189"/>
        <v>0</v>
      </c>
      <c r="AE294" s="125">
        <f t="shared" ca="1" si="189"/>
        <v>0</v>
      </c>
      <c r="AF294" s="125">
        <f t="shared" ca="1" si="189"/>
        <v>0</v>
      </c>
      <c r="AG294" s="125">
        <f t="shared" ca="1" si="189"/>
        <v>0</v>
      </c>
      <c r="AH294" s="125">
        <f t="shared" ca="1" si="189"/>
        <v>0</v>
      </c>
      <c r="AI294" s="125">
        <f t="shared" ca="1" si="189"/>
        <v>0</v>
      </c>
      <c r="AJ294" s="125">
        <f t="shared" ca="1" si="189"/>
        <v>0</v>
      </c>
      <c r="AK294" s="125">
        <f t="shared" ca="1" si="189"/>
        <v>0</v>
      </c>
      <c r="AL294" s="125">
        <f t="shared" ca="1" si="189"/>
        <v>0</v>
      </c>
      <c r="AM294" s="125">
        <f t="shared" ca="1" si="189"/>
        <v>0</v>
      </c>
      <c r="AN294" s="125">
        <f t="shared" ca="1" si="189"/>
        <v>0</v>
      </c>
      <c r="AO294" s="125">
        <f t="shared" ca="1" si="189"/>
        <v>0</v>
      </c>
      <c r="AP294" s="125">
        <f t="shared" ca="1" si="189"/>
        <v>0</v>
      </c>
      <c r="AQ294" s="125">
        <f t="shared" ca="1" si="189"/>
        <v>0</v>
      </c>
      <c r="AR294" s="125">
        <f t="shared" ca="1" si="189"/>
        <v>0</v>
      </c>
      <c r="AS294" s="125">
        <f t="shared" ca="1" si="189"/>
        <v>0</v>
      </c>
      <c r="AT294" s="125">
        <f t="shared" ca="1" si="189"/>
        <v>0</v>
      </c>
      <c r="AU294" s="125">
        <f t="shared" ca="1" si="189"/>
        <v>0</v>
      </c>
      <c r="AV294" s="125">
        <f t="shared" ca="1" si="189"/>
        <v>0</v>
      </c>
      <c r="AW294" s="125">
        <f t="shared" ca="1" si="189"/>
        <v>0</v>
      </c>
      <c r="AX294" s="125">
        <f t="shared" ca="1" si="189"/>
        <v>0</v>
      </c>
      <c r="AY294" s="125">
        <f t="shared" ca="1" si="189"/>
        <v>0</v>
      </c>
      <c r="AZ294" s="125">
        <f t="shared" ca="1" si="189"/>
        <v>0</v>
      </c>
      <c r="BA294" s="125">
        <f t="shared" ca="1" si="189"/>
        <v>0</v>
      </c>
      <c r="BB294" s="125">
        <f t="shared" ca="1" si="189"/>
        <v>0</v>
      </c>
      <c r="BC294" s="125">
        <f t="shared" ca="1" si="189"/>
        <v>0</v>
      </c>
      <c r="BD294" s="125">
        <f t="shared" ca="1" si="189"/>
        <v>0</v>
      </c>
      <c r="BE294" s="125">
        <f t="shared" ca="1" si="189"/>
        <v>0</v>
      </c>
      <c r="BF294" s="125">
        <f t="shared" ca="1" si="189"/>
        <v>0</v>
      </c>
      <c r="BG294" s="125">
        <f t="shared" ca="1" si="189"/>
        <v>0</v>
      </c>
      <c r="BH294" s="125">
        <f t="shared" ca="1" si="180"/>
        <v>0</v>
      </c>
    </row>
    <row r="295" spans="1:60">
      <c r="A295" s="104"/>
      <c r="B295" s="104"/>
      <c r="C295" s="106">
        <v>72</v>
      </c>
      <c r="D295" s="104"/>
      <c r="E295" s="104" t="str">
        <f ca="1">OFFSET('Impact Inputs'!A$6,C295,0)</f>
        <v>Impact 25</v>
      </c>
      <c r="F295" s="104" t="str">
        <f ca="1">OFFSET('Impact Inputs'!C$6,C295,0)</f>
        <v>-</v>
      </c>
      <c r="G295" s="104"/>
      <c r="H295" s="125">
        <f t="shared" ca="1" si="136"/>
        <v>0</v>
      </c>
      <c r="I295" s="125">
        <f t="shared" ca="1" si="137"/>
        <v>0</v>
      </c>
      <c r="J295" s="125">
        <f t="shared" ca="1" si="138"/>
        <v>0</v>
      </c>
      <c r="K295" s="125">
        <f t="shared" ref="K295:BG295" ca="1" si="190">K243*K$3</f>
        <v>0</v>
      </c>
      <c r="L295" s="125">
        <f t="shared" ca="1" si="190"/>
        <v>0</v>
      </c>
      <c r="M295" s="125">
        <f t="shared" ca="1" si="190"/>
        <v>0</v>
      </c>
      <c r="N295" s="125">
        <f t="shared" ca="1" si="190"/>
        <v>0</v>
      </c>
      <c r="O295" s="125">
        <f t="shared" ca="1" si="190"/>
        <v>0</v>
      </c>
      <c r="P295" s="125">
        <f t="shared" ca="1" si="190"/>
        <v>0</v>
      </c>
      <c r="Q295" s="125">
        <f t="shared" ca="1" si="190"/>
        <v>0</v>
      </c>
      <c r="R295" s="125">
        <f t="shared" ca="1" si="190"/>
        <v>0</v>
      </c>
      <c r="S295" s="125">
        <f t="shared" ca="1" si="190"/>
        <v>0</v>
      </c>
      <c r="T295" s="125">
        <f t="shared" ca="1" si="190"/>
        <v>0</v>
      </c>
      <c r="U295" s="125">
        <f t="shared" ca="1" si="190"/>
        <v>0</v>
      </c>
      <c r="V295" s="125">
        <f t="shared" ca="1" si="190"/>
        <v>0</v>
      </c>
      <c r="W295" s="125">
        <f t="shared" ca="1" si="190"/>
        <v>0</v>
      </c>
      <c r="X295" s="125">
        <f t="shared" ca="1" si="190"/>
        <v>0</v>
      </c>
      <c r="Y295" s="125">
        <f t="shared" ca="1" si="190"/>
        <v>0</v>
      </c>
      <c r="Z295" s="125">
        <f t="shared" ca="1" si="190"/>
        <v>0</v>
      </c>
      <c r="AA295" s="125">
        <f t="shared" ca="1" si="190"/>
        <v>0</v>
      </c>
      <c r="AB295" s="125">
        <f t="shared" ca="1" si="190"/>
        <v>0</v>
      </c>
      <c r="AC295" s="125">
        <f t="shared" ca="1" si="190"/>
        <v>0</v>
      </c>
      <c r="AD295" s="125">
        <f t="shared" ca="1" si="190"/>
        <v>0</v>
      </c>
      <c r="AE295" s="125">
        <f t="shared" ca="1" si="190"/>
        <v>0</v>
      </c>
      <c r="AF295" s="125">
        <f t="shared" ca="1" si="190"/>
        <v>0</v>
      </c>
      <c r="AG295" s="125">
        <f t="shared" ca="1" si="190"/>
        <v>0</v>
      </c>
      <c r="AH295" s="125">
        <f t="shared" ca="1" si="190"/>
        <v>0</v>
      </c>
      <c r="AI295" s="125">
        <f t="shared" ca="1" si="190"/>
        <v>0</v>
      </c>
      <c r="AJ295" s="125">
        <f t="shared" ca="1" si="190"/>
        <v>0</v>
      </c>
      <c r="AK295" s="125">
        <f t="shared" ca="1" si="190"/>
        <v>0</v>
      </c>
      <c r="AL295" s="125">
        <f t="shared" ca="1" si="190"/>
        <v>0</v>
      </c>
      <c r="AM295" s="125">
        <f t="shared" ca="1" si="190"/>
        <v>0</v>
      </c>
      <c r="AN295" s="125">
        <f t="shared" ca="1" si="190"/>
        <v>0</v>
      </c>
      <c r="AO295" s="125">
        <f t="shared" ca="1" si="190"/>
        <v>0</v>
      </c>
      <c r="AP295" s="125">
        <f t="shared" ca="1" si="190"/>
        <v>0</v>
      </c>
      <c r="AQ295" s="125">
        <f t="shared" ca="1" si="190"/>
        <v>0</v>
      </c>
      <c r="AR295" s="125">
        <f t="shared" ca="1" si="190"/>
        <v>0</v>
      </c>
      <c r="AS295" s="125">
        <f t="shared" ca="1" si="190"/>
        <v>0</v>
      </c>
      <c r="AT295" s="125">
        <f t="shared" ca="1" si="190"/>
        <v>0</v>
      </c>
      <c r="AU295" s="125">
        <f t="shared" ca="1" si="190"/>
        <v>0</v>
      </c>
      <c r="AV295" s="125">
        <f t="shared" ca="1" si="190"/>
        <v>0</v>
      </c>
      <c r="AW295" s="125">
        <f t="shared" ca="1" si="190"/>
        <v>0</v>
      </c>
      <c r="AX295" s="125">
        <f t="shared" ca="1" si="190"/>
        <v>0</v>
      </c>
      <c r="AY295" s="125">
        <f t="shared" ca="1" si="190"/>
        <v>0</v>
      </c>
      <c r="AZ295" s="125">
        <f t="shared" ca="1" si="190"/>
        <v>0</v>
      </c>
      <c r="BA295" s="125">
        <f t="shared" ca="1" si="190"/>
        <v>0</v>
      </c>
      <c r="BB295" s="125">
        <f t="shared" ca="1" si="190"/>
        <v>0</v>
      </c>
      <c r="BC295" s="125">
        <f t="shared" ca="1" si="190"/>
        <v>0</v>
      </c>
      <c r="BD295" s="125">
        <f t="shared" ca="1" si="190"/>
        <v>0</v>
      </c>
      <c r="BE295" s="125">
        <f t="shared" ca="1" si="190"/>
        <v>0</v>
      </c>
      <c r="BF295" s="125">
        <f t="shared" ca="1" si="190"/>
        <v>0</v>
      </c>
      <c r="BG295" s="125">
        <f t="shared" ca="1" si="190"/>
        <v>0</v>
      </c>
      <c r="BH295" s="125">
        <f t="shared" ca="1" si="180"/>
        <v>0</v>
      </c>
    </row>
    <row r="296" spans="1:60">
      <c r="A296" s="104"/>
      <c r="B296" s="104"/>
      <c r="C296" s="104">
        <v>75</v>
      </c>
      <c r="D296" s="104"/>
      <c r="E296" s="104" t="str">
        <f ca="1">OFFSET('Impact Inputs'!A$6,C296,0)</f>
        <v>Impact 26</v>
      </c>
      <c r="F296" s="104" t="str">
        <f ca="1">OFFSET('Impact Inputs'!C$6,C296,0)</f>
        <v>-</v>
      </c>
      <c r="G296" s="104"/>
      <c r="H296" s="125">
        <f t="shared" ca="1" si="136"/>
        <v>0</v>
      </c>
      <c r="I296" s="125">
        <f t="shared" ca="1" si="137"/>
        <v>0</v>
      </c>
      <c r="J296" s="125">
        <f t="shared" ca="1" si="138"/>
        <v>0</v>
      </c>
      <c r="K296" s="125">
        <f t="shared" ref="K296:BG296" ca="1" si="191">K244*K$3</f>
        <v>0</v>
      </c>
      <c r="L296" s="125">
        <f t="shared" ca="1" si="191"/>
        <v>0</v>
      </c>
      <c r="M296" s="125">
        <f t="shared" ca="1" si="191"/>
        <v>0</v>
      </c>
      <c r="N296" s="125">
        <f t="shared" ca="1" si="191"/>
        <v>0</v>
      </c>
      <c r="O296" s="125">
        <f t="shared" ca="1" si="191"/>
        <v>0</v>
      </c>
      <c r="P296" s="125">
        <f t="shared" ca="1" si="191"/>
        <v>0</v>
      </c>
      <c r="Q296" s="125">
        <f t="shared" ca="1" si="191"/>
        <v>0</v>
      </c>
      <c r="R296" s="125">
        <f t="shared" ca="1" si="191"/>
        <v>0</v>
      </c>
      <c r="S296" s="125">
        <f t="shared" ca="1" si="191"/>
        <v>0</v>
      </c>
      <c r="T296" s="125">
        <f t="shared" ca="1" si="191"/>
        <v>0</v>
      </c>
      <c r="U296" s="125">
        <f t="shared" ca="1" si="191"/>
        <v>0</v>
      </c>
      <c r="V296" s="125">
        <f t="shared" ca="1" si="191"/>
        <v>0</v>
      </c>
      <c r="W296" s="125">
        <f t="shared" ca="1" si="191"/>
        <v>0</v>
      </c>
      <c r="X296" s="125">
        <f t="shared" ca="1" si="191"/>
        <v>0</v>
      </c>
      <c r="Y296" s="125">
        <f t="shared" ca="1" si="191"/>
        <v>0</v>
      </c>
      <c r="Z296" s="125">
        <f t="shared" ca="1" si="191"/>
        <v>0</v>
      </c>
      <c r="AA296" s="125">
        <f t="shared" ca="1" si="191"/>
        <v>0</v>
      </c>
      <c r="AB296" s="125">
        <f t="shared" ca="1" si="191"/>
        <v>0</v>
      </c>
      <c r="AC296" s="125">
        <f t="shared" ca="1" si="191"/>
        <v>0</v>
      </c>
      <c r="AD296" s="125">
        <f t="shared" ca="1" si="191"/>
        <v>0</v>
      </c>
      <c r="AE296" s="125">
        <f t="shared" ca="1" si="191"/>
        <v>0</v>
      </c>
      <c r="AF296" s="125">
        <f t="shared" ca="1" si="191"/>
        <v>0</v>
      </c>
      <c r="AG296" s="125">
        <f t="shared" ca="1" si="191"/>
        <v>0</v>
      </c>
      <c r="AH296" s="125">
        <f t="shared" ca="1" si="191"/>
        <v>0</v>
      </c>
      <c r="AI296" s="125">
        <f t="shared" ca="1" si="191"/>
        <v>0</v>
      </c>
      <c r="AJ296" s="125">
        <f t="shared" ca="1" si="191"/>
        <v>0</v>
      </c>
      <c r="AK296" s="125">
        <f t="shared" ca="1" si="191"/>
        <v>0</v>
      </c>
      <c r="AL296" s="125">
        <f t="shared" ca="1" si="191"/>
        <v>0</v>
      </c>
      <c r="AM296" s="125">
        <f t="shared" ca="1" si="191"/>
        <v>0</v>
      </c>
      <c r="AN296" s="125">
        <f t="shared" ca="1" si="191"/>
        <v>0</v>
      </c>
      <c r="AO296" s="125">
        <f t="shared" ca="1" si="191"/>
        <v>0</v>
      </c>
      <c r="AP296" s="125">
        <f t="shared" ca="1" si="191"/>
        <v>0</v>
      </c>
      <c r="AQ296" s="125">
        <f t="shared" ca="1" si="191"/>
        <v>0</v>
      </c>
      <c r="AR296" s="125">
        <f t="shared" ca="1" si="191"/>
        <v>0</v>
      </c>
      <c r="AS296" s="125">
        <f t="shared" ca="1" si="191"/>
        <v>0</v>
      </c>
      <c r="AT296" s="125">
        <f t="shared" ca="1" si="191"/>
        <v>0</v>
      </c>
      <c r="AU296" s="125">
        <f t="shared" ca="1" si="191"/>
        <v>0</v>
      </c>
      <c r="AV296" s="125">
        <f t="shared" ca="1" si="191"/>
        <v>0</v>
      </c>
      <c r="AW296" s="125">
        <f t="shared" ca="1" si="191"/>
        <v>0</v>
      </c>
      <c r="AX296" s="125">
        <f t="shared" ca="1" si="191"/>
        <v>0</v>
      </c>
      <c r="AY296" s="125">
        <f t="shared" ca="1" si="191"/>
        <v>0</v>
      </c>
      <c r="AZ296" s="125">
        <f t="shared" ca="1" si="191"/>
        <v>0</v>
      </c>
      <c r="BA296" s="125">
        <f t="shared" ca="1" si="191"/>
        <v>0</v>
      </c>
      <c r="BB296" s="125">
        <f t="shared" ca="1" si="191"/>
        <v>0</v>
      </c>
      <c r="BC296" s="125">
        <f t="shared" ca="1" si="191"/>
        <v>0</v>
      </c>
      <c r="BD296" s="125">
        <f t="shared" ca="1" si="191"/>
        <v>0</v>
      </c>
      <c r="BE296" s="125">
        <f t="shared" ca="1" si="191"/>
        <v>0</v>
      </c>
      <c r="BF296" s="125">
        <f t="shared" ca="1" si="191"/>
        <v>0</v>
      </c>
      <c r="BG296" s="125">
        <f t="shared" ca="1" si="191"/>
        <v>0</v>
      </c>
      <c r="BH296" s="125">
        <f t="shared" ca="1" si="180"/>
        <v>0</v>
      </c>
    </row>
    <row r="297" spans="1:60">
      <c r="A297" s="104"/>
      <c r="B297" s="104"/>
      <c r="C297" s="106">
        <v>78</v>
      </c>
      <c r="D297" s="104"/>
      <c r="E297" s="104" t="str">
        <f ca="1">OFFSET('Impact Inputs'!A$6,C297,0)</f>
        <v>Impact 27</v>
      </c>
      <c r="F297" s="104" t="str">
        <f ca="1">OFFSET('Impact Inputs'!C$6,C297,0)</f>
        <v>-</v>
      </c>
      <c r="G297" s="104"/>
      <c r="H297" s="125">
        <f t="shared" ca="1" si="136"/>
        <v>0</v>
      </c>
      <c r="I297" s="125">
        <f t="shared" ca="1" si="137"/>
        <v>0</v>
      </c>
      <c r="J297" s="125">
        <f t="shared" ca="1" si="138"/>
        <v>0</v>
      </c>
      <c r="K297" s="125">
        <f t="shared" ref="K297:BG297" ca="1" si="192">K245*K$3</f>
        <v>0</v>
      </c>
      <c r="L297" s="125">
        <f t="shared" ca="1" si="192"/>
        <v>0</v>
      </c>
      <c r="M297" s="125">
        <f t="shared" ca="1" si="192"/>
        <v>0</v>
      </c>
      <c r="N297" s="125">
        <f t="shared" ca="1" si="192"/>
        <v>0</v>
      </c>
      <c r="O297" s="125">
        <f t="shared" ca="1" si="192"/>
        <v>0</v>
      </c>
      <c r="P297" s="125">
        <f t="shared" ca="1" si="192"/>
        <v>0</v>
      </c>
      <c r="Q297" s="125">
        <f t="shared" ca="1" si="192"/>
        <v>0</v>
      </c>
      <c r="R297" s="125">
        <f t="shared" ca="1" si="192"/>
        <v>0</v>
      </c>
      <c r="S297" s="125">
        <f t="shared" ca="1" si="192"/>
        <v>0</v>
      </c>
      <c r="T297" s="125">
        <f t="shared" ca="1" si="192"/>
        <v>0</v>
      </c>
      <c r="U297" s="125">
        <f t="shared" ca="1" si="192"/>
        <v>0</v>
      </c>
      <c r="V297" s="125">
        <f t="shared" ca="1" si="192"/>
        <v>0</v>
      </c>
      <c r="W297" s="125">
        <f t="shared" ca="1" si="192"/>
        <v>0</v>
      </c>
      <c r="X297" s="125">
        <f t="shared" ca="1" si="192"/>
        <v>0</v>
      </c>
      <c r="Y297" s="125">
        <f t="shared" ca="1" si="192"/>
        <v>0</v>
      </c>
      <c r="Z297" s="125">
        <f t="shared" ca="1" si="192"/>
        <v>0</v>
      </c>
      <c r="AA297" s="125">
        <f t="shared" ca="1" si="192"/>
        <v>0</v>
      </c>
      <c r="AB297" s="125">
        <f t="shared" ca="1" si="192"/>
        <v>0</v>
      </c>
      <c r="AC297" s="125">
        <f t="shared" ca="1" si="192"/>
        <v>0</v>
      </c>
      <c r="AD297" s="125">
        <f t="shared" ca="1" si="192"/>
        <v>0</v>
      </c>
      <c r="AE297" s="125">
        <f t="shared" ca="1" si="192"/>
        <v>0</v>
      </c>
      <c r="AF297" s="125">
        <f t="shared" ca="1" si="192"/>
        <v>0</v>
      </c>
      <c r="AG297" s="125">
        <f t="shared" ca="1" si="192"/>
        <v>0</v>
      </c>
      <c r="AH297" s="125">
        <f t="shared" ca="1" si="192"/>
        <v>0</v>
      </c>
      <c r="AI297" s="125">
        <f t="shared" ca="1" si="192"/>
        <v>0</v>
      </c>
      <c r="AJ297" s="125">
        <f t="shared" ca="1" si="192"/>
        <v>0</v>
      </c>
      <c r="AK297" s="125">
        <f t="shared" ca="1" si="192"/>
        <v>0</v>
      </c>
      <c r="AL297" s="125">
        <f t="shared" ca="1" si="192"/>
        <v>0</v>
      </c>
      <c r="AM297" s="125">
        <f t="shared" ca="1" si="192"/>
        <v>0</v>
      </c>
      <c r="AN297" s="125">
        <f t="shared" ca="1" si="192"/>
        <v>0</v>
      </c>
      <c r="AO297" s="125">
        <f t="shared" ca="1" si="192"/>
        <v>0</v>
      </c>
      <c r="AP297" s="125">
        <f t="shared" ca="1" si="192"/>
        <v>0</v>
      </c>
      <c r="AQ297" s="125">
        <f t="shared" ca="1" si="192"/>
        <v>0</v>
      </c>
      <c r="AR297" s="125">
        <f t="shared" ca="1" si="192"/>
        <v>0</v>
      </c>
      <c r="AS297" s="125">
        <f t="shared" ca="1" si="192"/>
        <v>0</v>
      </c>
      <c r="AT297" s="125">
        <f t="shared" ca="1" si="192"/>
        <v>0</v>
      </c>
      <c r="AU297" s="125">
        <f t="shared" ca="1" si="192"/>
        <v>0</v>
      </c>
      <c r="AV297" s="125">
        <f t="shared" ca="1" si="192"/>
        <v>0</v>
      </c>
      <c r="AW297" s="125">
        <f t="shared" ca="1" si="192"/>
        <v>0</v>
      </c>
      <c r="AX297" s="125">
        <f t="shared" ca="1" si="192"/>
        <v>0</v>
      </c>
      <c r="AY297" s="125">
        <f t="shared" ca="1" si="192"/>
        <v>0</v>
      </c>
      <c r="AZ297" s="125">
        <f t="shared" ca="1" si="192"/>
        <v>0</v>
      </c>
      <c r="BA297" s="125">
        <f t="shared" ca="1" si="192"/>
        <v>0</v>
      </c>
      <c r="BB297" s="125">
        <f t="shared" ca="1" si="192"/>
        <v>0</v>
      </c>
      <c r="BC297" s="125">
        <f t="shared" ca="1" si="192"/>
        <v>0</v>
      </c>
      <c r="BD297" s="125">
        <f t="shared" ca="1" si="192"/>
        <v>0</v>
      </c>
      <c r="BE297" s="125">
        <f t="shared" ca="1" si="192"/>
        <v>0</v>
      </c>
      <c r="BF297" s="125">
        <f t="shared" ca="1" si="192"/>
        <v>0</v>
      </c>
      <c r="BG297" s="125">
        <f t="shared" ca="1" si="192"/>
        <v>0</v>
      </c>
      <c r="BH297" s="125">
        <f t="shared" ca="1" si="180"/>
        <v>0</v>
      </c>
    </row>
    <row r="298" spans="1:60">
      <c r="A298" s="104"/>
      <c r="B298" s="104"/>
      <c r="C298" s="104">
        <v>81</v>
      </c>
      <c r="D298" s="104"/>
      <c r="E298" s="104" t="str">
        <f ca="1">OFFSET('Impact Inputs'!A$6,C298,0)</f>
        <v>Impact 28</v>
      </c>
      <c r="F298" s="104" t="str">
        <f ca="1">OFFSET('Impact Inputs'!C$6,C298,0)</f>
        <v>-</v>
      </c>
      <c r="G298" s="104"/>
      <c r="H298" s="125">
        <f t="shared" ca="1" si="136"/>
        <v>0</v>
      </c>
      <c r="I298" s="125">
        <f t="shared" ca="1" si="137"/>
        <v>0</v>
      </c>
      <c r="J298" s="125">
        <f t="shared" ca="1" si="138"/>
        <v>0</v>
      </c>
      <c r="K298" s="125">
        <f t="shared" ref="K298:BG298" ca="1" si="193">K246*K$3</f>
        <v>0</v>
      </c>
      <c r="L298" s="125">
        <f t="shared" ca="1" si="193"/>
        <v>0</v>
      </c>
      <c r="M298" s="125">
        <f t="shared" ca="1" si="193"/>
        <v>0</v>
      </c>
      <c r="N298" s="125">
        <f t="shared" ca="1" si="193"/>
        <v>0</v>
      </c>
      <c r="O298" s="125">
        <f t="shared" ca="1" si="193"/>
        <v>0</v>
      </c>
      <c r="P298" s="125">
        <f t="shared" ca="1" si="193"/>
        <v>0</v>
      </c>
      <c r="Q298" s="125">
        <f t="shared" ca="1" si="193"/>
        <v>0</v>
      </c>
      <c r="R298" s="125">
        <f t="shared" ca="1" si="193"/>
        <v>0</v>
      </c>
      <c r="S298" s="125">
        <f t="shared" ca="1" si="193"/>
        <v>0</v>
      </c>
      <c r="T298" s="125">
        <f t="shared" ca="1" si="193"/>
        <v>0</v>
      </c>
      <c r="U298" s="125">
        <f t="shared" ca="1" si="193"/>
        <v>0</v>
      </c>
      <c r="V298" s="125">
        <f t="shared" ca="1" si="193"/>
        <v>0</v>
      </c>
      <c r="W298" s="125">
        <f t="shared" ca="1" si="193"/>
        <v>0</v>
      </c>
      <c r="X298" s="125">
        <f t="shared" ca="1" si="193"/>
        <v>0</v>
      </c>
      <c r="Y298" s="125">
        <f t="shared" ca="1" si="193"/>
        <v>0</v>
      </c>
      <c r="Z298" s="125">
        <f t="shared" ca="1" si="193"/>
        <v>0</v>
      </c>
      <c r="AA298" s="125">
        <f t="shared" ca="1" si="193"/>
        <v>0</v>
      </c>
      <c r="AB298" s="125">
        <f t="shared" ca="1" si="193"/>
        <v>0</v>
      </c>
      <c r="AC298" s="125">
        <f t="shared" ca="1" si="193"/>
        <v>0</v>
      </c>
      <c r="AD298" s="125">
        <f t="shared" ca="1" si="193"/>
        <v>0</v>
      </c>
      <c r="AE298" s="125">
        <f t="shared" ca="1" si="193"/>
        <v>0</v>
      </c>
      <c r="AF298" s="125">
        <f t="shared" ca="1" si="193"/>
        <v>0</v>
      </c>
      <c r="AG298" s="125">
        <f t="shared" ca="1" si="193"/>
        <v>0</v>
      </c>
      <c r="AH298" s="125">
        <f t="shared" ca="1" si="193"/>
        <v>0</v>
      </c>
      <c r="AI298" s="125">
        <f t="shared" ca="1" si="193"/>
        <v>0</v>
      </c>
      <c r="AJ298" s="125">
        <f t="shared" ca="1" si="193"/>
        <v>0</v>
      </c>
      <c r="AK298" s="125">
        <f t="shared" ca="1" si="193"/>
        <v>0</v>
      </c>
      <c r="AL298" s="125">
        <f t="shared" ca="1" si="193"/>
        <v>0</v>
      </c>
      <c r="AM298" s="125">
        <f t="shared" ca="1" si="193"/>
        <v>0</v>
      </c>
      <c r="AN298" s="125">
        <f t="shared" ca="1" si="193"/>
        <v>0</v>
      </c>
      <c r="AO298" s="125">
        <f t="shared" ca="1" si="193"/>
        <v>0</v>
      </c>
      <c r="AP298" s="125">
        <f t="shared" ca="1" si="193"/>
        <v>0</v>
      </c>
      <c r="AQ298" s="125">
        <f t="shared" ca="1" si="193"/>
        <v>0</v>
      </c>
      <c r="AR298" s="125">
        <f t="shared" ca="1" si="193"/>
        <v>0</v>
      </c>
      <c r="AS298" s="125">
        <f t="shared" ca="1" si="193"/>
        <v>0</v>
      </c>
      <c r="AT298" s="125">
        <f t="shared" ca="1" si="193"/>
        <v>0</v>
      </c>
      <c r="AU298" s="125">
        <f t="shared" ca="1" si="193"/>
        <v>0</v>
      </c>
      <c r="AV298" s="125">
        <f t="shared" ca="1" si="193"/>
        <v>0</v>
      </c>
      <c r="AW298" s="125">
        <f t="shared" ca="1" si="193"/>
        <v>0</v>
      </c>
      <c r="AX298" s="125">
        <f t="shared" ca="1" si="193"/>
        <v>0</v>
      </c>
      <c r="AY298" s="125">
        <f t="shared" ca="1" si="193"/>
        <v>0</v>
      </c>
      <c r="AZ298" s="125">
        <f t="shared" ca="1" si="193"/>
        <v>0</v>
      </c>
      <c r="BA298" s="125">
        <f t="shared" ca="1" si="193"/>
        <v>0</v>
      </c>
      <c r="BB298" s="125">
        <f t="shared" ca="1" si="193"/>
        <v>0</v>
      </c>
      <c r="BC298" s="125">
        <f t="shared" ca="1" si="193"/>
        <v>0</v>
      </c>
      <c r="BD298" s="125">
        <f t="shared" ca="1" si="193"/>
        <v>0</v>
      </c>
      <c r="BE298" s="125">
        <f t="shared" ca="1" si="193"/>
        <v>0</v>
      </c>
      <c r="BF298" s="125">
        <f t="shared" ca="1" si="193"/>
        <v>0</v>
      </c>
      <c r="BG298" s="125">
        <f t="shared" ca="1" si="193"/>
        <v>0</v>
      </c>
      <c r="BH298" s="125">
        <f t="shared" ca="1" si="180"/>
        <v>0</v>
      </c>
    </row>
    <row r="299" spans="1:60">
      <c r="A299" s="104"/>
      <c r="B299" s="104"/>
      <c r="C299" s="106">
        <v>84</v>
      </c>
      <c r="D299" s="104"/>
      <c r="E299" s="104" t="str">
        <f ca="1">OFFSET('Impact Inputs'!A$6,C299,0)</f>
        <v>Impact 29</v>
      </c>
      <c r="F299" s="104" t="str">
        <f ca="1">OFFSET('Impact Inputs'!C$6,C299,0)</f>
        <v>-</v>
      </c>
      <c r="G299" s="104"/>
      <c r="H299" s="125">
        <f t="shared" ca="1" si="136"/>
        <v>0</v>
      </c>
      <c r="I299" s="125">
        <f t="shared" ca="1" si="137"/>
        <v>0</v>
      </c>
      <c r="J299" s="125">
        <f t="shared" ca="1" si="138"/>
        <v>0</v>
      </c>
      <c r="K299" s="125">
        <f t="shared" ref="K299:BG299" ca="1" si="194">K247*K$3</f>
        <v>0</v>
      </c>
      <c r="L299" s="125">
        <f t="shared" ca="1" si="194"/>
        <v>0</v>
      </c>
      <c r="M299" s="125">
        <f t="shared" ca="1" si="194"/>
        <v>0</v>
      </c>
      <c r="N299" s="125">
        <f t="shared" ca="1" si="194"/>
        <v>0</v>
      </c>
      <c r="O299" s="125">
        <f t="shared" ca="1" si="194"/>
        <v>0</v>
      </c>
      <c r="P299" s="125">
        <f t="shared" ca="1" si="194"/>
        <v>0</v>
      </c>
      <c r="Q299" s="125">
        <f t="shared" ca="1" si="194"/>
        <v>0</v>
      </c>
      <c r="R299" s="125">
        <f t="shared" ca="1" si="194"/>
        <v>0</v>
      </c>
      <c r="S299" s="125">
        <f t="shared" ca="1" si="194"/>
        <v>0</v>
      </c>
      <c r="T299" s="125">
        <f t="shared" ca="1" si="194"/>
        <v>0</v>
      </c>
      <c r="U299" s="125">
        <f t="shared" ca="1" si="194"/>
        <v>0</v>
      </c>
      <c r="V299" s="125">
        <f t="shared" ca="1" si="194"/>
        <v>0</v>
      </c>
      <c r="W299" s="125">
        <f t="shared" ca="1" si="194"/>
        <v>0</v>
      </c>
      <c r="X299" s="125">
        <f t="shared" ca="1" si="194"/>
        <v>0</v>
      </c>
      <c r="Y299" s="125">
        <f t="shared" ca="1" si="194"/>
        <v>0</v>
      </c>
      <c r="Z299" s="125">
        <f t="shared" ca="1" si="194"/>
        <v>0</v>
      </c>
      <c r="AA299" s="125">
        <f t="shared" ca="1" si="194"/>
        <v>0</v>
      </c>
      <c r="AB299" s="125">
        <f t="shared" ca="1" si="194"/>
        <v>0</v>
      </c>
      <c r="AC299" s="125">
        <f t="shared" ca="1" si="194"/>
        <v>0</v>
      </c>
      <c r="AD299" s="125">
        <f t="shared" ca="1" si="194"/>
        <v>0</v>
      </c>
      <c r="AE299" s="125">
        <f t="shared" ca="1" si="194"/>
        <v>0</v>
      </c>
      <c r="AF299" s="125">
        <f t="shared" ca="1" si="194"/>
        <v>0</v>
      </c>
      <c r="AG299" s="125">
        <f t="shared" ca="1" si="194"/>
        <v>0</v>
      </c>
      <c r="AH299" s="125">
        <f t="shared" ca="1" si="194"/>
        <v>0</v>
      </c>
      <c r="AI299" s="125">
        <f t="shared" ca="1" si="194"/>
        <v>0</v>
      </c>
      <c r="AJ299" s="125">
        <f t="shared" ca="1" si="194"/>
        <v>0</v>
      </c>
      <c r="AK299" s="125">
        <f t="shared" ca="1" si="194"/>
        <v>0</v>
      </c>
      <c r="AL299" s="125">
        <f t="shared" ca="1" si="194"/>
        <v>0</v>
      </c>
      <c r="AM299" s="125">
        <f t="shared" ca="1" si="194"/>
        <v>0</v>
      </c>
      <c r="AN299" s="125">
        <f t="shared" ca="1" si="194"/>
        <v>0</v>
      </c>
      <c r="AO299" s="125">
        <f t="shared" ca="1" si="194"/>
        <v>0</v>
      </c>
      <c r="AP299" s="125">
        <f t="shared" ca="1" si="194"/>
        <v>0</v>
      </c>
      <c r="AQ299" s="125">
        <f t="shared" ca="1" si="194"/>
        <v>0</v>
      </c>
      <c r="AR299" s="125">
        <f t="shared" ca="1" si="194"/>
        <v>0</v>
      </c>
      <c r="AS299" s="125">
        <f t="shared" ca="1" si="194"/>
        <v>0</v>
      </c>
      <c r="AT299" s="125">
        <f t="shared" ca="1" si="194"/>
        <v>0</v>
      </c>
      <c r="AU299" s="125">
        <f t="shared" ca="1" si="194"/>
        <v>0</v>
      </c>
      <c r="AV299" s="125">
        <f t="shared" ca="1" si="194"/>
        <v>0</v>
      </c>
      <c r="AW299" s="125">
        <f t="shared" ca="1" si="194"/>
        <v>0</v>
      </c>
      <c r="AX299" s="125">
        <f t="shared" ca="1" si="194"/>
        <v>0</v>
      </c>
      <c r="AY299" s="125">
        <f t="shared" ca="1" si="194"/>
        <v>0</v>
      </c>
      <c r="AZ299" s="125">
        <f t="shared" ca="1" si="194"/>
        <v>0</v>
      </c>
      <c r="BA299" s="125">
        <f t="shared" ca="1" si="194"/>
        <v>0</v>
      </c>
      <c r="BB299" s="125">
        <f t="shared" ca="1" si="194"/>
        <v>0</v>
      </c>
      <c r="BC299" s="125">
        <f t="shared" ca="1" si="194"/>
        <v>0</v>
      </c>
      <c r="BD299" s="125">
        <f t="shared" ca="1" si="194"/>
        <v>0</v>
      </c>
      <c r="BE299" s="125">
        <f t="shared" ca="1" si="194"/>
        <v>0</v>
      </c>
      <c r="BF299" s="125">
        <f t="shared" ca="1" si="194"/>
        <v>0</v>
      </c>
      <c r="BG299" s="125">
        <f t="shared" ca="1" si="194"/>
        <v>0</v>
      </c>
      <c r="BH299" s="125">
        <f t="shared" ca="1" si="180"/>
        <v>0</v>
      </c>
    </row>
    <row r="300" spans="1:60">
      <c r="A300" s="104"/>
      <c r="B300" s="104"/>
      <c r="C300" s="104">
        <v>87</v>
      </c>
      <c r="D300" s="104"/>
      <c r="E300" s="104" t="str">
        <f ca="1">OFFSET('Impact Inputs'!A$6,C300,0)</f>
        <v>Impact 30</v>
      </c>
      <c r="F300" s="104" t="str">
        <f ca="1">OFFSET('Impact Inputs'!C$6,C300,0)</f>
        <v>-</v>
      </c>
      <c r="G300" s="104"/>
      <c r="H300" s="125">
        <f t="shared" ca="1" si="136"/>
        <v>0</v>
      </c>
      <c r="I300" s="125">
        <f t="shared" ca="1" si="137"/>
        <v>0</v>
      </c>
      <c r="J300" s="125">
        <f t="shared" ca="1" si="138"/>
        <v>0</v>
      </c>
      <c r="K300" s="125">
        <f t="shared" ref="K300:BG300" ca="1" si="195">K248*K$3</f>
        <v>0</v>
      </c>
      <c r="L300" s="125">
        <f t="shared" ca="1" si="195"/>
        <v>0</v>
      </c>
      <c r="M300" s="125">
        <f t="shared" ca="1" si="195"/>
        <v>0</v>
      </c>
      <c r="N300" s="125">
        <f t="shared" ca="1" si="195"/>
        <v>0</v>
      </c>
      <c r="O300" s="125">
        <f t="shared" ca="1" si="195"/>
        <v>0</v>
      </c>
      <c r="P300" s="125">
        <f t="shared" ca="1" si="195"/>
        <v>0</v>
      </c>
      <c r="Q300" s="125">
        <f t="shared" ca="1" si="195"/>
        <v>0</v>
      </c>
      <c r="R300" s="125">
        <f t="shared" ca="1" si="195"/>
        <v>0</v>
      </c>
      <c r="S300" s="125">
        <f t="shared" ca="1" si="195"/>
        <v>0</v>
      </c>
      <c r="T300" s="125">
        <f t="shared" ca="1" si="195"/>
        <v>0</v>
      </c>
      <c r="U300" s="125">
        <f t="shared" ca="1" si="195"/>
        <v>0</v>
      </c>
      <c r="V300" s="125">
        <f t="shared" ca="1" si="195"/>
        <v>0</v>
      </c>
      <c r="W300" s="125">
        <f t="shared" ca="1" si="195"/>
        <v>0</v>
      </c>
      <c r="X300" s="125">
        <f t="shared" ca="1" si="195"/>
        <v>0</v>
      </c>
      <c r="Y300" s="125">
        <f t="shared" ca="1" si="195"/>
        <v>0</v>
      </c>
      <c r="Z300" s="125">
        <f t="shared" ca="1" si="195"/>
        <v>0</v>
      </c>
      <c r="AA300" s="125">
        <f t="shared" ca="1" si="195"/>
        <v>0</v>
      </c>
      <c r="AB300" s="125">
        <f t="shared" ca="1" si="195"/>
        <v>0</v>
      </c>
      <c r="AC300" s="125">
        <f t="shared" ca="1" si="195"/>
        <v>0</v>
      </c>
      <c r="AD300" s="125">
        <f t="shared" ca="1" si="195"/>
        <v>0</v>
      </c>
      <c r="AE300" s="125">
        <f t="shared" ca="1" si="195"/>
        <v>0</v>
      </c>
      <c r="AF300" s="125">
        <f t="shared" ca="1" si="195"/>
        <v>0</v>
      </c>
      <c r="AG300" s="125">
        <f t="shared" ca="1" si="195"/>
        <v>0</v>
      </c>
      <c r="AH300" s="125">
        <f t="shared" ca="1" si="195"/>
        <v>0</v>
      </c>
      <c r="AI300" s="125">
        <f t="shared" ca="1" si="195"/>
        <v>0</v>
      </c>
      <c r="AJ300" s="125">
        <f t="shared" ca="1" si="195"/>
        <v>0</v>
      </c>
      <c r="AK300" s="125">
        <f t="shared" ca="1" si="195"/>
        <v>0</v>
      </c>
      <c r="AL300" s="125">
        <f t="shared" ca="1" si="195"/>
        <v>0</v>
      </c>
      <c r="AM300" s="125">
        <f t="shared" ca="1" si="195"/>
        <v>0</v>
      </c>
      <c r="AN300" s="125">
        <f t="shared" ca="1" si="195"/>
        <v>0</v>
      </c>
      <c r="AO300" s="125">
        <f t="shared" ca="1" si="195"/>
        <v>0</v>
      </c>
      <c r="AP300" s="125">
        <f t="shared" ca="1" si="195"/>
        <v>0</v>
      </c>
      <c r="AQ300" s="125">
        <f t="shared" ca="1" si="195"/>
        <v>0</v>
      </c>
      <c r="AR300" s="125">
        <f t="shared" ca="1" si="195"/>
        <v>0</v>
      </c>
      <c r="AS300" s="125">
        <f t="shared" ca="1" si="195"/>
        <v>0</v>
      </c>
      <c r="AT300" s="125">
        <f t="shared" ca="1" si="195"/>
        <v>0</v>
      </c>
      <c r="AU300" s="125">
        <f t="shared" ca="1" si="195"/>
        <v>0</v>
      </c>
      <c r="AV300" s="125">
        <f t="shared" ca="1" si="195"/>
        <v>0</v>
      </c>
      <c r="AW300" s="125">
        <f t="shared" ca="1" si="195"/>
        <v>0</v>
      </c>
      <c r="AX300" s="125">
        <f t="shared" ca="1" si="195"/>
        <v>0</v>
      </c>
      <c r="AY300" s="125">
        <f t="shared" ca="1" si="195"/>
        <v>0</v>
      </c>
      <c r="AZ300" s="125">
        <f t="shared" ca="1" si="195"/>
        <v>0</v>
      </c>
      <c r="BA300" s="125">
        <f t="shared" ca="1" si="195"/>
        <v>0</v>
      </c>
      <c r="BB300" s="125">
        <f t="shared" ca="1" si="195"/>
        <v>0</v>
      </c>
      <c r="BC300" s="125">
        <f t="shared" ca="1" si="195"/>
        <v>0</v>
      </c>
      <c r="BD300" s="125">
        <f t="shared" ca="1" si="195"/>
        <v>0</v>
      </c>
      <c r="BE300" s="125">
        <f t="shared" ca="1" si="195"/>
        <v>0</v>
      </c>
      <c r="BF300" s="125">
        <f t="shared" ca="1" si="195"/>
        <v>0</v>
      </c>
      <c r="BG300" s="125">
        <f t="shared" ca="1" si="195"/>
        <v>0</v>
      </c>
      <c r="BH300" s="125">
        <f t="shared" ca="1" si="180"/>
        <v>0</v>
      </c>
    </row>
    <row r="301" spans="1:60">
      <c r="A301" s="104"/>
      <c r="B301" s="104"/>
      <c r="C301" s="106">
        <v>90</v>
      </c>
      <c r="D301" s="104"/>
      <c r="E301" s="104" t="str">
        <f ca="1">OFFSET('Impact Inputs'!A$6,C301,0)</f>
        <v>Impact 31</v>
      </c>
      <c r="F301" s="104" t="str">
        <f ca="1">OFFSET('Impact Inputs'!C$6,C301,0)</f>
        <v>-</v>
      </c>
      <c r="G301" s="104"/>
      <c r="H301" s="125">
        <f t="shared" ca="1" si="136"/>
        <v>0</v>
      </c>
      <c r="I301" s="125">
        <f t="shared" ca="1" si="137"/>
        <v>0</v>
      </c>
      <c r="J301" s="125">
        <f t="shared" ca="1" si="138"/>
        <v>0</v>
      </c>
      <c r="K301" s="125">
        <f t="shared" ref="K301:BG301" ca="1" si="196">K249*K$3</f>
        <v>0</v>
      </c>
      <c r="L301" s="125">
        <f t="shared" ca="1" si="196"/>
        <v>0</v>
      </c>
      <c r="M301" s="125">
        <f t="shared" ca="1" si="196"/>
        <v>0</v>
      </c>
      <c r="N301" s="125">
        <f t="shared" ca="1" si="196"/>
        <v>0</v>
      </c>
      <c r="O301" s="125">
        <f t="shared" ca="1" si="196"/>
        <v>0</v>
      </c>
      <c r="P301" s="125">
        <f t="shared" ca="1" si="196"/>
        <v>0</v>
      </c>
      <c r="Q301" s="125">
        <f t="shared" ca="1" si="196"/>
        <v>0</v>
      </c>
      <c r="R301" s="125">
        <f t="shared" ca="1" si="196"/>
        <v>0</v>
      </c>
      <c r="S301" s="125">
        <f t="shared" ca="1" si="196"/>
        <v>0</v>
      </c>
      <c r="T301" s="125">
        <f t="shared" ca="1" si="196"/>
        <v>0</v>
      </c>
      <c r="U301" s="125">
        <f t="shared" ca="1" si="196"/>
        <v>0</v>
      </c>
      <c r="V301" s="125">
        <f t="shared" ca="1" si="196"/>
        <v>0</v>
      </c>
      <c r="W301" s="125">
        <f t="shared" ca="1" si="196"/>
        <v>0</v>
      </c>
      <c r="X301" s="125">
        <f t="shared" ca="1" si="196"/>
        <v>0</v>
      </c>
      <c r="Y301" s="125">
        <f t="shared" ca="1" si="196"/>
        <v>0</v>
      </c>
      <c r="Z301" s="125">
        <f t="shared" ca="1" si="196"/>
        <v>0</v>
      </c>
      <c r="AA301" s="125">
        <f t="shared" ca="1" si="196"/>
        <v>0</v>
      </c>
      <c r="AB301" s="125">
        <f t="shared" ca="1" si="196"/>
        <v>0</v>
      </c>
      <c r="AC301" s="125">
        <f t="shared" ca="1" si="196"/>
        <v>0</v>
      </c>
      <c r="AD301" s="125">
        <f t="shared" ca="1" si="196"/>
        <v>0</v>
      </c>
      <c r="AE301" s="125">
        <f t="shared" ca="1" si="196"/>
        <v>0</v>
      </c>
      <c r="AF301" s="125">
        <f t="shared" ca="1" si="196"/>
        <v>0</v>
      </c>
      <c r="AG301" s="125">
        <f t="shared" ca="1" si="196"/>
        <v>0</v>
      </c>
      <c r="AH301" s="125">
        <f t="shared" ca="1" si="196"/>
        <v>0</v>
      </c>
      <c r="AI301" s="125">
        <f t="shared" ca="1" si="196"/>
        <v>0</v>
      </c>
      <c r="AJ301" s="125">
        <f t="shared" ca="1" si="196"/>
        <v>0</v>
      </c>
      <c r="AK301" s="125">
        <f t="shared" ca="1" si="196"/>
        <v>0</v>
      </c>
      <c r="AL301" s="125">
        <f t="shared" ca="1" si="196"/>
        <v>0</v>
      </c>
      <c r="AM301" s="125">
        <f t="shared" ca="1" si="196"/>
        <v>0</v>
      </c>
      <c r="AN301" s="125">
        <f t="shared" ca="1" si="196"/>
        <v>0</v>
      </c>
      <c r="AO301" s="125">
        <f t="shared" ca="1" si="196"/>
        <v>0</v>
      </c>
      <c r="AP301" s="125">
        <f t="shared" ca="1" si="196"/>
        <v>0</v>
      </c>
      <c r="AQ301" s="125">
        <f t="shared" ca="1" si="196"/>
        <v>0</v>
      </c>
      <c r="AR301" s="125">
        <f t="shared" ca="1" si="196"/>
        <v>0</v>
      </c>
      <c r="AS301" s="125">
        <f t="shared" ca="1" si="196"/>
        <v>0</v>
      </c>
      <c r="AT301" s="125">
        <f t="shared" ca="1" si="196"/>
        <v>0</v>
      </c>
      <c r="AU301" s="125">
        <f t="shared" ca="1" si="196"/>
        <v>0</v>
      </c>
      <c r="AV301" s="125">
        <f t="shared" ca="1" si="196"/>
        <v>0</v>
      </c>
      <c r="AW301" s="125">
        <f t="shared" ca="1" si="196"/>
        <v>0</v>
      </c>
      <c r="AX301" s="125">
        <f t="shared" ca="1" si="196"/>
        <v>0</v>
      </c>
      <c r="AY301" s="125">
        <f t="shared" ca="1" si="196"/>
        <v>0</v>
      </c>
      <c r="AZ301" s="125">
        <f t="shared" ca="1" si="196"/>
        <v>0</v>
      </c>
      <c r="BA301" s="125">
        <f t="shared" ca="1" si="196"/>
        <v>0</v>
      </c>
      <c r="BB301" s="125">
        <f t="shared" ca="1" si="196"/>
        <v>0</v>
      </c>
      <c r="BC301" s="125">
        <f t="shared" ca="1" si="196"/>
        <v>0</v>
      </c>
      <c r="BD301" s="125">
        <f t="shared" ca="1" si="196"/>
        <v>0</v>
      </c>
      <c r="BE301" s="125">
        <f t="shared" ca="1" si="196"/>
        <v>0</v>
      </c>
      <c r="BF301" s="125">
        <f t="shared" ca="1" si="196"/>
        <v>0</v>
      </c>
      <c r="BG301" s="125">
        <f t="shared" ca="1" si="196"/>
        <v>0</v>
      </c>
      <c r="BH301" s="125">
        <f t="shared" ca="1" si="180"/>
        <v>0</v>
      </c>
    </row>
    <row r="302" spans="1:60">
      <c r="A302" s="104"/>
      <c r="B302" s="104"/>
      <c r="C302" s="104">
        <v>93</v>
      </c>
      <c r="D302" s="104"/>
      <c r="E302" s="104" t="str">
        <f ca="1">OFFSET('Impact Inputs'!A$6,C302,0)</f>
        <v>Impact 32</v>
      </c>
      <c r="F302" s="104" t="str">
        <f ca="1">OFFSET('Impact Inputs'!C$6,C302,0)</f>
        <v>-</v>
      </c>
      <c r="G302" s="104"/>
      <c r="H302" s="125">
        <f t="shared" ca="1" si="136"/>
        <v>0</v>
      </c>
      <c r="I302" s="125">
        <f t="shared" ca="1" si="137"/>
        <v>0</v>
      </c>
      <c r="J302" s="125">
        <f t="shared" ca="1" si="138"/>
        <v>0</v>
      </c>
      <c r="K302" s="125">
        <f t="shared" ref="K302:BG302" ca="1" si="197">K250*K$3</f>
        <v>0</v>
      </c>
      <c r="L302" s="125">
        <f t="shared" ca="1" si="197"/>
        <v>0</v>
      </c>
      <c r="M302" s="125">
        <f t="shared" ca="1" si="197"/>
        <v>0</v>
      </c>
      <c r="N302" s="125">
        <f t="shared" ca="1" si="197"/>
        <v>0</v>
      </c>
      <c r="O302" s="125">
        <f t="shared" ca="1" si="197"/>
        <v>0</v>
      </c>
      <c r="P302" s="125">
        <f t="shared" ca="1" si="197"/>
        <v>0</v>
      </c>
      <c r="Q302" s="125">
        <f t="shared" ca="1" si="197"/>
        <v>0</v>
      </c>
      <c r="R302" s="125">
        <f t="shared" ca="1" si="197"/>
        <v>0</v>
      </c>
      <c r="S302" s="125">
        <f t="shared" ca="1" si="197"/>
        <v>0</v>
      </c>
      <c r="T302" s="125">
        <f t="shared" ca="1" si="197"/>
        <v>0</v>
      </c>
      <c r="U302" s="125">
        <f t="shared" ca="1" si="197"/>
        <v>0</v>
      </c>
      <c r="V302" s="125">
        <f t="shared" ca="1" si="197"/>
        <v>0</v>
      </c>
      <c r="W302" s="125">
        <f t="shared" ca="1" si="197"/>
        <v>0</v>
      </c>
      <c r="X302" s="125">
        <f t="shared" ca="1" si="197"/>
        <v>0</v>
      </c>
      <c r="Y302" s="125">
        <f t="shared" ca="1" si="197"/>
        <v>0</v>
      </c>
      <c r="Z302" s="125">
        <f t="shared" ca="1" si="197"/>
        <v>0</v>
      </c>
      <c r="AA302" s="125">
        <f t="shared" ca="1" si="197"/>
        <v>0</v>
      </c>
      <c r="AB302" s="125">
        <f t="shared" ca="1" si="197"/>
        <v>0</v>
      </c>
      <c r="AC302" s="125">
        <f t="shared" ca="1" si="197"/>
        <v>0</v>
      </c>
      <c r="AD302" s="125">
        <f t="shared" ca="1" si="197"/>
        <v>0</v>
      </c>
      <c r="AE302" s="125">
        <f t="shared" ca="1" si="197"/>
        <v>0</v>
      </c>
      <c r="AF302" s="125">
        <f t="shared" ca="1" si="197"/>
        <v>0</v>
      </c>
      <c r="AG302" s="125">
        <f t="shared" ca="1" si="197"/>
        <v>0</v>
      </c>
      <c r="AH302" s="125">
        <f t="shared" ca="1" si="197"/>
        <v>0</v>
      </c>
      <c r="AI302" s="125">
        <f t="shared" ca="1" si="197"/>
        <v>0</v>
      </c>
      <c r="AJ302" s="125">
        <f t="shared" ca="1" si="197"/>
        <v>0</v>
      </c>
      <c r="AK302" s="125">
        <f t="shared" ca="1" si="197"/>
        <v>0</v>
      </c>
      <c r="AL302" s="125">
        <f t="shared" ca="1" si="197"/>
        <v>0</v>
      </c>
      <c r="AM302" s="125">
        <f t="shared" ca="1" si="197"/>
        <v>0</v>
      </c>
      <c r="AN302" s="125">
        <f t="shared" ca="1" si="197"/>
        <v>0</v>
      </c>
      <c r="AO302" s="125">
        <f t="shared" ca="1" si="197"/>
        <v>0</v>
      </c>
      <c r="AP302" s="125">
        <f t="shared" ca="1" si="197"/>
        <v>0</v>
      </c>
      <c r="AQ302" s="125">
        <f t="shared" ca="1" si="197"/>
        <v>0</v>
      </c>
      <c r="AR302" s="125">
        <f t="shared" ca="1" si="197"/>
        <v>0</v>
      </c>
      <c r="AS302" s="125">
        <f t="shared" ca="1" si="197"/>
        <v>0</v>
      </c>
      <c r="AT302" s="125">
        <f t="shared" ca="1" si="197"/>
        <v>0</v>
      </c>
      <c r="AU302" s="125">
        <f t="shared" ca="1" si="197"/>
        <v>0</v>
      </c>
      <c r="AV302" s="125">
        <f t="shared" ca="1" si="197"/>
        <v>0</v>
      </c>
      <c r="AW302" s="125">
        <f t="shared" ca="1" si="197"/>
        <v>0</v>
      </c>
      <c r="AX302" s="125">
        <f t="shared" ca="1" si="197"/>
        <v>0</v>
      </c>
      <c r="AY302" s="125">
        <f t="shared" ca="1" si="197"/>
        <v>0</v>
      </c>
      <c r="AZ302" s="125">
        <f t="shared" ca="1" si="197"/>
        <v>0</v>
      </c>
      <c r="BA302" s="125">
        <f t="shared" ca="1" si="197"/>
        <v>0</v>
      </c>
      <c r="BB302" s="125">
        <f t="shared" ca="1" si="197"/>
        <v>0</v>
      </c>
      <c r="BC302" s="125">
        <f t="shared" ca="1" si="197"/>
        <v>0</v>
      </c>
      <c r="BD302" s="125">
        <f t="shared" ca="1" si="197"/>
        <v>0</v>
      </c>
      <c r="BE302" s="125">
        <f t="shared" ca="1" si="197"/>
        <v>0</v>
      </c>
      <c r="BF302" s="125">
        <f t="shared" ca="1" si="197"/>
        <v>0</v>
      </c>
      <c r="BG302" s="125">
        <f t="shared" ca="1" si="197"/>
        <v>0</v>
      </c>
      <c r="BH302" s="125">
        <f t="shared" ca="1" si="180"/>
        <v>0</v>
      </c>
    </row>
    <row r="303" spans="1:60">
      <c r="A303" s="104"/>
      <c r="B303" s="104"/>
      <c r="C303" s="106">
        <v>96</v>
      </c>
      <c r="D303" s="104"/>
      <c r="E303" s="104" t="str">
        <f ca="1">OFFSET('Impact Inputs'!A$6,C303,0)</f>
        <v>Impact 33</v>
      </c>
      <c r="F303" s="104" t="str">
        <f ca="1">OFFSET('Impact Inputs'!C$6,C303,0)</f>
        <v>-</v>
      </c>
      <c r="G303" s="104"/>
      <c r="H303" s="125">
        <f t="shared" ca="1" si="136"/>
        <v>0</v>
      </c>
      <c r="I303" s="125">
        <f t="shared" ca="1" si="137"/>
        <v>0</v>
      </c>
      <c r="J303" s="125">
        <f t="shared" ca="1" si="138"/>
        <v>0</v>
      </c>
      <c r="K303" s="125">
        <f t="shared" ref="K303:BG303" ca="1" si="198">K251*K$3</f>
        <v>0</v>
      </c>
      <c r="L303" s="125">
        <f t="shared" ca="1" si="198"/>
        <v>0</v>
      </c>
      <c r="M303" s="125">
        <f t="shared" ca="1" si="198"/>
        <v>0</v>
      </c>
      <c r="N303" s="125">
        <f t="shared" ca="1" si="198"/>
        <v>0</v>
      </c>
      <c r="O303" s="125">
        <f t="shared" ca="1" si="198"/>
        <v>0</v>
      </c>
      <c r="P303" s="125">
        <f t="shared" ca="1" si="198"/>
        <v>0</v>
      </c>
      <c r="Q303" s="125">
        <f t="shared" ca="1" si="198"/>
        <v>0</v>
      </c>
      <c r="R303" s="125">
        <f t="shared" ca="1" si="198"/>
        <v>0</v>
      </c>
      <c r="S303" s="125">
        <f t="shared" ca="1" si="198"/>
        <v>0</v>
      </c>
      <c r="T303" s="125">
        <f t="shared" ca="1" si="198"/>
        <v>0</v>
      </c>
      <c r="U303" s="125">
        <f t="shared" ca="1" si="198"/>
        <v>0</v>
      </c>
      <c r="V303" s="125">
        <f t="shared" ca="1" si="198"/>
        <v>0</v>
      </c>
      <c r="W303" s="125">
        <f t="shared" ca="1" si="198"/>
        <v>0</v>
      </c>
      <c r="X303" s="125">
        <f t="shared" ca="1" si="198"/>
        <v>0</v>
      </c>
      <c r="Y303" s="125">
        <f t="shared" ca="1" si="198"/>
        <v>0</v>
      </c>
      <c r="Z303" s="125">
        <f t="shared" ca="1" si="198"/>
        <v>0</v>
      </c>
      <c r="AA303" s="125">
        <f t="shared" ca="1" si="198"/>
        <v>0</v>
      </c>
      <c r="AB303" s="125">
        <f t="shared" ca="1" si="198"/>
        <v>0</v>
      </c>
      <c r="AC303" s="125">
        <f t="shared" ca="1" si="198"/>
        <v>0</v>
      </c>
      <c r="AD303" s="125">
        <f t="shared" ca="1" si="198"/>
        <v>0</v>
      </c>
      <c r="AE303" s="125">
        <f t="shared" ca="1" si="198"/>
        <v>0</v>
      </c>
      <c r="AF303" s="125">
        <f t="shared" ca="1" si="198"/>
        <v>0</v>
      </c>
      <c r="AG303" s="125">
        <f t="shared" ca="1" si="198"/>
        <v>0</v>
      </c>
      <c r="AH303" s="125">
        <f t="shared" ca="1" si="198"/>
        <v>0</v>
      </c>
      <c r="AI303" s="125">
        <f t="shared" ca="1" si="198"/>
        <v>0</v>
      </c>
      <c r="AJ303" s="125">
        <f t="shared" ca="1" si="198"/>
        <v>0</v>
      </c>
      <c r="AK303" s="125">
        <f t="shared" ca="1" si="198"/>
        <v>0</v>
      </c>
      <c r="AL303" s="125">
        <f t="shared" ca="1" si="198"/>
        <v>0</v>
      </c>
      <c r="AM303" s="125">
        <f t="shared" ca="1" si="198"/>
        <v>0</v>
      </c>
      <c r="AN303" s="125">
        <f t="shared" ca="1" si="198"/>
        <v>0</v>
      </c>
      <c r="AO303" s="125">
        <f t="shared" ca="1" si="198"/>
        <v>0</v>
      </c>
      <c r="AP303" s="125">
        <f t="shared" ca="1" si="198"/>
        <v>0</v>
      </c>
      <c r="AQ303" s="125">
        <f t="shared" ca="1" si="198"/>
        <v>0</v>
      </c>
      <c r="AR303" s="125">
        <f t="shared" ca="1" si="198"/>
        <v>0</v>
      </c>
      <c r="AS303" s="125">
        <f t="shared" ca="1" si="198"/>
        <v>0</v>
      </c>
      <c r="AT303" s="125">
        <f t="shared" ca="1" si="198"/>
        <v>0</v>
      </c>
      <c r="AU303" s="125">
        <f t="shared" ca="1" si="198"/>
        <v>0</v>
      </c>
      <c r="AV303" s="125">
        <f t="shared" ca="1" si="198"/>
        <v>0</v>
      </c>
      <c r="AW303" s="125">
        <f t="shared" ca="1" si="198"/>
        <v>0</v>
      </c>
      <c r="AX303" s="125">
        <f t="shared" ca="1" si="198"/>
        <v>0</v>
      </c>
      <c r="AY303" s="125">
        <f t="shared" ca="1" si="198"/>
        <v>0</v>
      </c>
      <c r="AZ303" s="125">
        <f t="shared" ca="1" si="198"/>
        <v>0</v>
      </c>
      <c r="BA303" s="125">
        <f t="shared" ca="1" si="198"/>
        <v>0</v>
      </c>
      <c r="BB303" s="125">
        <f t="shared" ca="1" si="198"/>
        <v>0</v>
      </c>
      <c r="BC303" s="125">
        <f t="shared" ca="1" si="198"/>
        <v>0</v>
      </c>
      <c r="BD303" s="125">
        <f t="shared" ca="1" si="198"/>
        <v>0</v>
      </c>
      <c r="BE303" s="125">
        <f t="shared" ca="1" si="198"/>
        <v>0</v>
      </c>
      <c r="BF303" s="125">
        <f t="shared" ca="1" si="198"/>
        <v>0</v>
      </c>
      <c r="BG303" s="125">
        <f t="shared" ca="1" si="198"/>
        <v>0</v>
      </c>
      <c r="BH303" s="125">
        <f t="shared" ca="1" si="180"/>
        <v>0</v>
      </c>
    </row>
    <row r="304" spans="1:60">
      <c r="A304" s="104"/>
      <c r="B304" s="104"/>
      <c r="C304" s="104">
        <v>99</v>
      </c>
      <c r="D304" s="104"/>
      <c r="E304" s="104" t="str">
        <f ca="1">OFFSET('Impact Inputs'!A$6,C304,0)</f>
        <v>Impact 34</v>
      </c>
      <c r="F304" s="104" t="str">
        <f ca="1">OFFSET('Impact Inputs'!C$6,C304,0)</f>
        <v>-</v>
      </c>
      <c r="G304" s="104"/>
      <c r="H304" s="125">
        <f t="shared" ca="1" si="136"/>
        <v>0</v>
      </c>
      <c r="I304" s="125">
        <f t="shared" ca="1" si="137"/>
        <v>0</v>
      </c>
      <c r="J304" s="125">
        <f t="shared" ca="1" si="138"/>
        <v>0</v>
      </c>
      <c r="K304" s="125">
        <f t="shared" ref="K304:BG304" ca="1" si="199">K252*K$3</f>
        <v>0</v>
      </c>
      <c r="L304" s="125">
        <f t="shared" ca="1" si="199"/>
        <v>0</v>
      </c>
      <c r="M304" s="125">
        <f t="shared" ca="1" si="199"/>
        <v>0</v>
      </c>
      <c r="N304" s="125">
        <f t="shared" ca="1" si="199"/>
        <v>0</v>
      </c>
      <c r="O304" s="125">
        <f t="shared" ca="1" si="199"/>
        <v>0</v>
      </c>
      <c r="P304" s="125">
        <f t="shared" ca="1" si="199"/>
        <v>0</v>
      </c>
      <c r="Q304" s="125">
        <f t="shared" ca="1" si="199"/>
        <v>0</v>
      </c>
      <c r="R304" s="125">
        <f t="shared" ca="1" si="199"/>
        <v>0</v>
      </c>
      <c r="S304" s="125">
        <f t="shared" ca="1" si="199"/>
        <v>0</v>
      </c>
      <c r="T304" s="125">
        <f t="shared" ca="1" si="199"/>
        <v>0</v>
      </c>
      <c r="U304" s="125">
        <f t="shared" ca="1" si="199"/>
        <v>0</v>
      </c>
      <c r="V304" s="125">
        <f t="shared" ca="1" si="199"/>
        <v>0</v>
      </c>
      <c r="W304" s="125">
        <f t="shared" ca="1" si="199"/>
        <v>0</v>
      </c>
      <c r="X304" s="125">
        <f t="shared" ca="1" si="199"/>
        <v>0</v>
      </c>
      <c r="Y304" s="125">
        <f t="shared" ca="1" si="199"/>
        <v>0</v>
      </c>
      <c r="Z304" s="125">
        <f t="shared" ca="1" si="199"/>
        <v>0</v>
      </c>
      <c r="AA304" s="125">
        <f t="shared" ca="1" si="199"/>
        <v>0</v>
      </c>
      <c r="AB304" s="125">
        <f t="shared" ca="1" si="199"/>
        <v>0</v>
      </c>
      <c r="AC304" s="125">
        <f t="shared" ca="1" si="199"/>
        <v>0</v>
      </c>
      <c r="AD304" s="125">
        <f t="shared" ca="1" si="199"/>
        <v>0</v>
      </c>
      <c r="AE304" s="125">
        <f t="shared" ca="1" si="199"/>
        <v>0</v>
      </c>
      <c r="AF304" s="125">
        <f t="shared" ca="1" si="199"/>
        <v>0</v>
      </c>
      <c r="AG304" s="125">
        <f t="shared" ca="1" si="199"/>
        <v>0</v>
      </c>
      <c r="AH304" s="125">
        <f t="shared" ca="1" si="199"/>
        <v>0</v>
      </c>
      <c r="AI304" s="125">
        <f t="shared" ca="1" si="199"/>
        <v>0</v>
      </c>
      <c r="AJ304" s="125">
        <f t="shared" ca="1" si="199"/>
        <v>0</v>
      </c>
      <c r="AK304" s="125">
        <f t="shared" ca="1" si="199"/>
        <v>0</v>
      </c>
      <c r="AL304" s="125">
        <f t="shared" ca="1" si="199"/>
        <v>0</v>
      </c>
      <c r="AM304" s="125">
        <f t="shared" ca="1" si="199"/>
        <v>0</v>
      </c>
      <c r="AN304" s="125">
        <f t="shared" ca="1" si="199"/>
        <v>0</v>
      </c>
      <c r="AO304" s="125">
        <f t="shared" ca="1" si="199"/>
        <v>0</v>
      </c>
      <c r="AP304" s="125">
        <f t="shared" ca="1" si="199"/>
        <v>0</v>
      </c>
      <c r="AQ304" s="125">
        <f t="shared" ca="1" si="199"/>
        <v>0</v>
      </c>
      <c r="AR304" s="125">
        <f t="shared" ca="1" si="199"/>
        <v>0</v>
      </c>
      <c r="AS304" s="125">
        <f t="shared" ca="1" si="199"/>
        <v>0</v>
      </c>
      <c r="AT304" s="125">
        <f t="shared" ca="1" si="199"/>
        <v>0</v>
      </c>
      <c r="AU304" s="125">
        <f t="shared" ca="1" si="199"/>
        <v>0</v>
      </c>
      <c r="AV304" s="125">
        <f t="shared" ca="1" si="199"/>
        <v>0</v>
      </c>
      <c r="AW304" s="125">
        <f t="shared" ca="1" si="199"/>
        <v>0</v>
      </c>
      <c r="AX304" s="125">
        <f t="shared" ca="1" si="199"/>
        <v>0</v>
      </c>
      <c r="AY304" s="125">
        <f t="shared" ca="1" si="199"/>
        <v>0</v>
      </c>
      <c r="AZ304" s="125">
        <f t="shared" ca="1" si="199"/>
        <v>0</v>
      </c>
      <c r="BA304" s="125">
        <f t="shared" ca="1" si="199"/>
        <v>0</v>
      </c>
      <c r="BB304" s="125">
        <f t="shared" ca="1" si="199"/>
        <v>0</v>
      </c>
      <c r="BC304" s="125">
        <f t="shared" ca="1" si="199"/>
        <v>0</v>
      </c>
      <c r="BD304" s="125">
        <f t="shared" ca="1" si="199"/>
        <v>0</v>
      </c>
      <c r="BE304" s="125">
        <f t="shared" ca="1" si="199"/>
        <v>0</v>
      </c>
      <c r="BF304" s="125">
        <f t="shared" ca="1" si="199"/>
        <v>0</v>
      </c>
      <c r="BG304" s="125">
        <f t="shared" ca="1" si="199"/>
        <v>0</v>
      </c>
      <c r="BH304" s="125">
        <f t="shared" ca="1" si="180"/>
        <v>0</v>
      </c>
    </row>
    <row r="305" spans="1:60">
      <c r="A305" s="104"/>
      <c r="B305" s="104"/>
      <c r="C305" s="106">
        <v>102</v>
      </c>
      <c r="D305" s="104"/>
      <c r="E305" s="104" t="str">
        <f ca="1">OFFSET('Impact Inputs'!A$6,C305,0)</f>
        <v>Impact 35</v>
      </c>
      <c r="F305" s="104" t="str">
        <f ca="1">OFFSET('Impact Inputs'!C$6,C305,0)</f>
        <v>-</v>
      </c>
      <c r="G305" s="104"/>
      <c r="H305" s="125">
        <f t="shared" ca="1" si="136"/>
        <v>0</v>
      </c>
      <c r="I305" s="125">
        <f t="shared" ca="1" si="137"/>
        <v>0</v>
      </c>
      <c r="J305" s="125">
        <f t="shared" ca="1" si="138"/>
        <v>0</v>
      </c>
      <c r="K305" s="125">
        <f t="shared" ref="K305:BG305" ca="1" si="200">K253*K$3</f>
        <v>0</v>
      </c>
      <c r="L305" s="125">
        <f t="shared" ca="1" si="200"/>
        <v>0</v>
      </c>
      <c r="M305" s="125">
        <f t="shared" ca="1" si="200"/>
        <v>0</v>
      </c>
      <c r="N305" s="125">
        <f t="shared" ca="1" si="200"/>
        <v>0</v>
      </c>
      <c r="O305" s="125">
        <f t="shared" ca="1" si="200"/>
        <v>0</v>
      </c>
      <c r="P305" s="125">
        <f t="shared" ca="1" si="200"/>
        <v>0</v>
      </c>
      <c r="Q305" s="125">
        <f t="shared" ca="1" si="200"/>
        <v>0</v>
      </c>
      <c r="R305" s="125">
        <f t="shared" ca="1" si="200"/>
        <v>0</v>
      </c>
      <c r="S305" s="125">
        <f t="shared" ca="1" si="200"/>
        <v>0</v>
      </c>
      <c r="T305" s="125">
        <f t="shared" ca="1" si="200"/>
        <v>0</v>
      </c>
      <c r="U305" s="125">
        <f t="shared" ca="1" si="200"/>
        <v>0</v>
      </c>
      <c r="V305" s="125">
        <f t="shared" ca="1" si="200"/>
        <v>0</v>
      </c>
      <c r="W305" s="125">
        <f t="shared" ca="1" si="200"/>
        <v>0</v>
      </c>
      <c r="X305" s="125">
        <f t="shared" ca="1" si="200"/>
        <v>0</v>
      </c>
      <c r="Y305" s="125">
        <f t="shared" ca="1" si="200"/>
        <v>0</v>
      </c>
      <c r="Z305" s="125">
        <f t="shared" ca="1" si="200"/>
        <v>0</v>
      </c>
      <c r="AA305" s="125">
        <f t="shared" ca="1" si="200"/>
        <v>0</v>
      </c>
      <c r="AB305" s="125">
        <f t="shared" ca="1" si="200"/>
        <v>0</v>
      </c>
      <c r="AC305" s="125">
        <f t="shared" ca="1" si="200"/>
        <v>0</v>
      </c>
      <c r="AD305" s="125">
        <f t="shared" ca="1" si="200"/>
        <v>0</v>
      </c>
      <c r="AE305" s="125">
        <f t="shared" ca="1" si="200"/>
        <v>0</v>
      </c>
      <c r="AF305" s="125">
        <f t="shared" ca="1" si="200"/>
        <v>0</v>
      </c>
      <c r="AG305" s="125">
        <f t="shared" ca="1" si="200"/>
        <v>0</v>
      </c>
      <c r="AH305" s="125">
        <f t="shared" ca="1" si="200"/>
        <v>0</v>
      </c>
      <c r="AI305" s="125">
        <f t="shared" ca="1" si="200"/>
        <v>0</v>
      </c>
      <c r="AJ305" s="125">
        <f t="shared" ca="1" si="200"/>
        <v>0</v>
      </c>
      <c r="AK305" s="125">
        <f t="shared" ca="1" si="200"/>
        <v>0</v>
      </c>
      <c r="AL305" s="125">
        <f t="shared" ca="1" si="200"/>
        <v>0</v>
      </c>
      <c r="AM305" s="125">
        <f t="shared" ca="1" si="200"/>
        <v>0</v>
      </c>
      <c r="AN305" s="125">
        <f t="shared" ca="1" si="200"/>
        <v>0</v>
      </c>
      <c r="AO305" s="125">
        <f t="shared" ca="1" si="200"/>
        <v>0</v>
      </c>
      <c r="AP305" s="125">
        <f t="shared" ca="1" si="200"/>
        <v>0</v>
      </c>
      <c r="AQ305" s="125">
        <f t="shared" ca="1" si="200"/>
        <v>0</v>
      </c>
      <c r="AR305" s="125">
        <f t="shared" ca="1" si="200"/>
        <v>0</v>
      </c>
      <c r="AS305" s="125">
        <f t="shared" ca="1" si="200"/>
        <v>0</v>
      </c>
      <c r="AT305" s="125">
        <f t="shared" ca="1" si="200"/>
        <v>0</v>
      </c>
      <c r="AU305" s="125">
        <f t="shared" ca="1" si="200"/>
        <v>0</v>
      </c>
      <c r="AV305" s="125">
        <f t="shared" ca="1" si="200"/>
        <v>0</v>
      </c>
      <c r="AW305" s="125">
        <f t="shared" ca="1" si="200"/>
        <v>0</v>
      </c>
      <c r="AX305" s="125">
        <f t="shared" ca="1" si="200"/>
        <v>0</v>
      </c>
      <c r="AY305" s="125">
        <f t="shared" ca="1" si="200"/>
        <v>0</v>
      </c>
      <c r="AZ305" s="125">
        <f t="shared" ca="1" si="200"/>
        <v>0</v>
      </c>
      <c r="BA305" s="125">
        <f t="shared" ca="1" si="200"/>
        <v>0</v>
      </c>
      <c r="BB305" s="125">
        <f t="shared" ca="1" si="200"/>
        <v>0</v>
      </c>
      <c r="BC305" s="125">
        <f t="shared" ca="1" si="200"/>
        <v>0</v>
      </c>
      <c r="BD305" s="125">
        <f t="shared" ca="1" si="200"/>
        <v>0</v>
      </c>
      <c r="BE305" s="125">
        <f t="shared" ca="1" si="200"/>
        <v>0</v>
      </c>
      <c r="BF305" s="125">
        <f t="shared" ca="1" si="200"/>
        <v>0</v>
      </c>
      <c r="BG305" s="125">
        <f t="shared" ca="1" si="200"/>
        <v>0</v>
      </c>
      <c r="BH305" s="125">
        <f t="shared" ca="1" si="180"/>
        <v>0</v>
      </c>
    </row>
    <row r="306" spans="1:60">
      <c r="A306" s="104"/>
      <c r="B306" s="104"/>
      <c r="C306" s="104">
        <v>105</v>
      </c>
      <c r="D306" s="104"/>
      <c r="E306" s="104" t="str">
        <f ca="1">OFFSET('Impact Inputs'!A$6,C306,0)</f>
        <v>Impact 36</v>
      </c>
      <c r="F306" s="104" t="str">
        <f ca="1">OFFSET('Impact Inputs'!C$6,C306,0)</f>
        <v>-</v>
      </c>
      <c r="G306" s="104"/>
      <c r="H306" s="125">
        <f t="shared" ca="1" si="136"/>
        <v>0</v>
      </c>
      <c r="I306" s="125">
        <f t="shared" ca="1" si="137"/>
        <v>0</v>
      </c>
      <c r="J306" s="125">
        <f t="shared" ca="1" si="138"/>
        <v>0</v>
      </c>
      <c r="K306" s="125">
        <f t="shared" ref="K306:BG306" ca="1" si="201">K254*K$3</f>
        <v>0</v>
      </c>
      <c r="L306" s="125">
        <f t="shared" ca="1" si="201"/>
        <v>0</v>
      </c>
      <c r="M306" s="125">
        <f t="shared" ca="1" si="201"/>
        <v>0</v>
      </c>
      <c r="N306" s="125">
        <f t="shared" ca="1" si="201"/>
        <v>0</v>
      </c>
      <c r="O306" s="125">
        <f t="shared" ca="1" si="201"/>
        <v>0</v>
      </c>
      <c r="P306" s="125">
        <f t="shared" ca="1" si="201"/>
        <v>0</v>
      </c>
      <c r="Q306" s="125">
        <f t="shared" ca="1" si="201"/>
        <v>0</v>
      </c>
      <c r="R306" s="125">
        <f t="shared" ca="1" si="201"/>
        <v>0</v>
      </c>
      <c r="S306" s="125">
        <f t="shared" ca="1" si="201"/>
        <v>0</v>
      </c>
      <c r="T306" s="125">
        <f t="shared" ca="1" si="201"/>
        <v>0</v>
      </c>
      <c r="U306" s="125">
        <f t="shared" ca="1" si="201"/>
        <v>0</v>
      </c>
      <c r="V306" s="125">
        <f t="shared" ca="1" si="201"/>
        <v>0</v>
      </c>
      <c r="W306" s="125">
        <f t="shared" ca="1" si="201"/>
        <v>0</v>
      </c>
      <c r="X306" s="125">
        <f t="shared" ca="1" si="201"/>
        <v>0</v>
      </c>
      <c r="Y306" s="125">
        <f t="shared" ca="1" si="201"/>
        <v>0</v>
      </c>
      <c r="Z306" s="125">
        <f t="shared" ca="1" si="201"/>
        <v>0</v>
      </c>
      <c r="AA306" s="125">
        <f t="shared" ca="1" si="201"/>
        <v>0</v>
      </c>
      <c r="AB306" s="125">
        <f t="shared" ca="1" si="201"/>
        <v>0</v>
      </c>
      <c r="AC306" s="125">
        <f t="shared" ca="1" si="201"/>
        <v>0</v>
      </c>
      <c r="AD306" s="125">
        <f t="shared" ca="1" si="201"/>
        <v>0</v>
      </c>
      <c r="AE306" s="125">
        <f t="shared" ca="1" si="201"/>
        <v>0</v>
      </c>
      <c r="AF306" s="125">
        <f t="shared" ca="1" si="201"/>
        <v>0</v>
      </c>
      <c r="AG306" s="125">
        <f t="shared" ca="1" si="201"/>
        <v>0</v>
      </c>
      <c r="AH306" s="125">
        <f t="shared" ca="1" si="201"/>
        <v>0</v>
      </c>
      <c r="AI306" s="125">
        <f t="shared" ca="1" si="201"/>
        <v>0</v>
      </c>
      <c r="AJ306" s="125">
        <f t="shared" ca="1" si="201"/>
        <v>0</v>
      </c>
      <c r="AK306" s="125">
        <f t="shared" ca="1" si="201"/>
        <v>0</v>
      </c>
      <c r="AL306" s="125">
        <f t="shared" ca="1" si="201"/>
        <v>0</v>
      </c>
      <c r="AM306" s="125">
        <f t="shared" ca="1" si="201"/>
        <v>0</v>
      </c>
      <c r="AN306" s="125">
        <f t="shared" ca="1" si="201"/>
        <v>0</v>
      </c>
      <c r="AO306" s="125">
        <f t="shared" ca="1" si="201"/>
        <v>0</v>
      </c>
      <c r="AP306" s="125">
        <f t="shared" ca="1" si="201"/>
        <v>0</v>
      </c>
      <c r="AQ306" s="125">
        <f t="shared" ca="1" si="201"/>
        <v>0</v>
      </c>
      <c r="AR306" s="125">
        <f t="shared" ca="1" si="201"/>
        <v>0</v>
      </c>
      <c r="AS306" s="125">
        <f t="shared" ca="1" si="201"/>
        <v>0</v>
      </c>
      <c r="AT306" s="125">
        <f t="shared" ca="1" si="201"/>
        <v>0</v>
      </c>
      <c r="AU306" s="125">
        <f t="shared" ca="1" si="201"/>
        <v>0</v>
      </c>
      <c r="AV306" s="125">
        <f t="shared" ca="1" si="201"/>
        <v>0</v>
      </c>
      <c r="AW306" s="125">
        <f t="shared" ca="1" si="201"/>
        <v>0</v>
      </c>
      <c r="AX306" s="125">
        <f t="shared" ca="1" si="201"/>
        <v>0</v>
      </c>
      <c r="AY306" s="125">
        <f t="shared" ca="1" si="201"/>
        <v>0</v>
      </c>
      <c r="AZ306" s="125">
        <f t="shared" ca="1" si="201"/>
        <v>0</v>
      </c>
      <c r="BA306" s="125">
        <f t="shared" ca="1" si="201"/>
        <v>0</v>
      </c>
      <c r="BB306" s="125">
        <f t="shared" ca="1" si="201"/>
        <v>0</v>
      </c>
      <c r="BC306" s="125">
        <f t="shared" ca="1" si="201"/>
        <v>0</v>
      </c>
      <c r="BD306" s="125">
        <f t="shared" ca="1" si="201"/>
        <v>0</v>
      </c>
      <c r="BE306" s="125">
        <f t="shared" ca="1" si="201"/>
        <v>0</v>
      </c>
      <c r="BF306" s="125">
        <f t="shared" ca="1" si="201"/>
        <v>0</v>
      </c>
      <c r="BG306" s="125">
        <f t="shared" ca="1" si="201"/>
        <v>0</v>
      </c>
      <c r="BH306" s="125">
        <f t="shared" ca="1" si="180"/>
        <v>0</v>
      </c>
    </row>
    <row r="307" spans="1:60">
      <c r="A307" s="104"/>
      <c r="B307" s="104"/>
      <c r="C307" s="104">
        <v>108</v>
      </c>
      <c r="D307" s="104"/>
      <c r="E307" s="104" t="str">
        <f ca="1">OFFSET('Impact Inputs'!A$6,C307,0)</f>
        <v>Impact 37</v>
      </c>
      <c r="F307" s="104" t="str">
        <f ca="1">OFFSET('Impact Inputs'!C$6,C307,0)</f>
        <v>-</v>
      </c>
      <c r="G307" s="104"/>
      <c r="H307" s="125">
        <f t="shared" ca="1" si="136"/>
        <v>0</v>
      </c>
      <c r="I307" s="125">
        <f t="shared" ca="1" si="137"/>
        <v>0</v>
      </c>
      <c r="J307" s="125">
        <f t="shared" ca="1" si="138"/>
        <v>0</v>
      </c>
      <c r="K307" s="125">
        <f t="shared" ref="K307:BG307" ca="1" si="202">K255*K$3</f>
        <v>0</v>
      </c>
      <c r="L307" s="125">
        <f t="shared" ca="1" si="202"/>
        <v>0</v>
      </c>
      <c r="M307" s="125">
        <f t="shared" ca="1" si="202"/>
        <v>0</v>
      </c>
      <c r="N307" s="125">
        <f t="shared" ca="1" si="202"/>
        <v>0</v>
      </c>
      <c r="O307" s="125">
        <f t="shared" ca="1" si="202"/>
        <v>0</v>
      </c>
      <c r="P307" s="125">
        <f t="shared" ca="1" si="202"/>
        <v>0</v>
      </c>
      <c r="Q307" s="125">
        <f t="shared" ca="1" si="202"/>
        <v>0</v>
      </c>
      <c r="R307" s="125">
        <f t="shared" ca="1" si="202"/>
        <v>0</v>
      </c>
      <c r="S307" s="125">
        <f t="shared" ca="1" si="202"/>
        <v>0</v>
      </c>
      <c r="T307" s="125">
        <f t="shared" ca="1" si="202"/>
        <v>0</v>
      </c>
      <c r="U307" s="125">
        <f t="shared" ca="1" si="202"/>
        <v>0</v>
      </c>
      <c r="V307" s="125">
        <f t="shared" ca="1" si="202"/>
        <v>0</v>
      </c>
      <c r="W307" s="125">
        <f t="shared" ca="1" si="202"/>
        <v>0</v>
      </c>
      <c r="X307" s="125">
        <f t="shared" ca="1" si="202"/>
        <v>0</v>
      </c>
      <c r="Y307" s="125">
        <f t="shared" ca="1" si="202"/>
        <v>0</v>
      </c>
      <c r="Z307" s="125">
        <f t="shared" ca="1" si="202"/>
        <v>0</v>
      </c>
      <c r="AA307" s="125">
        <f t="shared" ca="1" si="202"/>
        <v>0</v>
      </c>
      <c r="AB307" s="125">
        <f t="shared" ca="1" si="202"/>
        <v>0</v>
      </c>
      <c r="AC307" s="125">
        <f t="shared" ca="1" si="202"/>
        <v>0</v>
      </c>
      <c r="AD307" s="125">
        <f t="shared" ca="1" si="202"/>
        <v>0</v>
      </c>
      <c r="AE307" s="125">
        <f t="shared" ca="1" si="202"/>
        <v>0</v>
      </c>
      <c r="AF307" s="125">
        <f t="shared" ca="1" si="202"/>
        <v>0</v>
      </c>
      <c r="AG307" s="125">
        <f t="shared" ca="1" si="202"/>
        <v>0</v>
      </c>
      <c r="AH307" s="125">
        <f t="shared" ca="1" si="202"/>
        <v>0</v>
      </c>
      <c r="AI307" s="125">
        <f t="shared" ca="1" si="202"/>
        <v>0</v>
      </c>
      <c r="AJ307" s="125">
        <f t="shared" ca="1" si="202"/>
        <v>0</v>
      </c>
      <c r="AK307" s="125">
        <f t="shared" ca="1" si="202"/>
        <v>0</v>
      </c>
      <c r="AL307" s="125">
        <f t="shared" ca="1" si="202"/>
        <v>0</v>
      </c>
      <c r="AM307" s="125">
        <f t="shared" ca="1" si="202"/>
        <v>0</v>
      </c>
      <c r="AN307" s="125">
        <f t="shared" ca="1" si="202"/>
        <v>0</v>
      </c>
      <c r="AO307" s="125">
        <f t="shared" ca="1" si="202"/>
        <v>0</v>
      </c>
      <c r="AP307" s="125">
        <f t="shared" ca="1" si="202"/>
        <v>0</v>
      </c>
      <c r="AQ307" s="125">
        <f t="shared" ca="1" si="202"/>
        <v>0</v>
      </c>
      <c r="AR307" s="125">
        <f t="shared" ca="1" si="202"/>
        <v>0</v>
      </c>
      <c r="AS307" s="125">
        <f t="shared" ca="1" si="202"/>
        <v>0</v>
      </c>
      <c r="AT307" s="125">
        <f t="shared" ca="1" si="202"/>
        <v>0</v>
      </c>
      <c r="AU307" s="125">
        <f t="shared" ca="1" si="202"/>
        <v>0</v>
      </c>
      <c r="AV307" s="125">
        <f t="shared" ca="1" si="202"/>
        <v>0</v>
      </c>
      <c r="AW307" s="125">
        <f t="shared" ca="1" si="202"/>
        <v>0</v>
      </c>
      <c r="AX307" s="125">
        <f t="shared" ca="1" si="202"/>
        <v>0</v>
      </c>
      <c r="AY307" s="125">
        <f t="shared" ca="1" si="202"/>
        <v>0</v>
      </c>
      <c r="AZ307" s="125">
        <f t="shared" ca="1" si="202"/>
        <v>0</v>
      </c>
      <c r="BA307" s="125">
        <f t="shared" ca="1" si="202"/>
        <v>0</v>
      </c>
      <c r="BB307" s="125">
        <f t="shared" ca="1" si="202"/>
        <v>0</v>
      </c>
      <c r="BC307" s="125">
        <f t="shared" ca="1" si="202"/>
        <v>0</v>
      </c>
      <c r="BD307" s="125">
        <f t="shared" ca="1" si="202"/>
        <v>0</v>
      </c>
      <c r="BE307" s="125">
        <f t="shared" ca="1" si="202"/>
        <v>0</v>
      </c>
      <c r="BF307" s="125">
        <f t="shared" ca="1" si="202"/>
        <v>0</v>
      </c>
      <c r="BG307" s="125">
        <f t="shared" ca="1" si="202"/>
        <v>0</v>
      </c>
      <c r="BH307" s="125">
        <f t="shared" ca="1" si="180"/>
        <v>0</v>
      </c>
    </row>
    <row r="308" spans="1:60">
      <c r="A308" s="104"/>
      <c r="B308" s="104"/>
      <c r="C308" s="104">
        <v>111</v>
      </c>
      <c r="D308" s="104"/>
      <c r="E308" s="104" t="str">
        <f ca="1">OFFSET('Impact Inputs'!A$6,C308,0)</f>
        <v>Impact 38</v>
      </c>
      <c r="F308" s="104" t="str">
        <f ca="1">OFFSET('Impact Inputs'!C$6,C308,0)</f>
        <v>-</v>
      </c>
      <c r="G308" s="104"/>
      <c r="H308" s="125">
        <f t="shared" ca="1" si="136"/>
        <v>0</v>
      </c>
      <c r="I308" s="125">
        <f t="shared" ca="1" si="137"/>
        <v>0</v>
      </c>
      <c r="J308" s="125">
        <f t="shared" ca="1" si="138"/>
        <v>0</v>
      </c>
      <c r="K308" s="125">
        <f t="shared" ref="K308:BG308" ca="1" si="203">K256*K$3</f>
        <v>0</v>
      </c>
      <c r="L308" s="125">
        <f t="shared" ca="1" si="203"/>
        <v>0</v>
      </c>
      <c r="M308" s="125">
        <f t="shared" ca="1" si="203"/>
        <v>0</v>
      </c>
      <c r="N308" s="125">
        <f t="shared" ca="1" si="203"/>
        <v>0</v>
      </c>
      <c r="O308" s="125">
        <f t="shared" ca="1" si="203"/>
        <v>0</v>
      </c>
      <c r="P308" s="125">
        <f t="shared" ca="1" si="203"/>
        <v>0</v>
      </c>
      <c r="Q308" s="125">
        <f t="shared" ca="1" si="203"/>
        <v>0</v>
      </c>
      <c r="R308" s="125">
        <f t="shared" ca="1" si="203"/>
        <v>0</v>
      </c>
      <c r="S308" s="125">
        <f t="shared" ca="1" si="203"/>
        <v>0</v>
      </c>
      <c r="T308" s="125">
        <f t="shared" ca="1" si="203"/>
        <v>0</v>
      </c>
      <c r="U308" s="125">
        <f t="shared" ca="1" si="203"/>
        <v>0</v>
      </c>
      <c r="V308" s="125">
        <f t="shared" ca="1" si="203"/>
        <v>0</v>
      </c>
      <c r="W308" s="125">
        <f t="shared" ca="1" si="203"/>
        <v>0</v>
      </c>
      <c r="X308" s="125">
        <f t="shared" ca="1" si="203"/>
        <v>0</v>
      </c>
      <c r="Y308" s="125">
        <f t="shared" ca="1" si="203"/>
        <v>0</v>
      </c>
      <c r="Z308" s="125">
        <f t="shared" ca="1" si="203"/>
        <v>0</v>
      </c>
      <c r="AA308" s="125">
        <f t="shared" ca="1" si="203"/>
        <v>0</v>
      </c>
      <c r="AB308" s="125">
        <f t="shared" ca="1" si="203"/>
        <v>0</v>
      </c>
      <c r="AC308" s="125">
        <f t="shared" ca="1" si="203"/>
        <v>0</v>
      </c>
      <c r="AD308" s="125">
        <f t="shared" ca="1" si="203"/>
        <v>0</v>
      </c>
      <c r="AE308" s="125">
        <f t="shared" ca="1" si="203"/>
        <v>0</v>
      </c>
      <c r="AF308" s="125">
        <f t="shared" ca="1" si="203"/>
        <v>0</v>
      </c>
      <c r="AG308" s="125">
        <f t="shared" ca="1" si="203"/>
        <v>0</v>
      </c>
      <c r="AH308" s="125">
        <f t="shared" ca="1" si="203"/>
        <v>0</v>
      </c>
      <c r="AI308" s="125">
        <f t="shared" ca="1" si="203"/>
        <v>0</v>
      </c>
      <c r="AJ308" s="125">
        <f t="shared" ca="1" si="203"/>
        <v>0</v>
      </c>
      <c r="AK308" s="125">
        <f t="shared" ca="1" si="203"/>
        <v>0</v>
      </c>
      <c r="AL308" s="125">
        <f t="shared" ca="1" si="203"/>
        <v>0</v>
      </c>
      <c r="AM308" s="125">
        <f t="shared" ca="1" si="203"/>
        <v>0</v>
      </c>
      <c r="AN308" s="125">
        <f t="shared" ca="1" si="203"/>
        <v>0</v>
      </c>
      <c r="AO308" s="125">
        <f t="shared" ca="1" si="203"/>
        <v>0</v>
      </c>
      <c r="AP308" s="125">
        <f t="shared" ca="1" si="203"/>
        <v>0</v>
      </c>
      <c r="AQ308" s="125">
        <f t="shared" ca="1" si="203"/>
        <v>0</v>
      </c>
      <c r="AR308" s="125">
        <f t="shared" ca="1" si="203"/>
        <v>0</v>
      </c>
      <c r="AS308" s="125">
        <f t="shared" ca="1" si="203"/>
        <v>0</v>
      </c>
      <c r="AT308" s="125">
        <f t="shared" ca="1" si="203"/>
        <v>0</v>
      </c>
      <c r="AU308" s="125">
        <f t="shared" ca="1" si="203"/>
        <v>0</v>
      </c>
      <c r="AV308" s="125">
        <f t="shared" ca="1" si="203"/>
        <v>0</v>
      </c>
      <c r="AW308" s="125">
        <f t="shared" ca="1" si="203"/>
        <v>0</v>
      </c>
      <c r="AX308" s="125">
        <f t="shared" ca="1" si="203"/>
        <v>0</v>
      </c>
      <c r="AY308" s="125">
        <f t="shared" ca="1" si="203"/>
        <v>0</v>
      </c>
      <c r="AZ308" s="125">
        <f t="shared" ca="1" si="203"/>
        <v>0</v>
      </c>
      <c r="BA308" s="125">
        <f t="shared" ca="1" si="203"/>
        <v>0</v>
      </c>
      <c r="BB308" s="125">
        <f t="shared" ca="1" si="203"/>
        <v>0</v>
      </c>
      <c r="BC308" s="125">
        <f t="shared" ca="1" si="203"/>
        <v>0</v>
      </c>
      <c r="BD308" s="125">
        <f t="shared" ca="1" si="203"/>
        <v>0</v>
      </c>
      <c r="BE308" s="125">
        <f t="shared" ca="1" si="203"/>
        <v>0</v>
      </c>
      <c r="BF308" s="125">
        <f t="shared" ca="1" si="203"/>
        <v>0</v>
      </c>
      <c r="BG308" s="125">
        <f t="shared" ca="1" si="203"/>
        <v>0</v>
      </c>
      <c r="BH308" s="125">
        <f t="shared" ca="1" si="180"/>
        <v>0</v>
      </c>
    </row>
    <row r="309" spans="1:60">
      <c r="A309" s="104"/>
      <c r="B309" s="104"/>
      <c r="C309" s="106">
        <v>114</v>
      </c>
      <c r="D309" s="104"/>
      <c r="E309" s="104" t="str">
        <f ca="1">OFFSET('Impact Inputs'!A$6,C309,0)</f>
        <v>Impact 39</v>
      </c>
      <c r="F309" s="104" t="str">
        <f ca="1">OFFSET('Impact Inputs'!C$6,C309,0)</f>
        <v>-</v>
      </c>
      <c r="G309" s="104"/>
      <c r="H309" s="125">
        <f t="shared" ca="1" si="136"/>
        <v>0</v>
      </c>
      <c r="I309" s="125">
        <f t="shared" ca="1" si="137"/>
        <v>0</v>
      </c>
      <c r="J309" s="125">
        <f t="shared" ca="1" si="138"/>
        <v>0</v>
      </c>
      <c r="K309" s="125">
        <f t="shared" ref="K309:BG309" ca="1" si="204">K257*K$3</f>
        <v>0</v>
      </c>
      <c r="L309" s="125">
        <f t="shared" ca="1" si="204"/>
        <v>0</v>
      </c>
      <c r="M309" s="125">
        <f t="shared" ca="1" si="204"/>
        <v>0</v>
      </c>
      <c r="N309" s="125">
        <f t="shared" ca="1" si="204"/>
        <v>0</v>
      </c>
      <c r="O309" s="125">
        <f t="shared" ca="1" si="204"/>
        <v>0</v>
      </c>
      <c r="P309" s="125">
        <f t="shared" ca="1" si="204"/>
        <v>0</v>
      </c>
      <c r="Q309" s="125">
        <f t="shared" ca="1" si="204"/>
        <v>0</v>
      </c>
      <c r="R309" s="125">
        <f t="shared" ca="1" si="204"/>
        <v>0</v>
      </c>
      <c r="S309" s="125">
        <f t="shared" ca="1" si="204"/>
        <v>0</v>
      </c>
      <c r="T309" s="125">
        <f t="shared" ca="1" si="204"/>
        <v>0</v>
      </c>
      <c r="U309" s="125">
        <f t="shared" ca="1" si="204"/>
        <v>0</v>
      </c>
      <c r="V309" s="125">
        <f t="shared" ca="1" si="204"/>
        <v>0</v>
      </c>
      <c r="W309" s="125">
        <f t="shared" ca="1" si="204"/>
        <v>0</v>
      </c>
      <c r="X309" s="125">
        <f t="shared" ca="1" si="204"/>
        <v>0</v>
      </c>
      <c r="Y309" s="125">
        <f t="shared" ca="1" si="204"/>
        <v>0</v>
      </c>
      <c r="Z309" s="125">
        <f t="shared" ca="1" si="204"/>
        <v>0</v>
      </c>
      <c r="AA309" s="125">
        <f t="shared" ca="1" si="204"/>
        <v>0</v>
      </c>
      <c r="AB309" s="125">
        <f t="shared" ca="1" si="204"/>
        <v>0</v>
      </c>
      <c r="AC309" s="125">
        <f t="shared" ca="1" si="204"/>
        <v>0</v>
      </c>
      <c r="AD309" s="125">
        <f t="shared" ca="1" si="204"/>
        <v>0</v>
      </c>
      <c r="AE309" s="125">
        <f t="shared" ca="1" si="204"/>
        <v>0</v>
      </c>
      <c r="AF309" s="125">
        <f t="shared" ca="1" si="204"/>
        <v>0</v>
      </c>
      <c r="AG309" s="125">
        <f t="shared" ca="1" si="204"/>
        <v>0</v>
      </c>
      <c r="AH309" s="125">
        <f t="shared" ca="1" si="204"/>
        <v>0</v>
      </c>
      <c r="AI309" s="125">
        <f t="shared" ca="1" si="204"/>
        <v>0</v>
      </c>
      <c r="AJ309" s="125">
        <f t="shared" ca="1" si="204"/>
        <v>0</v>
      </c>
      <c r="AK309" s="125">
        <f t="shared" ca="1" si="204"/>
        <v>0</v>
      </c>
      <c r="AL309" s="125">
        <f t="shared" ca="1" si="204"/>
        <v>0</v>
      </c>
      <c r="AM309" s="125">
        <f t="shared" ca="1" si="204"/>
        <v>0</v>
      </c>
      <c r="AN309" s="125">
        <f t="shared" ca="1" si="204"/>
        <v>0</v>
      </c>
      <c r="AO309" s="125">
        <f t="shared" ca="1" si="204"/>
        <v>0</v>
      </c>
      <c r="AP309" s="125">
        <f t="shared" ca="1" si="204"/>
        <v>0</v>
      </c>
      <c r="AQ309" s="125">
        <f t="shared" ca="1" si="204"/>
        <v>0</v>
      </c>
      <c r="AR309" s="125">
        <f t="shared" ca="1" si="204"/>
        <v>0</v>
      </c>
      <c r="AS309" s="125">
        <f t="shared" ca="1" si="204"/>
        <v>0</v>
      </c>
      <c r="AT309" s="125">
        <f t="shared" ca="1" si="204"/>
        <v>0</v>
      </c>
      <c r="AU309" s="125">
        <f t="shared" ca="1" si="204"/>
        <v>0</v>
      </c>
      <c r="AV309" s="125">
        <f t="shared" ca="1" si="204"/>
        <v>0</v>
      </c>
      <c r="AW309" s="125">
        <f t="shared" ca="1" si="204"/>
        <v>0</v>
      </c>
      <c r="AX309" s="125">
        <f t="shared" ca="1" si="204"/>
        <v>0</v>
      </c>
      <c r="AY309" s="125">
        <f t="shared" ca="1" si="204"/>
        <v>0</v>
      </c>
      <c r="AZ309" s="125">
        <f t="shared" ca="1" si="204"/>
        <v>0</v>
      </c>
      <c r="BA309" s="125">
        <f t="shared" ca="1" si="204"/>
        <v>0</v>
      </c>
      <c r="BB309" s="125">
        <f t="shared" ca="1" si="204"/>
        <v>0</v>
      </c>
      <c r="BC309" s="125">
        <f t="shared" ca="1" si="204"/>
        <v>0</v>
      </c>
      <c r="BD309" s="125">
        <f t="shared" ca="1" si="204"/>
        <v>0</v>
      </c>
      <c r="BE309" s="125">
        <f t="shared" ca="1" si="204"/>
        <v>0</v>
      </c>
      <c r="BF309" s="125">
        <f t="shared" ca="1" si="204"/>
        <v>0</v>
      </c>
      <c r="BG309" s="125">
        <f t="shared" ca="1" si="204"/>
        <v>0</v>
      </c>
      <c r="BH309" s="125">
        <f t="shared" ca="1" si="180"/>
        <v>0</v>
      </c>
    </row>
    <row r="310" spans="1:60">
      <c r="A310" s="104"/>
      <c r="B310" s="104"/>
      <c r="C310" s="106">
        <v>117</v>
      </c>
      <c r="D310" s="104"/>
      <c r="E310" s="104" t="str">
        <f ca="1">OFFSET('Impact Inputs'!A$6,C310,0)</f>
        <v>Impact 40</v>
      </c>
      <c r="F310" s="104" t="str">
        <f ca="1">OFFSET('Impact Inputs'!C$6,C310,0)</f>
        <v>-</v>
      </c>
      <c r="G310" s="104"/>
      <c r="H310" s="125">
        <f t="shared" ca="1" si="136"/>
        <v>0</v>
      </c>
      <c r="I310" s="125">
        <f t="shared" ca="1" si="137"/>
        <v>0</v>
      </c>
      <c r="J310" s="125">
        <f t="shared" ca="1" si="138"/>
        <v>0</v>
      </c>
      <c r="K310" s="125">
        <f t="shared" ref="K310:BG310" ca="1" si="205">K258*K$3</f>
        <v>0</v>
      </c>
      <c r="L310" s="125">
        <f t="shared" ca="1" si="205"/>
        <v>0</v>
      </c>
      <c r="M310" s="125">
        <f t="shared" ca="1" si="205"/>
        <v>0</v>
      </c>
      <c r="N310" s="125">
        <f t="shared" ca="1" si="205"/>
        <v>0</v>
      </c>
      <c r="O310" s="125">
        <f t="shared" ca="1" si="205"/>
        <v>0</v>
      </c>
      <c r="P310" s="125">
        <f t="shared" ca="1" si="205"/>
        <v>0</v>
      </c>
      <c r="Q310" s="125">
        <f t="shared" ca="1" si="205"/>
        <v>0</v>
      </c>
      <c r="R310" s="125">
        <f t="shared" ca="1" si="205"/>
        <v>0</v>
      </c>
      <c r="S310" s="125">
        <f t="shared" ca="1" si="205"/>
        <v>0</v>
      </c>
      <c r="T310" s="125">
        <f t="shared" ca="1" si="205"/>
        <v>0</v>
      </c>
      <c r="U310" s="125">
        <f t="shared" ca="1" si="205"/>
        <v>0</v>
      </c>
      <c r="V310" s="125">
        <f t="shared" ca="1" si="205"/>
        <v>0</v>
      </c>
      <c r="W310" s="125">
        <f t="shared" ca="1" si="205"/>
        <v>0</v>
      </c>
      <c r="X310" s="125">
        <f t="shared" ca="1" si="205"/>
        <v>0</v>
      </c>
      <c r="Y310" s="125">
        <f t="shared" ca="1" si="205"/>
        <v>0</v>
      </c>
      <c r="Z310" s="125">
        <f t="shared" ca="1" si="205"/>
        <v>0</v>
      </c>
      <c r="AA310" s="125">
        <f t="shared" ca="1" si="205"/>
        <v>0</v>
      </c>
      <c r="AB310" s="125">
        <f t="shared" ca="1" si="205"/>
        <v>0</v>
      </c>
      <c r="AC310" s="125">
        <f t="shared" ca="1" si="205"/>
        <v>0</v>
      </c>
      <c r="AD310" s="125">
        <f t="shared" ca="1" si="205"/>
        <v>0</v>
      </c>
      <c r="AE310" s="125">
        <f t="shared" ca="1" si="205"/>
        <v>0</v>
      </c>
      <c r="AF310" s="125">
        <f t="shared" ca="1" si="205"/>
        <v>0</v>
      </c>
      <c r="AG310" s="125">
        <f t="shared" ca="1" si="205"/>
        <v>0</v>
      </c>
      <c r="AH310" s="125">
        <f t="shared" ca="1" si="205"/>
        <v>0</v>
      </c>
      <c r="AI310" s="125">
        <f t="shared" ca="1" si="205"/>
        <v>0</v>
      </c>
      <c r="AJ310" s="125">
        <f t="shared" ca="1" si="205"/>
        <v>0</v>
      </c>
      <c r="AK310" s="125">
        <f t="shared" ca="1" si="205"/>
        <v>0</v>
      </c>
      <c r="AL310" s="125">
        <f t="shared" ca="1" si="205"/>
        <v>0</v>
      </c>
      <c r="AM310" s="125">
        <f t="shared" ca="1" si="205"/>
        <v>0</v>
      </c>
      <c r="AN310" s="125">
        <f t="shared" ca="1" si="205"/>
        <v>0</v>
      </c>
      <c r="AO310" s="125">
        <f t="shared" ca="1" si="205"/>
        <v>0</v>
      </c>
      <c r="AP310" s="125">
        <f t="shared" ca="1" si="205"/>
        <v>0</v>
      </c>
      <c r="AQ310" s="125">
        <f t="shared" ca="1" si="205"/>
        <v>0</v>
      </c>
      <c r="AR310" s="125">
        <f t="shared" ca="1" si="205"/>
        <v>0</v>
      </c>
      <c r="AS310" s="125">
        <f t="shared" ca="1" si="205"/>
        <v>0</v>
      </c>
      <c r="AT310" s="125">
        <f t="shared" ca="1" si="205"/>
        <v>0</v>
      </c>
      <c r="AU310" s="125">
        <f t="shared" ca="1" si="205"/>
        <v>0</v>
      </c>
      <c r="AV310" s="125">
        <f t="shared" ca="1" si="205"/>
        <v>0</v>
      </c>
      <c r="AW310" s="125">
        <f t="shared" ca="1" si="205"/>
        <v>0</v>
      </c>
      <c r="AX310" s="125">
        <f t="shared" ca="1" si="205"/>
        <v>0</v>
      </c>
      <c r="AY310" s="125">
        <f t="shared" ca="1" si="205"/>
        <v>0</v>
      </c>
      <c r="AZ310" s="125">
        <f t="shared" ca="1" si="205"/>
        <v>0</v>
      </c>
      <c r="BA310" s="125">
        <f t="shared" ca="1" si="205"/>
        <v>0</v>
      </c>
      <c r="BB310" s="125">
        <f t="shared" ca="1" si="205"/>
        <v>0</v>
      </c>
      <c r="BC310" s="125">
        <f t="shared" ca="1" si="205"/>
        <v>0</v>
      </c>
      <c r="BD310" s="125">
        <f t="shared" ca="1" si="205"/>
        <v>0</v>
      </c>
      <c r="BE310" s="125">
        <f t="shared" ca="1" si="205"/>
        <v>0</v>
      </c>
      <c r="BF310" s="125">
        <f t="shared" ca="1" si="205"/>
        <v>0</v>
      </c>
      <c r="BG310" s="125">
        <f t="shared" ca="1" si="205"/>
        <v>0</v>
      </c>
      <c r="BH310" s="125">
        <f t="shared" ca="1" si="180"/>
        <v>0</v>
      </c>
    </row>
    <row r="311" spans="1:60">
      <c r="A311" s="104"/>
      <c r="B311" s="104"/>
      <c r="C311" s="104">
        <v>120</v>
      </c>
      <c r="D311" s="104"/>
      <c r="E311" s="104" t="str">
        <f ca="1">OFFSET('Impact Inputs'!A$6,C311,0)</f>
        <v>Impact 41</v>
      </c>
      <c r="F311" s="104" t="str">
        <f ca="1">OFFSET('Impact Inputs'!C$6,C311,0)</f>
        <v>-</v>
      </c>
      <c r="G311" s="104"/>
      <c r="H311" s="125">
        <f t="shared" ca="1" si="136"/>
        <v>0</v>
      </c>
      <c r="I311" s="125">
        <f t="shared" ca="1" si="137"/>
        <v>0</v>
      </c>
      <c r="J311" s="125">
        <f t="shared" ca="1" si="138"/>
        <v>0</v>
      </c>
      <c r="K311" s="125">
        <f t="shared" ref="K311:BG311" ca="1" si="206">K259*K$3</f>
        <v>0</v>
      </c>
      <c r="L311" s="125">
        <f t="shared" ca="1" si="206"/>
        <v>0</v>
      </c>
      <c r="M311" s="125">
        <f t="shared" ca="1" si="206"/>
        <v>0</v>
      </c>
      <c r="N311" s="125">
        <f t="shared" ca="1" si="206"/>
        <v>0</v>
      </c>
      <c r="O311" s="125">
        <f t="shared" ca="1" si="206"/>
        <v>0</v>
      </c>
      <c r="P311" s="125">
        <f t="shared" ca="1" si="206"/>
        <v>0</v>
      </c>
      <c r="Q311" s="125">
        <f t="shared" ca="1" si="206"/>
        <v>0</v>
      </c>
      <c r="R311" s="125">
        <f t="shared" ca="1" si="206"/>
        <v>0</v>
      </c>
      <c r="S311" s="125">
        <f t="shared" ca="1" si="206"/>
        <v>0</v>
      </c>
      <c r="T311" s="125">
        <f t="shared" ca="1" si="206"/>
        <v>0</v>
      </c>
      <c r="U311" s="125">
        <f t="shared" ca="1" si="206"/>
        <v>0</v>
      </c>
      <c r="V311" s="125">
        <f t="shared" ca="1" si="206"/>
        <v>0</v>
      </c>
      <c r="W311" s="125">
        <f t="shared" ca="1" si="206"/>
        <v>0</v>
      </c>
      <c r="X311" s="125">
        <f t="shared" ca="1" si="206"/>
        <v>0</v>
      </c>
      <c r="Y311" s="125">
        <f t="shared" ca="1" si="206"/>
        <v>0</v>
      </c>
      <c r="Z311" s="125">
        <f t="shared" ca="1" si="206"/>
        <v>0</v>
      </c>
      <c r="AA311" s="125">
        <f t="shared" ca="1" si="206"/>
        <v>0</v>
      </c>
      <c r="AB311" s="125">
        <f t="shared" ca="1" si="206"/>
        <v>0</v>
      </c>
      <c r="AC311" s="125">
        <f t="shared" ca="1" si="206"/>
        <v>0</v>
      </c>
      <c r="AD311" s="125">
        <f t="shared" ca="1" si="206"/>
        <v>0</v>
      </c>
      <c r="AE311" s="125">
        <f t="shared" ca="1" si="206"/>
        <v>0</v>
      </c>
      <c r="AF311" s="125">
        <f t="shared" ca="1" si="206"/>
        <v>0</v>
      </c>
      <c r="AG311" s="125">
        <f t="shared" ca="1" si="206"/>
        <v>0</v>
      </c>
      <c r="AH311" s="125">
        <f t="shared" ca="1" si="206"/>
        <v>0</v>
      </c>
      <c r="AI311" s="125">
        <f t="shared" ca="1" si="206"/>
        <v>0</v>
      </c>
      <c r="AJ311" s="125">
        <f t="shared" ca="1" si="206"/>
        <v>0</v>
      </c>
      <c r="AK311" s="125">
        <f t="shared" ca="1" si="206"/>
        <v>0</v>
      </c>
      <c r="AL311" s="125">
        <f t="shared" ca="1" si="206"/>
        <v>0</v>
      </c>
      <c r="AM311" s="125">
        <f t="shared" ca="1" si="206"/>
        <v>0</v>
      </c>
      <c r="AN311" s="125">
        <f t="shared" ca="1" si="206"/>
        <v>0</v>
      </c>
      <c r="AO311" s="125">
        <f t="shared" ca="1" si="206"/>
        <v>0</v>
      </c>
      <c r="AP311" s="125">
        <f t="shared" ca="1" si="206"/>
        <v>0</v>
      </c>
      <c r="AQ311" s="125">
        <f t="shared" ca="1" si="206"/>
        <v>0</v>
      </c>
      <c r="AR311" s="125">
        <f t="shared" ca="1" si="206"/>
        <v>0</v>
      </c>
      <c r="AS311" s="125">
        <f t="shared" ca="1" si="206"/>
        <v>0</v>
      </c>
      <c r="AT311" s="125">
        <f t="shared" ca="1" si="206"/>
        <v>0</v>
      </c>
      <c r="AU311" s="125">
        <f t="shared" ca="1" si="206"/>
        <v>0</v>
      </c>
      <c r="AV311" s="125">
        <f t="shared" ca="1" si="206"/>
        <v>0</v>
      </c>
      <c r="AW311" s="125">
        <f t="shared" ca="1" si="206"/>
        <v>0</v>
      </c>
      <c r="AX311" s="125">
        <f t="shared" ca="1" si="206"/>
        <v>0</v>
      </c>
      <c r="AY311" s="125">
        <f t="shared" ca="1" si="206"/>
        <v>0</v>
      </c>
      <c r="AZ311" s="125">
        <f t="shared" ca="1" si="206"/>
        <v>0</v>
      </c>
      <c r="BA311" s="125">
        <f t="shared" ca="1" si="206"/>
        <v>0</v>
      </c>
      <c r="BB311" s="125">
        <f t="shared" ca="1" si="206"/>
        <v>0</v>
      </c>
      <c r="BC311" s="125">
        <f t="shared" ca="1" si="206"/>
        <v>0</v>
      </c>
      <c r="BD311" s="125">
        <f t="shared" ca="1" si="206"/>
        <v>0</v>
      </c>
      <c r="BE311" s="125">
        <f t="shared" ca="1" si="206"/>
        <v>0</v>
      </c>
      <c r="BF311" s="125">
        <f t="shared" ca="1" si="206"/>
        <v>0</v>
      </c>
      <c r="BG311" s="125">
        <f t="shared" ca="1" si="206"/>
        <v>0</v>
      </c>
      <c r="BH311" s="125">
        <f t="shared" ca="1" si="180"/>
        <v>0</v>
      </c>
    </row>
    <row r="312" spans="1:60">
      <c r="A312" s="104"/>
      <c r="B312" s="104"/>
      <c r="C312" s="104">
        <v>123</v>
      </c>
      <c r="D312" s="104"/>
      <c r="E312" s="104" t="str">
        <f ca="1">OFFSET('Impact Inputs'!A$6,C312,0)</f>
        <v>Impact 42</v>
      </c>
      <c r="F312" s="104" t="str">
        <f ca="1">OFFSET('Impact Inputs'!C$6,C312,0)</f>
        <v>-</v>
      </c>
      <c r="G312" s="104"/>
      <c r="H312" s="125">
        <f t="shared" ca="1" si="136"/>
        <v>0</v>
      </c>
      <c r="I312" s="125">
        <f t="shared" ca="1" si="137"/>
        <v>0</v>
      </c>
      <c r="J312" s="125">
        <f t="shared" ca="1" si="138"/>
        <v>0</v>
      </c>
      <c r="K312" s="125">
        <f t="shared" ref="K312:BG312" ca="1" si="207">K260*K$3</f>
        <v>0</v>
      </c>
      <c r="L312" s="125">
        <f t="shared" ca="1" si="207"/>
        <v>0</v>
      </c>
      <c r="M312" s="125">
        <f t="shared" ca="1" si="207"/>
        <v>0</v>
      </c>
      <c r="N312" s="125">
        <f t="shared" ca="1" si="207"/>
        <v>0</v>
      </c>
      <c r="O312" s="125">
        <f t="shared" ca="1" si="207"/>
        <v>0</v>
      </c>
      <c r="P312" s="125">
        <f t="shared" ca="1" si="207"/>
        <v>0</v>
      </c>
      <c r="Q312" s="125">
        <f t="shared" ca="1" si="207"/>
        <v>0</v>
      </c>
      <c r="R312" s="125">
        <f t="shared" ca="1" si="207"/>
        <v>0</v>
      </c>
      <c r="S312" s="125">
        <f t="shared" ca="1" si="207"/>
        <v>0</v>
      </c>
      <c r="T312" s="125">
        <f t="shared" ca="1" si="207"/>
        <v>0</v>
      </c>
      <c r="U312" s="125">
        <f t="shared" ca="1" si="207"/>
        <v>0</v>
      </c>
      <c r="V312" s="125">
        <f t="shared" ca="1" si="207"/>
        <v>0</v>
      </c>
      <c r="W312" s="125">
        <f t="shared" ca="1" si="207"/>
        <v>0</v>
      </c>
      <c r="X312" s="125">
        <f t="shared" ca="1" si="207"/>
        <v>0</v>
      </c>
      <c r="Y312" s="125">
        <f t="shared" ca="1" si="207"/>
        <v>0</v>
      </c>
      <c r="Z312" s="125">
        <f t="shared" ca="1" si="207"/>
        <v>0</v>
      </c>
      <c r="AA312" s="125">
        <f t="shared" ca="1" si="207"/>
        <v>0</v>
      </c>
      <c r="AB312" s="125">
        <f t="shared" ca="1" si="207"/>
        <v>0</v>
      </c>
      <c r="AC312" s="125">
        <f t="shared" ca="1" si="207"/>
        <v>0</v>
      </c>
      <c r="AD312" s="125">
        <f t="shared" ca="1" si="207"/>
        <v>0</v>
      </c>
      <c r="AE312" s="125">
        <f t="shared" ca="1" si="207"/>
        <v>0</v>
      </c>
      <c r="AF312" s="125">
        <f t="shared" ca="1" si="207"/>
        <v>0</v>
      </c>
      <c r="AG312" s="125">
        <f t="shared" ca="1" si="207"/>
        <v>0</v>
      </c>
      <c r="AH312" s="125">
        <f t="shared" ca="1" si="207"/>
        <v>0</v>
      </c>
      <c r="AI312" s="125">
        <f t="shared" ca="1" si="207"/>
        <v>0</v>
      </c>
      <c r="AJ312" s="125">
        <f t="shared" ca="1" si="207"/>
        <v>0</v>
      </c>
      <c r="AK312" s="125">
        <f t="shared" ca="1" si="207"/>
        <v>0</v>
      </c>
      <c r="AL312" s="125">
        <f t="shared" ca="1" si="207"/>
        <v>0</v>
      </c>
      <c r="AM312" s="125">
        <f t="shared" ca="1" si="207"/>
        <v>0</v>
      </c>
      <c r="AN312" s="125">
        <f t="shared" ca="1" si="207"/>
        <v>0</v>
      </c>
      <c r="AO312" s="125">
        <f t="shared" ca="1" si="207"/>
        <v>0</v>
      </c>
      <c r="AP312" s="125">
        <f t="shared" ca="1" si="207"/>
        <v>0</v>
      </c>
      <c r="AQ312" s="125">
        <f t="shared" ca="1" si="207"/>
        <v>0</v>
      </c>
      <c r="AR312" s="125">
        <f t="shared" ca="1" si="207"/>
        <v>0</v>
      </c>
      <c r="AS312" s="125">
        <f t="shared" ca="1" si="207"/>
        <v>0</v>
      </c>
      <c r="AT312" s="125">
        <f t="shared" ca="1" si="207"/>
        <v>0</v>
      </c>
      <c r="AU312" s="125">
        <f t="shared" ca="1" si="207"/>
        <v>0</v>
      </c>
      <c r="AV312" s="125">
        <f t="shared" ca="1" si="207"/>
        <v>0</v>
      </c>
      <c r="AW312" s="125">
        <f t="shared" ca="1" si="207"/>
        <v>0</v>
      </c>
      <c r="AX312" s="125">
        <f t="shared" ca="1" si="207"/>
        <v>0</v>
      </c>
      <c r="AY312" s="125">
        <f t="shared" ca="1" si="207"/>
        <v>0</v>
      </c>
      <c r="AZ312" s="125">
        <f t="shared" ca="1" si="207"/>
        <v>0</v>
      </c>
      <c r="BA312" s="125">
        <f t="shared" ca="1" si="207"/>
        <v>0</v>
      </c>
      <c r="BB312" s="125">
        <f t="shared" ca="1" si="207"/>
        <v>0</v>
      </c>
      <c r="BC312" s="125">
        <f t="shared" ca="1" si="207"/>
        <v>0</v>
      </c>
      <c r="BD312" s="125">
        <f t="shared" ca="1" si="207"/>
        <v>0</v>
      </c>
      <c r="BE312" s="125">
        <f t="shared" ca="1" si="207"/>
        <v>0</v>
      </c>
      <c r="BF312" s="125">
        <f t="shared" ca="1" si="207"/>
        <v>0</v>
      </c>
      <c r="BG312" s="125">
        <f t="shared" ca="1" si="207"/>
        <v>0</v>
      </c>
      <c r="BH312" s="125">
        <f t="shared" ca="1" si="180"/>
        <v>0</v>
      </c>
    </row>
    <row r="313" spans="1:60">
      <c r="A313" s="104"/>
      <c r="B313" s="104"/>
      <c r="C313" s="104">
        <v>126</v>
      </c>
      <c r="D313" s="104"/>
      <c r="E313" s="104" t="str">
        <f ca="1">OFFSET('Impact Inputs'!A$6,C313,0)</f>
        <v>Impact 43</v>
      </c>
      <c r="F313" s="104" t="str">
        <f ca="1">OFFSET('Impact Inputs'!C$6,C313,0)</f>
        <v>-</v>
      </c>
      <c r="G313" s="104"/>
      <c r="H313" s="125">
        <f t="shared" ca="1" si="136"/>
        <v>0</v>
      </c>
      <c r="I313" s="125">
        <f t="shared" ca="1" si="137"/>
        <v>0</v>
      </c>
      <c r="J313" s="125">
        <f t="shared" ca="1" si="138"/>
        <v>0</v>
      </c>
      <c r="K313" s="125">
        <f t="shared" ref="K313:BG313" ca="1" si="208">K261*K$3</f>
        <v>0</v>
      </c>
      <c r="L313" s="125">
        <f t="shared" ca="1" si="208"/>
        <v>0</v>
      </c>
      <c r="M313" s="125">
        <f t="shared" ca="1" si="208"/>
        <v>0</v>
      </c>
      <c r="N313" s="125">
        <f t="shared" ca="1" si="208"/>
        <v>0</v>
      </c>
      <c r="O313" s="125">
        <f t="shared" ca="1" si="208"/>
        <v>0</v>
      </c>
      <c r="P313" s="125">
        <f t="shared" ca="1" si="208"/>
        <v>0</v>
      </c>
      <c r="Q313" s="125">
        <f t="shared" ca="1" si="208"/>
        <v>0</v>
      </c>
      <c r="R313" s="125">
        <f t="shared" ca="1" si="208"/>
        <v>0</v>
      </c>
      <c r="S313" s="125">
        <f t="shared" ca="1" si="208"/>
        <v>0</v>
      </c>
      <c r="T313" s="125">
        <f t="shared" ca="1" si="208"/>
        <v>0</v>
      </c>
      <c r="U313" s="125">
        <f t="shared" ca="1" si="208"/>
        <v>0</v>
      </c>
      <c r="V313" s="125">
        <f t="shared" ca="1" si="208"/>
        <v>0</v>
      </c>
      <c r="W313" s="125">
        <f t="shared" ca="1" si="208"/>
        <v>0</v>
      </c>
      <c r="X313" s="125">
        <f t="shared" ca="1" si="208"/>
        <v>0</v>
      </c>
      <c r="Y313" s="125">
        <f t="shared" ca="1" si="208"/>
        <v>0</v>
      </c>
      <c r="Z313" s="125">
        <f t="shared" ca="1" si="208"/>
        <v>0</v>
      </c>
      <c r="AA313" s="125">
        <f t="shared" ca="1" si="208"/>
        <v>0</v>
      </c>
      <c r="AB313" s="125">
        <f t="shared" ca="1" si="208"/>
        <v>0</v>
      </c>
      <c r="AC313" s="125">
        <f t="shared" ca="1" si="208"/>
        <v>0</v>
      </c>
      <c r="AD313" s="125">
        <f t="shared" ca="1" si="208"/>
        <v>0</v>
      </c>
      <c r="AE313" s="125">
        <f t="shared" ca="1" si="208"/>
        <v>0</v>
      </c>
      <c r="AF313" s="125">
        <f t="shared" ca="1" si="208"/>
        <v>0</v>
      </c>
      <c r="AG313" s="125">
        <f t="shared" ca="1" si="208"/>
        <v>0</v>
      </c>
      <c r="AH313" s="125">
        <f t="shared" ca="1" si="208"/>
        <v>0</v>
      </c>
      <c r="AI313" s="125">
        <f t="shared" ca="1" si="208"/>
        <v>0</v>
      </c>
      <c r="AJ313" s="125">
        <f t="shared" ca="1" si="208"/>
        <v>0</v>
      </c>
      <c r="AK313" s="125">
        <f t="shared" ca="1" si="208"/>
        <v>0</v>
      </c>
      <c r="AL313" s="125">
        <f t="shared" ca="1" si="208"/>
        <v>0</v>
      </c>
      <c r="AM313" s="125">
        <f t="shared" ca="1" si="208"/>
        <v>0</v>
      </c>
      <c r="AN313" s="125">
        <f t="shared" ca="1" si="208"/>
        <v>0</v>
      </c>
      <c r="AO313" s="125">
        <f t="shared" ca="1" si="208"/>
        <v>0</v>
      </c>
      <c r="AP313" s="125">
        <f t="shared" ca="1" si="208"/>
        <v>0</v>
      </c>
      <c r="AQ313" s="125">
        <f t="shared" ca="1" si="208"/>
        <v>0</v>
      </c>
      <c r="AR313" s="125">
        <f t="shared" ca="1" si="208"/>
        <v>0</v>
      </c>
      <c r="AS313" s="125">
        <f t="shared" ca="1" si="208"/>
        <v>0</v>
      </c>
      <c r="AT313" s="125">
        <f t="shared" ca="1" si="208"/>
        <v>0</v>
      </c>
      <c r="AU313" s="125">
        <f t="shared" ca="1" si="208"/>
        <v>0</v>
      </c>
      <c r="AV313" s="125">
        <f t="shared" ca="1" si="208"/>
        <v>0</v>
      </c>
      <c r="AW313" s="125">
        <f t="shared" ca="1" si="208"/>
        <v>0</v>
      </c>
      <c r="AX313" s="125">
        <f t="shared" ca="1" si="208"/>
        <v>0</v>
      </c>
      <c r="AY313" s="125">
        <f t="shared" ca="1" si="208"/>
        <v>0</v>
      </c>
      <c r="AZ313" s="125">
        <f t="shared" ca="1" si="208"/>
        <v>0</v>
      </c>
      <c r="BA313" s="125">
        <f t="shared" ca="1" si="208"/>
        <v>0</v>
      </c>
      <c r="BB313" s="125">
        <f t="shared" ca="1" si="208"/>
        <v>0</v>
      </c>
      <c r="BC313" s="125">
        <f t="shared" ca="1" si="208"/>
        <v>0</v>
      </c>
      <c r="BD313" s="125">
        <f t="shared" ca="1" si="208"/>
        <v>0</v>
      </c>
      <c r="BE313" s="125">
        <f t="shared" ca="1" si="208"/>
        <v>0</v>
      </c>
      <c r="BF313" s="125">
        <f t="shared" ca="1" si="208"/>
        <v>0</v>
      </c>
      <c r="BG313" s="125">
        <f t="shared" ca="1" si="208"/>
        <v>0</v>
      </c>
      <c r="BH313" s="125">
        <f t="shared" ca="1" si="180"/>
        <v>0</v>
      </c>
    </row>
    <row r="314" spans="1:60">
      <c r="A314" s="104"/>
      <c r="B314" s="104"/>
      <c r="C314" s="106">
        <v>129</v>
      </c>
      <c r="D314" s="104"/>
      <c r="E314" s="104" t="str">
        <f ca="1">OFFSET('Impact Inputs'!A$6,C314,0)</f>
        <v>Impact 44</v>
      </c>
      <c r="F314" s="104" t="str">
        <f ca="1">OFFSET('Impact Inputs'!C$6,C314,0)</f>
        <v>-</v>
      </c>
      <c r="G314" s="104"/>
      <c r="H314" s="125">
        <f t="shared" ca="1" si="136"/>
        <v>0</v>
      </c>
      <c r="I314" s="125">
        <f t="shared" ca="1" si="137"/>
        <v>0</v>
      </c>
      <c r="J314" s="125">
        <f t="shared" ca="1" si="138"/>
        <v>0</v>
      </c>
      <c r="K314" s="125">
        <f t="shared" ref="K314:BG314" ca="1" si="209">K262*K$3</f>
        <v>0</v>
      </c>
      <c r="L314" s="125">
        <f t="shared" ca="1" si="209"/>
        <v>0</v>
      </c>
      <c r="M314" s="125">
        <f t="shared" ca="1" si="209"/>
        <v>0</v>
      </c>
      <c r="N314" s="125">
        <f t="shared" ca="1" si="209"/>
        <v>0</v>
      </c>
      <c r="O314" s="125">
        <f t="shared" ca="1" si="209"/>
        <v>0</v>
      </c>
      <c r="P314" s="125">
        <f t="shared" ca="1" si="209"/>
        <v>0</v>
      </c>
      <c r="Q314" s="125">
        <f t="shared" ca="1" si="209"/>
        <v>0</v>
      </c>
      <c r="R314" s="125">
        <f t="shared" ca="1" si="209"/>
        <v>0</v>
      </c>
      <c r="S314" s="125">
        <f t="shared" ca="1" si="209"/>
        <v>0</v>
      </c>
      <c r="T314" s="125">
        <f t="shared" ca="1" si="209"/>
        <v>0</v>
      </c>
      <c r="U314" s="125">
        <f t="shared" ca="1" si="209"/>
        <v>0</v>
      </c>
      <c r="V314" s="125">
        <f t="shared" ca="1" si="209"/>
        <v>0</v>
      </c>
      <c r="W314" s="125">
        <f t="shared" ca="1" si="209"/>
        <v>0</v>
      </c>
      <c r="X314" s="125">
        <f t="shared" ca="1" si="209"/>
        <v>0</v>
      </c>
      <c r="Y314" s="125">
        <f t="shared" ca="1" si="209"/>
        <v>0</v>
      </c>
      <c r="Z314" s="125">
        <f t="shared" ca="1" si="209"/>
        <v>0</v>
      </c>
      <c r="AA314" s="125">
        <f t="shared" ca="1" si="209"/>
        <v>0</v>
      </c>
      <c r="AB314" s="125">
        <f t="shared" ca="1" si="209"/>
        <v>0</v>
      </c>
      <c r="AC314" s="125">
        <f t="shared" ca="1" si="209"/>
        <v>0</v>
      </c>
      <c r="AD314" s="125">
        <f t="shared" ca="1" si="209"/>
        <v>0</v>
      </c>
      <c r="AE314" s="125">
        <f t="shared" ca="1" si="209"/>
        <v>0</v>
      </c>
      <c r="AF314" s="125">
        <f t="shared" ca="1" si="209"/>
        <v>0</v>
      </c>
      <c r="AG314" s="125">
        <f t="shared" ca="1" si="209"/>
        <v>0</v>
      </c>
      <c r="AH314" s="125">
        <f t="shared" ca="1" si="209"/>
        <v>0</v>
      </c>
      <c r="AI314" s="125">
        <f t="shared" ca="1" si="209"/>
        <v>0</v>
      </c>
      <c r="AJ314" s="125">
        <f t="shared" ca="1" si="209"/>
        <v>0</v>
      </c>
      <c r="AK314" s="125">
        <f t="shared" ca="1" si="209"/>
        <v>0</v>
      </c>
      <c r="AL314" s="125">
        <f t="shared" ca="1" si="209"/>
        <v>0</v>
      </c>
      <c r="AM314" s="125">
        <f t="shared" ca="1" si="209"/>
        <v>0</v>
      </c>
      <c r="AN314" s="125">
        <f t="shared" ca="1" si="209"/>
        <v>0</v>
      </c>
      <c r="AO314" s="125">
        <f t="shared" ca="1" si="209"/>
        <v>0</v>
      </c>
      <c r="AP314" s="125">
        <f t="shared" ca="1" si="209"/>
        <v>0</v>
      </c>
      <c r="AQ314" s="125">
        <f t="shared" ca="1" si="209"/>
        <v>0</v>
      </c>
      <c r="AR314" s="125">
        <f t="shared" ca="1" si="209"/>
        <v>0</v>
      </c>
      <c r="AS314" s="125">
        <f t="shared" ca="1" si="209"/>
        <v>0</v>
      </c>
      <c r="AT314" s="125">
        <f t="shared" ca="1" si="209"/>
        <v>0</v>
      </c>
      <c r="AU314" s="125">
        <f t="shared" ca="1" si="209"/>
        <v>0</v>
      </c>
      <c r="AV314" s="125">
        <f t="shared" ca="1" si="209"/>
        <v>0</v>
      </c>
      <c r="AW314" s="125">
        <f t="shared" ca="1" si="209"/>
        <v>0</v>
      </c>
      <c r="AX314" s="125">
        <f t="shared" ca="1" si="209"/>
        <v>0</v>
      </c>
      <c r="AY314" s="125">
        <f t="shared" ca="1" si="209"/>
        <v>0</v>
      </c>
      <c r="AZ314" s="125">
        <f t="shared" ca="1" si="209"/>
        <v>0</v>
      </c>
      <c r="BA314" s="125">
        <f t="shared" ca="1" si="209"/>
        <v>0</v>
      </c>
      <c r="BB314" s="125">
        <f t="shared" ca="1" si="209"/>
        <v>0</v>
      </c>
      <c r="BC314" s="125">
        <f t="shared" ca="1" si="209"/>
        <v>0</v>
      </c>
      <c r="BD314" s="125">
        <f t="shared" ca="1" si="209"/>
        <v>0</v>
      </c>
      <c r="BE314" s="125">
        <f t="shared" ca="1" si="209"/>
        <v>0</v>
      </c>
      <c r="BF314" s="125">
        <f t="shared" ca="1" si="209"/>
        <v>0</v>
      </c>
      <c r="BG314" s="125">
        <f t="shared" ca="1" si="209"/>
        <v>0</v>
      </c>
      <c r="BH314" s="125">
        <f t="shared" ca="1" si="180"/>
        <v>0</v>
      </c>
    </row>
    <row r="315" spans="1:60">
      <c r="A315" s="104"/>
      <c r="B315" s="104"/>
      <c r="C315" s="106">
        <v>132</v>
      </c>
      <c r="D315" s="104"/>
      <c r="E315" s="104" t="str">
        <f ca="1">OFFSET('Impact Inputs'!A$6,C315,0)</f>
        <v>Impact 45</v>
      </c>
      <c r="F315" s="104" t="str">
        <f ca="1">OFFSET('Impact Inputs'!C$6,C315,0)</f>
        <v>-</v>
      </c>
      <c r="G315" s="104"/>
      <c r="H315" s="125">
        <f t="shared" ca="1" si="136"/>
        <v>0</v>
      </c>
      <c r="I315" s="125">
        <f t="shared" ca="1" si="137"/>
        <v>0</v>
      </c>
      <c r="J315" s="125">
        <f t="shared" ca="1" si="138"/>
        <v>0</v>
      </c>
      <c r="K315" s="125">
        <f t="shared" ref="K315:BG315" ca="1" si="210">K263*K$3</f>
        <v>0</v>
      </c>
      <c r="L315" s="125">
        <f t="shared" ca="1" si="210"/>
        <v>0</v>
      </c>
      <c r="M315" s="125">
        <f t="shared" ca="1" si="210"/>
        <v>0</v>
      </c>
      <c r="N315" s="125">
        <f t="shared" ca="1" si="210"/>
        <v>0</v>
      </c>
      <c r="O315" s="125">
        <f t="shared" ca="1" si="210"/>
        <v>0</v>
      </c>
      <c r="P315" s="125">
        <f t="shared" ca="1" si="210"/>
        <v>0</v>
      </c>
      <c r="Q315" s="125">
        <f t="shared" ca="1" si="210"/>
        <v>0</v>
      </c>
      <c r="R315" s="125">
        <f t="shared" ca="1" si="210"/>
        <v>0</v>
      </c>
      <c r="S315" s="125">
        <f t="shared" ca="1" si="210"/>
        <v>0</v>
      </c>
      <c r="T315" s="125">
        <f t="shared" ca="1" si="210"/>
        <v>0</v>
      </c>
      <c r="U315" s="125">
        <f t="shared" ca="1" si="210"/>
        <v>0</v>
      </c>
      <c r="V315" s="125">
        <f t="shared" ca="1" si="210"/>
        <v>0</v>
      </c>
      <c r="W315" s="125">
        <f t="shared" ca="1" si="210"/>
        <v>0</v>
      </c>
      <c r="X315" s="125">
        <f t="shared" ca="1" si="210"/>
        <v>0</v>
      </c>
      <c r="Y315" s="125">
        <f t="shared" ca="1" si="210"/>
        <v>0</v>
      </c>
      <c r="Z315" s="125">
        <f t="shared" ca="1" si="210"/>
        <v>0</v>
      </c>
      <c r="AA315" s="125">
        <f t="shared" ca="1" si="210"/>
        <v>0</v>
      </c>
      <c r="AB315" s="125">
        <f t="shared" ca="1" si="210"/>
        <v>0</v>
      </c>
      <c r="AC315" s="125">
        <f t="shared" ca="1" si="210"/>
        <v>0</v>
      </c>
      <c r="AD315" s="125">
        <f t="shared" ca="1" si="210"/>
        <v>0</v>
      </c>
      <c r="AE315" s="125">
        <f t="shared" ca="1" si="210"/>
        <v>0</v>
      </c>
      <c r="AF315" s="125">
        <f t="shared" ca="1" si="210"/>
        <v>0</v>
      </c>
      <c r="AG315" s="125">
        <f t="shared" ca="1" si="210"/>
        <v>0</v>
      </c>
      <c r="AH315" s="125">
        <f t="shared" ca="1" si="210"/>
        <v>0</v>
      </c>
      <c r="AI315" s="125">
        <f t="shared" ca="1" si="210"/>
        <v>0</v>
      </c>
      <c r="AJ315" s="125">
        <f t="shared" ca="1" si="210"/>
        <v>0</v>
      </c>
      <c r="AK315" s="125">
        <f t="shared" ca="1" si="210"/>
        <v>0</v>
      </c>
      <c r="AL315" s="125">
        <f t="shared" ca="1" si="210"/>
        <v>0</v>
      </c>
      <c r="AM315" s="125">
        <f t="shared" ca="1" si="210"/>
        <v>0</v>
      </c>
      <c r="AN315" s="125">
        <f t="shared" ca="1" si="210"/>
        <v>0</v>
      </c>
      <c r="AO315" s="125">
        <f t="shared" ca="1" si="210"/>
        <v>0</v>
      </c>
      <c r="AP315" s="125">
        <f t="shared" ca="1" si="210"/>
        <v>0</v>
      </c>
      <c r="AQ315" s="125">
        <f t="shared" ca="1" si="210"/>
        <v>0</v>
      </c>
      <c r="AR315" s="125">
        <f t="shared" ca="1" si="210"/>
        <v>0</v>
      </c>
      <c r="AS315" s="125">
        <f t="shared" ca="1" si="210"/>
        <v>0</v>
      </c>
      <c r="AT315" s="125">
        <f t="shared" ca="1" si="210"/>
        <v>0</v>
      </c>
      <c r="AU315" s="125">
        <f t="shared" ca="1" si="210"/>
        <v>0</v>
      </c>
      <c r="AV315" s="125">
        <f t="shared" ca="1" si="210"/>
        <v>0</v>
      </c>
      <c r="AW315" s="125">
        <f t="shared" ca="1" si="210"/>
        <v>0</v>
      </c>
      <c r="AX315" s="125">
        <f t="shared" ca="1" si="210"/>
        <v>0</v>
      </c>
      <c r="AY315" s="125">
        <f t="shared" ca="1" si="210"/>
        <v>0</v>
      </c>
      <c r="AZ315" s="125">
        <f t="shared" ca="1" si="210"/>
        <v>0</v>
      </c>
      <c r="BA315" s="125">
        <f t="shared" ca="1" si="210"/>
        <v>0</v>
      </c>
      <c r="BB315" s="125">
        <f t="shared" ca="1" si="210"/>
        <v>0</v>
      </c>
      <c r="BC315" s="125">
        <f t="shared" ca="1" si="210"/>
        <v>0</v>
      </c>
      <c r="BD315" s="125">
        <f t="shared" ca="1" si="210"/>
        <v>0</v>
      </c>
      <c r="BE315" s="125">
        <f t="shared" ca="1" si="210"/>
        <v>0</v>
      </c>
      <c r="BF315" s="125">
        <f t="shared" ca="1" si="210"/>
        <v>0</v>
      </c>
      <c r="BG315" s="125">
        <f t="shared" ca="1" si="210"/>
        <v>0</v>
      </c>
      <c r="BH315" s="125">
        <f t="shared" ca="1" si="180"/>
        <v>0</v>
      </c>
    </row>
    <row r="316" spans="1:60">
      <c r="A316" s="104"/>
      <c r="B316" s="104"/>
      <c r="C316" s="104">
        <v>135</v>
      </c>
      <c r="D316" s="104"/>
      <c r="E316" s="104" t="str">
        <f ca="1">OFFSET('Impact Inputs'!A$6,C316,0)</f>
        <v>Impact 46</v>
      </c>
      <c r="F316" s="104" t="str">
        <f ca="1">OFFSET('Impact Inputs'!C$6,C316,0)</f>
        <v>-</v>
      </c>
      <c r="G316" s="104"/>
      <c r="H316" s="125">
        <f t="shared" ca="1" si="136"/>
        <v>0</v>
      </c>
      <c r="I316" s="125">
        <f t="shared" ca="1" si="137"/>
        <v>0</v>
      </c>
      <c r="J316" s="125">
        <f t="shared" ca="1" si="138"/>
        <v>0</v>
      </c>
      <c r="K316" s="125">
        <f t="shared" ref="K316:BG316" ca="1" si="211">K264*K$3</f>
        <v>0</v>
      </c>
      <c r="L316" s="125">
        <f t="shared" ca="1" si="211"/>
        <v>0</v>
      </c>
      <c r="M316" s="125">
        <f t="shared" ca="1" si="211"/>
        <v>0</v>
      </c>
      <c r="N316" s="125">
        <f t="shared" ca="1" si="211"/>
        <v>0</v>
      </c>
      <c r="O316" s="125">
        <f t="shared" ca="1" si="211"/>
        <v>0</v>
      </c>
      <c r="P316" s="125">
        <f t="shared" ca="1" si="211"/>
        <v>0</v>
      </c>
      <c r="Q316" s="125">
        <f t="shared" ca="1" si="211"/>
        <v>0</v>
      </c>
      <c r="R316" s="125">
        <f t="shared" ca="1" si="211"/>
        <v>0</v>
      </c>
      <c r="S316" s="125">
        <f t="shared" ca="1" si="211"/>
        <v>0</v>
      </c>
      <c r="T316" s="125">
        <f t="shared" ca="1" si="211"/>
        <v>0</v>
      </c>
      <c r="U316" s="125">
        <f t="shared" ca="1" si="211"/>
        <v>0</v>
      </c>
      <c r="V316" s="125">
        <f t="shared" ca="1" si="211"/>
        <v>0</v>
      </c>
      <c r="W316" s="125">
        <f t="shared" ca="1" si="211"/>
        <v>0</v>
      </c>
      <c r="X316" s="125">
        <f t="shared" ca="1" si="211"/>
        <v>0</v>
      </c>
      <c r="Y316" s="125">
        <f t="shared" ca="1" si="211"/>
        <v>0</v>
      </c>
      <c r="Z316" s="125">
        <f t="shared" ca="1" si="211"/>
        <v>0</v>
      </c>
      <c r="AA316" s="125">
        <f t="shared" ca="1" si="211"/>
        <v>0</v>
      </c>
      <c r="AB316" s="125">
        <f t="shared" ca="1" si="211"/>
        <v>0</v>
      </c>
      <c r="AC316" s="125">
        <f t="shared" ca="1" si="211"/>
        <v>0</v>
      </c>
      <c r="AD316" s="125">
        <f t="shared" ca="1" si="211"/>
        <v>0</v>
      </c>
      <c r="AE316" s="125">
        <f t="shared" ca="1" si="211"/>
        <v>0</v>
      </c>
      <c r="AF316" s="125">
        <f t="shared" ca="1" si="211"/>
        <v>0</v>
      </c>
      <c r="AG316" s="125">
        <f t="shared" ca="1" si="211"/>
        <v>0</v>
      </c>
      <c r="AH316" s="125">
        <f t="shared" ca="1" si="211"/>
        <v>0</v>
      </c>
      <c r="AI316" s="125">
        <f t="shared" ca="1" si="211"/>
        <v>0</v>
      </c>
      <c r="AJ316" s="125">
        <f t="shared" ca="1" si="211"/>
        <v>0</v>
      </c>
      <c r="AK316" s="125">
        <f t="shared" ca="1" si="211"/>
        <v>0</v>
      </c>
      <c r="AL316" s="125">
        <f t="shared" ca="1" si="211"/>
        <v>0</v>
      </c>
      <c r="AM316" s="125">
        <f t="shared" ca="1" si="211"/>
        <v>0</v>
      </c>
      <c r="AN316" s="125">
        <f t="shared" ca="1" si="211"/>
        <v>0</v>
      </c>
      <c r="AO316" s="125">
        <f t="shared" ca="1" si="211"/>
        <v>0</v>
      </c>
      <c r="AP316" s="125">
        <f t="shared" ca="1" si="211"/>
        <v>0</v>
      </c>
      <c r="AQ316" s="125">
        <f t="shared" ca="1" si="211"/>
        <v>0</v>
      </c>
      <c r="AR316" s="125">
        <f t="shared" ca="1" si="211"/>
        <v>0</v>
      </c>
      <c r="AS316" s="125">
        <f t="shared" ca="1" si="211"/>
        <v>0</v>
      </c>
      <c r="AT316" s="125">
        <f t="shared" ca="1" si="211"/>
        <v>0</v>
      </c>
      <c r="AU316" s="125">
        <f t="shared" ca="1" si="211"/>
        <v>0</v>
      </c>
      <c r="AV316" s="125">
        <f t="shared" ca="1" si="211"/>
        <v>0</v>
      </c>
      <c r="AW316" s="125">
        <f t="shared" ca="1" si="211"/>
        <v>0</v>
      </c>
      <c r="AX316" s="125">
        <f t="shared" ca="1" si="211"/>
        <v>0</v>
      </c>
      <c r="AY316" s="125">
        <f t="shared" ca="1" si="211"/>
        <v>0</v>
      </c>
      <c r="AZ316" s="125">
        <f t="shared" ca="1" si="211"/>
        <v>0</v>
      </c>
      <c r="BA316" s="125">
        <f t="shared" ca="1" si="211"/>
        <v>0</v>
      </c>
      <c r="BB316" s="125">
        <f t="shared" ca="1" si="211"/>
        <v>0</v>
      </c>
      <c r="BC316" s="125">
        <f t="shared" ca="1" si="211"/>
        <v>0</v>
      </c>
      <c r="BD316" s="125">
        <f t="shared" ca="1" si="211"/>
        <v>0</v>
      </c>
      <c r="BE316" s="125">
        <f t="shared" ca="1" si="211"/>
        <v>0</v>
      </c>
      <c r="BF316" s="125">
        <f t="shared" ca="1" si="211"/>
        <v>0</v>
      </c>
      <c r="BG316" s="125">
        <f t="shared" ca="1" si="211"/>
        <v>0</v>
      </c>
      <c r="BH316" s="125">
        <f t="shared" ca="1" si="180"/>
        <v>0</v>
      </c>
    </row>
    <row r="317" spans="1:60">
      <c r="A317" s="104"/>
      <c r="B317" s="104"/>
      <c r="C317" s="104">
        <v>138</v>
      </c>
      <c r="D317" s="104"/>
      <c r="E317" s="104" t="str">
        <f ca="1">OFFSET('Impact Inputs'!A$6,C317,0)</f>
        <v>Impact 47</v>
      </c>
      <c r="F317" s="104" t="str">
        <f ca="1">OFFSET('Impact Inputs'!C$6,C317,0)</f>
        <v>-</v>
      </c>
      <c r="G317" s="104"/>
      <c r="H317" s="125">
        <f t="shared" ca="1" si="136"/>
        <v>0</v>
      </c>
      <c r="I317" s="125">
        <f t="shared" ca="1" si="137"/>
        <v>0</v>
      </c>
      <c r="J317" s="125">
        <f t="shared" ca="1" si="138"/>
        <v>0</v>
      </c>
      <c r="K317" s="125">
        <f t="shared" ref="K317:BG317" ca="1" si="212">K265*K$3</f>
        <v>0</v>
      </c>
      <c r="L317" s="125">
        <f t="shared" ca="1" si="212"/>
        <v>0</v>
      </c>
      <c r="M317" s="125">
        <f t="shared" ca="1" si="212"/>
        <v>0</v>
      </c>
      <c r="N317" s="125">
        <f t="shared" ca="1" si="212"/>
        <v>0</v>
      </c>
      <c r="O317" s="125">
        <f t="shared" ca="1" si="212"/>
        <v>0</v>
      </c>
      <c r="P317" s="125">
        <f t="shared" ca="1" si="212"/>
        <v>0</v>
      </c>
      <c r="Q317" s="125">
        <f t="shared" ca="1" si="212"/>
        <v>0</v>
      </c>
      <c r="R317" s="125">
        <f t="shared" ca="1" si="212"/>
        <v>0</v>
      </c>
      <c r="S317" s="125">
        <f t="shared" ca="1" si="212"/>
        <v>0</v>
      </c>
      <c r="T317" s="125">
        <f t="shared" ca="1" si="212"/>
        <v>0</v>
      </c>
      <c r="U317" s="125">
        <f t="shared" ca="1" si="212"/>
        <v>0</v>
      </c>
      <c r="V317" s="125">
        <f t="shared" ca="1" si="212"/>
        <v>0</v>
      </c>
      <c r="W317" s="125">
        <f t="shared" ca="1" si="212"/>
        <v>0</v>
      </c>
      <c r="X317" s="125">
        <f t="shared" ca="1" si="212"/>
        <v>0</v>
      </c>
      <c r="Y317" s="125">
        <f t="shared" ca="1" si="212"/>
        <v>0</v>
      </c>
      <c r="Z317" s="125">
        <f t="shared" ca="1" si="212"/>
        <v>0</v>
      </c>
      <c r="AA317" s="125">
        <f t="shared" ca="1" si="212"/>
        <v>0</v>
      </c>
      <c r="AB317" s="125">
        <f t="shared" ca="1" si="212"/>
        <v>0</v>
      </c>
      <c r="AC317" s="125">
        <f t="shared" ca="1" si="212"/>
        <v>0</v>
      </c>
      <c r="AD317" s="125">
        <f t="shared" ca="1" si="212"/>
        <v>0</v>
      </c>
      <c r="AE317" s="125">
        <f t="shared" ca="1" si="212"/>
        <v>0</v>
      </c>
      <c r="AF317" s="125">
        <f t="shared" ca="1" si="212"/>
        <v>0</v>
      </c>
      <c r="AG317" s="125">
        <f t="shared" ca="1" si="212"/>
        <v>0</v>
      </c>
      <c r="AH317" s="125">
        <f t="shared" ca="1" si="212"/>
        <v>0</v>
      </c>
      <c r="AI317" s="125">
        <f t="shared" ca="1" si="212"/>
        <v>0</v>
      </c>
      <c r="AJ317" s="125">
        <f t="shared" ca="1" si="212"/>
        <v>0</v>
      </c>
      <c r="AK317" s="125">
        <f t="shared" ca="1" si="212"/>
        <v>0</v>
      </c>
      <c r="AL317" s="125">
        <f t="shared" ca="1" si="212"/>
        <v>0</v>
      </c>
      <c r="AM317" s="125">
        <f t="shared" ca="1" si="212"/>
        <v>0</v>
      </c>
      <c r="AN317" s="125">
        <f t="shared" ca="1" si="212"/>
        <v>0</v>
      </c>
      <c r="AO317" s="125">
        <f t="shared" ca="1" si="212"/>
        <v>0</v>
      </c>
      <c r="AP317" s="125">
        <f t="shared" ca="1" si="212"/>
        <v>0</v>
      </c>
      <c r="AQ317" s="125">
        <f t="shared" ca="1" si="212"/>
        <v>0</v>
      </c>
      <c r="AR317" s="125">
        <f t="shared" ca="1" si="212"/>
        <v>0</v>
      </c>
      <c r="AS317" s="125">
        <f t="shared" ca="1" si="212"/>
        <v>0</v>
      </c>
      <c r="AT317" s="125">
        <f t="shared" ca="1" si="212"/>
        <v>0</v>
      </c>
      <c r="AU317" s="125">
        <f t="shared" ca="1" si="212"/>
        <v>0</v>
      </c>
      <c r="AV317" s="125">
        <f t="shared" ca="1" si="212"/>
        <v>0</v>
      </c>
      <c r="AW317" s="125">
        <f t="shared" ca="1" si="212"/>
        <v>0</v>
      </c>
      <c r="AX317" s="125">
        <f t="shared" ca="1" si="212"/>
        <v>0</v>
      </c>
      <c r="AY317" s="125">
        <f t="shared" ca="1" si="212"/>
        <v>0</v>
      </c>
      <c r="AZ317" s="125">
        <f t="shared" ca="1" si="212"/>
        <v>0</v>
      </c>
      <c r="BA317" s="125">
        <f t="shared" ca="1" si="212"/>
        <v>0</v>
      </c>
      <c r="BB317" s="125">
        <f t="shared" ca="1" si="212"/>
        <v>0</v>
      </c>
      <c r="BC317" s="125">
        <f t="shared" ca="1" si="212"/>
        <v>0</v>
      </c>
      <c r="BD317" s="125">
        <f t="shared" ca="1" si="212"/>
        <v>0</v>
      </c>
      <c r="BE317" s="125">
        <f t="shared" ca="1" si="212"/>
        <v>0</v>
      </c>
      <c r="BF317" s="125">
        <f t="shared" ca="1" si="212"/>
        <v>0</v>
      </c>
      <c r="BG317" s="125">
        <f t="shared" ca="1" si="212"/>
        <v>0</v>
      </c>
      <c r="BH317" s="125">
        <f t="shared" ca="1" si="180"/>
        <v>0</v>
      </c>
    </row>
    <row r="318" spans="1:60">
      <c r="A318" s="104"/>
      <c r="B318" s="104"/>
      <c r="C318" s="104">
        <v>141</v>
      </c>
      <c r="D318" s="104"/>
      <c r="E318" s="104" t="str">
        <f ca="1">OFFSET('Impact Inputs'!A$6,C318,0)</f>
        <v>Impact 48</v>
      </c>
      <c r="F318" s="104" t="str">
        <f ca="1">OFFSET('Impact Inputs'!C$6,C318,0)</f>
        <v>-</v>
      </c>
      <c r="G318" s="104"/>
      <c r="H318" s="125">
        <f t="shared" ca="1" si="136"/>
        <v>0</v>
      </c>
      <c r="I318" s="125">
        <f t="shared" ca="1" si="137"/>
        <v>0</v>
      </c>
      <c r="J318" s="125">
        <f t="shared" ca="1" si="138"/>
        <v>0</v>
      </c>
      <c r="K318" s="125">
        <f t="shared" ref="K318:BG318" ca="1" si="213">K266*K$3</f>
        <v>0</v>
      </c>
      <c r="L318" s="125">
        <f t="shared" ca="1" si="213"/>
        <v>0</v>
      </c>
      <c r="M318" s="125">
        <f t="shared" ca="1" si="213"/>
        <v>0</v>
      </c>
      <c r="N318" s="125">
        <f t="shared" ca="1" si="213"/>
        <v>0</v>
      </c>
      <c r="O318" s="125">
        <f t="shared" ca="1" si="213"/>
        <v>0</v>
      </c>
      <c r="P318" s="125">
        <f t="shared" ca="1" si="213"/>
        <v>0</v>
      </c>
      <c r="Q318" s="125">
        <f t="shared" ca="1" si="213"/>
        <v>0</v>
      </c>
      <c r="R318" s="125">
        <f t="shared" ca="1" si="213"/>
        <v>0</v>
      </c>
      <c r="S318" s="125">
        <f t="shared" ca="1" si="213"/>
        <v>0</v>
      </c>
      <c r="T318" s="125">
        <f t="shared" ca="1" si="213"/>
        <v>0</v>
      </c>
      <c r="U318" s="125">
        <f t="shared" ca="1" si="213"/>
        <v>0</v>
      </c>
      <c r="V318" s="125">
        <f t="shared" ca="1" si="213"/>
        <v>0</v>
      </c>
      <c r="W318" s="125">
        <f t="shared" ca="1" si="213"/>
        <v>0</v>
      </c>
      <c r="X318" s="125">
        <f t="shared" ca="1" si="213"/>
        <v>0</v>
      </c>
      <c r="Y318" s="125">
        <f t="shared" ca="1" si="213"/>
        <v>0</v>
      </c>
      <c r="Z318" s="125">
        <f t="shared" ca="1" si="213"/>
        <v>0</v>
      </c>
      <c r="AA318" s="125">
        <f t="shared" ca="1" si="213"/>
        <v>0</v>
      </c>
      <c r="AB318" s="125">
        <f t="shared" ca="1" si="213"/>
        <v>0</v>
      </c>
      <c r="AC318" s="125">
        <f t="shared" ca="1" si="213"/>
        <v>0</v>
      </c>
      <c r="AD318" s="125">
        <f t="shared" ca="1" si="213"/>
        <v>0</v>
      </c>
      <c r="AE318" s="125">
        <f t="shared" ca="1" si="213"/>
        <v>0</v>
      </c>
      <c r="AF318" s="125">
        <f t="shared" ca="1" si="213"/>
        <v>0</v>
      </c>
      <c r="AG318" s="125">
        <f t="shared" ca="1" si="213"/>
        <v>0</v>
      </c>
      <c r="AH318" s="125">
        <f t="shared" ca="1" si="213"/>
        <v>0</v>
      </c>
      <c r="AI318" s="125">
        <f t="shared" ca="1" si="213"/>
        <v>0</v>
      </c>
      <c r="AJ318" s="125">
        <f t="shared" ca="1" si="213"/>
        <v>0</v>
      </c>
      <c r="AK318" s="125">
        <f t="shared" ca="1" si="213"/>
        <v>0</v>
      </c>
      <c r="AL318" s="125">
        <f t="shared" ca="1" si="213"/>
        <v>0</v>
      </c>
      <c r="AM318" s="125">
        <f t="shared" ca="1" si="213"/>
        <v>0</v>
      </c>
      <c r="AN318" s="125">
        <f t="shared" ca="1" si="213"/>
        <v>0</v>
      </c>
      <c r="AO318" s="125">
        <f t="shared" ca="1" si="213"/>
        <v>0</v>
      </c>
      <c r="AP318" s="125">
        <f t="shared" ca="1" si="213"/>
        <v>0</v>
      </c>
      <c r="AQ318" s="125">
        <f t="shared" ca="1" si="213"/>
        <v>0</v>
      </c>
      <c r="AR318" s="125">
        <f t="shared" ca="1" si="213"/>
        <v>0</v>
      </c>
      <c r="AS318" s="125">
        <f t="shared" ca="1" si="213"/>
        <v>0</v>
      </c>
      <c r="AT318" s="125">
        <f t="shared" ca="1" si="213"/>
        <v>0</v>
      </c>
      <c r="AU318" s="125">
        <f t="shared" ca="1" si="213"/>
        <v>0</v>
      </c>
      <c r="AV318" s="125">
        <f t="shared" ca="1" si="213"/>
        <v>0</v>
      </c>
      <c r="AW318" s="125">
        <f t="shared" ca="1" si="213"/>
        <v>0</v>
      </c>
      <c r="AX318" s="125">
        <f t="shared" ca="1" si="213"/>
        <v>0</v>
      </c>
      <c r="AY318" s="125">
        <f t="shared" ca="1" si="213"/>
        <v>0</v>
      </c>
      <c r="AZ318" s="125">
        <f t="shared" ca="1" si="213"/>
        <v>0</v>
      </c>
      <c r="BA318" s="125">
        <f t="shared" ca="1" si="213"/>
        <v>0</v>
      </c>
      <c r="BB318" s="125">
        <f t="shared" ca="1" si="213"/>
        <v>0</v>
      </c>
      <c r="BC318" s="125">
        <f t="shared" ca="1" si="213"/>
        <v>0</v>
      </c>
      <c r="BD318" s="125">
        <f t="shared" ca="1" si="213"/>
        <v>0</v>
      </c>
      <c r="BE318" s="125">
        <f t="shared" ca="1" si="213"/>
        <v>0</v>
      </c>
      <c r="BF318" s="125">
        <f t="shared" ca="1" si="213"/>
        <v>0</v>
      </c>
      <c r="BG318" s="125">
        <f t="shared" ca="1" si="213"/>
        <v>0</v>
      </c>
      <c r="BH318" s="125">
        <f t="shared" ca="1" si="180"/>
        <v>0</v>
      </c>
    </row>
    <row r="319" spans="1:60">
      <c r="A319" s="104"/>
      <c r="B319" s="104"/>
      <c r="C319" s="106">
        <v>144</v>
      </c>
      <c r="D319" s="104"/>
      <c r="E319" s="104" t="str">
        <f ca="1">OFFSET('Impact Inputs'!A$6,C319,0)</f>
        <v>Impact 49</v>
      </c>
      <c r="F319" s="104" t="str">
        <f ca="1">OFFSET('Impact Inputs'!C$6,C319,0)</f>
        <v>-</v>
      </c>
      <c r="G319" s="104"/>
      <c r="H319" s="125">
        <f t="shared" ca="1" si="136"/>
        <v>0</v>
      </c>
      <c r="I319" s="125">
        <f t="shared" ca="1" si="137"/>
        <v>0</v>
      </c>
      <c r="J319" s="125">
        <f t="shared" ca="1" si="138"/>
        <v>0</v>
      </c>
      <c r="K319" s="125">
        <f t="shared" ref="K319:BG319" ca="1" si="214">K267*K$3</f>
        <v>0</v>
      </c>
      <c r="L319" s="125">
        <f t="shared" ca="1" si="214"/>
        <v>0</v>
      </c>
      <c r="M319" s="125">
        <f t="shared" ca="1" si="214"/>
        <v>0</v>
      </c>
      <c r="N319" s="125">
        <f t="shared" ca="1" si="214"/>
        <v>0</v>
      </c>
      <c r="O319" s="125">
        <f t="shared" ca="1" si="214"/>
        <v>0</v>
      </c>
      <c r="P319" s="125">
        <f t="shared" ca="1" si="214"/>
        <v>0</v>
      </c>
      <c r="Q319" s="125">
        <f t="shared" ca="1" si="214"/>
        <v>0</v>
      </c>
      <c r="R319" s="125">
        <f t="shared" ca="1" si="214"/>
        <v>0</v>
      </c>
      <c r="S319" s="125">
        <f t="shared" ca="1" si="214"/>
        <v>0</v>
      </c>
      <c r="T319" s="125">
        <f t="shared" ca="1" si="214"/>
        <v>0</v>
      </c>
      <c r="U319" s="125">
        <f t="shared" ca="1" si="214"/>
        <v>0</v>
      </c>
      <c r="V319" s="125">
        <f t="shared" ca="1" si="214"/>
        <v>0</v>
      </c>
      <c r="W319" s="125">
        <f t="shared" ca="1" si="214"/>
        <v>0</v>
      </c>
      <c r="X319" s="125">
        <f t="shared" ca="1" si="214"/>
        <v>0</v>
      </c>
      <c r="Y319" s="125">
        <f t="shared" ca="1" si="214"/>
        <v>0</v>
      </c>
      <c r="Z319" s="125">
        <f t="shared" ca="1" si="214"/>
        <v>0</v>
      </c>
      <c r="AA319" s="125">
        <f t="shared" ca="1" si="214"/>
        <v>0</v>
      </c>
      <c r="AB319" s="125">
        <f t="shared" ca="1" si="214"/>
        <v>0</v>
      </c>
      <c r="AC319" s="125">
        <f t="shared" ca="1" si="214"/>
        <v>0</v>
      </c>
      <c r="AD319" s="125">
        <f t="shared" ca="1" si="214"/>
        <v>0</v>
      </c>
      <c r="AE319" s="125">
        <f t="shared" ca="1" si="214"/>
        <v>0</v>
      </c>
      <c r="AF319" s="125">
        <f t="shared" ca="1" si="214"/>
        <v>0</v>
      </c>
      <c r="AG319" s="125">
        <f t="shared" ca="1" si="214"/>
        <v>0</v>
      </c>
      <c r="AH319" s="125">
        <f t="shared" ca="1" si="214"/>
        <v>0</v>
      </c>
      <c r="AI319" s="125">
        <f t="shared" ca="1" si="214"/>
        <v>0</v>
      </c>
      <c r="AJ319" s="125">
        <f t="shared" ca="1" si="214"/>
        <v>0</v>
      </c>
      <c r="AK319" s="125">
        <f t="shared" ca="1" si="214"/>
        <v>0</v>
      </c>
      <c r="AL319" s="125">
        <f t="shared" ca="1" si="214"/>
        <v>0</v>
      </c>
      <c r="AM319" s="125">
        <f t="shared" ca="1" si="214"/>
        <v>0</v>
      </c>
      <c r="AN319" s="125">
        <f t="shared" ca="1" si="214"/>
        <v>0</v>
      </c>
      <c r="AO319" s="125">
        <f t="shared" ca="1" si="214"/>
        <v>0</v>
      </c>
      <c r="AP319" s="125">
        <f t="shared" ca="1" si="214"/>
        <v>0</v>
      </c>
      <c r="AQ319" s="125">
        <f t="shared" ca="1" si="214"/>
        <v>0</v>
      </c>
      <c r="AR319" s="125">
        <f t="shared" ca="1" si="214"/>
        <v>0</v>
      </c>
      <c r="AS319" s="125">
        <f t="shared" ca="1" si="214"/>
        <v>0</v>
      </c>
      <c r="AT319" s="125">
        <f t="shared" ca="1" si="214"/>
        <v>0</v>
      </c>
      <c r="AU319" s="125">
        <f t="shared" ca="1" si="214"/>
        <v>0</v>
      </c>
      <c r="AV319" s="125">
        <f t="shared" ca="1" si="214"/>
        <v>0</v>
      </c>
      <c r="AW319" s="125">
        <f t="shared" ca="1" si="214"/>
        <v>0</v>
      </c>
      <c r="AX319" s="125">
        <f t="shared" ca="1" si="214"/>
        <v>0</v>
      </c>
      <c r="AY319" s="125">
        <f t="shared" ca="1" si="214"/>
        <v>0</v>
      </c>
      <c r="AZ319" s="125">
        <f t="shared" ca="1" si="214"/>
        <v>0</v>
      </c>
      <c r="BA319" s="125">
        <f t="shared" ca="1" si="214"/>
        <v>0</v>
      </c>
      <c r="BB319" s="125">
        <f t="shared" ca="1" si="214"/>
        <v>0</v>
      </c>
      <c r="BC319" s="125">
        <f t="shared" ca="1" si="214"/>
        <v>0</v>
      </c>
      <c r="BD319" s="125">
        <f t="shared" ca="1" si="214"/>
        <v>0</v>
      </c>
      <c r="BE319" s="125">
        <f t="shared" ca="1" si="214"/>
        <v>0</v>
      </c>
      <c r="BF319" s="125">
        <f t="shared" ca="1" si="214"/>
        <v>0</v>
      </c>
      <c r="BG319" s="125">
        <f t="shared" ca="1" si="214"/>
        <v>0</v>
      </c>
      <c r="BH319" s="125">
        <f t="shared" ca="1" si="180"/>
        <v>0</v>
      </c>
    </row>
    <row r="320" spans="1:60">
      <c r="A320" s="104"/>
      <c r="B320" s="104"/>
      <c r="C320" s="106">
        <v>147</v>
      </c>
      <c r="D320" s="104"/>
      <c r="E320" s="104" t="str">
        <f ca="1">OFFSET('Impact Inputs'!A$6,C320,0)</f>
        <v>Impact 50</v>
      </c>
      <c r="F320" s="104" t="str">
        <f ca="1">OFFSET('Impact Inputs'!C$6,C320,0)</f>
        <v>-</v>
      </c>
      <c r="G320" s="104"/>
      <c r="H320" s="125">
        <f t="shared" ca="1" si="136"/>
        <v>0</v>
      </c>
      <c r="I320" s="125">
        <f t="shared" ca="1" si="137"/>
        <v>0</v>
      </c>
      <c r="J320" s="125">
        <f t="shared" ca="1" si="138"/>
        <v>0</v>
      </c>
      <c r="K320" s="125">
        <f t="shared" ref="K320:BG320" ca="1" si="215">K268*K$3</f>
        <v>0</v>
      </c>
      <c r="L320" s="125">
        <f t="shared" ca="1" si="215"/>
        <v>0</v>
      </c>
      <c r="M320" s="125">
        <f t="shared" ca="1" si="215"/>
        <v>0</v>
      </c>
      <c r="N320" s="125">
        <f t="shared" ca="1" si="215"/>
        <v>0</v>
      </c>
      <c r="O320" s="125">
        <f t="shared" ca="1" si="215"/>
        <v>0</v>
      </c>
      <c r="P320" s="125">
        <f t="shared" ca="1" si="215"/>
        <v>0</v>
      </c>
      <c r="Q320" s="125">
        <f t="shared" ca="1" si="215"/>
        <v>0</v>
      </c>
      <c r="R320" s="125">
        <f t="shared" ca="1" si="215"/>
        <v>0</v>
      </c>
      <c r="S320" s="125">
        <f t="shared" ca="1" si="215"/>
        <v>0</v>
      </c>
      <c r="T320" s="125">
        <f t="shared" ca="1" si="215"/>
        <v>0</v>
      </c>
      <c r="U320" s="125">
        <f t="shared" ca="1" si="215"/>
        <v>0</v>
      </c>
      <c r="V320" s="125">
        <f t="shared" ca="1" si="215"/>
        <v>0</v>
      </c>
      <c r="W320" s="125">
        <f t="shared" ca="1" si="215"/>
        <v>0</v>
      </c>
      <c r="X320" s="125">
        <f t="shared" ca="1" si="215"/>
        <v>0</v>
      </c>
      <c r="Y320" s="125">
        <f t="shared" ca="1" si="215"/>
        <v>0</v>
      </c>
      <c r="Z320" s="125">
        <f t="shared" ca="1" si="215"/>
        <v>0</v>
      </c>
      <c r="AA320" s="125">
        <f t="shared" ca="1" si="215"/>
        <v>0</v>
      </c>
      <c r="AB320" s="125">
        <f t="shared" ca="1" si="215"/>
        <v>0</v>
      </c>
      <c r="AC320" s="125">
        <f t="shared" ca="1" si="215"/>
        <v>0</v>
      </c>
      <c r="AD320" s="125">
        <f t="shared" ca="1" si="215"/>
        <v>0</v>
      </c>
      <c r="AE320" s="125">
        <f t="shared" ca="1" si="215"/>
        <v>0</v>
      </c>
      <c r="AF320" s="125">
        <f t="shared" ca="1" si="215"/>
        <v>0</v>
      </c>
      <c r="AG320" s="125">
        <f t="shared" ca="1" si="215"/>
        <v>0</v>
      </c>
      <c r="AH320" s="125">
        <f t="shared" ca="1" si="215"/>
        <v>0</v>
      </c>
      <c r="AI320" s="125">
        <f t="shared" ca="1" si="215"/>
        <v>0</v>
      </c>
      <c r="AJ320" s="125">
        <f t="shared" ca="1" si="215"/>
        <v>0</v>
      </c>
      <c r="AK320" s="125">
        <f t="shared" ca="1" si="215"/>
        <v>0</v>
      </c>
      <c r="AL320" s="125">
        <f t="shared" ca="1" si="215"/>
        <v>0</v>
      </c>
      <c r="AM320" s="125">
        <f t="shared" ca="1" si="215"/>
        <v>0</v>
      </c>
      <c r="AN320" s="125">
        <f t="shared" ca="1" si="215"/>
        <v>0</v>
      </c>
      <c r="AO320" s="125">
        <f t="shared" ca="1" si="215"/>
        <v>0</v>
      </c>
      <c r="AP320" s="125">
        <f t="shared" ca="1" si="215"/>
        <v>0</v>
      </c>
      <c r="AQ320" s="125">
        <f t="shared" ca="1" si="215"/>
        <v>0</v>
      </c>
      <c r="AR320" s="125">
        <f t="shared" ca="1" si="215"/>
        <v>0</v>
      </c>
      <c r="AS320" s="125">
        <f t="shared" ca="1" si="215"/>
        <v>0</v>
      </c>
      <c r="AT320" s="125">
        <f t="shared" ca="1" si="215"/>
        <v>0</v>
      </c>
      <c r="AU320" s="125">
        <f t="shared" ca="1" si="215"/>
        <v>0</v>
      </c>
      <c r="AV320" s="125">
        <f t="shared" ca="1" si="215"/>
        <v>0</v>
      </c>
      <c r="AW320" s="125">
        <f t="shared" ca="1" si="215"/>
        <v>0</v>
      </c>
      <c r="AX320" s="125">
        <f t="shared" ca="1" si="215"/>
        <v>0</v>
      </c>
      <c r="AY320" s="125">
        <f t="shared" ca="1" si="215"/>
        <v>0</v>
      </c>
      <c r="AZ320" s="125">
        <f t="shared" ca="1" si="215"/>
        <v>0</v>
      </c>
      <c r="BA320" s="125">
        <f t="shared" ca="1" si="215"/>
        <v>0</v>
      </c>
      <c r="BB320" s="125">
        <f t="shared" ca="1" si="215"/>
        <v>0</v>
      </c>
      <c r="BC320" s="125">
        <f t="shared" ca="1" si="215"/>
        <v>0</v>
      </c>
      <c r="BD320" s="125">
        <f t="shared" ca="1" si="215"/>
        <v>0</v>
      </c>
      <c r="BE320" s="125">
        <f t="shared" ca="1" si="215"/>
        <v>0</v>
      </c>
      <c r="BF320" s="125">
        <f t="shared" ca="1" si="215"/>
        <v>0</v>
      </c>
      <c r="BG320" s="125">
        <f t="shared" ca="1" si="215"/>
        <v>0</v>
      </c>
      <c r="BH320" s="125">
        <f t="shared" ca="1" si="180"/>
        <v>0</v>
      </c>
    </row>
    <row r="321" spans="1:60" ht="15">
      <c r="A321" s="104"/>
      <c r="B321" s="104"/>
      <c r="C321" s="104"/>
      <c r="D321" s="104"/>
      <c r="E321" s="104"/>
      <c r="F321" s="104"/>
      <c r="G321" s="151" t="s">
        <v>175</v>
      </c>
      <c r="H321" s="135">
        <f ca="1">SUM(H271:H320)</f>
        <v>471589648.28717303</v>
      </c>
      <c r="I321" s="135">
        <f t="shared" ref="I321:J321" ca="1" si="216">SUM(I271:I320)</f>
        <v>774333707.65919888</v>
      </c>
      <c r="J321" s="135">
        <f t="shared" ca="1" si="216"/>
        <v>909471023.47006297</v>
      </c>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row>
    <row r="322" spans="1:60">
      <c r="A322" s="104"/>
      <c r="B322" s="104"/>
      <c r="C322" s="104"/>
      <c r="D322" s="124"/>
      <c r="E322" s="104"/>
      <c r="F322" s="124"/>
      <c r="G322" s="124"/>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row>
    <row r="323" spans="1:60" s="138" customFormat="1">
      <c r="A323" s="123" t="s">
        <v>179</v>
      </c>
      <c r="B323" s="136"/>
      <c r="C323" s="136"/>
      <c r="D323" s="136"/>
      <c r="E323" s="136"/>
      <c r="F323" s="136"/>
      <c r="G323" s="136"/>
      <c r="H323" s="137"/>
      <c r="I323" s="137"/>
      <c r="J323" s="137"/>
      <c r="K323" s="137"/>
      <c r="L323" s="137"/>
      <c r="M323" s="137"/>
      <c r="N323" s="137"/>
      <c r="O323" s="137"/>
      <c r="P323" s="137"/>
      <c r="Q323" s="137"/>
      <c r="R323" s="137"/>
      <c r="S323" s="137"/>
      <c r="T323" s="137"/>
      <c r="U323" s="137"/>
      <c r="V323" s="137"/>
      <c r="W323" s="137"/>
      <c r="X323" s="137"/>
      <c r="Y323" s="137"/>
      <c r="Z323" s="137"/>
      <c r="AA323" s="137"/>
      <c r="AB323" s="137"/>
      <c r="AC323" s="137"/>
      <c r="AD323" s="137"/>
      <c r="AE323" s="137"/>
      <c r="AF323" s="137"/>
      <c r="AG323" s="137"/>
      <c r="AH323" s="137"/>
      <c r="AI323" s="137"/>
      <c r="AJ323" s="137"/>
      <c r="AK323" s="137"/>
      <c r="AL323" s="137"/>
      <c r="AM323" s="137"/>
      <c r="AN323" s="137"/>
      <c r="AO323" s="137"/>
      <c r="AP323" s="137"/>
      <c r="AQ323" s="137"/>
      <c r="AR323" s="137"/>
      <c r="AS323" s="137"/>
      <c r="AT323" s="137"/>
      <c r="AU323" s="137"/>
      <c r="AV323" s="137"/>
      <c r="AW323" s="137"/>
      <c r="AX323" s="137"/>
      <c r="AY323" s="137"/>
      <c r="AZ323" s="137"/>
      <c r="BA323" s="137"/>
      <c r="BB323" s="137"/>
      <c r="BC323" s="137"/>
      <c r="BD323" s="137"/>
      <c r="BE323" s="137"/>
      <c r="BF323" s="137"/>
      <c r="BG323" s="137"/>
      <c r="BH323" s="137"/>
    </row>
    <row r="324" spans="1:60">
      <c r="A324" s="104"/>
      <c r="B324" s="104"/>
      <c r="C324" s="104"/>
      <c r="D324" s="104"/>
      <c r="E324" s="124" t="s">
        <v>180</v>
      </c>
      <c r="F324" s="115" t="s">
        <v>192</v>
      </c>
      <c r="G324" s="104"/>
      <c r="H324" s="125"/>
      <c r="I324" s="125"/>
      <c r="J324" s="125"/>
      <c r="K324" s="125">
        <f ca="1">K164</f>
        <v>27996.071972081427</v>
      </c>
      <c r="L324" s="125">
        <f t="shared" ref="L324:BG324" ca="1" si="217">L164</f>
        <v>26496.071972081427</v>
      </c>
      <c r="M324" s="125">
        <f t="shared" ca="1" si="217"/>
        <v>26496.071972081427</v>
      </c>
      <c r="N324" s="125">
        <f t="shared" ca="1" si="217"/>
        <v>3134.9756747572465</v>
      </c>
      <c r="O324" s="125">
        <f t="shared" ca="1" si="217"/>
        <v>3134.9756747572465</v>
      </c>
      <c r="P324" s="125">
        <f t="shared" ca="1" si="217"/>
        <v>3134.9756747572465</v>
      </c>
      <c r="Q324" s="125">
        <f t="shared" ca="1" si="217"/>
        <v>3134.9756747572465</v>
      </c>
      <c r="R324" s="125">
        <f t="shared" ca="1" si="217"/>
        <v>3134.9756747572465</v>
      </c>
      <c r="S324" s="125">
        <f t="shared" ca="1" si="217"/>
        <v>3134.9756747572465</v>
      </c>
      <c r="T324" s="125">
        <f t="shared" ca="1" si="217"/>
        <v>3134.9756747572465</v>
      </c>
      <c r="U324" s="125">
        <f t="shared" ca="1" si="217"/>
        <v>2884.1765372468722</v>
      </c>
      <c r="V324" s="125">
        <f t="shared" ca="1" si="217"/>
        <v>2884.1765372468722</v>
      </c>
      <c r="W324" s="125">
        <f t="shared" ca="1" si="217"/>
        <v>2884.1765372468722</v>
      </c>
      <c r="X324" s="125">
        <f t="shared" ca="1" si="217"/>
        <v>2884.1765372468722</v>
      </c>
      <c r="Y324" s="125">
        <f t="shared" ca="1" si="217"/>
        <v>2884.1765372468722</v>
      </c>
      <c r="Z324" s="125">
        <f t="shared" ca="1" si="217"/>
        <v>2884.1765372468722</v>
      </c>
      <c r="AA324" s="125">
        <f t="shared" ca="1" si="217"/>
        <v>2884.1765372468722</v>
      </c>
      <c r="AB324" s="125">
        <f t="shared" ca="1" si="217"/>
        <v>2884.1765372468722</v>
      </c>
      <c r="AC324" s="125">
        <f t="shared" ca="1" si="217"/>
        <v>2884.1765372468722</v>
      </c>
      <c r="AD324" s="125">
        <f t="shared" ca="1" si="217"/>
        <v>2884.1765372468722</v>
      </c>
      <c r="AE324" s="125">
        <f t="shared" ca="1" si="217"/>
        <v>0</v>
      </c>
      <c r="AF324" s="125">
        <f t="shared" ca="1" si="217"/>
        <v>0</v>
      </c>
      <c r="AG324" s="125">
        <f t="shared" ca="1" si="217"/>
        <v>0</v>
      </c>
      <c r="AH324" s="125">
        <f t="shared" ca="1" si="217"/>
        <v>0</v>
      </c>
      <c r="AI324" s="125">
        <f t="shared" ca="1" si="217"/>
        <v>0</v>
      </c>
      <c r="AJ324" s="125">
        <f t="shared" ca="1" si="217"/>
        <v>0</v>
      </c>
      <c r="AK324" s="125">
        <f t="shared" ca="1" si="217"/>
        <v>0</v>
      </c>
      <c r="AL324" s="125">
        <f t="shared" ca="1" si="217"/>
        <v>0</v>
      </c>
      <c r="AM324" s="125">
        <f t="shared" ca="1" si="217"/>
        <v>0</v>
      </c>
      <c r="AN324" s="125">
        <f t="shared" ca="1" si="217"/>
        <v>0</v>
      </c>
      <c r="AO324" s="125">
        <f t="shared" ca="1" si="217"/>
        <v>0</v>
      </c>
      <c r="AP324" s="125">
        <f t="shared" ca="1" si="217"/>
        <v>0</v>
      </c>
      <c r="AQ324" s="125">
        <f t="shared" ca="1" si="217"/>
        <v>0</v>
      </c>
      <c r="AR324" s="125">
        <f t="shared" ca="1" si="217"/>
        <v>0</v>
      </c>
      <c r="AS324" s="125">
        <f t="shared" ca="1" si="217"/>
        <v>0</v>
      </c>
      <c r="AT324" s="125">
        <f t="shared" ca="1" si="217"/>
        <v>0</v>
      </c>
      <c r="AU324" s="125">
        <f t="shared" ca="1" si="217"/>
        <v>0</v>
      </c>
      <c r="AV324" s="125">
        <f t="shared" ca="1" si="217"/>
        <v>0</v>
      </c>
      <c r="AW324" s="125">
        <f t="shared" ca="1" si="217"/>
        <v>0</v>
      </c>
      <c r="AX324" s="125">
        <f t="shared" ca="1" si="217"/>
        <v>0</v>
      </c>
      <c r="AY324" s="125">
        <f t="shared" ca="1" si="217"/>
        <v>0</v>
      </c>
      <c r="AZ324" s="125">
        <f t="shared" ca="1" si="217"/>
        <v>0</v>
      </c>
      <c r="BA324" s="125">
        <f t="shared" ca="1" si="217"/>
        <v>0</v>
      </c>
      <c r="BB324" s="125">
        <f t="shared" ca="1" si="217"/>
        <v>0</v>
      </c>
      <c r="BC324" s="125">
        <f t="shared" ca="1" si="217"/>
        <v>0</v>
      </c>
      <c r="BD324" s="125">
        <f t="shared" ca="1" si="217"/>
        <v>0</v>
      </c>
      <c r="BE324" s="125">
        <f t="shared" ca="1" si="217"/>
        <v>0</v>
      </c>
      <c r="BF324" s="125">
        <f t="shared" ca="1" si="217"/>
        <v>0</v>
      </c>
      <c r="BG324" s="125">
        <f t="shared" ca="1" si="217"/>
        <v>0</v>
      </c>
      <c r="BH324" s="125">
        <f t="shared" ref="BH324" ca="1" si="218">BH164</f>
        <v>0</v>
      </c>
    </row>
    <row r="325" spans="1:60">
      <c r="A325" s="104"/>
      <c r="B325" s="104"/>
      <c r="C325" s="104"/>
      <c r="D325" s="104"/>
      <c r="E325" s="104"/>
      <c r="F325" t="s">
        <v>127</v>
      </c>
      <c r="G325" s="104"/>
      <c r="H325" s="125"/>
      <c r="I325" s="125"/>
      <c r="J325" s="125"/>
      <c r="K325" s="133">
        <f ca="1">SUMIFS(K$114:K$163,$G$114:$G$163,$F325)</f>
        <v>0</v>
      </c>
      <c r="L325" s="133">
        <f t="shared" ref="L325:BH330" ca="1" si="219">SUMIFS(L$114:L$163,$G$114:$G$163,$F325)</f>
        <v>0</v>
      </c>
      <c r="M325" s="133">
        <f t="shared" ca="1" si="219"/>
        <v>0</v>
      </c>
      <c r="N325" s="133">
        <f t="shared" ca="1" si="219"/>
        <v>0</v>
      </c>
      <c r="O325" s="133">
        <f t="shared" ca="1" si="219"/>
        <v>0</v>
      </c>
      <c r="P325" s="133">
        <f t="shared" ca="1" si="219"/>
        <v>0</v>
      </c>
      <c r="Q325" s="133">
        <f t="shared" ca="1" si="219"/>
        <v>0</v>
      </c>
      <c r="R325" s="133">
        <f t="shared" ca="1" si="219"/>
        <v>0</v>
      </c>
      <c r="S325" s="133">
        <f t="shared" ca="1" si="219"/>
        <v>0</v>
      </c>
      <c r="T325" s="133">
        <f t="shared" ca="1" si="219"/>
        <v>0</v>
      </c>
      <c r="U325" s="133">
        <f t="shared" ca="1" si="219"/>
        <v>0</v>
      </c>
      <c r="V325" s="133">
        <f t="shared" ca="1" si="219"/>
        <v>0</v>
      </c>
      <c r="W325" s="133">
        <f t="shared" ca="1" si="219"/>
        <v>0</v>
      </c>
      <c r="X325" s="133">
        <f t="shared" ca="1" si="219"/>
        <v>0</v>
      </c>
      <c r="Y325" s="133">
        <f t="shared" ca="1" si="219"/>
        <v>0</v>
      </c>
      <c r="Z325" s="133">
        <f t="shared" ca="1" si="219"/>
        <v>0</v>
      </c>
      <c r="AA325" s="133">
        <f t="shared" ca="1" si="219"/>
        <v>0</v>
      </c>
      <c r="AB325" s="133">
        <f t="shared" ca="1" si="219"/>
        <v>0</v>
      </c>
      <c r="AC325" s="133">
        <f t="shared" ca="1" si="219"/>
        <v>0</v>
      </c>
      <c r="AD325" s="133">
        <f t="shared" ca="1" si="219"/>
        <v>0</v>
      </c>
      <c r="AE325" s="133">
        <f t="shared" ca="1" si="219"/>
        <v>0</v>
      </c>
      <c r="AF325" s="133">
        <f t="shared" ca="1" si="219"/>
        <v>0</v>
      </c>
      <c r="AG325" s="133">
        <f t="shared" ca="1" si="219"/>
        <v>0</v>
      </c>
      <c r="AH325" s="133">
        <f t="shared" ca="1" si="219"/>
        <v>0</v>
      </c>
      <c r="AI325" s="133">
        <f t="shared" ca="1" si="219"/>
        <v>0</v>
      </c>
      <c r="AJ325" s="133">
        <f t="shared" ca="1" si="219"/>
        <v>0</v>
      </c>
      <c r="AK325" s="133">
        <f t="shared" ca="1" si="219"/>
        <v>0</v>
      </c>
      <c r="AL325" s="133">
        <f t="shared" ca="1" si="219"/>
        <v>0</v>
      </c>
      <c r="AM325" s="133">
        <f t="shared" ca="1" si="219"/>
        <v>0</v>
      </c>
      <c r="AN325" s="133">
        <f t="shared" ca="1" si="219"/>
        <v>0</v>
      </c>
      <c r="AO325" s="133">
        <f t="shared" ca="1" si="219"/>
        <v>0</v>
      </c>
      <c r="AP325" s="133">
        <f t="shared" ca="1" si="219"/>
        <v>0</v>
      </c>
      <c r="AQ325" s="133">
        <f t="shared" ca="1" si="219"/>
        <v>0</v>
      </c>
      <c r="AR325" s="133">
        <f t="shared" ca="1" si="219"/>
        <v>0</v>
      </c>
      <c r="AS325" s="133">
        <f t="shared" ca="1" si="219"/>
        <v>0</v>
      </c>
      <c r="AT325" s="133">
        <f t="shared" ca="1" si="219"/>
        <v>0</v>
      </c>
      <c r="AU325" s="133">
        <f t="shared" ca="1" si="219"/>
        <v>0</v>
      </c>
      <c r="AV325" s="133">
        <f t="shared" ca="1" si="219"/>
        <v>0</v>
      </c>
      <c r="AW325" s="133">
        <f t="shared" ca="1" si="219"/>
        <v>0</v>
      </c>
      <c r="AX325" s="133">
        <f t="shared" ca="1" si="219"/>
        <v>0</v>
      </c>
      <c r="AY325" s="133">
        <f t="shared" ca="1" si="219"/>
        <v>0</v>
      </c>
      <c r="AZ325" s="133">
        <f t="shared" ca="1" si="219"/>
        <v>0</v>
      </c>
      <c r="BA325" s="133">
        <f t="shared" ca="1" si="219"/>
        <v>0</v>
      </c>
      <c r="BB325" s="133">
        <f t="shared" ca="1" si="219"/>
        <v>0</v>
      </c>
      <c r="BC325" s="133">
        <f t="shared" ca="1" si="219"/>
        <v>0</v>
      </c>
      <c r="BD325" s="133">
        <f t="shared" ca="1" si="219"/>
        <v>0</v>
      </c>
      <c r="BE325" s="133">
        <f t="shared" ca="1" si="219"/>
        <v>0</v>
      </c>
      <c r="BF325" s="133">
        <f t="shared" ca="1" si="219"/>
        <v>0</v>
      </c>
      <c r="BG325" s="133">
        <f t="shared" ca="1" si="219"/>
        <v>0</v>
      </c>
      <c r="BH325" s="133">
        <f t="shared" ca="1" si="219"/>
        <v>0</v>
      </c>
    </row>
    <row r="326" spans="1:60">
      <c r="A326" s="104"/>
      <c r="B326" s="104"/>
      <c r="C326" s="104"/>
      <c r="D326" s="104"/>
      <c r="E326" s="104"/>
      <c r="F326" s="114" t="s">
        <v>131</v>
      </c>
      <c r="G326" s="104"/>
      <c r="H326" s="125"/>
      <c r="I326" s="125"/>
      <c r="J326" s="125"/>
      <c r="K326" s="133">
        <f t="shared" ref="K326:Z334" ca="1" si="220">SUMIFS(K$114:K$163,$G$114:$G$163,$F326)</f>
        <v>0</v>
      </c>
      <c r="L326" s="133">
        <f t="shared" ca="1" si="219"/>
        <v>0</v>
      </c>
      <c r="M326" s="133">
        <f t="shared" ca="1" si="219"/>
        <v>0</v>
      </c>
      <c r="N326" s="133">
        <f t="shared" ca="1" si="219"/>
        <v>0</v>
      </c>
      <c r="O326" s="133">
        <f t="shared" ca="1" si="219"/>
        <v>0</v>
      </c>
      <c r="P326" s="133">
        <f t="shared" ca="1" si="219"/>
        <v>0</v>
      </c>
      <c r="Q326" s="133">
        <f t="shared" ca="1" si="219"/>
        <v>0</v>
      </c>
      <c r="R326" s="133">
        <f t="shared" ca="1" si="219"/>
        <v>0</v>
      </c>
      <c r="S326" s="133">
        <f t="shared" ca="1" si="219"/>
        <v>0</v>
      </c>
      <c r="T326" s="133">
        <f t="shared" ca="1" si="219"/>
        <v>0</v>
      </c>
      <c r="U326" s="133">
        <f t="shared" ca="1" si="219"/>
        <v>0</v>
      </c>
      <c r="V326" s="133">
        <f t="shared" ca="1" si="219"/>
        <v>0</v>
      </c>
      <c r="W326" s="133">
        <f t="shared" ca="1" si="219"/>
        <v>0</v>
      </c>
      <c r="X326" s="133">
        <f t="shared" ca="1" si="219"/>
        <v>0</v>
      </c>
      <c r="Y326" s="133">
        <f t="shared" ca="1" si="219"/>
        <v>0</v>
      </c>
      <c r="Z326" s="133">
        <f t="shared" ca="1" si="219"/>
        <v>0</v>
      </c>
      <c r="AA326" s="133">
        <f t="shared" ca="1" si="219"/>
        <v>0</v>
      </c>
      <c r="AB326" s="133">
        <f t="shared" ca="1" si="219"/>
        <v>0</v>
      </c>
      <c r="AC326" s="133">
        <f t="shared" ca="1" si="219"/>
        <v>0</v>
      </c>
      <c r="AD326" s="133">
        <f t="shared" ca="1" si="219"/>
        <v>0</v>
      </c>
      <c r="AE326" s="133">
        <f t="shared" ca="1" si="219"/>
        <v>0</v>
      </c>
      <c r="AF326" s="133">
        <f t="shared" ca="1" si="219"/>
        <v>0</v>
      </c>
      <c r="AG326" s="133">
        <f t="shared" ca="1" si="219"/>
        <v>0</v>
      </c>
      <c r="AH326" s="133">
        <f t="shared" ca="1" si="219"/>
        <v>0</v>
      </c>
      <c r="AI326" s="133">
        <f t="shared" ca="1" si="219"/>
        <v>0</v>
      </c>
      <c r="AJ326" s="133">
        <f t="shared" ca="1" si="219"/>
        <v>0</v>
      </c>
      <c r="AK326" s="133">
        <f t="shared" ca="1" si="219"/>
        <v>0</v>
      </c>
      <c r="AL326" s="133">
        <f t="shared" ca="1" si="219"/>
        <v>0</v>
      </c>
      <c r="AM326" s="133">
        <f t="shared" ca="1" si="219"/>
        <v>0</v>
      </c>
      <c r="AN326" s="133">
        <f t="shared" ca="1" si="219"/>
        <v>0</v>
      </c>
      <c r="AO326" s="133">
        <f t="shared" ca="1" si="219"/>
        <v>0</v>
      </c>
      <c r="AP326" s="133">
        <f t="shared" ca="1" si="219"/>
        <v>0</v>
      </c>
      <c r="AQ326" s="133">
        <f t="shared" ca="1" si="219"/>
        <v>0</v>
      </c>
      <c r="AR326" s="133">
        <f t="shared" ca="1" si="219"/>
        <v>0</v>
      </c>
      <c r="AS326" s="133">
        <f t="shared" ca="1" si="219"/>
        <v>0</v>
      </c>
      <c r="AT326" s="133">
        <f t="shared" ca="1" si="219"/>
        <v>0</v>
      </c>
      <c r="AU326" s="133">
        <f t="shared" ca="1" si="219"/>
        <v>0</v>
      </c>
      <c r="AV326" s="133">
        <f t="shared" ca="1" si="219"/>
        <v>0</v>
      </c>
      <c r="AW326" s="133">
        <f t="shared" ca="1" si="219"/>
        <v>0</v>
      </c>
      <c r="AX326" s="133">
        <f t="shared" ca="1" si="219"/>
        <v>0</v>
      </c>
      <c r="AY326" s="133">
        <f t="shared" ca="1" si="219"/>
        <v>0</v>
      </c>
      <c r="AZ326" s="133">
        <f t="shared" ca="1" si="219"/>
        <v>0</v>
      </c>
      <c r="BA326" s="133">
        <f t="shared" ca="1" si="219"/>
        <v>0</v>
      </c>
      <c r="BB326" s="133">
        <f t="shared" ca="1" si="219"/>
        <v>0</v>
      </c>
      <c r="BC326" s="133">
        <f t="shared" ca="1" si="219"/>
        <v>0</v>
      </c>
      <c r="BD326" s="133">
        <f t="shared" ca="1" si="219"/>
        <v>0</v>
      </c>
      <c r="BE326" s="133">
        <f t="shared" ca="1" si="219"/>
        <v>0</v>
      </c>
      <c r="BF326" s="133">
        <f t="shared" ca="1" si="219"/>
        <v>0</v>
      </c>
      <c r="BG326" s="133">
        <f t="shared" ca="1" si="219"/>
        <v>0</v>
      </c>
      <c r="BH326" s="133">
        <f t="shared" ca="1" si="219"/>
        <v>0</v>
      </c>
    </row>
    <row r="327" spans="1:60">
      <c r="A327" s="104"/>
      <c r="B327" s="104"/>
      <c r="C327" s="104"/>
      <c r="D327" s="104"/>
      <c r="E327" s="104"/>
      <c r="F327" s="114" t="s">
        <v>10</v>
      </c>
      <c r="G327" s="104"/>
      <c r="H327" s="125"/>
      <c r="I327" s="125"/>
      <c r="J327" s="125"/>
      <c r="K327" s="133">
        <f t="shared" ca="1" si="220"/>
        <v>0</v>
      </c>
      <c r="L327" s="133">
        <f t="shared" ca="1" si="219"/>
        <v>0</v>
      </c>
      <c r="M327" s="133">
        <f t="shared" ca="1" si="219"/>
        <v>0</v>
      </c>
      <c r="N327" s="133">
        <f t="shared" ca="1" si="219"/>
        <v>0</v>
      </c>
      <c r="O327" s="133">
        <f t="shared" ca="1" si="219"/>
        <v>0</v>
      </c>
      <c r="P327" s="133">
        <f t="shared" ca="1" si="219"/>
        <v>0</v>
      </c>
      <c r="Q327" s="133">
        <f t="shared" ca="1" si="219"/>
        <v>0</v>
      </c>
      <c r="R327" s="133">
        <f t="shared" ca="1" si="219"/>
        <v>0</v>
      </c>
      <c r="S327" s="133">
        <f t="shared" ca="1" si="219"/>
        <v>0</v>
      </c>
      <c r="T327" s="133">
        <f t="shared" ca="1" si="219"/>
        <v>0</v>
      </c>
      <c r="U327" s="133">
        <f t="shared" ca="1" si="219"/>
        <v>0</v>
      </c>
      <c r="V327" s="133">
        <f t="shared" ca="1" si="219"/>
        <v>0</v>
      </c>
      <c r="W327" s="133">
        <f t="shared" ca="1" si="219"/>
        <v>0</v>
      </c>
      <c r="X327" s="133">
        <f t="shared" ca="1" si="219"/>
        <v>0</v>
      </c>
      <c r="Y327" s="133">
        <f t="shared" ca="1" si="219"/>
        <v>0</v>
      </c>
      <c r="Z327" s="133">
        <f t="shared" ca="1" si="219"/>
        <v>0</v>
      </c>
      <c r="AA327" s="133">
        <f t="shared" ca="1" si="219"/>
        <v>0</v>
      </c>
      <c r="AB327" s="133">
        <f t="shared" ca="1" si="219"/>
        <v>0</v>
      </c>
      <c r="AC327" s="133">
        <f t="shared" ca="1" si="219"/>
        <v>0</v>
      </c>
      <c r="AD327" s="133">
        <f t="shared" ca="1" si="219"/>
        <v>0</v>
      </c>
      <c r="AE327" s="133">
        <f t="shared" ca="1" si="219"/>
        <v>0</v>
      </c>
      <c r="AF327" s="133">
        <f t="shared" ca="1" si="219"/>
        <v>0</v>
      </c>
      <c r="AG327" s="133">
        <f t="shared" ca="1" si="219"/>
        <v>0</v>
      </c>
      <c r="AH327" s="133">
        <f t="shared" ca="1" si="219"/>
        <v>0</v>
      </c>
      <c r="AI327" s="133">
        <f t="shared" ca="1" si="219"/>
        <v>0</v>
      </c>
      <c r="AJ327" s="133">
        <f t="shared" ca="1" si="219"/>
        <v>0</v>
      </c>
      <c r="AK327" s="133">
        <f t="shared" ca="1" si="219"/>
        <v>0</v>
      </c>
      <c r="AL327" s="133">
        <f t="shared" ca="1" si="219"/>
        <v>0</v>
      </c>
      <c r="AM327" s="133">
        <f t="shared" ca="1" si="219"/>
        <v>0</v>
      </c>
      <c r="AN327" s="133">
        <f t="shared" ca="1" si="219"/>
        <v>0</v>
      </c>
      <c r="AO327" s="133">
        <f t="shared" ca="1" si="219"/>
        <v>0</v>
      </c>
      <c r="AP327" s="133">
        <f t="shared" ca="1" si="219"/>
        <v>0</v>
      </c>
      <c r="AQ327" s="133">
        <f t="shared" ca="1" si="219"/>
        <v>0</v>
      </c>
      <c r="AR327" s="133">
        <f t="shared" ca="1" si="219"/>
        <v>0</v>
      </c>
      <c r="AS327" s="133">
        <f t="shared" ca="1" si="219"/>
        <v>0</v>
      </c>
      <c r="AT327" s="133">
        <f t="shared" ca="1" si="219"/>
        <v>0</v>
      </c>
      <c r="AU327" s="133">
        <f t="shared" ca="1" si="219"/>
        <v>0</v>
      </c>
      <c r="AV327" s="133">
        <f t="shared" ca="1" si="219"/>
        <v>0</v>
      </c>
      <c r="AW327" s="133">
        <f t="shared" ca="1" si="219"/>
        <v>0</v>
      </c>
      <c r="AX327" s="133">
        <f t="shared" ca="1" si="219"/>
        <v>0</v>
      </c>
      <c r="AY327" s="133">
        <f t="shared" ca="1" si="219"/>
        <v>0</v>
      </c>
      <c r="AZ327" s="133">
        <f t="shared" ca="1" si="219"/>
        <v>0</v>
      </c>
      <c r="BA327" s="133">
        <f t="shared" ca="1" si="219"/>
        <v>0</v>
      </c>
      <c r="BB327" s="133">
        <f t="shared" ca="1" si="219"/>
        <v>0</v>
      </c>
      <c r="BC327" s="133">
        <f t="shared" ca="1" si="219"/>
        <v>0</v>
      </c>
      <c r="BD327" s="133">
        <f t="shared" ca="1" si="219"/>
        <v>0</v>
      </c>
      <c r="BE327" s="133">
        <f t="shared" ca="1" si="219"/>
        <v>0</v>
      </c>
      <c r="BF327" s="133">
        <f t="shared" ca="1" si="219"/>
        <v>0</v>
      </c>
      <c r="BG327" s="133">
        <f t="shared" ca="1" si="219"/>
        <v>0</v>
      </c>
      <c r="BH327" s="133">
        <f t="shared" ca="1" si="219"/>
        <v>0</v>
      </c>
    </row>
    <row r="328" spans="1:60">
      <c r="A328" s="104"/>
      <c r="B328" s="104"/>
      <c r="C328" s="104"/>
      <c r="D328" s="104"/>
      <c r="E328" s="104"/>
      <c r="F328" s="114" t="s">
        <v>6</v>
      </c>
      <c r="G328" s="104"/>
      <c r="H328" s="125"/>
      <c r="I328" s="125"/>
      <c r="J328" s="125"/>
      <c r="K328" s="133">
        <f t="shared" ca="1" si="220"/>
        <v>1426.4043100291528</v>
      </c>
      <c r="L328" s="133">
        <f t="shared" ca="1" si="219"/>
        <v>1426.4043100291528</v>
      </c>
      <c r="M328" s="133">
        <f t="shared" ca="1" si="219"/>
        <v>1426.4043100291528</v>
      </c>
      <c r="N328" s="133">
        <f t="shared" ca="1" si="219"/>
        <v>250.79913751037449</v>
      </c>
      <c r="O328" s="133">
        <f t="shared" ca="1" si="219"/>
        <v>250.79913751037449</v>
      </c>
      <c r="P328" s="133">
        <f t="shared" ca="1" si="219"/>
        <v>250.79913751037449</v>
      </c>
      <c r="Q328" s="133">
        <f t="shared" ca="1" si="219"/>
        <v>250.79913751037449</v>
      </c>
      <c r="R328" s="133">
        <f t="shared" ca="1" si="219"/>
        <v>250.79913751037449</v>
      </c>
      <c r="S328" s="133">
        <f t="shared" ca="1" si="219"/>
        <v>250.79913751037449</v>
      </c>
      <c r="T328" s="133">
        <f t="shared" ca="1" si="219"/>
        <v>250.79913751037449</v>
      </c>
      <c r="U328" s="133">
        <f t="shared" ca="1" si="219"/>
        <v>0</v>
      </c>
      <c r="V328" s="133">
        <f t="shared" ca="1" si="219"/>
        <v>0</v>
      </c>
      <c r="W328" s="133">
        <f t="shared" ca="1" si="219"/>
        <v>0</v>
      </c>
      <c r="X328" s="133">
        <f t="shared" ca="1" si="219"/>
        <v>0</v>
      </c>
      <c r="Y328" s="133">
        <f t="shared" ca="1" si="219"/>
        <v>0</v>
      </c>
      <c r="Z328" s="133">
        <f t="shared" ca="1" si="219"/>
        <v>0</v>
      </c>
      <c r="AA328" s="133">
        <f t="shared" ca="1" si="219"/>
        <v>0</v>
      </c>
      <c r="AB328" s="133">
        <f t="shared" ca="1" si="219"/>
        <v>0</v>
      </c>
      <c r="AC328" s="133">
        <f t="shared" ca="1" si="219"/>
        <v>0</v>
      </c>
      <c r="AD328" s="133">
        <f t="shared" ca="1" si="219"/>
        <v>0</v>
      </c>
      <c r="AE328" s="133">
        <f t="shared" ca="1" si="219"/>
        <v>0</v>
      </c>
      <c r="AF328" s="133">
        <f t="shared" ca="1" si="219"/>
        <v>0</v>
      </c>
      <c r="AG328" s="133">
        <f t="shared" ca="1" si="219"/>
        <v>0</v>
      </c>
      <c r="AH328" s="133">
        <f t="shared" ca="1" si="219"/>
        <v>0</v>
      </c>
      <c r="AI328" s="133">
        <f t="shared" ca="1" si="219"/>
        <v>0</v>
      </c>
      <c r="AJ328" s="133">
        <f t="shared" ca="1" si="219"/>
        <v>0</v>
      </c>
      <c r="AK328" s="133">
        <f t="shared" ca="1" si="219"/>
        <v>0</v>
      </c>
      <c r="AL328" s="133">
        <f t="shared" ca="1" si="219"/>
        <v>0</v>
      </c>
      <c r="AM328" s="133">
        <f t="shared" ca="1" si="219"/>
        <v>0</v>
      </c>
      <c r="AN328" s="133">
        <f t="shared" ca="1" si="219"/>
        <v>0</v>
      </c>
      <c r="AO328" s="133">
        <f t="shared" ca="1" si="219"/>
        <v>0</v>
      </c>
      <c r="AP328" s="133">
        <f t="shared" ca="1" si="219"/>
        <v>0</v>
      </c>
      <c r="AQ328" s="133">
        <f t="shared" ca="1" si="219"/>
        <v>0</v>
      </c>
      <c r="AR328" s="133">
        <f t="shared" ca="1" si="219"/>
        <v>0</v>
      </c>
      <c r="AS328" s="133">
        <f t="shared" ca="1" si="219"/>
        <v>0</v>
      </c>
      <c r="AT328" s="133">
        <f t="shared" ca="1" si="219"/>
        <v>0</v>
      </c>
      <c r="AU328" s="133">
        <f t="shared" ca="1" si="219"/>
        <v>0</v>
      </c>
      <c r="AV328" s="133">
        <f t="shared" ca="1" si="219"/>
        <v>0</v>
      </c>
      <c r="AW328" s="133">
        <f t="shared" ca="1" si="219"/>
        <v>0</v>
      </c>
      <c r="AX328" s="133">
        <f t="shared" ca="1" si="219"/>
        <v>0</v>
      </c>
      <c r="AY328" s="133">
        <f t="shared" ca="1" si="219"/>
        <v>0</v>
      </c>
      <c r="AZ328" s="133">
        <f t="shared" ca="1" si="219"/>
        <v>0</v>
      </c>
      <c r="BA328" s="133">
        <f t="shared" ca="1" si="219"/>
        <v>0</v>
      </c>
      <c r="BB328" s="133">
        <f t="shared" ca="1" si="219"/>
        <v>0</v>
      </c>
      <c r="BC328" s="133">
        <f t="shared" ca="1" si="219"/>
        <v>0</v>
      </c>
      <c r="BD328" s="133">
        <f t="shared" ca="1" si="219"/>
        <v>0</v>
      </c>
      <c r="BE328" s="133">
        <f t="shared" ca="1" si="219"/>
        <v>0</v>
      </c>
      <c r="BF328" s="133">
        <f t="shared" ca="1" si="219"/>
        <v>0</v>
      </c>
      <c r="BG328" s="133">
        <f t="shared" ca="1" si="219"/>
        <v>0</v>
      </c>
      <c r="BH328" s="133">
        <f t="shared" ca="1" si="219"/>
        <v>0</v>
      </c>
    </row>
    <row r="329" spans="1:60">
      <c r="A329" s="104"/>
      <c r="B329" s="104"/>
      <c r="C329" s="104"/>
      <c r="D329" s="104"/>
      <c r="E329" s="104"/>
      <c r="F329" s="114" t="s">
        <v>132</v>
      </c>
      <c r="G329" s="104"/>
      <c r="H329" s="125"/>
      <c r="I329" s="125"/>
      <c r="J329" s="125"/>
      <c r="K329" s="133">
        <f t="shared" ca="1" si="220"/>
        <v>0</v>
      </c>
      <c r="L329" s="133">
        <f t="shared" ca="1" si="219"/>
        <v>0</v>
      </c>
      <c r="M329" s="133">
        <f t="shared" ca="1" si="219"/>
        <v>0</v>
      </c>
      <c r="N329" s="133">
        <f t="shared" ca="1" si="219"/>
        <v>0</v>
      </c>
      <c r="O329" s="133">
        <f t="shared" ca="1" si="219"/>
        <v>0</v>
      </c>
      <c r="P329" s="133">
        <f t="shared" ca="1" si="219"/>
        <v>0</v>
      </c>
      <c r="Q329" s="133">
        <f t="shared" ca="1" si="219"/>
        <v>0</v>
      </c>
      <c r="R329" s="133">
        <f t="shared" ca="1" si="219"/>
        <v>0</v>
      </c>
      <c r="S329" s="133">
        <f t="shared" ca="1" si="219"/>
        <v>0</v>
      </c>
      <c r="T329" s="133">
        <f t="shared" ca="1" si="219"/>
        <v>0</v>
      </c>
      <c r="U329" s="133">
        <f t="shared" ca="1" si="219"/>
        <v>0</v>
      </c>
      <c r="V329" s="133">
        <f t="shared" ca="1" si="219"/>
        <v>0</v>
      </c>
      <c r="W329" s="133">
        <f t="shared" ca="1" si="219"/>
        <v>0</v>
      </c>
      <c r="X329" s="133">
        <f t="shared" ca="1" si="219"/>
        <v>0</v>
      </c>
      <c r="Y329" s="133">
        <f t="shared" ca="1" si="219"/>
        <v>0</v>
      </c>
      <c r="Z329" s="133">
        <f t="shared" ca="1" si="219"/>
        <v>0</v>
      </c>
      <c r="AA329" s="133">
        <f t="shared" ca="1" si="219"/>
        <v>0</v>
      </c>
      <c r="AB329" s="133">
        <f t="shared" ca="1" si="219"/>
        <v>0</v>
      </c>
      <c r="AC329" s="133">
        <f t="shared" ca="1" si="219"/>
        <v>0</v>
      </c>
      <c r="AD329" s="133">
        <f t="shared" ca="1" si="219"/>
        <v>0</v>
      </c>
      <c r="AE329" s="133">
        <f t="shared" ca="1" si="219"/>
        <v>0</v>
      </c>
      <c r="AF329" s="133">
        <f t="shared" ca="1" si="219"/>
        <v>0</v>
      </c>
      <c r="AG329" s="133">
        <f t="shared" ca="1" si="219"/>
        <v>0</v>
      </c>
      <c r="AH329" s="133">
        <f t="shared" ca="1" si="219"/>
        <v>0</v>
      </c>
      <c r="AI329" s="133">
        <f t="shared" ca="1" si="219"/>
        <v>0</v>
      </c>
      <c r="AJ329" s="133">
        <f t="shared" ca="1" si="219"/>
        <v>0</v>
      </c>
      <c r="AK329" s="133">
        <f t="shared" ca="1" si="219"/>
        <v>0</v>
      </c>
      <c r="AL329" s="133">
        <f t="shared" ca="1" si="219"/>
        <v>0</v>
      </c>
      <c r="AM329" s="133">
        <f t="shared" ca="1" si="219"/>
        <v>0</v>
      </c>
      <c r="AN329" s="133">
        <f t="shared" ca="1" si="219"/>
        <v>0</v>
      </c>
      <c r="AO329" s="133">
        <f t="shared" ca="1" si="219"/>
        <v>0</v>
      </c>
      <c r="AP329" s="133">
        <f t="shared" ca="1" si="219"/>
        <v>0</v>
      </c>
      <c r="AQ329" s="133">
        <f t="shared" ca="1" si="219"/>
        <v>0</v>
      </c>
      <c r="AR329" s="133">
        <f t="shared" ca="1" si="219"/>
        <v>0</v>
      </c>
      <c r="AS329" s="133">
        <f t="shared" ca="1" si="219"/>
        <v>0</v>
      </c>
      <c r="AT329" s="133">
        <f t="shared" ca="1" si="219"/>
        <v>0</v>
      </c>
      <c r="AU329" s="133">
        <f t="shared" ca="1" si="219"/>
        <v>0</v>
      </c>
      <c r="AV329" s="133">
        <f t="shared" ca="1" si="219"/>
        <v>0</v>
      </c>
      <c r="AW329" s="133">
        <f t="shared" ca="1" si="219"/>
        <v>0</v>
      </c>
      <c r="AX329" s="133">
        <f t="shared" ca="1" si="219"/>
        <v>0</v>
      </c>
      <c r="AY329" s="133">
        <f t="shared" ca="1" si="219"/>
        <v>0</v>
      </c>
      <c r="AZ329" s="133">
        <f t="shared" ca="1" si="219"/>
        <v>0</v>
      </c>
      <c r="BA329" s="133">
        <f t="shared" ca="1" si="219"/>
        <v>0</v>
      </c>
      <c r="BB329" s="133">
        <f t="shared" ca="1" si="219"/>
        <v>0</v>
      </c>
      <c r="BC329" s="133">
        <f t="shared" ca="1" si="219"/>
        <v>0</v>
      </c>
      <c r="BD329" s="133">
        <f t="shared" ca="1" si="219"/>
        <v>0</v>
      </c>
      <c r="BE329" s="133">
        <f t="shared" ca="1" si="219"/>
        <v>0</v>
      </c>
      <c r="BF329" s="133">
        <f t="shared" ca="1" si="219"/>
        <v>0</v>
      </c>
      <c r="BG329" s="133">
        <f t="shared" ca="1" si="219"/>
        <v>0</v>
      </c>
      <c r="BH329" s="133">
        <f t="shared" ca="1" si="219"/>
        <v>0</v>
      </c>
    </row>
    <row r="330" spans="1:60">
      <c r="A330" s="104"/>
      <c r="B330" s="104"/>
      <c r="C330" s="104"/>
      <c r="D330" s="104"/>
      <c r="E330" s="104"/>
      <c r="F330" s="114" t="s">
        <v>133</v>
      </c>
      <c r="G330" s="104"/>
      <c r="H330" s="125"/>
      <c r="I330" s="125"/>
      <c r="J330" s="125"/>
      <c r="K330" s="133">
        <f t="shared" ca="1" si="220"/>
        <v>0</v>
      </c>
      <c r="L330" s="133">
        <f t="shared" ca="1" si="219"/>
        <v>0</v>
      </c>
      <c r="M330" s="133">
        <f t="shared" ca="1" si="219"/>
        <v>0</v>
      </c>
      <c r="N330" s="133">
        <f t="shared" ca="1" si="219"/>
        <v>0</v>
      </c>
      <c r="O330" s="133">
        <f t="shared" ca="1" si="219"/>
        <v>0</v>
      </c>
      <c r="P330" s="133">
        <f t="shared" ca="1" si="219"/>
        <v>0</v>
      </c>
      <c r="Q330" s="133">
        <f t="shared" ca="1" si="219"/>
        <v>0</v>
      </c>
      <c r="R330" s="133">
        <f t="shared" ca="1" si="219"/>
        <v>0</v>
      </c>
      <c r="S330" s="133">
        <f t="shared" ca="1" si="219"/>
        <v>0</v>
      </c>
      <c r="T330" s="133">
        <f t="shared" ca="1" si="219"/>
        <v>0</v>
      </c>
      <c r="U330" s="133">
        <f t="shared" ca="1" si="219"/>
        <v>0</v>
      </c>
      <c r="V330" s="133">
        <f t="shared" ref="V330:AK334" ca="1" si="221">SUMIFS(V$114:V$163,$G$114:$G$163,$F330)</f>
        <v>0</v>
      </c>
      <c r="W330" s="133">
        <f t="shared" ca="1" si="221"/>
        <v>0</v>
      </c>
      <c r="X330" s="133">
        <f t="shared" ca="1" si="221"/>
        <v>0</v>
      </c>
      <c r="Y330" s="133">
        <f t="shared" ca="1" si="221"/>
        <v>0</v>
      </c>
      <c r="Z330" s="133">
        <f t="shared" ca="1" si="221"/>
        <v>0</v>
      </c>
      <c r="AA330" s="133">
        <f t="shared" ca="1" si="221"/>
        <v>0</v>
      </c>
      <c r="AB330" s="133">
        <f t="shared" ca="1" si="221"/>
        <v>0</v>
      </c>
      <c r="AC330" s="133">
        <f t="shared" ca="1" si="221"/>
        <v>0</v>
      </c>
      <c r="AD330" s="133">
        <f t="shared" ca="1" si="221"/>
        <v>0</v>
      </c>
      <c r="AE330" s="133">
        <f t="shared" ca="1" si="221"/>
        <v>0</v>
      </c>
      <c r="AF330" s="133">
        <f t="shared" ca="1" si="221"/>
        <v>0</v>
      </c>
      <c r="AG330" s="133">
        <f t="shared" ca="1" si="221"/>
        <v>0</v>
      </c>
      <c r="AH330" s="133">
        <f t="shared" ca="1" si="221"/>
        <v>0</v>
      </c>
      <c r="AI330" s="133">
        <f t="shared" ca="1" si="221"/>
        <v>0</v>
      </c>
      <c r="AJ330" s="133">
        <f t="shared" ca="1" si="221"/>
        <v>0</v>
      </c>
      <c r="AK330" s="133">
        <f t="shared" ca="1" si="221"/>
        <v>0</v>
      </c>
      <c r="AL330" s="133">
        <f t="shared" ref="AL330:BA334" ca="1" si="222">SUMIFS(AL$114:AL$163,$G$114:$G$163,$F330)</f>
        <v>0</v>
      </c>
      <c r="AM330" s="133">
        <f t="shared" ca="1" si="222"/>
        <v>0</v>
      </c>
      <c r="AN330" s="133">
        <f t="shared" ca="1" si="222"/>
        <v>0</v>
      </c>
      <c r="AO330" s="133">
        <f t="shared" ca="1" si="222"/>
        <v>0</v>
      </c>
      <c r="AP330" s="133">
        <f t="shared" ca="1" si="222"/>
        <v>0</v>
      </c>
      <c r="AQ330" s="133">
        <f t="shared" ca="1" si="222"/>
        <v>0</v>
      </c>
      <c r="AR330" s="133">
        <f t="shared" ca="1" si="222"/>
        <v>0</v>
      </c>
      <c r="AS330" s="133">
        <f t="shared" ca="1" si="222"/>
        <v>0</v>
      </c>
      <c r="AT330" s="133">
        <f t="shared" ca="1" si="222"/>
        <v>0</v>
      </c>
      <c r="AU330" s="133">
        <f t="shared" ca="1" si="222"/>
        <v>0</v>
      </c>
      <c r="AV330" s="133">
        <f t="shared" ca="1" si="222"/>
        <v>0</v>
      </c>
      <c r="AW330" s="133">
        <f t="shared" ca="1" si="222"/>
        <v>0</v>
      </c>
      <c r="AX330" s="133">
        <f t="shared" ca="1" si="222"/>
        <v>0</v>
      </c>
      <c r="AY330" s="133">
        <f t="shared" ca="1" si="222"/>
        <v>0</v>
      </c>
      <c r="AZ330" s="133">
        <f t="shared" ca="1" si="222"/>
        <v>0</v>
      </c>
      <c r="BA330" s="133">
        <f t="shared" ca="1" si="222"/>
        <v>0</v>
      </c>
      <c r="BB330" s="133">
        <f t="shared" ref="BB330:BH334" ca="1" si="223">SUMIFS(BB$114:BB$163,$G$114:$G$163,$F330)</f>
        <v>0</v>
      </c>
      <c r="BC330" s="133">
        <f t="shared" ca="1" si="223"/>
        <v>0</v>
      </c>
      <c r="BD330" s="133">
        <f t="shared" ca="1" si="223"/>
        <v>0</v>
      </c>
      <c r="BE330" s="133">
        <f t="shared" ca="1" si="223"/>
        <v>0</v>
      </c>
      <c r="BF330" s="133">
        <f t="shared" ca="1" si="223"/>
        <v>0</v>
      </c>
      <c r="BG330" s="133">
        <f t="shared" ca="1" si="223"/>
        <v>0</v>
      </c>
      <c r="BH330" s="133">
        <f t="shared" ca="1" si="223"/>
        <v>0</v>
      </c>
    </row>
    <row r="331" spans="1:60">
      <c r="A331" s="104"/>
      <c r="B331" s="104"/>
      <c r="C331" s="104"/>
      <c r="D331" s="104"/>
      <c r="E331" s="104"/>
      <c r="F331" s="114" t="s">
        <v>126</v>
      </c>
      <c r="G331" s="104"/>
      <c r="H331" s="125"/>
      <c r="I331" s="125"/>
      <c r="J331" s="125"/>
      <c r="K331" s="133">
        <f t="shared" ca="1" si="220"/>
        <v>0</v>
      </c>
      <c r="L331" s="133">
        <f t="shared" ca="1" si="220"/>
        <v>0</v>
      </c>
      <c r="M331" s="133">
        <f t="shared" ca="1" si="220"/>
        <v>0</v>
      </c>
      <c r="N331" s="133">
        <f t="shared" ca="1" si="220"/>
        <v>0</v>
      </c>
      <c r="O331" s="133">
        <f t="shared" ca="1" si="220"/>
        <v>0</v>
      </c>
      <c r="P331" s="133">
        <f t="shared" ca="1" si="220"/>
        <v>0</v>
      </c>
      <c r="Q331" s="133">
        <f t="shared" ca="1" si="220"/>
        <v>0</v>
      </c>
      <c r="R331" s="133">
        <f t="shared" ca="1" si="220"/>
        <v>0</v>
      </c>
      <c r="S331" s="133">
        <f t="shared" ca="1" si="220"/>
        <v>0</v>
      </c>
      <c r="T331" s="133">
        <f t="shared" ca="1" si="220"/>
        <v>0</v>
      </c>
      <c r="U331" s="133">
        <f t="shared" ca="1" si="220"/>
        <v>0</v>
      </c>
      <c r="V331" s="133">
        <f t="shared" ca="1" si="220"/>
        <v>0</v>
      </c>
      <c r="W331" s="133">
        <f t="shared" ca="1" si="220"/>
        <v>0</v>
      </c>
      <c r="X331" s="133">
        <f t="shared" ca="1" si="220"/>
        <v>0</v>
      </c>
      <c r="Y331" s="133">
        <f t="shared" ca="1" si="220"/>
        <v>0</v>
      </c>
      <c r="Z331" s="133">
        <f t="shared" ca="1" si="220"/>
        <v>0</v>
      </c>
      <c r="AA331" s="133">
        <f t="shared" ca="1" si="221"/>
        <v>0</v>
      </c>
      <c r="AB331" s="133">
        <f t="shared" ca="1" si="221"/>
        <v>0</v>
      </c>
      <c r="AC331" s="133">
        <f t="shared" ca="1" si="221"/>
        <v>0</v>
      </c>
      <c r="AD331" s="133">
        <f t="shared" ca="1" si="221"/>
        <v>0</v>
      </c>
      <c r="AE331" s="133">
        <f t="shared" ca="1" si="221"/>
        <v>0</v>
      </c>
      <c r="AF331" s="133">
        <f t="shared" ca="1" si="221"/>
        <v>0</v>
      </c>
      <c r="AG331" s="133">
        <f t="shared" ca="1" si="221"/>
        <v>0</v>
      </c>
      <c r="AH331" s="133">
        <f t="shared" ca="1" si="221"/>
        <v>0</v>
      </c>
      <c r="AI331" s="133">
        <f t="shared" ca="1" si="221"/>
        <v>0</v>
      </c>
      <c r="AJ331" s="133">
        <f t="shared" ca="1" si="221"/>
        <v>0</v>
      </c>
      <c r="AK331" s="133">
        <f t="shared" ca="1" si="221"/>
        <v>0</v>
      </c>
      <c r="AL331" s="133">
        <f t="shared" ca="1" si="222"/>
        <v>0</v>
      </c>
      <c r="AM331" s="133">
        <f t="shared" ca="1" si="222"/>
        <v>0</v>
      </c>
      <c r="AN331" s="133">
        <f t="shared" ca="1" si="222"/>
        <v>0</v>
      </c>
      <c r="AO331" s="133">
        <f t="shared" ca="1" si="222"/>
        <v>0</v>
      </c>
      <c r="AP331" s="133">
        <f t="shared" ca="1" si="222"/>
        <v>0</v>
      </c>
      <c r="AQ331" s="133">
        <f t="shared" ca="1" si="222"/>
        <v>0</v>
      </c>
      <c r="AR331" s="133">
        <f t="shared" ca="1" si="222"/>
        <v>0</v>
      </c>
      <c r="AS331" s="133">
        <f t="shared" ca="1" si="222"/>
        <v>0</v>
      </c>
      <c r="AT331" s="133">
        <f t="shared" ca="1" si="222"/>
        <v>0</v>
      </c>
      <c r="AU331" s="133">
        <f t="shared" ca="1" si="222"/>
        <v>0</v>
      </c>
      <c r="AV331" s="133">
        <f t="shared" ca="1" si="222"/>
        <v>0</v>
      </c>
      <c r="AW331" s="133">
        <f t="shared" ca="1" si="222"/>
        <v>0</v>
      </c>
      <c r="AX331" s="133">
        <f t="shared" ca="1" si="222"/>
        <v>0</v>
      </c>
      <c r="AY331" s="133">
        <f t="shared" ca="1" si="222"/>
        <v>0</v>
      </c>
      <c r="AZ331" s="133">
        <f t="shared" ca="1" si="222"/>
        <v>0</v>
      </c>
      <c r="BA331" s="133">
        <f t="shared" ca="1" si="222"/>
        <v>0</v>
      </c>
      <c r="BB331" s="133">
        <f t="shared" ca="1" si="223"/>
        <v>0</v>
      </c>
      <c r="BC331" s="133">
        <f t="shared" ca="1" si="223"/>
        <v>0</v>
      </c>
      <c r="BD331" s="133">
        <f t="shared" ca="1" si="223"/>
        <v>0</v>
      </c>
      <c r="BE331" s="133">
        <f t="shared" ca="1" si="223"/>
        <v>0</v>
      </c>
      <c r="BF331" s="133">
        <f t="shared" ca="1" si="223"/>
        <v>0</v>
      </c>
      <c r="BG331" s="133">
        <f t="shared" ca="1" si="223"/>
        <v>0</v>
      </c>
      <c r="BH331" s="133">
        <f t="shared" ca="1" si="223"/>
        <v>0</v>
      </c>
    </row>
    <row r="332" spans="1:60">
      <c r="A332" s="104"/>
      <c r="B332" s="104"/>
      <c r="C332" s="104"/>
      <c r="D332" s="104"/>
      <c r="E332" s="104"/>
      <c r="F332" s="114" t="s">
        <v>141</v>
      </c>
      <c r="G332" s="104"/>
      <c r="H332" s="125"/>
      <c r="I332" s="125"/>
      <c r="J332" s="125"/>
      <c r="K332" s="133">
        <f t="shared" ca="1" si="220"/>
        <v>442.16230090170376</v>
      </c>
      <c r="L332" s="133">
        <f t="shared" ca="1" si="220"/>
        <v>442.16230090170376</v>
      </c>
      <c r="M332" s="133">
        <f t="shared" ca="1" si="220"/>
        <v>442.16230090170376</v>
      </c>
      <c r="N332" s="133">
        <f t="shared" ca="1" si="220"/>
        <v>442.16230090170376</v>
      </c>
      <c r="O332" s="133">
        <f t="shared" ca="1" si="220"/>
        <v>442.16230090170376</v>
      </c>
      <c r="P332" s="133">
        <f t="shared" ca="1" si="220"/>
        <v>442.16230090170376</v>
      </c>
      <c r="Q332" s="133">
        <f t="shared" ca="1" si="220"/>
        <v>442.16230090170376</v>
      </c>
      <c r="R332" s="133">
        <f t="shared" ca="1" si="220"/>
        <v>442.16230090170376</v>
      </c>
      <c r="S332" s="133">
        <f t="shared" ca="1" si="220"/>
        <v>442.16230090170376</v>
      </c>
      <c r="T332" s="133">
        <f t="shared" ca="1" si="220"/>
        <v>442.16230090170376</v>
      </c>
      <c r="U332" s="133">
        <f t="shared" ca="1" si="220"/>
        <v>442.16230090170376</v>
      </c>
      <c r="V332" s="133">
        <f t="shared" ca="1" si="220"/>
        <v>442.16230090170376</v>
      </c>
      <c r="W332" s="133">
        <f t="shared" ca="1" si="220"/>
        <v>442.16230090170376</v>
      </c>
      <c r="X332" s="133">
        <f t="shared" ca="1" si="220"/>
        <v>442.16230090170376</v>
      </c>
      <c r="Y332" s="133">
        <f t="shared" ca="1" si="220"/>
        <v>442.16230090170376</v>
      </c>
      <c r="Z332" s="133">
        <f t="shared" ca="1" si="220"/>
        <v>442.16230090170376</v>
      </c>
      <c r="AA332" s="133">
        <f t="shared" ca="1" si="221"/>
        <v>442.16230090170376</v>
      </c>
      <c r="AB332" s="133">
        <f t="shared" ca="1" si="221"/>
        <v>442.16230090170376</v>
      </c>
      <c r="AC332" s="133">
        <f t="shared" ca="1" si="221"/>
        <v>442.16230090170376</v>
      </c>
      <c r="AD332" s="133">
        <f t="shared" ca="1" si="221"/>
        <v>442.16230090170376</v>
      </c>
      <c r="AE332" s="133">
        <f t="shared" ca="1" si="221"/>
        <v>0</v>
      </c>
      <c r="AF332" s="133">
        <f t="shared" ca="1" si="221"/>
        <v>0</v>
      </c>
      <c r="AG332" s="133">
        <f t="shared" ca="1" si="221"/>
        <v>0</v>
      </c>
      <c r="AH332" s="133">
        <f t="shared" ca="1" si="221"/>
        <v>0</v>
      </c>
      <c r="AI332" s="133">
        <f t="shared" ca="1" si="221"/>
        <v>0</v>
      </c>
      <c r="AJ332" s="133">
        <f t="shared" ca="1" si="221"/>
        <v>0</v>
      </c>
      <c r="AK332" s="133">
        <f t="shared" ca="1" si="221"/>
        <v>0</v>
      </c>
      <c r="AL332" s="133">
        <f t="shared" ca="1" si="222"/>
        <v>0</v>
      </c>
      <c r="AM332" s="133">
        <f t="shared" ca="1" si="222"/>
        <v>0</v>
      </c>
      <c r="AN332" s="133">
        <f t="shared" ca="1" si="222"/>
        <v>0</v>
      </c>
      <c r="AO332" s="133">
        <f t="shared" ca="1" si="222"/>
        <v>0</v>
      </c>
      <c r="AP332" s="133">
        <f t="shared" ca="1" si="222"/>
        <v>0</v>
      </c>
      <c r="AQ332" s="133">
        <f t="shared" ca="1" si="222"/>
        <v>0</v>
      </c>
      <c r="AR332" s="133">
        <f t="shared" ca="1" si="222"/>
        <v>0</v>
      </c>
      <c r="AS332" s="133">
        <f t="shared" ca="1" si="222"/>
        <v>0</v>
      </c>
      <c r="AT332" s="133">
        <f t="shared" ca="1" si="222"/>
        <v>0</v>
      </c>
      <c r="AU332" s="133">
        <f t="shared" ca="1" si="222"/>
        <v>0</v>
      </c>
      <c r="AV332" s="133">
        <f t="shared" ca="1" si="222"/>
        <v>0</v>
      </c>
      <c r="AW332" s="133">
        <f t="shared" ca="1" si="222"/>
        <v>0</v>
      </c>
      <c r="AX332" s="133">
        <f t="shared" ca="1" si="222"/>
        <v>0</v>
      </c>
      <c r="AY332" s="133">
        <f t="shared" ca="1" si="222"/>
        <v>0</v>
      </c>
      <c r="AZ332" s="133">
        <f t="shared" ca="1" si="222"/>
        <v>0</v>
      </c>
      <c r="BA332" s="133">
        <f t="shared" ca="1" si="222"/>
        <v>0</v>
      </c>
      <c r="BB332" s="133">
        <f t="shared" ca="1" si="223"/>
        <v>0</v>
      </c>
      <c r="BC332" s="133">
        <f t="shared" ca="1" si="223"/>
        <v>0</v>
      </c>
      <c r="BD332" s="133">
        <f t="shared" ca="1" si="223"/>
        <v>0</v>
      </c>
      <c r="BE332" s="133">
        <f t="shared" ca="1" si="223"/>
        <v>0</v>
      </c>
      <c r="BF332" s="133">
        <f t="shared" ca="1" si="223"/>
        <v>0</v>
      </c>
      <c r="BG332" s="133">
        <f t="shared" ca="1" si="223"/>
        <v>0</v>
      </c>
      <c r="BH332" s="133">
        <f t="shared" ca="1" si="223"/>
        <v>0</v>
      </c>
    </row>
    <row r="333" spans="1:60">
      <c r="A333" s="104"/>
      <c r="B333" s="104"/>
      <c r="C333" s="104"/>
      <c r="D333" s="104"/>
      <c r="E333" s="104"/>
      <c r="F333" s="114" t="s">
        <v>8</v>
      </c>
      <c r="G333" s="104"/>
      <c r="H333" s="125"/>
      <c r="I333" s="125"/>
      <c r="J333" s="125"/>
      <c r="K333" s="133">
        <f t="shared" ca="1" si="220"/>
        <v>0</v>
      </c>
      <c r="L333" s="133">
        <f t="shared" ca="1" si="220"/>
        <v>0</v>
      </c>
      <c r="M333" s="133">
        <f t="shared" ca="1" si="220"/>
        <v>0</v>
      </c>
      <c r="N333" s="133">
        <f t="shared" ca="1" si="220"/>
        <v>0</v>
      </c>
      <c r="O333" s="133">
        <f t="shared" ca="1" si="220"/>
        <v>0</v>
      </c>
      <c r="P333" s="133">
        <f t="shared" ca="1" si="220"/>
        <v>0</v>
      </c>
      <c r="Q333" s="133">
        <f t="shared" ca="1" si="220"/>
        <v>0</v>
      </c>
      <c r="R333" s="133">
        <f t="shared" ca="1" si="220"/>
        <v>0</v>
      </c>
      <c r="S333" s="133">
        <f t="shared" ca="1" si="220"/>
        <v>0</v>
      </c>
      <c r="T333" s="133">
        <f t="shared" ca="1" si="220"/>
        <v>0</v>
      </c>
      <c r="U333" s="133">
        <f t="shared" ca="1" si="220"/>
        <v>0</v>
      </c>
      <c r="V333" s="133">
        <f t="shared" ca="1" si="220"/>
        <v>0</v>
      </c>
      <c r="W333" s="133">
        <f t="shared" ca="1" si="220"/>
        <v>0</v>
      </c>
      <c r="X333" s="133">
        <f t="shared" ca="1" si="220"/>
        <v>0</v>
      </c>
      <c r="Y333" s="133">
        <f t="shared" ca="1" si="220"/>
        <v>0</v>
      </c>
      <c r="Z333" s="133">
        <f t="shared" ca="1" si="220"/>
        <v>0</v>
      </c>
      <c r="AA333" s="133">
        <f t="shared" ca="1" si="221"/>
        <v>0</v>
      </c>
      <c r="AB333" s="133">
        <f t="shared" ca="1" si="221"/>
        <v>0</v>
      </c>
      <c r="AC333" s="133">
        <f t="shared" ca="1" si="221"/>
        <v>0</v>
      </c>
      <c r="AD333" s="133">
        <f t="shared" ca="1" si="221"/>
        <v>0</v>
      </c>
      <c r="AE333" s="133">
        <f t="shared" ca="1" si="221"/>
        <v>0</v>
      </c>
      <c r="AF333" s="133">
        <f t="shared" ca="1" si="221"/>
        <v>0</v>
      </c>
      <c r="AG333" s="133">
        <f t="shared" ca="1" si="221"/>
        <v>0</v>
      </c>
      <c r="AH333" s="133">
        <f t="shared" ca="1" si="221"/>
        <v>0</v>
      </c>
      <c r="AI333" s="133">
        <f t="shared" ca="1" si="221"/>
        <v>0</v>
      </c>
      <c r="AJ333" s="133">
        <f t="shared" ca="1" si="221"/>
        <v>0</v>
      </c>
      <c r="AK333" s="133">
        <f t="shared" ca="1" si="221"/>
        <v>0</v>
      </c>
      <c r="AL333" s="133">
        <f t="shared" ca="1" si="222"/>
        <v>0</v>
      </c>
      <c r="AM333" s="133">
        <f t="shared" ca="1" si="222"/>
        <v>0</v>
      </c>
      <c r="AN333" s="133">
        <f t="shared" ca="1" si="222"/>
        <v>0</v>
      </c>
      <c r="AO333" s="133">
        <f t="shared" ca="1" si="222"/>
        <v>0</v>
      </c>
      <c r="AP333" s="133">
        <f t="shared" ca="1" si="222"/>
        <v>0</v>
      </c>
      <c r="AQ333" s="133">
        <f t="shared" ca="1" si="222"/>
        <v>0</v>
      </c>
      <c r="AR333" s="133">
        <f t="shared" ca="1" si="222"/>
        <v>0</v>
      </c>
      <c r="AS333" s="133">
        <f t="shared" ca="1" si="222"/>
        <v>0</v>
      </c>
      <c r="AT333" s="133">
        <f t="shared" ca="1" si="222"/>
        <v>0</v>
      </c>
      <c r="AU333" s="133">
        <f t="shared" ca="1" si="222"/>
        <v>0</v>
      </c>
      <c r="AV333" s="133">
        <f t="shared" ca="1" si="222"/>
        <v>0</v>
      </c>
      <c r="AW333" s="133">
        <f t="shared" ca="1" si="222"/>
        <v>0</v>
      </c>
      <c r="AX333" s="133">
        <f t="shared" ca="1" si="222"/>
        <v>0</v>
      </c>
      <c r="AY333" s="133">
        <f t="shared" ca="1" si="222"/>
        <v>0</v>
      </c>
      <c r="AZ333" s="133">
        <f t="shared" ca="1" si="222"/>
        <v>0</v>
      </c>
      <c r="BA333" s="133">
        <f t="shared" ca="1" si="222"/>
        <v>0</v>
      </c>
      <c r="BB333" s="133">
        <f t="shared" ca="1" si="223"/>
        <v>0</v>
      </c>
      <c r="BC333" s="133">
        <f t="shared" ca="1" si="223"/>
        <v>0</v>
      </c>
      <c r="BD333" s="133">
        <f t="shared" ca="1" si="223"/>
        <v>0</v>
      </c>
      <c r="BE333" s="133">
        <f t="shared" ca="1" si="223"/>
        <v>0</v>
      </c>
      <c r="BF333" s="133">
        <f t="shared" ca="1" si="223"/>
        <v>0</v>
      </c>
      <c r="BG333" s="133">
        <f t="shared" ca="1" si="223"/>
        <v>0</v>
      </c>
      <c r="BH333" s="133">
        <f t="shared" ca="1" si="223"/>
        <v>0</v>
      </c>
    </row>
    <row r="334" spans="1:60">
      <c r="A334" s="104"/>
      <c r="B334" s="104"/>
      <c r="C334" s="104"/>
      <c r="D334" s="104"/>
      <c r="E334" s="104"/>
      <c r="F334" s="114" t="s">
        <v>198</v>
      </c>
      <c r="G334" s="104"/>
      <c r="H334" s="125"/>
      <c r="I334" s="125"/>
      <c r="J334" s="125"/>
      <c r="K334" s="133">
        <f t="shared" ca="1" si="220"/>
        <v>26127.505361150572</v>
      </c>
      <c r="L334" s="133">
        <f t="shared" ca="1" si="220"/>
        <v>24627.505361150572</v>
      </c>
      <c r="M334" s="133">
        <f t="shared" ca="1" si="220"/>
        <v>24627.505361150572</v>
      </c>
      <c r="N334" s="133">
        <f t="shared" ca="1" si="220"/>
        <v>2442.0142363451682</v>
      </c>
      <c r="O334" s="133">
        <f t="shared" ca="1" si="220"/>
        <v>2442.0142363451682</v>
      </c>
      <c r="P334" s="133">
        <f t="shared" ca="1" si="220"/>
        <v>2442.0142363451682</v>
      </c>
      <c r="Q334" s="133">
        <f t="shared" ca="1" si="220"/>
        <v>2442.0142363451682</v>
      </c>
      <c r="R334" s="133">
        <f t="shared" ca="1" si="220"/>
        <v>2442.0142363451682</v>
      </c>
      <c r="S334" s="133">
        <f t="shared" ca="1" si="220"/>
        <v>2442.0142363451682</v>
      </c>
      <c r="T334" s="133">
        <f t="shared" ca="1" si="220"/>
        <v>2442.0142363451682</v>
      </c>
      <c r="U334" s="133">
        <f t="shared" ca="1" si="220"/>
        <v>2442.0142363451682</v>
      </c>
      <c r="V334" s="133">
        <f t="shared" ca="1" si="220"/>
        <v>2442.0142363451682</v>
      </c>
      <c r="W334" s="133">
        <f t="shared" ca="1" si="220"/>
        <v>2442.0142363451682</v>
      </c>
      <c r="X334" s="133">
        <f t="shared" ca="1" si="220"/>
        <v>2442.0142363451682</v>
      </c>
      <c r="Y334" s="133">
        <f t="shared" ca="1" si="220"/>
        <v>2442.0142363451682</v>
      </c>
      <c r="Z334" s="133">
        <f t="shared" ca="1" si="220"/>
        <v>2442.0142363451682</v>
      </c>
      <c r="AA334" s="133">
        <f t="shared" ca="1" si="221"/>
        <v>2442.0142363451682</v>
      </c>
      <c r="AB334" s="133">
        <f t="shared" ca="1" si="221"/>
        <v>2442.0142363451682</v>
      </c>
      <c r="AC334" s="133">
        <f t="shared" ca="1" si="221"/>
        <v>2442.0142363451682</v>
      </c>
      <c r="AD334" s="133">
        <f t="shared" ca="1" si="221"/>
        <v>2442.0142363451682</v>
      </c>
      <c r="AE334" s="133">
        <f t="shared" ca="1" si="221"/>
        <v>0</v>
      </c>
      <c r="AF334" s="133">
        <f t="shared" ca="1" si="221"/>
        <v>0</v>
      </c>
      <c r="AG334" s="133">
        <f t="shared" ca="1" si="221"/>
        <v>0</v>
      </c>
      <c r="AH334" s="133">
        <f t="shared" ca="1" si="221"/>
        <v>0</v>
      </c>
      <c r="AI334" s="133">
        <f t="shared" ca="1" si="221"/>
        <v>0</v>
      </c>
      <c r="AJ334" s="133">
        <f t="shared" ca="1" si="221"/>
        <v>0</v>
      </c>
      <c r="AK334" s="133">
        <f t="shared" ca="1" si="221"/>
        <v>0</v>
      </c>
      <c r="AL334" s="133">
        <f t="shared" ca="1" si="222"/>
        <v>0</v>
      </c>
      <c r="AM334" s="133">
        <f t="shared" ca="1" si="222"/>
        <v>0</v>
      </c>
      <c r="AN334" s="133">
        <f t="shared" ca="1" si="222"/>
        <v>0</v>
      </c>
      <c r="AO334" s="133">
        <f t="shared" ca="1" si="222"/>
        <v>0</v>
      </c>
      <c r="AP334" s="133">
        <f t="shared" ca="1" si="222"/>
        <v>0</v>
      </c>
      <c r="AQ334" s="133">
        <f t="shared" ca="1" si="222"/>
        <v>0</v>
      </c>
      <c r="AR334" s="133">
        <f t="shared" ca="1" si="222"/>
        <v>0</v>
      </c>
      <c r="AS334" s="133">
        <f t="shared" ca="1" si="222"/>
        <v>0</v>
      </c>
      <c r="AT334" s="133">
        <f t="shared" ca="1" si="222"/>
        <v>0</v>
      </c>
      <c r="AU334" s="133">
        <f t="shared" ca="1" si="222"/>
        <v>0</v>
      </c>
      <c r="AV334" s="133">
        <f t="shared" ca="1" si="222"/>
        <v>0</v>
      </c>
      <c r="AW334" s="133">
        <f t="shared" ca="1" si="222"/>
        <v>0</v>
      </c>
      <c r="AX334" s="133">
        <f t="shared" ca="1" si="222"/>
        <v>0</v>
      </c>
      <c r="AY334" s="133">
        <f t="shared" ca="1" si="222"/>
        <v>0</v>
      </c>
      <c r="AZ334" s="133">
        <f t="shared" ca="1" si="222"/>
        <v>0</v>
      </c>
      <c r="BA334" s="133">
        <f t="shared" ca="1" si="222"/>
        <v>0</v>
      </c>
      <c r="BB334" s="133">
        <f t="shared" ca="1" si="223"/>
        <v>0</v>
      </c>
      <c r="BC334" s="133">
        <f t="shared" ca="1" si="223"/>
        <v>0</v>
      </c>
      <c r="BD334" s="133">
        <f t="shared" ca="1" si="223"/>
        <v>0</v>
      </c>
      <c r="BE334" s="133">
        <f t="shared" ca="1" si="223"/>
        <v>0</v>
      </c>
      <c r="BF334" s="133">
        <f t="shared" ca="1" si="223"/>
        <v>0</v>
      </c>
      <c r="BG334" s="133">
        <f t="shared" ca="1" si="223"/>
        <v>0</v>
      </c>
      <c r="BH334" s="133">
        <f t="shared" ca="1" si="223"/>
        <v>0</v>
      </c>
    </row>
    <row r="335" spans="1:60">
      <c r="A335" s="104"/>
      <c r="B335" s="104"/>
      <c r="C335" s="104"/>
      <c r="D335" s="104"/>
      <c r="E335" s="104"/>
      <c r="F335" s="173" t="s">
        <v>305</v>
      </c>
      <c r="G335" s="175" t="str">
        <f ca="1">IF(SUM($K$335:$BH$335)&gt;0,"ERROR","OK")</f>
        <v>OK</v>
      </c>
      <c r="H335" s="125"/>
      <c r="I335" s="125"/>
      <c r="J335" s="125"/>
      <c r="K335" s="133">
        <f ca="1">IF(ROUND(SUM(K325:K334),5)=ROUND(K324,5),0,1)</f>
        <v>0</v>
      </c>
      <c r="L335" s="133">
        <f t="shared" ref="L335:BH335" ca="1" si="224">IF(ROUND(SUM(L325:L334),5)=ROUND(L324,5),0,1)</f>
        <v>0</v>
      </c>
      <c r="M335" s="133">
        <f t="shared" ca="1" si="224"/>
        <v>0</v>
      </c>
      <c r="N335" s="133">
        <f t="shared" ca="1" si="224"/>
        <v>0</v>
      </c>
      <c r="O335" s="133">
        <f t="shared" ca="1" si="224"/>
        <v>0</v>
      </c>
      <c r="P335" s="133">
        <f t="shared" ca="1" si="224"/>
        <v>0</v>
      </c>
      <c r="Q335" s="133">
        <f t="shared" ca="1" si="224"/>
        <v>0</v>
      </c>
      <c r="R335" s="133">
        <f t="shared" ca="1" si="224"/>
        <v>0</v>
      </c>
      <c r="S335" s="133">
        <f t="shared" ca="1" si="224"/>
        <v>0</v>
      </c>
      <c r="T335" s="133">
        <f t="shared" ca="1" si="224"/>
        <v>0</v>
      </c>
      <c r="U335" s="133">
        <f t="shared" ca="1" si="224"/>
        <v>0</v>
      </c>
      <c r="V335" s="133">
        <f t="shared" ca="1" si="224"/>
        <v>0</v>
      </c>
      <c r="W335" s="133">
        <f t="shared" ca="1" si="224"/>
        <v>0</v>
      </c>
      <c r="X335" s="133">
        <f t="shared" ca="1" si="224"/>
        <v>0</v>
      </c>
      <c r="Y335" s="133">
        <f t="shared" ca="1" si="224"/>
        <v>0</v>
      </c>
      <c r="Z335" s="133">
        <f t="shared" ca="1" si="224"/>
        <v>0</v>
      </c>
      <c r="AA335" s="133">
        <f t="shared" ca="1" si="224"/>
        <v>0</v>
      </c>
      <c r="AB335" s="133">
        <f t="shared" ca="1" si="224"/>
        <v>0</v>
      </c>
      <c r="AC335" s="133">
        <f t="shared" ca="1" si="224"/>
        <v>0</v>
      </c>
      <c r="AD335" s="133">
        <f t="shared" ca="1" si="224"/>
        <v>0</v>
      </c>
      <c r="AE335" s="133">
        <f t="shared" ca="1" si="224"/>
        <v>0</v>
      </c>
      <c r="AF335" s="133">
        <f t="shared" ca="1" si="224"/>
        <v>0</v>
      </c>
      <c r="AG335" s="133">
        <f t="shared" ca="1" si="224"/>
        <v>0</v>
      </c>
      <c r="AH335" s="133">
        <f t="shared" ca="1" si="224"/>
        <v>0</v>
      </c>
      <c r="AI335" s="133">
        <f t="shared" ca="1" si="224"/>
        <v>0</v>
      </c>
      <c r="AJ335" s="133">
        <f t="shared" ca="1" si="224"/>
        <v>0</v>
      </c>
      <c r="AK335" s="133">
        <f t="shared" ca="1" si="224"/>
        <v>0</v>
      </c>
      <c r="AL335" s="133">
        <f t="shared" ca="1" si="224"/>
        <v>0</v>
      </c>
      <c r="AM335" s="133">
        <f t="shared" ca="1" si="224"/>
        <v>0</v>
      </c>
      <c r="AN335" s="133">
        <f t="shared" ca="1" si="224"/>
        <v>0</v>
      </c>
      <c r="AO335" s="133">
        <f t="shared" ca="1" si="224"/>
        <v>0</v>
      </c>
      <c r="AP335" s="133">
        <f t="shared" ca="1" si="224"/>
        <v>0</v>
      </c>
      <c r="AQ335" s="133">
        <f t="shared" ca="1" si="224"/>
        <v>0</v>
      </c>
      <c r="AR335" s="133">
        <f t="shared" ca="1" si="224"/>
        <v>0</v>
      </c>
      <c r="AS335" s="133">
        <f t="shared" ca="1" si="224"/>
        <v>0</v>
      </c>
      <c r="AT335" s="133">
        <f t="shared" ca="1" si="224"/>
        <v>0</v>
      </c>
      <c r="AU335" s="133">
        <f t="shared" ca="1" si="224"/>
        <v>0</v>
      </c>
      <c r="AV335" s="133">
        <f t="shared" ca="1" si="224"/>
        <v>0</v>
      </c>
      <c r="AW335" s="133">
        <f t="shared" ca="1" si="224"/>
        <v>0</v>
      </c>
      <c r="AX335" s="133">
        <f t="shared" ca="1" si="224"/>
        <v>0</v>
      </c>
      <c r="AY335" s="133">
        <f t="shared" ca="1" si="224"/>
        <v>0</v>
      </c>
      <c r="AZ335" s="133">
        <f t="shared" ca="1" si="224"/>
        <v>0</v>
      </c>
      <c r="BA335" s="133">
        <f t="shared" ca="1" si="224"/>
        <v>0</v>
      </c>
      <c r="BB335" s="133">
        <f t="shared" ca="1" si="224"/>
        <v>0</v>
      </c>
      <c r="BC335" s="133">
        <f t="shared" ca="1" si="224"/>
        <v>0</v>
      </c>
      <c r="BD335" s="133">
        <f t="shared" ca="1" si="224"/>
        <v>0</v>
      </c>
      <c r="BE335" s="133">
        <f t="shared" ca="1" si="224"/>
        <v>0</v>
      </c>
      <c r="BF335" s="133">
        <f t="shared" ca="1" si="224"/>
        <v>0</v>
      </c>
      <c r="BG335" s="133">
        <f t="shared" ca="1" si="224"/>
        <v>0</v>
      </c>
      <c r="BH335" s="133">
        <f t="shared" ca="1" si="224"/>
        <v>0</v>
      </c>
    </row>
    <row r="336" spans="1:60">
      <c r="A336" s="104"/>
      <c r="B336" s="104"/>
      <c r="C336" s="104"/>
      <c r="D336" s="104"/>
      <c r="E336" s="104"/>
      <c r="F336" s="5"/>
      <c r="G336" s="104"/>
      <c r="H336" s="125"/>
      <c r="I336" s="125"/>
      <c r="J336" s="125"/>
      <c r="K336" s="133"/>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row>
    <row r="337" spans="1:60">
      <c r="A337" s="104"/>
      <c r="B337" s="104"/>
      <c r="C337" s="104"/>
      <c r="D337" s="104"/>
      <c r="E337" s="124" t="s">
        <v>185</v>
      </c>
      <c r="F337" s="115" t="s">
        <v>192</v>
      </c>
      <c r="G337" s="104"/>
      <c r="H337" s="125"/>
      <c r="I337" s="125"/>
      <c r="J337" s="125"/>
      <c r="K337" s="133"/>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row>
    <row r="338" spans="1:60">
      <c r="A338" s="104"/>
      <c r="B338" s="104"/>
      <c r="C338" s="104"/>
      <c r="D338" s="104"/>
      <c r="E338" s="104"/>
      <c r="F338" s="114" t="s">
        <v>127</v>
      </c>
      <c r="G338" s="104"/>
      <c r="H338" s="125"/>
      <c r="I338" s="125"/>
      <c r="J338" s="125"/>
      <c r="K338" s="133">
        <f ca="1">IFERROR(K325/K$324,0)</f>
        <v>0</v>
      </c>
      <c r="L338" s="133">
        <f t="shared" ref="L338:BG343" ca="1" si="225">IFERROR(L325/L$324,0)</f>
        <v>0</v>
      </c>
      <c r="M338" s="133">
        <f t="shared" ca="1" si="225"/>
        <v>0</v>
      </c>
      <c r="N338" s="133">
        <f t="shared" ca="1" si="225"/>
        <v>0</v>
      </c>
      <c r="O338" s="133">
        <f t="shared" ca="1" si="225"/>
        <v>0</v>
      </c>
      <c r="P338" s="133">
        <f t="shared" ca="1" si="225"/>
        <v>0</v>
      </c>
      <c r="Q338" s="133">
        <f t="shared" ca="1" si="225"/>
        <v>0</v>
      </c>
      <c r="R338" s="133">
        <f t="shared" ca="1" si="225"/>
        <v>0</v>
      </c>
      <c r="S338" s="133">
        <f t="shared" ca="1" si="225"/>
        <v>0</v>
      </c>
      <c r="T338" s="133">
        <f t="shared" ca="1" si="225"/>
        <v>0</v>
      </c>
      <c r="U338" s="133">
        <f t="shared" ca="1" si="225"/>
        <v>0</v>
      </c>
      <c r="V338" s="133">
        <f t="shared" ca="1" si="225"/>
        <v>0</v>
      </c>
      <c r="W338" s="133">
        <f t="shared" ca="1" si="225"/>
        <v>0</v>
      </c>
      <c r="X338" s="133">
        <f t="shared" ca="1" si="225"/>
        <v>0</v>
      </c>
      <c r="Y338" s="133">
        <f t="shared" ca="1" si="225"/>
        <v>0</v>
      </c>
      <c r="Z338" s="133">
        <f t="shared" ca="1" si="225"/>
        <v>0</v>
      </c>
      <c r="AA338" s="133">
        <f t="shared" ca="1" si="225"/>
        <v>0</v>
      </c>
      <c r="AB338" s="133">
        <f t="shared" ca="1" si="225"/>
        <v>0</v>
      </c>
      <c r="AC338" s="133">
        <f t="shared" ca="1" si="225"/>
        <v>0</v>
      </c>
      <c r="AD338" s="133">
        <f t="shared" ca="1" si="225"/>
        <v>0</v>
      </c>
      <c r="AE338" s="133">
        <f t="shared" ca="1" si="225"/>
        <v>0</v>
      </c>
      <c r="AF338" s="133">
        <f t="shared" ca="1" si="225"/>
        <v>0</v>
      </c>
      <c r="AG338" s="133">
        <f t="shared" ca="1" si="225"/>
        <v>0</v>
      </c>
      <c r="AH338" s="133">
        <f t="shared" ca="1" si="225"/>
        <v>0</v>
      </c>
      <c r="AI338" s="133">
        <f t="shared" ca="1" si="225"/>
        <v>0</v>
      </c>
      <c r="AJ338" s="133">
        <f t="shared" ca="1" si="225"/>
        <v>0</v>
      </c>
      <c r="AK338" s="133">
        <f t="shared" ca="1" si="225"/>
        <v>0</v>
      </c>
      <c r="AL338" s="133">
        <f t="shared" ca="1" si="225"/>
        <v>0</v>
      </c>
      <c r="AM338" s="133">
        <f t="shared" ca="1" si="225"/>
        <v>0</v>
      </c>
      <c r="AN338" s="133">
        <f t="shared" ca="1" si="225"/>
        <v>0</v>
      </c>
      <c r="AO338" s="133">
        <f t="shared" ca="1" si="225"/>
        <v>0</v>
      </c>
      <c r="AP338" s="133">
        <f t="shared" ca="1" si="225"/>
        <v>0</v>
      </c>
      <c r="AQ338" s="133">
        <f t="shared" ca="1" si="225"/>
        <v>0</v>
      </c>
      <c r="AR338" s="133">
        <f t="shared" ca="1" si="225"/>
        <v>0</v>
      </c>
      <c r="AS338" s="133">
        <f t="shared" ca="1" si="225"/>
        <v>0</v>
      </c>
      <c r="AT338" s="133">
        <f t="shared" ca="1" si="225"/>
        <v>0</v>
      </c>
      <c r="AU338" s="133">
        <f t="shared" ca="1" si="225"/>
        <v>0</v>
      </c>
      <c r="AV338" s="133">
        <f t="shared" ca="1" si="225"/>
        <v>0</v>
      </c>
      <c r="AW338" s="133">
        <f t="shared" ca="1" si="225"/>
        <v>0</v>
      </c>
      <c r="AX338" s="133">
        <f t="shared" ca="1" si="225"/>
        <v>0</v>
      </c>
      <c r="AY338" s="133">
        <f t="shared" ca="1" si="225"/>
        <v>0</v>
      </c>
      <c r="AZ338" s="133">
        <f t="shared" ca="1" si="225"/>
        <v>0</v>
      </c>
      <c r="BA338" s="133">
        <f t="shared" ca="1" si="225"/>
        <v>0</v>
      </c>
      <c r="BB338" s="133">
        <f t="shared" ca="1" si="225"/>
        <v>0</v>
      </c>
      <c r="BC338" s="133">
        <f t="shared" ca="1" si="225"/>
        <v>0</v>
      </c>
      <c r="BD338" s="133">
        <f t="shared" ca="1" si="225"/>
        <v>0</v>
      </c>
      <c r="BE338" s="133">
        <f t="shared" ca="1" si="225"/>
        <v>0</v>
      </c>
      <c r="BF338" s="133">
        <f t="shared" ca="1" si="225"/>
        <v>0</v>
      </c>
      <c r="BG338" s="133">
        <f t="shared" ca="1" si="225"/>
        <v>0</v>
      </c>
      <c r="BH338" s="133">
        <f t="shared" ref="BH338" ca="1" si="226">IFERROR(BH325/BH$324,0)</f>
        <v>0</v>
      </c>
    </row>
    <row r="339" spans="1:60">
      <c r="A339" s="104"/>
      <c r="B339" s="104"/>
      <c r="C339" s="104"/>
      <c r="D339" s="104"/>
      <c r="E339" s="104"/>
      <c r="F339" s="114" t="s">
        <v>131</v>
      </c>
      <c r="G339" s="104"/>
      <c r="H339" s="125"/>
      <c r="I339" s="125"/>
      <c r="J339" s="125"/>
      <c r="K339" s="133">
        <f t="shared" ref="K339:Z346" ca="1" si="227">IFERROR(K326/K$324,0)</f>
        <v>0</v>
      </c>
      <c r="L339" s="133">
        <f t="shared" ca="1" si="227"/>
        <v>0</v>
      </c>
      <c r="M339" s="133">
        <f t="shared" ca="1" si="227"/>
        <v>0</v>
      </c>
      <c r="N339" s="133">
        <f t="shared" ca="1" si="227"/>
        <v>0</v>
      </c>
      <c r="O339" s="133">
        <f t="shared" ca="1" si="227"/>
        <v>0</v>
      </c>
      <c r="P339" s="133">
        <f t="shared" ca="1" si="227"/>
        <v>0</v>
      </c>
      <c r="Q339" s="133">
        <f t="shared" ca="1" si="227"/>
        <v>0</v>
      </c>
      <c r="R339" s="133">
        <f t="shared" ca="1" si="227"/>
        <v>0</v>
      </c>
      <c r="S339" s="133">
        <f t="shared" ca="1" si="227"/>
        <v>0</v>
      </c>
      <c r="T339" s="133">
        <f t="shared" ca="1" si="227"/>
        <v>0</v>
      </c>
      <c r="U339" s="133">
        <f t="shared" ca="1" si="227"/>
        <v>0</v>
      </c>
      <c r="V339" s="133">
        <f t="shared" ca="1" si="227"/>
        <v>0</v>
      </c>
      <c r="W339" s="133">
        <f t="shared" ca="1" si="227"/>
        <v>0</v>
      </c>
      <c r="X339" s="133">
        <f t="shared" ca="1" si="227"/>
        <v>0</v>
      </c>
      <c r="Y339" s="133">
        <f t="shared" ca="1" si="227"/>
        <v>0</v>
      </c>
      <c r="Z339" s="133">
        <f t="shared" ca="1" si="227"/>
        <v>0</v>
      </c>
      <c r="AA339" s="133">
        <f t="shared" ca="1" si="225"/>
        <v>0</v>
      </c>
      <c r="AB339" s="133">
        <f t="shared" ca="1" si="225"/>
        <v>0</v>
      </c>
      <c r="AC339" s="133">
        <f t="shared" ca="1" si="225"/>
        <v>0</v>
      </c>
      <c r="AD339" s="133">
        <f t="shared" ca="1" si="225"/>
        <v>0</v>
      </c>
      <c r="AE339" s="133">
        <f t="shared" ca="1" si="225"/>
        <v>0</v>
      </c>
      <c r="AF339" s="133">
        <f t="shared" ca="1" si="225"/>
        <v>0</v>
      </c>
      <c r="AG339" s="133">
        <f t="shared" ca="1" si="225"/>
        <v>0</v>
      </c>
      <c r="AH339" s="133">
        <f t="shared" ca="1" si="225"/>
        <v>0</v>
      </c>
      <c r="AI339" s="133">
        <f t="shared" ca="1" si="225"/>
        <v>0</v>
      </c>
      <c r="AJ339" s="133">
        <f t="shared" ca="1" si="225"/>
        <v>0</v>
      </c>
      <c r="AK339" s="133">
        <f t="shared" ca="1" si="225"/>
        <v>0</v>
      </c>
      <c r="AL339" s="133">
        <f t="shared" ca="1" si="225"/>
        <v>0</v>
      </c>
      <c r="AM339" s="133">
        <f t="shared" ca="1" si="225"/>
        <v>0</v>
      </c>
      <c r="AN339" s="133">
        <f t="shared" ca="1" si="225"/>
        <v>0</v>
      </c>
      <c r="AO339" s="133">
        <f t="shared" ca="1" si="225"/>
        <v>0</v>
      </c>
      <c r="AP339" s="133">
        <f t="shared" ca="1" si="225"/>
        <v>0</v>
      </c>
      <c r="AQ339" s="133">
        <f t="shared" ca="1" si="225"/>
        <v>0</v>
      </c>
      <c r="AR339" s="133">
        <f t="shared" ca="1" si="225"/>
        <v>0</v>
      </c>
      <c r="AS339" s="133">
        <f t="shared" ca="1" si="225"/>
        <v>0</v>
      </c>
      <c r="AT339" s="133">
        <f t="shared" ca="1" si="225"/>
        <v>0</v>
      </c>
      <c r="AU339" s="133">
        <f t="shared" ca="1" si="225"/>
        <v>0</v>
      </c>
      <c r="AV339" s="133">
        <f t="shared" ca="1" si="225"/>
        <v>0</v>
      </c>
      <c r="AW339" s="133">
        <f t="shared" ca="1" si="225"/>
        <v>0</v>
      </c>
      <c r="AX339" s="133">
        <f t="shared" ca="1" si="225"/>
        <v>0</v>
      </c>
      <c r="AY339" s="133">
        <f t="shared" ca="1" si="225"/>
        <v>0</v>
      </c>
      <c r="AZ339" s="133">
        <f t="shared" ca="1" si="225"/>
        <v>0</v>
      </c>
      <c r="BA339" s="133">
        <f t="shared" ca="1" si="225"/>
        <v>0</v>
      </c>
      <c r="BB339" s="133">
        <f t="shared" ca="1" si="225"/>
        <v>0</v>
      </c>
      <c r="BC339" s="133">
        <f t="shared" ca="1" si="225"/>
        <v>0</v>
      </c>
      <c r="BD339" s="133">
        <f t="shared" ca="1" si="225"/>
        <v>0</v>
      </c>
      <c r="BE339" s="133">
        <f t="shared" ca="1" si="225"/>
        <v>0</v>
      </c>
      <c r="BF339" s="133">
        <f t="shared" ca="1" si="225"/>
        <v>0</v>
      </c>
      <c r="BG339" s="133">
        <f t="shared" ca="1" si="225"/>
        <v>0</v>
      </c>
      <c r="BH339" s="133">
        <f t="shared" ref="BH339" ca="1" si="228">IFERROR(BH326/BH$324,0)</f>
        <v>0</v>
      </c>
    </row>
    <row r="340" spans="1:60">
      <c r="A340" s="104"/>
      <c r="B340" s="104"/>
      <c r="C340" s="104"/>
      <c r="D340" s="104"/>
      <c r="E340" s="104"/>
      <c r="F340" s="114" t="s">
        <v>10</v>
      </c>
      <c r="G340" s="104"/>
      <c r="H340" s="125"/>
      <c r="I340" s="125"/>
      <c r="J340" s="125"/>
      <c r="K340" s="133">
        <f t="shared" ca="1" si="227"/>
        <v>0</v>
      </c>
      <c r="L340" s="133">
        <f t="shared" ca="1" si="225"/>
        <v>0</v>
      </c>
      <c r="M340" s="133">
        <f t="shared" ca="1" si="225"/>
        <v>0</v>
      </c>
      <c r="N340" s="133">
        <f t="shared" ca="1" si="225"/>
        <v>0</v>
      </c>
      <c r="O340" s="133">
        <f t="shared" ca="1" si="225"/>
        <v>0</v>
      </c>
      <c r="P340" s="133">
        <f t="shared" ca="1" si="225"/>
        <v>0</v>
      </c>
      <c r="Q340" s="133">
        <f t="shared" ca="1" si="225"/>
        <v>0</v>
      </c>
      <c r="R340" s="133">
        <f t="shared" ca="1" si="225"/>
        <v>0</v>
      </c>
      <c r="S340" s="133">
        <f t="shared" ca="1" si="225"/>
        <v>0</v>
      </c>
      <c r="T340" s="133">
        <f t="shared" ca="1" si="225"/>
        <v>0</v>
      </c>
      <c r="U340" s="133">
        <f t="shared" ca="1" si="225"/>
        <v>0</v>
      </c>
      <c r="V340" s="133">
        <f t="shared" ca="1" si="225"/>
        <v>0</v>
      </c>
      <c r="W340" s="133">
        <f t="shared" ca="1" si="225"/>
        <v>0</v>
      </c>
      <c r="X340" s="133">
        <f t="shared" ca="1" si="225"/>
        <v>0</v>
      </c>
      <c r="Y340" s="133">
        <f t="shared" ca="1" si="225"/>
        <v>0</v>
      </c>
      <c r="Z340" s="133">
        <f t="shared" ca="1" si="225"/>
        <v>0</v>
      </c>
      <c r="AA340" s="133">
        <f t="shared" ca="1" si="225"/>
        <v>0</v>
      </c>
      <c r="AB340" s="133">
        <f t="shared" ca="1" si="225"/>
        <v>0</v>
      </c>
      <c r="AC340" s="133">
        <f t="shared" ca="1" si="225"/>
        <v>0</v>
      </c>
      <c r="AD340" s="133">
        <f t="shared" ca="1" si="225"/>
        <v>0</v>
      </c>
      <c r="AE340" s="133">
        <f t="shared" ca="1" si="225"/>
        <v>0</v>
      </c>
      <c r="AF340" s="133">
        <f t="shared" ca="1" si="225"/>
        <v>0</v>
      </c>
      <c r="AG340" s="133">
        <f t="shared" ca="1" si="225"/>
        <v>0</v>
      </c>
      <c r="AH340" s="133">
        <f t="shared" ca="1" si="225"/>
        <v>0</v>
      </c>
      <c r="AI340" s="133">
        <f t="shared" ca="1" si="225"/>
        <v>0</v>
      </c>
      <c r="AJ340" s="133">
        <f t="shared" ca="1" si="225"/>
        <v>0</v>
      </c>
      <c r="AK340" s="133">
        <f t="shared" ca="1" si="225"/>
        <v>0</v>
      </c>
      <c r="AL340" s="133">
        <f t="shared" ca="1" si="225"/>
        <v>0</v>
      </c>
      <c r="AM340" s="133">
        <f t="shared" ca="1" si="225"/>
        <v>0</v>
      </c>
      <c r="AN340" s="133">
        <f t="shared" ca="1" si="225"/>
        <v>0</v>
      </c>
      <c r="AO340" s="133">
        <f t="shared" ca="1" si="225"/>
        <v>0</v>
      </c>
      <c r="AP340" s="133">
        <f t="shared" ca="1" si="225"/>
        <v>0</v>
      </c>
      <c r="AQ340" s="133">
        <f t="shared" ca="1" si="225"/>
        <v>0</v>
      </c>
      <c r="AR340" s="133">
        <f t="shared" ca="1" si="225"/>
        <v>0</v>
      </c>
      <c r="AS340" s="133">
        <f t="shared" ca="1" si="225"/>
        <v>0</v>
      </c>
      <c r="AT340" s="133">
        <f t="shared" ca="1" si="225"/>
        <v>0</v>
      </c>
      <c r="AU340" s="133">
        <f t="shared" ca="1" si="225"/>
        <v>0</v>
      </c>
      <c r="AV340" s="133">
        <f t="shared" ca="1" si="225"/>
        <v>0</v>
      </c>
      <c r="AW340" s="133">
        <f t="shared" ca="1" si="225"/>
        <v>0</v>
      </c>
      <c r="AX340" s="133">
        <f t="shared" ca="1" si="225"/>
        <v>0</v>
      </c>
      <c r="AY340" s="133">
        <f t="shared" ca="1" si="225"/>
        <v>0</v>
      </c>
      <c r="AZ340" s="133">
        <f t="shared" ca="1" si="225"/>
        <v>0</v>
      </c>
      <c r="BA340" s="133">
        <f t="shared" ca="1" si="225"/>
        <v>0</v>
      </c>
      <c r="BB340" s="133">
        <f t="shared" ca="1" si="225"/>
        <v>0</v>
      </c>
      <c r="BC340" s="133">
        <f t="shared" ca="1" si="225"/>
        <v>0</v>
      </c>
      <c r="BD340" s="133">
        <f t="shared" ca="1" si="225"/>
        <v>0</v>
      </c>
      <c r="BE340" s="133">
        <f t="shared" ca="1" si="225"/>
        <v>0</v>
      </c>
      <c r="BF340" s="133">
        <f t="shared" ca="1" si="225"/>
        <v>0</v>
      </c>
      <c r="BG340" s="133">
        <f t="shared" ca="1" si="225"/>
        <v>0</v>
      </c>
      <c r="BH340" s="133">
        <f t="shared" ref="BH340" ca="1" si="229">IFERROR(BH327/BH$324,0)</f>
        <v>0</v>
      </c>
    </row>
    <row r="341" spans="1:60">
      <c r="A341" s="104"/>
      <c r="B341" s="104"/>
      <c r="C341" s="104"/>
      <c r="D341" s="104"/>
      <c r="E341" s="104"/>
      <c r="F341" s="114" t="s">
        <v>6</v>
      </c>
      <c r="G341" s="104"/>
      <c r="H341" s="125"/>
      <c r="I341" s="125"/>
      <c r="J341" s="125"/>
      <c r="K341" s="133">
        <f t="shared" ca="1" si="227"/>
        <v>5.0950158702678314E-2</v>
      </c>
      <c r="L341" s="133">
        <f t="shared" ca="1" si="225"/>
        <v>5.3834557497131535E-2</v>
      </c>
      <c r="M341" s="133">
        <f t="shared" ca="1" si="225"/>
        <v>5.3834557497131535E-2</v>
      </c>
      <c r="N341" s="133">
        <f t="shared" ca="1" si="225"/>
        <v>8.0000345626220798E-2</v>
      </c>
      <c r="O341" s="133">
        <f t="shared" ca="1" si="225"/>
        <v>8.0000345626220798E-2</v>
      </c>
      <c r="P341" s="133">
        <f t="shared" ca="1" si="225"/>
        <v>8.0000345626220798E-2</v>
      </c>
      <c r="Q341" s="133">
        <f t="shared" ca="1" si="225"/>
        <v>8.0000345626220798E-2</v>
      </c>
      <c r="R341" s="133">
        <f t="shared" ca="1" si="225"/>
        <v>8.0000345626220798E-2</v>
      </c>
      <c r="S341" s="133">
        <f t="shared" ca="1" si="225"/>
        <v>8.0000345626220798E-2</v>
      </c>
      <c r="T341" s="133">
        <f t="shared" ca="1" si="225"/>
        <v>8.0000345626220798E-2</v>
      </c>
      <c r="U341" s="133">
        <f t="shared" ca="1" si="225"/>
        <v>0</v>
      </c>
      <c r="V341" s="133">
        <f t="shared" ca="1" si="225"/>
        <v>0</v>
      </c>
      <c r="W341" s="133">
        <f t="shared" ca="1" si="225"/>
        <v>0</v>
      </c>
      <c r="X341" s="133">
        <f t="shared" ca="1" si="225"/>
        <v>0</v>
      </c>
      <c r="Y341" s="133">
        <f t="shared" ca="1" si="225"/>
        <v>0</v>
      </c>
      <c r="Z341" s="133">
        <f t="shared" ca="1" si="225"/>
        <v>0</v>
      </c>
      <c r="AA341" s="133">
        <f t="shared" ca="1" si="225"/>
        <v>0</v>
      </c>
      <c r="AB341" s="133">
        <f t="shared" ca="1" si="225"/>
        <v>0</v>
      </c>
      <c r="AC341" s="133">
        <f t="shared" ca="1" si="225"/>
        <v>0</v>
      </c>
      <c r="AD341" s="133">
        <f t="shared" ca="1" si="225"/>
        <v>0</v>
      </c>
      <c r="AE341" s="133">
        <f t="shared" ca="1" si="225"/>
        <v>0</v>
      </c>
      <c r="AF341" s="133">
        <f t="shared" ca="1" si="225"/>
        <v>0</v>
      </c>
      <c r="AG341" s="133">
        <f t="shared" ca="1" si="225"/>
        <v>0</v>
      </c>
      <c r="AH341" s="133">
        <f t="shared" ca="1" si="225"/>
        <v>0</v>
      </c>
      <c r="AI341" s="133">
        <f t="shared" ca="1" si="225"/>
        <v>0</v>
      </c>
      <c r="AJ341" s="133">
        <f t="shared" ca="1" si="225"/>
        <v>0</v>
      </c>
      <c r="AK341" s="133">
        <f t="shared" ca="1" si="225"/>
        <v>0</v>
      </c>
      <c r="AL341" s="133">
        <f t="shared" ca="1" si="225"/>
        <v>0</v>
      </c>
      <c r="AM341" s="133">
        <f t="shared" ca="1" si="225"/>
        <v>0</v>
      </c>
      <c r="AN341" s="133">
        <f t="shared" ca="1" si="225"/>
        <v>0</v>
      </c>
      <c r="AO341" s="133">
        <f t="shared" ca="1" si="225"/>
        <v>0</v>
      </c>
      <c r="AP341" s="133">
        <f t="shared" ca="1" si="225"/>
        <v>0</v>
      </c>
      <c r="AQ341" s="133">
        <f t="shared" ca="1" si="225"/>
        <v>0</v>
      </c>
      <c r="AR341" s="133">
        <f t="shared" ca="1" si="225"/>
        <v>0</v>
      </c>
      <c r="AS341" s="133">
        <f t="shared" ca="1" si="225"/>
        <v>0</v>
      </c>
      <c r="AT341" s="133">
        <f t="shared" ca="1" si="225"/>
        <v>0</v>
      </c>
      <c r="AU341" s="133">
        <f t="shared" ca="1" si="225"/>
        <v>0</v>
      </c>
      <c r="AV341" s="133">
        <f t="shared" ca="1" si="225"/>
        <v>0</v>
      </c>
      <c r="AW341" s="133">
        <f t="shared" ca="1" si="225"/>
        <v>0</v>
      </c>
      <c r="AX341" s="133">
        <f t="shared" ca="1" si="225"/>
        <v>0</v>
      </c>
      <c r="AY341" s="133">
        <f t="shared" ca="1" si="225"/>
        <v>0</v>
      </c>
      <c r="AZ341" s="133">
        <f t="shared" ca="1" si="225"/>
        <v>0</v>
      </c>
      <c r="BA341" s="133">
        <f t="shared" ca="1" si="225"/>
        <v>0</v>
      </c>
      <c r="BB341" s="133">
        <f t="shared" ca="1" si="225"/>
        <v>0</v>
      </c>
      <c r="BC341" s="133">
        <f t="shared" ca="1" si="225"/>
        <v>0</v>
      </c>
      <c r="BD341" s="133">
        <f t="shared" ca="1" si="225"/>
        <v>0</v>
      </c>
      <c r="BE341" s="133">
        <f t="shared" ca="1" si="225"/>
        <v>0</v>
      </c>
      <c r="BF341" s="133">
        <f t="shared" ca="1" si="225"/>
        <v>0</v>
      </c>
      <c r="BG341" s="133">
        <f t="shared" ca="1" si="225"/>
        <v>0</v>
      </c>
      <c r="BH341" s="133">
        <f t="shared" ref="BH341" ca="1" si="230">IFERROR(BH328/BH$324,0)</f>
        <v>0</v>
      </c>
    </row>
    <row r="342" spans="1:60">
      <c r="A342" s="104"/>
      <c r="B342" s="104"/>
      <c r="C342" s="104"/>
      <c r="D342" s="104"/>
      <c r="E342" s="104"/>
      <c r="F342" s="114" t="s">
        <v>132</v>
      </c>
      <c r="G342" s="104"/>
      <c r="H342" s="125"/>
      <c r="I342" s="125"/>
      <c r="J342" s="125"/>
      <c r="K342" s="133">
        <f t="shared" ca="1" si="227"/>
        <v>0</v>
      </c>
      <c r="L342" s="133">
        <f t="shared" ca="1" si="225"/>
        <v>0</v>
      </c>
      <c r="M342" s="133">
        <f t="shared" ca="1" si="225"/>
        <v>0</v>
      </c>
      <c r="N342" s="133">
        <f t="shared" ca="1" si="225"/>
        <v>0</v>
      </c>
      <c r="O342" s="133">
        <f t="shared" ca="1" si="225"/>
        <v>0</v>
      </c>
      <c r="P342" s="133">
        <f t="shared" ca="1" si="225"/>
        <v>0</v>
      </c>
      <c r="Q342" s="133">
        <f t="shared" ca="1" si="225"/>
        <v>0</v>
      </c>
      <c r="R342" s="133">
        <f t="shared" ca="1" si="225"/>
        <v>0</v>
      </c>
      <c r="S342" s="133">
        <f t="shared" ca="1" si="225"/>
        <v>0</v>
      </c>
      <c r="T342" s="133">
        <f t="shared" ca="1" si="225"/>
        <v>0</v>
      </c>
      <c r="U342" s="133">
        <f t="shared" ca="1" si="225"/>
        <v>0</v>
      </c>
      <c r="V342" s="133">
        <f t="shared" ca="1" si="225"/>
        <v>0</v>
      </c>
      <c r="W342" s="133">
        <f t="shared" ca="1" si="225"/>
        <v>0</v>
      </c>
      <c r="X342" s="133">
        <f t="shared" ca="1" si="225"/>
        <v>0</v>
      </c>
      <c r="Y342" s="133">
        <f t="shared" ca="1" si="225"/>
        <v>0</v>
      </c>
      <c r="Z342" s="133">
        <f t="shared" ca="1" si="225"/>
        <v>0</v>
      </c>
      <c r="AA342" s="133">
        <f t="shared" ca="1" si="225"/>
        <v>0</v>
      </c>
      <c r="AB342" s="133">
        <f t="shared" ca="1" si="225"/>
        <v>0</v>
      </c>
      <c r="AC342" s="133">
        <f t="shared" ca="1" si="225"/>
        <v>0</v>
      </c>
      <c r="AD342" s="133">
        <f t="shared" ca="1" si="225"/>
        <v>0</v>
      </c>
      <c r="AE342" s="133">
        <f t="shared" ca="1" si="225"/>
        <v>0</v>
      </c>
      <c r="AF342" s="133">
        <f t="shared" ca="1" si="225"/>
        <v>0</v>
      </c>
      <c r="AG342" s="133">
        <f t="shared" ca="1" si="225"/>
        <v>0</v>
      </c>
      <c r="AH342" s="133">
        <f t="shared" ca="1" si="225"/>
        <v>0</v>
      </c>
      <c r="AI342" s="133">
        <f t="shared" ca="1" si="225"/>
        <v>0</v>
      </c>
      <c r="AJ342" s="133">
        <f t="shared" ca="1" si="225"/>
        <v>0</v>
      </c>
      <c r="AK342" s="133">
        <f t="shared" ca="1" si="225"/>
        <v>0</v>
      </c>
      <c r="AL342" s="133">
        <f t="shared" ca="1" si="225"/>
        <v>0</v>
      </c>
      <c r="AM342" s="133">
        <f t="shared" ca="1" si="225"/>
        <v>0</v>
      </c>
      <c r="AN342" s="133">
        <f t="shared" ca="1" si="225"/>
        <v>0</v>
      </c>
      <c r="AO342" s="133">
        <f t="shared" ca="1" si="225"/>
        <v>0</v>
      </c>
      <c r="AP342" s="133">
        <f t="shared" ca="1" si="225"/>
        <v>0</v>
      </c>
      <c r="AQ342" s="133">
        <f t="shared" ca="1" si="225"/>
        <v>0</v>
      </c>
      <c r="AR342" s="133">
        <f t="shared" ca="1" si="225"/>
        <v>0</v>
      </c>
      <c r="AS342" s="133">
        <f t="shared" ca="1" si="225"/>
        <v>0</v>
      </c>
      <c r="AT342" s="133">
        <f t="shared" ca="1" si="225"/>
        <v>0</v>
      </c>
      <c r="AU342" s="133">
        <f t="shared" ca="1" si="225"/>
        <v>0</v>
      </c>
      <c r="AV342" s="133">
        <f t="shared" ca="1" si="225"/>
        <v>0</v>
      </c>
      <c r="AW342" s="133">
        <f t="shared" ca="1" si="225"/>
        <v>0</v>
      </c>
      <c r="AX342" s="133">
        <f t="shared" ca="1" si="225"/>
        <v>0</v>
      </c>
      <c r="AY342" s="133">
        <f t="shared" ca="1" si="225"/>
        <v>0</v>
      </c>
      <c r="AZ342" s="133">
        <f t="shared" ca="1" si="225"/>
        <v>0</v>
      </c>
      <c r="BA342" s="133">
        <f t="shared" ca="1" si="225"/>
        <v>0</v>
      </c>
      <c r="BB342" s="133">
        <f t="shared" ca="1" si="225"/>
        <v>0</v>
      </c>
      <c r="BC342" s="133">
        <f t="shared" ca="1" si="225"/>
        <v>0</v>
      </c>
      <c r="BD342" s="133">
        <f t="shared" ca="1" si="225"/>
        <v>0</v>
      </c>
      <c r="BE342" s="133">
        <f t="shared" ca="1" si="225"/>
        <v>0</v>
      </c>
      <c r="BF342" s="133">
        <f t="shared" ca="1" si="225"/>
        <v>0</v>
      </c>
      <c r="BG342" s="133">
        <f t="shared" ca="1" si="225"/>
        <v>0</v>
      </c>
      <c r="BH342" s="133">
        <f t="shared" ref="BH342" ca="1" si="231">IFERROR(BH329/BH$324,0)</f>
        <v>0</v>
      </c>
    </row>
    <row r="343" spans="1:60">
      <c r="A343" s="104"/>
      <c r="B343" s="104"/>
      <c r="C343" s="104"/>
      <c r="D343" s="104"/>
      <c r="E343" s="104"/>
      <c r="F343" s="114" t="s">
        <v>133</v>
      </c>
      <c r="G343" s="104"/>
      <c r="H343" s="125"/>
      <c r="I343" s="125"/>
      <c r="J343" s="125"/>
      <c r="K343" s="133">
        <f t="shared" ca="1" si="227"/>
        <v>0</v>
      </c>
      <c r="L343" s="133">
        <f t="shared" ca="1" si="225"/>
        <v>0</v>
      </c>
      <c r="M343" s="133">
        <f t="shared" ca="1" si="225"/>
        <v>0</v>
      </c>
      <c r="N343" s="133">
        <f t="shared" ca="1" si="225"/>
        <v>0</v>
      </c>
      <c r="O343" s="133">
        <f t="shared" ca="1" si="225"/>
        <v>0</v>
      </c>
      <c r="P343" s="133">
        <f t="shared" ca="1" si="225"/>
        <v>0</v>
      </c>
      <c r="Q343" s="133">
        <f t="shared" ca="1" si="225"/>
        <v>0</v>
      </c>
      <c r="R343" s="133">
        <f t="shared" ca="1" si="225"/>
        <v>0</v>
      </c>
      <c r="S343" s="133">
        <f t="shared" ca="1" si="225"/>
        <v>0</v>
      </c>
      <c r="T343" s="133">
        <f t="shared" ca="1" si="225"/>
        <v>0</v>
      </c>
      <c r="U343" s="133">
        <f t="shared" ca="1" si="225"/>
        <v>0</v>
      </c>
      <c r="V343" s="133">
        <f t="shared" ca="1" si="225"/>
        <v>0</v>
      </c>
      <c r="W343" s="133">
        <f t="shared" ca="1" si="225"/>
        <v>0</v>
      </c>
      <c r="X343" s="133">
        <f t="shared" ca="1" si="225"/>
        <v>0</v>
      </c>
      <c r="Y343" s="133">
        <f t="shared" ca="1" si="225"/>
        <v>0</v>
      </c>
      <c r="Z343" s="133">
        <f t="shared" ca="1" si="225"/>
        <v>0</v>
      </c>
      <c r="AA343" s="133">
        <f t="shared" ca="1" si="225"/>
        <v>0</v>
      </c>
      <c r="AB343" s="133">
        <f t="shared" ca="1" si="225"/>
        <v>0</v>
      </c>
      <c r="AC343" s="133">
        <f t="shared" ca="1" si="225"/>
        <v>0</v>
      </c>
      <c r="AD343" s="133">
        <f t="shared" ca="1" si="225"/>
        <v>0</v>
      </c>
      <c r="AE343" s="133">
        <f t="shared" ca="1" si="225"/>
        <v>0</v>
      </c>
      <c r="AF343" s="133">
        <f t="shared" ref="L343:BG347" ca="1" si="232">IFERROR(AF330/AF$324,0)</f>
        <v>0</v>
      </c>
      <c r="AG343" s="133">
        <f t="shared" ca="1" si="232"/>
        <v>0</v>
      </c>
      <c r="AH343" s="133">
        <f t="shared" ca="1" si="232"/>
        <v>0</v>
      </c>
      <c r="AI343" s="133">
        <f t="shared" ca="1" si="232"/>
        <v>0</v>
      </c>
      <c r="AJ343" s="133">
        <f t="shared" ca="1" si="232"/>
        <v>0</v>
      </c>
      <c r="AK343" s="133">
        <f t="shared" ca="1" si="232"/>
        <v>0</v>
      </c>
      <c r="AL343" s="133">
        <f t="shared" ca="1" si="232"/>
        <v>0</v>
      </c>
      <c r="AM343" s="133">
        <f t="shared" ca="1" si="232"/>
        <v>0</v>
      </c>
      <c r="AN343" s="133">
        <f t="shared" ca="1" si="232"/>
        <v>0</v>
      </c>
      <c r="AO343" s="133">
        <f t="shared" ca="1" si="232"/>
        <v>0</v>
      </c>
      <c r="AP343" s="133">
        <f t="shared" ca="1" si="232"/>
        <v>0</v>
      </c>
      <c r="AQ343" s="133">
        <f t="shared" ca="1" si="232"/>
        <v>0</v>
      </c>
      <c r="AR343" s="133">
        <f t="shared" ca="1" si="232"/>
        <v>0</v>
      </c>
      <c r="AS343" s="133">
        <f t="shared" ca="1" si="232"/>
        <v>0</v>
      </c>
      <c r="AT343" s="133">
        <f t="shared" ca="1" si="232"/>
        <v>0</v>
      </c>
      <c r="AU343" s="133">
        <f t="shared" ca="1" si="232"/>
        <v>0</v>
      </c>
      <c r="AV343" s="133">
        <f t="shared" ca="1" si="232"/>
        <v>0</v>
      </c>
      <c r="AW343" s="133">
        <f t="shared" ca="1" si="232"/>
        <v>0</v>
      </c>
      <c r="AX343" s="133">
        <f t="shared" ca="1" si="232"/>
        <v>0</v>
      </c>
      <c r="AY343" s="133">
        <f t="shared" ca="1" si="232"/>
        <v>0</v>
      </c>
      <c r="AZ343" s="133">
        <f t="shared" ca="1" si="232"/>
        <v>0</v>
      </c>
      <c r="BA343" s="133">
        <f t="shared" ca="1" si="232"/>
        <v>0</v>
      </c>
      <c r="BB343" s="133">
        <f t="shared" ca="1" si="232"/>
        <v>0</v>
      </c>
      <c r="BC343" s="133">
        <f t="shared" ca="1" si="232"/>
        <v>0</v>
      </c>
      <c r="BD343" s="133">
        <f t="shared" ca="1" si="232"/>
        <v>0</v>
      </c>
      <c r="BE343" s="133">
        <f t="shared" ca="1" si="232"/>
        <v>0</v>
      </c>
      <c r="BF343" s="133">
        <f t="shared" ca="1" si="232"/>
        <v>0</v>
      </c>
      <c r="BG343" s="133">
        <f t="shared" ca="1" si="232"/>
        <v>0</v>
      </c>
      <c r="BH343" s="133">
        <f t="shared" ref="BH343" ca="1" si="233">IFERROR(BH330/BH$324,0)</f>
        <v>0</v>
      </c>
    </row>
    <row r="344" spans="1:60">
      <c r="A344" s="104"/>
      <c r="B344" s="104"/>
      <c r="C344" s="104"/>
      <c r="D344" s="104"/>
      <c r="E344" s="104"/>
      <c r="F344" s="114" t="s">
        <v>126</v>
      </c>
      <c r="G344" s="104"/>
      <c r="H344" s="125"/>
      <c r="I344" s="125"/>
      <c r="J344" s="125"/>
      <c r="K344" s="133">
        <f t="shared" ca="1" si="227"/>
        <v>0</v>
      </c>
      <c r="L344" s="133">
        <f t="shared" ca="1" si="232"/>
        <v>0</v>
      </c>
      <c r="M344" s="133">
        <f t="shared" ca="1" si="232"/>
        <v>0</v>
      </c>
      <c r="N344" s="133">
        <f t="shared" ca="1" si="232"/>
        <v>0</v>
      </c>
      <c r="O344" s="133">
        <f t="shared" ca="1" si="232"/>
        <v>0</v>
      </c>
      <c r="P344" s="133">
        <f t="shared" ca="1" si="232"/>
        <v>0</v>
      </c>
      <c r="Q344" s="133">
        <f t="shared" ca="1" si="232"/>
        <v>0</v>
      </c>
      <c r="R344" s="133">
        <f t="shared" ca="1" si="232"/>
        <v>0</v>
      </c>
      <c r="S344" s="133">
        <f t="shared" ca="1" si="232"/>
        <v>0</v>
      </c>
      <c r="T344" s="133">
        <f t="shared" ca="1" si="232"/>
        <v>0</v>
      </c>
      <c r="U344" s="133">
        <f t="shared" ca="1" si="232"/>
        <v>0</v>
      </c>
      <c r="V344" s="133">
        <f t="shared" ca="1" si="232"/>
        <v>0</v>
      </c>
      <c r="W344" s="133">
        <f t="shared" ca="1" si="232"/>
        <v>0</v>
      </c>
      <c r="X344" s="133">
        <f t="shared" ca="1" si="232"/>
        <v>0</v>
      </c>
      <c r="Y344" s="133">
        <f t="shared" ca="1" si="232"/>
        <v>0</v>
      </c>
      <c r="Z344" s="133">
        <f t="shared" ca="1" si="232"/>
        <v>0</v>
      </c>
      <c r="AA344" s="133">
        <f t="shared" ca="1" si="232"/>
        <v>0</v>
      </c>
      <c r="AB344" s="133">
        <f t="shared" ca="1" si="232"/>
        <v>0</v>
      </c>
      <c r="AC344" s="133">
        <f t="shared" ca="1" si="232"/>
        <v>0</v>
      </c>
      <c r="AD344" s="133">
        <f t="shared" ca="1" si="232"/>
        <v>0</v>
      </c>
      <c r="AE344" s="133">
        <f t="shared" ca="1" si="232"/>
        <v>0</v>
      </c>
      <c r="AF344" s="133">
        <f t="shared" ca="1" si="232"/>
        <v>0</v>
      </c>
      <c r="AG344" s="133">
        <f t="shared" ca="1" si="232"/>
        <v>0</v>
      </c>
      <c r="AH344" s="133">
        <f t="shared" ca="1" si="232"/>
        <v>0</v>
      </c>
      <c r="AI344" s="133">
        <f t="shared" ca="1" si="232"/>
        <v>0</v>
      </c>
      <c r="AJ344" s="133">
        <f t="shared" ca="1" si="232"/>
        <v>0</v>
      </c>
      <c r="AK344" s="133">
        <f t="shared" ca="1" si="232"/>
        <v>0</v>
      </c>
      <c r="AL344" s="133">
        <f t="shared" ca="1" si="232"/>
        <v>0</v>
      </c>
      <c r="AM344" s="133">
        <f t="shared" ca="1" si="232"/>
        <v>0</v>
      </c>
      <c r="AN344" s="133">
        <f t="shared" ca="1" si="232"/>
        <v>0</v>
      </c>
      <c r="AO344" s="133">
        <f t="shared" ca="1" si="232"/>
        <v>0</v>
      </c>
      <c r="AP344" s="133">
        <f t="shared" ca="1" si="232"/>
        <v>0</v>
      </c>
      <c r="AQ344" s="133">
        <f t="shared" ca="1" si="232"/>
        <v>0</v>
      </c>
      <c r="AR344" s="133">
        <f t="shared" ca="1" si="232"/>
        <v>0</v>
      </c>
      <c r="AS344" s="133">
        <f t="shared" ca="1" si="232"/>
        <v>0</v>
      </c>
      <c r="AT344" s="133">
        <f t="shared" ca="1" si="232"/>
        <v>0</v>
      </c>
      <c r="AU344" s="133">
        <f t="shared" ca="1" si="232"/>
        <v>0</v>
      </c>
      <c r="AV344" s="133">
        <f t="shared" ca="1" si="232"/>
        <v>0</v>
      </c>
      <c r="AW344" s="133">
        <f t="shared" ca="1" si="232"/>
        <v>0</v>
      </c>
      <c r="AX344" s="133">
        <f t="shared" ca="1" si="232"/>
        <v>0</v>
      </c>
      <c r="AY344" s="133">
        <f t="shared" ca="1" si="232"/>
        <v>0</v>
      </c>
      <c r="AZ344" s="133">
        <f t="shared" ca="1" si="232"/>
        <v>0</v>
      </c>
      <c r="BA344" s="133">
        <f t="shared" ca="1" si="232"/>
        <v>0</v>
      </c>
      <c r="BB344" s="133">
        <f t="shared" ca="1" si="232"/>
        <v>0</v>
      </c>
      <c r="BC344" s="133">
        <f t="shared" ca="1" si="232"/>
        <v>0</v>
      </c>
      <c r="BD344" s="133">
        <f t="shared" ca="1" si="232"/>
        <v>0</v>
      </c>
      <c r="BE344" s="133">
        <f t="shared" ca="1" si="232"/>
        <v>0</v>
      </c>
      <c r="BF344" s="133">
        <f t="shared" ca="1" si="232"/>
        <v>0</v>
      </c>
      <c r="BG344" s="133">
        <f t="shared" ca="1" si="232"/>
        <v>0</v>
      </c>
      <c r="BH344" s="133">
        <f t="shared" ref="BH344" ca="1" si="234">IFERROR(BH331/BH$324,0)</f>
        <v>0</v>
      </c>
    </row>
    <row r="345" spans="1:60">
      <c r="A345" s="104"/>
      <c r="B345" s="104"/>
      <c r="C345" s="104"/>
      <c r="D345" s="104"/>
      <c r="E345" s="104"/>
      <c r="F345" s="114" t="s">
        <v>141</v>
      </c>
      <c r="G345" s="104"/>
      <c r="H345" s="125"/>
      <c r="I345" s="125"/>
      <c r="J345" s="125"/>
      <c r="K345" s="133">
        <f t="shared" ca="1" si="227"/>
        <v>1.5793726396425973E-2</v>
      </c>
      <c r="L345" s="133">
        <f t="shared" ca="1" si="232"/>
        <v>1.6687843442137557E-2</v>
      </c>
      <c r="M345" s="133">
        <f t="shared" ca="1" si="232"/>
        <v>1.6687843442137557E-2</v>
      </c>
      <c r="N345" s="133">
        <f t="shared" ca="1" si="232"/>
        <v>0.14104170072577743</v>
      </c>
      <c r="O345" s="133">
        <f t="shared" ca="1" si="232"/>
        <v>0.14104170072577743</v>
      </c>
      <c r="P345" s="133">
        <f t="shared" ca="1" si="232"/>
        <v>0.14104170072577743</v>
      </c>
      <c r="Q345" s="133">
        <f t="shared" ca="1" si="232"/>
        <v>0.14104170072577743</v>
      </c>
      <c r="R345" s="133">
        <f t="shared" ca="1" si="232"/>
        <v>0.14104170072577743</v>
      </c>
      <c r="S345" s="133">
        <f t="shared" ca="1" si="232"/>
        <v>0.14104170072577743</v>
      </c>
      <c r="T345" s="133">
        <f t="shared" ca="1" si="232"/>
        <v>0.14104170072577743</v>
      </c>
      <c r="U345" s="133">
        <f t="shared" ca="1" si="232"/>
        <v>0.15330625403525938</v>
      </c>
      <c r="V345" s="133">
        <f t="shared" ca="1" si="232"/>
        <v>0.15330625403525938</v>
      </c>
      <c r="W345" s="133">
        <f t="shared" ca="1" si="232"/>
        <v>0.15330625403525938</v>
      </c>
      <c r="X345" s="133">
        <f t="shared" ca="1" si="232"/>
        <v>0.15330625403525938</v>
      </c>
      <c r="Y345" s="133">
        <f t="shared" ca="1" si="232"/>
        <v>0.15330625403525938</v>
      </c>
      <c r="Z345" s="133">
        <f t="shared" ca="1" si="232"/>
        <v>0.15330625403525938</v>
      </c>
      <c r="AA345" s="133">
        <f t="shared" ca="1" si="232"/>
        <v>0.15330625403525938</v>
      </c>
      <c r="AB345" s="133">
        <f t="shared" ca="1" si="232"/>
        <v>0.15330625403525938</v>
      </c>
      <c r="AC345" s="133">
        <f t="shared" ca="1" si="232"/>
        <v>0.15330625403525938</v>
      </c>
      <c r="AD345" s="133">
        <f t="shared" ca="1" si="232"/>
        <v>0.15330625403525938</v>
      </c>
      <c r="AE345" s="133">
        <f t="shared" ca="1" si="232"/>
        <v>0</v>
      </c>
      <c r="AF345" s="133">
        <f t="shared" ca="1" si="232"/>
        <v>0</v>
      </c>
      <c r="AG345" s="133">
        <f t="shared" ca="1" si="232"/>
        <v>0</v>
      </c>
      <c r="AH345" s="133">
        <f t="shared" ca="1" si="232"/>
        <v>0</v>
      </c>
      <c r="AI345" s="133">
        <f t="shared" ca="1" si="232"/>
        <v>0</v>
      </c>
      <c r="AJ345" s="133">
        <f t="shared" ca="1" si="232"/>
        <v>0</v>
      </c>
      <c r="AK345" s="133">
        <f t="shared" ca="1" si="232"/>
        <v>0</v>
      </c>
      <c r="AL345" s="133">
        <f t="shared" ca="1" si="232"/>
        <v>0</v>
      </c>
      <c r="AM345" s="133">
        <f t="shared" ca="1" si="232"/>
        <v>0</v>
      </c>
      <c r="AN345" s="133">
        <f t="shared" ca="1" si="232"/>
        <v>0</v>
      </c>
      <c r="AO345" s="133">
        <f t="shared" ca="1" si="232"/>
        <v>0</v>
      </c>
      <c r="AP345" s="133">
        <f t="shared" ca="1" si="232"/>
        <v>0</v>
      </c>
      <c r="AQ345" s="133">
        <f t="shared" ca="1" si="232"/>
        <v>0</v>
      </c>
      <c r="AR345" s="133">
        <f t="shared" ca="1" si="232"/>
        <v>0</v>
      </c>
      <c r="AS345" s="133">
        <f t="shared" ca="1" si="232"/>
        <v>0</v>
      </c>
      <c r="AT345" s="133">
        <f t="shared" ca="1" si="232"/>
        <v>0</v>
      </c>
      <c r="AU345" s="133">
        <f t="shared" ca="1" si="232"/>
        <v>0</v>
      </c>
      <c r="AV345" s="133">
        <f t="shared" ca="1" si="232"/>
        <v>0</v>
      </c>
      <c r="AW345" s="133">
        <f t="shared" ca="1" si="232"/>
        <v>0</v>
      </c>
      <c r="AX345" s="133">
        <f t="shared" ca="1" si="232"/>
        <v>0</v>
      </c>
      <c r="AY345" s="133">
        <f t="shared" ca="1" si="232"/>
        <v>0</v>
      </c>
      <c r="AZ345" s="133">
        <f t="shared" ca="1" si="232"/>
        <v>0</v>
      </c>
      <c r="BA345" s="133">
        <f t="shared" ca="1" si="232"/>
        <v>0</v>
      </c>
      <c r="BB345" s="133">
        <f t="shared" ca="1" si="232"/>
        <v>0</v>
      </c>
      <c r="BC345" s="133">
        <f t="shared" ca="1" si="232"/>
        <v>0</v>
      </c>
      <c r="BD345" s="133">
        <f t="shared" ca="1" si="232"/>
        <v>0</v>
      </c>
      <c r="BE345" s="133">
        <f t="shared" ca="1" si="232"/>
        <v>0</v>
      </c>
      <c r="BF345" s="133">
        <f t="shared" ca="1" si="232"/>
        <v>0</v>
      </c>
      <c r="BG345" s="133">
        <f t="shared" ca="1" si="232"/>
        <v>0</v>
      </c>
      <c r="BH345" s="133">
        <f t="shared" ref="BH345" ca="1" si="235">IFERROR(BH332/BH$324,0)</f>
        <v>0</v>
      </c>
    </row>
    <row r="346" spans="1:60">
      <c r="A346" s="104"/>
      <c r="B346" s="104"/>
      <c r="C346" s="104"/>
      <c r="D346" s="104"/>
      <c r="E346" s="104"/>
      <c r="F346" s="114" t="s">
        <v>8</v>
      </c>
      <c r="G346" s="104"/>
      <c r="H346" s="125"/>
      <c r="I346" s="125"/>
      <c r="J346" s="125"/>
      <c r="K346" s="133">
        <f t="shared" ca="1" si="227"/>
        <v>0</v>
      </c>
      <c r="L346" s="133">
        <f t="shared" ca="1" si="232"/>
        <v>0</v>
      </c>
      <c r="M346" s="133">
        <f t="shared" ca="1" si="232"/>
        <v>0</v>
      </c>
      <c r="N346" s="133">
        <f t="shared" ca="1" si="232"/>
        <v>0</v>
      </c>
      <c r="O346" s="133">
        <f t="shared" ca="1" si="232"/>
        <v>0</v>
      </c>
      <c r="P346" s="133">
        <f t="shared" ca="1" si="232"/>
        <v>0</v>
      </c>
      <c r="Q346" s="133">
        <f t="shared" ca="1" si="232"/>
        <v>0</v>
      </c>
      <c r="R346" s="133">
        <f t="shared" ca="1" si="232"/>
        <v>0</v>
      </c>
      <c r="S346" s="133">
        <f t="shared" ca="1" si="232"/>
        <v>0</v>
      </c>
      <c r="T346" s="133">
        <f t="shared" ca="1" si="232"/>
        <v>0</v>
      </c>
      <c r="U346" s="133">
        <f t="shared" ca="1" si="232"/>
        <v>0</v>
      </c>
      <c r="V346" s="133">
        <f t="shared" ca="1" si="232"/>
        <v>0</v>
      </c>
      <c r="W346" s="133">
        <f t="shared" ca="1" si="232"/>
        <v>0</v>
      </c>
      <c r="X346" s="133">
        <f t="shared" ca="1" si="232"/>
        <v>0</v>
      </c>
      <c r="Y346" s="133">
        <f t="shared" ca="1" si="232"/>
        <v>0</v>
      </c>
      <c r="Z346" s="133">
        <f t="shared" ca="1" si="232"/>
        <v>0</v>
      </c>
      <c r="AA346" s="133">
        <f t="shared" ca="1" si="232"/>
        <v>0</v>
      </c>
      <c r="AB346" s="133">
        <f t="shared" ca="1" si="232"/>
        <v>0</v>
      </c>
      <c r="AC346" s="133">
        <f t="shared" ca="1" si="232"/>
        <v>0</v>
      </c>
      <c r="AD346" s="133">
        <f t="shared" ca="1" si="232"/>
        <v>0</v>
      </c>
      <c r="AE346" s="133">
        <f t="shared" ca="1" si="232"/>
        <v>0</v>
      </c>
      <c r="AF346" s="133">
        <f t="shared" ca="1" si="232"/>
        <v>0</v>
      </c>
      <c r="AG346" s="133">
        <f t="shared" ca="1" si="232"/>
        <v>0</v>
      </c>
      <c r="AH346" s="133">
        <f t="shared" ca="1" si="232"/>
        <v>0</v>
      </c>
      <c r="AI346" s="133">
        <f t="shared" ca="1" si="232"/>
        <v>0</v>
      </c>
      <c r="AJ346" s="133">
        <f t="shared" ca="1" si="232"/>
        <v>0</v>
      </c>
      <c r="AK346" s="133">
        <f t="shared" ca="1" si="232"/>
        <v>0</v>
      </c>
      <c r="AL346" s="133">
        <f t="shared" ca="1" si="232"/>
        <v>0</v>
      </c>
      <c r="AM346" s="133">
        <f t="shared" ca="1" si="232"/>
        <v>0</v>
      </c>
      <c r="AN346" s="133">
        <f t="shared" ca="1" si="232"/>
        <v>0</v>
      </c>
      <c r="AO346" s="133">
        <f t="shared" ca="1" si="232"/>
        <v>0</v>
      </c>
      <c r="AP346" s="133">
        <f t="shared" ca="1" si="232"/>
        <v>0</v>
      </c>
      <c r="AQ346" s="133">
        <f t="shared" ca="1" si="232"/>
        <v>0</v>
      </c>
      <c r="AR346" s="133">
        <f t="shared" ca="1" si="232"/>
        <v>0</v>
      </c>
      <c r="AS346" s="133">
        <f t="shared" ca="1" si="232"/>
        <v>0</v>
      </c>
      <c r="AT346" s="133">
        <f t="shared" ca="1" si="232"/>
        <v>0</v>
      </c>
      <c r="AU346" s="133">
        <f t="shared" ca="1" si="232"/>
        <v>0</v>
      </c>
      <c r="AV346" s="133">
        <f t="shared" ca="1" si="232"/>
        <v>0</v>
      </c>
      <c r="AW346" s="133">
        <f t="shared" ca="1" si="232"/>
        <v>0</v>
      </c>
      <c r="AX346" s="133">
        <f t="shared" ca="1" si="232"/>
        <v>0</v>
      </c>
      <c r="AY346" s="133">
        <f t="shared" ca="1" si="232"/>
        <v>0</v>
      </c>
      <c r="AZ346" s="133">
        <f t="shared" ca="1" si="232"/>
        <v>0</v>
      </c>
      <c r="BA346" s="133">
        <f t="shared" ca="1" si="232"/>
        <v>0</v>
      </c>
      <c r="BB346" s="133">
        <f t="shared" ca="1" si="232"/>
        <v>0</v>
      </c>
      <c r="BC346" s="133">
        <f t="shared" ca="1" si="232"/>
        <v>0</v>
      </c>
      <c r="BD346" s="133">
        <f t="shared" ca="1" si="232"/>
        <v>0</v>
      </c>
      <c r="BE346" s="133">
        <f t="shared" ca="1" si="232"/>
        <v>0</v>
      </c>
      <c r="BF346" s="133">
        <f t="shared" ca="1" si="232"/>
        <v>0</v>
      </c>
      <c r="BG346" s="133">
        <f t="shared" ca="1" si="232"/>
        <v>0</v>
      </c>
      <c r="BH346" s="133">
        <f t="shared" ref="BH346" ca="1" si="236">IFERROR(BH333/BH$324,0)</f>
        <v>0</v>
      </c>
    </row>
    <row r="347" spans="1:60">
      <c r="A347" s="104"/>
      <c r="B347" s="104"/>
      <c r="C347" s="104"/>
      <c r="D347" s="104"/>
      <c r="E347" s="104"/>
      <c r="F347" s="114" t="s">
        <v>198</v>
      </c>
      <c r="G347" s="104"/>
      <c r="H347" s="125"/>
      <c r="I347" s="125"/>
      <c r="J347" s="125"/>
      <c r="K347" s="133">
        <f ca="1">IFERROR(K334/K$324,0)</f>
        <v>0.93325611490089577</v>
      </c>
      <c r="L347" s="133">
        <f t="shared" ca="1" si="232"/>
        <v>0.92947759906073102</v>
      </c>
      <c r="M347" s="133">
        <f t="shared" ca="1" si="232"/>
        <v>0.92947759906073102</v>
      </c>
      <c r="N347" s="133">
        <f t="shared" ca="1" si="232"/>
        <v>0.7789579536480018</v>
      </c>
      <c r="O347" s="133">
        <f t="shared" ca="1" si="232"/>
        <v>0.7789579536480018</v>
      </c>
      <c r="P347" s="133">
        <f t="shared" ca="1" si="232"/>
        <v>0.7789579536480018</v>
      </c>
      <c r="Q347" s="133">
        <f t="shared" ca="1" si="232"/>
        <v>0.7789579536480018</v>
      </c>
      <c r="R347" s="133">
        <f t="shared" ca="1" si="232"/>
        <v>0.7789579536480018</v>
      </c>
      <c r="S347" s="133">
        <f t="shared" ca="1" si="232"/>
        <v>0.7789579536480018</v>
      </c>
      <c r="T347" s="133">
        <f t="shared" ca="1" si="232"/>
        <v>0.7789579536480018</v>
      </c>
      <c r="U347" s="133">
        <f t="shared" ca="1" si="232"/>
        <v>0.84669374596474056</v>
      </c>
      <c r="V347" s="133">
        <f t="shared" ca="1" si="232"/>
        <v>0.84669374596474056</v>
      </c>
      <c r="W347" s="133">
        <f t="shared" ca="1" si="232"/>
        <v>0.84669374596474056</v>
      </c>
      <c r="X347" s="133">
        <f t="shared" ca="1" si="232"/>
        <v>0.84669374596474056</v>
      </c>
      <c r="Y347" s="133">
        <f t="shared" ca="1" si="232"/>
        <v>0.84669374596474056</v>
      </c>
      <c r="Z347" s="133">
        <f t="shared" ca="1" si="232"/>
        <v>0.84669374596474056</v>
      </c>
      <c r="AA347" s="133">
        <f t="shared" ca="1" si="232"/>
        <v>0.84669374596474056</v>
      </c>
      <c r="AB347" s="133">
        <f t="shared" ca="1" si="232"/>
        <v>0.84669374596474056</v>
      </c>
      <c r="AC347" s="133">
        <f t="shared" ca="1" si="232"/>
        <v>0.84669374596474056</v>
      </c>
      <c r="AD347" s="133">
        <f t="shared" ca="1" si="232"/>
        <v>0.84669374596474056</v>
      </c>
      <c r="AE347" s="133">
        <f t="shared" ca="1" si="232"/>
        <v>0</v>
      </c>
      <c r="AF347" s="133">
        <f t="shared" ca="1" si="232"/>
        <v>0</v>
      </c>
      <c r="AG347" s="133">
        <f t="shared" ca="1" si="232"/>
        <v>0</v>
      </c>
      <c r="AH347" s="133">
        <f t="shared" ca="1" si="232"/>
        <v>0</v>
      </c>
      <c r="AI347" s="133">
        <f t="shared" ca="1" si="232"/>
        <v>0</v>
      </c>
      <c r="AJ347" s="133">
        <f t="shared" ca="1" si="232"/>
        <v>0</v>
      </c>
      <c r="AK347" s="133">
        <f t="shared" ca="1" si="232"/>
        <v>0</v>
      </c>
      <c r="AL347" s="133">
        <f t="shared" ca="1" si="232"/>
        <v>0</v>
      </c>
      <c r="AM347" s="133">
        <f t="shared" ca="1" si="232"/>
        <v>0</v>
      </c>
      <c r="AN347" s="133">
        <f t="shared" ca="1" si="232"/>
        <v>0</v>
      </c>
      <c r="AO347" s="133">
        <f t="shared" ca="1" si="232"/>
        <v>0</v>
      </c>
      <c r="AP347" s="133">
        <f t="shared" ca="1" si="232"/>
        <v>0</v>
      </c>
      <c r="AQ347" s="133">
        <f t="shared" ca="1" si="232"/>
        <v>0</v>
      </c>
      <c r="AR347" s="133">
        <f t="shared" ca="1" si="232"/>
        <v>0</v>
      </c>
      <c r="AS347" s="133">
        <f t="shared" ca="1" si="232"/>
        <v>0</v>
      </c>
      <c r="AT347" s="133">
        <f t="shared" ca="1" si="232"/>
        <v>0</v>
      </c>
      <c r="AU347" s="133">
        <f t="shared" ca="1" si="232"/>
        <v>0</v>
      </c>
      <c r="AV347" s="133">
        <f t="shared" ca="1" si="232"/>
        <v>0</v>
      </c>
      <c r="AW347" s="133">
        <f t="shared" ca="1" si="232"/>
        <v>0</v>
      </c>
      <c r="AX347" s="133">
        <f t="shared" ca="1" si="232"/>
        <v>0</v>
      </c>
      <c r="AY347" s="133">
        <f t="shared" ca="1" si="232"/>
        <v>0</v>
      </c>
      <c r="AZ347" s="133">
        <f t="shared" ca="1" si="232"/>
        <v>0</v>
      </c>
      <c r="BA347" s="133">
        <f t="shared" ca="1" si="232"/>
        <v>0</v>
      </c>
      <c r="BB347" s="133">
        <f t="shared" ca="1" si="232"/>
        <v>0</v>
      </c>
      <c r="BC347" s="133">
        <f t="shared" ca="1" si="232"/>
        <v>0</v>
      </c>
      <c r="BD347" s="133">
        <f t="shared" ca="1" si="232"/>
        <v>0</v>
      </c>
      <c r="BE347" s="133">
        <f t="shared" ca="1" si="232"/>
        <v>0</v>
      </c>
      <c r="BF347" s="133">
        <f t="shared" ca="1" si="232"/>
        <v>0</v>
      </c>
      <c r="BG347" s="133">
        <f t="shared" ca="1" si="232"/>
        <v>0</v>
      </c>
      <c r="BH347" s="133">
        <f t="shared" ref="BH347" ca="1" si="237">IFERROR(BH334/BH$324,0)</f>
        <v>0</v>
      </c>
    </row>
    <row r="348" spans="1:60">
      <c r="A348" s="104"/>
      <c r="B348" s="104"/>
      <c r="C348" s="104"/>
      <c r="D348" s="104"/>
      <c r="E348" s="104"/>
      <c r="F348" s="104"/>
      <c r="G348" s="104"/>
      <c r="H348" s="125"/>
      <c r="I348" s="125"/>
      <c r="J348" s="125"/>
      <c r="K348" s="125"/>
      <c r="L348" s="125"/>
      <c r="M348" s="125"/>
      <c r="N348" s="125"/>
      <c r="O348" s="125"/>
      <c r="P348" s="125"/>
      <c r="Q348" s="125"/>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row>
    <row r="349" spans="1:60">
      <c r="A349" s="104"/>
      <c r="B349" s="104"/>
      <c r="C349" s="104"/>
      <c r="D349" s="104"/>
      <c r="E349" s="124" t="s">
        <v>458</v>
      </c>
      <c r="F349" s="115" t="s">
        <v>192</v>
      </c>
      <c r="G349" s="104"/>
      <c r="H349" s="125"/>
      <c r="I349" s="125"/>
      <c r="J349" s="125"/>
      <c r="K349" s="133"/>
      <c r="L349" s="125"/>
      <c r="M349" s="125"/>
      <c r="N349" s="125"/>
      <c r="O349" s="125"/>
      <c r="P349" s="125"/>
      <c r="Q349" s="125"/>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row>
    <row r="350" spans="1:60">
      <c r="A350" s="104"/>
      <c r="B350" s="104"/>
      <c r="C350" s="104"/>
      <c r="D350" s="104"/>
      <c r="E350" s="104"/>
      <c r="F350" s="114" t="s">
        <v>127</v>
      </c>
      <c r="G350" s="104"/>
      <c r="H350" s="125"/>
      <c r="I350" s="125"/>
      <c r="J350" s="125"/>
      <c r="K350" s="125">
        <f t="shared" ref="K350:AP350" ca="1" si="238">SUMPRODUCT(OFFSET(K$7,0,0,K$2-$K$2+1,1),N(OFFSET(OFFSET(K338,0,0,1,-1*(K$2-$K$2+1)),0,K$2-$K$2+1-ROW(OFFSET($A$1,0,0,K$2-$K$2+1,1)),1,1)))</f>
        <v>0</v>
      </c>
      <c r="L350" s="125">
        <f t="shared" ca="1" si="238"/>
        <v>0</v>
      </c>
      <c r="M350" s="125">
        <f t="shared" ca="1" si="238"/>
        <v>0</v>
      </c>
      <c r="N350" s="125">
        <f t="shared" ca="1" si="238"/>
        <v>0</v>
      </c>
      <c r="O350" s="125">
        <f t="shared" ca="1" si="238"/>
        <v>0</v>
      </c>
      <c r="P350" s="125">
        <f t="shared" ca="1" si="238"/>
        <v>0</v>
      </c>
      <c r="Q350" s="125">
        <f t="shared" ca="1" si="238"/>
        <v>0</v>
      </c>
      <c r="R350" s="125">
        <f t="shared" ca="1" si="238"/>
        <v>0</v>
      </c>
      <c r="S350" s="125">
        <f t="shared" ca="1" si="238"/>
        <v>0</v>
      </c>
      <c r="T350" s="125">
        <f t="shared" ca="1" si="238"/>
        <v>0</v>
      </c>
      <c r="U350" s="125">
        <f t="shared" ca="1" si="238"/>
        <v>0</v>
      </c>
      <c r="V350" s="125">
        <f t="shared" ca="1" si="238"/>
        <v>0</v>
      </c>
      <c r="W350" s="125">
        <f t="shared" ca="1" si="238"/>
        <v>0</v>
      </c>
      <c r="X350" s="125">
        <f t="shared" ca="1" si="238"/>
        <v>0</v>
      </c>
      <c r="Y350" s="125">
        <f t="shared" ca="1" si="238"/>
        <v>0</v>
      </c>
      <c r="Z350" s="125">
        <f t="shared" ca="1" si="238"/>
        <v>0</v>
      </c>
      <c r="AA350" s="125">
        <f t="shared" ca="1" si="238"/>
        <v>0</v>
      </c>
      <c r="AB350" s="125">
        <f t="shared" ca="1" si="238"/>
        <v>0</v>
      </c>
      <c r="AC350" s="125">
        <f t="shared" ca="1" si="238"/>
        <v>0</v>
      </c>
      <c r="AD350" s="125">
        <f t="shared" ca="1" si="238"/>
        <v>0</v>
      </c>
      <c r="AE350" s="125">
        <f t="shared" ca="1" si="238"/>
        <v>0</v>
      </c>
      <c r="AF350" s="125">
        <f t="shared" ca="1" si="238"/>
        <v>0</v>
      </c>
      <c r="AG350" s="125">
        <f t="shared" ca="1" si="238"/>
        <v>0</v>
      </c>
      <c r="AH350" s="125">
        <f t="shared" ca="1" si="238"/>
        <v>0</v>
      </c>
      <c r="AI350" s="125">
        <f t="shared" ca="1" si="238"/>
        <v>0</v>
      </c>
      <c r="AJ350" s="125">
        <f t="shared" ca="1" si="238"/>
        <v>0</v>
      </c>
      <c r="AK350" s="125">
        <f t="shared" ca="1" si="238"/>
        <v>0</v>
      </c>
      <c r="AL350" s="125">
        <f t="shared" ca="1" si="238"/>
        <v>0</v>
      </c>
      <c r="AM350" s="125">
        <f t="shared" ca="1" si="238"/>
        <v>0</v>
      </c>
      <c r="AN350" s="125">
        <f t="shared" ca="1" si="238"/>
        <v>0</v>
      </c>
      <c r="AO350" s="125">
        <f t="shared" ca="1" si="238"/>
        <v>0</v>
      </c>
      <c r="AP350" s="125">
        <f t="shared" ca="1" si="238"/>
        <v>0</v>
      </c>
      <c r="AQ350" s="125">
        <f t="shared" ref="AQ350:BH350" ca="1" si="239">SUMPRODUCT(OFFSET(AQ$7,0,0,AQ$2-$K$2+1,1),N(OFFSET(OFFSET(AQ338,0,0,1,-1*(AQ$2-$K$2+1)),0,AQ$2-$K$2+1-ROW(OFFSET($A$1,0,0,AQ$2-$K$2+1,1)),1,1)))</f>
        <v>0</v>
      </c>
      <c r="AR350" s="125">
        <f t="shared" ca="1" si="239"/>
        <v>0</v>
      </c>
      <c r="AS350" s="125">
        <f t="shared" ca="1" si="239"/>
        <v>0</v>
      </c>
      <c r="AT350" s="125">
        <f t="shared" ca="1" si="239"/>
        <v>0</v>
      </c>
      <c r="AU350" s="125">
        <f t="shared" ca="1" si="239"/>
        <v>0</v>
      </c>
      <c r="AV350" s="125">
        <f t="shared" ca="1" si="239"/>
        <v>0</v>
      </c>
      <c r="AW350" s="125">
        <f t="shared" ca="1" si="239"/>
        <v>0</v>
      </c>
      <c r="AX350" s="125">
        <f t="shared" ca="1" si="239"/>
        <v>0</v>
      </c>
      <c r="AY350" s="125">
        <f t="shared" ca="1" si="239"/>
        <v>0</v>
      </c>
      <c r="AZ350" s="125">
        <f t="shared" ca="1" si="239"/>
        <v>0</v>
      </c>
      <c r="BA350" s="125">
        <f t="shared" ca="1" si="239"/>
        <v>0</v>
      </c>
      <c r="BB350" s="125">
        <f t="shared" ca="1" si="239"/>
        <v>0</v>
      </c>
      <c r="BC350" s="125">
        <f t="shared" ca="1" si="239"/>
        <v>0</v>
      </c>
      <c r="BD350" s="125">
        <f t="shared" ca="1" si="239"/>
        <v>0</v>
      </c>
      <c r="BE350" s="125">
        <f t="shared" ca="1" si="239"/>
        <v>0</v>
      </c>
      <c r="BF350" s="125">
        <f t="shared" ca="1" si="239"/>
        <v>0</v>
      </c>
      <c r="BG350" s="125">
        <f t="shared" ca="1" si="239"/>
        <v>0</v>
      </c>
      <c r="BH350" s="125">
        <f t="shared" ca="1" si="239"/>
        <v>0</v>
      </c>
    </row>
    <row r="351" spans="1:60">
      <c r="A351" s="104"/>
      <c r="B351" s="104"/>
      <c r="C351" s="104"/>
      <c r="D351" s="104"/>
      <c r="E351" s="104"/>
      <c r="F351" s="114" t="s">
        <v>131</v>
      </c>
      <c r="G351" s="104"/>
      <c r="H351" s="125"/>
      <c r="I351" s="125"/>
      <c r="J351" s="125"/>
      <c r="K351" s="125">
        <f t="shared" ref="K351:AP351" ca="1" si="240">SUMPRODUCT(OFFSET(K$7,0,0,K$2-$K$2+1,1),N(OFFSET(OFFSET(K339,0,0,1,-1*(K$2-$K$2+1)),0,K$2-$K$2+1-ROW(OFFSET($A$1,0,0,K$2-$K$2+1,1)),1,1)))</f>
        <v>0</v>
      </c>
      <c r="L351" s="125">
        <f t="shared" ca="1" si="240"/>
        <v>0</v>
      </c>
      <c r="M351" s="125">
        <f t="shared" ca="1" si="240"/>
        <v>0</v>
      </c>
      <c r="N351" s="125">
        <f t="shared" ca="1" si="240"/>
        <v>0</v>
      </c>
      <c r="O351" s="125">
        <f t="shared" ca="1" si="240"/>
        <v>0</v>
      </c>
      <c r="P351" s="125">
        <f t="shared" ca="1" si="240"/>
        <v>0</v>
      </c>
      <c r="Q351" s="125">
        <f t="shared" ca="1" si="240"/>
        <v>0</v>
      </c>
      <c r="R351" s="125">
        <f t="shared" ca="1" si="240"/>
        <v>0</v>
      </c>
      <c r="S351" s="125">
        <f t="shared" ca="1" si="240"/>
        <v>0</v>
      </c>
      <c r="T351" s="125">
        <f t="shared" ca="1" si="240"/>
        <v>0</v>
      </c>
      <c r="U351" s="125">
        <f t="shared" ca="1" si="240"/>
        <v>0</v>
      </c>
      <c r="V351" s="125">
        <f t="shared" ca="1" si="240"/>
        <v>0</v>
      </c>
      <c r="W351" s="125">
        <f t="shared" ca="1" si="240"/>
        <v>0</v>
      </c>
      <c r="X351" s="125">
        <f t="shared" ca="1" si="240"/>
        <v>0</v>
      </c>
      <c r="Y351" s="125">
        <f t="shared" ca="1" si="240"/>
        <v>0</v>
      </c>
      <c r="Z351" s="125">
        <f t="shared" ca="1" si="240"/>
        <v>0</v>
      </c>
      <c r="AA351" s="125">
        <f t="shared" ca="1" si="240"/>
        <v>0</v>
      </c>
      <c r="AB351" s="125">
        <f t="shared" ca="1" si="240"/>
        <v>0</v>
      </c>
      <c r="AC351" s="125">
        <f t="shared" ca="1" si="240"/>
        <v>0</v>
      </c>
      <c r="AD351" s="125">
        <f t="shared" ca="1" si="240"/>
        <v>0</v>
      </c>
      <c r="AE351" s="125">
        <f t="shared" ca="1" si="240"/>
        <v>0</v>
      </c>
      <c r="AF351" s="125">
        <f t="shared" ca="1" si="240"/>
        <v>0</v>
      </c>
      <c r="AG351" s="125">
        <f t="shared" ca="1" si="240"/>
        <v>0</v>
      </c>
      <c r="AH351" s="125">
        <f t="shared" ca="1" si="240"/>
        <v>0</v>
      </c>
      <c r="AI351" s="125">
        <f t="shared" ca="1" si="240"/>
        <v>0</v>
      </c>
      <c r="AJ351" s="125">
        <f t="shared" ca="1" si="240"/>
        <v>0</v>
      </c>
      <c r="AK351" s="125">
        <f t="shared" ca="1" si="240"/>
        <v>0</v>
      </c>
      <c r="AL351" s="125">
        <f t="shared" ca="1" si="240"/>
        <v>0</v>
      </c>
      <c r="AM351" s="125">
        <f t="shared" ca="1" si="240"/>
        <v>0</v>
      </c>
      <c r="AN351" s="125">
        <f t="shared" ca="1" si="240"/>
        <v>0</v>
      </c>
      <c r="AO351" s="125">
        <f t="shared" ca="1" si="240"/>
        <v>0</v>
      </c>
      <c r="AP351" s="125">
        <f t="shared" ca="1" si="240"/>
        <v>0</v>
      </c>
      <c r="AQ351" s="125">
        <f t="shared" ref="AQ351:BH351" ca="1" si="241">SUMPRODUCT(OFFSET(AQ$7,0,0,AQ$2-$K$2+1,1),N(OFFSET(OFFSET(AQ339,0,0,1,-1*(AQ$2-$K$2+1)),0,AQ$2-$K$2+1-ROW(OFFSET($A$1,0,0,AQ$2-$K$2+1,1)),1,1)))</f>
        <v>0</v>
      </c>
      <c r="AR351" s="125">
        <f t="shared" ca="1" si="241"/>
        <v>0</v>
      </c>
      <c r="AS351" s="125">
        <f t="shared" ca="1" si="241"/>
        <v>0</v>
      </c>
      <c r="AT351" s="125">
        <f t="shared" ca="1" si="241"/>
        <v>0</v>
      </c>
      <c r="AU351" s="125">
        <f t="shared" ca="1" si="241"/>
        <v>0</v>
      </c>
      <c r="AV351" s="125">
        <f t="shared" ca="1" si="241"/>
        <v>0</v>
      </c>
      <c r="AW351" s="125">
        <f t="shared" ca="1" si="241"/>
        <v>0</v>
      </c>
      <c r="AX351" s="125">
        <f t="shared" ca="1" si="241"/>
        <v>0</v>
      </c>
      <c r="AY351" s="125">
        <f t="shared" ca="1" si="241"/>
        <v>0</v>
      </c>
      <c r="AZ351" s="125">
        <f t="shared" ca="1" si="241"/>
        <v>0</v>
      </c>
      <c r="BA351" s="125">
        <f t="shared" ca="1" si="241"/>
        <v>0</v>
      </c>
      <c r="BB351" s="125">
        <f t="shared" ca="1" si="241"/>
        <v>0</v>
      </c>
      <c r="BC351" s="125">
        <f t="shared" ca="1" si="241"/>
        <v>0</v>
      </c>
      <c r="BD351" s="125">
        <f t="shared" ca="1" si="241"/>
        <v>0</v>
      </c>
      <c r="BE351" s="125">
        <f t="shared" ca="1" si="241"/>
        <v>0</v>
      </c>
      <c r="BF351" s="125">
        <f t="shared" ca="1" si="241"/>
        <v>0</v>
      </c>
      <c r="BG351" s="125">
        <f t="shared" ca="1" si="241"/>
        <v>0</v>
      </c>
      <c r="BH351" s="125">
        <f t="shared" ca="1" si="241"/>
        <v>0</v>
      </c>
    </row>
    <row r="352" spans="1:60">
      <c r="A352" s="104"/>
      <c r="B352" s="104"/>
      <c r="C352" s="104"/>
      <c r="D352" s="104"/>
      <c r="E352" s="104"/>
      <c r="F352" s="114" t="s">
        <v>10</v>
      </c>
      <c r="G352" s="104"/>
      <c r="H352" s="125"/>
      <c r="I352" s="125"/>
      <c r="J352" s="125"/>
      <c r="K352" s="125">
        <f t="shared" ref="K352:AP352" ca="1" si="242">SUMPRODUCT(OFFSET(K$7,0,0,K$2-$K$2+1,1),N(OFFSET(OFFSET(K340,0,0,1,-1*(K$2-$K$2+1)),0,K$2-$K$2+1-ROW(OFFSET($A$1,0,0,K$2-$K$2+1,1)),1,1)))</f>
        <v>0</v>
      </c>
      <c r="L352" s="125">
        <f t="shared" ca="1" si="242"/>
        <v>0</v>
      </c>
      <c r="M352" s="125">
        <f t="shared" ca="1" si="242"/>
        <v>0</v>
      </c>
      <c r="N352" s="125">
        <f t="shared" ca="1" si="242"/>
        <v>0</v>
      </c>
      <c r="O352" s="125">
        <f t="shared" ca="1" si="242"/>
        <v>0</v>
      </c>
      <c r="P352" s="125">
        <f t="shared" ca="1" si="242"/>
        <v>0</v>
      </c>
      <c r="Q352" s="125">
        <f t="shared" ca="1" si="242"/>
        <v>0</v>
      </c>
      <c r="R352" s="125">
        <f t="shared" ca="1" si="242"/>
        <v>0</v>
      </c>
      <c r="S352" s="125">
        <f t="shared" ca="1" si="242"/>
        <v>0</v>
      </c>
      <c r="T352" s="125">
        <f t="shared" ca="1" si="242"/>
        <v>0</v>
      </c>
      <c r="U352" s="125">
        <f t="shared" ca="1" si="242"/>
        <v>0</v>
      </c>
      <c r="V352" s="125">
        <f t="shared" ca="1" si="242"/>
        <v>0</v>
      </c>
      <c r="W352" s="125">
        <f t="shared" ca="1" si="242"/>
        <v>0</v>
      </c>
      <c r="X352" s="125">
        <f t="shared" ca="1" si="242"/>
        <v>0</v>
      </c>
      <c r="Y352" s="125">
        <f t="shared" ca="1" si="242"/>
        <v>0</v>
      </c>
      <c r="Z352" s="125">
        <f t="shared" ca="1" si="242"/>
        <v>0</v>
      </c>
      <c r="AA352" s="125">
        <f t="shared" ca="1" si="242"/>
        <v>0</v>
      </c>
      <c r="AB352" s="125">
        <f t="shared" ca="1" si="242"/>
        <v>0</v>
      </c>
      <c r="AC352" s="125">
        <f t="shared" ca="1" si="242"/>
        <v>0</v>
      </c>
      <c r="AD352" s="125">
        <f t="shared" ca="1" si="242"/>
        <v>0</v>
      </c>
      <c r="AE352" s="125">
        <f t="shared" ca="1" si="242"/>
        <v>0</v>
      </c>
      <c r="AF352" s="125">
        <f t="shared" ca="1" si="242"/>
        <v>0</v>
      </c>
      <c r="AG352" s="125">
        <f t="shared" ca="1" si="242"/>
        <v>0</v>
      </c>
      <c r="AH352" s="125">
        <f t="shared" ca="1" si="242"/>
        <v>0</v>
      </c>
      <c r="AI352" s="125">
        <f t="shared" ca="1" si="242"/>
        <v>0</v>
      </c>
      <c r="AJ352" s="125">
        <f t="shared" ca="1" si="242"/>
        <v>0</v>
      </c>
      <c r="AK352" s="125">
        <f t="shared" ca="1" si="242"/>
        <v>0</v>
      </c>
      <c r="AL352" s="125">
        <f t="shared" ca="1" si="242"/>
        <v>0</v>
      </c>
      <c r="AM352" s="125">
        <f t="shared" ca="1" si="242"/>
        <v>0</v>
      </c>
      <c r="AN352" s="125">
        <f t="shared" ca="1" si="242"/>
        <v>0</v>
      </c>
      <c r="AO352" s="125">
        <f t="shared" ca="1" si="242"/>
        <v>0</v>
      </c>
      <c r="AP352" s="125">
        <f t="shared" ca="1" si="242"/>
        <v>0</v>
      </c>
      <c r="AQ352" s="125">
        <f t="shared" ref="AQ352:BH352" ca="1" si="243">SUMPRODUCT(OFFSET(AQ$7,0,0,AQ$2-$K$2+1,1),N(OFFSET(OFFSET(AQ340,0,0,1,-1*(AQ$2-$K$2+1)),0,AQ$2-$K$2+1-ROW(OFFSET($A$1,0,0,AQ$2-$K$2+1,1)),1,1)))</f>
        <v>0</v>
      </c>
      <c r="AR352" s="125">
        <f t="shared" ca="1" si="243"/>
        <v>0</v>
      </c>
      <c r="AS352" s="125">
        <f t="shared" ca="1" si="243"/>
        <v>0</v>
      </c>
      <c r="AT352" s="125">
        <f t="shared" ca="1" si="243"/>
        <v>0</v>
      </c>
      <c r="AU352" s="125">
        <f t="shared" ca="1" si="243"/>
        <v>0</v>
      </c>
      <c r="AV352" s="125">
        <f t="shared" ca="1" si="243"/>
        <v>0</v>
      </c>
      <c r="AW352" s="125">
        <f t="shared" ca="1" si="243"/>
        <v>0</v>
      </c>
      <c r="AX352" s="125">
        <f t="shared" ca="1" si="243"/>
        <v>0</v>
      </c>
      <c r="AY352" s="125">
        <f t="shared" ca="1" si="243"/>
        <v>0</v>
      </c>
      <c r="AZ352" s="125">
        <f t="shared" ca="1" si="243"/>
        <v>0</v>
      </c>
      <c r="BA352" s="125">
        <f t="shared" ca="1" si="243"/>
        <v>0</v>
      </c>
      <c r="BB352" s="125">
        <f t="shared" ca="1" si="243"/>
        <v>0</v>
      </c>
      <c r="BC352" s="125">
        <f t="shared" ca="1" si="243"/>
        <v>0</v>
      </c>
      <c r="BD352" s="125">
        <f t="shared" ca="1" si="243"/>
        <v>0</v>
      </c>
      <c r="BE352" s="125">
        <f t="shared" ca="1" si="243"/>
        <v>0</v>
      </c>
      <c r="BF352" s="125">
        <f t="shared" ca="1" si="243"/>
        <v>0</v>
      </c>
      <c r="BG352" s="125">
        <f t="shared" ca="1" si="243"/>
        <v>0</v>
      </c>
      <c r="BH352" s="125">
        <f t="shared" ca="1" si="243"/>
        <v>0</v>
      </c>
    </row>
    <row r="353" spans="1:60">
      <c r="A353" s="104"/>
      <c r="B353" s="104"/>
      <c r="C353" s="104"/>
      <c r="D353" s="104"/>
      <c r="E353" s="104"/>
      <c r="F353" s="114" t="s">
        <v>6</v>
      </c>
      <c r="G353" s="104"/>
      <c r="H353" s="125"/>
      <c r="I353" s="125"/>
      <c r="J353" s="125"/>
      <c r="K353" s="125">
        <f t="shared" ref="K353:AP353" ca="1" si="244">SUMPRODUCT(OFFSET(K$7,0,0,K$2-$K$2+1,1),N(OFFSET(OFFSET(K341,0,0,1,-1*(K$2-$K$2+1)),0,K$2-$K$2+1-ROW(OFFSET($A$1,0,0,K$2-$K$2+1,1)),1,1)))</f>
        <v>0</v>
      </c>
      <c r="L353" s="125">
        <f t="shared" ca="1" si="244"/>
        <v>1711685.1720349835</v>
      </c>
      <c r="M353" s="125">
        <f t="shared" ca="1" si="244"/>
        <v>5135055.5161049506</v>
      </c>
      <c r="N353" s="125">
        <f t="shared" ca="1" si="244"/>
        <v>10270111.032209901</v>
      </c>
      <c r="O353" s="125">
        <f t="shared" ca="1" si="244"/>
        <v>15706125.513327301</v>
      </c>
      <c r="P353" s="125">
        <f t="shared" ca="1" si="244"/>
        <v>12884673.099282233</v>
      </c>
      <c r="Q353" s="125">
        <f t="shared" ca="1" si="244"/>
        <v>8652494.4782146309</v>
      </c>
      <c r="R353" s="125">
        <f t="shared" ca="1" si="244"/>
        <v>3009589.650124494</v>
      </c>
      <c r="S353" s="125">
        <f t="shared" ca="1" si="244"/>
        <v>3009589.650124494</v>
      </c>
      <c r="T353" s="125">
        <f t="shared" ca="1" si="244"/>
        <v>3009589.650124494</v>
      </c>
      <c r="U353" s="125">
        <f t="shared" ca="1" si="244"/>
        <v>3009589.650124494</v>
      </c>
      <c r="V353" s="125">
        <f t="shared" ca="1" si="244"/>
        <v>2708630.6851120442</v>
      </c>
      <c r="W353" s="125">
        <f t="shared" ca="1" si="244"/>
        <v>2106712.7550871456</v>
      </c>
      <c r="X353" s="125">
        <f t="shared" ca="1" si="244"/>
        <v>1203835.8600497975</v>
      </c>
      <c r="Y353" s="125">
        <f t="shared" ca="1" si="244"/>
        <v>0</v>
      </c>
      <c r="Z353" s="125">
        <f t="shared" ca="1" si="244"/>
        <v>0</v>
      </c>
      <c r="AA353" s="125">
        <f t="shared" ca="1" si="244"/>
        <v>0</v>
      </c>
      <c r="AB353" s="125">
        <f t="shared" ca="1" si="244"/>
        <v>0</v>
      </c>
      <c r="AC353" s="125">
        <f t="shared" ca="1" si="244"/>
        <v>0</v>
      </c>
      <c r="AD353" s="125">
        <f t="shared" ca="1" si="244"/>
        <v>0</v>
      </c>
      <c r="AE353" s="125">
        <f t="shared" ca="1" si="244"/>
        <v>0</v>
      </c>
      <c r="AF353" s="125">
        <f t="shared" ca="1" si="244"/>
        <v>0</v>
      </c>
      <c r="AG353" s="125">
        <f t="shared" ca="1" si="244"/>
        <v>0</v>
      </c>
      <c r="AH353" s="125">
        <f t="shared" ca="1" si="244"/>
        <v>0</v>
      </c>
      <c r="AI353" s="125">
        <f t="shared" ca="1" si="244"/>
        <v>0</v>
      </c>
      <c r="AJ353" s="125">
        <f t="shared" ca="1" si="244"/>
        <v>0</v>
      </c>
      <c r="AK353" s="125">
        <f t="shared" ca="1" si="244"/>
        <v>0</v>
      </c>
      <c r="AL353" s="125">
        <f t="shared" ca="1" si="244"/>
        <v>0</v>
      </c>
      <c r="AM353" s="125">
        <f t="shared" ca="1" si="244"/>
        <v>0</v>
      </c>
      <c r="AN353" s="125">
        <f t="shared" ca="1" si="244"/>
        <v>0</v>
      </c>
      <c r="AO353" s="125">
        <f t="shared" ca="1" si="244"/>
        <v>0</v>
      </c>
      <c r="AP353" s="125">
        <f t="shared" ca="1" si="244"/>
        <v>0</v>
      </c>
      <c r="AQ353" s="125">
        <f t="shared" ref="AQ353:BH353" ca="1" si="245">SUMPRODUCT(OFFSET(AQ$7,0,0,AQ$2-$K$2+1,1),N(OFFSET(OFFSET(AQ341,0,0,1,-1*(AQ$2-$K$2+1)),0,AQ$2-$K$2+1-ROW(OFFSET($A$1,0,0,AQ$2-$K$2+1,1)),1,1)))</f>
        <v>0</v>
      </c>
      <c r="AR353" s="125">
        <f t="shared" ca="1" si="245"/>
        <v>0</v>
      </c>
      <c r="AS353" s="125">
        <f t="shared" ca="1" si="245"/>
        <v>0</v>
      </c>
      <c r="AT353" s="125">
        <f t="shared" ca="1" si="245"/>
        <v>0</v>
      </c>
      <c r="AU353" s="125">
        <f t="shared" ca="1" si="245"/>
        <v>0</v>
      </c>
      <c r="AV353" s="125">
        <f t="shared" ca="1" si="245"/>
        <v>0</v>
      </c>
      <c r="AW353" s="125">
        <f t="shared" ca="1" si="245"/>
        <v>0</v>
      </c>
      <c r="AX353" s="125">
        <f t="shared" ca="1" si="245"/>
        <v>0</v>
      </c>
      <c r="AY353" s="125">
        <f t="shared" ca="1" si="245"/>
        <v>0</v>
      </c>
      <c r="AZ353" s="125">
        <f t="shared" ca="1" si="245"/>
        <v>0</v>
      </c>
      <c r="BA353" s="125">
        <f t="shared" ca="1" si="245"/>
        <v>0</v>
      </c>
      <c r="BB353" s="125">
        <f t="shared" ca="1" si="245"/>
        <v>0</v>
      </c>
      <c r="BC353" s="125">
        <f t="shared" ca="1" si="245"/>
        <v>0</v>
      </c>
      <c r="BD353" s="125">
        <f t="shared" ca="1" si="245"/>
        <v>0</v>
      </c>
      <c r="BE353" s="125">
        <f t="shared" ca="1" si="245"/>
        <v>0</v>
      </c>
      <c r="BF353" s="125">
        <f t="shared" ca="1" si="245"/>
        <v>0</v>
      </c>
      <c r="BG353" s="125">
        <f t="shared" ca="1" si="245"/>
        <v>0</v>
      </c>
      <c r="BH353" s="125">
        <f t="shared" ca="1" si="245"/>
        <v>0</v>
      </c>
    </row>
    <row r="354" spans="1:60">
      <c r="A354" s="104"/>
      <c r="B354" s="104"/>
      <c r="C354" s="104"/>
      <c r="D354" s="104"/>
      <c r="E354" s="104"/>
      <c r="F354" s="114" t="s">
        <v>132</v>
      </c>
      <c r="G354" s="104"/>
      <c r="H354" s="125"/>
      <c r="I354" s="125"/>
      <c r="J354" s="125"/>
      <c r="K354" s="125">
        <f t="shared" ref="K354:AP354" ca="1" si="246">SUMPRODUCT(OFFSET(K$7,0,0,K$2-$K$2+1,1),N(OFFSET(OFFSET(K342,0,0,1,-1*(K$2-$K$2+1)),0,K$2-$K$2+1-ROW(OFFSET($A$1,0,0,K$2-$K$2+1,1)),1,1)))</f>
        <v>0</v>
      </c>
      <c r="L354" s="125">
        <f t="shared" ca="1" si="246"/>
        <v>0</v>
      </c>
      <c r="M354" s="125">
        <f t="shared" ca="1" si="246"/>
        <v>0</v>
      </c>
      <c r="N354" s="125">
        <f t="shared" ca="1" si="246"/>
        <v>0</v>
      </c>
      <c r="O354" s="125">
        <f t="shared" ca="1" si="246"/>
        <v>0</v>
      </c>
      <c r="P354" s="125">
        <f t="shared" ca="1" si="246"/>
        <v>0</v>
      </c>
      <c r="Q354" s="125">
        <f t="shared" ca="1" si="246"/>
        <v>0</v>
      </c>
      <c r="R354" s="125">
        <f t="shared" ca="1" si="246"/>
        <v>0</v>
      </c>
      <c r="S354" s="125">
        <f t="shared" ca="1" si="246"/>
        <v>0</v>
      </c>
      <c r="T354" s="125">
        <f t="shared" ca="1" si="246"/>
        <v>0</v>
      </c>
      <c r="U354" s="125">
        <f t="shared" ca="1" si="246"/>
        <v>0</v>
      </c>
      <c r="V354" s="125">
        <f t="shared" ca="1" si="246"/>
        <v>0</v>
      </c>
      <c r="W354" s="125">
        <f t="shared" ca="1" si="246"/>
        <v>0</v>
      </c>
      <c r="X354" s="125">
        <f t="shared" ca="1" si="246"/>
        <v>0</v>
      </c>
      <c r="Y354" s="125">
        <f t="shared" ca="1" si="246"/>
        <v>0</v>
      </c>
      <c r="Z354" s="125">
        <f t="shared" ca="1" si="246"/>
        <v>0</v>
      </c>
      <c r="AA354" s="125">
        <f t="shared" ca="1" si="246"/>
        <v>0</v>
      </c>
      <c r="AB354" s="125">
        <f t="shared" ca="1" si="246"/>
        <v>0</v>
      </c>
      <c r="AC354" s="125">
        <f t="shared" ca="1" si="246"/>
        <v>0</v>
      </c>
      <c r="AD354" s="125">
        <f t="shared" ca="1" si="246"/>
        <v>0</v>
      </c>
      <c r="AE354" s="125">
        <f t="shared" ca="1" si="246"/>
        <v>0</v>
      </c>
      <c r="AF354" s="125">
        <f t="shared" ca="1" si="246"/>
        <v>0</v>
      </c>
      <c r="AG354" s="125">
        <f t="shared" ca="1" si="246"/>
        <v>0</v>
      </c>
      <c r="AH354" s="125">
        <f t="shared" ca="1" si="246"/>
        <v>0</v>
      </c>
      <c r="AI354" s="125">
        <f t="shared" ca="1" si="246"/>
        <v>0</v>
      </c>
      <c r="AJ354" s="125">
        <f t="shared" ca="1" si="246"/>
        <v>0</v>
      </c>
      <c r="AK354" s="125">
        <f t="shared" ca="1" si="246"/>
        <v>0</v>
      </c>
      <c r="AL354" s="125">
        <f t="shared" ca="1" si="246"/>
        <v>0</v>
      </c>
      <c r="AM354" s="125">
        <f t="shared" ca="1" si="246"/>
        <v>0</v>
      </c>
      <c r="AN354" s="125">
        <f t="shared" ca="1" si="246"/>
        <v>0</v>
      </c>
      <c r="AO354" s="125">
        <f t="shared" ca="1" si="246"/>
        <v>0</v>
      </c>
      <c r="AP354" s="125">
        <f t="shared" ca="1" si="246"/>
        <v>0</v>
      </c>
      <c r="AQ354" s="125">
        <f t="shared" ref="AQ354:BH354" ca="1" si="247">SUMPRODUCT(OFFSET(AQ$7,0,0,AQ$2-$K$2+1,1),N(OFFSET(OFFSET(AQ342,0,0,1,-1*(AQ$2-$K$2+1)),0,AQ$2-$K$2+1-ROW(OFFSET($A$1,0,0,AQ$2-$K$2+1,1)),1,1)))</f>
        <v>0</v>
      </c>
      <c r="AR354" s="125">
        <f t="shared" ca="1" si="247"/>
        <v>0</v>
      </c>
      <c r="AS354" s="125">
        <f t="shared" ca="1" si="247"/>
        <v>0</v>
      </c>
      <c r="AT354" s="125">
        <f t="shared" ca="1" si="247"/>
        <v>0</v>
      </c>
      <c r="AU354" s="125">
        <f t="shared" ca="1" si="247"/>
        <v>0</v>
      </c>
      <c r="AV354" s="125">
        <f t="shared" ca="1" si="247"/>
        <v>0</v>
      </c>
      <c r="AW354" s="125">
        <f t="shared" ca="1" si="247"/>
        <v>0</v>
      </c>
      <c r="AX354" s="125">
        <f t="shared" ca="1" si="247"/>
        <v>0</v>
      </c>
      <c r="AY354" s="125">
        <f t="shared" ca="1" si="247"/>
        <v>0</v>
      </c>
      <c r="AZ354" s="125">
        <f t="shared" ca="1" si="247"/>
        <v>0</v>
      </c>
      <c r="BA354" s="125">
        <f t="shared" ca="1" si="247"/>
        <v>0</v>
      </c>
      <c r="BB354" s="125">
        <f t="shared" ca="1" si="247"/>
        <v>0</v>
      </c>
      <c r="BC354" s="125">
        <f t="shared" ca="1" si="247"/>
        <v>0</v>
      </c>
      <c r="BD354" s="125">
        <f t="shared" ca="1" si="247"/>
        <v>0</v>
      </c>
      <c r="BE354" s="125">
        <f t="shared" ca="1" si="247"/>
        <v>0</v>
      </c>
      <c r="BF354" s="125">
        <f t="shared" ca="1" si="247"/>
        <v>0</v>
      </c>
      <c r="BG354" s="125">
        <f t="shared" ca="1" si="247"/>
        <v>0</v>
      </c>
      <c r="BH354" s="125">
        <f t="shared" ca="1" si="247"/>
        <v>0</v>
      </c>
    </row>
    <row r="355" spans="1:60">
      <c r="A355" s="104"/>
      <c r="B355" s="104"/>
      <c r="C355" s="104"/>
      <c r="D355" s="104"/>
      <c r="E355" s="104"/>
      <c r="F355" s="114" t="s">
        <v>133</v>
      </c>
      <c r="G355" s="104"/>
      <c r="H355" s="125"/>
      <c r="I355" s="125"/>
      <c r="J355" s="125"/>
      <c r="K355" s="125">
        <f t="shared" ref="K355:AP355" ca="1" si="248">SUMPRODUCT(OFFSET(K$7,0,0,K$2-$K$2+1,1),N(OFFSET(OFFSET(K343,0,0,1,-1*(K$2-$K$2+1)),0,K$2-$K$2+1-ROW(OFFSET($A$1,0,0,K$2-$K$2+1,1)),1,1)))</f>
        <v>0</v>
      </c>
      <c r="L355" s="125">
        <f t="shared" ca="1" si="248"/>
        <v>0</v>
      </c>
      <c r="M355" s="125">
        <f t="shared" ca="1" si="248"/>
        <v>0</v>
      </c>
      <c r="N355" s="125">
        <f t="shared" ca="1" si="248"/>
        <v>0</v>
      </c>
      <c r="O355" s="125">
        <f t="shared" ca="1" si="248"/>
        <v>0</v>
      </c>
      <c r="P355" s="125">
        <f t="shared" ca="1" si="248"/>
        <v>0</v>
      </c>
      <c r="Q355" s="125">
        <f t="shared" ca="1" si="248"/>
        <v>0</v>
      </c>
      <c r="R355" s="125">
        <f t="shared" ca="1" si="248"/>
        <v>0</v>
      </c>
      <c r="S355" s="125">
        <f t="shared" ca="1" si="248"/>
        <v>0</v>
      </c>
      <c r="T355" s="125">
        <f t="shared" ca="1" si="248"/>
        <v>0</v>
      </c>
      <c r="U355" s="125">
        <f t="shared" ca="1" si="248"/>
        <v>0</v>
      </c>
      <c r="V355" s="125">
        <f t="shared" ca="1" si="248"/>
        <v>0</v>
      </c>
      <c r="W355" s="125">
        <f t="shared" ca="1" si="248"/>
        <v>0</v>
      </c>
      <c r="X355" s="125">
        <f t="shared" ca="1" si="248"/>
        <v>0</v>
      </c>
      <c r="Y355" s="125">
        <f t="shared" ca="1" si="248"/>
        <v>0</v>
      </c>
      <c r="Z355" s="125">
        <f t="shared" ca="1" si="248"/>
        <v>0</v>
      </c>
      <c r="AA355" s="125">
        <f t="shared" ca="1" si="248"/>
        <v>0</v>
      </c>
      <c r="AB355" s="125">
        <f t="shared" ca="1" si="248"/>
        <v>0</v>
      </c>
      <c r="AC355" s="125">
        <f t="shared" ca="1" si="248"/>
        <v>0</v>
      </c>
      <c r="AD355" s="125">
        <f t="shared" ca="1" si="248"/>
        <v>0</v>
      </c>
      <c r="AE355" s="125">
        <f t="shared" ca="1" si="248"/>
        <v>0</v>
      </c>
      <c r="AF355" s="125">
        <f t="shared" ca="1" si="248"/>
        <v>0</v>
      </c>
      <c r="AG355" s="125">
        <f t="shared" ca="1" si="248"/>
        <v>0</v>
      </c>
      <c r="AH355" s="125">
        <f t="shared" ca="1" si="248"/>
        <v>0</v>
      </c>
      <c r="AI355" s="125">
        <f t="shared" ca="1" si="248"/>
        <v>0</v>
      </c>
      <c r="AJ355" s="125">
        <f t="shared" ca="1" si="248"/>
        <v>0</v>
      </c>
      <c r="AK355" s="125">
        <f t="shared" ca="1" si="248"/>
        <v>0</v>
      </c>
      <c r="AL355" s="125">
        <f t="shared" ca="1" si="248"/>
        <v>0</v>
      </c>
      <c r="AM355" s="125">
        <f t="shared" ca="1" si="248"/>
        <v>0</v>
      </c>
      <c r="AN355" s="125">
        <f t="shared" ca="1" si="248"/>
        <v>0</v>
      </c>
      <c r="AO355" s="125">
        <f t="shared" ca="1" si="248"/>
        <v>0</v>
      </c>
      <c r="AP355" s="125">
        <f t="shared" ca="1" si="248"/>
        <v>0</v>
      </c>
      <c r="AQ355" s="125">
        <f t="shared" ref="AQ355:BH355" ca="1" si="249">SUMPRODUCT(OFFSET(AQ$7,0,0,AQ$2-$K$2+1,1),N(OFFSET(OFFSET(AQ343,0,0,1,-1*(AQ$2-$K$2+1)),0,AQ$2-$K$2+1-ROW(OFFSET($A$1,0,0,AQ$2-$K$2+1,1)),1,1)))</f>
        <v>0</v>
      </c>
      <c r="AR355" s="125">
        <f t="shared" ca="1" si="249"/>
        <v>0</v>
      </c>
      <c r="AS355" s="125">
        <f t="shared" ca="1" si="249"/>
        <v>0</v>
      </c>
      <c r="AT355" s="125">
        <f t="shared" ca="1" si="249"/>
        <v>0</v>
      </c>
      <c r="AU355" s="125">
        <f t="shared" ca="1" si="249"/>
        <v>0</v>
      </c>
      <c r="AV355" s="125">
        <f t="shared" ca="1" si="249"/>
        <v>0</v>
      </c>
      <c r="AW355" s="125">
        <f t="shared" ca="1" si="249"/>
        <v>0</v>
      </c>
      <c r="AX355" s="125">
        <f t="shared" ca="1" si="249"/>
        <v>0</v>
      </c>
      <c r="AY355" s="125">
        <f t="shared" ca="1" si="249"/>
        <v>0</v>
      </c>
      <c r="AZ355" s="125">
        <f t="shared" ca="1" si="249"/>
        <v>0</v>
      </c>
      <c r="BA355" s="125">
        <f t="shared" ca="1" si="249"/>
        <v>0</v>
      </c>
      <c r="BB355" s="125">
        <f t="shared" ca="1" si="249"/>
        <v>0</v>
      </c>
      <c r="BC355" s="125">
        <f t="shared" ca="1" si="249"/>
        <v>0</v>
      </c>
      <c r="BD355" s="125">
        <f t="shared" ca="1" si="249"/>
        <v>0</v>
      </c>
      <c r="BE355" s="125">
        <f t="shared" ca="1" si="249"/>
        <v>0</v>
      </c>
      <c r="BF355" s="125">
        <f t="shared" ca="1" si="249"/>
        <v>0</v>
      </c>
      <c r="BG355" s="125">
        <f t="shared" ca="1" si="249"/>
        <v>0</v>
      </c>
      <c r="BH355" s="125">
        <f t="shared" ca="1" si="249"/>
        <v>0</v>
      </c>
    </row>
    <row r="356" spans="1:60">
      <c r="A356" s="104"/>
      <c r="B356" s="104"/>
      <c r="C356" s="104"/>
      <c r="D356" s="104"/>
      <c r="E356" s="104"/>
      <c r="F356" s="114" t="s">
        <v>126</v>
      </c>
      <c r="G356" s="104"/>
      <c r="H356" s="125"/>
      <c r="I356" s="125"/>
      <c r="J356" s="125"/>
      <c r="K356" s="125">
        <f t="shared" ref="K356:AP356" ca="1" si="250">SUMPRODUCT(OFFSET(K$7,0,0,K$2-$K$2+1,1),N(OFFSET(OFFSET(K344,0,0,1,-1*(K$2-$K$2+1)),0,K$2-$K$2+1-ROW(OFFSET($A$1,0,0,K$2-$K$2+1,1)),1,1)))</f>
        <v>0</v>
      </c>
      <c r="L356" s="125">
        <f t="shared" ca="1" si="250"/>
        <v>0</v>
      </c>
      <c r="M356" s="125">
        <f t="shared" ca="1" si="250"/>
        <v>0</v>
      </c>
      <c r="N356" s="125">
        <f t="shared" ca="1" si="250"/>
        <v>0</v>
      </c>
      <c r="O356" s="125">
        <f t="shared" ca="1" si="250"/>
        <v>0</v>
      </c>
      <c r="P356" s="125">
        <f t="shared" ca="1" si="250"/>
        <v>0</v>
      </c>
      <c r="Q356" s="125">
        <f t="shared" ca="1" si="250"/>
        <v>0</v>
      </c>
      <c r="R356" s="125">
        <f t="shared" ca="1" si="250"/>
        <v>0</v>
      </c>
      <c r="S356" s="125">
        <f t="shared" ca="1" si="250"/>
        <v>0</v>
      </c>
      <c r="T356" s="125">
        <f t="shared" ca="1" si="250"/>
        <v>0</v>
      </c>
      <c r="U356" s="125">
        <f t="shared" ca="1" si="250"/>
        <v>0</v>
      </c>
      <c r="V356" s="125">
        <f t="shared" ca="1" si="250"/>
        <v>0</v>
      </c>
      <c r="W356" s="125">
        <f t="shared" ca="1" si="250"/>
        <v>0</v>
      </c>
      <c r="X356" s="125">
        <f t="shared" ca="1" si="250"/>
        <v>0</v>
      </c>
      <c r="Y356" s="125">
        <f t="shared" ca="1" si="250"/>
        <v>0</v>
      </c>
      <c r="Z356" s="125">
        <f t="shared" ca="1" si="250"/>
        <v>0</v>
      </c>
      <c r="AA356" s="125">
        <f t="shared" ca="1" si="250"/>
        <v>0</v>
      </c>
      <c r="AB356" s="125">
        <f t="shared" ca="1" si="250"/>
        <v>0</v>
      </c>
      <c r="AC356" s="125">
        <f t="shared" ca="1" si="250"/>
        <v>0</v>
      </c>
      <c r="AD356" s="125">
        <f t="shared" ca="1" si="250"/>
        <v>0</v>
      </c>
      <c r="AE356" s="125">
        <f t="shared" ca="1" si="250"/>
        <v>0</v>
      </c>
      <c r="AF356" s="125">
        <f t="shared" ca="1" si="250"/>
        <v>0</v>
      </c>
      <c r="AG356" s="125">
        <f t="shared" ca="1" si="250"/>
        <v>0</v>
      </c>
      <c r="AH356" s="125">
        <f t="shared" ca="1" si="250"/>
        <v>0</v>
      </c>
      <c r="AI356" s="125">
        <f t="shared" ca="1" si="250"/>
        <v>0</v>
      </c>
      <c r="AJ356" s="125">
        <f t="shared" ca="1" si="250"/>
        <v>0</v>
      </c>
      <c r="AK356" s="125">
        <f t="shared" ca="1" si="250"/>
        <v>0</v>
      </c>
      <c r="AL356" s="125">
        <f t="shared" ca="1" si="250"/>
        <v>0</v>
      </c>
      <c r="AM356" s="125">
        <f t="shared" ca="1" si="250"/>
        <v>0</v>
      </c>
      <c r="AN356" s="125">
        <f t="shared" ca="1" si="250"/>
        <v>0</v>
      </c>
      <c r="AO356" s="125">
        <f t="shared" ca="1" si="250"/>
        <v>0</v>
      </c>
      <c r="AP356" s="125">
        <f t="shared" ca="1" si="250"/>
        <v>0</v>
      </c>
      <c r="AQ356" s="125">
        <f t="shared" ref="AQ356:BH356" ca="1" si="251">SUMPRODUCT(OFFSET(AQ$7,0,0,AQ$2-$K$2+1,1),N(OFFSET(OFFSET(AQ344,0,0,1,-1*(AQ$2-$K$2+1)),0,AQ$2-$K$2+1-ROW(OFFSET($A$1,0,0,AQ$2-$K$2+1,1)),1,1)))</f>
        <v>0</v>
      </c>
      <c r="AR356" s="125">
        <f t="shared" ca="1" si="251"/>
        <v>0</v>
      </c>
      <c r="AS356" s="125">
        <f t="shared" ca="1" si="251"/>
        <v>0</v>
      </c>
      <c r="AT356" s="125">
        <f t="shared" ca="1" si="251"/>
        <v>0</v>
      </c>
      <c r="AU356" s="125">
        <f t="shared" ca="1" si="251"/>
        <v>0</v>
      </c>
      <c r="AV356" s="125">
        <f t="shared" ca="1" si="251"/>
        <v>0</v>
      </c>
      <c r="AW356" s="125">
        <f t="shared" ca="1" si="251"/>
        <v>0</v>
      </c>
      <c r="AX356" s="125">
        <f t="shared" ca="1" si="251"/>
        <v>0</v>
      </c>
      <c r="AY356" s="125">
        <f t="shared" ca="1" si="251"/>
        <v>0</v>
      </c>
      <c r="AZ356" s="125">
        <f t="shared" ca="1" si="251"/>
        <v>0</v>
      </c>
      <c r="BA356" s="125">
        <f t="shared" ca="1" si="251"/>
        <v>0</v>
      </c>
      <c r="BB356" s="125">
        <f t="shared" ca="1" si="251"/>
        <v>0</v>
      </c>
      <c r="BC356" s="125">
        <f t="shared" ca="1" si="251"/>
        <v>0</v>
      </c>
      <c r="BD356" s="125">
        <f t="shared" ca="1" si="251"/>
        <v>0</v>
      </c>
      <c r="BE356" s="125">
        <f t="shared" ca="1" si="251"/>
        <v>0</v>
      </c>
      <c r="BF356" s="125">
        <f t="shared" ca="1" si="251"/>
        <v>0</v>
      </c>
      <c r="BG356" s="125">
        <f t="shared" ca="1" si="251"/>
        <v>0</v>
      </c>
      <c r="BH356" s="125">
        <f t="shared" ca="1" si="251"/>
        <v>0</v>
      </c>
    </row>
    <row r="357" spans="1:60">
      <c r="A357" s="104"/>
      <c r="B357" s="104"/>
      <c r="C357" s="104"/>
      <c r="D357" s="104"/>
      <c r="E357" s="104"/>
      <c r="F357" s="114" t="s">
        <v>141</v>
      </c>
      <c r="G357" s="104"/>
      <c r="H357" s="125"/>
      <c r="I357" s="125"/>
      <c r="J357" s="125"/>
      <c r="K357" s="125">
        <f t="shared" ref="K357:AP357" ca="1" si="252">SUMPRODUCT(OFFSET(K$7,0,0,K$2-$K$2+1,1),N(OFFSET(OFFSET(K345,0,0,1,-1*(K$2-$K$2+1)),0,K$2-$K$2+1-ROW(OFFSET($A$1,0,0,K$2-$K$2+1,1)),1,1)))</f>
        <v>0</v>
      </c>
      <c r="L357" s="125">
        <f t="shared" ca="1" si="252"/>
        <v>530594.76108204445</v>
      </c>
      <c r="M357" s="125">
        <f t="shared" ca="1" si="252"/>
        <v>1591784.2832461335</v>
      </c>
      <c r="N357" s="125">
        <f t="shared" ca="1" si="252"/>
        <v>3183568.566492267</v>
      </c>
      <c r="O357" s="125">
        <f t="shared" ca="1" si="252"/>
        <v>5305947.6108204443</v>
      </c>
      <c r="P357" s="125">
        <f t="shared" ca="1" si="252"/>
        <v>5305947.6108204443</v>
      </c>
      <c r="Q357" s="125">
        <f t="shared" ca="1" si="252"/>
        <v>5305947.6108204443</v>
      </c>
      <c r="R357" s="125">
        <f t="shared" ca="1" si="252"/>
        <v>5305947.6108204443</v>
      </c>
      <c r="S357" s="125">
        <f t="shared" ca="1" si="252"/>
        <v>5305947.6108204443</v>
      </c>
      <c r="T357" s="125">
        <f t="shared" ca="1" si="252"/>
        <v>5305947.6108204443</v>
      </c>
      <c r="U357" s="125">
        <f t="shared" ca="1" si="252"/>
        <v>5305947.6108204443</v>
      </c>
      <c r="V357" s="125">
        <f t="shared" ca="1" si="252"/>
        <v>5305947.6108204443</v>
      </c>
      <c r="W357" s="125">
        <f t="shared" ca="1" si="252"/>
        <v>5305947.6108204443</v>
      </c>
      <c r="X357" s="125">
        <f t="shared" ca="1" si="252"/>
        <v>5305947.6108204443</v>
      </c>
      <c r="Y357" s="125">
        <f t="shared" ca="1" si="252"/>
        <v>5305947.6108204443</v>
      </c>
      <c r="Z357" s="125">
        <f t="shared" ca="1" si="252"/>
        <v>5305947.6108204443</v>
      </c>
      <c r="AA357" s="125">
        <f t="shared" ca="1" si="252"/>
        <v>5305947.6108204443</v>
      </c>
      <c r="AB357" s="125">
        <f t="shared" ca="1" si="252"/>
        <v>5305947.6108204443</v>
      </c>
      <c r="AC357" s="125">
        <f t="shared" ca="1" si="252"/>
        <v>5305947.6108204443</v>
      </c>
      <c r="AD357" s="125">
        <f t="shared" ca="1" si="252"/>
        <v>5305947.6108204443</v>
      </c>
      <c r="AE357" s="125">
        <f t="shared" ca="1" si="252"/>
        <v>5305947.6108204443</v>
      </c>
      <c r="AF357" s="125">
        <f t="shared" ca="1" si="252"/>
        <v>4775352.8497384004</v>
      </c>
      <c r="AG357" s="125">
        <f t="shared" ca="1" si="252"/>
        <v>3714163.3275743113</v>
      </c>
      <c r="AH357" s="125">
        <f t="shared" ca="1" si="252"/>
        <v>2122379.0443281778</v>
      </c>
      <c r="AI357" s="125">
        <f t="shared" ca="1" si="252"/>
        <v>0</v>
      </c>
      <c r="AJ357" s="125">
        <f t="shared" ca="1" si="252"/>
        <v>0</v>
      </c>
      <c r="AK357" s="125">
        <f t="shared" ca="1" si="252"/>
        <v>0</v>
      </c>
      <c r="AL357" s="125">
        <f t="shared" ca="1" si="252"/>
        <v>0</v>
      </c>
      <c r="AM357" s="125">
        <f t="shared" ca="1" si="252"/>
        <v>0</v>
      </c>
      <c r="AN357" s="125">
        <f t="shared" ca="1" si="252"/>
        <v>0</v>
      </c>
      <c r="AO357" s="125">
        <f t="shared" ca="1" si="252"/>
        <v>0</v>
      </c>
      <c r="AP357" s="125">
        <f t="shared" ca="1" si="252"/>
        <v>0</v>
      </c>
      <c r="AQ357" s="125">
        <f t="shared" ref="AQ357:BH357" ca="1" si="253">SUMPRODUCT(OFFSET(AQ$7,0,0,AQ$2-$K$2+1,1),N(OFFSET(OFFSET(AQ345,0,0,1,-1*(AQ$2-$K$2+1)),0,AQ$2-$K$2+1-ROW(OFFSET($A$1,0,0,AQ$2-$K$2+1,1)),1,1)))</f>
        <v>0</v>
      </c>
      <c r="AR357" s="125">
        <f t="shared" ca="1" si="253"/>
        <v>0</v>
      </c>
      <c r="AS357" s="125">
        <f t="shared" ca="1" si="253"/>
        <v>0</v>
      </c>
      <c r="AT357" s="125">
        <f t="shared" ca="1" si="253"/>
        <v>0</v>
      </c>
      <c r="AU357" s="125">
        <f t="shared" ca="1" si="253"/>
        <v>0</v>
      </c>
      <c r="AV357" s="125">
        <f t="shared" ca="1" si="253"/>
        <v>0</v>
      </c>
      <c r="AW357" s="125">
        <f t="shared" ca="1" si="253"/>
        <v>0</v>
      </c>
      <c r="AX357" s="125">
        <f t="shared" ca="1" si="253"/>
        <v>0</v>
      </c>
      <c r="AY357" s="125">
        <f t="shared" ca="1" si="253"/>
        <v>0</v>
      </c>
      <c r="AZ357" s="125">
        <f t="shared" ca="1" si="253"/>
        <v>0</v>
      </c>
      <c r="BA357" s="125">
        <f t="shared" ca="1" si="253"/>
        <v>0</v>
      </c>
      <c r="BB357" s="125">
        <f t="shared" ca="1" si="253"/>
        <v>0</v>
      </c>
      <c r="BC357" s="125">
        <f t="shared" ca="1" si="253"/>
        <v>0</v>
      </c>
      <c r="BD357" s="125">
        <f t="shared" ca="1" si="253"/>
        <v>0</v>
      </c>
      <c r="BE357" s="125">
        <f t="shared" ca="1" si="253"/>
        <v>0</v>
      </c>
      <c r="BF357" s="125">
        <f t="shared" ca="1" si="253"/>
        <v>0</v>
      </c>
      <c r="BG357" s="125">
        <f t="shared" ca="1" si="253"/>
        <v>0</v>
      </c>
      <c r="BH357" s="125">
        <f t="shared" ca="1" si="253"/>
        <v>0</v>
      </c>
    </row>
    <row r="358" spans="1:60">
      <c r="A358" s="104"/>
      <c r="B358" s="104"/>
      <c r="C358" s="104"/>
      <c r="D358" s="104"/>
      <c r="E358" s="104"/>
      <c r="F358" s="114" t="s">
        <v>8</v>
      </c>
      <c r="G358" s="104"/>
      <c r="H358" s="125"/>
      <c r="I358" s="125"/>
      <c r="J358" s="125"/>
      <c r="K358" s="125">
        <f t="shared" ref="K358:AP358" ca="1" si="254">SUMPRODUCT(OFFSET(K$7,0,0,K$2-$K$2+1,1),N(OFFSET(OFFSET(K346,0,0,1,-1*(K$2-$K$2+1)),0,K$2-$K$2+1-ROW(OFFSET($A$1,0,0,K$2-$K$2+1,1)),1,1)))</f>
        <v>0</v>
      </c>
      <c r="L358" s="125">
        <f t="shared" ca="1" si="254"/>
        <v>0</v>
      </c>
      <c r="M358" s="125">
        <f t="shared" ca="1" si="254"/>
        <v>0</v>
      </c>
      <c r="N358" s="125">
        <f t="shared" ca="1" si="254"/>
        <v>0</v>
      </c>
      <c r="O358" s="125">
        <f t="shared" ca="1" si="254"/>
        <v>0</v>
      </c>
      <c r="P358" s="125">
        <f t="shared" ca="1" si="254"/>
        <v>0</v>
      </c>
      <c r="Q358" s="125">
        <f t="shared" ca="1" si="254"/>
        <v>0</v>
      </c>
      <c r="R358" s="125">
        <f t="shared" ca="1" si="254"/>
        <v>0</v>
      </c>
      <c r="S358" s="125">
        <f t="shared" ca="1" si="254"/>
        <v>0</v>
      </c>
      <c r="T358" s="125">
        <f t="shared" ca="1" si="254"/>
        <v>0</v>
      </c>
      <c r="U358" s="125">
        <f t="shared" ca="1" si="254"/>
        <v>0</v>
      </c>
      <c r="V358" s="125">
        <f t="shared" ca="1" si="254"/>
        <v>0</v>
      </c>
      <c r="W358" s="125">
        <f t="shared" ca="1" si="254"/>
        <v>0</v>
      </c>
      <c r="X358" s="125">
        <f t="shared" ca="1" si="254"/>
        <v>0</v>
      </c>
      <c r="Y358" s="125">
        <f t="shared" ca="1" si="254"/>
        <v>0</v>
      </c>
      <c r="Z358" s="125">
        <f t="shared" ca="1" si="254"/>
        <v>0</v>
      </c>
      <c r="AA358" s="125">
        <f t="shared" ca="1" si="254"/>
        <v>0</v>
      </c>
      <c r="AB358" s="125">
        <f t="shared" ca="1" si="254"/>
        <v>0</v>
      </c>
      <c r="AC358" s="125">
        <f t="shared" ca="1" si="254"/>
        <v>0</v>
      </c>
      <c r="AD358" s="125">
        <f t="shared" ca="1" si="254"/>
        <v>0</v>
      </c>
      <c r="AE358" s="125">
        <f t="shared" ca="1" si="254"/>
        <v>0</v>
      </c>
      <c r="AF358" s="125">
        <f t="shared" ca="1" si="254"/>
        <v>0</v>
      </c>
      <c r="AG358" s="125">
        <f t="shared" ca="1" si="254"/>
        <v>0</v>
      </c>
      <c r="AH358" s="125">
        <f t="shared" ca="1" si="254"/>
        <v>0</v>
      </c>
      <c r="AI358" s="125">
        <f t="shared" ca="1" si="254"/>
        <v>0</v>
      </c>
      <c r="AJ358" s="125">
        <f t="shared" ca="1" si="254"/>
        <v>0</v>
      </c>
      <c r="AK358" s="125">
        <f t="shared" ca="1" si="254"/>
        <v>0</v>
      </c>
      <c r="AL358" s="125">
        <f t="shared" ca="1" si="254"/>
        <v>0</v>
      </c>
      <c r="AM358" s="125">
        <f t="shared" ca="1" si="254"/>
        <v>0</v>
      </c>
      <c r="AN358" s="125">
        <f t="shared" ca="1" si="254"/>
        <v>0</v>
      </c>
      <c r="AO358" s="125">
        <f t="shared" ca="1" si="254"/>
        <v>0</v>
      </c>
      <c r="AP358" s="125">
        <f t="shared" ca="1" si="254"/>
        <v>0</v>
      </c>
      <c r="AQ358" s="125">
        <f t="shared" ref="AQ358:BH358" ca="1" si="255">SUMPRODUCT(OFFSET(AQ$7,0,0,AQ$2-$K$2+1,1),N(OFFSET(OFFSET(AQ346,0,0,1,-1*(AQ$2-$K$2+1)),0,AQ$2-$K$2+1-ROW(OFFSET($A$1,0,0,AQ$2-$K$2+1,1)),1,1)))</f>
        <v>0</v>
      </c>
      <c r="AR358" s="125">
        <f t="shared" ca="1" si="255"/>
        <v>0</v>
      </c>
      <c r="AS358" s="125">
        <f t="shared" ca="1" si="255"/>
        <v>0</v>
      </c>
      <c r="AT358" s="125">
        <f t="shared" ca="1" si="255"/>
        <v>0</v>
      </c>
      <c r="AU358" s="125">
        <f t="shared" ca="1" si="255"/>
        <v>0</v>
      </c>
      <c r="AV358" s="125">
        <f t="shared" ca="1" si="255"/>
        <v>0</v>
      </c>
      <c r="AW358" s="125">
        <f t="shared" ca="1" si="255"/>
        <v>0</v>
      </c>
      <c r="AX358" s="125">
        <f t="shared" ca="1" si="255"/>
        <v>0</v>
      </c>
      <c r="AY358" s="125">
        <f t="shared" ca="1" si="255"/>
        <v>0</v>
      </c>
      <c r="AZ358" s="125">
        <f t="shared" ca="1" si="255"/>
        <v>0</v>
      </c>
      <c r="BA358" s="125">
        <f t="shared" ca="1" si="255"/>
        <v>0</v>
      </c>
      <c r="BB358" s="125">
        <f t="shared" ca="1" si="255"/>
        <v>0</v>
      </c>
      <c r="BC358" s="125">
        <f t="shared" ca="1" si="255"/>
        <v>0</v>
      </c>
      <c r="BD358" s="125">
        <f t="shared" ca="1" si="255"/>
        <v>0</v>
      </c>
      <c r="BE358" s="125">
        <f t="shared" ca="1" si="255"/>
        <v>0</v>
      </c>
      <c r="BF358" s="125">
        <f t="shared" ca="1" si="255"/>
        <v>0</v>
      </c>
      <c r="BG358" s="125">
        <f t="shared" ca="1" si="255"/>
        <v>0</v>
      </c>
      <c r="BH358" s="125">
        <f t="shared" ca="1" si="255"/>
        <v>0</v>
      </c>
    </row>
    <row r="359" spans="1:60">
      <c r="A359" s="104"/>
      <c r="B359" s="104"/>
      <c r="C359" s="104"/>
      <c r="D359" s="104"/>
      <c r="E359" s="104"/>
      <c r="F359" s="114" t="s">
        <v>198</v>
      </c>
      <c r="G359" s="104"/>
      <c r="H359" s="125"/>
      <c r="I359" s="125"/>
      <c r="J359" s="125"/>
      <c r="K359" s="125">
        <f t="shared" ref="K359:AP359" ca="1" si="256">SUMPRODUCT(OFFSET(K$7,0,0,K$2-$K$2+1,1),N(OFFSET(OFFSET(K347,0,0,1,-1*(K$2-$K$2+1)),0,K$2-$K$2+1-ROW(OFFSET($A$1,0,0,K$2-$K$2+1,1)),1,1)))</f>
        <v>0</v>
      </c>
      <c r="L359" s="125">
        <f t="shared" ca="1" si="256"/>
        <v>31353006.433380686</v>
      </c>
      <c r="M359" s="125">
        <f t="shared" ca="1" si="256"/>
        <v>92259019.30014205</v>
      </c>
      <c r="N359" s="125">
        <f t="shared" ca="1" si="256"/>
        <v>182718038.6002841</v>
      </c>
      <c r="O359" s="125">
        <f t="shared" ca="1" si="256"/>
        <v>276107474.98404038</v>
      </c>
      <c r="P359" s="125">
        <f t="shared" ca="1" si="256"/>
        <v>215662296.28450739</v>
      </c>
      <c r="Q359" s="125">
        <f t="shared" ca="1" si="256"/>
        <v>135794528.23520795</v>
      </c>
      <c r="R359" s="125">
        <f t="shared" ca="1" si="256"/>
        <v>29304170.836142022</v>
      </c>
      <c r="S359" s="125">
        <f t="shared" ca="1" si="256"/>
        <v>29304170.836142022</v>
      </c>
      <c r="T359" s="125">
        <f t="shared" ca="1" si="256"/>
        <v>29304170.836142022</v>
      </c>
      <c r="U359" s="125">
        <f t="shared" ca="1" si="256"/>
        <v>29304170.836142022</v>
      </c>
      <c r="V359" s="125">
        <f t="shared" ca="1" si="256"/>
        <v>29304170.836142022</v>
      </c>
      <c r="W359" s="125">
        <f t="shared" ca="1" si="256"/>
        <v>29304170.836142018</v>
      </c>
      <c r="X359" s="125">
        <f t="shared" ca="1" si="256"/>
        <v>29304170.836142018</v>
      </c>
      <c r="Y359" s="125">
        <f t="shared" ca="1" si="256"/>
        <v>29304170.836142018</v>
      </c>
      <c r="Z359" s="125">
        <f t="shared" ca="1" si="256"/>
        <v>29304170.836142018</v>
      </c>
      <c r="AA359" s="125">
        <f t="shared" ca="1" si="256"/>
        <v>29304170.836142018</v>
      </c>
      <c r="AB359" s="125">
        <f t="shared" ca="1" si="256"/>
        <v>29304170.836142018</v>
      </c>
      <c r="AC359" s="125">
        <f t="shared" ca="1" si="256"/>
        <v>29304170.836142018</v>
      </c>
      <c r="AD359" s="125">
        <f t="shared" ca="1" si="256"/>
        <v>29304170.836142018</v>
      </c>
      <c r="AE359" s="125">
        <f t="shared" ca="1" si="256"/>
        <v>29304170.836142018</v>
      </c>
      <c r="AF359" s="125">
        <f t="shared" ca="1" si="256"/>
        <v>26373753.752527818</v>
      </c>
      <c r="AG359" s="125">
        <f t="shared" ca="1" si="256"/>
        <v>20512919.585299414</v>
      </c>
      <c r="AH359" s="125">
        <f t="shared" ca="1" si="256"/>
        <v>11721668.334456807</v>
      </c>
      <c r="AI359" s="125">
        <f t="shared" ca="1" si="256"/>
        <v>0</v>
      </c>
      <c r="AJ359" s="125">
        <f t="shared" ca="1" si="256"/>
        <v>0</v>
      </c>
      <c r="AK359" s="125">
        <f t="shared" ca="1" si="256"/>
        <v>0</v>
      </c>
      <c r="AL359" s="125">
        <f t="shared" ca="1" si="256"/>
        <v>0</v>
      </c>
      <c r="AM359" s="125">
        <f t="shared" ca="1" si="256"/>
        <v>0</v>
      </c>
      <c r="AN359" s="125">
        <f t="shared" ca="1" si="256"/>
        <v>0</v>
      </c>
      <c r="AO359" s="125">
        <f t="shared" ca="1" si="256"/>
        <v>0</v>
      </c>
      <c r="AP359" s="125">
        <f t="shared" ca="1" si="256"/>
        <v>0</v>
      </c>
      <c r="AQ359" s="125">
        <f t="shared" ref="AQ359:BH359" ca="1" si="257">SUMPRODUCT(OFFSET(AQ$7,0,0,AQ$2-$K$2+1,1),N(OFFSET(OFFSET(AQ347,0,0,1,-1*(AQ$2-$K$2+1)),0,AQ$2-$K$2+1-ROW(OFFSET($A$1,0,0,AQ$2-$K$2+1,1)),1,1)))</f>
        <v>0</v>
      </c>
      <c r="AR359" s="125">
        <f t="shared" ca="1" si="257"/>
        <v>0</v>
      </c>
      <c r="AS359" s="125">
        <f t="shared" ca="1" si="257"/>
        <v>0</v>
      </c>
      <c r="AT359" s="125">
        <f t="shared" ca="1" si="257"/>
        <v>0</v>
      </c>
      <c r="AU359" s="125">
        <f t="shared" ca="1" si="257"/>
        <v>0</v>
      </c>
      <c r="AV359" s="125">
        <f t="shared" ca="1" si="257"/>
        <v>0</v>
      </c>
      <c r="AW359" s="125">
        <f t="shared" ca="1" si="257"/>
        <v>0</v>
      </c>
      <c r="AX359" s="125">
        <f t="shared" ca="1" si="257"/>
        <v>0</v>
      </c>
      <c r="AY359" s="125">
        <f t="shared" ca="1" si="257"/>
        <v>0</v>
      </c>
      <c r="AZ359" s="125">
        <f t="shared" ca="1" si="257"/>
        <v>0</v>
      </c>
      <c r="BA359" s="125">
        <f t="shared" ca="1" si="257"/>
        <v>0</v>
      </c>
      <c r="BB359" s="125">
        <f t="shared" ca="1" si="257"/>
        <v>0</v>
      </c>
      <c r="BC359" s="125">
        <f t="shared" ca="1" si="257"/>
        <v>0</v>
      </c>
      <c r="BD359" s="125">
        <f t="shared" ca="1" si="257"/>
        <v>0</v>
      </c>
      <c r="BE359" s="125">
        <f t="shared" ca="1" si="257"/>
        <v>0</v>
      </c>
      <c r="BF359" s="125">
        <f t="shared" ca="1" si="257"/>
        <v>0</v>
      </c>
      <c r="BG359" s="125">
        <f t="shared" ca="1" si="257"/>
        <v>0</v>
      </c>
      <c r="BH359" s="125">
        <f t="shared" ca="1" si="257"/>
        <v>0</v>
      </c>
    </row>
    <row r="360" spans="1:60">
      <c r="A360" s="104"/>
      <c r="B360" s="104"/>
      <c r="C360" s="104"/>
      <c r="D360" s="104"/>
      <c r="E360" s="104"/>
      <c r="F360" s="104"/>
      <c r="G360" s="104"/>
      <c r="H360" s="125"/>
      <c r="I360" s="125"/>
      <c r="J360" s="125"/>
      <c r="K360" s="125"/>
      <c r="L360" s="125"/>
      <c r="M360" s="125"/>
      <c r="N360" s="125"/>
      <c r="O360" s="125"/>
      <c r="P360" s="125"/>
      <c r="Q360" s="125"/>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row>
    <row r="361" spans="1:60">
      <c r="A361" s="104"/>
      <c r="B361" s="104"/>
      <c r="C361" s="104"/>
      <c r="D361" s="104"/>
      <c r="E361" s="124" t="s">
        <v>459</v>
      </c>
      <c r="F361" s="115" t="s">
        <v>192</v>
      </c>
      <c r="G361" s="104"/>
      <c r="H361" s="23" t="s">
        <v>106</v>
      </c>
      <c r="I361" s="23" t="s">
        <v>105</v>
      </c>
      <c r="J361" s="23" t="str">
        <f>'Primary Inputs'!$C$17&amp;"-Year NPV"</f>
        <v>50-Year NPV</v>
      </c>
      <c r="K361" s="125"/>
      <c r="L361" s="125"/>
      <c r="M361" s="125"/>
      <c r="N361" s="125"/>
      <c r="O361" s="125"/>
      <c r="P361" s="125"/>
      <c r="Q361" s="125"/>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row>
    <row r="362" spans="1:60">
      <c r="A362" s="104"/>
      <c r="B362" s="104"/>
      <c r="C362" s="104"/>
      <c r="D362" s="104"/>
      <c r="E362" s="104"/>
      <c r="F362" s="114" t="s">
        <v>127</v>
      </c>
      <c r="G362" s="104"/>
      <c r="H362" s="125">
        <f ca="1">SUM(K362:O362)</f>
        <v>0</v>
      </c>
      <c r="I362" s="125">
        <f ca="1">SUM(K362:T362)</f>
        <v>0</v>
      </c>
      <c r="J362" s="125">
        <f ca="1">SUM(K362:BH362)</f>
        <v>0</v>
      </c>
      <c r="K362" s="125">
        <f t="shared" ref="K362:AP362" ca="1" si="258">SUMPRODUCT(OFFSET(K$60,0,0,K$2-$K$2+1,1),N(OFFSET(OFFSET(K338,0,0,1,-1*(K$2-$K$2+1)),0,K$2-$K$2+1-ROW(OFFSET($A$1,0,0,K$2-$K$2+1,1)),1,1)))</f>
        <v>0</v>
      </c>
      <c r="L362" s="125">
        <f t="shared" ca="1" si="258"/>
        <v>0</v>
      </c>
      <c r="M362" s="125">
        <f t="shared" ca="1" si="258"/>
        <v>0</v>
      </c>
      <c r="N362" s="125">
        <f t="shared" ca="1" si="258"/>
        <v>0</v>
      </c>
      <c r="O362" s="125">
        <f t="shared" ca="1" si="258"/>
        <v>0</v>
      </c>
      <c r="P362" s="125">
        <f t="shared" ca="1" si="258"/>
        <v>0</v>
      </c>
      <c r="Q362" s="125">
        <f t="shared" ca="1" si="258"/>
        <v>0</v>
      </c>
      <c r="R362" s="125">
        <f t="shared" ca="1" si="258"/>
        <v>0</v>
      </c>
      <c r="S362" s="125">
        <f t="shared" ca="1" si="258"/>
        <v>0</v>
      </c>
      <c r="T362" s="125">
        <f t="shared" ca="1" si="258"/>
        <v>0</v>
      </c>
      <c r="U362" s="125">
        <f t="shared" ca="1" si="258"/>
        <v>0</v>
      </c>
      <c r="V362" s="125">
        <f t="shared" ca="1" si="258"/>
        <v>0</v>
      </c>
      <c r="W362" s="125">
        <f t="shared" ca="1" si="258"/>
        <v>0</v>
      </c>
      <c r="X362" s="125">
        <f t="shared" ca="1" si="258"/>
        <v>0</v>
      </c>
      <c r="Y362" s="125">
        <f t="shared" ca="1" si="258"/>
        <v>0</v>
      </c>
      <c r="Z362" s="125">
        <f t="shared" ca="1" si="258"/>
        <v>0</v>
      </c>
      <c r="AA362" s="125">
        <f t="shared" ca="1" si="258"/>
        <v>0</v>
      </c>
      <c r="AB362" s="125">
        <f t="shared" ca="1" si="258"/>
        <v>0</v>
      </c>
      <c r="AC362" s="125">
        <f t="shared" ca="1" si="258"/>
        <v>0</v>
      </c>
      <c r="AD362" s="125">
        <f t="shared" ca="1" si="258"/>
        <v>0</v>
      </c>
      <c r="AE362" s="125">
        <f t="shared" ca="1" si="258"/>
        <v>0</v>
      </c>
      <c r="AF362" s="125">
        <f t="shared" ca="1" si="258"/>
        <v>0</v>
      </c>
      <c r="AG362" s="125">
        <f t="shared" ca="1" si="258"/>
        <v>0</v>
      </c>
      <c r="AH362" s="125">
        <f t="shared" ca="1" si="258"/>
        <v>0</v>
      </c>
      <c r="AI362" s="125">
        <f t="shared" ca="1" si="258"/>
        <v>0</v>
      </c>
      <c r="AJ362" s="125">
        <f t="shared" ca="1" si="258"/>
        <v>0</v>
      </c>
      <c r="AK362" s="125">
        <f t="shared" ca="1" si="258"/>
        <v>0</v>
      </c>
      <c r="AL362" s="125">
        <f t="shared" ca="1" si="258"/>
        <v>0</v>
      </c>
      <c r="AM362" s="125">
        <f t="shared" ca="1" si="258"/>
        <v>0</v>
      </c>
      <c r="AN362" s="125">
        <f t="shared" ca="1" si="258"/>
        <v>0</v>
      </c>
      <c r="AO362" s="125">
        <f t="shared" ca="1" si="258"/>
        <v>0</v>
      </c>
      <c r="AP362" s="125">
        <f t="shared" ca="1" si="258"/>
        <v>0</v>
      </c>
      <c r="AQ362" s="125">
        <f t="shared" ref="AQ362:BH362" ca="1" si="259">SUMPRODUCT(OFFSET(AQ$60,0,0,AQ$2-$K$2+1,1),N(OFFSET(OFFSET(AQ338,0,0,1,-1*(AQ$2-$K$2+1)),0,AQ$2-$K$2+1-ROW(OFFSET($A$1,0,0,AQ$2-$K$2+1,1)),1,1)))</f>
        <v>0</v>
      </c>
      <c r="AR362" s="125">
        <f t="shared" ca="1" si="259"/>
        <v>0</v>
      </c>
      <c r="AS362" s="125">
        <f t="shared" ca="1" si="259"/>
        <v>0</v>
      </c>
      <c r="AT362" s="125">
        <f t="shared" ca="1" si="259"/>
        <v>0</v>
      </c>
      <c r="AU362" s="125">
        <f t="shared" ca="1" si="259"/>
        <v>0</v>
      </c>
      <c r="AV362" s="125">
        <f t="shared" ca="1" si="259"/>
        <v>0</v>
      </c>
      <c r="AW362" s="125">
        <f t="shared" ca="1" si="259"/>
        <v>0</v>
      </c>
      <c r="AX362" s="125">
        <f t="shared" ca="1" si="259"/>
        <v>0</v>
      </c>
      <c r="AY362" s="125">
        <f t="shared" ca="1" si="259"/>
        <v>0</v>
      </c>
      <c r="AZ362" s="125">
        <f t="shared" ca="1" si="259"/>
        <v>0</v>
      </c>
      <c r="BA362" s="125">
        <f t="shared" ca="1" si="259"/>
        <v>0</v>
      </c>
      <c r="BB362" s="125">
        <f t="shared" ca="1" si="259"/>
        <v>0</v>
      </c>
      <c r="BC362" s="125">
        <f t="shared" ca="1" si="259"/>
        <v>0</v>
      </c>
      <c r="BD362" s="125">
        <f t="shared" ca="1" si="259"/>
        <v>0</v>
      </c>
      <c r="BE362" s="125">
        <f t="shared" ca="1" si="259"/>
        <v>0</v>
      </c>
      <c r="BF362" s="125">
        <f t="shared" ca="1" si="259"/>
        <v>0</v>
      </c>
      <c r="BG362" s="125">
        <f t="shared" ca="1" si="259"/>
        <v>0</v>
      </c>
      <c r="BH362" s="125">
        <f t="shared" ca="1" si="259"/>
        <v>0</v>
      </c>
    </row>
    <row r="363" spans="1:60">
      <c r="A363" s="104"/>
      <c r="B363" s="104"/>
      <c r="C363" s="104"/>
      <c r="D363" s="104"/>
      <c r="E363" s="104"/>
      <c r="F363" s="114" t="s">
        <v>131</v>
      </c>
      <c r="G363" s="104"/>
      <c r="H363" s="125">
        <f t="shared" ref="H363:H371" ca="1" si="260">SUM(K363:O363)</f>
        <v>0</v>
      </c>
      <c r="I363" s="125">
        <f t="shared" ref="I363:I371" ca="1" si="261">SUM(K363:T363)</f>
        <v>0</v>
      </c>
      <c r="J363" s="125">
        <f t="shared" ref="J363:J371" ca="1" si="262">SUM(K363:BH363)</f>
        <v>0</v>
      </c>
      <c r="K363" s="125">
        <f t="shared" ref="K363:AP363" ca="1" si="263">SUMPRODUCT(OFFSET(K$60,0,0,K$2-$K$2+1,1),N(OFFSET(OFFSET(K339,0,0,1,-1*(K$2-$K$2+1)),0,K$2-$K$2+1-ROW(OFFSET($A$1,0,0,K$2-$K$2+1,1)),1,1)))</f>
        <v>0</v>
      </c>
      <c r="L363" s="125">
        <f t="shared" ca="1" si="263"/>
        <v>0</v>
      </c>
      <c r="M363" s="125">
        <f t="shared" ca="1" si="263"/>
        <v>0</v>
      </c>
      <c r="N363" s="125">
        <f t="shared" ca="1" si="263"/>
        <v>0</v>
      </c>
      <c r="O363" s="125">
        <f t="shared" ca="1" si="263"/>
        <v>0</v>
      </c>
      <c r="P363" s="125">
        <f t="shared" ca="1" si="263"/>
        <v>0</v>
      </c>
      <c r="Q363" s="125">
        <f t="shared" ca="1" si="263"/>
        <v>0</v>
      </c>
      <c r="R363" s="125">
        <f t="shared" ca="1" si="263"/>
        <v>0</v>
      </c>
      <c r="S363" s="125">
        <f t="shared" ca="1" si="263"/>
        <v>0</v>
      </c>
      <c r="T363" s="125">
        <f t="shared" ca="1" si="263"/>
        <v>0</v>
      </c>
      <c r="U363" s="125">
        <f t="shared" ca="1" si="263"/>
        <v>0</v>
      </c>
      <c r="V363" s="125">
        <f t="shared" ca="1" si="263"/>
        <v>0</v>
      </c>
      <c r="W363" s="125">
        <f t="shared" ca="1" si="263"/>
        <v>0</v>
      </c>
      <c r="X363" s="125">
        <f t="shared" ca="1" si="263"/>
        <v>0</v>
      </c>
      <c r="Y363" s="125">
        <f t="shared" ca="1" si="263"/>
        <v>0</v>
      </c>
      <c r="Z363" s="125">
        <f t="shared" ca="1" si="263"/>
        <v>0</v>
      </c>
      <c r="AA363" s="125">
        <f t="shared" ca="1" si="263"/>
        <v>0</v>
      </c>
      <c r="AB363" s="125">
        <f t="shared" ca="1" si="263"/>
        <v>0</v>
      </c>
      <c r="AC363" s="125">
        <f t="shared" ca="1" si="263"/>
        <v>0</v>
      </c>
      <c r="AD363" s="125">
        <f t="shared" ca="1" si="263"/>
        <v>0</v>
      </c>
      <c r="AE363" s="125">
        <f t="shared" ca="1" si="263"/>
        <v>0</v>
      </c>
      <c r="AF363" s="125">
        <f t="shared" ca="1" si="263"/>
        <v>0</v>
      </c>
      <c r="AG363" s="125">
        <f t="shared" ca="1" si="263"/>
        <v>0</v>
      </c>
      <c r="AH363" s="125">
        <f t="shared" ca="1" si="263"/>
        <v>0</v>
      </c>
      <c r="AI363" s="125">
        <f t="shared" ca="1" si="263"/>
        <v>0</v>
      </c>
      <c r="AJ363" s="125">
        <f t="shared" ca="1" si="263"/>
        <v>0</v>
      </c>
      <c r="AK363" s="125">
        <f t="shared" ca="1" si="263"/>
        <v>0</v>
      </c>
      <c r="AL363" s="125">
        <f t="shared" ca="1" si="263"/>
        <v>0</v>
      </c>
      <c r="AM363" s="125">
        <f t="shared" ca="1" si="263"/>
        <v>0</v>
      </c>
      <c r="AN363" s="125">
        <f t="shared" ca="1" si="263"/>
        <v>0</v>
      </c>
      <c r="AO363" s="125">
        <f t="shared" ca="1" si="263"/>
        <v>0</v>
      </c>
      <c r="AP363" s="125">
        <f t="shared" ca="1" si="263"/>
        <v>0</v>
      </c>
      <c r="AQ363" s="125">
        <f t="shared" ref="AQ363:BH363" ca="1" si="264">SUMPRODUCT(OFFSET(AQ$60,0,0,AQ$2-$K$2+1,1),N(OFFSET(OFFSET(AQ339,0,0,1,-1*(AQ$2-$K$2+1)),0,AQ$2-$K$2+1-ROW(OFFSET($A$1,0,0,AQ$2-$K$2+1,1)),1,1)))</f>
        <v>0</v>
      </c>
      <c r="AR363" s="125">
        <f t="shared" ca="1" si="264"/>
        <v>0</v>
      </c>
      <c r="AS363" s="125">
        <f t="shared" ca="1" si="264"/>
        <v>0</v>
      </c>
      <c r="AT363" s="125">
        <f t="shared" ca="1" si="264"/>
        <v>0</v>
      </c>
      <c r="AU363" s="125">
        <f t="shared" ca="1" si="264"/>
        <v>0</v>
      </c>
      <c r="AV363" s="125">
        <f t="shared" ca="1" si="264"/>
        <v>0</v>
      </c>
      <c r="AW363" s="125">
        <f t="shared" ca="1" si="264"/>
        <v>0</v>
      </c>
      <c r="AX363" s="125">
        <f t="shared" ca="1" si="264"/>
        <v>0</v>
      </c>
      <c r="AY363" s="125">
        <f t="shared" ca="1" si="264"/>
        <v>0</v>
      </c>
      <c r="AZ363" s="125">
        <f t="shared" ca="1" si="264"/>
        <v>0</v>
      </c>
      <c r="BA363" s="125">
        <f t="shared" ca="1" si="264"/>
        <v>0</v>
      </c>
      <c r="BB363" s="125">
        <f t="shared" ca="1" si="264"/>
        <v>0</v>
      </c>
      <c r="BC363" s="125">
        <f t="shared" ca="1" si="264"/>
        <v>0</v>
      </c>
      <c r="BD363" s="125">
        <f t="shared" ca="1" si="264"/>
        <v>0</v>
      </c>
      <c r="BE363" s="125">
        <f t="shared" ca="1" si="264"/>
        <v>0</v>
      </c>
      <c r="BF363" s="125">
        <f t="shared" ca="1" si="264"/>
        <v>0</v>
      </c>
      <c r="BG363" s="125">
        <f t="shared" ca="1" si="264"/>
        <v>0</v>
      </c>
      <c r="BH363" s="125">
        <f t="shared" ca="1" si="264"/>
        <v>0</v>
      </c>
    </row>
    <row r="364" spans="1:60">
      <c r="A364" s="104"/>
      <c r="B364" s="104"/>
      <c r="C364" s="104"/>
      <c r="D364" s="104"/>
      <c r="E364" s="104"/>
      <c r="F364" s="114" t="s">
        <v>10</v>
      </c>
      <c r="G364" s="104"/>
      <c r="H364" s="125">
        <f t="shared" ca="1" si="260"/>
        <v>0</v>
      </c>
      <c r="I364" s="125">
        <f t="shared" ca="1" si="261"/>
        <v>0</v>
      </c>
      <c r="J364" s="125">
        <f t="shared" ca="1" si="262"/>
        <v>0</v>
      </c>
      <c r="K364" s="125">
        <f t="shared" ref="K364:AP364" ca="1" si="265">SUMPRODUCT(OFFSET(K$60,0,0,K$2-$K$2+1,1),N(OFFSET(OFFSET(K340,0,0,1,-1*(K$2-$K$2+1)),0,K$2-$K$2+1-ROW(OFFSET($A$1,0,0,K$2-$K$2+1,1)),1,1)))</f>
        <v>0</v>
      </c>
      <c r="L364" s="125">
        <f t="shared" ca="1" si="265"/>
        <v>0</v>
      </c>
      <c r="M364" s="125">
        <f t="shared" ca="1" si="265"/>
        <v>0</v>
      </c>
      <c r="N364" s="125">
        <f t="shared" ca="1" si="265"/>
        <v>0</v>
      </c>
      <c r="O364" s="125">
        <f t="shared" ca="1" si="265"/>
        <v>0</v>
      </c>
      <c r="P364" s="125">
        <f t="shared" ca="1" si="265"/>
        <v>0</v>
      </c>
      <c r="Q364" s="125">
        <f t="shared" ca="1" si="265"/>
        <v>0</v>
      </c>
      <c r="R364" s="125">
        <f t="shared" ca="1" si="265"/>
        <v>0</v>
      </c>
      <c r="S364" s="125">
        <f t="shared" ca="1" si="265"/>
        <v>0</v>
      </c>
      <c r="T364" s="125">
        <f t="shared" ca="1" si="265"/>
        <v>0</v>
      </c>
      <c r="U364" s="125">
        <f t="shared" ca="1" si="265"/>
        <v>0</v>
      </c>
      <c r="V364" s="125">
        <f t="shared" ca="1" si="265"/>
        <v>0</v>
      </c>
      <c r="W364" s="125">
        <f t="shared" ca="1" si="265"/>
        <v>0</v>
      </c>
      <c r="X364" s="125">
        <f t="shared" ca="1" si="265"/>
        <v>0</v>
      </c>
      <c r="Y364" s="125">
        <f t="shared" ca="1" si="265"/>
        <v>0</v>
      </c>
      <c r="Z364" s="125">
        <f t="shared" ca="1" si="265"/>
        <v>0</v>
      </c>
      <c r="AA364" s="125">
        <f t="shared" ca="1" si="265"/>
        <v>0</v>
      </c>
      <c r="AB364" s="125">
        <f t="shared" ca="1" si="265"/>
        <v>0</v>
      </c>
      <c r="AC364" s="125">
        <f t="shared" ca="1" si="265"/>
        <v>0</v>
      </c>
      <c r="AD364" s="125">
        <f t="shared" ca="1" si="265"/>
        <v>0</v>
      </c>
      <c r="AE364" s="125">
        <f t="shared" ca="1" si="265"/>
        <v>0</v>
      </c>
      <c r="AF364" s="125">
        <f t="shared" ca="1" si="265"/>
        <v>0</v>
      </c>
      <c r="AG364" s="125">
        <f t="shared" ca="1" si="265"/>
        <v>0</v>
      </c>
      <c r="AH364" s="125">
        <f t="shared" ca="1" si="265"/>
        <v>0</v>
      </c>
      <c r="AI364" s="125">
        <f t="shared" ca="1" si="265"/>
        <v>0</v>
      </c>
      <c r="AJ364" s="125">
        <f t="shared" ca="1" si="265"/>
        <v>0</v>
      </c>
      <c r="AK364" s="125">
        <f t="shared" ca="1" si="265"/>
        <v>0</v>
      </c>
      <c r="AL364" s="125">
        <f t="shared" ca="1" si="265"/>
        <v>0</v>
      </c>
      <c r="AM364" s="125">
        <f t="shared" ca="1" si="265"/>
        <v>0</v>
      </c>
      <c r="AN364" s="125">
        <f t="shared" ca="1" si="265"/>
        <v>0</v>
      </c>
      <c r="AO364" s="125">
        <f t="shared" ca="1" si="265"/>
        <v>0</v>
      </c>
      <c r="AP364" s="125">
        <f t="shared" ca="1" si="265"/>
        <v>0</v>
      </c>
      <c r="AQ364" s="125">
        <f t="shared" ref="AQ364:BH364" ca="1" si="266">SUMPRODUCT(OFFSET(AQ$60,0,0,AQ$2-$K$2+1,1),N(OFFSET(OFFSET(AQ340,0,0,1,-1*(AQ$2-$K$2+1)),0,AQ$2-$K$2+1-ROW(OFFSET($A$1,0,0,AQ$2-$K$2+1,1)),1,1)))</f>
        <v>0</v>
      </c>
      <c r="AR364" s="125">
        <f t="shared" ca="1" si="266"/>
        <v>0</v>
      </c>
      <c r="AS364" s="125">
        <f t="shared" ca="1" si="266"/>
        <v>0</v>
      </c>
      <c r="AT364" s="125">
        <f t="shared" ca="1" si="266"/>
        <v>0</v>
      </c>
      <c r="AU364" s="125">
        <f t="shared" ca="1" si="266"/>
        <v>0</v>
      </c>
      <c r="AV364" s="125">
        <f t="shared" ca="1" si="266"/>
        <v>0</v>
      </c>
      <c r="AW364" s="125">
        <f t="shared" ca="1" si="266"/>
        <v>0</v>
      </c>
      <c r="AX364" s="125">
        <f t="shared" ca="1" si="266"/>
        <v>0</v>
      </c>
      <c r="AY364" s="125">
        <f t="shared" ca="1" si="266"/>
        <v>0</v>
      </c>
      <c r="AZ364" s="125">
        <f t="shared" ca="1" si="266"/>
        <v>0</v>
      </c>
      <c r="BA364" s="125">
        <f t="shared" ca="1" si="266"/>
        <v>0</v>
      </c>
      <c r="BB364" s="125">
        <f t="shared" ca="1" si="266"/>
        <v>0</v>
      </c>
      <c r="BC364" s="125">
        <f t="shared" ca="1" si="266"/>
        <v>0</v>
      </c>
      <c r="BD364" s="125">
        <f t="shared" ca="1" si="266"/>
        <v>0</v>
      </c>
      <c r="BE364" s="125">
        <f t="shared" ca="1" si="266"/>
        <v>0</v>
      </c>
      <c r="BF364" s="125">
        <f t="shared" ca="1" si="266"/>
        <v>0</v>
      </c>
      <c r="BG364" s="125">
        <f t="shared" ca="1" si="266"/>
        <v>0</v>
      </c>
      <c r="BH364" s="125">
        <f t="shared" ca="1" si="266"/>
        <v>0</v>
      </c>
    </row>
    <row r="365" spans="1:60">
      <c r="A365" s="104"/>
      <c r="B365" s="104"/>
      <c r="C365" s="104"/>
      <c r="D365" s="104"/>
      <c r="E365" s="104"/>
      <c r="F365" s="114" t="s">
        <v>6</v>
      </c>
      <c r="G365" s="104"/>
      <c r="H365" s="125">
        <f t="shared" ca="1" si="260"/>
        <v>24715010.653095499</v>
      </c>
      <c r="I365" s="125">
        <f t="shared" ca="1" si="261"/>
        <v>43102875.446723714</v>
      </c>
      <c r="J365" s="125">
        <f t="shared" ca="1" si="262"/>
        <v>46793067.589715295</v>
      </c>
      <c r="K365" s="125">
        <f t="shared" ref="K365:AP365" ca="1" si="267">SUMPRODUCT(OFFSET(K$60,0,0,K$2-$K$2+1,1),N(OFFSET(OFFSET(K341,0,0,1,-1*(K$2-$K$2+1)),0,K$2-$K$2+1-ROW(OFFSET($A$1,0,0,K$2-$K$2+1,1)),1,1)))</f>
        <v>0</v>
      </c>
      <c r="L365" s="125">
        <f t="shared" ca="1" si="267"/>
        <v>1525064.6525343957</v>
      </c>
      <c r="M365" s="125">
        <f t="shared" ca="1" si="267"/>
        <v>4236290.7014844315</v>
      </c>
      <c r="N365" s="125">
        <f t="shared" ca="1" si="267"/>
        <v>7844982.7805267237</v>
      </c>
      <c r="O365" s="125">
        <f t="shared" ca="1" si="267"/>
        <v>11108672.518549949</v>
      </c>
      <c r="P365" s="125">
        <f t="shared" ca="1" si="267"/>
        <v>8438062.7214901298</v>
      </c>
      <c r="Q365" s="125">
        <f t="shared" ca="1" si="267"/>
        <v>5246708.3077832926</v>
      </c>
      <c r="R365" s="125">
        <f t="shared" ca="1" si="267"/>
        <v>1689775.9261777457</v>
      </c>
      <c r="S365" s="125">
        <f t="shared" ca="1" si="267"/>
        <v>1564607.3390534683</v>
      </c>
      <c r="T365" s="125">
        <f t="shared" ca="1" si="267"/>
        <v>1448710.4991235817</v>
      </c>
      <c r="U365" s="125">
        <f t="shared" ca="1" si="267"/>
        <v>1341398.6102996124</v>
      </c>
      <c r="V365" s="125">
        <f t="shared" ca="1" si="267"/>
        <v>1117832.1752496772</v>
      </c>
      <c r="W365" s="125">
        <f t="shared" ca="1" si="267"/>
        <v>805023.17147610488</v>
      </c>
      <c r="X365" s="125">
        <f t="shared" ca="1" si="267"/>
        <v>425938.18596619298</v>
      </c>
      <c r="Y365" s="125">
        <f t="shared" ca="1" si="267"/>
        <v>0</v>
      </c>
      <c r="Z365" s="125">
        <f t="shared" ca="1" si="267"/>
        <v>0</v>
      </c>
      <c r="AA365" s="125">
        <f t="shared" ca="1" si="267"/>
        <v>0</v>
      </c>
      <c r="AB365" s="125">
        <f t="shared" ca="1" si="267"/>
        <v>0</v>
      </c>
      <c r="AC365" s="125">
        <f t="shared" ca="1" si="267"/>
        <v>0</v>
      </c>
      <c r="AD365" s="125">
        <f t="shared" ca="1" si="267"/>
        <v>0</v>
      </c>
      <c r="AE365" s="125">
        <f t="shared" ca="1" si="267"/>
        <v>0</v>
      </c>
      <c r="AF365" s="125">
        <f t="shared" ca="1" si="267"/>
        <v>0</v>
      </c>
      <c r="AG365" s="125">
        <f t="shared" ca="1" si="267"/>
        <v>0</v>
      </c>
      <c r="AH365" s="125">
        <f t="shared" ca="1" si="267"/>
        <v>0</v>
      </c>
      <c r="AI365" s="125">
        <f t="shared" ca="1" si="267"/>
        <v>0</v>
      </c>
      <c r="AJ365" s="125">
        <f t="shared" ca="1" si="267"/>
        <v>0</v>
      </c>
      <c r="AK365" s="125">
        <f t="shared" ca="1" si="267"/>
        <v>0</v>
      </c>
      <c r="AL365" s="125">
        <f t="shared" ca="1" si="267"/>
        <v>0</v>
      </c>
      <c r="AM365" s="125">
        <f t="shared" ca="1" si="267"/>
        <v>0</v>
      </c>
      <c r="AN365" s="125">
        <f t="shared" ca="1" si="267"/>
        <v>0</v>
      </c>
      <c r="AO365" s="125">
        <f t="shared" ca="1" si="267"/>
        <v>0</v>
      </c>
      <c r="AP365" s="125">
        <f t="shared" ca="1" si="267"/>
        <v>0</v>
      </c>
      <c r="AQ365" s="125">
        <f t="shared" ref="AQ365:BH365" ca="1" si="268">SUMPRODUCT(OFFSET(AQ$60,0,0,AQ$2-$K$2+1,1),N(OFFSET(OFFSET(AQ341,0,0,1,-1*(AQ$2-$K$2+1)),0,AQ$2-$K$2+1-ROW(OFFSET($A$1,0,0,AQ$2-$K$2+1,1)),1,1)))</f>
        <v>0</v>
      </c>
      <c r="AR365" s="125">
        <f t="shared" ca="1" si="268"/>
        <v>0</v>
      </c>
      <c r="AS365" s="125">
        <f t="shared" ca="1" si="268"/>
        <v>0</v>
      </c>
      <c r="AT365" s="125">
        <f t="shared" ca="1" si="268"/>
        <v>0</v>
      </c>
      <c r="AU365" s="125">
        <f t="shared" ca="1" si="268"/>
        <v>0</v>
      </c>
      <c r="AV365" s="125">
        <f t="shared" ca="1" si="268"/>
        <v>0</v>
      </c>
      <c r="AW365" s="125">
        <f t="shared" ca="1" si="268"/>
        <v>0</v>
      </c>
      <c r="AX365" s="125">
        <f t="shared" ca="1" si="268"/>
        <v>0</v>
      </c>
      <c r="AY365" s="125">
        <f t="shared" ca="1" si="268"/>
        <v>0</v>
      </c>
      <c r="AZ365" s="125">
        <f t="shared" ca="1" si="268"/>
        <v>0</v>
      </c>
      <c r="BA365" s="125">
        <f t="shared" ca="1" si="268"/>
        <v>0</v>
      </c>
      <c r="BB365" s="125">
        <f t="shared" ca="1" si="268"/>
        <v>0</v>
      </c>
      <c r="BC365" s="125">
        <f t="shared" ca="1" si="268"/>
        <v>0</v>
      </c>
      <c r="BD365" s="125">
        <f t="shared" ca="1" si="268"/>
        <v>0</v>
      </c>
      <c r="BE365" s="125">
        <f t="shared" ca="1" si="268"/>
        <v>0</v>
      </c>
      <c r="BF365" s="125">
        <f t="shared" ca="1" si="268"/>
        <v>0</v>
      </c>
      <c r="BG365" s="125">
        <f t="shared" ca="1" si="268"/>
        <v>0</v>
      </c>
      <c r="BH365" s="125">
        <f t="shared" ca="1" si="268"/>
        <v>0</v>
      </c>
    </row>
    <row r="366" spans="1:60">
      <c r="A366" s="104"/>
      <c r="B366" s="104"/>
      <c r="C366" s="104"/>
      <c r="D366" s="104"/>
      <c r="E366" s="104"/>
      <c r="F366" s="114" t="s">
        <v>132</v>
      </c>
      <c r="G366" s="104"/>
      <c r="H366" s="125">
        <f t="shared" ca="1" si="260"/>
        <v>0</v>
      </c>
      <c r="I366" s="125">
        <f t="shared" ca="1" si="261"/>
        <v>0</v>
      </c>
      <c r="J366" s="125">
        <f t="shared" ca="1" si="262"/>
        <v>0</v>
      </c>
      <c r="K366" s="125">
        <f t="shared" ref="K366:AP366" ca="1" si="269">SUMPRODUCT(OFFSET(K$60,0,0,K$2-$K$2+1,1),N(OFFSET(OFFSET(K342,0,0,1,-1*(K$2-$K$2+1)),0,K$2-$K$2+1-ROW(OFFSET($A$1,0,0,K$2-$K$2+1,1)),1,1)))</f>
        <v>0</v>
      </c>
      <c r="L366" s="125">
        <f t="shared" ca="1" si="269"/>
        <v>0</v>
      </c>
      <c r="M366" s="125">
        <f t="shared" ca="1" si="269"/>
        <v>0</v>
      </c>
      <c r="N366" s="125">
        <f t="shared" ca="1" si="269"/>
        <v>0</v>
      </c>
      <c r="O366" s="125">
        <f t="shared" ca="1" si="269"/>
        <v>0</v>
      </c>
      <c r="P366" s="125">
        <f t="shared" ca="1" si="269"/>
        <v>0</v>
      </c>
      <c r="Q366" s="125">
        <f t="shared" ca="1" si="269"/>
        <v>0</v>
      </c>
      <c r="R366" s="125">
        <f t="shared" ca="1" si="269"/>
        <v>0</v>
      </c>
      <c r="S366" s="125">
        <f t="shared" ca="1" si="269"/>
        <v>0</v>
      </c>
      <c r="T366" s="125">
        <f t="shared" ca="1" si="269"/>
        <v>0</v>
      </c>
      <c r="U366" s="125">
        <f t="shared" ca="1" si="269"/>
        <v>0</v>
      </c>
      <c r="V366" s="125">
        <f t="shared" ca="1" si="269"/>
        <v>0</v>
      </c>
      <c r="W366" s="125">
        <f t="shared" ca="1" si="269"/>
        <v>0</v>
      </c>
      <c r="X366" s="125">
        <f t="shared" ca="1" si="269"/>
        <v>0</v>
      </c>
      <c r="Y366" s="125">
        <f t="shared" ca="1" si="269"/>
        <v>0</v>
      </c>
      <c r="Z366" s="125">
        <f t="shared" ca="1" si="269"/>
        <v>0</v>
      </c>
      <c r="AA366" s="125">
        <f t="shared" ca="1" si="269"/>
        <v>0</v>
      </c>
      <c r="AB366" s="125">
        <f t="shared" ca="1" si="269"/>
        <v>0</v>
      </c>
      <c r="AC366" s="125">
        <f t="shared" ca="1" si="269"/>
        <v>0</v>
      </c>
      <c r="AD366" s="125">
        <f t="shared" ca="1" si="269"/>
        <v>0</v>
      </c>
      <c r="AE366" s="125">
        <f t="shared" ca="1" si="269"/>
        <v>0</v>
      </c>
      <c r="AF366" s="125">
        <f t="shared" ca="1" si="269"/>
        <v>0</v>
      </c>
      <c r="AG366" s="125">
        <f t="shared" ca="1" si="269"/>
        <v>0</v>
      </c>
      <c r="AH366" s="125">
        <f t="shared" ca="1" si="269"/>
        <v>0</v>
      </c>
      <c r="AI366" s="125">
        <f t="shared" ca="1" si="269"/>
        <v>0</v>
      </c>
      <c r="AJ366" s="125">
        <f t="shared" ca="1" si="269"/>
        <v>0</v>
      </c>
      <c r="AK366" s="125">
        <f t="shared" ca="1" si="269"/>
        <v>0</v>
      </c>
      <c r="AL366" s="125">
        <f t="shared" ca="1" si="269"/>
        <v>0</v>
      </c>
      <c r="AM366" s="125">
        <f t="shared" ca="1" si="269"/>
        <v>0</v>
      </c>
      <c r="AN366" s="125">
        <f t="shared" ca="1" si="269"/>
        <v>0</v>
      </c>
      <c r="AO366" s="125">
        <f t="shared" ca="1" si="269"/>
        <v>0</v>
      </c>
      <c r="AP366" s="125">
        <f t="shared" ca="1" si="269"/>
        <v>0</v>
      </c>
      <c r="AQ366" s="125">
        <f t="shared" ref="AQ366:BH366" ca="1" si="270">SUMPRODUCT(OFFSET(AQ$60,0,0,AQ$2-$K$2+1,1),N(OFFSET(OFFSET(AQ342,0,0,1,-1*(AQ$2-$K$2+1)),0,AQ$2-$K$2+1-ROW(OFFSET($A$1,0,0,AQ$2-$K$2+1,1)),1,1)))</f>
        <v>0</v>
      </c>
      <c r="AR366" s="125">
        <f t="shared" ca="1" si="270"/>
        <v>0</v>
      </c>
      <c r="AS366" s="125">
        <f t="shared" ca="1" si="270"/>
        <v>0</v>
      </c>
      <c r="AT366" s="125">
        <f t="shared" ca="1" si="270"/>
        <v>0</v>
      </c>
      <c r="AU366" s="125">
        <f t="shared" ca="1" si="270"/>
        <v>0</v>
      </c>
      <c r="AV366" s="125">
        <f t="shared" ca="1" si="270"/>
        <v>0</v>
      </c>
      <c r="AW366" s="125">
        <f t="shared" ca="1" si="270"/>
        <v>0</v>
      </c>
      <c r="AX366" s="125">
        <f t="shared" ca="1" si="270"/>
        <v>0</v>
      </c>
      <c r="AY366" s="125">
        <f t="shared" ca="1" si="270"/>
        <v>0</v>
      </c>
      <c r="AZ366" s="125">
        <f t="shared" ca="1" si="270"/>
        <v>0</v>
      </c>
      <c r="BA366" s="125">
        <f t="shared" ca="1" si="270"/>
        <v>0</v>
      </c>
      <c r="BB366" s="125">
        <f t="shared" ca="1" si="270"/>
        <v>0</v>
      </c>
      <c r="BC366" s="125">
        <f t="shared" ca="1" si="270"/>
        <v>0</v>
      </c>
      <c r="BD366" s="125">
        <f t="shared" ca="1" si="270"/>
        <v>0</v>
      </c>
      <c r="BE366" s="125">
        <f t="shared" ca="1" si="270"/>
        <v>0</v>
      </c>
      <c r="BF366" s="125">
        <f t="shared" ca="1" si="270"/>
        <v>0</v>
      </c>
      <c r="BG366" s="125">
        <f t="shared" ca="1" si="270"/>
        <v>0</v>
      </c>
      <c r="BH366" s="125">
        <f t="shared" ca="1" si="270"/>
        <v>0</v>
      </c>
    </row>
    <row r="367" spans="1:60">
      <c r="A367" s="104"/>
      <c r="B367" s="104"/>
      <c r="C367" s="104"/>
      <c r="D367" s="104"/>
      <c r="E367" s="104"/>
      <c r="F367" s="114" t="s">
        <v>133</v>
      </c>
      <c r="G367" s="104"/>
      <c r="H367" s="125">
        <f t="shared" ca="1" si="260"/>
        <v>0</v>
      </c>
      <c r="I367" s="125">
        <f t="shared" ca="1" si="261"/>
        <v>0</v>
      </c>
      <c r="J367" s="125">
        <f t="shared" ca="1" si="262"/>
        <v>0</v>
      </c>
      <c r="K367" s="125">
        <f t="shared" ref="K367:AP367" ca="1" si="271">SUMPRODUCT(OFFSET(K$60,0,0,K$2-$K$2+1,1),N(OFFSET(OFFSET(K343,0,0,1,-1*(K$2-$K$2+1)),0,K$2-$K$2+1-ROW(OFFSET($A$1,0,0,K$2-$K$2+1,1)),1,1)))</f>
        <v>0</v>
      </c>
      <c r="L367" s="125">
        <f t="shared" ca="1" si="271"/>
        <v>0</v>
      </c>
      <c r="M367" s="125">
        <f t="shared" ca="1" si="271"/>
        <v>0</v>
      </c>
      <c r="N367" s="125">
        <f t="shared" ca="1" si="271"/>
        <v>0</v>
      </c>
      <c r="O367" s="125">
        <f t="shared" ca="1" si="271"/>
        <v>0</v>
      </c>
      <c r="P367" s="125">
        <f t="shared" ca="1" si="271"/>
        <v>0</v>
      </c>
      <c r="Q367" s="125">
        <f t="shared" ca="1" si="271"/>
        <v>0</v>
      </c>
      <c r="R367" s="125">
        <f t="shared" ca="1" si="271"/>
        <v>0</v>
      </c>
      <c r="S367" s="125">
        <f t="shared" ca="1" si="271"/>
        <v>0</v>
      </c>
      <c r="T367" s="125">
        <f t="shared" ca="1" si="271"/>
        <v>0</v>
      </c>
      <c r="U367" s="125">
        <f t="shared" ca="1" si="271"/>
        <v>0</v>
      </c>
      <c r="V367" s="125">
        <f t="shared" ca="1" si="271"/>
        <v>0</v>
      </c>
      <c r="W367" s="125">
        <f t="shared" ca="1" si="271"/>
        <v>0</v>
      </c>
      <c r="X367" s="125">
        <f t="shared" ca="1" si="271"/>
        <v>0</v>
      </c>
      <c r="Y367" s="125">
        <f t="shared" ca="1" si="271"/>
        <v>0</v>
      </c>
      <c r="Z367" s="125">
        <f t="shared" ca="1" si="271"/>
        <v>0</v>
      </c>
      <c r="AA367" s="125">
        <f t="shared" ca="1" si="271"/>
        <v>0</v>
      </c>
      <c r="AB367" s="125">
        <f t="shared" ca="1" si="271"/>
        <v>0</v>
      </c>
      <c r="AC367" s="125">
        <f t="shared" ca="1" si="271"/>
        <v>0</v>
      </c>
      <c r="AD367" s="125">
        <f t="shared" ca="1" si="271"/>
        <v>0</v>
      </c>
      <c r="AE367" s="125">
        <f t="shared" ca="1" si="271"/>
        <v>0</v>
      </c>
      <c r="AF367" s="125">
        <f t="shared" ca="1" si="271"/>
        <v>0</v>
      </c>
      <c r="AG367" s="125">
        <f t="shared" ca="1" si="271"/>
        <v>0</v>
      </c>
      <c r="AH367" s="125">
        <f t="shared" ca="1" si="271"/>
        <v>0</v>
      </c>
      <c r="AI367" s="125">
        <f t="shared" ca="1" si="271"/>
        <v>0</v>
      </c>
      <c r="AJ367" s="125">
        <f t="shared" ca="1" si="271"/>
        <v>0</v>
      </c>
      <c r="AK367" s="125">
        <f t="shared" ca="1" si="271"/>
        <v>0</v>
      </c>
      <c r="AL367" s="125">
        <f t="shared" ca="1" si="271"/>
        <v>0</v>
      </c>
      <c r="AM367" s="125">
        <f t="shared" ca="1" si="271"/>
        <v>0</v>
      </c>
      <c r="AN367" s="125">
        <f t="shared" ca="1" si="271"/>
        <v>0</v>
      </c>
      <c r="AO367" s="125">
        <f t="shared" ca="1" si="271"/>
        <v>0</v>
      </c>
      <c r="AP367" s="125">
        <f t="shared" ca="1" si="271"/>
        <v>0</v>
      </c>
      <c r="AQ367" s="125">
        <f t="shared" ref="AQ367:BH367" ca="1" si="272">SUMPRODUCT(OFFSET(AQ$60,0,0,AQ$2-$K$2+1,1),N(OFFSET(OFFSET(AQ343,0,0,1,-1*(AQ$2-$K$2+1)),0,AQ$2-$K$2+1-ROW(OFFSET($A$1,0,0,AQ$2-$K$2+1,1)),1,1)))</f>
        <v>0</v>
      </c>
      <c r="AR367" s="125">
        <f t="shared" ca="1" si="272"/>
        <v>0</v>
      </c>
      <c r="AS367" s="125">
        <f t="shared" ca="1" si="272"/>
        <v>0</v>
      </c>
      <c r="AT367" s="125">
        <f t="shared" ca="1" si="272"/>
        <v>0</v>
      </c>
      <c r="AU367" s="125">
        <f t="shared" ca="1" si="272"/>
        <v>0</v>
      </c>
      <c r="AV367" s="125">
        <f t="shared" ca="1" si="272"/>
        <v>0</v>
      </c>
      <c r="AW367" s="125">
        <f t="shared" ca="1" si="272"/>
        <v>0</v>
      </c>
      <c r="AX367" s="125">
        <f t="shared" ca="1" si="272"/>
        <v>0</v>
      </c>
      <c r="AY367" s="125">
        <f t="shared" ca="1" si="272"/>
        <v>0</v>
      </c>
      <c r="AZ367" s="125">
        <f t="shared" ca="1" si="272"/>
        <v>0</v>
      </c>
      <c r="BA367" s="125">
        <f t="shared" ca="1" si="272"/>
        <v>0</v>
      </c>
      <c r="BB367" s="125">
        <f t="shared" ca="1" si="272"/>
        <v>0</v>
      </c>
      <c r="BC367" s="125">
        <f t="shared" ca="1" si="272"/>
        <v>0</v>
      </c>
      <c r="BD367" s="125">
        <f t="shared" ca="1" si="272"/>
        <v>0</v>
      </c>
      <c r="BE367" s="125">
        <f t="shared" ca="1" si="272"/>
        <v>0</v>
      </c>
      <c r="BF367" s="125">
        <f t="shared" ca="1" si="272"/>
        <v>0</v>
      </c>
      <c r="BG367" s="125">
        <f t="shared" ca="1" si="272"/>
        <v>0</v>
      </c>
      <c r="BH367" s="125">
        <f t="shared" ca="1" si="272"/>
        <v>0</v>
      </c>
    </row>
    <row r="368" spans="1:60">
      <c r="A368" s="104"/>
      <c r="B368" s="104"/>
      <c r="C368" s="104"/>
      <c r="D368" s="104"/>
      <c r="E368" s="104"/>
      <c r="F368" s="114" t="s">
        <v>126</v>
      </c>
      <c r="G368" s="104"/>
      <c r="H368" s="125">
        <f t="shared" ca="1" si="260"/>
        <v>0</v>
      </c>
      <c r="I368" s="125">
        <f t="shared" ca="1" si="261"/>
        <v>0</v>
      </c>
      <c r="J368" s="125">
        <f t="shared" ca="1" si="262"/>
        <v>0</v>
      </c>
      <c r="K368" s="125">
        <f t="shared" ref="K368:AP368" ca="1" si="273">SUMPRODUCT(OFFSET(K$60,0,0,K$2-$K$2+1,1),N(OFFSET(OFFSET(K344,0,0,1,-1*(K$2-$K$2+1)),0,K$2-$K$2+1-ROW(OFFSET($A$1,0,0,K$2-$K$2+1,1)),1,1)))</f>
        <v>0</v>
      </c>
      <c r="L368" s="125">
        <f t="shared" ca="1" si="273"/>
        <v>0</v>
      </c>
      <c r="M368" s="125">
        <f t="shared" ca="1" si="273"/>
        <v>0</v>
      </c>
      <c r="N368" s="125">
        <f t="shared" ca="1" si="273"/>
        <v>0</v>
      </c>
      <c r="O368" s="125">
        <f t="shared" ca="1" si="273"/>
        <v>0</v>
      </c>
      <c r="P368" s="125">
        <f t="shared" ca="1" si="273"/>
        <v>0</v>
      </c>
      <c r="Q368" s="125">
        <f t="shared" ca="1" si="273"/>
        <v>0</v>
      </c>
      <c r="R368" s="125">
        <f t="shared" ca="1" si="273"/>
        <v>0</v>
      </c>
      <c r="S368" s="125">
        <f t="shared" ca="1" si="273"/>
        <v>0</v>
      </c>
      <c r="T368" s="125">
        <f t="shared" ca="1" si="273"/>
        <v>0</v>
      </c>
      <c r="U368" s="125">
        <f t="shared" ca="1" si="273"/>
        <v>0</v>
      </c>
      <c r="V368" s="125">
        <f t="shared" ca="1" si="273"/>
        <v>0</v>
      </c>
      <c r="W368" s="125">
        <f t="shared" ca="1" si="273"/>
        <v>0</v>
      </c>
      <c r="X368" s="125">
        <f t="shared" ca="1" si="273"/>
        <v>0</v>
      </c>
      <c r="Y368" s="125">
        <f t="shared" ca="1" si="273"/>
        <v>0</v>
      </c>
      <c r="Z368" s="125">
        <f t="shared" ca="1" si="273"/>
        <v>0</v>
      </c>
      <c r="AA368" s="125">
        <f t="shared" ca="1" si="273"/>
        <v>0</v>
      </c>
      <c r="AB368" s="125">
        <f t="shared" ca="1" si="273"/>
        <v>0</v>
      </c>
      <c r="AC368" s="125">
        <f t="shared" ca="1" si="273"/>
        <v>0</v>
      </c>
      <c r="AD368" s="125">
        <f t="shared" ca="1" si="273"/>
        <v>0</v>
      </c>
      <c r="AE368" s="125">
        <f t="shared" ca="1" si="273"/>
        <v>0</v>
      </c>
      <c r="AF368" s="125">
        <f t="shared" ca="1" si="273"/>
        <v>0</v>
      </c>
      <c r="AG368" s="125">
        <f t="shared" ca="1" si="273"/>
        <v>0</v>
      </c>
      <c r="AH368" s="125">
        <f t="shared" ca="1" si="273"/>
        <v>0</v>
      </c>
      <c r="AI368" s="125">
        <f t="shared" ca="1" si="273"/>
        <v>0</v>
      </c>
      <c r="AJ368" s="125">
        <f t="shared" ca="1" si="273"/>
        <v>0</v>
      </c>
      <c r="AK368" s="125">
        <f t="shared" ca="1" si="273"/>
        <v>0</v>
      </c>
      <c r="AL368" s="125">
        <f t="shared" ca="1" si="273"/>
        <v>0</v>
      </c>
      <c r="AM368" s="125">
        <f t="shared" ca="1" si="273"/>
        <v>0</v>
      </c>
      <c r="AN368" s="125">
        <f t="shared" ca="1" si="273"/>
        <v>0</v>
      </c>
      <c r="AO368" s="125">
        <f t="shared" ca="1" si="273"/>
        <v>0</v>
      </c>
      <c r="AP368" s="125">
        <f t="shared" ca="1" si="273"/>
        <v>0</v>
      </c>
      <c r="AQ368" s="125">
        <f t="shared" ref="AQ368:BH368" ca="1" si="274">SUMPRODUCT(OFFSET(AQ$60,0,0,AQ$2-$K$2+1,1),N(OFFSET(OFFSET(AQ344,0,0,1,-1*(AQ$2-$K$2+1)),0,AQ$2-$K$2+1-ROW(OFFSET($A$1,0,0,AQ$2-$K$2+1,1)),1,1)))</f>
        <v>0</v>
      </c>
      <c r="AR368" s="125">
        <f t="shared" ca="1" si="274"/>
        <v>0</v>
      </c>
      <c r="AS368" s="125">
        <f t="shared" ca="1" si="274"/>
        <v>0</v>
      </c>
      <c r="AT368" s="125">
        <f t="shared" ca="1" si="274"/>
        <v>0</v>
      </c>
      <c r="AU368" s="125">
        <f t="shared" ca="1" si="274"/>
        <v>0</v>
      </c>
      <c r="AV368" s="125">
        <f t="shared" ca="1" si="274"/>
        <v>0</v>
      </c>
      <c r="AW368" s="125">
        <f t="shared" ca="1" si="274"/>
        <v>0</v>
      </c>
      <c r="AX368" s="125">
        <f t="shared" ca="1" si="274"/>
        <v>0</v>
      </c>
      <c r="AY368" s="125">
        <f t="shared" ca="1" si="274"/>
        <v>0</v>
      </c>
      <c r="AZ368" s="125">
        <f t="shared" ca="1" si="274"/>
        <v>0</v>
      </c>
      <c r="BA368" s="125">
        <f t="shared" ca="1" si="274"/>
        <v>0</v>
      </c>
      <c r="BB368" s="125">
        <f t="shared" ca="1" si="274"/>
        <v>0</v>
      </c>
      <c r="BC368" s="125">
        <f t="shared" ca="1" si="274"/>
        <v>0</v>
      </c>
      <c r="BD368" s="125">
        <f t="shared" ca="1" si="274"/>
        <v>0</v>
      </c>
      <c r="BE368" s="125">
        <f t="shared" ca="1" si="274"/>
        <v>0</v>
      </c>
      <c r="BF368" s="125">
        <f t="shared" ca="1" si="274"/>
        <v>0</v>
      </c>
      <c r="BG368" s="125">
        <f t="shared" ca="1" si="274"/>
        <v>0</v>
      </c>
      <c r="BH368" s="125">
        <f t="shared" ca="1" si="274"/>
        <v>0</v>
      </c>
    </row>
    <row r="369" spans="1:60">
      <c r="A369" s="104"/>
      <c r="B369" s="104"/>
      <c r="C369" s="104"/>
      <c r="D369" s="104"/>
      <c r="E369" s="104"/>
      <c r="F369" s="114" t="s">
        <v>141</v>
      </c>
      <c r="G369" s="104"/>
      <c r="H369" s="125">
        <f t="shared" ca="1" si="260"/>
        <v>7970550.6036828253</v>
      </c>
      <c r="I369" s="125">
        <f t="shared" ca="1" si="261"/>
        <v>22954414.841343962</v>
      </c>
      <c r="J369" s="125">
        <f t="shared" ca="1" si="262"/>
        <v>43106080.974574976</v>
      </c>
      <c r="K369" s="125">
        <f t="shared" ref="K369:AP369" ca="1" si="275">SUMPRODUCT(OFFSET(K$60,0,0,K$2-$K$2+1,1),N(OFFSET(OFFSET(K345,0,0,1,-1*(K$2-$K$2+1)),0,K$2-$K$2+1-ROW(OFFSET($A$1,0,0,K$2-$K$2+1,1)),1,1)))</f>
        <v>0</v>
      </c>
      <c r="L369" s="125">
        <f t="shared" ca="1" si="275"/>
        <v>472745.41379833873</v>
      </c>
      <c r="M369" s="125">
        <f t="shared" ca="1" si="275"/>
        <v>1313181.7049953851</v>
      </c>
      <c r="N369" s="125">
        <f t="shared" ca="1" si="275"/>
        <v>2431817.9722136757</v>
      </c>
      <c r="O369" s="125">
        <f t="shared" ca="1" si="275"/>
        <v>3752805.5126754255</v>
      </c>
      <c r="P369" s="125">
        <f t="shared" ca="1" si="275"/>
        <v>3474819.9191439119</v>
      </c>
      <c r="Q369" s="125">
        <f t="shared" ca="1" si="275"/>
        <v>3217425.851059177</v>
      </c>
      <c r="R369" s="125">
        <f t="shared" ca="1" si="275"/>
        <v>2979098.0102399793</v>
      </c>
      <c r="S369" s="125">
        <f t="shared" ca="1" si="275"/>
        <v>2758424.0835555354</v>
      </c>
      <c r="T369" s="125">
        <f t="shared" ca="1" si="275"/>
        <v>2554096.3736625332</v>
      </c>
      <c r="U369" s="125">
        <f t="shared" ca="1" si="275"/>
        <v>2364904.0496875308</v>
      </c>
      <c r="V369" s="125">
        <f t="shared" ca="1" si="275"/>
        <v>2189725.9719328992</v>
      </c>
      <c r="W369" s="125">
        <f t="shared" ca="1" si="275"/>
        <v>2027524.0480860174</v>
      </c>
      <c r="X369" s="125">
        <f t="shared" ca="1" si="275"/>
        <v>1877337.0815611267</v>
      </c>
      <c r="Y369" s="125">
        <f t="shared" ca="1" si="275"/>
        <v>1738275.0755195618</v>
      </c>
      <c r="Z369" s="125">
        <f t="shared" ca="1" si="275"/>
        <v>1609513.9588144091</v>
      </c>
      <c r="AA369" s="125">
        <f t="shared" ca="1" si="275"/>
        <v>1490290.7026059343</v>
      </c>
      <c r="AB369" s="125">
        <f t="shared" ca="1" si="275"/>
        <v>1379898.7987091984</v>
      </c>
      <c r="AC369" s="125">
        <f t="shared" ca="1" si="275"/>
        <v>1277684.0728788874</v>
      </c>
      <c r="AD369" s="125">
        <f t="shared" ca="1" si="275"/>
        <v>1183040.8082211919</v>
      </c>
      <c r="AE369" s="125">
        <f t="shared" ca="1" si="275"/>
        <v>1095408.155760363</v>
      </c>
      <c r="AF369" s="125">
        <f t="shared" ca="1" si="275"/>
        <v>912840.12980030244</v>
      </c>
      <c r="AG369" s="125">
        <f t="shared" ca="1" si="275"/>
        <v>657395.15520597901</v>
      </c>
      <c r="AH369" s="125">
        <f t="shared" ca="1" si="275"/>
        <v>347828.12444760796</v>
      </c>
      <c r="AI369" s="125">
        <f t="shared" ca="1" si="275"/>
        <v>0</v>
      </c>
      <c r="AJ369" s="125">
        <f t="shared" ca="1" si="275"/>
        <v>0</v>
      </c>
      <c r="AK369" s="125">
        <f t="shared" ca="1" si="275"/>
        <v>0</v>
      </c>
      <c r="AL369" s="125">
        <f t="shared" ca="1" si="275"/>
        <v>0</v>
      </c>
      <c r="AM369" s="125">
        <f t="shared" ca="1" si="275"/>
        <v>0</v>
      </c>
      <c r="AN369" s="125">
        <f t="shared" ca="1" si="275"/>
        <v>0</v>
      </c>
      <c r="AO369" s="125">
        <f t="shared" ca="1" si="275"/>
        <v>0</v>
      </c>
      <c r="AP369" s="125">
        <f t="shared" ca="1" si="275"/>
        <v>0</v>
      </c>
      <c r="AQ369" s="125">
        <f t="shared" ref="AQ369:BH369" ca="1" si="276">SUMPRODUCT(OFFSET(AQ$60,0,0,AQ$2-$K$2+1,1),N(OFFSET(OFFSET(AQ345,0,0,1,-1*(AQ$2-$K$2+1)),0,AQ$2-$K$2+1-ROW(OFFSET($A$1,0,0,AQ$2-$K$2+1,1)),1,1)))</f>
        <v>0</v>
      </c>
      <c r="AR369" s="125">
        <f t="shared" ca="1" si="276"/>
        <v>0</v>
      </c>
      <c r="AS369" s="125">
        <f t="shared" ca="1" si="276"/>
        <v>0</v>
      </c>
      <c r="AT369" s="125">
        <f t="shared" ca="1" si="276"/>
        <v>0</v>
      </c>
      <c r="AU369" s="125">
        <f t="shared" ca="1" si="276"/>
        <v>0</v>
      </c>
      <c r="AV369" s="125">
        <f t="shared" ca="1" si="276"/>
        <v>0</v>
      </c>
      <c r="AW369" s="125">
        <f t="shared" ca="1" si="276"/>
        <v>0</v>
      </c>
      <c r="AX369" s="125">
        <f t="shared" ca="1" si="276"/>
        <v>0</v>
      </c>
      <c r="AY369" s="125">
        <f t="shared" ca="1" si="276"/>
        <v>0</v>
      </c>
      <c r="AZ369" s="125">
        <f t="shared" ca="1" si="276"/>
        <v>0</v>
      </c>
      <c r="BA369" s="125">
        <f t="shared" ca="1" si="276"/>
        <v>0</v>
      </c>
      <c r="BB369" s="125">
        <f t="shared" ca="1" si="276"/>
        <v>0</v>
      </c>
      <c r="BC369" s="125">
        <f t="shared" ca="1" si="276"/>
        <v>0</v>
      </c>
      <c r="BD369" s="125">
        <f t="shared" ca="1" si="276"/>
        <v>0</v>
      </c>
      <c r="BE369" s="125">
        <f t="shared" ca="1" si="276"/>
        <v>0</v>
      </c>
      <c r="BF369" s="125">
        <f t="shared" ca="1" si="276"/>
        <v>0</v>
      </c>
      <c r="BG369" s="125">
        <f t="shared" ca="1" si="276"/>
        <v>0</v>
      </c>
      <c r="BH369" s="125">
        <f t="shared" ca="1" si="276"/>
        <v>0</v>
      </c>
    </row>
    <row r="370" spans="1:60">
      <c r="A370" s="104"/>
      <c r="B370" s="104"/>
      <c r="C370" s="104"/>
      <c r="D370" s="104"/>
      <c r="E370" s="104"/>
      <c r="F370" s="114" t="s">
        <v>8</v>
      </c>
      <c r="G370" s="104"/>
      <c r="H370" s="125">
        <f t="shared" ca="1" si="260"/>
        <v>0</v>
      </c>
      <c r="I370" s="125">
        <f t="shared" ca="1" si="261"/>
        <v>0</v>
      </c>
      <c r="J370" s="125">
        <f t="shared" ca="1" si="262"/>
        <v>0</v>
      </c>
      <c r="K370" s="125">
        <f t="shared" ref="K370:AP370" ca="1" si="277">SUMPRODUCT(OFFSET(K$60,0,0,K$2-$K$2+1,1),N(OFFSET(OFFSET(K346,0,0,1,-1*(K$2-$K$2+1)),0,K$2-$K$2+1-ROW(OFFSET($A$1,0,0,K$2-$K$2+1,1)),1,1)))</f>
        <v>0</v>
      </c>
      <c r="L370" s="125">
        <f t="shared" ca="1" si="277"/>
        <v>0</v>
      </c>
      <c r="M370" s="125">
        <f t="shared" ca="1" si="277"/>
        <v>0</v>
      </c>
      <c r="N370" s="125">
        <f t="shared" ca="1" si="277"/>
        <v>0</v>
      </c>
      <c r="O370" s="125">
        <f t="shared" ca="1" si="277"/>
        <v>0</v>
      </c>
      <c r="P370" s="125">
        <f t="shared" ca="1" si="277"/>
        <v>0</v>
      </c>
      <c r="Q370" s="125">
        <f t="shared" ca="1" si="277"/>
        <v>0</v>
      </c>
      <c r="R370" s="125">
        <f t="shared" ca="1" si="277"/>
        <v>0</v>
      </c>
      <c r="S370" s="125">
        <f t="shared" ca="1" si="277"/>
        <v>0</v>
      </c>
      <c r="T370" s="125">
        <f t="shared" ca="1" si="277"/>
        <v>0</v>
      </c>
      <c r="U370" s="125">
        <f t="shared" ca="1" si="277"/>
        <v>0</v>
      </c>
      <c r="V370" s="125">
        <f t="shared" ca="1" si="277"/>
        <v>0</v>
      </c>
      <c r="W370" s="125">
        <f t="shared" ca="1" si="277"/>
        <v>0</v>
      </c>
      <c r="X370" s="125">
        <f t="shared" ca="1" si="277"/>
        <v>0</v>
      </c>
      <c r="Y370" s="125">
        <f t="shared" ca="1" si="277"/>
        <v>0</v>
      </c>
      <c r="Z370" s="125">
        <f t="shared" ca="1" si="277"/>
        <v>0</v>
      </c>
      <c r="AA370" s="125">
        <f t="shared" ca="1" si="277"/>
        <v>0</v>
      </c>
      <c r="AB370" s="125">
        <f t="shared" ca="1" si="277"/>
        <v>0</v>
      </c>
      <c r="AC370" s="125">
        <f t="shared" ca="1" si="277"/>
        <v>0</v>
      </c>
      <c r="AD370" s="125">
        <f t="shared" ca="1" si="277"/>
        <v>0</v>
      </c>
      <c r="AE370" s="125">
        <f t="shared" ca="1" si="277"/>
        <v>0</v>
      </c>
      <c r="AF370" s="125">
        <f t="shared" ca="1" si="277"/>
        <v>0</v>
      </c>
      <c r="AG370" s="125">
        <f t="shared" ca="1" si="277"/>
        <v>0</v>
      </c>
      <c r="AH370" s="125">
        <f t="shared" ca="1" si="277"/>
        <v>0</v>
      </c>
      <c r="AI370" s="125">
        <f t="shared" ca="1" si="277"/>
        <v>0</v>
      </c>
      <c r="AJ370" s="125">
        <f t="shared" ca="1" si="277"/>
        <v>0</v>
      </c>
      <c r="AK370" s="125">
        <f t="shared" ca="1" si="277"/>
        <v>0</v>
      </c>
      <c r="AL370" s="125">
        <f t="shared" ca="1" si="277"/>
        <v>0</v>
      </c>
      <c r="AM370" s="125">
        <f t="shared" ca="1" si="277"/>
        <v>0</v>
      </c>
      <c r="AN370" s="125">
        <f t="shared" ca="1" si="277"/>
        <v>0</v>
      </c>
      <c r="AO370" s="125">
        <f t="shared" ca="1" si="277"/>
        <v>0</v>
      </c>
      <c r="AP370" s="125">
        <f t="shared" ca="1" si="277"/>
        <v>0</v>
      </c>
      <c r="AQ370" s="125">
        <f t="shared" ref="AQ370:BH370" ca="1" si="278">SUMPRODUCT(OFFSET(AQ$60,0,0,AQ$2-$K$2+1,1),N(OFFSET(OFFSET(AQ346,0,0,1,-1*(AQ$2-$K$2+1)),0,AQ$2-$K$2+1-ROW(OFFSET($A$1,0,0,AQ$2-$K$2+1,1)),1,1)))</f>
        <v>0</v>
      </c>
      <c r="AR370" s="125">
        <f t="shared" ca="1" si="278"/>
        <v>0</v>
      </c>
      <c r="AS370" s="125">
        <f t="shared" ca="1" si="278"/>
        <v>0</v>
      </c>
      <c r="AT370" s="125">
        <f t="shared" ca="1" si="278"/>
        <v>0</v>
      </c>
      <c r="AU370" s="125">
        <f t="shared" ca="1" si="278"/>
        <v>0</v>
      </c>
      <c r="AV370" s="125">
        <f t="shared" ca="1" si="278"/>
        <v>0</v>
      </c>
      <c r="AW370" s="125">
        <f t="shared" ca="1" si="278"/>
        <v>0</v>
      </c>
      <c r="AX370" s="125">
        <f t="shared" ca="1" si="278"/>
        <v>0</v>
      </c>
      <c r="AY370" s="125">
        <f t="shared" ca="1" si="278"/>
        <v>0</v>
      </c>
      <c r="AZ370" s="125">
        <f t="shared" ca="1" si="278"/>
        <v>0</v>
      </c>
      <c r="BA370" s="125">
        <f t="shared" ca="1" si="278"/>
        <v>0</v>
      </c>
      <c r="BB370" s="125">
        <f t="shared" ca="1" si="278"/>
        <v>0</v>
      </c>
      <c r="BC370" s="125">
        <f t="shared" ca="1" si="278"/>
        <v>0</v>
      </c>
      <c r="BD370" s="125">
        <f t="shared" ca="1" si="278"/>
        <v>0</v>
      </c>
      <c r="BE370" s="125">
        <f t="shared" ca="1" si="278"/>
        <v>0</v>
      </c>
      <c r="BF370" s="125">
        <f t="shared" ca="1" si="278"/>
        <v>0</v>
      </c>
      <c r="BG370" s="125">
        <f t="shared" ca="1" si="278"/>
        <v>0</v>
      </c>
      <c r="BH370" s="125">
        <f t="shared" ca="1" si="278"/>
        <v>0</v>
      </c>
    </row>
    <row r="371" spans="1:60">
      <c r="A371" s="104"/>
      <c r="B371" s="104"/>
      <c r="C371" s="104"/>
      <c r="D371" s="104"/>
      <c r="E371" s="104"/>
      <c r="F371" s="114" t="s">
        <v>198</v>
      </c>
      <c r="G371" s="104"/>
      <c r="H371" s="125">
        <f t="shared" ca="1" si="260"/>
        <v>438904087.03039467</v>
      </c>
      <c r="I371" s="125">
        <f t="shared" ca="1" si="261"/>
        <v>708276417.37113118</v>
      </c>
      <c r="J371" s="125">
        <f t="shared" ca="1" si="262"/>
        <v>819571874.90577245</v>
      </c>
      <c r="K371" s="125">
        <f t="shared" ref="K371:AP371" ca="1" si="279">SUMPRODUCT(OFFSET(K$60,0,0,K$2-$K$2+1,1),N(OFFSET(OFFSET(K347,0,0,1,-1*(K$2-$K$2+1)),0,K$2-$K$2+1-ROW(OFFSET($A$1,0,0,K$2-$K$2+1,1)),1,1)))</f>
        <v>0</v>
      </c>
      <c r="L371" s="125">
        <f t="shared" ca="1" si="279"/>
        <v>27934670.839840129</v>
      </c>
      <c r="M371" s="125">
        <f t="shared" ca="1" si="279"/>
        <v>76111353.492380932</v>
      </c>
      <c r="N371" s="125">
        <f t="shared" ca="1" si="279"/>
        <v>139571993.13768333</v>
      </c>
      <c r="O371" s="125">
        <f t="shared" ca="1" si="279"/>
        <v>195286069.56049031</v>
      </c>
      <c r="P371" s="125">
        <f t="shared" ca="1" si="279"/>
        <v>141235401.83651501</v>
      </c>
      <c r="Q371" s="125">
        <f t="shared" ca="1" si="279"/>
        <v>82343222.666833937</v>
      </c>
      <c r="R371" s="125">
        <f t="shared" ca="1" si="279"/>
        <v>16453233.886375323</v>
      </c>
      <c r="S371" s="125">
        <f t="shared" ca="1" si="279"/>
        <v>15234475.82071789</v>
      </c>
      <c r="T371" s="125">
        <f t="shared" ca="1" si="279"/>
        <v>14105996.130294342</v>
      </c>
      <c r="U371" s="125">
        <f t="shared" ca="1" si="279"/>
        <v>13061107.528050315</v>
      </c>
      <c r="V371" s="125">
        <f t="shared" ca="1" si="279"/>
        <v>12093618.081528071</v>
      </c>
      <c r="W371" s="125">
        <f t="shared" ca="1" si="279"/>
        <v>11197794.519933399</v>
      </c>
      <c r="X371" s="125">
        <f t="shared" ca="1" si="279"/>
        <v>10368328.259197589</v>
      </c>
      <c r="Y371" s="125">
        <f t="shared" ca="1" si="279"/>
        <v>9600303.9437014703</v>
      </c>
      <c r="Z371" s="125">
        <f t="shared" ca="1" si="279"/>
        <v>8889170.3182421029</v>
      </c>
      <c r="AA371" s="125">
        <f t="shared" ca="1" si="279"/>
        <v>8230713.2576315757</v>
      </c>
      <c r="AB371" s="125">
        <f t="shared" ca="1" si="279"/>
        <v>7621030.7941033095</v>
      </c>
      <c r="AC371" s="125">
        <f t="shared" ca="1" si="279"/>
        <v>7056509.9945401009</v>
      </c>
      <c r="AD371" s="125">
        <f t="shared" ca="1" si="279"/>
        <v>6533805.550500094</v>
      </c>
      <c r="AE371" s="125">
        <f t="shared" ca="1" si="279"/>
        <v>6049819.9541667532</v>
      </c>
      <c r="AF371" s="125">
        <f t="shared" ca="1" si="279"/>
        <v>5041516.6284722947</v>
      </c>
      <c r="AG371" s="125">
        <f t="shared" ca="1" si="279"/>
        <v>3630721.8517804593</v>
      </c>
      <c r="AH371" s="125">
        <f t="shared" ca="1" si="279"/>
        <v>1921016.8527938935</v>
      </c>
      <c r="AI371" s="125">
        <f t="shared" ca="1" si="279"/>
        <v>0</v>
      </c>
      <c r="AJ371" s="125">
        <f t="shared" ca="1" si="279"/>
        <v>0</v>
      </c>
      <c r="AK371" s="125">
        <f t="shared" ca="1" si="279"/>
        <v>0</v>
      </c>
      <c r="AL371" s="125">
        <f t="shared" ca="1" si="279"/>
        <v>0</v>
      </c>
      <c r="AM371" s="125">
        <f t="shared" ca="1" si="279"/>
        <v>0</v>
      </c>
      <c r="AN371" s="125">
        <f t="shared" ca="1" si="279"/>
        <v>0</v>
      </c>
      <c r="AO371" s="125">
        <f t="shared" ca="1" si="279"/>
        <v>0</v>
      </c>
      <c r="AP371" s="125">
        <f t="shared" ca="1" si="279"/>
        <v>0</v>
      </c>
      <c r="AQ371" s="125">
        <f t="shared" ref="AQ371:BH371" ca="1" si="280">SUMPRODUCT(OFFSET(AQ$60,0,0,AQ$2-$K$2+1,1),N(OFFSET(OFFSET(AQ347,0,0,1,-1*(AQ$2-$K$2+1)),0,AQ$2-$K$2+1-ROW(OFFSET($A$1,0,0,AQ$2-$K$2+1,1)),1,1)))</f>
        <v>0</v>
      </c>
      <c r="AR371" s="125">
        <f t="shared" ca="1" si="280"/>
        <v>0</v>
      </c>
      <c r="AS371" s="125">
        <f t="shared" ca="1" si="280"/>
        <v>0</v>
      </c>
      <c r="AT371" s="125">
        <f t="shared" ca="1" si="280"/>
        <v>0</v>
      </c>
      <c r="AU371" s="125">
        <f t="shared" ca="1" si="280"/>
        <v>0</v>
      </c>
      <c r="AV371" s="125">
        <f t="shared" ca="1" si="280"/>
        <v>0</v>
      </c>
      <c r="AW371" s="125">
        <f t="shared" ca="1" si="280"/>
        <v>0</v>
      </c>
      <c r="AX371" s="125">
        <f t="shared" ca="1" si="280"/>
        <v>0</v>
      </c>
      <c r="AY371" s="125">
        <f t="shared" ca="1" si="280"/>
        <v>0</v>
      </c>
      <c r="AZ371" s="125">
        <f t="shared" ca="1" si="280"/>
        <v>0</v>
      </c>
      <c r="BA371" s="125">
        <f t="shared" ca="1" si="280"/>
        <v>0</v>
      </c>
      <c r="BB371" s="125">
        <f t="shared" ca="1" si="280"/>
        <v>0</v>
      </c>
      <c r="BC371" s="125">
        <f t="shared" ca="1" si="280"/>
        <v>0</v>
      </c>
      <c r="BD371" s="125">
        <f t="shared" ca="1" si="280"/>
        <v>0</v>
      </c>
      <c r="BE371" s="125">
        <f t="shared" ca="1" si="280"/>
        <v>0</v>
      </c>
      <c r="BF371" s="125">
        <f t="shared" ca="1" si="280"/>
        <v>0</v>
      </c>
      <c r="BG371" s="125">
        <f t="shared" ca="1" si="280"/>
        <v>0</v>
      </c>
      <c r="BH371" s="125">
        <f t="shared" ca="1" si="280"/>
        <v>0</v>
      </c>
    </row>
    <row r="372" spans="1:60" ht="15">
      <c r="A372" s="104"/>
      <c r="B372" s="104"/>
      <c r="C372" s="104"/>
      <c r="D372" s="104"/>
      <c r="E372" s="104"/>
      <c r="F372" s="104"/>
      <c r="G372" s="151" t="s">
        <v>175</v>
      </c>
      <c r="H372" s="135">
        <f ca="1">SUM(H362:H371)</f>
        <v>471589648.28717297</v>
      </c>
      <c r="I372" s="135">
        <f ca="1">SUM(I362:I371)</f>
        <v>774333707.65919888</v>
      </c>
      <c r="J372" s="135">
        <f ca="1">SUM(J362:J371)</f>
        <v>909471023.47006273</v>
      </c>
      <c r="K372" s="125"/>
      <c r="L372" s="125"/>
      <c r="M372" s="125"/>
      <c r="N372" s="125"/>
      <c r="O372" s="125"/>
      <c r="P372" s="125"/>
      <c r="Q372" s="125"/>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row>
    <row r="373" spans="1:60">
      <c r="A373" s="104"/>
      <c r="B373" s="104"/>
      <c r="C373" s="104"/>
      <c r="D373" s="104"/>
      <c r="E373" s="104"/>
      <c r="F373" s="173" t="s">
        <v>310</v>
      </c>
      <c r="G373" s="175" t="str">
        <f ca="1">IF(SUM($H$373:$J$373)&gt;0,"ERROR","OK")</f>
        <v>OK</v>
      </c>
      <c r="H373" s="104">
        <f ca="1">IF(ABS(H$372-'Primary Inputs'!$C$22*'Outputs Summary'!D$14)&lt;0.01,0,1)</f>
        <v>0</v>
      </c>
      <c r="I373" s="104">
        <f ca="1">IF(ABS(I$372-'Primary Inputs'!$C$22*'Outputs Summary'!E$14)&lt;0.01,0,1)</f>
        <v>0</v>
      </c>
      <c r="J373" s="104">
        <f ca="1">IF(ABS(J$372-'Primary Inputs'!$C$22*'Outputs Summary'!F$14)&lt;0.01,0,1)</f>
        <v>0</v>
      </c>
      <c r="K373" s="125"/>
      <c r="L373" s="125"/>
      <c r="M373" s="125"/>
      <c r="N373" s="125"/>
      <c r="O373" s="125"/>
      <c r="P373" s="125"/>
      <c r="Q373" s="125"/>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row>
    <row r="374" spans="1:60">
      <c r="A374" s="123" t="s">
        <v>90</v>
      </c>
      <c r="B374" s="123"/>
      <c r="C374" s="123"/>
      <c r="D374" s="123"/>
      <c r="E374" s="123"/>
      <c r="F374" s="123"/>
      <c r="G374" s="123"/>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127"/>
      <c r="BC374" s="127"/>
      <c r="BD374" s="127"/>
      <c r="BE374" s="127"/>
      <c r="BF374" s="127"/>
      <c r="BG374" s="127"/>
      <c r="BH374" s="127"/>
    </row>
    <row r="375" spans="1:60">
      <c r="A375" s="128"/>
      <c r="B375" s="128"/>
      <c r="C375" s="128"/>
      <c r="D375" s="128"/>
      <c r="E375" s="129" t="s">
        <v>80</v>
      </c>
      <c r="F375" s="128"/>
      <c r="G375" s="128"/>
      <c r="H375" s="130"/>
      <c r="I375" s="130"/>
      <c r="J375" s="130"/>
      <c r="K375" s="130"/>
      <c r="L375" s="130"/>
      <c r="M375" s="130"/>
      <c r="N375" s="130"/>
      <c r="O375" s="130"/>
      <c r="P375" s="130"/>
      <c r="Q375" s="130"/>
      <c r="R375" s="130"/>
      <c r="S375" s="130"/>
      <c r="T375" s="130"/>
      <c r="U375" s="130"/>
      <c r="V375" s="130"/>
      <c r="W375" s="130"/>
      <c r="X375" s="130"/>
      <c r="Y375" s="130"/>
      <c r="Z375" s="130"/>
      <c r="AA375" s="130"/>
      <c r="AB375" s="130"/>
      <c r="AC375" s="130"/>
      <c r="AD375" s="130"/>
      <c r="AE375" s="130"/>
      <c r="AF375" s="130"/>
      <c r="AG375" s="130"/>
      <c r="AH375" s="130"/>
      <c r="AI375" s="130"/>
      <c r="AJ375" s="130"/>
      <c r="AK375" s="130"/>
      <c r="AL375" s="130"/>
      <c r="AM375" s="130"/>
      <c r="AN375" s="130"/>
      <c r="AO375" s="130"/>
      <c r="AP375" s="130"/>
      <c r="AQ375" s="130"/>
      <c r="AR375" s="130"/>
      <c r="AS375" s="130"/>
      <c r="AT375" s="130"/>
      <c r="AU375" s="130"/>
      <c r="AV375" s="130"/>
      <c r="AW375" s="130"/>
      <c r="AX375" s="130"/>
      <c r="AY375" s="130"/>
      <c r="AZ375" s="130"/>
      <c r="BA375" s="130"/>
      <c r="BB375" s="130"/>
      <c r="BC375" s="130"/>
      <c r="BD375" s="130"/>
      <c r="BE375" s="130"/>
      <c r="BF375" s="130"/>
      <c r="BG375" s="130"/>
      <c r="BH375" s="130"/>
    </row>
    <row r="376" spans="1:60">
      <c r="A376" s="128"/>
      <c r="B376" s="128"/>
      <c r="C376" s="128"/>
      <c r="D376" s="128"/>
      <c r="E376" s="128"/>
      <c r="F376" s="104" t="s">
        <v>173</v>
      </c>
      <c r="G376" s="104"/>
      <c r="H376" s="130"/>
      <c r="I376" s="130"/>
      <c r="J376" s="130"/>
      <c r="K376" s="130">
        <f>IF(K$2-$K$2+1&gt;'Primary Inputs'!$C$17,0,'Cost Inputs'!D4)</f>
        <v>0</v>
      </c>
      <c r="L376" s="130">
        <f>IF(L$2-$K$2+1&gt;'Primary Inputs'!$C$17,0,'Cost Inputs'!E4)</f>
        <v>7200000</v>
      </c>
      <c r="M376" s="130">
        <f>IF(M$2-$K$2+1&gt;'Primary Inputs'!$C$17,0,'Cost Inputs'!F4)</f>
        <v>14400000</v>
      </c>
      <c r="N376" s="130">
        <f>IF(N$2-$K$2+1&gt;'Primary Inputs'!$C$17,0,'Cost Inputs'!G4)</f>
        <v>21600000</v>
      </c>
      <c r="O376" s="130">
        <f>IF(O$2-$K$2+1&gt;'Primary Inputs'!$C$17,0,'Cost Inputs'!H4)</f>
        <v>28800000</v>
      </c>
      <c r="P376" s="130">
        <f>IF(P$2-$K$2+1&gt;'Primary Inputs'!$C$17,0,'Cost Inputs'!I4)</f>
        <v>0</v>
      </c>
      <c r="Q376" s="130">
        <f>IF(Q$2-$K$2+1&gt;'Primary Inputs'!$C$17,0,'Cost Inputs'!J4)</f>
        <v>0</v>
      </c>
      <c r="R376" s="130">
        <f>IF(R$2-$K$2+1&gt;'Primary Inputs'!$C$17,0,'Cost Inputs'!K4)</f>
        <v>0</v>
      </c>
      <c r="S376" s="130">
        <f>IF(S$2-$K$2+1&gt;'Primary Inputs'!$C$17,0,'Cost Inputs'!L4)</f>
        <v>0</v>
      </c>
      <c r="T376" s="130">
        <f>IF(T$2-$K$2+1&gt;'Primary Inputs'!$C$17,0,'Cost Inputs'!M4)</f>
        <v>0</v>
      </c>
      <c r="U376" s="130">
        <f>IF(U$2-$K$2+1&gt;'Primary Inputs'!$C$17,0,'Cost Inputs'!N4)</f>
        <v>0</v>
      </c>
      <c r="V376" s="130">
        <f>IF(V$2-$K$2+1&gt;'Primary Inputs'!$C$17,0,'Cost Inputs'!O4)</f>
        <v>0</v>
      </c>
      <c r="W376" s="130">
        <f>IF(W$2-$K$2+1&gt;'Primary Inputs'!$C$17,0,'Cost Inputs'!P4)</f>
        <v>0</v>
      </c>
      <c r="X376" s="130">
        <f>IF(X$2-$K$2+1&gt;'Primary Inputs'!$C$17,0,'Cost Inputs'!Q4)</f>
        <v>0</v>
      </c>
      <c r="Y376" s="130">
        <f>IF(Y$2-$K$2+1&gt;'Primary Inputs'!$C$17,0,'Cost Inputs'!R4)</f>
        <v>0</v>
      </c>
      <c r="Z376" s="130">
        <f>IF(Z$2-$K$2+1&gt;'Primary Inputs'!$C$17,0,'Cost Inputs'!S4)</f>
        <v>0</v>
      </c>
      <c r="AA376" s="130">
        <f>IF(AA$2-$K$2+1&gt;'Primary Inputs'!$C$17,0,'Cost Inputs'!T4)</f>
        <v>0</v>
      </c>
      <c r="AB376" s="130">
        <f>IF(AB$2-$K$2+1&gt;'Primary Inputs'!$C$17,0,'Cost Inputs'!U4)</f>
        <v>0</v>
      </c>
      <c r="AC376" s="130">
        <f>IF(AC$2-$K$2+1&gt;'Primary Inputs'!$C$17,0,'Cost Inputs'!V4)</f>
        <v>0</v>
      </c>
      <c r="AD376" s="130">
        <f>IF(AD$2-$K$2+1&gt;'Primary Inputs'!$C$17,0,'Cost Inputs'!W4)</f>
        <v>0</v>
      </c>
      <c r="AE376" s="130">
        <f>IF(AE$2-$K$2+1&gt;'Primary Inputs'!$C$17,0,'Cost Inputs'!X4)</f>
        <v>0</v>
      </c>
      <c r="AF376" s="130">
        <f>IF(AF$2-$K$2+1&gt;'Primary Inputs'!$C$17,0,'Cost Inputs'!Y4)</f>
        <v>0</v>
      </c>
      <c r="AG376" s="130">
        <f>IF(AG$2-$K$2+1&gt;'Primary Inputs'!$C$17,0,'Cost Inputs'!Z4)</f>
        <v>0</v>
      </c>
      <c r="AH376" s="130">
        <f>IF(AH$2-$K$2+1&gt;'Primary Inputs'!$C$17,0,'Cost Inputs'!AA4)</f>
        <v>0</v>
      </c>
      <c r="AI376" s="130">
        <f>IF(AI$2-$K$2+1&gt;'Primary Inputs'!$C$17,0,'Cost Inputs'!AB4)</f>
        <v>0</v>
      </c>
      <c r="AJ376" s="130">
        <f>IF(AJ$2-$K$2+1&gt;'Primary Inputs'!$C$17,0,'Cost Inputs'!AC4)</f>
        <v>0</v>
      </c>
      <c r="AK376" s="130">
        <f>IF(AK$2-$K$2+1&gt;'Primary Inputs'!$C$17,0,'Cost Inputs'!AD4)</f>
        <v>0</v>
      </c>
      <c r="AL376" s="130">
        <f>IF(AL$2-$K$2+1&gt;'Primary Inputs'!$C$17,0,'Cost Inputs'!AE4)</f>
        <v>0</v>
      </c>
      <c r="AM376" s="130">
        <f>IF(AM$2-$K$2+1&gt;'Primary Inputs'!$C$17,0,'Cost Inputs'!AF4)</f>
        <v>0</v>
      </c>
      <c r="AN376" s="130">
        <f>IF(AN$2-$K$2+1&gt;'Primary Inputs'!$C$17,0,'Cost Inputs'!AG4)</f>
        <v>0</v>
      </c>
      <c r="AO376" s="130">
        <f>IF(AO$2-$K$2+1&gt;'Primary Inputs'!$C$17,0,'Cost Inputs'!AH4)</f>
        <v>0</v>
      </c>
      <c r="AP376" s="130">
        <f>IF(AP$2-$K$2+1&gt;'Primary Inputs'!$C$17,0,'Cost Inputs'!AI4)</f>
        <v>0</v>
      </c>
      <c r="AQ376" s="130">
        <f>IF(AQ$2-$K$2+1&gt;'Primary Inputs'!$C$17,0,'Cost Inputs'!AJ4)</f>
        <v>0</v>
      </c>
      <c r="AR376" s="130">
        <f>IF(AR$2-$K$2+1&gt;'Primary Inputs'!$C$17,0,'Cost Inputs'!AK4)</f>
        <v>0</v>
      </c>
      <c r="AS376" s="130">
        <f>IF(AS$2-$K$2+1&gt;'Primary Inputs'!$C$17,0,'Cost Inputs'!AL4)</f>
        <v>0</v>
      </c>
      <c r="AT376" s="130">
        <f>IF(AT$2-$K$2+1&gt;'Primary Inputs'!$C$17,0,'Cost Inputs'!AM4)</f>
        <v>0</v>
      </c>
      <c r="AU376" s="130">
        <f>IF(AU$2-$K$2+1&gt;'Primary Inputs'!$C$17,0,'Cost Inputs'!AN4)</f>
        <v>0</v>
      </c>
      <c r="AV376" s="130">
        <f>IF(AV$2-$K$2+1&gt;'Primary Inputs'!$C$17,0,'Cost Inputs'!AO4)</f>
        <v>0</v>
      </c>
      <c r="AW376" s="130">
        <f>IF(AW$2-$K$2+1&gt;'Primary Inputs'!$C$17,0,'Cost Inputs'!AP4)</f>
        <v>0</v>
      </c>
      <c r="AX376" s="130">
        <f>IF(AX$2-$K$2+1&gt;'Primary Inputs'!$C$17,0,'Cost Inputs'!AQ4)</f>
        <v>0</v>
      </c>
      <c r="AY376" s="130">
        <f>IF(AY$2-$K$2+1&gt;'Primary Inputs'!$C$17,0,'Cost Inputs'!AR4)</f>
        <v>0</v>
      </c>
      <c r="AZ376" s="130">
        <f>IF(AZ$2-$K$2+1&gt;'Primary Inputs'!$C$17,0,'Cost Inputs'!AS4)</f>
        <v>0</v>
      </c>
      <c r="BA376" s="130">
        <f>IF(BA$2-$K$2+1&gt;'Primary Inputs'!$C$17,0,'Cost Inputs'!AT4)</f>
        <v>0</v>
      </c>
      <c r="BB376" s="130">
        <f>IF(BB$2-$K$2+1&gt;'Primary Inputs'!$C$17,0,'Cost Inputs'!AU4)</f>
        <v>0</v>
      </c>
      <c r="BC376" s="130">
        <f>IF(BC$2-$K$2+1&gt;'Primary Inputs'!$C$17,0,'Cost Inputs'!AV4)</f>
        <v>0</v>
      </c>
      <c r="BD376" s="130">
        <f>IF(BD$2-$K$2+1&gt;'Primary Inputs'!$C$17,0,'Cost Inputs'!AW4)</f>
        <v>0</v>
      </c>
      <c r="BE376" s="130">
        <f>IF(BE$2-$K$2+1&gt;'Primary Inputs'!$C$17,0,'Cost Inputs'!AX4)</f>
        <v>0</v>
      </c>
      <c r="BF376" s="130">
        <f>IF(BF$2-$K$2+1&gt;'Primary Inputs'!$C$17,0,'Cost Inputs'!AY4)</f>
        <v>0</v>
      </c>
      <c r="BG376" s="130">
        <f>IF(BG$2-$K$2+1&gt;'Primary Inputs'!$C$17,0,'Cost Inputs'!AZ4)</f>
        <v>0</v>
      </c>
      <c r="BH376" s="130">
        <f>IF(BH$2-$K$2+1&gt;'Primary Inputs'!$C$17,0,'Cost Inputs'!BA4)</f>
        <v>0</v>
      </c>
    </row>
    <row r="377" spans="1:60">
      <c r="A377" s="128"/>
      <c r="B377" s="128"/>
      <c r="C377" s="128"/>
      <c r="D377" s="128"/>
      <c r="E377" s="128"/>
      <c r="F377" s="104" t="s">
        <v>174</v>
      </c>
      <c r="G377" s="104"/>
      <c r="H377" s="130"/>
      <c r="I377" s="130"/>
      <c r="J377" s="130"/>
      <c r="K377" s="130">
        <f>IF(K$2-$K$2+1&gt;'Primary Inputs'!$C$17,0,'Cost Inputs'!D5)</f>
        <v>0</v>
      </c>
      <c r="L377" s="130">
        <f>IF(L$2-$K$2+1&gt;'Primary Inputs'!$C$17,0,'Cost Inputs'!E5)</f>
        <v>0</v>
      </c>
      <c r="M377" s="130">
        <f>IF(M$2-$K$2+1&gt;'Primary Inputs'!$C$17,0,'Cost Inputs'!F5)</f>
        <v>0</v>
      </c>
      <c r="N377" s="130">
        <f>IF(N$2-$K$2+1&gt;'Primary Inputs'!$C$17,0,'Cost Inputs'!G5)</f>
        <v>0</v>
      </c>
      <c r="O377" s="130">
        <f>IF(O$2-$K$2+1&gt;'Primary Inputs'!$C$17,0,'Cost Inputs'!H5)</f>
        <v>0</v>
      </c>
      <c r="P377" s="130">
        <f>IF(P$2-$K$2+1&gt;'Primary Inputs'!$C$17,0,'Cost Inputs'!I5)</f>
        <v>0</v>
      </c>
      <c r="Q377" s="130">
        <f>IF(Q$2-$K$2+1&gt;'Primary Inputs'!$C$17,0,'Cost Inputs'!J5)</f>
        <v>0</v>
      </c>
      <c r="R377" s="130">
        <f>IF(R$2-$K$2+1&gt;'Primary Inputs'!$C$17,0,'Cost Inputs'!K5)</f>
        <v>0</v>
      </c>
      <c r="S377" s="130">
        <f>IF(S$2-$K$2+1&gt;'Primary Inputs'!$C$17,0,'Cost Inputs'!L5)</f>
        <v>0</v>
      </c>
      <c r="T377" s="130">
        <f>IF(T$2-$K$2+1&gt;'Primary Inputs'!$C$17,0,'Cost Inputs'!M5)</f>
        <v>0</v>
      </c>
      <c r="U377" s="130">
        <f>IF(U$2-$K$2+1&gt;'Primary Inputs'!$C$17,0,'Cost Inputs'!N5)</f>
        <v>0</v>
      </c>
      <c r="V377" s="130">
        <f>IF(V$2-$K$2+1&gt;'Primary Inputs'!$C$17,0,'Cost Inputs'!O5)</f>
        <v>0</v>
      </c>
      <c r="W377" s="130">
        <f>IF(W$2-$K$2+1&gt;'Primary Inputs'!$C$17,0,'Cost Inputs'!P5)</f>
        <v>0</v>
      </c>
      <c r="X377" s="130">
        <f>IF(X$2-$K$2+1&gt;'Primary Inputs'!$C$17,0,'Cost Inputs'!Q5)</f>
        <v>0</v>
      </c>
      <c r="Y377" s="130">
        <f>IF(Y$2-$K$2+1&gt;'Primary Inputs'!$C$17,0,'Cost Inputs'!R5)</f>
        <v>0</v>
      </c>
      <c r="Z377" s="130">
        <f>IF(Z$2-$K$2+1&gt;'Primary Inputs'!$C$17,0,'Cost Inputs'!S5)</f>
        <v>0</v>
      </c>
      <c r="AA377" s="130">
        <f>IF(AA$2-$K$2+1&gt;'Primary Inputs'!$C$17,0,'Cost Inputs'!T5)</f>
        <v>0</v>
      </c>
      <c r="AB377" s="130">
        <f>IF(AB$2-$K$2+1&gt;'Primary Inputs'!$C$17,0,'Cost Inputs'!U5)</f>
        <v>0</v>
      </c>
      <c r="AC377" s="130">
        <f>IF(AC$2-$K$2+1&gt;'Primary Inputs'!$C$17,0,'Cost Inputs'!V5)</f>
        <v>0</v>
      </c>
      <c r="AD377" s="130">
        <f>IF(AD$2-$K$2+1&gt;'Primary Inputs'!$C$17,0,'Cost Inputs'!W5)</f>
        <v>0</v>
      </c>
      <c r="AE377" s="130">
        <f>IF(AE$2-$K$2+1&gt;'Primary Inputs'!$C$17,0,'Cost Inputs'!X5)</f>
        <v>0</v>
      </c>
      <c r="AF377" s="130">
        <f>IF(AF$2-$K$2+1&gt;'Primary Inputs'!$C$17,0,'Cost Inputs'!Y5)</f>
        <v>0</v>
      </c>
      <c r="AG377" s="130">
        <f>IF(AG$2-$K$2+1&gt;'Primary Inputs'!$C$17,0,'Cost Inputs'!Z5)</f>
        <v>0</v>
      </c>
      <c r="AH377" s="130">
        <f>IF(AH$2-$K$2+1&gt;'Primary Inputs'!$C$17,0,'Cost Inputs'!AA5)</f>
        <v>0</v>
      </c>
      <c r="AI377" s="130">
        <f>IF(AI$2-$K$2+1&gt;'Primary Inputs'!$C$17,0,'Cost Inputs'!AB5)</f>
        <v>0</v>
      </c>
      <c r="AJ377" s="130">
        <f>IF(AJ$2-$K$2+1&gt;'Primary Inputs'!$C$17,0,'Cost Inputs'!AC5)</f>
        <v>0</v>
      </c>
      <c r="AK377" s="130">
        <f>IF(AK$2-$K$2+1&gt;'Primary Inputs'!$C$17,0,'Cost Inputs'!AD5)</f>
        <v>0</v>
      </c>
      <c r="AL377" s="130">
        <f>IF(AL$2-$K$2+1&gt;'Primary Inputs'!$C$17,0,'Cost Inputs'!AE5)</f>
        <v>0</v>
      </c>
      <c r="AM377" s="130">
        <f>IF(AM$2-$K$2+1&gt;'Primary Inputs'!$C$17,0,'Cost Inputs'!AF5)</f>
        <v>0</v>
      </c>
      <c r="AN377" s="130">
        <f>IF(AN$2-$K$2+1&gt;'Primary Inputs'!$C$17,0,'Cost Inputs'!AG5)</f>
        <v>0</v>
      </c>
      <c r="AO377" s="130">
        <f>IF(AO$2-$K$2+1&gt;'Primary Inputs'!$C$17,0,'Cost Inputs'!AH5)</f>
        <v>0</v>
      </c>
      <c r="AP377" s="130">
        <f>IF(AP$2-$K$2+1&gt;'Primary Inputs'!$C$17,0,'Cost Inputs'!AI5)</f>
        <v>0</v>
      </c>
      <c r="AQ377" s="130">
        <f>IF(AQ$2-$K$2+1&gt;'Primary Inputs'!$C$17,0,'Cost Inputs'!AJ5)</f>
        <v>0</v>
      </c>
      <c r="AR377" s="130">
        <f>IF(AR$2-$K$2+1&gt;'Primary Inputs'!$C$17,0,'Cost Inputs'!AK5)</f>
        <v>0</v>
      </c>
      <c r="AS377" s="130">
        <f>IF(AS$2-$K$2+1&gt;'Primary Inputs'!$C$17,0,'Cost Inputs'!AL5)</f>
        <v>0</v>
      </c>
      <c r="AT377" s="130">
        <f>IF(AT$2-$K$2+1&gt;'Primary Inputs'!$C$17,0,'Cost Inputs'!AM5)</f>
        <v>0</v>
      </c>
      <c r="AU377" s="130">
        <f>IF(AU$2-$K$2+1&gt;'Primary Inputs'!$C$17,0,'Cost Inputs'!AN5)</f>
        <v>0</v>
      </c>
      <c r="AV377" s="130">
        <f>IF(AV$2-$K$2+1&gt;'Primary Inputs'!$C$17,0,'Cost Inputs'!AO5)</f>
        <v>0</v>
      </c>
      <c r="AW377" s="130">
        <f>IF(AW$2-$K$2+1&gt;'Primary Inputs'!$C$17,0,'Cost Inputs'!AP5)</f>
        <v>0</v>
      </c>
      <c r="AX377" s="130">
        <f>IF(AX$2-$K$2+1&gt;'Primary Inputs'!$C$17,0,'Cost Inputs'!AQ5)</f>
        <v>0</v>
      </c>
      <c r="AY377" s="130">
        <f>IF(AY$2-$K$2+1&gt;'Primary Inputs'!$C$17,0,'Cost Inputs'!AR5)</f>
        <v>0</v>
      </c>
      <c r="AZ377" s="130">
        <f>IF(AZ$2-$K$2+1&gt;'Primary Inputs'!$C$17,0,'Cost Inputs'!AS5)</f>
        <v>0</v>
      </c>
      <c r="BA377" s="130">
        <f>IF(BA$2-$K$2+1&gt;'Primary Inputs'!$C$17,0,'Cost Inputs'!AT5)</f>
        <v>0</v>
      </c>
      <c r="BB377" s="130">
        <f>IF(BB$2-$K$2+1&gt;'Primary Inputs'!$C$17,0,'Cost Inputs'!AU5)</f>
        <v>0</v>
      </c>
      <c r="BC377" s="130">
        <f>IF(BC$2-$K$2+1&gt;'Primary Inputs'!$C$17,0,'Cost Inputs'!AV5)</f>
        <v>0</v>
      </c>
      <c r="BD377" s="130">
        <f>IF(BD$2-$K$2+1&gt;'Primary Inputs'!$C$17,0,'Cost Inputs'!AW5)</f>
        <v>0</v>
      </c>
      <c r="BE377" s="130">
        <f>IF(BE$2-$K$2+1&gt;'Primary Inputs'!$C$17,0,'Cost Inputs'!AX5)</f>
        <v>0</v>
      </c>
      <c r="BF377" s="130">
        <f>IF(BF$2-$K$2+1&gt;'Primary Inputs'!$C$17,0,'Cost Inputs'!AY5)</f>
        <v>0</v>
      </c>
      <c r="BG377" s="130">
        <f>IF(BG$2-$K$2+1&gt;'Primary Inputs'!$C$17,0,'Cost Inputs'!AZ5)</f>
        <v>0</v>
      </c>
      <c r="BH377" s="130">
        <f>IF(BH$2-$K$2+1&gt;'Primary Inputs'!$C$17,0,'Cost Inputs'!BA5)</f>
        <v>0</v>
      </c>
    </row>
    <row r="378" spans="1:60" s="111" customFormat="1" ht="15">
      <c r="A378" s="158"/>
      <c r="B378" s="158"/>
      <c r="C378" s="158"/>
      <c r="D378" s="158"/>
      <c r="F378" s="134"/>
      <c r="G378" s="158" t="s">
        <v>175</v>
      </c>
      <c r="H378" s="159"/>
      <c r="I378" s="159"/>
      <c r="J378" s="159"/>
      <c r="K378" s="159">
        <f>SUM(K376:K377)</f>
        <v>0</v>
      </c>
      <c r="L378" s="159">
        <f t="shared" ref="L378:BG378" si="281">SUM(L376:L377)</f>
        <v>7200000</v>
      </c>
      <c r="M378" s="159">
        <f t="shared" si="281"/>
        <v>14400000</v>
      </c>
      <c r="N378" s="159">
        <f t="shared" si="281"/>
        <v>21600000</v>
      </c>
      <c r="O378" s="159">
        <f t="shared" si="281"/>
        <v>28800000</v>
      </c>
      <c r="P378" s="159">
        <f t="shared" si="281"/>
        <v>0</v>
      </c>
      <c r="Q378" s="159">
        <f t="shared" si="281"/>
        <v>0</v>
      </c>
      <c r="R378" s="159">
        <f t="shared" si="281"/>
        <v>0</v>
      </c>
      <c r="S378" s="159">
        <f t="shared" si="281"/>
        <v>0</v>
      </c>
      <c r="T378" s="159">
        <f t="shared" si="281"/>
        <v>0</v>
      </c>
      <c r="U378" s="159">
        <f t="shared" si="281"/>
        <v>0</v>
      </c>
      <c r="V378" s="159">
        <f t="shared" si="281"/>
        <v>0</v>
      </c>
      <c r="W378" s="159">
        <f t="shared" si="281"/>
        <v>0</v>
      </c>
      <c r="X378" s="159">
        <f t="shared" si="281"/>
        <v>0</v>
      </c>
      <c r="Y378" s="159">
        <f t="shared" si="281"/>
        <v>0</v>
      </c>
      <c r="Z378" s="159">
        <f t="shared" si="281"/>
        <v>0</v>
      </c>
      <c r="AA378" s="159">
        <f t="shared" si="281"/>
        <v>0</v>
      </c>
      <c r="AB378" s="159">
        <f t="shared" si="281"/>
        <v>0</v>
      </c>
      <c r="AC378" s="159">
        <f t="shared" si="281"/>
        <v>0</v>
      </c>
      <c r="AD378" s="159">
        <f t="shared" si="281"/>
        <v>0</v>
      </c>
      <c r="AE378" s="159">
        <f t="shared" si="281"/>
        <v>0</v>
      </c>
      <c r="AF378" s="159">
        <f t="shared" si="281"/>
        <v>0</v>
      </c>
      <c r="AG378" s="159">
        <f t="shared" si="281"/>
        <v>0</v>
      </c>
      <c r="AH378" s="159">
        <f t="shared" si="281"/>
        <v>0</v>
      </c>
      <c r="AI378" s="159">
        <f t="shared" si="281"/>
        <v>0</v>
      </c>
      <c r="AJ378" s="159">
        <f t="shared" si="281"/>
        <v>0</v>
      </c>
      <c r="AK378" s="159">
        <f t="shared" si="281"/>
        <v>0</v>
      </c>
      <c r="AL378" s="159">
        <f t="shared" si="281"/>
        <v>0</v>
      </c>
      <c r="AM378" s="159">
        <f t="shared" si="281"/>
        <v>0</v>
      </c>
      <c r="AN378" s="159">
        <f t="shared" si="281"/>
        <v>0</v>
      </c>
      <c r="AO378" s="159">
        <f t="shared" si="281"/>
        <v>0</v>
      </c>
      <c r="AP378" s="159">
        <f t="shared" si="281"/>
        <v>0</v>
      </c>
      <c r="AQ378" s="159">
        <f t="shared" si="281"/>
        <v>0</v>
      </c>
      <c r="AR378" s="159">
        <f t="shared" si="281"/>
        <v>0</v>
      </c>
      <c r="AS378" s="159">
        <f t="shared" si="281"/>
        <v>0</v>
      </c>
      <c r="AT378" s="159">
        <f t="shared" si="281"/>
        <v>0</v>
      </c>
      <c r="AU378" s="159">
        <f t="shared" si="281"/>
        <v>0</v>
      </c>
      <c r="AV378" s="159">
        <f t="shared" si="281"/>
        <v>0</v>
      </c>
      <c r="AW378" s="159">
        <f t="shared" si="281"/>
        <v>0</v>
      </c>
      <c r="AX378" s="159">
        <f t="shared" si="281"/>
        <v>0</v>
      </c>
      <c r="AY378" s="159">
        <f t="shared" si="281"/>
        <v>0</v>
      </c>
      <c r="AZ378" s="159">
        <f t="shared" si="281"/>
        <v>0</v>
      </c>
      <c r="BA378" s="159">
        <f t="shared" si="281"/>
        <v>0</v>
      </c>
      <c r="BB378" s="159">
        <f t="shared" si="281"/>
        <v>0</v>
      </c>
      <c r="BC378" s="159">
        <f t="shared" si="281"/>
        <v>0</v>
      </c>
      <c r="BD378" s="159">
        <f t="shared" si="281"/>
        <v>0</v>
      </c>
      <c r="BE378" s="159">
        <f t="shared" si="281"/>
        <v>0</v>
      </c>
      <c r="BF378" s="159">
        <f t="shared" si="281"/>
        <v>0</v>
      </c>
      <c r="BG378" s="159">
        <f t="shared" si="281"/>
        <v>0</v>
      </c>
      <c r="BH378" s="159">
        <f t="shared" ref="BH378" si="282">SUM(BH376:BH377)</f>
        <v>0</v>
      </c>
    </row>
    <row r="379" spans="1:60">
      <c r="A379" s="131"/>
      <c r="B379" s="131"/>
      <c r="C379" s="131"/>
      <c r="D379" s="131"/>
      <c r="E379" s="124" t="s">
        <v>81</v>
      </c>
      <c r="F379" s="131"/>
      <c r="G379" s="131"/>
      <c r="H379" s="132"/>
      <c r="I379" s="132"/>
      <c r="J379" s="132"/>
      <c r="K379" s="132"/>
      <c r="L379" s="132"/>
      <c r="M379" s="132"/>
      <c r="N379" s="132"/>
      <c r="O379" s="132"/>
      <c r="P379" s="132"/>
      <c r="Q379" s="132"/>
      <c r="R379" s="132"/>
      <c r="S379" s="132"/>
      <c r="T379" s="132"/>
      <c r="U379" s="132"/>
      <c r="V379" s="132"/>
      <c r="W379" s="132"/>
      <c r="X379" s="132"/>
      <c r="Y379" s="132"/>
      <c r="Z379" s="132"/>
      <c r="AA379" s="132"/>
      <c r="AB379" s="132"/>
      <c r="AC379" s="132"/>
      <c r="AD379" s="132"/>
      <c r="AE379" s="132"/>
      <c r="AF379" s="132"/>
      <c r="AG379" s="132"/>
      <c r="AH379" s="132"/>
      <c r="AI379" s="132"/>
      <c r="AJ379" s="132"/>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c r="BF379" s="132"/>
      <c r="BG379" s="132"/>
      <c r="BH379" s="132"/>
    </row>
    <row r="380" spans="1:60">
      <c r="A380" s="104"/>
      <c r="B380" s="104"/>
      <c r="C380" s="104"/>
      <c r="D380" s="104"/>
      <c r="E380" s="104"/>
      <c r="F380" s="104"/>
      <c r="G380" s="104"/>
      <c r="H380" s="23" t="s">
        <v>106</v>
      </c>
      <c r="I380" s="23" t="s">
        <v>105</v>
      </c>
      <c r="J380" s="23" t="str">
        <f>'Primary Inputs'!$C$17&amp;"-Year NPV"</f>
        <v>50-Year NPV</v>
      </c>
      <c r="K380" s="104"/>
      <c r="L380" s="104"/>
      <c r="M380" s="104"/>
      <c r="N380" s="104"/>
      <c r="O380" s="104"/>
      <c r="P380" s="104"/>
      <c r="Q380" s="104"/>
      <c r="R380" s="104"/>
      <c r="S380" s="104"/>
      <c r="T380" s="104"/>
      <c r="U380" s="104"/>
      <c r="V380" s="104"/>
      <c r="W380" s="104"/>
      <c r="X380" s="104"/>
      <c r="Y380" s="104"/>
      <c r="Z380" s="104"/>
      <c r="AA380" s="104"/>
      <c r="AB380" s="104"/>
      <c r="AC380" s="104"/>
      <c r="AD380" s="104"/>
      <c r="AE380" s="104"/>
      <c r="AF380" s="104"/>
      <c r="AG380" s="104"/>
      <c r="AH380" s="104"/>
      <c r="AI380" s="104"/>
      <c r="AJ380" s="104"/>
      <c r="AK380" s="104"/>
      <c r="AL380" s="104"/>
      <c r="AM380" s="104"/>
      <c r="AN380" s="104"/>
      <c r="AO380" s="104"/>
      <c r="AP380" s="104"/>
      <c r="AQ380" s="104"/>
      <c r="AR380" s="104"/>
      <c r="AS380" s="104"/>
      <c r="AT380" s="104"/>
      <c r="AU380" s="104"/>
      <c r="AV380" s="104"/>
      <c r="AW380" s="104"/>
      <c r="AX380" s="104"/>
      <c r="AY380" s="104"/>
      <c r="AZ380" s="104"/>
      <c r="BA380" s="104"/>
      <c r="BB380" s="104"/>
      <c r="BC380" s="104"/>
      <c r="BD380" s="104"/>
      <c r="BE380" s="104"/>
      <c r="BF380" s="104"/>
      <c r="BG380" s="104"/>
      <c r="BH380" s="104"/>
    </row>
    <row r="381" spans="1:60">
      <c r="A381" s="104"/>
      <c r="B381" s="104"/>
      <c r="C381" s="104"/>
      <c r="D381" s="104"/>
      <c r="E381" s="104"/>
      <c r="F381" s="104" t="s">
        <v>173</v>
      </c>
      <c r="G381" s="104"/>
      <c r="H381" s="125">
        <f>SUM(K381:O381)</f>
        <v>55163876.25107827</v>
      </c>
      <c r="I381" s="125">
        <f>SUM(K381:T381)</f>
        <v>55163876.25107827</v>
      </c>
      <c r="J381" s="125">
        <f>SUM(K381:BH381)</f>
        <v>55163876.25107827</v>
      </c>
      <c r="K381" s="125">
        <f>K376*K$3</f>
        <v>0</v>
      </c>
      <c r="L381" s="125">
        <f>L376*L$3</f>
        <v>6415002.9909958402</v>
      </c>
      <c r="M381" s="125">
        <f>M376*M$3</f>
        <v>11879635.168510813</v>
      </c>
      <c r="N381" s="125">
        <f>N376*N$3</f>
        <v>16499493.289598349</v>
      </c>
      <c r="O381" s="125">
        <f>O376*O$3</f>
        <v>20369744.801973268</v>
      </c>
      <c r="P381" s="125">
        <f t="shared" ref="P381:BG381" si="283">P376*P$3</f>
        <v>0</v>
      </c>
      <c r="Q381" s="125">
        <f t="shared" si="283"/>
        <v>0</v>
      </c>
      <c r="R381" s="125">
        <f t="shared" si="283"/>
        <v>0</v>
      </c>
      <c r="S381" s="125">
        <f t="shared" si="283"/>
        <v>0</v>
      </c>
      <c r="T381" s="125">
        <f t="shared" si="283"/>
        <v>0</v>
      </c>
      <c r="U381" s="125">
        <f t="shared" si="283"/>
        <v>0</v>
      </c>
      <c r="V381" s="125">
        <f t="shared" si="283"/>
        <v>0</v>
      </c>
      <c r="W381" s="125">
        <f t="shared" si="283"/>
        <v>0</v>
      </c>
      <c r="X381" s="125">
        <f t="shared" si="283"/>
        <v>0</v>
      </c>
      <c r="Y381" s="125">
        <f t="shared" si="283"/>
        <v>0</v>
      </c>
      <c r="Z381" s="125">
        <f t="shared" si="283"/>
        <v>0</v>
      </c>
      <c r="AA381" s="125">
        <f t="shared" si="283"/>
        <v>0</v>
      </c>
      <c r="AB381" s="125">
        <f t="shared" si="283"/>
        <v>0</v>
      </c>
      <c r="AC381" s="125">
        <f t="shared" si="283"/>
        <v>0</v>
      </c>
      <c r="AD381" s="125">
        <f t="shared" si="283"/>
        <v>0</v>
      </c>
      <c r="AE381" s="125">
        <f t="shared" si="283"/>
        <v>0</v>
      </c>
      <c r="AF381" s="125">
        <f t="shared" si="283"/>
        <v>0</v>
      </c>
      <c r="AG381" s="125">
        <f t="shared" si="283"/>
        <v>0</v>
      </c>
      <c r="AH381" s="125">
        <f t="shared" si="283"/>
        <v>0</v>
      </c>
      <c r="AI381" s="125">
        <f t="shared" si="283"/>
        <v>0</v>
      </c>
      <c r="AJ381" s="125">
        <f t="shared" si="283"/>
        <v>0</v>
      </c>
      <c r="AK381" s="125">
        <f t="shared" si="283"/>
        <v>0</v>
      </c>
      <c r="AL381" s="125">
        <f t="shared" si="283"/>
        <v>0</v>
      </c>
      <c r="AM381" s="125">
        <f t="shared" si="283"/>
        <v>0</v>
      </c>
      <c r="AN381" s="125">
        <f t="shared" si="283"/>
        <v>0</v>
      </c>
      <c r="AO381" s="125">
        <f t="shared" si="283"/>
        <v>0</v>
      </c>
      <c r="AP381" s="125">
        <f t="shared" si="283"/>
        <v>0</v>
      </c>
      <c r="AQ381" s="125">
        <f t="shared" si="283"/>
        <v>0</v>
      </c>
      <c r="AR381" s="125">
        <f t="shared" si="283"/>
        <v>0</v>
      </c>
      <c r="AS381" s="125">
        <f t="shared" si="283"/>
        <v>0</v>
      </c>
      <c r="AT381" s="125">
        <f t="shared" si="283"/>
        <v>0</v>
      </c>
      <c r="AU381" s="125">
        <f t="shared" si="283"/>
        <v>0</v>
      </c>
      <c r="AV381" s="125">
        <f t="shared" si="283"/>
        <v>0</v>
      </c>
      <c r="AW381" s="125">
        <f t="shared" si="283"/>
        <v>0</v>
      </c>
      <c r="AX381" s="125">
        <f t="shared" si="283"/>
        <v>0</v>
      </c>
      <c r="AY381" s="125">
        <f t="shared" si="283"/>
        <v>0</v>
      </c>
      <c r="AZ381" s="125">
        <f t="shared" si="283"/>
        <v>0</v>
      </c>
      <c r="BA381" s="125">
        <f t="shared" si="283"/>
        <v>0</v>
      </c>
      <c r="BB381" s="125">
        <f t="shared" si="283"/>
        <v>0</v>
      </c>
      <c r="BC381" s="125">
        <f t="shared" si="283"/>
        <v>0</v>
      </c>
      <c r="BD381" s="125">
        <f t="shared" si="283"/>
        <v>0</v>
      </c>
      <c r="BE381" s="125">
        <f t="shared" si="283"/>
        <v>0</v>
      </c>
      <c r="BF381" s="125">
        <f t="shared" si="283"/>
        <v>0</v>
      </c>
      <c r="BG381" s="125">
        <f t="shared" si="283"/>
        <v>0</v>
      </c>
      <c r="BH381" s="125">
        <f t="shared" ref="BH381" si="284">BH376*BH$3</f>
        <v>0</v>
      </c>
    </row>
    <row r="382" spans="1:60">
      <c r="A382" s="104"/>
      <c r="B382" s="104"/>
      <c r="C382" s="104"/>
      <c r="D382" s="104"/>
      <c r="E382" s="104"/>
      <c r="F382" s="104" t="s">
        <v>174</v>
      </c>
      <c r="G382" s="104"/>
      <c r="H382" s="125">
        <f>SUM(K382:O382)</f>
        <v>0</v>
      </c>
      <c r="I382" s="125">
        <f>SUM(K382:T382)</f>
        <v>0</v>
      </c>
      <c r="J382" s="125">
        <f>SUM(K382:BH382)</f>
        <v>0</v>
      </c>
      <c r="K382" s="125">
        <f>K377*K$3</f>
        <v>0</v>
      </c>
      <c r="L382" s="125">
        <f t="shared" ref="L382:BG382" si="285">L377*L$3</f>
        <v>0</v>
      </c>
      <c r="M382" s="125">
        <f t="shared" si="285"/>
        <v>0</v>
      </c>
      <c r="N382" s="125">
        <f t="shared" si="285"/>
        <v>0</v>
      </c>
      <c r="O382" s="125">
        <f t="shared" si="285"/>
        <v>0</v>
      </c>
      <c r="P382" s="125">
        <f t="shared" si="285"/>
        <v>0</v>
      </c>
      <c r="Q382" s="125">
        <f t="shared" si="285"/>
        <v>0</v>
      </c>
      <c r="R382" s="125">
        <f t="shared" si="285"/>
        <v>0</v>
      </c>
      <c r="S382" s="125">
        <f t="shared" si="285"/>
        <v>0</v>
      </c>
      <c r="T382" s="125">
        <f t="shared" si="285"/>
        <v>0</v>
      </c>
      <c r="U382" s="125">
        <f t="shared" si="285"/>
        <v>0</v>
      </c>
      <c r="V382" s="125">
        <f t="shared" si="285"/>
        <v>0</v>
      </c>
      <c r="W382" s="125">
        <f t="shared" si="285"/>
        <v>0</v>
      </c>
      <c r="X382" s="125">
        <f t="shared" si="285"/>
        <v>0</v>
      </c>
      <c r="Y382" s="125">
        <f t="shared" si="285"/>
        <v>0</v>
      </c>
      <c r="Z382" s="125">
        <f t="shared" si="285"/>
        <v>0</v>
      </c>
      <c r="AA382" s="125">
        <f t="shared" si="285"/>
        <v>0</v>
      </c>
      <c r="AB382" s="125">
        <f t="shared" si="285"/>
        <v>0</v>
      </c>
      <c r="AC382" s="125">
        <f t="shared" si="285"/>
        <v>0</v>
      </c>
      <c r="AD382" s="125">
        <f t="shared" si="285"/>
        <v>0</v>
      </c>
      <c r="AE382" s="125">
        <f t="shared" si="285"/>
        <v>0</v>
      </c>
      <c r="AF382" s="125">
        <f t="shared" si="285"/>
        <v>0</v>
      </c>
      <c r="AG382" s="125">
        <f t="shared" si="285"/>
        <v>0</v>
      </c>
      <c r="AH382" s="125">
        <f t="shared" si="285"/>
        <v>0</v>
      </c>
      <c r="AI382" s="125">
        <f t="shared" si="285"/>
        <v>0</v>
      </c>
      <c r="AJ382" s="125">
        <f t="shared" si="285"/>
        <v>0</v>
      </c>
      <c r="AK382" s="125">
        <f t="shared" si="285"/>
        <v>0</v>
      </c>
      <c r="AL382" s="125">
        <f t="shared" si="285"/>
        <v>0</v>
      </c>
      <c r="AM382" s="125">
        <f t="shared" si="285"/>
        <v>0</v>
      </c>
      <c r="AN382" s="125">
        <f t="shared" si="285"/>
        <v>0</v>
      </c>
      <c r="AO382" s="125">
        <f t="shared" si="285"/>
        <v>0</v>
      </c>
      <c r="AP382" s="125">
        <f t="shared" si="285"/>
        <v>0</v>
      </c>
      <c r="AQ382" s="125">
        <f t="shared" si="285"/>
        <v>0</v>
      </c>
      <c r="AR382" s="125">
        <f t="shared" si="285"/>
        <v>0</v>
      </c>
      <c r="AS382" s="125">
        <f t="shared" si="285"/>
        <v>0</v>
      </c>
      <c r="AT382" s="125">
        <f t="shared" si="285"/>
        <v>0</v>
      </c>
      <c r="AU382" s="125">
        <f t="shared" si="285"/>
        <v>0</v>
      </c>
      <c r="AV382" s="125">
        <f t="shared" si="285"/>
        <v>0</v>
      </c>
      <c r="AW382" s="125">
        <f t="shared" si="285"/>
        <v>0</v>
      </c>
      <c r="AX382" s="125">
        <f t="shared" si="285"/>
        <v>0</v>
      </c>
      <c r="AY382" s="125">
        <f t="shared" si="285"/>
        <v>0</v>
      </c>
      <c r="AZ382" s="125">
        <f t="shared" si="285"/>
        <v>0</v>
      </c>
      <c r="BA382" s="125">
        <f t="shared" si="285"/>
        <v>0</v>
      </c>
      <c r="BB382" s="125">
        <f t="shared" si="285"/>
        <v>0</v>
      </c>
      <c r="BC382" s="125">
        <f t="shared" si="285"/>
        <v>0</v>
      </c>
      <c r="BD382" s="125">
        <f t="shared" si="285"/>
        <v>0</v>
      </c>
      <c r="BE382" s="125">
        <f t="shared" si="285"/>
        <v>0</v>
      </c>
      <c r="BF382" s="125">
        <f t="shared" si="285"/>
        <v>0</v>
      </c>
      <c r="BG382" s="125">
        <f t="shared" si="285"/>
        <v>0</v>
      </c>
      <c r="BH382" s="125">
        <f t="shared" ref="BH382" si="286">BH377*BH$3</f>
        <v>0</v>
      </c>
    </row>
    <row r="383" spans="1:60" ht="15">
      <c r="A383" s="104"/>
      <c r="B383" s="104"/>
      <c r="C383" s="104"/>
      <c r="D383" s="104"/>
      <c r="E383" s="104"/>
      <c r="F383" s="104"/>
      <c r="G383" s="151" t="s">
        <v>175</v>
      </c>
      <c r="H383" s="135">
        <f>SUM(H381:H382)</f>
        <v>55163876.25107827</v>
      </c>
      <c r="I383" s="135">
        <f t="shared" ref="I383:J383" si="287">SUM(I381:I382)</f>
        <v>55163876.25107827</v>
      </c>
      <c r="J383" s="135">
        <f t="shared" si="287"/>
        <v>55163876.25107827</v>
      </c>
      <c r="K383" s="104"/>
      <c r="L383" s="104"/>
      <c r="M383" s="104"/>
      <c r="N383" s="104"/>
      <c r="O383" s="104"/>
      <c r="P383" s="104"/>
      <c r="Q383" s="104"/>
      <c r="R383" s="104"/>
      <c r="S383" s="104"/>
      <c r="T383" s="104"/>
      <c r="U383" s="104"/>
      <c r="V383" s="104"/>
      <c r="W383" s="104"/>
      <c r="X383" s="104"/>
      <c r="Y383" s="104"/>
      <c r="Z383" s="104"/>
      <c r="AA383" s="104"/>
      <c r="AB383" s="104"/>
      <c r="AC383" s="104"/>
      <c r="AD383" s="104"/>
      <c r="AE383" s="104"/>
      <c r="AF383" s="104"/>
      <c r="AG383" s="104"/>
      <c r="AH383" s="104"/>
      <c r="AI383" s="104"/>
      <c r="AJ383" s="104"/>
      <c r="AK383" s="104"/>
      <c r="AL383" s="104"/>
      <c r="AM383" s="104"/>
      <c r="AN383" s="104"/>
      <c r="AO383" s="104"/>
      <c r="AP383" s="104"/>
      <c r="AQ383" s="104"/>
      <c r="AR383" s="104"/>
      <c r="AS383" s="104"/>
      <c r="AT383" s="104"/>
      <c r="AU383" s="104"/>
      <c r="AV383" s="104"/>
      <c r="AW383" s="104"/>
      <c r="AX383" s="104"/>
      <c r="AY383" s="104"/>
      <c r="AZ383" s="104"/>
      <c r="BA383" s="104"/>
      <c r="BB383" s="104"/>
      <c r="BC383" s="104"/>
      <c r="BD383" s="104"/>
      <c r="BE383" s="104"/>
      <c r="BF383" s="104"/>
      <c r="BG383" s="104"/>
      <c r="BH383" s="104"/>
    </row>
    <row r="384" spans="1:60">
      <c r="A384" s="104"/>
      <c r="B384" s="104"/>
      <c r="C384" s="104"/>
      <c r="D384" s="104"/>
      <c r="E384" s="104"/>
      <c r="F384" s="173" t="s">
        <v>310</v>
      </c>
      <c r="G384" s="175" t="str">
        <f>IF(SUM($H$384:$J$384)&gt;0,"ERROR","OK")</f>
        <v>OK</v>
      </c>
      <c r="H384" s="104">
        <f>IF(ABS(H$383--'Primary Inputs'!$C$22*'Outputs Summary'!D$16)&lt;0.01,0,1)</f>
        <v>0</v>
      </c>
      <c r="I384" s="104">
        <f>IF(ABS(I$383--'Primary Inputs'!$C$22*'Outputs Summary'!E$16)&lt;0.01,0,1)</f>
        <v>0</v>
      </c>
      <c r="J384" s="104">
        <f>IF(ABS(J$383--'Primary Inputs'!$C$22*'Outputs Summary'!F$16)&lt;0.01,0,1)</f>
        <v>0</v>
      </c>
      <c r="K384" s="104"/>
      <c r="L384" s="104"/>
      <c r="M384" s="104"/>
      <c r="N384" s="104"/>
      <c r="O384" s="104"/>
      <c r="P384" s="104"/>
      <c r="Q384" s="104"/>
      <c r="R384" s="104"/>
      <c r="S384" s="104"/>
      <c r="T384" s="104"/>
      <c r="U384" s="104"/>
      <c r="V384" s="104"/>
      <c r="W384" s="104"/>
      <c r="X384" s="104"/>
      <c r="Y384" s="104"/>
      <c r="Z384" s="104"/>
      <c r="AA384" s="104"/>
      <c r="AB384" s="104"/>
      <c r="AC384" s="104"/>
      <c r="AD384" s="104"/>
      <c r="AE384" s="104"/>
      <c r="AF384" s="104"/>
      <c r="AG384" s="104"/>
      <c r="AH384" s="104"/>
      <c r="AI384" s="104"/>
      <c r="AJ384" s="104"/>
      <c r="AK384" s="104"/>
      <c r="AL384" s="104"/>
      <c r="AM384" s="104"/>
      <c r="AN384" s="104"/>
      <c r="AO384" s="104"/>
      <c r="AP384" s="104"/>
      <c r="AQ384" s="104"/>
      <c r="AR384" s="104"/>
      <c r="AS384" s="104"/>
      <c r="AT384" s="104"/>
      <c r="AU384" s="104"/>
      <c r="AV384" s="104"/>
      <c r="AW384" s="104"/>
      <c r="AX384" s="104"/>
      <c r="AY384" s="104"/>
      <c r="AZ384" s="104"/>
      <c r="BA384" s="104"/>
      <c r="BB384" s="104"/>
      <c r="BC384" s="104"/>
      <c r="BD384" s="104"/>
      <c r="BE384" s="104"/>
      <c r="BF384" s="104"/>
      <c r="BG384" s="104"/>
      <c r="BH384" s="104"/>
    </row>
    <row r="385" spans="1:60">
      <c r="A385" s="123" t="s">
        <v>306</v>
      </c>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row>
    <row r="386" spans="1:60">
      <c r="A386" s="104"/>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c r="Z386" s="104"/>
      <c r="AA386" s="104"/>
      <c r="AB386" s="104"/>
      <c r="AC386" s="104"/>
      <c r="AD386" s="104"/>
      <c r="AE386" s="104"/>
      <c r="AF386" s="104"/>
      <c r="AG386" s="104"/>
      <c r="AH386" s="104"/>
      <c r="AI386" s="104"/>
      <c r="AJ386" s="104"/>
      <c r="AK386" s="104"/>
      <c r="AL386" s="104"/>
      <c r="AM386" s="104"/>
      <c r="AN386" s="104"/>
      <c r="AO386" s="104"/>
      <c r="AP386" s="104"/>
      <c r="AQ386" s="104"/>
      <c r="AR386" s="104"/>
      <c r="AS386" s="104"/>
      <c r="AT386" s="104"/>
      <c r="AU386" s="104"/>
      <c r="AV386" s="104"/>
      <c r="AW386" s="104"/>
      <c r="AX386" s="104"/>
      <c r="AY386" s="104"/>
      <c r="AZ386" s="104"/>
      <c r="BA386" s="104"/>
      <c r="BB386" s="104"/>
      <c r="BC386" s="104"/>
      <c r="BD386" s="104"/>
      <c r="BE386" s="104"/>
      <c r="BF386" s="104"/>
      <c r="BG386" s="104"/>
      <c r="BH386" s="104"/>
    </row>
    <row r="387" spans="1:60">
      <c r="A387" s="104" t="s">
        <v>176</v>
      </c>
      <c r="B387" s="104"/>
      <c r="C387" s="104"/>
      <c r="D387" s="104"/>
      <c r="E387" s="104"/>
      <c r="F387" s="104"/>
      <c r="G387" s="104"/>
      <c r="H387" s="104"/>
      <c r="I387" s="104"/>
      <c r="J387" s="104"/>
      <c r="K387" s="125">
        <f ca="1">SUM($K$57:K$57)</f>
        <v>0</v>
      </c>
      <c r="L387" s="125">
        <f ca="1">SUM($K$57:L$57)</f>
        <v>33595286.36649771</v>
      </c>
      <c r="M387" s="125">
        <f ca="1">SUM($K$57:M$57)</f>
        <v>132581145.46599084</v>
      </c>
      <c r="N387" s="125">
        <f ca="1">SUM($K$57:N$57)</f>
        <v>328752863.66497707</v>
      </c>
      <c r="O387" s="125">
        <f ca="1">SUM($K$57:O$57)</f>
        <v>625872411.77316523</v>
      </c>
      <c r="P387" s="125">
        <f ca="1">SUM($K$57:P$57)</f>
        <v>859725328.7677753</v>
      </c>
      <c r="Q387" s="125">
        <f ca="1">SUM($K$57:Q$57)</f>
        <v>1009478299.0920184</v>
      </c>
      <c r="R387" s="125">
        <f ca="1">SUM($K$57:R$57)</f>
        <v>1047098007.1891053</v>
      </c>
      <c r="S387" s="125">
        <f ca="1">SUM($K$57:S$57)</f>
        <v>1084717715.2861922</v>
      </c>
      <c r="T387" s="125">
        <f ca="1">SUM($K$57:T$57)</f>
        <v>1122337423.3832791</v>
      </c>
      <c r="U387" s="125">
        <f ca="1">SUM($K$57:U$57)</f>
        <v>1159957131.480366</v>
      </c>
      <c r="V387" s="125">
        <f ca="1">SUM($K$57:V$57)</f>
        <v>1197275880.6124406</v>
      </c>
      <c r="W387" s="125">
        <f ca="1">SUM($K$57:W$57)</f>
        <v>1233992711.8144903</v>
      </c>
      <c r="X387" s="125">
        <f ca="1">SUM($K$57:X$57)</f>
        <v>1269806666.1215026</v>
      </c>
      <c r="Y387" s="125">
        <f ca="1">SUM($K$57:Y$57)</f>
        <v>1304416784.568465</v>
      </c>
      <c r="Z387" s="125">
        <f ca="1">SUM($K$57:Z$57)</f>
        <v>1339026903.0154274</v>
      </c>
      <c r="AA387" s="125">
        <f ca="1">SUM($K$57:AA$57)</f>
        <v>1373637021.4623897</v>
      </c>
      <c r="AB387" s="125">
        <f ca="1">SUM($K$57:AB$57)</f>
        <v>1408247139.9093521</v>
      </c>
      <c r="AC387" s="125">
        <f ca="1">SUM($K$57:AC$57)</f>
        <v>1442857258.3563144</v>
      </c>
      <c r="AD387" s="125">
        <f ca="1">SUM($K$57:AD$57)</f>
        <v>1477467376.8032768</v>
      </c>
      <c r="AE387" s="125">
        <f ca="1">SUM($K$57:AE$57)</f>
        <v>1512077495.2502391</v>
      </c>
      <c r="AF387" s="125">
        <f ca="1">SUM($K$57:AF$57)</f>
        <v>1543226601.8525054</v>
      </c>
      <c r="AG387" s="125">
        <f ca="1">SUM($K$57:AG$57)</f>
        <v>1567453684.7653792</v>
      </c>
      <c r="AH387" s="125">
        <f ca="1">SUM($K$57:AH$57)</f>
        <v>1581297732.1441641</v>
      </c>
      <c r="AI387" s="125">
        <f ca="1">SUM($K$57:AI$57)</f>
        <v>1581297732.1441641</v>
      </c>
      <c r="AJ387" s="125">
        <f ca="1">SUM($K$57:AJ$57)</f>
        <v>1581297732.1441641</v>
      </c>
      <c r="AK387" s="125">
        <f ca="1">SUM($K$57:AK$57)</f>
        <v>1581297732.1441641</v>
      </c>
      <c r="AL387" s="125">
        <f ca="1">SUM($K$57:AL$57)</f>
        <v>1581297732.1441641</v>
      </c>
      <c r="AM387" s="125">
        <f ca="1">SUM($K$57:AM$57)</f>
        <v>1581297732.1441641</v>
      </c>
      <c r="AN387" s="125">
        <f ca="1">SUM($K$57:AN$57)</f>
        <v>1581297732.1441641</v>
      </c>
      <c r="AO387" s="125">
        <f ca="1">SUM($K$57:AO$57)</f>
        <v>1581297732.1441641</v>
      </c>
      <c r="AP387" s="125">
        <f ca="1">SUM($K$57:AP$57)</f>
        <v>1581297732.1441641</v>
      </c>
      <c r="AQ387" s="125">
        <f ca="1">SUM($K$57:AQ$57)</f>
        <v>1581297732.1441641</v>
      </c>
      <c r="AR387" s="125">
        <f ca="1">SUM($K$57:AR$57)</f>
        <v>1581297732.1441641</v>
      </c>
      <c r="AS387" s="125">
        <f ca="1">SUM($K$57:AS$57)</f>
        <v>1581297732.1441641</v>
      </c>
      <c r="AT387" s="125">
        <f ca="1">SUM($K$57:AT$57)</f>
        <v>1581297732.1441641</v>
      </c>
      <c r="AU387" s="125">
        <f ca="1">SUM($K$57:AU$57)</f>
        <v>1581297732.1441641</v>
      </c>
      <c r="AV387" s="125">
        <f ca="1">SUM($K$57:AV$57)</f>
        <v>1581297732.1441641</v>
      </c>
      <c r="AW387" s="125">
        <f ca="1">SUM($K$57:AW$57)</f>
        <v>1581297732.1441641</v>
      </c>
      <c r="AX387" s="125">
        <f ca="1">SUM($K$57:AX$57)</f>
        <v>1581297732.1441641</v>
      </c>
      <c r="AY387" s="125">
        <f ca="1">SUM($K$57:AY$57)</f>
        <v>1581297732.1441641</v>
      </c>
      <c r="AZ387" s="125">
        <f ca="1">SUM($K$57:AZ$57)</f>
        <v>1581297732.1441641</v>
      </c>
      <c r="BA387" s="125">
        <f ca="1">SUM($K$57:BA$57)</f>
        <v>1581297732.1441641</v>
      </c>
      <c r="BB387" s="125">
        <f ca="1">SUM($K$57:BB$57)</f>
        <v>1581297732.1441641</v>
      </c>
      <c r="BC387" s="125">
        <f ca="1">SUM($K$57:BC$57)</f>
        <v>1581297732.1441641</v>
      </c>
      <c r="BD387" s="125">
        <f ca="1">SUM($K$57:BD$57)</f>
        <v>1581297732.1441641</v>
      </c>
      <c r="BE387" s="125">
        <f ca="1">SUM($K$57:BE$57)</f>
        <v>1581297732.1441641</v>
      </c>
      <c r="BF387" s="125">
        <f ca="1">SUM($K$57:BF$57)</f>
        <v>1581297732.1441641</v>
      </c>
      <c r="BG387" s="125">
        <f ca="1">SUM($K$57:BG$57)</f>
        <v>1581297732.1441641</v>
      </c>
      <c r="BH387" s="125">
        <f ca="1">SUM($K$57:BH$57)</f>
        <v>1581297732.1441641</v>
      </c>
    </row>
    <row r="388" spans="1:60">
      <c r="A388" s="104" t="s">
        <v>177</v>
      </c>
      <c r="B388" s="104"/>
      <c r="C388" s="104"/>
      <c r="D388" s="104"/>
      <c r="E388" s="104"/>
      <c r="F388" s="104"/>
      <c r="G388" s="104"/>
      <c r="H388" s="104"/>
      <c r="I388" s="104"/>
      <c r="J388" s="104"/>
      <c r="K388" s="125">
        <f>SUM($K$376:K$377)</f>
        <v>0</v>
      </c>
      <c r="L388" s="125">
        <f>SUM($K$376:L$377)</f>
        <v>7200000</v>
      </c>
      <c r="M388" s="125">
        <f>SUM($K$376:M$377)</f>
        <v>21600000</v>
      </c>
      <c r="N388" s="125">
        <f>SUM($K$376:N$377)</f>
        <v>43200000</v>
      </c>
      <c r="O388" s="125">
        <f>SUM($K$376:O$377)</f>
        <v>72000000</v>
      </c>
      <c r="P388" s="125">
        <f>SUM($K$376:P$377)</f>
        <v>72000000</v>
      </c>
      <c r="Q388" s="125">
        <f>SUM($K$376:Q$377)</f>
        <v>72000000</v>
      </c>
      <c r="R388" s="125">
        <f>SUM($K$376:R$377)</f>
        <v>72000000</v>
      </c>
      <c r="S388" s="125">
        <f>SUM($K$376:S$377)</f>
        <v>72000000</v>
      </c>
      <c r="T388" s="125">
        <f>SUM($K$376:T$377)</f>
        <v>72000000</v>
      </c>
      <c r="U388" s="125">
        <f>SUM($K$376:U$377)</f>
        <v>72000000</v>
      </c>
      <c r="V388" s="125">
        <f>SUM($K$376:V$377)</f>
        <v>72000000</v>
      </c>
      <c r="W388" s="125">
        <f>SUM($K$376:W$377)</f>
        <v>72000000</v>
      </c>
      <c r="X388" s="125">
        <f>SUM($K$376:X$377)</f>
        <v>72000000</v>
      </c>
      <c r="Y388" s="125">
        <f>SUM($K$376:Y$377)</f>
        <v>72000000</v>
      </c>
      <c r="Z388" s="125">
        <f>SUM($K$376:Z$377)</f>
        <v>72000000</v>
      </c>
      <c r="AA388" s="125">
        <f>SUM($K$376:AA$377)</f>
        <v>72000000</v>
      </c>
      <c r="AB388" s="125">
        <f>SUM($K$376:AB$377)</f>
        <v>72000000</v>
      </c>
      <c r="AC388" s="125">
        <f>SUM($K$376:AC$377)</f>
        <v>72000000</v>
      </c>
      <c r="AD388" s="125">
        <f>SUM($K$376:AD$377)</f>
        <v>72000000</v>
      </c>
      <c r="AE388" s="125">
        <f>SUM($K$376:AE$377)</f>
        <v>72000000</v>
      </c>
      <c r="AF388" s="125">
        <f>SUM($K$376:AF$377)</f>
        <v>72000000</v>
      </c>
      <c r="AG388" s="125">
        <f>SUM($K$376:AG$377)</f>
        <v>72000000</v>
      </c>
      <c r="AH388" s="125">
        <f>SUM($K$376:AH$377)</f>
        <v>72000000</v>
      </c>
      <c r="AI388" s="125">
        <f>SUM($K$376:AI$377)</f>
        <v>72000000</v>
      </c>
      <c r="AJ388" s="125">
        <f>SUM($K$376:AJ$377)</f>
        <v>72000000</v>
      </c>
      <c r="AK388" s="125">
        <f>SUM($K$376:AK$377)</f>
        <v>72000000</v>
      </c>
      <c r="AL388" s="125">
        <f>SUM($K$376:AL$377)</f>
        <v>72000000</v>
      </c>
      <c r="AM388" s="125">
        <f>SUM($K$376:AM$377)</f>
        <v>72000000</v>
      </c>
      <c r="AN388" s="125">
        <f>SUM($K$376:AN$377)</f>
        <v>72000000</v>
      </c>
      <c r="AO388" s="125">
        <f>SUM($K$376:AO$377)</f>
        <v>72000000</v>
      </c>
      <c r="AP388" s="125">
        <f>SUM($K$376:AP$377)</f>
        <v>72000000</v>
      </c>
      <c r="AQ388" s="125">
        <f>SUM($K$376:AQ$377)</f>
        <v>72000000</v>
      </c>
      <c r="AR388" s="125">
        <f>SUM($K$376:AR$377)</f>
        <v>72000000</v>
      </c>
      <c r="AS388" s="125">
        <f>SUM($K$376:AS$377)</f>
        <v>72000000</v>
      </c>
      <c r="AT388" s="125">
        <f>SUM($K$376:AT$377)</f>
        <v>72000000</v>
      </c>
      <c r="AU388" s="125">
        <f>SUM($K$376:AU$377)</f>
        <v>72000000</v>
      </c>
      <c r="AV388" s="125">
        <f>SUM($K$376:AV$377)</f>
        <v>72000000</v>
      </c>
      <c r="AW388" s="125">
        <f>SUM($K$376:AW$377)</f>
        <v>72000000</v>
      </c>
      <c r="AX388" s="125">
        <f>SUM($K$376:AX$377)</f>
        <v>72000000</v>
      </c>
      <c r="AY388" s="125">
        <f>SUM($K$376:AY$377)</f>
        <v>72000000</v>
      </c>
      <c r="AZ388" s="125">
        <f>SUM($K$376:AZ$377)</f>
        <v>72000000</v>
      </c>
      <c r="BA388" s="125">
        <f>SUM($K$376:BA$377)</f>
        <v>72000000</v>
      </c>
      <c r="BB388" s="125">
        <f>SUM($K$376:BB$377)</f>
        <v>72000000</v>
      </c>
      <c r="BC388" s="125">
        <f>SUM($K$376:BC$377)</f>
        <v>72000000</v>
      </c>
      <c r="BD388" s="125">
        <f>SUM($K$376:BD$377)</f>
        <v>72000000</v>
      </c>
      <c r="BE388" s="125">
        <f>SUM($K$376:BE$377)</f>
        <v>72000000</v>
      </c>
      <c r="BF388" s="125">
        <f>SUM($K$376:BF$377)</f>
        <v>72000000</v>
      </c>
      <c r="BG388" s="125">
        <f>SUM($K$376:BG$377)</f>
        <v>72000000</v>
      </c>
      <c r="BH388" s="125">
        <f>SUM($K$376:BH$377)</f>
        <v>72000000</v>
      </c>
    </row>
    <row r="389" spans="1:60">
      <c r="A389" s="104" t="s">
        <v>466</v>
      </c>
      <c r="B389" s="104"/>
      <c r="C389" s="104"/>
      <c r="D389" s="104"/>
      <c r="E389" s="104"/>
      <c r="F389" s="104"/>
      <c r="G389" s="104"/>
      <c r="H389" s="104"/>
      <c r="I389" s="104"/>
      <c r="J389" s="104"/>
      <c r="K389" s="125">
        <f ca="1">K387-K388</f>
        <v>0</v>
      </c>
      <c r="L389" s="125">
        <f t="shared" ref="L389:BG389" ca="1" si="288">L387-L388</f>
        <v>26395286.36649771</v>
      </c>
      <c r="M389" s="125">
        <f t="shared" ca="1" si="288"/>
        <v>110981145.46599084</v>
      </c>
      <c r="N389" s="125">
        <f t="shared" ca="1" si="288"/>
        <v>285552863.66497707</v>
      </c>
      <c r="O389" s="125">
        <f t="shared" ca="1" si="288"/>
        <v>553872411.77316523</v>
      </c>
      <c r="P389" s="125">
        <f t="shared" ca="1" si="288"/>
        <v>787725328.7677753</v>
      </c>
      <c r="Q389" s="125">
        <f t="shared" ca="1" si="288"/>
        <v>937478299.09201837</v>
      </c>
      <c r="R389" s="125">
        <f t="shared" ca="1" si="288"/>
        <v>975098007.18910527</v>
      </c>
      <c r="S389" s="125">
        <f t="shared" ca="1" si="288"/>
        <v>1012717715.2861922</v>
      </c>
      <c r="T389" s="125">
        <f t="shared" ca="1" si="288"/>
        <v>1050337423.3832791</v>
      </c>
      <c r="U389" s="125">
        <f t="shared" ca="1" si="288"/>
        <v>1087957131.480366</v>
      </c>
      <c r="V389" s="125">
        <f t="shared" ca="1" si="288"/>
        <v>1125275880.6124406</v>
      </c>
      <c r="W389" s="125">
        <f t="shared" ca="1" si="288"/>
        <v>1161992711.8144903</v>
      </c>
      <c r="X389" s="125">
        <f t="shared" ca="1" si="288"/>
        <v>1197806666.1215026</v>
      </c>
      <c r="Y389" s="125">
        <f t="shared" ca="1" si="288"/>
        <v>1232416784.568465</v>
      </c>
      <c r="Z389" s="125">
        <f t="shared" ca="1" si="288"/>
        <v>1267026903.0154274</v>
      </c>
      <c r="AA389" s="125">
        <f t="shared" ca="1" si="288"/>
        <v>1301637021.4623897</v>
      </c>
      <c r="AB389" s="125">
        <f t="shared" ca="1" si="288"/>
        <v>1336247139.9093521</v>
      </c>
      <c r="AC389" s="125">
        <f t="shared" ca="1" si="288"/>
        <v>1370857258.3563144</v>
      </c>
      <c r="AD389" s="125">
        <f t="shared" ca="1" si="288"/>
        <v>1405467376.8032768</v>
      </c>
      <c r="AE389" s="125">
        <f t="shared" ca="1" si="288"/>
        <v>1440077495.2502391</v>
      </c>
      <c r="AF389" s="125">
        <f t="shared" ca="1" si="288"/>
        <v>1471226601.8525054</v>
      </c>
      <c r="AG389" s="125">
        <f t="shared" ca="1" si="288"/>
        <v>1495453684.7653792</v>
      </c>
      <c r="AH389" s="125">
        <f t="shared" ca="1" si="288"/>
        <v>1509297732.1441641</v>
      </c>
      <c r="AI389" s="125">
        <f t="shared" ca="1" si="288"/>
        <v>1509297732.1441641</v>
      </c>
      <c r="AJ389" s="125">
        <f t="shared" ca="1" si="288"/>
        <v>1509297732.1441641</v>
      </c>
      <c r="AK389" s="125">
        <f t="shared" ca="1" si="288"/>
        <v>1509297732.1441641</v>
      </c>
      <c r="AL389" s="125">
        <f t="shared" ca="1" si="288"/>
        <v>1509297732.1441641</v>
      </c>
      <c r="AM389" s="125">
        <f t="shared" ca="1" si="288"/>
        <v>1509297732.1441641</v>
      </c>
      <c r="AN389" s="125">
        <f t="shared" ca="1" si="288"/>
        <v>1509297732.1441641</v>
      </c>
      <c r="AO389" s="125">
        <f t="shared" ca="1" si="288"/>
        <v>1509297732.1441641</v>
      </c>
      <c r="AP389" s="125">
        <f t="shared" ca="1" si="288"/>
        <v>1509297732.1441641</v>
      </c>
      <c r="AQ389" s="125">
        <f t="shared" ca="1" si="288"/>
        <v>1509297732.1441641</v>
      </c>
      <c r="AR389" s="125">
        <f t="shared" ca="1" si="288"/>
        <v>1509297732.1441641</v>
      </c>
      <c r="AS389" s="125">
        <f t="shared" ca="1" si="288"/>
        <v>1509297732.1441641</v>
      </c>
      <c r="AT389" s="125">
        <f t="shared" ca="1" si="288"/>
        <v>1509297732.1441641</v>
      </c>
      <c r="AU389" s="125">
        <f t="shared" ca="1" si="288"/>
        <v>1509297732.1441641</v>
      </c>
      <c r="AV389" s="125">
        <f t="shared" ca="1" si="288"/>
        <v>1509297732.1441641</v>
      </c>
      <c r="AW389" s="125">
        <f t="shared" ca="1" si="288"/>
        <v>1509297732.1441641</v>
      </c>
      <c r="AX389" s="125">
        <f t="shared" ca="1" si="288"/>
        <v>1509297732.1441641</v>
      </c>
      <c r="AY389" s="125">
        <f t="shared" ca="1" si="288"/>
        <v>1509297732.1441641</v>
      </c>
      <c r="AZ389" s="125">
        <f t="shared" ca="1" si="288"/>
        <v>1509297732.1441641</v>
      </c>
      <c r="BA389" s="125">
        <f t="shared" ca="1" si="288"/>
        <v>1509297732.1441641</v>
      </c>
      <c r="BB389" s="125">
        <f t="shared" ca="1" si="288"/>
        <v>1509297732.1441641</v>
      </c>
      <c r="BC389" s="125">
        <f t="shared" ca="1" si="288"/>
        <v>1509297732.1441641</v>
      </c>
      <c r="BD389" s="125">
        <f t="shared" ca="1" si="288"/>
        <v>1509297732.1441641</v>
      </c>
      <c r="BE389" s="125">
        <f t="shared" ca="1" si="288"/>
        <v>1509297732.1441641</v>
      </c>
      <c r="BF389" s="125">
        <f t="shared" ca="1" si="288"/>
        <v>1509297732.1441641</v>
      </c>
      <c r="BG389" s="125">
        <f t="shared" ca="1" si="288"/>
        <v>1509297732.1441641</v>
      </c>
      <c r="BH389" s="125">
        <f ca="1">BH387-BH388</f>
        <v>1509297732.1441641</v>
      </c>
    </row>
    <row r="390" spans="1:60">
      <c r="K390">
        <f ca="1">K389/'Primary Inputs'!$C$22</f>
        <v>0</v>
      </c>
      <c r="L390">
        <f ca="1">L389/'Primary Inputs'!$C$22</f>
        <v>26.395286366497711</v>
      </c>
      <c r="M390">
        <f ca="1">M389/'Primary Inputs'!$C$22</f>
        <v>110.98114546599083</v>
      </c>
      <c r="N390">
        <f ca="1">N389/'Primary Inputs'!$C$22</f>
        <v>285.55286366497705</v>
      </c>
      <c r="O390">
        <f ca="1">O389/'Primary Inputs'!$C$22</f>
        <v>553.87241177316525</v>
      </c>
      <c r="P390">
        <f ca="1">P389/'Primary Inputs'!$C$22</f>
        <v>787.7253287677753</v>
      </c>
      <c r="Q390">
        <f ca="1">Q389/'Primary Inputs'!$C$22</f>
        <v>937.47829909201835</v>
      </c>
      <c r="R390">
        <f ca="1">R389/'Primary Inputs'!$C$22</f>
        <v>975.09800718910526</v>
      </c>
      <c r="S390">
        <f ca="1">S389/'Primary Inputs'!$C$22</f>
        <v>1012.7177152861922</v>
      </c>
      <c r="T390">
        <f ca="1">T389/'Primary Inputs'!$C$22</f>
        <v>1050.337423383279</v>
      </c>
      <c r="U390">
        <f ca="1">U389/'Primary Inputs'!$C$22</f>
        <v>1087.9571314803659</v>
      </c>
      <c r="V390">
        <f ca="1">V389/'Primary Inputs'!$C$22</f>
        <v>1125.2758806124407</v>
      </c>
      <c r="W390">
        <f ca="1">W389/'Primary Inputs'!$C$22</f>
        <v>1161.9927118144903</v>
      </c>
      <c r="X390">
        <f ca="1">X389/'Primary Inputs'!$C$22</f>
        <v>1197.8066661215025</v>
      </c>
      <c r="Y390">
        <f ca="1">Y389/'Primary Inputs'!$C$22</f>
        <v>1232.4167845684649</v>
      </c>
      <c r="Z390">
        <f ca="1">Z389/'Primary Inputs'!$C$22</f>
        <v>1267.0269030154273</v>
      </c>
      <c r="AA390">
        <f ca="1">AA389/'Primary Inputs'!$C$22</f>
        <v>1301.6370214623896</v>
      </c>
      <c r="AB390">
        <f ca="1">AB389/'Primary Inputs'!$C$22</f>
        <v>1336.247139909352</v>
      </c>
      <c r="AC390">
        <f ca="1">AC389/'Primary Inputs'!$C$22</f>
        <v>1370.8572583563143</v>
      </c>
      <c r="AD390">
        <f ca="1">AD389/'Primary Inputs'!$C$22</f>
        <v>1405.4673768032767</v>
      </c>
      <c r="AE390">
        <f ca="1">AE389/'Primary Inputs'!$C$22</f>
        <v>1440.0774952502391</v>
      </c>
      <c r="AF390">
        <f ca="1">AF389/'Primary Inputs'!$C$22</f>
        <v>1471.2266018525054</v>
      </c>
      <c r="AG390">
        <f ca="1">AG389/'Primary Inputs'!$C$22</f>
        <v>1495.4536847653792</v>
      </c>
      <c r="AH390">
        <f ca="1">AH389/'Primary Inputs'!$C$22</f>
        <v>1509.297732144164</v>
      </c>
      <c r="AI390">
        <f ca="1">AI389/'Primary Inputs'!$C$22</f>
        <v>1509.297732144164</v>
      </c>
      <c r="AJ390">
        <f ca="1">AJ389/'Primary Inputs'!$C$22</f>
        <v>1509.297732144164</v>
      </c>
      <c r="AK390">
        <f ca="1">AK389/'Primary Inputs'!$C$22</f>
        <v>1509.297732144164</v>
      </c>
      <c r="AL390">
        <f ca="1">AL389/'Primary Inputs'!$C$22</f>
        <v>1509.297732144164</v>
      </c>
      <c r="AM390">
        <f ca="1">AM389/'Primary Inputs'!$C$22</f>
        <v>1509.297732144164</v>
      </c>
      <c r="AN390">
        <f ca="1">AN389/'Primary Inputs'!$C$22</f>
        <v>1509.297732144164</v>
      </c>
      <c r="AO390">
        <f ca="1">AO389/'Primary Inputs'!$C$22</f>
        <v>1509.297732144164</v>
      </c>
      <c r="AP390">
        <f ca="1">AP389/'Primary Inputs'!$C$22</f>
        <v>1509.297732144164</v>
      </c>
      <c r="AQ390">
        <f ca="1">AQ389/'Primary Inputs'!$C$22</f>
        <v>1509.297732144164</v>
      </c>
      <c r="AR390">
        <f ca="1">AR389/'Primary Inputs'!$C$22</f>
        <v>1509.297732144164</v>
      </c>
      <c r="AS390">
        <f ca="1">AS389/'Primary Inputs'!$C$22</f>
        <v>1509.297732144164</v>
      </c>
      <c r="AT390">
        <f ca="1">AT389/'Primary Inputs'!$C$22</f>
        <v>1509.297732144164</v>
      </c>
      <c r="AU390">
        <f ca="1">AU389/'Primary Inputs'!$C$22</f>
        <v>1509.297732144164</v>
      </c>
      <c r="AV390">
        <f ca="1">AV389/'Primary Inputs'!$C$22</f>
        <v>1509.297732144164</v>
      </c>
      <c r="AW390">
        <f ca="1">AW389/'Primary Inputs'!$C$22</f>
        <v>1509.297732144164</v>
      </c>
      <c r="AX390">
        <f ca="1">AX389/'Primary Inputs'!$C$22</f>
        <v>1509.297732144164</v>
      </c>
      <c r="AY390">
        <f ca="1">AY389/'Primary Inputs'!$C$22</f>
        <v>1509.297732144164</v>
      </c>
      <c r="AZ390">
        <f ca="1">AZ389/'Primary Inputs'!$C$22</f>
        <v>1509.297732144164</v>
      </c>
      <c r="BA390">
        <f ca="1">BA389/'Primary Inputs'!$C$22</f>
        <v>1509.297732144164</v>
      </c>
      <c r="BB390">
        <f ca="1">BB389/'Primary Inputs'!$C$22</f>
        <v>1509.297732144164</v>
      </c>
      <c r="BC390">
        <f ca="1">BC389/'Primary Inputs'!$C$22</f>
        <v>1509.297732144164</v>
      </c>
      <c r="BD390">
        <f ca="1">BD389/'Primary Inputs'!$C$22</f>
        <v>1509.297732144164</v>
      </c>
      <c r="BE390">
        <f ca="1">BE389/'Primary Inputs'!$C$22</f>
        <v>1509.297732144164</v>
      </c>
      <c r="BF390">
        <f ca="1">BF389/'Primary Inputs'!$C$22</f>
        <v>1509.297732144164</v>
      </c>
      <c r="BG390">
        <f ca="1">BG389/'Primary Inputs'!$C$22</f>
        <v>1509.297732144164</v>
      </c>
      <c r="BH390">
        <f ca="1">BH389/'Primary Inputs'!$C$22</f>
        <v>1509.297732144164</v>
      </c>
    </row>
  </sheetData>
  <conditionalFormatting sqref="K57:BH57">
    <cfRule type="cellIs" dxfId="67" priority="11" operator="equal">
      <formula>"$N$8"</formula>
    </cfRule>
  </conditionalFormatting>
  <conditionalFormatting sqref="K60:BH109 K7:BH56">
    <cfRule type="containsText" dxfId="66" priority="10" operator="containsText" text=" ">
      <formula>NOT(ISERROR(SEARCH(" ",K7)))</formula>
    </cfRule>
  </conditionalFormatting>
  <conditionalFormatting sqref="G335">
    <cfRule type="containsText" dxfId="65" priority="7" operator="containsText" text="ERROR">
      <formula>NOT(ISERROR(SEARCH("ERROR",G335)))</formula>
    </cfRule>
    <cfRule type="containsText" dxfId="64" priority="8" operator="containsText" text="OK">
      <formula>NOT(ISERROR(SEARCH("OK",G335)))</formula>
    </cfRule>
  </conditionalFormatting>
  <conditionalFormatting sqref="G384">
    <cfRule type="containsText" dxfId="63" priority="5" operator="containsText" text="ERROR">
      <formula>NOT(ISERROR(SEARCH("ERROR",G384)))</formula>
    </cfRule>
    <cfRule type="containsText" dxfId="62" priority="6" operator="containsText" text="OK">
      <formula>NOT(ISERROR(SEARCH("OK",G384)))</formula>
    </cfRule>
  </conditionalFormatting>
  <conditionalFormatting sqref="G373">
    <cfRule type="containsText" dxfId="61" priority="3" operator="containsText" text="ERROR">
      <formula>NOT(ISERROR(SEARCH("ERROR",G373)))</formula>
    </cfRule>
    <cfRule type="containsText" dxfId="60" priority="4" operator="containsText" text="OK">
      <formula>NOT(ISERROR(SEARCH("OK",G373)))</formula>
    </cfRule>
  </conditionalFormatting>
  <conditionalFormatting sqref="G1">
    <cfRule type="containsText" dxfId="59" priority="1" operator="containsText" text="ERROR">
      <formula>NOT(ISERROR(SEARCH("ERROR",G1)))</formula>
    </cfRule>
    <cfRule type="containsText" dxfId="58" priority="2" operator="containsText" text="OK">
      <formula>NOT(ISERROR(SEARCH("OK",G1)))</formula>
    </cfRule>
  </conditionalFormatting>
  <pageMargins left="0.7" right="0.7" top="0.75" bottom="0.75" header="0.3" footer="0.3"/>
  <pageSetup paperSize="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BH390"/>
  <sheetViews>
    <sheetView zoomScale="80" zoomScaleNormal="80" workbookViewId="0">
      <pane xSplit="5" ySplit="2" topLeftCell="AV318" activePane="bottomRight" state="frozen"/>
      <selection activeCell="F1" sqref="F1"/>
      <selection pane="topRight" activeCell="F1" sqref="F1"/>
      <selection pane="bottomLeft" activeCell="F1" sqref="F1"/>
      <selection pane="bottomRight" activeCell="BH335" sqref="BH335"/>
    </sheetView>
  </sheetViews>
  <sheetFormatPr defaultRowHeight="14.25"/>
  <cols>
    <col min="1" max="1" width="18.5" customWidth="1"/>
    <col min="2" max="3" width="4.875" customWidth="1"/>
    <col min="4" max="4" width="4.125" customWidth="1"/>
    <col min="5" max="5" width="41.25" customWidth="1"/>
    <col min="6" max="6" width="35.625" customWidth="1"/>
    <col min="7" max="7" width="27.75" customWidth="1"/>
    <col min="8" max="9" width="11.375" bestFit="1" customWidth="1"/>
    <col min="10" max="10" width="15.25" bestFit="1" customWidth="1"/>
    <col min="11" max="11" width="11.875" customWidth="1"/>
    <col min="12" max="13" width="10.875" bestFit="1" customWidth="1"/>
    <col min="14" max="16" width="11.375" customWidth="1"/>
    <col min="17" max="29" width="11.375" bestFit="1" customWidth="1"/>
    <col min="30" max="60" width="12.5" bestFit="1" customWidth="1"/>
  </cols>
  <sheetData>
    <row r="1" spans="1:60" ht="30">
      <c r="A1" s="117" t="s">
        <v>319</v>
      </c>
      <c r="B1" s="104"/>
      <c r="C1" s="104"/>
      <c r="D1" s="104"/>
      <c r="E1" s="104"/>
      <c r="F1" s="177" t="s">
        <v>311</v>
      </c>
      <c r="G1" s="176" t="str">
        <f ca="1">IF(AND(G335="OK",G373="OK",G384="OK"),"OK","ERROR")</f>
        <v>OK</v>
      </c>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row>
    <row r="2" spans="1:60" ht="30">
      <c r="A2" s="118"/>
      <c r="B2" s="118"/>
      <c r="C2" s="118"/>
      <c r="D2" s="118"/>
      <c r="E2" s="21" t="str">
        <f xml:space="preserve"> 'Primary inputs Alt'!B$27</f>
        <v>Timeline</v>
      </c>
      <c r="F2" s="21"/>
      <c r="G2" s="21"/>
      <c r="H2" s="3"/>
      <c r="I2" s="3"/>
      <c r="J2" s="21"/>
      <c r="K2" s="21">
        <f xml:space="preserve"> 'Primary inputs Alt'!E$27</f>
        <v>2017</v>
      </c>
      <c r="L2" s="21">
        <f xml:space="preserve"> 'Primary inputs Alt'!F$27</f>
        <v>2018</v>
      </c>
      <c r="M2" s="21">
        <f xml:space="preserve"> 'Primary inputs Alt'!G$27</f>
        <v>2019</v>
      </c>
      <c r="N2" s="21">
        <f xml:space="preserve"> 'Primary inputs Alt'!H$27</f>
        <v>2020</v>
      </c>
      <c r="O2" s="21">
        <f xml:space="preserve"> 'Primary inputs Alt'!I$27</f>
        <v>2021</v>
      </c>
      <c r="P2" s="21">
        <f xml:space="preserve"> 'Primary inputs Alt'!J$27</f>
        <v>2022</v>
      </c>
      <c r="Q2" s="21">
        <f xml:space="preserve"> 'Primary inputs Alt'!K$27</f>
        <v>2023</v>
      </c>
      <c r="R2" s="21">
        <f xml:space="preserve"> 'Primary inputs Alt'!L$27</f>
        <v>2024</v>
      </c>
      <c r="S2" s="21">
        <f xml:space="preserve"> 'Primary inputs Alt'!M$27</f>
        <v>2025</v>
      </c>
      <c r="T2" s="21">
        <f xml:space="preserve"> 'Primary inputs Alt'!N$27</f>
        <v>2026</v>
      </c>
      <c r="U2" s="21">
        <f xml:space="preserve"> 'Primary inputs Alt'!O$27</f>
        <v>2027</v>
      </c>
      <c r="V2" s="21">
        <f xml:space="preserve"> 'Primary inputs Alt'!P$27</f>
        <v>2028</v>
      </c>
      <c r="W2" s="21">
        <f xml:space="preserve"> 'Primary inputs Alt'!Q$27</f>
        <v>2029</v>
      </c>
      <c r="X2" s="21">
        <f xml:space="preserve"> 'Primary inputs Alt'!R$27</f>
        <v>2030</v>
      </c>
      <c r="Y2" s="21">
        <f xml:space="preserve"> 'Primary inputs Alt'!S$27</f>
        <v>2031</v>
      </c>
      <c r="Z2" s="21">
        <f xml:space="preserve"> 'Primary inputs Alt'!T$27</f>
        <v>2032</v>
      </c>
      <c r="AA2" s="21">
        <f xml:space="preserve"> 'Primary inputs Alt'!U$27</f>
        <v>2033</v>
      </c>
      <c r="AB2" s="21">
        <f xml:space="preserve"> 'Primary inputs Alt'!V$27</f>
        <v>2034</v>
      </c>
      <c r="AC2" s="21">
        <f xml:space="preserve"> 'Primary inputs Alt'!W$27</f>
        <v>2035</v>
      </c>
      <c r="AD2" s="21">
        <f xml:space="preserve"> 'Primary inputs Alt'!X$27</f>
        <v>2036</v>
      </c>
      <c r="AE2" s="21">
        <f xml:space="preserve"> 'Primary inputs Alt'!Y$27</f>
        <v>2037</v>
      </c>
      <c r="AF2" s="21">
        <f xml:space="preserve"> 'Primary inputs Alt'!Z$27</f>
        <v>2038</v>
      </c>
      <c r="AG2" s="21">
        <f xml:space="preserve"> 'Primary inputs Alt'!AA$27</f>
        <v>2039</v>
      </c>
      <c r="AH2" s="21">
        <f xml:space="preserve"> 'Primary inputs Alt'!AB$27</f>
        <v>2040</v>
      </c>
      <c r="AI2" s="21">
        <f xml:space="preserve"> 'Primary inputs Alt'!AC$27</f>
        <v>2041</v>
      </c>
      <c r="AJ2" s="21">
        <f xml:space="preserve"> 'Primary inputs Alt'!AD$27</f>
        <v>2042</v>
      </c>
      <c r="AK2" s="21">
        <f xml:space="preserve"> 'Primary inputs Alt'!AE$27</f>
        <v>2043</v>
      </c>
      <c r="AL2" s="21">
        <f xml:space="preserve"> 'Primary inputs Alt'!AF$27</f>
        <v>2044</v>
      </c>
      <c r="AM2" s="21">
        <f xml:space="preserve"> 'Primary inputs Alt'!AG$27</f>
        <v>2045</v>
      </c>
      <c r="AN2" s="21">
        <f xml:space="preserve"> 'Primary inputs Alt'!AH$27</f>
        <v>2046</v>
      </c>
      <c r="AO2" s="21">
        <f xml:space="preserve"> 'Primary inputs Alt'!AI$27</f>
        <v>2047</v>
      </c>
      <c r="AP2" s="21">
        <f xml:space="preserve"> 'Primary inputs Alt'!AJ$27</f>
        <v>2048</v>
      </c>
      <c r="AQ2" s="21">
        <f xml:space="preserve"> 'Primary inputs Alt'!AK$27</f>
        <v>2049</v>
      </c>
      <c r="AR2" s="21">
        <f xml:space="preserve"> 'Primary inputs Alt'!AL$27</f>
        <v>2050</v>
      </c>
      <c r="AS2" s="21">
        <f xml:space="preserve"> 'Primary inputs Alt'!AM$27</f>
        <v>2051</v>
      </c>
      <c r="AT2" s="21">
        <f xml:space="preserve"> 'Primary inputs Alt'!AN$27</f>
        <v>2052</v>
      </c>
      <c r="AU2" s="21">
        <f xml:space="preserve"> 'Primary inputs Alt'!AO$27</f>
        <v>2053</v>
      </c>
      <c r="AV2" s="21">
        <f xml:space="preserve"> 'Primary inputs Alt'!AP$27</f>
        <v>2054</v>
      </c>
      <c r="AW2" s="21">
        <f xml:space="preserve"> 'Primary inputs Alt'!AQ$27</f>
        <v>2055</v>
      </c>
      <c r="AX2" s="21">
        <f xml:space="preserve"> 'Primary inputs Alt'!AR$27</f>
        <v>2056</v>
      </c>
      <c r="AY2" s="21">
        <f xml:space="preserve"> 'Primary inputs Alt'!AS$27</f>
        <v>2057</v>
      </c>
      <c r="AZ2" s="21">
        <f xml:space="preserve"> 'Primary inputs Alt'!AT$27</f>
        <v>2058</v>
      </c>
      <c r="BA2" s="21">
        <f xml:space="preserve"> 'Primary inputs Alt'!AU$27</f>
        <v>2059</v>
      </c>
      <c r="BB2" s="21">
        <f xml:space="preserve"> 'Primary inputs Alt'!AV$27</f>
        <v>2060</v>
      </c>
      <c r="BC2" s="21">
        <f xml:space="preserve"> 'Primary inputs Alt'!AW$27</f>
        <v>2061</v>
      </c>
      <c r="BD2" s="21">
        <f xml:space="preserve"> 'Primary inputs Alt'!AX$27</f>
        <v>2062</v>
      </c>
      <c r="BE2" s="21">
        <f xml:space="preserve"> 'Primary inputs Alt'!AY$27</f>
        <v>2063</v>
      </c>
      <c r="BF2" s="21">
        <f xml:space="preserve"> 'Primary inputs Alt'!AZ$27</f>
        <v>2064</v>
      </c>
      <c r="BG2" s="21">
        <f xml:space="preserve"> 'Primary inputs Alt'!BA$27</f>
        <v>2065</v>
      </c>
      <c r="BH2" s="21">
        <f xml:space="preserve"> 'Primary inputs Alt'!BB$27</f>
        <v>2066</v>
      </c>
    </row>
    <row r="3" spans="1:60">
      <c r="A3" s="119"/>
      <c r="B3" s="119"/>
      <c r="C3" s="119"/>
      <c r="D3" s="119"/>
      <c r="E3" s="120" t="s">
        <v>78</v>
      </c>
      <c r="F3" s="120"/>
      <c r="G3" s="120"/>
      <c r="H3" s="119"/>
      <c r="I3" s="119"/>
      <c r="J3" s="119"/>
      <c r="K3" s="121">
        <f>'Primary inputs Alt'!E$34</f>
        <v>0.98058067569092011</v>
      </c>
      <c r="L3" s="121">
        <f>'Primary inputs Alt'!F$34</f>
        <v>0.94286603431819238</v>
      </c>
      <c r="M3" s="121">
        <f>'Primary inputs Alt'!G$34</f>
        <v>0.9066019560751849</v>
      </c>
      <c r="N3" s="121">
        <f>'Primary inputs Alt'!H$34</f>
        <v>0.87173265007229317</v>
      </c>
      <c r="O3" s="121">
        <f>'Primary inputs Alt'!I$34</f>
        <v>0.83820447122335884</v>
      </c>
      <c r="P3" s="121">
        <f>'Primary inputs Alt'!J$34</f>
        <v>0.80596583771476804</v>
      </c>
      <c r="Q3" s="121">
        <f>'Primary inputs Alt'!K$34</f>
        <v>0.77496715164881547</v>
      </c>
      <c r="R3" s="121">
        <f>'Primary inputs Alt'!L$34</f>
        <v>0.74516072273924561</v>
      </c>
      <c r="S3" s="121">
        <f>'Primary inputs Alt'!M$34</f>
        <v>0.71650069494158231</v>
      </c>
      <c r="T3" s="121">
        <f>'Primary inputs Alt'!N$34</f>
        <v>0.68894297590536757</v>
      </c>
      <c r="U3" s="121">
        <f>'Primary inputs Alt'!O$34</f>
        <v>0.66244516913977647</v>
      </c>
      <c r="V3" s="121">
        <f>'Primary inputs Alt'!P$34</f>
        <v>0.63696650878824657</v>
      </c>
      <c r="W3" s="121">
        <f>'Primary inputs Alt'!Q$34</f>
        <v>0.61246779691177555</v>
      </c>
      <c r="X3" s="121">
        <f>'Primary inputs Alt'!R$34</f>
        <v>0.58891134318439953</v>
      </c>
      <c r="Y3" s="121">
        <f>'Primary inputs Alt'!S$34</f>
        <v>0.56626090690807651</v>
      </c>
      <c r="Z3" s="121">
        <f>'Primary inputs Alt'!T$34</f>
        <v>0.54448164125776588</v>
      </c>
      <c r="AA3" s="121">
        <f>'Primary inputs Alt'!U$34</f>
        <v>0.52354003967092866</v>
      </c>
      <c r="AB3" s="121">
        <f>'Primary inputs Alt'!V$34</f>
        <v>0.50340388429896987</v>
      </c>
      <c r="AC3" s="121">
        <f>'Primary inputs Alt'!W$34</f>
        <v>0.48404219644131719</v>
      </c>
      <c r="AD3" s="121">
        <f>'Primary inputs Alt'!X$34</f>
        <v>0.46542518888588186</v>
      </c>
      <c r="AE3" s="121">
        <f>'Primary inputs Alt'!Y$34</f>
        <v>0.44752422008257869</v>
      </c>
      <c r="AF3" s="121">
        <f>'Primary inputs Alt'!Z$34</f>
        <v>0.43031175007940259</v>
      </c>
      <c r="AG3" s="121">
        <f>'Primary inputs Alt'!AA$34</f>
        <v>0.41376129815327167</v>
      </c>
      <c r="AH3" s="121">
        <f>'Primary inputs Alt'!AB$34</f>
        <v>0.39784740207045349</v>
      </c>
      <c r="AI3" s="121">
        <f>'Primary inputs Alt'!AC$34</f>
        <v>0.38254557891389762</v>
      </c>
      <c r="AJ3" s="121">
        <f>'Primary inputs Alt'!AD$34</f>
        <v>0.36783228741720919</v>
      </c>
      <c r="AK3" s="121">
        <f>'Primary inputs Alt'!AE$34</f>
        <v>0.35368489174731654</v>
      </c>
      <c r="AL3" s="121">
        <f>'Primary inputs Alt'!AF$34</f>
        <v>0.3400816266801121</v>
      </c>
      <c r="AM3" s="121">
        <f>'Primary inputs Alt'!AG$34</f>
        <v>0.32700156411549236</v>
      </c>
      <c r="AN3" s="121">
        <f>'Primary inputs Alt'!AH$34</f>
        <v>0.31442458088028113</v>
      </c>
      <c r="AO3" s="121">
        <f>'Primary inputs Alt'!AI$34</f>
        <v>0.30233132776950106</v>
      </c>
      <c r="AP3" s="121">
        <f>'Primary inputs Alt'!AJ$34</f>
        <v>0.29070319977836639</v>
      </c>
      <c r="AQ3" s="121">
        <f>'Primary inputs Alt'!AK$34</f>
        <v>0.27952230747919848</v>
      </c>
      <c r="AR3" s="121">
        <f>'Primary inputs Alt'!AL$34</f>
        <v>0.26877144949922932</v>
      </c>
      <c r="AS3" s="121">
        <f>'Primary inputs Alt'!AM$34</f>
        <v>0.25843408605695128</v>
      </c>
      <c r="AT3" s="121">
        <f>'Primary inputs Alt'!AN$34</f>
        <v>0.24849431351629925</v>
      </c>
      <c r="AU3" s="121">
        <f>'Primary inputs Alt'!AO$34</f>
        <v>0.23893683991951853</v>
      </c>
      <c r="AV3" s="121">
        <f>'Primary inputs Alt'!AP$34</f>
        <v>0.22974696146107551</v>
      </c>
      <c r="AW3" s="121">
        <f>'Primary inputs Alt'!AQ$34</f>
        <v>0.22091053986641876</v>
      </c>
      <c r="AX3" s="121">
        <f>'Primary inputs Alt'!AR$34</f>
        <v>0.21241398064078726</v>
      </c>
      <c r="AY3" s="121">
        <f>'Primary inputs Alt'!AS$34</f>
        <v>0.20424421215460314</v>
      </c>
      <c r="AZ3" s="121">
        <f>'Primary inputs Alt'!AT$34</f>
        <v>0.19638866553327222</v>
      </c>
      <c r="BA3" s="121">
        <f>'Primary inputs Alt'!AU$34</f>
        <v>0.18883525532045406</v>
      </c>
      <c r="BB3" s="121">
        <f>'Primary inputs Alt'!AV$34</f>
        <v>0.18157236088505196</v>
      </c>
      <c r="BC3" s="121">
        <f>'Primary inputs Alt'!AW$34</f>
        <v>0.17458880854331921</v>
      </c>
      <c r="BD3" s="121">
        <f>'Primary inputs Alt'!AX$34</f>
        <v>0.16787385436857613</v>
      </c>
      <c r="BE3" s="121">
        <f>'Primary inputs Alt'!AY$34</f>
        <v>0.16141716766209244</v>
      </c>
      <c r="BF3" s="121">
        <f>'Primary inputs Alt'!AZ$34</f>
        <v>0.15520881505970427</v>
      </c>
      <c r="BG3" s="121">
        <f>'Primary inputs Alt'!BA$34</f>
        <v>0.14923924524971563</v>
      </c>
      <c r="BH3" s="121">
        <f>'Primary inputs Alt'!BB$34</f>
        <v>0.14349927427857273</v>
      </c>
    </row>
    <row r="4" spans="1:60">
      <c r="A4" s="104"/>
      <c r="B4" s="104"/>
      <c r="C4" s="104"/>
      <c r="D4" s="104"/>
      <c r="E4" s="104"/>
      <c r="F4" s="104"/>
      <c r="G4" s="104"/>
      <c r="H4" s="104"/>
      <c r="I4" s="104"/>
      <c r="J4" s="104"/>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row>
    <row r="5" spans="1:60">
      <c r="A5" s="123" t="s">
        <v>165</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row>
    <row r="6" spans="1:60">
      <c r="A6" s="104"/>
      <c r="B6" s="104"/>
      <c r="C6" s="104"/>
      <c r="D6" s="124" t="s">
        <v>80</v>
      </c>
      <c r="E6" s="104"/>
      <c r="F6" s="124" t="s">
        <v>166</v>
      </c>
      <c r="G6" s="124"/>
      <c r="H6" s="23"/>
      <c r="I6" s="23"/>
      <c r="J6" s="23"/>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row>
    <row r="7" spans="1:60">
      <c r="A7" s="104"/>
      <c r="B7" s="104"/>
      <c r="C7" s="104"/>
      <c r="D7" s="167">
        <v>1</v>
      </c>
      <c r="E7" t="s">
        <v>11</v>
      </c>
      <c r="F7" s="104">
        <f ca="1">OFFSET('Primary inputs Alt'!$E$12,0,'Calculations Alt'!$D7-1)</f>
        <v>0</v>
      </c>
      <c r="G7" s="104"/>
      <c r="H7" s="104"/>
      <c r="I7" s="104"/>
      <c r="J7" s="104"/>
      <c r="K7" s="125">
        <f ca="1">IF(K$2-$K$2&lt;$D7-1," ",IF(K$2-$K$2+1&gt;'Primary inputs Alt'!$C$17,0,(SUM(OFFSET($K$114:$K$163,0,K$2-$K$2-$D7+1)))*$F7))</f>
        <v>0</v>
      </c>
      <c r="L7" s="125">
        <f ca="1">IF(L$2-$K$2&lt;$D7-1," ",IF(L$2-$K$2+1&gt;'Primary inputs Alt'!$C$17,0,(SUM(OFFSET($K$114:$K$163,0,L$2-$K$2-$D7+1)))*$F7))</f>
        <v>0</v>
      </c>
      <c r="M7" s="125">
        <f ca="1">IF(M$2-$K$2&lt;$D7-1," ",IF(M$2-$K$2+1&gt;'Primary inputs Alt'!$C$17,0,(SUM(OFFSET($K$114:$K$163,0,M$2-$K$2-$D7+1)))*$F7))</f>
        <v>0</v>
      </c>
      <c r="N7" s="125">
        <f ca="1">IF(N$2-$K$2&lt;$D7-1," ",IF(N$2-$K$2+1&gt;'Primary inputs Alt'!$C$17,0,(SUM(OFFSET($K$114:$K$163,0,N$2-$K$2-$D7+1)))*$F7))</f>
        <v>0</v>
      </c>
      <c r="O7" s="125">
        <f ca="1">IF(O$2-$K$2&lt;$D7-1," ",IF(O$2-$K$2+1&gt;'Primary inputs Alt'!$C$17,0,(SUM(OFFSET($K$114:$K$163,0,O$2-$K$2-$D7+1)))*$F7))</f>
        <v>0</v>
      </c>
      <c r="P7" s="125">
        <f ca="1">IF(P$2-$K$2&lt;$D7-1," ",IF(P$2-$K$2+1&gt;'Primary inputs Alt'!$C$17,0,(SUM(OFFSET($K$114:$K$163,0,P$2-$K$2-$D7+1)))*$F7))</f>
        <v>0</v>
      </c>
      <c r="Q7" s="125">
        <f ca="1">IF(Q$2-$K$2&lt;$D7-1," ",IF(Q$2-$K$2+1&gt;'Primary inputs Alt'!$C$17,0,(SUM(OFFSET($K$114:$K$163,0,Q$2-$K$2-$D7+1)))*$F7))</f>
        <v>0</v>
      </c>
      <c r="R7" s="125">
        <f ca="1">IF(R$2-$K$2&lt;$D7-1," ",IF(R$2-$K$2+1&gt;'Primary inputs Alt'!$C$17,0,(SUM(OFFSET($K$114:$K$163,0,R$2-$K$2-$D7+1)))*$F7))</f>
        <v>0</v>
      </c>
      <c r="S7" s="125">
        <f ca="1">IF(S$2-$K$2&lt;$D7-1," ",IF(S$2-$K$2+1&gt;'Primary inputs Alt'!$C$17,0,(SUM(OFFSET($K$114:$K$163,0,S$2-$K$2-$D7+1)))*$F7))</f>
        <v>0</v>
      </c>
      <c r="T7" s="125">
        <f ca="1">IF(T$2-$K$2&lt;$D7-1," ",IF(T$2-$K$2+1&gt;'Primary inputs Alt'!$C$17,0,(SUM(OFFSET($K$114:$K$163,0,T$2-$K$2-$D7+1)))*$F7))</f>
        <v>0</v>
      </c>
      <c r="U7" s="125">
        <f ca="1">IF(U$2-$K$2&lt;$D7-1," ",IF(U$2-$K$2+1&gt;'Primary inputs Alt'!$C$17,0,(SUM(OFFSET($K$114:$K$163,0,U$2-$K$2-$D7+1)))*$F7))</f>
        <v>0</v>
      </c>
      <c r="V7" s="125">
        <f ca="1">IF(V$2-$K$2&lt;$D7-1," ",IF(V$2-$K$2+1&gt;'Primary inputs Alt'!$C$17,0,(SUM(OFFSET($K$114:$K$163,0,V$2-$K$2-$D7+1)))*$F7))</f>
        <v>0</v>
      </c>
      <c r="W7" s="125">
        <f ca="1">IF(W$2-$K$2&lt;$D7-1," ",IF(W$2-$K$2+1&gt;'Primary inputs Alt'!$C$17,0,(SUM(OFFSET($K$114:$K$163,0,W$2-$K$2-$D7+1)))*$F7))</f>
        <v>0</v>
      </c>
      <c r="X7" s="125">
        <f ca="1">IF(X$2-$K$2&lt;$D7-1," ",IF(X$2-$K$2+1&gt;'Primary inputs Alt'!$C$17,0,(SUM(OFFSET($K$114:$K$163,0,X$2-$K$2-$D7+1)))*$F7))</f>
        <v>0</v>
      </c>
      <c r="Y7" s="125">
        <f ca="1">IF(Y$2-$K$2&lt;$D7-1," ",IF(Y$2-$K$2+1&gt;'Primary inputs Alt'!$C$17,0,(SUM(OFFSET($K$114:$K$163,0,Y$2-$K$2-$D7+1)))*$F7))</f>
        <v>0</v>
      </c>
      <c r="Z7" s="125">
        <f ca="1">IF(Z$2-$K$2&lt;$D7-1," ",IF(Z$2-$K$2+1&gt;'Primary inputs Alt'!$C$17,0,(SUM(OFFSET($K$114:$K$163,0,Z$2-$K$2-$D7+1)))*$F7))</f>
        <v>0</v>
      </c>
      <c r="AA7" s="125">
        <f ca="1">IF(AA$2-$K$2&lt;$D7-1," ",IF(AA$2-$K$2+1&gt;'Primary inputs Alt'!$C$17,0,(SUM(OFFSET($K$114:$K$163,0,AA$2-$K$2-$D7+1)))*$F7))</f>
        <v>0</v>
      </c>
      <c r="AB7" s="125">
        <f ca="1">IF(AB$2-$K$2&lt;$D7-1," ",IF(AB$2-$K$2+1&gt;'Primary inputs Alt'!$C$17,0,(SUM(OFFSET($K$114:$K$163,0,AB$2-$K$2-$D7+1)))*$F7))</f>
        <v>0</v>
      </c>
      <c r="AC7" s="125">
        <f ca="1">IF(AC$2-$K$2&lt;$D7-1," ",IF(AC$2-$K$2+1&gt;'Primary inputs Alt'!$C$17,0,(SUM(OFFSET($K$114:$K$163,0,AC$2-$K$2-$D7+1)))*$F7))</f>
        <v>0</v>
      </c>
      <c r="AD7" s="125">
        <f ca="1">IF(AD$2-$K$2&lt;$D7-1," ",IF(AD$2-$K$2+1&gt;'Primary inputs Alt'!$C$17,0,(SUM(OFFSET($K$114:$K$163,0,AD$2-$K$2-$D7+1)))*$F7))</f>
        <v>0</v>
      </c>
      <c r="AE7" s="125">
        <f ca="1">IF(AE$2-$K$2&lt;$D7-1," ",IF(AE$2-$K$2+1&gt;'Primary inputs Alt'!$C$17,0,(SUM(OFFSET($K$114:$K$163,0,AE$2-$K$2-$D7+1)))*$F7))</f>
        <v>0</v>
      </c>
      <c r="AF7" s="125">
        <f ca="1">IF(AF$2-$K$2&lt;$D7-1," ",IF(AF$2-$K$2+1&gt;'Primary inputs Alt'!$C$17,0,(SUM(OFFSET($K$114:$K$163,0,AF$2-$K$2-$D7+1)))*$F7))</f>
        <v>0</v>
      </c>
      <c r="AG7" s="125">
        <f ca="1">IF(AG$2-$K$2&lt;$D7-1," ",IF(AG$2-$K$2+1&gt;'Primary inputs Alt'!$C$17,0,(SUM(OFFSET($K$114:$K$163,0,AG$2-$K$2-$D7+1)))*$F7))</f>
        <v>0</v>
      </c>
      <c r="AH7" s="125">
        <f ca="1">IF(AH$2-$K$2&lt;$D7-1," ",IF(AH$2-$K$2+1&gt;'Primary inputs Alt'!$C$17,0,(SUM(OFFSET($K$114:$K$163,0,AH$2-$K$2-$D7+1)))*$F7))</f>
        <v>0</v>
      </c>
      <c r="AI7" s="125">
        <f ca="1">IF(AI$2-$K$2&lt;$D7-1," ",IF(AI$2-$K$2+1&gt;'Primary inputs Alt'!$C$17,0,(SUM(OFFSET($K$114:$K$163,0,AI$2-$K$2-$D7+1)))*$F7))</f>
        <v>0</v>
      </c>
      <c r="AJ7" s="125">
        <f ca="1">IF(AJ$2-$K$2&lt;$D7-1," ",IF(AJ$2-$K$2+1&gt;'Primary inputs Alt'!$C$17,0,(SUM(OFFSET($K$114:$K$163,0,AJ$2-$K$2-$D7+1)))*$F7))</f>
        <v>0</v>
      </c>
      <c r="AK7" s="125">
        <f ca="1">IF(AK$2-$K$2&lt;$D7-1," ",IF(AK$2-$K$2+1&gt;'Primary inputs Alt'!$C$17,0,(SUM(OFFSET($K$114:$K$163,0,AK$2-$K$2-$D7+1)))*$F7))</f>
        <v>0</v>
      </c>
      <c r="AL7" s="125">
        <f ca="1">IF(AL$2-$K$2&lt;$D7-1," ",IF(AL$2-$K$2+1&gt;'Primary inputs Alt'!$C$17,0,(SUM(OFFSET($K$114:$K$163,0,AL$2-$K$2-$D7+1)))*$F7))</f>
        <v>0</v>
      </c>
      <c r="AM7" s="125">
        <f ca="1">IF(AM$2-$K$2&lt;$D7-1," ",IF(AM$2-$K$2+1&gt;'Primary inputs Alt'!$C$17,0,(SUM(OFFSET($K$114:$K$163,0,AM$2-$K$2-$D7+1)))*$F7))</f>
        <v>0</v>
      </c>
      <c r="AN7" s="125">
        <f ca="1">IF(AN$2-$K$2&lt;$D7-1," ",IF(AN$2-$K$2+1&gt;'Primary inputs Alt'!$C$17,0,(SUM(OFFSET($K$114:$K$163,0,AN$2-$K$2-$D7+1)))*$F7))</f>
        <v>0</v>
      </c>
      <c r="AO7" s="125">
        <f ca="1">IF(AO$2-$K$2&lt;$D7-1," ",IF(AO$2-$K$2+1&gt;'Primary inputs Alt'!$C$17,0,(SUM(OFFSET($K$114:$K$163,0,AO$2-$K$2-$D7+1)))*$F7))</f>
        <v>0</v>
      </c>
      <c r="AP7" s="125">
        <f ca="1">IF(AP$2-$K$2&lt;$D7-1," ",IF(AP$2-$K$2+1&gt;'Primary inputs Alt'!$C$17,0,(SUM(OFFSET($K$114:$K$163,0,AP$2-$K$2-$D7+1)))*$F7))</f>
        <v>0</v>
      </c>
      <c r="AQ7" s="125">
        <f ca="1">IF(AQ$2-$K$2&lt;$D7-1," ",IF(AQ$2-$K$2+1&gt;'Primary inputs Alt'!$C$17,0,(SUM(OFFSET($K$114:$K$163,0,AQ$2-$K$2-$D7+1)))*$F7))</f>
        <v>0</v>
      </c>
      <c r="AR7" s="125">
        <f ca="1">IF(AR$2-$K$2&lt;$D7-1," ",IF(AR$2-$K$2+1&gt;'Primary inputs Alt'!$C$17,0,(SUM(OFFSET($K$114:$K$163,0,AR$2-$K$2-$D7+1)))*$F7))</f>
        <v>0</v>
      </c>
      <c r="AS7" s="125">
        <f ca="1">IF(AS$2-$K$2&lt;$D7-1," ",IF(AS$2-$K$2+1&gt;'Primary inputs Alt'!$C$17,0,(SUM(OFFSET($K$114:$K$163,0,AS$2-$K$2-$D7+1)))*$F7))</f>
        <v>0</v>
      </c>
      <c r="AT7" s="125">
        <f ca="1">IF(AT$2-$K$2&lt;$D7-1," ",IF(AT$2-$K$2+1&gt;'Primary inputs Alt'!$C$17,0,(SUM(OFFSET($K$114:$K$163,0,AT$2-$K$2-$D7+1)))*$F7))</f>
        <v>0</v>
      </c>
      <c r="AU7" s="125">
        <f ca="1">IF(AU$2-$K$2&lt;$D7-1," ",IF(AU$2-$K$2+1&gt;'Primary inputs Alt'!$C$17,0,(SUM(OFFSET($K$114:$K$163,0,AU$2-$K$2-$D7+1)))*$F7))</f>
        <v>0</v>
      </c>
      <c r="AV7" s="125">
        <f ca="1">IF(AV$2-$K$2&lt;$D7-1," ",IF(AV$2-$K$2+1&gt;'Primary inputs Alt'!$C$17,0,(SUM(OFFSET($K$114:$K$163,0,AV$2-$K$2-$D7+1)))*$F7))</f>
        <v>0</v>
      </c>
      <c r="AW7" s="125">
        <f ca="1">IF(AW$2-$K$2&lt;$D7-1," ",IF(AW$2-$K$2+1&gt;'Primary inputs Alt'!$C$17,0,(SUM(OFFSET($K$114:$K$163,0,AW$2-$K$2-$D7+1)))*$F7))</f>
        <v>0</v>
      </c>
      <c r="AX7" s="125">
        <f ca="1">IF(AX$2-$K$2&lt;$D7-1," ",IF(AX$2-$K$2+1&gt;'Primary inputs Alt'!$C$17,0,(SUM(OFFSET($K$114:$K$163,0,AX$2-$K$2-$D7+1)))*$F7))</f>
        <v>0</v>
      </c>
      <c r="AY7" s="125">
        <f ca="1">IF(AY$2-$K$2&lt;$D7-1," ",IF(AY$2-$K$2+1&gt;'Primary inputs Alt'!$C$17,0,(SUM(OFFSET($K$114:$K$163,0,AY$2-$K$2-$D7+1)))*$F7))</f>
        <v>0</v>
      </c>
      <c r="AZ7" s="125">
        <f ca="1">IF(AZ$2-$K$2&lt;$D7-1," ",IF(AZ$2-$K$2+1&gt;'Primary inputs Alt'!$C$17,0,(SUM(OFFSET($K$114:$K$163,0,AZ$2-$K$2-$D7+1)))*$F7))</f>
        <v>0</v>
      </c>
      <c r="BA7" s="125">
        <f ca="1">IF(BA$2-$K$2&lt;$D7-1," ",IF(BA$2-$K$2+1&gt;'Primary inputs Alt'!$C$17,0,(SUM(OFFSET($K$114:$K$163,0,BA$2-$K$2-$D7+1)))*$F7))</f>
        <v>0</v>
      </c>
      <c r="BB7" s="125">
        <f ca="1">IF(BB$2-$K$2&lt;$D7-1," ",IF(BB$2-$K$2+1&gt;'Primary inputs Alt'!$C$17,0,(SUM(OFFSET($K$114:$K$163,0,BB$2-$K$2-$D7+1)))*$F7))</f>
        <v>0</v>
      </c>
      <c r="BC7" s="125">
        <f ca="1">IF(BC$2-$K$2&lt;$D7-1," ",IF(BC$2-$K$2+1&gt;'Primary inputs Alt'!$C$17,0,(SUM(OFFSET($K$114:$K$163,0,BC$2-$K$2-$D7+1)))*$F7))</f>
        <v>0</v>
      </c>
      <c r="BD7" s="125">
        <f ca="1">IF(BD$2-$K$2&lt;$D7-1," ",IF(BD$2-$K$2+1&gt;'Primary inputs Alt'!$C$17,0,(SUM(OFFSET($K$114:$K$163,0,BD$2-$K$2-$D7+1)))*$F7))</f>
        <v>0</v>
      </c>
      <c r="BE7" s="125">
        <f ca="1">IF(BE$2-$K$2&lt;$D7-1," ",IF(BE$2-$K$2+1&gt;'Primary inputs Alt'!$C$17,0,(SUM(OFFSET($K$114:$K$163,0,BE$2-$K$2-$D7+1)))*$F7))</f>
        <v>0</v>
      </c>
      <c r="BF7" s="125">
        <f ca="1">IF(BF$2-$K$2&lt;$D7-1," ",IF(BF$2-$K$2+1&gt;'Primary inputs Alt'!$C$17,0,(SUM(OFFSET($K$114:$K$163,0,BF$2-$K$2-$D7+1)))*$F7))</f>
        <v>0</v>
      </c>
      <c r="BG7" s="125">
        <f ca="1">IF(BG$2-$K$2&lt;$D7-1," ",IF(BG$2-$K$2+1&gt;'Primary inputs Alt'!$C$17,0,(SUM(OFFSET($K$114:$K$163,0,BG$2-$K$2-$D7+1)))*$F7))</f>
        <v>0</v>
      </c>
      <c r="BH7" s="125">
        <f ca="1">IF(BH$2-$K$2&lt;$D7-1," ",IF(BH$2-$K$2+1&gt;'Primary inputs Alt'!$C$17,0,(SUM(OFFSET($K$114:$K$163,0,BH$2-$K$2-$D7+1)))*$F7))</f>
        <v>0</v>
      </c>
    </row>
    <row r="8" spans="1:60">
      <c r="A8" s="104"/>
      <c r="B8" s="104"/>
      <c r="C8" s="104"/>
      <c r="D8" s="167">
        <v>2</v>
      </c>
      <c r="E8" t="s">
        <v>12</v>
      </c>
      <c r="F8" s="104">
        <f ca="1">OFFSET('Primary inputs Alt'!$E$12,0,'Calculations Alt'!$D8-1)</f>
        <v>1200</v>
      </c>
      <c r="G8" s="104"/>
      <c r="H8" s="104"/>
      <c r="I8" s="104"/>
      <c r="J8" s="104"/>
      <c r="K8" s="125" t="str">
        <f ca="1">IF(K$2-$K$2&lt;$D8-1," ",IF(K$2-$K$2+1&gt;'Primary inputs Alt'!$C$17,0,(SUM(OFFSET($K$114:$K$163,0,K$2-$K$2-$D8+1)))*$F8))</f>
        <v xml:space="preserve"> </v>
      </c>
      <c r="L8" s="125">
        <f ca="1">IF(L$2-$K$2&lt;$D8-1," ",IF(L$2-$K$2+1&gt;'Primary inputs Alt'!$C$17,0,(SUM(OFFSET($K$114:$K$163,0,L$2-$K$2-$D8+1)))*$F8))</f>
        <v>33595286.36649771</v>
      </c>
      <c r="M8" s="125">
        <f ca="1">IF(M$2-$K$2&lt;$D8-1," ",IF(M$2-$K$2+1&gt;'Primary inputs Alt'!$C$17,0,(SUM(OFFSET($K$114:$K$163,0,M$2-$K$2-$D8+1)))*$F8))</f>
        <v>31795286.36649771</v>
      </c>
      <c r="N8" s="125">
        <f ca="1">IF(N$2-$K$2&lt;$D8-1," ",IF(N$2-$K$2+1&gt;'Primary inputs Alt'!$C$17,0,(SUM(OFFSET($K$114:$K$163,0,N$2-$K$2-$D8+1)))*$F8))</f>
        <v>31795286.36649771</v>
      </c>
      <c r="O8" s="125">
        <f ca="1">IF(O$2-$K$2&lt;$D8-1," ",IF(O$2-$K$2+1&gt;'Primary inputs Alt'!$C$17,0,(SUM(OFFSET($K$114:$K$163,0,O$2-$K$2-$D8+1)))*$F8))</f>
        <v>3761970.8097086959</v>
      </c>
      <c r="P8" s="125">
        <f ca="1">IF(P$2-$K$2&lt;$D8-1," ",IF(P$2-$K$2+1&gt;'Primary inputs Alt'!$C$17,0,(SUM(OFFSET($K$114:$K$163,0,P$2-$K$2-$D8+1)))*$F8))</f>
        <v>3761970.8097086959</v>
      </c>
      <c r="Q8" s="125">
        <f ca="1">IF(Q$2-$K$2&lt;$D8-1," ",IF(Q$2-$K$2+1&gt;'Primary inputs Alt'!$C$17,0,(SUM(OFFSET($K$114:$K$163,0,Q$2-$K$2-$D8+1)))*$F8))</f>
        <v>3761970.8097086959</v>
      </c>
      <c r="R8" s="125">
        <f ca="1">IF(R$2-$K$2&lt;$D8-1," ",IF(R$2-$K$2+1&gt;'Primary inputs Alt'!$C$17,0,(SUM(OFFSET($K$114:$K$163,0,R$2-$K$2-$D8+1)))*$F8))</f>
        <v>3761970.8097086959</v>
      </c>
      <c r="S8" s="125">
        <f ca="1">IF(S$2-$K$2&lt;$D8-1," ",IF(S$2-$K$2+1&gt;'Primary inputs Alt'!$C$17,0,(SUM(OFFSET($K$114:$K$163,0,S$2-$K$2-$D8+1)))*$F8))</f>
        <v>3761970.8097086959</v>
      </c>
      <c r="T8" s="125">
        <f ca="1">IF(T$2-$K$2&lt;$D8-1," ",IF(T$2-$K$2+1&gt;'Primary inputs Alt'!$C$17,0,(SUM(OFFSET($K$114:$K$163,0,T$2-$K$2-$D8+1)))*$F8))</f>
        <v>3761970.8097086959</v>
      </c>
      <c r="U8" s="125">
        <f ca="1">IF(U$2-$K$2&lt;$D8-1," ",IF(U$2-$K$2+1&gt;'Primary inputs Alt'!$C$17,0,(SUM(OFFSET($K$114:$K$163,0,U$2-$K$2-$D8+1)))*$F8))</f>
        <v>3761970.8097086959</v>
      </c>
      <c r="V8" s="125">
        <f ca="1">IF(V$2-$K$2&lt;$D8-1," ",IF(V$2-$K$2+1&gt;'Primary inputs Alt'!$C$17,0,(SUM(OFFSET($K$114:$K$163,0,V$2-$K$2-$D8+1)))*$F8))</f>
        <v>3461011.8446962466</v>
      </c>
      <c r="W8" s="125">
        <f ca="1">IF(W$2-$K$2&lt;$D8-1," ",IF(W$2-$K$2+1&gt;'Primary inputs Alt'!$C$17,0,(SUM(OFFSET($K$114:$K$163,0,W$2-$K$2-$D8+1)))*$F8))</f>
        <v>3461011.8446962466</v>
      </c>
      <c r="X8" s="125">
        <f ca="1">IF(X$2-$K$2&lt;$D8-1," ",IF(X$2-$K$2+1&gt;'Primary inputs Alt'!$C$17,0,(SUM(OFFSET($K$114:$K$163,0,X$2-$K$2-$D8+1)))*$F8))</f>
        <v>3461011.8446962466</v>
      </c>
      <c r="Y8" s="125">
        <f ca="1">IF(Y$2-$K$2&lt;$D8-1," ",IF(Y$2-$K$2+1&gt;'Primary inputs Alt'!$C$17,0,(SUM(OFFSET($K$114:$K$163,0,Y$2-$K$2-$D8+1)))*$F8))</f>
        <v>3461011.8446962466</v>
      </c>
      <c r="Z8" s="125">
        <f ca="1">IF(Z$2-$K$2&lt;$D8-1," ",IF(Z$2-$K$2+1&gt;'Primary inputs Alt'!$C$17,0,(SUM(OFFSET($K$114:$K$163,0,Z$2-$K$2-$D8+1)))*$F8))</f>
        <v>3461011.8446962466</v>
      </c>
      <c r="AA8" s="125">
        <f ca="1">IF(AA$2-$K$2&lt;$D8-1," ",IF(AA$2-$K$2+1&gt;'Primary inputs Alt'!$C$17,0,(SUM(OFFSET($K$114:$K$163,0,AA$2-$K$2-$D8+1)))*$F8))</f>
        <v>3461011.8446962466</v>
      </c>
      <c r="AB8" s="125">
        <f ca="1">IF(AB$2-$K$2&lt;$D8-1," ",IF(AB$2-$K$2+1&gt;'Primary inputs Alt'!$C$17,0,(SUM(OFFSET($K$114:$K$163,0,AB$2-$K$2-$D8+1)))*$F8))</f>
        <v>3461011.8446962466</v>
      </c>
      <c r="AC8" s="125">
        <f ca="1">IF(AC$2-$K$2&lt;$D8-1," ",IF(AC$2-$K$2+1&gt;'Primary inputs Alt'!$C$17,0,(SUM(OFFSET($K$114:$K$163,0,AC$2-$K$2-$D8+1)))*$F8))</f>
        <v>3461011.8446962466</v>
      </c>
      <c r="AD8" s="125">
        <f ca="1">IF(AD$2-$K$2&lt;$D8-1," ",IF(AD$2-$K$2+1&gt;'Primary inputs Alt'!$C$17,0,(SUM(OFFSET($K$114:$K$163,0,AD$2-$K$2-$D8+1)))*$F8))</f>
        <v>3461011.8446962466</v>
      </c>
      <c r="AE8" s="125">
        <f ca="1">IF(AE$2-$K$2&lt;$D8-1," ",IF(AE$2-$K$2+1&gt;'Primary inputs Alt'!$C$17,0,(SUM(OFFSET($K$114:$K$163,0,AE$2-$K$2-$D8+1)))*$F8))</f>
        <v>3461011.8446962466</v>
      </c>
      <c r="AF8" s="125">
        <f ca="1">IF(AF$2-$K$2&lt;$D8-1," ",IF(AF$2-$K$2+1&gt;'Primary inputs Alt'!$C$17,0,(SUM(OFFSET($K$114:$K$163,0,AF$2-$K$2-$D8+1)))*$F8))</f>
        <v>0</v>
      </c>
      <c r="AG8" s="125">
        <f ca="1">IF(AG$2-$K$2&lt;$D8-1," ",IF(AG$2-$K$2+1&gt;'Primary inputs Alt'!$C$17,0,(SUM(OFFSET($K$114:$K$163,0,AG$2-$K$2-$D8+1)))*$F8))</f>
        <v>0</v>
      </c>
      <c r="AH8" s="125">
        <f ca="1">IF(AH$2-$K$2&lt;$D8-1," ",IF(AH$2-$K$2+1&gt;'Primary inputs Alt'!$C$17,0,(SUM(OFFSET($K$114:$K$163,0,AH$2-$K$2-$D8+1)))*$F8))</f>
        <v>0</v>
      </c>
      <c r="AI8" s="125">
        <f ca="1">IF(AI$2-$K$2&lt;$D8-1," ",IF(AI$2-$K$2+1&gt;'Primary inputs Alt'!$C$17,0,(SUM(OFFSET($K$114:$K$163,0,AI$2-$K$2-$D8+1)))*$F8))</f>
        <v>0</v>
      </c>
      <c r="AJ8" s="125">
        <f ca="1">IF(AJ$2-$K$2&lt;$D8-1," ",IF(AJ$2-$K$2+1&gt;'Primary inputs Alt'!$C$17,0,(SUM(OFFSET($K$114:$K$163,0,AJ$2-$K$2-$D8+1)))*$F8))</f>
        <v>0</v>
      </c>
      <c r="AK8" s="125">
        <f ca="1">IF(AK$2-$K$2&lt;$D8-1," ",IF(AK$2-$K$2+1&gt;'Primary inputs Alt'!$C$17,0,(SUM(OFFSET($K$114:$K$163,0,AK$2-$K$2-$D8+1)))*$F8))</f>
        <v>0</v>
      </c>
      <c r="AL8" s="125">
        <f ca="1">IF(AL$2-$K$2&lt;$D8-1," ",IF(AL$2-$K$2+1&gt;'Primary inputs Alt'!$C$17,0,(SUM(OFFSET($K$114:$K$163,0,AL$2-$K$2-$D8+1)))*$F8))</f>
        <v>0</v>
      </c>
      <c r="AM8" s="125">
        <f ca="1">IF(AM$2-$K$2&lt;$D8-1," ",IF(AM$2-$K$2+1&gt;'Primary inputs Alt'!$C$17,0,(SUM(OFFSET($K$114:$K$163,0,AM$2-$K$2-$D8+1)))*$F8))</f>
        <v>0</v>
      </c>
      <c r="AN8" s="125">
        <f ca="1">IF(AN$2-$K$2&lt;$D8-1," ",IF(AN$2-$K$2+1&gt;'Primary inputs Alt'!$C$17,0,(SUM(OFFSET($K$114:$K$163,0,AN$2-$K$2-$D8+1)))*$F8))</f>
        <v>0</v>
      </c>
      <c r="AO8" s="125">
        <f ca="1">IF(AO$2-$K$2&lt;$D8-1," ",IF(AO$2-$K$2+1&gt;'Primary inputs Alt'!$C$17,0,(SUM(OFFSET($K$114:$K$163,0,AO$2-$K$2-$D8+1)))*$F8))</f>
        <v>0</v>
      </c>
      <c r="AP8" s="125">
        <f ca="1">IF(AP$2-$K$2&lt;$D8-1," ",IF(AP$2-$K$2+1&gt;'Primary inputs Alt'!$C$17,0,(SUM(OFFSET($K$114:$K$163,0,AP$2-$K$2-$D8+1)))*$F8))</f>
        <v>0</v>
      </c>
      <c r="AQ8" s="125">
        <f ca="1">IF(AQ$2-$K$2&lt;$D8-1," ",IF(AQ$2-$K$2+1&gt;'Primary inputs Alt'!$C$17,0,(SUM(OFFSET($K$114:$K$163,0,AQ$2-$K$2-$D8+1)))*$F8))</f>
        <v>0</v>
      </c>
      <c r="AR8" s="125">
        <f ca="1">IF(AR$2-$K$2&lt;$D8-1," ",IF(AR$2-$K$2+1&gt;'Primary inputs Alt'!$C$17,0,(SUM(OFFSET($K$114:$K$163,0,AR$2-$K$2-$D8+1)))*$F8))</f>
        <v>0</v>
      </c>
      <c r="AS8" s="125">
        <f ca="1">IF(AS$2-$K$2&lt;$D8-1," ",IF(AS$2-$K$2+1&gt;'Primary inputs Alt'!$C$17,0,(SUM(OFFSET($K$114:$K$163,0,AS$2-$K$2-$D8+1)))*$F8))</f>
        <v>0</v>
      </c>
      <c r="AT8" s="125">
        <f ca="1">IF(AT$2-$K$2&lt;$D8-1," ",IF(AT$2-$K$2+1&gt;'Primary inputs Alt'!$C$17,0,(SUM(OFFSET($K$114:$K$163,0,AT$2-$K$2-$D8+1)))*$F8))</f>
        <v>0</v>
      </c>
      <c r="AU8" s="125">
        <f ca="1">IF(AU$2-$K$2&lt;$D8-1," ",IF(AU$2-$K$2+1&gt;'Primary inputs Alt'!$C$17,0,(SUM(OFFSET($K$114:$K$163,0,AU$2-$K$2-$D8+1)))*$F8))</f>
        <v>0</v>
      </c>
      <c r="AV8" s="125">
        <f ca="1">IF(AV$2-$K$2&lt;$D8-1," ",IF(AV$2-$K$2+1&gt;'Primary inputs Alt'!$C$17,0,(SUM(OFFSET($K$114:$K$163,0,AV$2-$K$2-$D8+1)))*$F8))</f>
        <v>0</v>
      </c>
      <c r="AW8" s="125">
        <f ca="1">IF(AW$2-$K$2&lt;$D8-1," ",IF(AW$2-$K$2+1&gt;'Primary inputs Alt'!$C$17,0,(SUM(OFFSET($K$114:$K$163,0,AW$2-$K$2-$D8+1)))*$F8))</f>
        <v>0</v>
      </c>
      <c r="AX8" s="125">
        <f ca="1">IF(AX$2-$K$2&lt;$D8-1," ",IF(AX$2-$K$2+1&gt;'Primary inputs Alt'!$C$17,0,(SUM(OFFSET($K$114:$K$163,0,AX$2-$K$2-$D8+1)))*$F8))</f>
        <v>0</v>
      </c>
      <c r="AY8" s="125">
        <f ca="1">IF(AY$2-$K$2&lt;$D8-1," ",IF(AY$2-$K$2+1&gt;'Primary inputs Alt'!$C$17,0,(SUM(OFFSET($K$114:$K$163,0,AY$2-$K$2-$D8+1)))*$F8))</f>
        <v>0</v>
      </c>
      <c r="AZ8" s="125">
        <f ca="1">IF(AZ$2-$K$2&lt;$D8-1," ",IF(AZ$2-$K$2+1&gt;'Primary inputs Alt'!$C$17,0,(SUM(OFFSET($K$114:$K$163,0,AZ$2-$K$2-$D8+1)))*$F8))</f>
        <v>0</v>
      </c>
      <c r="BA8" s="125">
        <f ca="1">IF(BA$2-$K$2&lt;$D8-1," ",IF(BA$2-$K$2+1&gt;'Primary inputs Alt'!$C$17,0,(SUM(OFFSET($K$114:$K$163,0,BA$2-$K$2-$D8+1)))*$F8))</f>
        <v>0</v>
      </c>
      <c r="BB8" s="125">
        <f ca="1">IF(BB$2-$K$2&lt;$D8-1," ",IF(BB$2-$K$2+1&gt;'Primary inputs Alt'!$C$17,0,(SUM(OFFSET($K$114:$K$163,0,BB$2-$K$2-$D8+1)))*$F8))</f>
        <v>0</v>
      </c>
      <c r="BC8" s="125">
        <f ca="1">IF(BC$2-$K$2&lt;$D8-1," ",IF(BC$2-$K$2+1&gt;'Primary inputs Alt'!$C$17,0,(SUM(OFFSET($K$114:$K$163,0,BC$2-$K$2-$D8+1)))*$F8))</f>
        <v>0</v>
      </c>
      <c r="BD8" s="125">
        <f ca="1">IF(BD$2-$K$2&lt;$D8-1," ",IF(BD$2-$K$2+1&gt;'Primary inputs Alt'!$C$17,0,(SUM(OFFSET($K$114:$K$163,0,BD$2-$K$2-$D8+1)))*$F8))</f>
        <v>0</v>
      </c>
      <c r="BE8" s="125">
        <f ca="1">IF(BE$2-$K$2&lt;$D8-1," ",IF(BE$2-$K$2+1&gt;'Primary inputs Alt'!$C$17,0,(SUM(OFFSET($K$114:$K$163,0,BE$2-$K$2-$D8+1)))*$F8))</f>
        <v>0</v>
      </c>
      <c r="BF8" s="125">
        <f ca="1">IF(BF$2-$K$2&lt;$D8-1," ",IF(BF$2-$K$2+1&gt;'Primary inputs Alt'!$C$17,0,(SUM(OFFSET($K$114:$K$163,0,BF$2-$K$2-$D8+1)))*$F8))</f>
        <v>0</v>
      </c>
      <c r="BG8" s="125">
        <f ca="1">IF(BG$2-$K$2&lt;$D8-1," ",IF(BG$2-$K$2+1&gt;'Primary inputs Alt'!$C$17,0,(SUM(OFFSET($K$114:$K$163,0,BG$2-$K$2-$D8+1)))*$F8))</f>
        <v>0</v>
      </c>
      <c r="BH8" s="125">
        <f ca="1">IF(BH$2-$K$2&lt;$D8-1," ",IF(BH$2-$K$2+1&gt;'Primary inputs Alt'!$C$17,0,(SUM(OFFSET($K$114:$K$163,0,BH$2-$K$2-$D8+1)))*$F8))</f>
        <v>0</v>
      </c>
    </row>
    <row r="9" spans="1:60">
      <c r="A9" s="104"/>
      <c r="B9" s="104"/>
      <c r="C9" s="104"/>
      <c r="D9" s="167">
        <v>3</v>
      </c>
      <c r="E9" t="s">
        <v>13</v>
      </c>
      <c r="F9" s="104">
        <f ca="1">OFFSET('Primary inputs Alt'!$E$12,0,'Calculations Alt'!$D9-1)</f>
        <v>2400</v>
      </c>
      <c r="G9" s="104"/>
      <c r="H9" s="104"/>
      <c r="I9" s="104"/>
      <c r="J9" s="104"/>
      <c r="K9" s="125" t="str">
        <f ca="1">IF(K$2-$K$2&lt;$D9-1," ",IF(K$2-$K$2+1&gt;'Primary inputs Alt'!$C$17,0,(SUM(OFFSET($K$114:$K$163,0,K$2-$K$2-$D9+1)))*$F9))</f>
        <v xml:space="preserve"> </v>
      </c>
      <c r="L9" s="125" t="str">
        <f ca="1">IF(L$2-$K$2&lt;$D9-1," ",IF(L$2-$K$2+1&gt;'Primary inputs Alt'!$C$17,0,(SUM(OFFSET($K$114:$K$163,0,L$2-$K$2-$D9+1)))*$F9))</f>
        <v xml:space="preserve"> </v>
      </c>
      <c r="M9" s="125">
        <f ca="1">IF(M$2-$K$2&lt;$D9-1," ",IF(M$2-$K$2+1&gt;'Primary inputs Alt'!$C$17,0,(SUM(OFFSET($K$114:$K$163,0,M$2-$K$2-$D9+1)))*$F9))</f>
        <v>67190572.732995421</v>
      </c>
      <c r="N9" s="125">
        <f ca="1">IF(N$2-$K$2&lt;$D9-1," ",IF(N$2-$K$2+1&gt;'Primary inputs Alt'!$C$17,0,(SUM(OFFSET($K$114:$K$163,0,N$2-$K$2-$D9+1)))*$F9))</f>
        <v>63590572.732995421</v>
      </c>
      <c r="O9" s="125">
        <f ca="1">IF(O$2-$K$2&lt;$D9-1," ",IF(O$2-$K$2+1&gt;'Primary inputs Alt'!$C$17,0,(SUM(OFFSET($K$114:$K$163,0,O$2-$K$2-$D9+1)))*$F9))</f>
        <v>63590572.732995421</v>
      </c>
      <c r="P9" s="125">
        <f ca="1">IF(P$2-$K$2&lt;$D9-1," ",IF(P$2-$K$2+1&gt;'Primary inputs Alt'!$C$17,0,(SUM(OFFSET($K$114:$K$163,0,P$2-$K$2-$D9+1)))*$F9))</f>
        <v>7523941.6194173917</v>
      </c>
      <c r="Q9" s="125">
        <f ca="1">IF(Q$2-$K$2&lt;$D9-1," ",IF(Q$2-$K$2+1&gt;'Primary inputs Alt'!$C$17,0,(SUM(OFFSET($K$114:$K$163,0,Q$2-$K$2-$D9+1)))*$F9))</f>
        <v>7523941.6194173917</v>
      </c>
      <c r="R9" s="125">
        <f ca="1">IF(R$2-$K$2&lt;$D9-1," ",IF(R$2-$K$2+1&gt;'Primary inputs Alt'!$C$17,0,(SUM(OFFSET($K$114:$K$163,0,R$2-$K$2-$D9+1)))*$F9))</f>
        <v>7523941.6194173917</v>
      </c>
      <c r="S9" s="125">
        <f ca="1">IF(S$2-$K$2&lt;$D9-1," ",IF(S$2-$K$2+1&gt;'Primary inputs Alt'!$C$17,0,(SUM(OFFSET($K$114:$K$163,0,S$2-$K$2-$D9+1)))*$F9))</f>
        <v>7523941.6194173917</v>
      </c>
      <c r="T9" s="125">
        <f ca="1">IF(T$2-$K$2&lt;$D9-1," ",IF(T$2-$K$2+1&gt;'Primary inputs Alt'!$C$17,0,(SUM(OFFSET($K$114:$K$163,0,T$2-$K$2-$D9+1)))*$F9))</f>
        <v>7523941.6194173917</v>
      </c>
      <c r="U9" s="125">
        <f ca="1">IF(U$2-$K$2&lt;$D9-1," ",IF(U$2-$K$2+1&gt;'Primary inputs Alt'!$C$17,0,(SUM(OFFSET($K$114:$K$163,0,U$2-$K$2-$D9+1)))*$F9))</f>
        <v>7523941.6194173917</v>
      </c>
      <c r="V9" s="125">
        <f ca="1">IF(V$2-$K$2&lt;$D9-1," ",IF(V$2-$K$2+1&gt;'Primary inputs Alt'!$C$17,0,(SUM(OFFSET($K$114:$K$163,0,V$2-$K$2-$D9+1)))*$F9))</f>
        <v>7523941.6194173917</v>
      </c>
      <c r="W9" s="125">
        <f ca="1">IF(W$2-$K$2&lt;$D9-1," ",IF(W$2-$K$2+1&gt;'Primary inputs Alt'!$C$17,0,(SUM(OFFSET($K$114:$K$163,0,W$2-$K$2-$D9+1)))*$F9))</f>
        <v>6922023.6893924931</v>
      </c>
      <c r="X9" s="125">
        <f ca="1">IF(X$2-$K$2&lt;$D9-1," ",IF(X$2-$K$2+1&gt;'Primary inputs Alt'!$C$17,0,(SUM(OFFSET($K$114:$K$163,0,X$2-$K$2-$D9+1)))*$F9))</f>
        <v>6922023.6893924931</v>
      </c>
      <c r="Y9" s="125">
        <f ca="1">IF(Y$2-$K$2&lt;$D9-1," ",IF(Y$2-$K$2+1&gt;'Primary inputs Alt'!$C$17,0,(SUM(OFFSET($K$114:$K$163,0,Y$2-$K$2-$D9+1)))*$F9))</f>
        <v>6922023.6893924931</v>
      </c>
      <c r="Z9" s="125">
        <f ca="1">IF(Z$2-$K$2&lt;$D9-1," ",IF(Z$2-$K$2+1&gt;'Primary inputs Alt'!$C$17,0,(SUM(OFFSET($K$114:$K$163,0,Z$2-$K$2-$D9+1)))*$F9))</f>
        <v>6922023.6893924931</v>
      </c>
      <c r="AA9" s="125">
        <f ca="1">IF(AA$2-$K$2&lt;$D9-1," ",IF(AA$2-$K$2+1&gt;'Primary inputs Alt'!$C$17,0,(SUM(OFFSET($K$114:$K$163,0,AA$2-$K$2-$D9+1)))*$F9))</f>
        <v>6922023.6893924931</v>
      </c>
      <c r="AB9" s="125">
        <f ca="1">IF(AB$2-$K$2&lt;$D9-1," ",IF(AB$2-$K$2+1&gt;'Primary inputs Alt'!$C$17,0,(SUM(OFFSET($K$114:$K$163,0,AB$2-$K$2-$D9+1)))*$F9))</f>
        <v>6922023.6893924931</v>
      </c>
      <c r="AC9" s="125">
        <f ca="1">IF(AC$2-$K$2&lt;$D9-1," ",IF(AC$2-$K$2+1&gt;'Primary inputs Alt'!$C$17,0,(SUM(OFFSET($K$114:$K$163,0,AC$2-$K$2-$D9+1)))*$F9))</f>
        <v>6922023.6893924931</v>
      </c>
      <c r="AD9" s="125">
        <f ca="1">IF(AD$2-$K$2&lt;$D9-1," ",IF(AD$2-$K$2+1&gt;'Primary inputs Alt'!$C$17,0,(SUM(OFFSET($K$114:$K$163,0,AD$2-$K$2-$D9+1)))*$F9))</f>
        <v>6922023.6893924931</v>
      </c>
      <c r="AE9" s="125">
        <f ca="1">IF(AE$2-$K$2&lt;$D9-1," ",IF(AE$2-$K$2+1&gt;'Primary inputs Alt'!$C$17,0,(SUM(OFFSET($K$114:$K$163,0,AE$2-$K$2-$D9+1)))*$F9))</f>
        <v>6922023.6893924931</v>
      </c>
      <c r="AF9" s="125">
        <f ca="1">IF(AF$2-$K$2&lt;$D9-1," ",IF(AF$2-$K$2+1&gt;'Primary inputs Alt'!$C$17,0,(SUM(OFFSET($K$114:$K$163,0,AF$2-$K$2-$D9+1)))*$F9))</f>
        <v>6922023.6893924931</v>
      </c>
      <c r="AG9" s="125">
        <f ca="1">IF(AG$2-$K$2&lt;$D9-1," ",IF(AG$2-$K$2+1&gt;'Primary inputs Alt'!$C$17,0,(SUM(OFFSET($K$114:$K$163,0,AG$2-$K$2-$D9+1)))*$F9))</f>
        <v>0</v>
      </c>
      <c r="AH9" s="125">
        <f ca="1">IF(AH$2-$K$2&lt;$D9-1," ",IF(AH$2-$K$2+1&gt;'Primary inputs Alt'!$C$17,0,(SUM(OFFSET($K$114:$K$163,0,AH$2-$K$2-$D9+1)))*$F9))</f>
        <v>0</v>
      </c>
      <c r="AI9" s="125">
        <f ca="1">IF(AI$2-$K$2&lt;$D9-1," ",IF(AI$2-$K$2+1&gt;'Primary inputs Alt'!$C$17,0,(SUM(OFFSET($K$114:$K$163,0,AI$2-$K$2-$D9+1)))*$F9))</f>
        <v>0</v>
      </c>
      <c r="AJ9" s="125">
        <f ca="1">IF(AJ$2-$K$2&lt;$D9-1," ",IF(AJ$2-$K$2+1&gt;'Primary inputs Alt'!$C$17,0,(SUM(OFFSET($K$114:$K$163,0,AJ$2-$K$2-$D9+1)))*$F9))</f>
        <v>0</v>
      </c>
      <c r="AK9" s="125">
        <f ca="1">IF(AK$2-$K$2&lt;$D9-1," ",IF(AK$2-$K$2+1&gt;'Primary inputs Alt'!$C$17,0,(SUM(OFFSET($K$114:$K$163,0,AK$2-$K$2-$D9+1)))*$F9))</f>
        <v>0</v>
      </c>
      <c r="AL9" s="125">
        <f ca="1">IF(AL$2-$K$2&lt;$D9-1," ",IF(AL$2-$K$2+1&gt;'Primary inputs Alt'!$C$17,0,(SUM(OFFSET($K$114:$K$163,0,AL$2-$K$2-$D9+1)))*$F9))</f>
        <v>0</v>
      </c>
      <c r="AM9" s="125">
        <f ca="1">IF(AM$2-$K$2&lt;$D9-1," ",IF(AM$2-$K$2+1&gt;'Primary inputs Alt'!$C$17,0,(SUM(OFFSET($K$114:$K$163,0,AM$2-$K$2-$D9+1)))*$F9))</f>
        <v>0</v>
      </c>
      <c r="AN9" s="125">
        <f ca="1">IF(AN$2-$K$2&lt;$D9-1," ",IF(AN$2-$K$2+1&gt;'Primary inputs Alt'!$C$17,0,(SUM(OFFSET($K$114:$K$163,0,AN$2-$K$2-$D9+1)))*$F9))</f>
        <v>0</v>
      </c>
      <c r="AO9" s="125">
        <f ca="1">IF(AO$2-$K$2&lt;$D9-1," ",IF(AO$2-$K$2+1&gt;'Primary inputs Alt'!$C$17,0,(SUM(OFFSET($K$114:$K$163,0,AO$2-$K$2-$D9+1)))*$F9))</f>
        <v>0</v>
      </c>
      <c r="AP9" s="125">
        <f ca="1">IF(AP$2-$K$2&lt;$D9-1," ",IF(AP$2-$K$2+1&gt;'Primary inputs Alt'!$C$17,0,(SUM(OFFSET($K$114:$K$163,0,AP$2-$K$2-$D9+1)))*$F9))</f>
        <v>0</v>
      </c>
      <c r="AQ9" s="125">
        <f ca="1">IF(AQ$2-$K$2&lt;$D9-1," ",IF(AQ$2-$K$2+1&gt;'Primary inputs Alt'!$C$17,0,(SUM(OFFSET($K$114:$K$163,0,AQ$2-$K$2-$D9+1)))*$F9))</f>
        <v>0</v>
      </c>
      <c r="AR9" s="125">
        <f ca="1">IF(AR$2-$K$2&lt;$D9-1," ",IF(AR$2-$K$2+1&gt;'Primary inputs Alt'!$C$17,0,(SUM(OFFSET($K$114:$K$163,0,AR$2-$K$2-$D9+1)))*$F9))</f>
        <v>0</v>
      </c>
      <c r="AS9" s="125">
        <f ca="1">IF(AS$2-$K$2&lt;$D9-1," ",IF(AS$2-$K$2+1&gt;'Primary inputs Alt'!$C$17,0,(SUM(OFFSET($K$114:$K$163,0,AS$2-$K$2-$D9+1)))*$F9))</f>
        <v>0</v>
      </c>
      <c r="AT9" s="125">
        <f ca="1">IF(AT$2-$K$2&lt;$D9-1," ",IF(AT$2-$K$2+1&gt;'Primary inputs Alt'!$C$17,0,(SUM(OFFSET($K$114:$K$163,0,AT$2-$K$2-$D9+1)))*$F9))</f>
        <v>0</v>
      </c>
      <c r="AU9" s="125">
        <f ca="1">IF(AU$2-$K$2&lt;$D9-1," ",IF(AU$2-$K$2+1&gt;'Primary inputs Alt'!$C$17,0,(SUM(OFFSET($K$114:$K$163,0,AU$2-$K$2-$D9+1)))*$F9))</f>
        <v>0</v>
      </c>
      <c r="AV9" s="125">
        <f ca="1">IF(AV$2-$K$2&lt;$D9-1," ",IF(AV$2-$K$2+1&gt;'Primary inputs Alt'!$C$17,0,(SUM(OFFSET($K$114:$K$163,0,AV$2-$K$2-$D9+1)))*$F9))</f>
        <v>0</v>
      </c>
      <c r="AW9" s="125">
        <f ca="1">IF(AW$2-$K$2&lt;$D9-1," ",IF(AW$2-$K$2+1&gt;'Primary inputs Alt'!$C$17,0,(SUM(OFFSET($K$114:$K$163,0,AW$2-$K$2-$D9+1)))*$F9))</f>
        <v>0</v>
      </c>
      <c r="AX9" s="125">
        <f ca="1">IF(AX$2-$K$2&lt;$D9-1," ",IF(AX$2-$K$2+1&gt;'Primary inputs Alt'!$C$17,0,(SUM(OFFSET($K$114:$K$163,0,AX$2-$K$2-$D9+1)))*$F9))</f>
        <v>0</v>
      </c>
      <c r="AY9" s="125">
        <f ca="1">IF(AY$2-$K$2&lt;$D9-1," ",IF(AY$2-$K$2+1&gt;'Primary inputs Alt'!$C$17,0,(SUM(OFFSET($K$114:$K$163,0,AY$2-$K$2-$D9+1)))*$F9))</f>
        <v>0</v>
      </c>
      <c r="AZ9" s="125">
        <f ca="1">IF(AZ$2-$K$2&lt;$D9-1," ",IF(AZ$2-$K$2+1&gt;'Primary inputs Alt'!$C$17,0,(SUM(OFFSET($K$114:$K$163,0,AZ$2-$K$2-$D9+1)))*$F9))</f>
        <v>0</v>
      </c>
      <c r="BA9" s="125">
        <f ca="1">IF(BA$2-$K$2&lt;$D9-1," ",IF(BA$2-$K$2+1&gt;'Primary inputs Alt'!$C$17,0,(SUM(OFFSET($K$114:$K$163,0,BA$2-$K$2-$D9+1)))*$F9))</f>
        <v>0</v>
      </c>
      <c r="BB9" s="125">
        <f ca="1">IF(BB$2-$K$2&lt;$D9-1," ",IF(BB$2-$K$2+1&gt;'Primary inputs Alt'!$C$17,0,(SUM(OFFSET($K$114:$K$163,0,BB$2-$K$2-$D9+1)))*$F9))</f>
        <v>0</v>
      </c>
      <c r="BC9" s="125">
        <f ca="1">IF(BC$2-$K$2&lt;$D9-1," ",IF(BC$2-$K$2+1&gt;'Primary inputs Alt'!$C$17,0,(SUM(OFFSET($K$114:$K$163,0,BC$2-$K$2-$D9+1)))*$F9))</f>
        <v>0</v>
      </c>
      <c r="BD9" s="125">
        <f ca="1">IF(BD$2-$K$2&lt;$D9-1," ",IF(BD$2-$K$2+1&gt;'Primary inputs Alt'!$C$17,0,(SUM(OFFSET($K$114:$K$163,0,BD$2-$K$2-$D9+1)))*$F9))</f>
        <v>0</v>
      </c>
      <c r="BE9" s="125">
        <f ca="1">IF(BE$2-$K$2&lt;$D9-1," ",IF(BE$2-$K$2+1&gt;'Primary inputs Alt'!$C$17,0,(SUM(OFFSET($K$114:$K$163,0,BE$2-$K$2-$D9+1)))*$F9))</f>
        <v>0</v>
      </c>
      <c r="BF9" s="125">
        <f ca="1">IF(BF$2-$K$2&lt;$D9-1," ",IF(BF$2-$K$2+1&gt;'Primary inputs Alt'!$C$17,0,(SUM(OFFSET($K$114:$K$163,0,BF$2-$K$2-$D9+1)))*$F9))</f>
        <v>0</v>
      </c>
      <c r="BG9" s="125">
        <f ca="1">IF(BG$2-$K$2&lt;$D9-1," ",IF(BG$2-$K$2+1&gt;'Primary inputs Alt'!$C$17,0,(SUM(OFFSET($K$114:$K$163,0,BG$2-$K$2-$D9+1)))*$F9))</f>
        <v>0</v>
      </c>
      <c r="BH9" s="125">
        <f ca="1">IF(BH$2-$K$2&lt;$D9-1," ",IF(BH$2-$K$2+1&gt;'Primary inputs Alt'!$C$17,0,(SUM(OFFSET($K$114:$K$163,0,BH$2-$K$2-$D9+1)))*$F9))</f>
        <v>0</v>
      </c>
    </row>
    <row r="10" spans="1:60">
      <c r="A10" s="104"/>
      <c r="B10" s="104"/>
      <c r="C10" s="104"/>
      <c r="D10" s="167">
        <v>4</v>
      </c>
      <c r="E10" t="s">
        <v>14</v>
      </c>
      <c r="F10" s="104">
        <f ca="1">OFFSET('Primary inputs Alt'!$E$12,0,'Calculations Alt'!$D10-1)</f>
        <v>3600</v>
      </c>
      <c r="G10" s="104"/>
      <c r="H10" s="104"/>
      <c r="I10" s="104"/>
      <c r="J10" s="104"/>
      <c r="K10" s="125" t="str">
        <f ca="1">IF(K$2-$K$2&lt;$D10-1," ",IF(K$2-$K$2+1&gt;'Primary inputs Alt'!$C$17,0,(SUM(OFFSET($K$114:$K$163,0,K$2-$K$2-$D10+1)))*$F10))</f>
        <v xml:space="preserve"> </v>
      </c>
      <c r="L10" s="125" t="str">
        <f ca="1">IF(L$2-$K$2&lt;$D10-1," ",IF(L$2-$K$2+1&gt;'Primary inputs Alt'!$C$17,0,(SUM(OFFSET($K$114:$K$163,0,L$2-$K$2-$D10+1)))*$F10))</f>
        <v xml:space="preserve"> </v>
      </c>
      <c r="M10" s="125" t="str">
        <f ca="1">IF(M$2-$K$2&lt;$D10-1," ",IF(M$2-$K$2+1&gt;'Primary inputs Alt'!$C$17,0,(SUM(OFFSET($K$114:$K$163,0,M$2-$K$2-$D10+1)))*$F10))</f>
        <v xml:space="preserve"> </v>
      </c>
      <c r="N10" s="125">
        <f ca="1">IF(N$2-$K$2&lt;$D10-1," ",IF(N$2-$K$2+1&gt;'Primary inputs Alt'!$C$17,0,(SUM(OFFSET($K$114:$K$163,0,N$2-$K$2-$D10+1)))*$F10))</f>
        <v>100785859.09949313</v>
      </c>
      <c r="O10" s="125">
        <f ca="1">IF(O$2-$K$2&lt;$D10-1," ",IF(O$2-$K$2+1&gt;'Primary inputs Alt'!$C$17,0,(SUM(OFFSET($K$114:$K$163,0,O$2-$K$2-$D10+1)))*$F10))</f>
        <v>95385859.099493131</v>
      </c>
      <c r="P10" s="125">
        <f ca="1">IF(P$2-$K$2&lt;$D10-1," ",IF(P$2-$K$2+1&gt;'Primary inputs Alt'!$C$17,0,(SUM(OFFSET($K$114:$K$163,0,P$2-$K$2-$D10+1)))*$F10))</f>
        <v>95385859.099493131</v>
      </c>
      <c r="Q10" s="125">
        <f ca="1">IF(Q$2-$K$2&lt;$D10-1," ",IF(Q$2-$K$2+1&gt;'Primary inputs Alt'!$C$17,0,(SUM(OFFSET($K$114:$K$163,0,Q$2-$K$2-$D10+1)))*$F10))</f>
        <v>11285912.429126088</v>
      </c>
      <c r="R10" s="125">
        <f ca="1">IF(R$2-$K$2&lt;$D10-1," ",IF(R$2-$K$2+1&gt;'Primary inputs Alt'!$C$17,0,(SUM(OFFSET($K$114:$K$163,0,R$2-$K$2-$D10+1)))*$F10))</f>
        <v>11285912.429126088</v>
      </c>
      <c r="S10" s="125">
        <f ca="1">IF(S$2-$K$2&lt;$D10-1," ",IF(S$2-$K$2+1&gt;'Primary inputs Alt'!$C$17,0,(SUM(OFFSET($K$114:$K$163,0,S$2-$K$2-$D10+1)))*$F10))</f>
        <v>11285912.429126088</v>
      </c>
      <c r="T10" s="125">
        <f ca="1">IF(T$2-$K$2&lt;$D10-1," ",IF(T$2-$K$2+1&gt;'Primary inputs Alt'!$C$17,0,(SUM(OFFSET($K$114:$K$163,0,T$2-$K$2-$D10+1)))*$F10))</f>
        <v>11285912.429126088</v>
      </c>
      <c r="U10" s="125">
        <f ca="1">IF(U$2-$K$2&lt;$D10-1," ",IF(U$2-$K$2+1&gt;'Primary inputs Alt'!$C$17,0,(SUM(OFFSET($K$114:$K$163,0,U$2-$K$2-$D10+1)))*$F10))</f>
        <v>11285912.429126088</v>
      </c>
      <c r="V10" s="125">
        <f ca="1">IF(V$2-$K$2&lt;$D10-1," ",IF(V$2-$K$2+1&gt;'Primary inputs Alt'!$C$17,0,(SUM(OFFSET($K$114:$K$163,0,V$2-$K$2-$D10+1)))*$F10))</f>
        <v>11285912.429126088</v>
      </c>
      <c r="W10" s="125">
        <f ca="1">IF(W$2-$K$2&lt;$D10-1," ",IF(W$2-$K$2+1&gt;'Primary inputs Alt'!$C$17,0,(SUM(OFFSET($K$114:$K$163,0,W$2-$K$2-$D10+1)))*$F10))</f>
        <v>11285912.429126088</v>
      </c>
      <c r="X10" s="125">
        <f ca="1">IF(X$2-$K$2&lt;$D10-1," ",IF(X$2-$K$2+1&gt;'Primary inputs Alt'!$C$17,0,(SUM(OFFSET($K$114:$K$163,0,X$2-$K$2-$D10+1)))*$F10))</f>
        <v>10383035.53408874</v>
      </c>
      <c r="Y10" s="125">
        <f ca="1">IF(Y$2-$K$2&lt;$D10-1," ",IF(Y$2-$K$2+1&gt;'Primary inputs Alt'!$C$17,0,(SUM(OFFSET($K$114:$K$163,0,Y$2-$K$2-$D10+1)))*$F10))</f>
        <v>10383035.53408874</v>
      </c>
      <c r="Z10" s="125">
        <f ca="1">IF(Z$2-$K$2&lt;$D10-1," ",IF(Z$2-$K$2+1&gt;'Primary inputs Alt'!$C$17,0,(SUM(OFFSET($K$114:$K$163,0,Z$2-$K$2-$D10+1)))*$F10))</f>
        <v>10383035.53408874</v>
      </c>
      <c r="AA10" s="125">
        <f ca="1">IF(AA$2-$K$2&lt;$D10-1," ",IF(AA$2-$K$2+1&gt;'Primary inputs Alt'!$C$17,0,(SUM(OFFSET($K$114:$K$163,0,AA$2-$K$2-$D10+1)))*$F10))</f>
        <v>10383035.53408874</v>
      </c>
      <c r="AB10" s="125">
        <f ca="1">IF(AB$2-$K$2&lt;$D10-1," ",IF(AB$2-$K$2+1&gt;'Primary inputs Alt'!$C$17,0,(SUM(OFFSET($K$114:$K$163,0,AB$2-$K$2-$D10+1)))*$F10))</f>
        <v>10383035.53408874</v>
      </c>
      <c r="AC10" s="125">
        <f ca="1">IF(AC$2-$K$2&lt;$D10-1," ",IF(AC$2-$K$2+1&gt;'Primary inputs Alt'!$C$17,0,(SUM(OFFSET($K$114:$K$163,0,AC$2-$K$2-$D10+1)))*$F10))</f>
        <v>10383035.53408874</v>
      </c>
      <c r="AD10" s="125">
        <f ca="1">IF(AD$2-$K$2&lt;$D10-1," ",IF(AD$2-$K$2+1&gt;'Primary inputs Alt'!$C$17,0,(SUM(OFFSET($K$114:$K$163,0,AD$2-$K$2-$D10+1)))*$F10))</f>
        <v>10383035.53408874</v>
      </c>
      <c r="AE10" s="125">
        <f ca="1">IF(AE$2-$K$2&lt;$D10-1," ",IF(AE$2-$K$2+1&gt;'Primary inputs Alt'!$C$17,0,(SUM(OFFSET($K$114:$K$163,0,AE$2-$K$2-$D10+1)))*$F10))</f>
        <v>10383035.53408874</v>
      </c>
      <c r="AF10" s="125">
        <f ca="1">IF(AF$2-$K$2&lt;$D10-1," ",IF(AF$2-$K$2+1&gt;'Primary inputs Alt'!$C$17,0,(SUM(OFFSET($K$114:$K$163,0,AF$2-$K$2-$D10+1)))*$F10))</f>
        <v>10383035.53408874</v>
      </c>
      <c r="AG10" s="125">
        <f ca="1">IF(AG$2-$K$2&lt;$D10-1," ",IF(AG$2-$K$2+1&gt;'Primary inputs Alt'!$C$17,0,(SUM(OFFSET($K$114:$K$163,0,AG$2-$K$2-$D10+1)))*$F10))</f>
        <v>10383035.53408874</v>
      </c>
      <c r="AH10" s="125">
        <f ca="1">IF(AH$2-$K$2&lt;$D10-1," ",IF(AH$2-$K$2+1&gt;'Primary inputs Alt'!$C$17,0,(SUM(OFFSET($K$114:$K$163,0,AH$2-$K$2-$D10+1)))*$F10))</f>
        <v>0</v>
      </c>
      <c r="AI10" s="125">
        <f ca="1">IF(AI$2-$K$2&lt;$D10-1," ",IF(AI$2-$K$2+1&gt;'Primary inputs Alt'!$C$17,0,(SUM(OFFSET($K$114:$K$163,0,AI$2-$K$2-$D10+1)))*$F10))</f>
        <v>0</v>
      </c>
      <c r="AJ10" s="125">
        <f ca="1">IF(AJ$2-$K$2&lt;$D10-1," ",IF(AJ$2-$K$2+1&gt;'Primary inputs Alt'!$C$17,0,(SUM(OFFSET($K$114:$K$163,0,AJ$2-$K$2-$D10+1)))*$F10))</f>
        <v>0</v>
      </c>
      <c r="AK10" s="125">
        <f ca="1">IF(AK$2-$K$2&lt;$D10-1," ",IF(AK$2-$K$2+1&gt;'Primary inputs Alt'!$C$17,0,(SUM(OFFSET($K$114:$K$163,0,AK$2-$K$2-$D10+1)))*$F10))</f>
        <v>0</v>
      </c>
      <c r="AL10" s="125">
        <f ca="1">IF(AL$2-$K$2&lt;$D10-1," ",IF(AL$2-$K$2+1&gt;'Primary inputs Alt'!$C$17,0,(SUM(OFFSET($K$114:$K$163,0,AL$2-$K$2-$D10+1)))*$F10))</f>
        <v>0</v>
      </c>
      <c r="AM10" s="125">
        <f ca="1">IF(AM$2-$K$2&lt;$D10-1," ",IF(AM$2-$K$2+1&gt;'Primary inputs Alt'!$C$17,0,(SUM(OFFSET($K$114:$K$163,0,AM$2-$K$2-$D10+1)))*$F10))</f>
        <v>0</v>
      </c>
      <c r="AN10" s="125">
        <f ca="1">IF(AN$2-$K$2&lt;$D10-1," ",IF(AN$2-$K$2+1&gt;'Primary inputs Alt'!$C$17,0,(SUM(OFFSET($K$114:$K$163,0,AN$2-$K$2-$D10+1)))*$F10))</f>
        <v>0</v>
      </c>
      <c r="AO10" s="125">
        <f ca="1">IF(AO$2-$K$2&lt;$D10-1," ",IF(AO$2-$K$2+1&gt;'Primary inputs Alt'!$C$17,0,(SUM(OFFSET($K$114:$K$163,0,AO$2-$K$2-$D10+1)))*$F10))</f>
        <v>0</v>
      </c>
      <c r="AP10" s="125">
        <f ca="1">IF(AP$2-$K$2&lt;$D10-1," ",IF(AP$2-$K$2+1&gt;'Primary inputs Alt'!$C$17,0,(SUM(OFFSET($K$114:$K$163,0,AP$2-$K$2-$D10+1)))*$F10))</f>
        <v>0</v>
      </c>
      <c r="AQ10" s="125">
        <f ca="1">IF(AQ$2-$K$2&lt;$D10-1," ",IF(AQ$2-$K$2+1&gt;'Primary inputs Alt'!$C$17,0,(SUM(OFFSET($K$114:$K$163,0,AQ$2-$K$2-$D10+1)))*$F10))</f>
        <v>0</v>
      </c>
      <c r="AR10" s="125">
        <f ca="1">IF(AR$2-$K$2&lt;$D10-1," ",IF(AR$2-$K$2+1&gt;'Primary inputs Alt'!$C$17,0,(SUM(OFFSET($K$114:$K$163,0,AR$2-$K$2-$D10+1)))*$F10))</f>
        <v>0</v>
      </c>
      <c r="AS10" s="125">
        <f ca="1">IF(AS$2-$K$2&lt;$D10-1," ",IF(AS$2-$K$2+1&gt;'Primary inputs Alt'!$C$17,0,(SUM(OFFSET($K$114:$K$163,0,AS$2-$K$2-$D10+1)))*$F10))</f>
        <v>0</v>
      </c>
      <c r="AT10" s="125">
        <f ca="1">IF(AT$2-$K$2&lt;$D10-1," ",IF(AT$2-$K$2+1&gt;'Primary inputs Alt'!$C$17,0,(SUM(OFFSET($K$114:$K$163,0,AT$2-$K$2-$D10+1)))*$F10))</f>
        <v>0</v>
      </c>
      <c r="AU10" s="125">
        <f ca="1">IF(AU$2-$K$2&lt;$D10-1," ",IF(AU$2-$K$2+1&gt;'Primary inputs Alt'!$C$17,0,(SUM(OFFSET($K$114:$K$163,0,AU$2-$K$2-$D10+1)))*$F10))</f>
        <v>0</v>
      </c>
      <c r="AV10" s="125">
        <f ca="1">IF(AV$2-$K$2&lt;$D10-1," ",IF(AV$2-$K$2+1&gt;'Primary inputs Alt'!$C$17,0,(SUM(OFFSET($K$114:$K$163,0,AV$2-$K$2-$D10+1)))*$F10))</f>
        <v>0</v>
      </c>
      <c r="AW10" s="125">
        <f ca="1">IF(AW$2-$K$2&lt;$D10-1," ",IF(AW$2-$K$2+1&gt;'Primary inputs Alt'!$C$17,0,(SUM(OFFSET($K$114:$K$163,0,AW$2-$K$2-$D10+1)))*$F10))</f>
        <v>0</v>
      </c>
      <c r="AX10" s="125">
        <f ca="1">IF(AX$2-$K$2&lt;$D10-1," ",IF(AX$2-$K$2+1&gt;'Primary inputs Alt'!$C$17,0,(SUM(OFFSET($K$114:$K$163,0,AX$2-$K$2-$D10+1)))*$F10))</f>
        <v>0</v>
      </c>
      <c r="AY10" s="125">
        <f ca="1">IF(AY$2-$K$2&lt;$D10-1," ",IF(AY$2-$K$2+1&gt;'Primary inputs Alt'!$C$17,0,(SUM(OFFSET($K$114:$K$163,0,AY$2-$K$2-$D10+1)))*$F10))</f>
        <v>0</v>
      </c>
      <c r="AZ10" s="125">
        <f ca="1">IF(AZ$2-$K$2&lt;$D10-1," ",IF(AZ$2-$K$2+1&gt;'Primary inputs Alt'!$C$17,0,(SUM(OFFSET($K$114:$K$163,0,AZ$2-$K$2-$D10+1)))*$F10))</f>
        <v>0</v>
      </c>
      <c r="BA10" s="125">
        <f ca="1">IF(BA$2-$K$2&lt;$D10-1," ",IF(BA$2-$K$2+1&gt;'Primary inputs Alt'!$C$17,0,(SUM(OFFSET($K$114:$K$163,0,BA$2-$K$2-$D10+1)))*$F10))</f>
        <v>0</v>
      </c>
      <c r="BB10" s="125">
        <f ca="1">IF(BB$2-$K$2&lt;$D10-1," ",IF(BB$2-$K$2+1&gt;'Primary inputs Alt'!$C$17,0,(SUM(OFFSET($K$114:$K$163,0,BB$2-$K$2-$D10+1)))*$F10))</f>
        <v>0</v>
      </c>
      <c r="BC10" s="125">
        <f ca="1">IF(BC$2-$K$2&lt;$D10-1," ",IF(BC$2-$K$2+1&gt;'Primary inputs Alt'!$C$17,0,(SUM(OFFSET($K$114:$K$163,0,BC$2-$K$2-$D10+1)))*$F10))</f>
        <v>0</v>
      </c>
      <c r="BD10" s="125">
        <f ca="1">IF(BD$2-$K$2&lt;$D10-1," ",IF(BD$2-$K$2+1&gt;'Primary inputs Alt'!$C$17,0,(SUM(OFFSET($K$114:$K$163,0,BD$2-$K$2-$D10+1)))*$F10))</f>
        <v>0</v>
      </c>
      <c r="BE10" s="125">
        <f ca="1">IF(BE$2-$K$2&lt;$D10-1," ",IF(BE$2-$K$2+1&gt;'Primary inputs Alt'!$C$17,0,(SUM(OFFSET($K$114:$K$163,0,BE$2-$K$2-$D10+1)))*$F10))</f>
        <v>0</v>
      </c>
      <c r="BF10" s="125">
        <f ca="1">IF(BF$2-$K$2&lt;$D10-1," ",IF(BF$2-$K$2+1&gt;'Primary inputs Alt'!$C$17,0,(SUM(OFFSET($K$114:$K$163,0,BF$2-$K$2-$D10+1)))*$F10))</f>
        <v>0</v>
      </c>
      <c r="BG10" s="125">
        <f ca="1">IF(BG$2-$K$2&lt;$D10-1," ",IF(BG$2-$K$2+1&gt;'Primary inputs Alt'!$C$17,0,(SUM(OFFSET($K$114:$K$163,0,BG$2-$K$2-$D10+1)))*$F10))</f>
        <v>0</v>
      </c>
      <c r="BH10" s="125">
        <f ca="1">IF(BH$2-$K$2&lt;$D10-1," ",IF(BH$2-$K$2+1&gt;'Primary inputs Alt'!$C$17,0,(SUM(OFFSET($K$114:$K$163,0,BH$2-$K$2-$D10+1)))*$F10))</f>
        <v>0</v>
      </c>
    </row>
    <row r="11" spans="1:60">
      <c r="A11" s="104"/>
      <c r="B11" s="104"/>
      <c r="C11" s="104"/>
      <c r="D11" s="167">
        <v>5</v>
      </c>
      <c r="E11" t="s">
        <v>15</v>
      </c>
      <c r="F11" s="104">
        <f ca="1">OFFSET('Primary inputs Alt'!$E$12,0,'Calculations Alt'!$D11-1)</f>
        <v>4800</v>
      </c>
      <c r="G11" s="104"/>
      <c r="H11" s="104"/>
      <c r="I11" s="104"/>
      <c r="J11" s="104"/>
      <c r="K11" s="125" t="str">
        <f ca="1">IF(K$2-$K$2&lt;$D11-1," ",IF(K$2-$K$2+1&gt;'Primary inputs Alt'!$C$17,0,(SUM(OFFSET($K$114:$K$163,0,K$2-$K$2-$D11+1)))*$F11))</f>
        <v xml:space="preserve"> </v>
      </c>
      <c r="L11" s="125" t="str">
        <f ca="1">IF(L$2-$K$2&lt;$D11-1," ",IF(L$2-$K$2+1&gt;'Primary inputs Alt'!$C$17,0,(SUM(OFFSET($K$114:$K$163,0,L$2-$K$2-$D11+1)))*$F11))</f>
        <v xml:space="preserve"> </v>
      </c>
      <c r="M11" s="125" t="str">
        <f ca="1">IF(M$2-$K$2&lt;$D11-1," ",IF(M$2-$K$2+1&gt;'Primary inputs Alt'!$C$17,0,(SUM(OFFSET($K$114:$K$163,0,M$2-$K$2-$D11+1)))*$F11))</f>
        <v xml:space="preserve"> </v>
      </c>
      <c r="N11" s="125" t="str">
        <f ca="1">IF(N$2-$K$2&lt;$D11-1," ",IF(N$2-$K$2+1&gt;'Primary inputs Alt'!$C$17,0,(SUM(OFFSET($K$114:$K$163,0,N$2-$K$2-$D11+1)))*$F11))</f>
        <v xml:space="preserve"> </v>
      </c>
      <c r="O11" s="125">
        <f ca="1">IF(O$2-$K$2&lt;$D11-1," ",IF(O$2-$K$2+1&gt;'Primary inputs Alt'!$C$17,0,(SUM(OFFSET($K$114:$K$163,0,O$2-$K$2-$D11+1)))*$F11))</f>
        <v>134381145.46599084</v>
      </c>
      <c r="P11" s="125">
        <f ca="1">IF(P$2-$K$2&lt;$D11-1," ",IF(P$2-$K$2+1&gt;'Primary inputs Alt'!$C$17,0,(SUM(OFFSET($K$114:$K$163,0,P$2-$K$2-$D11+1)))*$F11))</f>
        <v>127181145.46599084</v>
      </c>
      <c r="Q11" s="125">
        <f ca="1">IF(Q$2-$K$2&lt;$D11-1," ",IF(Q$2-$K$2+1&gt;'Primary inputs Alt'!$C$17,0,(SUM(OFFSET($K$114:$K$163,0,Q$2-$K$2-$D11+1)))*$F11))</f>
        <v>127181145.46599084</v>
      </c>
      <c r="R11" s="125">
        <f ca="1">IF(R$2-$K$2&lt;$D11-1," ",IF(R$2-$K$2+1&gt;'Primary inputs Alt'!$C$17,0,(SUM(OFFSET($K$114:$K$163,0,R$2-$K$2-$D11+1)))*$F11))</f>
        <v>15047883.238834783</v>
      </c>
      <c r="S11" s="125">
        <f ca="1">IF(S$2-$K$2&lt;$D11-1," ",IF(S$2-$K$2+1&gt;'Primary inputs Alt'!$C$17,0,(SUM(OFFSET($K$114:$K$163,0,S$2-$K$2-$D11+1)))*$F11))</f>
        <v>15047883.238834783</v>
      </c>
      <c r="T11" s="125">
        <f ca="1">IF(T$2-$K$2&lt;$D11-1," ",IF(T$2-$K$2+1&gt;'Primary inputs Alt'!$C$17,0,(SUM(OFFSET($K$114:$K$163,0,T$2-$K$2-$D11+1)))*$F11))</f>
        <v>15047883.238834783</v>
      </c>
      <c r="U11" s="125">
        <f ca="1">IF(U$2-$K$2&lt;$D11-1," ",IF(U$2-$K$2+1&gt;'Primary inputs Alt'!$C$17,0,(SUM(OFFSET($K$114:$K$163,0,U$2-$K$2-$D11+1)))*$F11))</f>
        <v>15047883.238834783</v>
      </c>
      <c r="V11" s="125">
        <f ca="1">IF(V$2-$K$2&lt;$D11-1," ",IF(V$2-$K$2+1&gt;'Primary inputs Alt'!$C$17,0,(SUM(OFFSET($K$114:$K$163,0,V$2-$K$2-$D11+1)))*$F11))</f>
        <v>15047883.238834783</v>
      </c>
      <c r="W11" s="125">
        <f ca="1">IF(W$2-$K$2&lt;$D11-1," ",IF(W$2-$K$2+1&gt;'Primary inputs Alt'!$C$17,0,(SUM(OFFSET($K$114:$K$163,0,W$2-$K$2-$D11+1)))*$F11))</f>
        <v>15047883.238834783</v>
      </c>
      <c r="X11" s="125">
        <f ca="1">IF(X$2-$K$2&lt;$D11-1," ",IF(X$2-$K$2+1&gt;'Primary inputs Alt'!$C$17,0,(SUM(OFFSET($K$114:$K$163,0,X$2-$K$2-$D11+1)))*$F11))</f>
        <v>15047883.238834783</v>
      </c>
      <c r="Y11" s="125">
        <f ca="1">IF(Y$2-$K$2&lt;$D11-1," ",IF(Y$2-$K$2+1&gt;'Primary inputs Alt'!$C$17,0,(SUM(OFFSET($K$114:$K$163,0,Y$2-$K$2-$D11+1)))*$F11))</f>
        <v>13844047.378784986</v>
      </c>
      <c r="Z11" s="125">
        <f ca="1">IF(Z$2-$K$2&lt;$D11-1," ",IF(Z$2-$K$2+1&gt;'Primary inputs Alt'!$C$17,0,(SUM(OFFSET($K$114:$K$163,0,Z$2-$K$2-$D11+1)))*$F11))</f>
        <v>13844047.378784986</v>
      </c>
      <c r="AA11" s="125">
        <f ca="1">IF(AA$2-$K$2&lt;$D11-1," ",IF(AA$2-$K$2+1&gt;'Primary inputs Alt'!$C$17,0,(SUM(OFFSET($K$114:$K$163,0,AA$2-$K$2-$D11+1)))*$F11))</f>
        <v>13844047.378784986</v>
      </c>
      <c r="AB11" s="125">
        <f ca="1">IF(AB$2-$K$2&lt;$D11-1," ",IF(AB$2-$K$2+1&gt;'Primary inputs Alt'!$C$17,0,(SUM(OFFSET($K$114:$K$163,0,AB$2-$K$2-$D11+1)))*$F11))</f>
        <v>13844047.378784986</v>
      </c>
      <c r="AC11" s="125">
        <f ca="1">IF(AC$2-$K$2&lt;$D11-1," ",IF(AC$2-$K$2+1&gt;'Primary inputs Alt'!$C$17,0,(SUM(OFFSET($K$114:$K$163,0,AC$2-$K$2-$D11+1)))*$F11))</f>
        <v>13844047.378784986</v>
      </c>
      <c r="AD11" s="125">
        <f ca="1">IF(AD$2-$K$2&lt;$D11-1," ",IF(AD$2-$K$2+1&gt;'Primary inputs Alt'!$C$17,0,(SUM(OFFSET($K$114:$K$163,0,AD$2-$K$2-$D11+1)))*$F11))</f>
        <v>13844047.378784986</v>
      </c>
      <c r="AE11" s="125">
        <f ca="1">IF(AE$2-$K$2&lt;$D11-1," ",IF(AE$2-$K$2+1&gt;'Primary inputs Alt'!$C$17,0,(SUM(OFFSET($K$114:$K$163,0,AE$2-$K$2-$D11+1)))*$F11))</f>
        <v>13844047.378784986</v>
      </c>
      <c r="AF11" s="125">
        <f ca="1">IF(AF$2-$K$2&lt;$D11-1," ",IF(AF$2-$K$2+1&gt;'Primary inputs Alt'!$C$17,0,(SUM(OFFSET($K$114:$K$163,0,AF$2-$K$2-$D11+1)))*$F11))</f>
        <v>13844047.378784986</v>
      </c>
      <c r="AG11" s="125">
        <f ca="1">IF(AG$2-$K$2&lt;$D11-1," ",IF(AG$2-$K$2+1&gt;'Primary inputs Alt'!$C$17,0,(SUM(OFFSET($K$114:$K$163,0,AG$2-$K$2-$D11+1)))*$F11))</f>
        <v>13844047.378784986</v>
      </c>
      <c r="AH11" s="125">
        <f ca="1">IF(AH$2-$K$2&lt;$D11-1," ",IF(AH$2-$K$2+1&gt;'Primary inputs Alt'!$C$17,0,(SUM(OFFSET($K$114:$K$163,0,AH$2-$K$2-$D11+1)))*$F11))</f>
        <v>13844047.378784986</v>
      </c>
      <c r="AI11" s="125">
        <f ca="1">IF(AI$2-$K$2&lt;$D11-1," ",IF(AI$2-$K$2+1&gt;'Primary inputs Alt'!$C$17,0,(SUM(OFFSET($K$114:$K$163,0,AI$2-$K$2-$D11+1)))*$F11))</f>
        <v>0</v>
      </c>
      <c r="AJ11" s="125">
        <f ca="1">IF(AJ$2-$K$2&lt;$D11-1," ",IF(AJ$2-$K$2+1&gt;'Primary inputs Alt'!$C$17,0,(SUM(OFFSET($K$114:$K$163,0,AJ$2-$K$2-$D11+1)))*$F11))</f>
        <v>0</v>
      </c>
      <c r="AK11" s="125">
        <f ca="1">IF(AK$2-$K$2&lt;$D11-1," ",IF(AK$2-$K$2+1&gt;'Primary inputs Alt'!$C$17,0,(SUM(OFFSET($K$114:$K$163,0,AK$2-$K$2-$D11+1)))*$F11))</f>
        <v>0</v>
      </c>
      <c r="AL11" s="125">
        <f ca="1">IF(AL$2-$K$2&lt;$D11-1," ",IF(AL$2-$K$2+1&gt;'Primary inputs Alt'!$C$17,0,(SUM(OFFSET($K$114:$K$163,0,AL$2-$K$2-$D11+1)))*$F11))</f>
        <v>0</v>
      </c>
      <c r="AM11" s="125">
        <f ca="1">IF(AM$2-$K$2&lt;$D11-1," ",IF(AM$2-$K$2+1&gt;'Primary inputs Alt'!$C$17,0,(SUM(OFFSET($K$114:$K$163,0,AM$2-$K$2-$D11+1)))*$F11))</f>
        <v>0</v>
      </c>
      <c r="AN11" s="125">
        <f ca="1">IF(AN$2-$K$2&lt;$D11-1," ",IF(AN$2-$K$2+1&gt;'Primary inputs Alt'!$C$17,0,(SUM(OFFSET($K$114:$K$163,0,AN$2-$K$2-$D11+1)))*$F11))</f>
        <v>0</v>
      </c>
      <c r="AO11" s="125">
        <f ca="1">IF(AO$2-$K$2&lt;$D11-1," ",IF(AO$2-$K$2+1&gt;'Primary inputs Alt'!$C$17,0,(SUM(OFFSET($K$114:$K$163,0,AO$2-$K$2-$D11+1)))*$F11))</f>
        <v>0</v>
      </c>
      <c r="AP11" s="125">
        <f ca="1">IF(AP$2-$K$2&lt;$D11-1," ",IF(AP$2-$K$2+1&gt;'Primary inputs Alt'!$C$17,0,(SUM(OFFSET($K$114:$K$163,0,AP$2-$K$2-$D11+1)))*$F11))</f>
        <v>0</v>
      </c>
      <c r="AQ11" s="125">
        <f ca="1">IF(AQ$2-$K$2&lt;$D11-1," ",IF(AQ$2-$K$2+1&gt;'Primary inputs Alt'!$C$17,0,(SUM(OFFSET($K$114:$K$163,0,AQ$2-$K$2-$D11+1)))*$F11))</f>
        <v>0</v>
      </c>
      <c r="AR11" s="125">
        <f ca="1">IF(AR$2-$K$2&lt;$D11-1," ",IF(AR$2-$K$2+1&gt;'Primary inputs Alt'!$C$17,0,(SUM(OFFSET($K$114:$K$163,0,AR$2-$K$2-$D11+1)))*$F11))</f>
        <v>0</v>
      </c>
      <c r="AS11" s="125">
        <f ca="1">IF(AS$2-$K$2&lt;$D11-1," ",IF(AS$2-$K$2+1&gt;'Primary inputs Alt'!$C$17,0,(SUM(OFFSET($K$114:$K$163,0,AS$2-$K$2-$D11+1)))*$F11))</f>
        <v>0</v>
      </c>
      <c r="AT11" s="125">
        <f ca="1">IF(AT$2-$K$2&lt;$D11-1," ",IF(AT$2-$K$2+1&gt;'Primary inputs Alt'!$C$17,0,(SUM(OFFSET($K$114:$K$163,0,AT$2-$K$2-$D11+1)))*$F11))</f>
        <v>0</v>
      </c>
      <c r="AU11" s="125">
        <f ca="1">IF(AU$2-$K$2&lt;$D11-1," ",IF(AU$2-$K$2+1&gt;'Primary inputs Alt'!$C$17,0,(SUM(OFFSET($K$114:$K$163,0,AU$2-$K$2-$D11+1)))*$F11))</f>
        <v>0</v>
      </c>
      <c r="AV11" s="125">
        <f ca="1">IF(AV$2-$K$2&lt;$D11-1," ",IF(AV$2-$K$2+1&gt;'Primary inputs Alt'!$C$17,0,(SUM(OFFSET($K$114:$K$163,0,AV$2-$K$2-$D11+1)))*$F11))</f>
        <v>0</v>
      </c>
      <c r="AW11" s="125">
        <f ca="1">IF(AW$2-$K$2&lt;$D11-1," ",IF(AW$2-$K$2+1&gt;'Primary inputs Alt'!$C$17,0,(SUM(OFFSET($K$114:$K$163,0,AW$2-$K$2-$D11+1)))*$F11))</f>
        <v>0</v>
      </c>
      <c r="AX11" s="125">
        <f ca="1">IF(AX$2-$K$2&lt;$D11-1," ",IF(AX$2-$K$2+1&gt;'Primary inputs Alt'!$C$17,0,(SUM(OFFSET($K$114:$K$163,0,AX$2-$K$2-$D11+1)))*$F11))</f>
        <v>0</v>
      </c>
      <c r="AY11" s="125">
        <f ca="1">IF(AY$2-$K$2&lt;$D11-1," ",IF(AY$2-$K$2+1&gt;'Primary inputs Alt'!$C$17,0,(SUM(OFFSET($K$114:$K$163,0,AY$2-$K$2-$D11+1)))*$F11))</f>
        <v>0</v>
      </c>
      <c r="AZ11" s="125">
        <f ca="1">IF(AZ$2-$K$2&lt;$D11-1," ",IF(AZ$2-$K$2+1&gt;'Primary inputs Alt'!$C$17,0,(SUM(OFFSET($K$114:$K$163,0,AZ$2-$K$2-$D11+1)))*$F11))</f>
        <v>0</v>
      </c>
      <c r="BA11" s="125">
        <f ca="1">IF(BA$2-$K$2&lt;$D11-1," ",IF(BA$2-$K$2+1&gt;'Primary inputs Alt'!$C$17,0,(SUM(OFFSET($K$114:$K$163,0,BA$2-$K$2-$D11+1)))*$F11))</f>
        <v>0</v>
      </c>
      <c r="BB11" s="125">
        <f ca="1">IF(BB$2-$K$2&lt;$D11-1," ",IF(BB$2-$K$2+1&gt;'Primary inputs Alt'!$C$17,0,(SUM(OFFSET($K$114:$K$163,0,BB$2-$K$2-$D11+1)))*$F11))</f>
        <v>0</v>
      </c>
      <c r="BC11" s="125">
        <f ca="1">IF(BC$2-$K$2&lt;$D11-1," ",IF(BC$2-$K$2+1&gt;'Primary inputs Alt'!$C$17,0,(SUM(OFFSET($K$114:$K$163,0,BC$2-$K$2-$D11+1)))*$F11))</f>
        <v>0</v>
      </c>
      <c r="BD11" s="125">
        <f ca="1">IF(BD$2-$K$2&lt;$D11-1," ",IF(BD$2-$K$2+1&gt;'Primary inputs Alt'!$C$17,0,(SUM(OFFSET($K$114:$K$163,0,BD$2-$K$2-$D11+1)))*$F11))</f>
        <v>0</v>
      </c>
      <c r="BE11" s="125">
        <f ca="1">IF(BE$2-$K$2&lt;$D11-1," ",IF(BE$2-$K$2+1&gt;'Primary inputs Alt'!$C$17,0,(SUM(OFFSET($K$114:$K$163,0,BE$2-$K$2-$D11+1)))*$F11))</f>
        <v>0</v>
      </c>
      <c r="BF11" s="125">
        <f ca="1">IF(BF$2-$K$2&lt;$D11-1," ",IF(BF$2-$K$2+1&gt;'Primary inputs Alt'!$C$17,0,(SUM(OFFSET($K$114:$K$163,0,BF$2-$K$2-$D11+1)))*$F11))</f>
        <v>0</v>
      </c>
      <c r="BG11" s="125">
        <f ca="1">IF(BG$2-$K$2&lt;$D11-1," ",IF(BG$2-$K$2+1&gt;'Primary inputs Alt'!$C$17,0,(SUM(OFFSET($K$114:$K$163,0,BG$2-$K$2-$D11+1)))*$F11))</f>
        <v>0</v>
      </c>
      <c r="BH11" s="125">
        <f ca="1">IF(BH$2-$K$2&lt;$D11-1," ",IF(BH$2-$K$2+1&gt;'Primary inputs Alt'!$C$17,0,(SUM(OFFSET($K$114:$K$163,0,BH$2-$K$2-$D11+1)))*$F11))</f>
        <v>0</v>
      </c>
    </row>
    <row r="12" spans="1:60">
      <c r="A12" s="104"/>
      <c r="B12" s="104"/>
      <c r="C12" s="104"/>
      <c r="D12" s="167">
        <v>6</v>
      </c>
      <c r="E12" t="s">
        <v>200</v>
      </c>
      <c r="F12" s="104">
        <f ca="1">OFFSET('Primary inputs Alt'!$E$12,0,'Calculations Alt'!$D12-1)</f>
        <v>0</v>
      </c>
      <c r="G12" s="104"/>
      <c r="H12" s="104"/>
      <c r="I12" s="104"/>
      <c r="J12" s="104"/>
      <c r="K12" s="125" t="str">
        <f ca="1">IF(K$2-$K$2&lt;$D12-1," ",IF(K$2-$K$2+1&gt;'Primary inputs Alt'!$C$17,0,(SUM(OFFSET($K$114:$K$163,0,K$2-$K$2-$D12+1)))*$F12))</f>
        <v xml:space="preserve"> </v>
      </c>
      <c r="L12" s="125" t="str">
        <f ca="1">IF(L$2-$K$2&lt;$D12-1," ",IF(L$2-$K$2+1&gt;'Primary inputs Alt'!$C$17,0,(SUM(OFFSET($K$114:$K$163,0,L$2-$K$2-$D12+1)))*$F12))</f>
        <v xml:space="preserve"> </v>
      </c>
      <c r="M12" s="125" t="str">
        <f ca="1">IF(M$2-$K$2&lt;$D12-1," ",IF(M$2-$K$2+1&gt;'Primary inputs Alt'!$C$17,0,(SUM(OFFSET($K$114:$K$163,0,M$2-$K$2-$D12+1)))*$F12))</f>
        <v xml:space="preserve"> </v>
      </c>
      <c r="N12" s="125" t="str">
        <f ca="1">IF(N$2-$K$2&lt;$D12-1," ",IF(N$2-$K$2+1&gt;'Primary inputs Alt'!$C$17,0,(SUM(OFFSET($K$114:$K$163,0,N$2-$K$2-$D12+1)))*$F12))</f>
        <v xml:space="preserve"> </v>
      </c>
      <c r="O12" s="125" t="str">
        <f ca="1">IF(O$2-$K$2&lt;$D12-1," ",IF(O$2-$K$2+1&gt;'Primary inputs Alt'!$C$17,0,(SUM(OFFSET($K$114:$K$163,0,O$2-$K$2-$D12+1)))*$F12))</f>
        <v xml:space="preserve"> </v>
      </c>
      <c r="P12" s="125">
        <f ca="1">IF(P$2-$K$2&lt;$D12-1," ",IF(P$2-$K$2+1&gt;'Primary inputs Alt'!$C$17,0,(SUM(OFFSET($K$114:$K$163,0,P$2-$K$2-$D12+1)))*$F12))</f>
        <v>0</v>
      </c>
      <c r="Q12" s="125">
        <f ca="1">IF(Q$2-$K$2&lt;$D12-1," ",IF(Q$2-$K$2+1&gt;'Primary inputs Alt'!$C$17,0,(SUM(OFFSET($K$114:$K$163,0,Q$2-$K$2-$D12+1)))*$F12))</f>
        <v>0</v>
      </c>
      <c r="R12" s="125">
        <f ca="1">IF(R$2-$K$2&lt;$D12-1," ",IF(R$2-$K$2+1&gt;'Primary inputs Alt'!$C$17,0,(SUM(OFFSET($K$114:$K$163,0,R$2-$K$2-$D12+1)))*$F12))</f>
        <v>0</v>
      </c>
      <c r="S12" s="125">
        <f ca="1">IF(S$2-$K$2&lt;$D12-1," ",IF(S$2-$K$2+1&gt;'Primary inputs Alt'!$C$17,0,(SUM(OFFSET($K$114:$K$163,0,S$2-$K$2-$D12+1)))*$F12))</f>
        <v>0</v>
      </c>
      <c r="T12" s="125">
        <f ca="1">IF(T$2-$K$2&lt;$D12-1," ",IF(T$2-$K$2+1&gt;'Primary inputs Alt'!$C$17,0,(SUM(OFFSET($K$114:$K$163,0,T$2-$K$2-$D12+1)))*$F12))</f>
        <v>0</v>
      </c>
      <c r="U12" s="125">
        <f ca="1">IF(U$2-$K$2&lt;$D12-1," ",IF(U$2-$K$2+1&gt;'Primary inputs Alt'!$C$17,0,(SUM(OFFSET($K$114:$K$163,0,U$2-$K$2-$D12+1)))*$F12))</f>
        <v>0</v>
      </c>
      <c r="V12" s="125">
        <f ca="1">IF(V$2-$K$2&lt;$D12-1," ",IF(V$2-$K$2+1&gt;'Primary inputs Alt'!$C$17,0,(SUM(OFFSET($K$114:$K$163,0,V$2-$K$2-$D12+1)))*$F12))</f>
        <v>0</v>
      </c>
      <c r="W12" s="125">
        <f ca="1">IF(W$2-$K$2&lt;$D12-1," ",IF(W$2-$K$2+1&gt;'Primary inputs Alt'!$C$17,0,(SUM(OFFSET($K$114:$K$163,0,W$2-$K$2-$D12+1)))*$F12))</f>
        <v>0</v>
      </c>
      <c r="X12" s="125">
        <f ca="1">IF(X$2-$K$2&lt;$D12-1," ",IF(X$2-$K$2+1&gt;'Primary inputs Alt'!$C$17,0,(SUM(OFFSET($K$114:$K$163,0,X$2-$K$2-$D12+1)))*$F12))</f>
        <v>0</v>
      </c>
      <c r="Y12" s="125">
        <f ca="1">IF(Y$2-$K$2&lt;$D12-1," ",IF(Y$2-$K$2+1&gt;'Primary inputs Alt'!$C$17,0,(SUM(OFFSET($K$114:$K$163,0,Y$2-$K$2-$D12+1)))*$F12))</f>
        <v>0</v>
      </c>
      <c r="Z12" s="125">
        <f ca="1">IF(Z$2-$K$2&lt;$D12-1," ",IF(Z$2-$K$2+1&gt;'Primary inputs Alt'!$C$17,0,(SUM(OFFSET($K$114:$K$163,0,Z$2-$K$2-$D12+1)))*$F12))</f>
        <v>0</v>
      </c>
      <c r="AA12" s="125">
        <f ca="1">IF(AA$2-$K$2&lt;$D12-1," ",IF(AA$2-$K$2+1&gt;'Primary inputs Alt'!$C$17,0,(SUM(OFFSET($K$114:$K$163,0,AA$2-$K$2-$D12+1)))*$F12))</f>
        <v>0</v>
      </c>
      <c r="AB12" s="125">
        <f ca="1">IF(AB$2-$K$2&lt;$D12-1," ",IF(AB$2-$K$2+1&gt;'Primary inputs Alt'!$C$17,0,(SUM(OFFSET($K$114:$K$163,0,AB$2-$K$2-$D12+1)))*$F12))</f>
        <v>0</v>
      </c>
      <c r="AC12" s="125">
        <f ca="1">IF(AC$2-$K$2&lt;$D12-1," ",IF(AC$2-$K$2+1&gt;'Primary inputs Alt'!$C$17,0,(SUM(OFFSET($K$114:$K$163,0,AC$2-$K$2-$D12+1)))*$F12))</f>
        <v>0</v>
      </c>
      <c r="AD12" s="125">
        <f ca="1">IF(AD$2-$K$2&lt;$D12-1," ",IF(AD$2-$K$2+1&gt;'Primary inputs Alt'!$C$17,0,(SUM(OFFSET($K$114:$K$163,0,AD$2-$K$2-$D12+1)))*$F12))</f>
        <v>0</v>
      </c>
      <c r="AE12" s="125">
        <f ca="1">IF(AE$2-$K$2&lt;$D12-1," ",IF(AE$2-$K$2+1&gt;'Primary inputs Alt'!$C$17,0,(SUM(OFFSET($K$114:$K$163,0,AE$2-$K$2-$D12+1)))*$F12))</f>
        <v>0</v>
      </c>
      <c r="AF12" s="125">
        <f ca="1">IF(AF$2-$K$2&lt;$D12-1," ",IF(AF$2-$K$2+1&gt;'Primary inputs Alt'!$C$17,0,(SUM(OFFSET($K$114:$K$163,0,AF$2-$K$2-$D12+1)))*$F12))</f>
        <v>0</v>
      </c>
      <c r="AG12" s="125">
        <f ca="1">IF(AG$2-$K$2&lt;$D12-1," ",IF(AG$2-$K$2+1&gt;'Primary inputs Alt'!$C$17,0,(SUM(OFFSET($K$114:$K$163,0,AG$2-$K$2-$D12+1)))*$F12))</f>
        <v>0</v>
      </c>
      <c r="AH12" s="125">
        <f ca="1">IF(AH$2-$K$2&lt;$D12-1," ",IF(AH$2-$K$2+1&gt;'Primary inputs Alt'!$C$17,0,(SUM(OFFSET($K$114:$K$163,0,AH$2-$K$2-$D12+1)))*$F12))</f>
        <v>0</v>
      </c>
      <c r="AI12" s="125">
        <f ca="1">IF(AI$2-$K$2&lt;$D12-1," ",IF(AI$2-$K$2+1&gt;'Primary inputs Alt'!$C$17,0,(SUM(OFFSET($K$114:$K$163,0,AI$2-$K$2-$D12+1)))*$F12))</f>
        <v>0</v>
      </c>
      <c r="AJ12" s="125">
        <f ca="1">IF(AJ$2-$K$2&lt;$D12-1," ",IF(AJ$2-$K$2+1&gt;'Primary inputs Alt'!$C$17,0,(SUM(OFFSET($K$114:$K$163,0,AJ$2-$K$2-$D12+1)))*$F12))</f>
        <v>0</v>
      </c>
      <c r="AK12" s="125">
        <f ca="1">IF(AK$2-$K$2&lt;$D12-1," ",IF(AK$2-$K$2+1&gt;'Primary inputs Alt'!$C$17,0,(SUM(OFFSET($K$114:$K$163,0,AK$2-$K$2-$D12+1)))*$F12))</f>
        <v>0</v>
      </c>
      <c r="AL12" s="125">
        <f ca="1">IF(AL$2-$K$2&lt;$D12-1," ",IF(AL$2-$K$2+1&gt;'Primary inputs Alt'!$C$17,0,(SUM(OFFSET($K$114:$K$163,0,AL$2-$K$2-$D12+1)))*$F12))</f>
        <v>0</v>
      </c>
      <c r="AM12" s="125">
        <f ca="1">IF(AM$2-$K$2&lt;$D12-1," ",IF(AM$2-$K$2+1&gt;'Primary inputs Alt'!$C$17,0,(SUM(OFFSET($K$114:$K$163,0,AM$2-$K$2-$D12+1)))*$F12))</f>
        <v>0</v>
      </c>
      <c r="AN12" s="125">
        <f ca="1">IF(AN$2-$K$2&lt;$D12-1," ",IF(AN$2-$K$2+1&gt;'Primary inputs Alt'!$C$17,0,(SUM(OFFSET($K$114:$K$163,0,AN$2-$K$2-$D12+1)))*$F12))</f>
        <v>0</v>
      </c>
      <c r="AO12" s="125">
        <f ca="1">IF(AO$2-$K$2&lt;$D12-1," ",IF(AO$2-$K$2+1&gt;'Primary inputs Alt'!$C$17,0,(SUM(OFFSET($K$114:$K$163,0,AO$2-$K$2-$D12+1)))*$F12))</f>
        <v>0</v>
      </c>
      <c r="AP12" s="125">
        <f ca="1">IF(AP$2-$K$2&lt;$D12-1," ",IF(AP$2-$K$2+1&gt;'Primary inputs Alt'!$C$17,0,(SUM(OFFSET($K$114:$K$163,0,AP$2-$K$2-$D12+1)))*$F12))</f>
        <v>0</v>
      </c>
      <c r="AQ12" s="125">
        <f ca="1">IF(AQ$2-$K$2&lt;$D12-1," ",IF(AQ$2-$K$2+1&gt;'Primary inputs Alt'!$C$17,0,(SUM(OFFSET($K$114:$K$163,0,AQ$2-$K$2-$D12+1)))*$F12))</f>
        <v>0</v>
      </c>
      <c r="AR12" s="125">
        <f ca="1">IF(AR$2-$K$2&lt;$D12-1," ",IF(AR$2-$K$2+1&gt;'Primary inputs Alt'!$C$17,0,(SUM(OFFSET($K$114:$K$163,0,AR$2-$K$2-$D12+1)))*$F12))</f>
        <v>0</v>
      </c>
      <c r="AS12" s="125">
        <f ca="1">IF(AS$2-$K$2&lt;$D12-1," ",IF(AS$2-$K$2+1&gt;'Primary inputs Alt'!$C$17,0,(SUM(OFFSET($K$114:$K$163,0,AS$2-$K$2-$D12+1)))*$F12))</f>
        <v>0</v>
      </c>
      <c r="AT12" s="125">
        <f ca="1">IF(AT$2-$K$2&lt;$D12-1," ",IF(AT$2-$K$2+1&gt;'Primary inputs Alt'!$C$17,0,(SUM(OFFSET($K$114:$K$163,0,AT$2-$K$2-$D12+1)))*$F12))</f>
        <v>0</v>
      </c>
      <c r="AU12" s="125">
        <f ca="1">IF(AU$2-$K$2&lt;$D12-1," ",IF(AU$2-$K$2+1&gt;'Primary inputs Alt'!$C$17,0,(SUM(OFFSET($K$114:$K$163,0,AU$2-$K$2-$D12+1)))*$F12))</f>
        <v>0</v>
      </c>
      <c r="AV12" s="125">
        <f ca="1">IF(AV$2-$K$2&lt;$D12-1," ",IF(AV$2-$K$2+1&gt;'Primary inputs Alt'!$C$17,0,(SUM(OFFSET($K$114:$K$163,0,AV$2-$K$2-$D12+1)))*$F12))</f>
        <v>0</v>
      </c>
      <c r="AW12" s="125">
        <f ca="1">IF(AW$2-$K$2&lt;$D12-1," ",IF(AW$2-$K$2+1&gt;'Primary inputs Alt'!$C$17,0,(SUM(OFFSET($K$114:$K$163,0,AW$2-$K$2-$D12+1)))*$F12))</f>
        <v>0</v>
      </c>
      <c r="AX12" s="125">
        <f ca="1">IF(AX$2-$K$2&lt;$D12-1," ",IF(AX$2-$K$2+1&gt;'Primary inputs Alt'!$C$17,0,(SUM(OFFSET($K$114:$K$163,0,AX$2-$K$2-$D12+1)))*$F12))</f>
        <v>0</v>
      </c>
      <c r="AY12" s="125">
        <f ca="1">IF(AY$2-$K$2&lt;$D12-1," ",IF(AY$2-$K$2+1&gt;'Primary inputs Alt'!$C$17,0,(SUM(OFFSET($K$114:$K$163,0,AY$2-$K$2-$D12+1)))*$F12))</f>
        <v>0</v>
      </c>
      <c r="AZ12" s="125">
        <f ca="1">IF(AZ$2-$K$2&lt;$D12-1," ",IF(AZ$2-$K$2+1&gt;'Primary inputs Alt'!$C$17,0,(SUM(OFFSET($K$114:$K$163,0,AZ$2-$K$2-$D12+1)))*$F12))</f>
        <v>0</v>
      </c>
      <c r="BA12" s="125">
        <f ca="1">IF(BA$2-$K$2&lt;$D12-1," ",IF(BA$2-$K$2+1&gt;'Primary inputs Alt'!$C$17,0,(SUM(OFFSET($K$114:$K$163,0,BA$2-$K$2-$D12+1)))*$F12))</f>
        <v>0</v>
      </c>
      <c r="BB12" s="125">
        <f ca="1">IF(BB$2-$K$2&lt;$D12-1," ",IF(BB$2-$K$2+1&gt;'Primary inputs Alt'!$C$17,0,(SUM(OFFSET($K$114:$K$163,0,BB$2-$K$2-$D12+1)))*$F12))</f>
        <v>0</v>
      </c>
      <c r="BC12" s="125">
        <f ca="1">IF(BC$2-$K$2&lt;$D12-1," ",IF(BC$2-$K$2+1&gt;'Primary inputs Alt'!$C$17,0,(SUM(OFFSET($K$114:$K$163,0,BC$2-$K$2-$D12+1)))*$F12))</f>
        <v>0</v>
      </c>
      <c r="BD12" s="125">
        <f ca="1">IF(BD$2-$K$2&lt;$D12-1," ",IF(BD$2-$K$2+1&gt;'Primary inputs Alt'!$C$17,0,(SUM(OFFSET($K$114:$K$163,0,BD$2-$K$2-$D12+1)))*$F12))</f>
        <v>0</v>
      </c>
      <c r="BE12" s="125">
        <f ca="1">IF(BE$2-$K$2&lt;$D12-1," ",IF(BE$2-$K$2+1&gt;'Primary inputs Alt'!$C$17,0,(SUM(OFFSET($K$114:$K$163,0,BE$2-$K$2-$D12+1)))*$F12))</f>
        <v>0</v>
      </c>
      <c r="BF12" s="125">
        <f ca="1">IF(BF$2-$K$2&lt;$D12-1," ",IF(BF$2-$K$2+1&gt;'Primary inputs Alt'!$C$17,0,(SUM(OFFSET($K$114:$K$163,0,BF$2-$K$2-$D12+1)))*$F12))</f>
        <v>0</v>
      </c>
      <c r="BG12" s="125">
        <f ca="1">IF(BG$2-$K$2&lt;$D12-1," ",IF(BG$2-$K$2+1&gt;'Primary inputs Alt'!$C$17,0,(SUM(OFFSET($K$114:$K$163,0,BG$2-$K$2-$D12+1)))*$F12))</f>
        <v>0</v>
      </c>
      <c r="BH12" s="125">
        <f ca="1">IF(BH$2-$K$2&lt;$D12-1," ",IF(BH$2-$K$2+1&gt;'Primary inputs Alt'!$C$17,0,(SUM(OFFSET($K$114:$K$163,0,BH$2-$K$2-$D12+1)))*$F12))</f>
        <v>0</v>
      </c>
    </row>
    <row r="13" spans="1:60">
      <c r="A13" s="104"/>
      <c r="B13" s="104"/>
      <c r="C13" s="104"/>
      <c r="D13" s="167">
        <v>7</v>
      </c>
      <c r="E13" t="s">
        <v>201</v>
      </c>
      <c r="F13" s="104">
        <f ca="1">OFFSET('Primary inputs Alt'!$E$12,0,'Calculations Alt'!$D13-1)</f>
        <v>0</v>
      </c>
      <c r="G13" s="104"/>
      <c r="H13" s="104"/>
      <c r="I13" s="104"/>
      <c r="J13" s="104"/>
      <c r="K13" s="125" t="str">
        <f ca="1">IF(K$2-$K$2&lt;$D13-1," ",IF(K$2-$K$2+1&gt;'Primary inputs Alt'!$C$17,0,(SUM(OFFSET($K$114:$K$163,0,K$2-$K$2-$D13+1)))*$F13))</f>
        <v xml:space="preserve"> </v>
      </c>
      <c r="L13" s="125" t="str">
        <f ca="1">IF(L$2-$K$2&lt;$D13-1," ",IF(L$2-$K$2+1&gt;'Primary inputs Alt'!$C$17,0,(SUM(OFFSET($K$114:$K$163,0,L$2-$K$2-$D13+1)))*$F13))</f>
        <v xml:space="preserve"> </v>
      </c>
      <c r="M13" s="125" t="str">
        <f ca="1">IF(M$2-$K$2&lt;$D13-1," ",IF(M$2-$K$2+1&gt;'Primary inputs Alt'!$C$17,0,(SUM(OFFSET($K$114:$K$163,0,M$2-$K$2-$D13+1)))*$F13))</f>
        <v xml:space="preserve"> </v>
      </c>
      <c r="N13" s="125" t="str">
        <f ca="1">IF(N$2-$K$2&lt;$D13-1," ",IF(N$2-$K$2+1&gt;'Primary inputs Alt'!$C$17,0,(SUM(OFFSET($K$114:$K$163,0,N$2-$K$2-$D13+1)))*$F13))</f>
        <v xml:space="preserve"> </v>
      </c>
      <c r="O13" s="125" t="str">
        <f ca="1">IF(O$2-$K$2&lt;$D13-1," ",IF(O$2-$K$2+1&gt;'Primary inputs Alt'!$C$17,0,(SUM(OFFSET($K$114:$K$163,0,O$2-$K$2-$D13+1)))*$F13))</f>
        <v xml:space="preserve"> </v>
      </c>
      <c r="P13" s="125" t="str">
        <f ca="1">IF(P$2-$K$2&lt;$D13-1," ",IF(P$2-$K$2+1&gt;'Primary inputs Alt'!$C$17,0,(SUM(OFFSET($K$114:$K$163,0,P$2-$K$2-$D13+1)))*$F13))</f>
        <v xml:space="preserve"> </v>
      </c>
      <c r="Q13" s="125">
        <f ca="1">IF(Q$2-$K$2&lt;$D13-1," ",IF(Q$2-$K$2+1&gt;'Primary inputs Alt'!$C$17,0,(SUM(OFFSET($K$114:$K$163,0,Q$2-$K$2-$D13+1)))*$F13))</f>
        <v>0</v>
      </c>
      <c r="R13" s="125">
        <f ca="1">IF(R$2-$K$2&lt;$D13-1," ",IF(R$2-$K$2+1&gt;'Primary inputs Alt'!$C$17,0,(SUM(OFFSET($K$114:$K$163,0,R$2-$K$2-$D13+1)))*$F13))</f>
        <v>0</v>
      </c>
      <c r="S13" s="125">
        <f ca="1">IF(S$2-$K$2&lt;$D13-1," ",IF(S$2-$K$2+1&gt;'Primary inputs Alt'!$C$17,0,(SUM(OFFSET($K$114:$K$163,0,S$2-$K$2-$D13+1)))*$F13))</f>
        <v>0</v>
      </c>
      <c r="T13" s="125">
        <f ca="1">IF(T$2-$K$2&lt;$D13-1," ",IF(T$2-$K$2+1&gt;'Primary inputs Alt'!$C$17,0,(SUM(OFFSET($K$114:$K$163,0,T$2-$K$2-$D13+1)))*$F13))</f>
        <v>0</v>
      </c>
      <c r="U13" s="125">
        <f ca="1">IF(U$2-$K$2&lt;$D13-1," ",IF(U$2-$K$2+1&gt;'Primary inputs Alt'!$C$17,0,(SUM(OFFSET($K$114:$K$163,0,U$2-$K$2-$D13+1)))*$F13))</f>
        <v>0</v>
      </c>
      <c r="V13" s="125">
        <f ca="1">IF(V$2-$K$2&lt;$D13-1," ",IF(V$2-$K$2+1&gt;'Primary inputs Alt'!$C$17,0,(SUM(OFFSET($K$114:$K$163,0,V$2-$K$2-$D13+1)))*$F13))</f>
        <v>0</v>
      </c>
      <c r="W13" s="125">
        <f ca="1">IF(W$2-$K$2&lt;$D13-1," ",IF(W$2-$K$2+1&gt;'Primary inputs Alt'!$C$17,0,(SUM(OFFSET($K$114:$K$163,0,W$2-$K$2-$D13+1)))*$F13))</f>
        <v>0</v>
      </c>
      <c r="X13" s="125">
        <f ca="1">IF(X$2-$K$2&lt;$D13-1," ",IF(X$2-$K$2+1&gt;'Primary inputs Alt'!$C$17,0,(SUM(OFFSET($K$114:$K$163,0,X$2-$K$2-$D13+1)))*$F13))</f>
        <v>0</v>
      </c>
      <c r="Y13" s="125">
        <f ca="1">IF(Y$2-$K$2&lt;$D13-1," ",IF(Y$2-$K$2+1&gt;'Primary inputs Alt'!$C$17,0,(SUM(OFFSET($K$114:$K$163,0,Y$2-$K$2-$D13+1)))*$F13))</f>
        <v>0</v>
      </c>
      <c r="Z13" s="125">
        <f ca="1">IF(Z$2-$K$2&lt;$D13-1," ",IF(Z$2-$K$2+1&gt;'Primary inputs Alt'!$C$17,0,(SUM(OFFSET($K$114:$K$163,0,Z$2-$K$2-$D13+1)))*$F13))</f>
        <v>0</v>
      </c>
      <c r="AA13" s="125">
        <f ca="1">IF(AA$2-$K$2&lt;$D13-1," ",IF(AA$2-$K$2+1&gt;'Primary inputs Alt'!$C$17,0,(SUM(OFFSET($K$114:$K$163,0,AA$2-$K$2-$D13+1)))*$F13))</f>
        <v>0</v>
      </c>
      <c r="AB13" s="125">
        <f ca="1">IF(AB$2-$K$2&lt;$D13-1," ",IF(AB$2-$K$2+1&gt;'Primary inputs Alt'!$C$17,0,(SUM(OFFSET($K$114:$K$163,0,AB$2-$K$2-$D13+1)))*$F13))</f>
        <v>0</v>
      </c>
      <c r="AC13" s="125">
        <f ca="1">IF(AC$2-$K$2&lt;$D13-1," ",IF(AC$2-$K$2+1&gt;'Primary inputs Alt'!$C$17,0,(SUM(OFFSET($K$114:$K$163,0,AC$2-$K$2-$D13+1)))*$F13))</f>
        <v>0</v>
      </c>
      <c r="AD13" s="125">
        <f ca="1">IF(AD$2-$K$2&lt;$D13-1," ",IF(AD$2-$K$2+1&gt;'Primary inputs Alt'!$C$17,0,(SUM(OFFSET($K$114:$K$163,0,AD$2-$K$2-$D13+1)))*$F13))</f>
        <v>0</v>
      </c>
      <c r="AE13" s="125">
        <f ca="1">IF(AE$2-$K$2&lt;$D13-1," ",IF(AE$2-$K$2+1&gt;'Primary inputs Alt'!$C$17,0,(SUM(OFFSET($K$114:$K$163,0,AE$2-$K$2-$D13+1)))*$F13))</f>
        <v>0</v>
      </c>
      <c r="AF13" s="125">
        <f ca="1">IF(AF$2-$K$2&lt;$D13-1," ",IF(AF$2-$K$2+1&gt;'Primary inputs Alt'!$C$17,0,(SUM(OFFSET($K$114:$K$163,0,AF$2-$K$2-$D13+1)))*$F13))</f>
        <v>0</v>
      </c>
      <c r="AG13" s="125">
        <f ca="1">IF(AG$2-$K$2&lt;$D13-1," ",IF(AG$2-$K$2+1&gt;'Primary inputs Alt'!$C$17,0,(SUM(OFFSET($K$114:$K$163,0,AG$2-$K$2-$D13+1)))*$F13))</f>
        <v>0</v>
      </c>
      <c r="AH13" s="125">
        <f ca="1">IF(AH$2-$K$2&lt;$D13-1," ",IF(AH$2-$K$2+1&gt;'Primary inputs Alt'!$C$17,0,(SUM(OFFSET($K$114:$K$163,0,AH$2-$K$2-$D13+1)))*$F13))</f>
        <v>0</v>
      </c>
      <c r="AI13" s="125">
        <f ca="1">IF(AI$2-$K$2&lt;$D13-1," ",IF(AI$2-$K$2+1&gt;'Primary inputs Alt'!$C$17,0,(SUM(OFFSET($K$114:$K$163,0,AI$2-$K$2-$D13+1)))*$F13))</f>
        <v>0</v>
      </c>
      <c r="AJ13" s="125">
        <f ca="1">IF(AJ$2-$K$2&lt;$D13-1," ",IF(AJ$2-$K$2+1&gt;'Primary inputs Alt'!$C$17,0,(SUM(OFFSET($K$114:$K$163,0,AJ$2-$K$2-$D13+1)))*$F13))</f>
        <v>0</v>
      </c>
      <c r="AK13" s="125">
        <f ca="1">IF(AK$2-$K$2&lt;$D13-1," ",IF(AK$2-$K$2+1&gt;'Primary inputs Alt'!$C$17,0,(SUM(OFFSET($K$114:$K$163,0,AK$2-$K$2-$D13+1)))*$F13))</f>
        <v>0</v>
      </c>
      <c r="AL13" s="125">
        <f ca="1">IF(AL$2-$K$2&lt;$D13-1," ",IF(AL$2-$K$2+1&gt;'Primary inputs Alt'!$C$17,0,(SUM(OFFSET($K$114:$K$163,0,AL$2-$K$2-$D13+1)))*$F13))</f>
        <v>0</v>
      </c>
      <c r="AM13" s="125">
        <f ca="1">IF(AM$2-$K$2&lt;$D13-1," ",IF(AM$2-$K$2+1&gt;'Primary inputs Alt'!$C$17,0,(SUM(OFFSET($K$114:$K$163,0,AM$2-$K$2-$D13+1)))*$F13))</f>
        <v>0</v>
      </c>
      <c r="AN13" s="125">
        <f ca="1">IF(AN$2-$K$2&lt;$D13-1," ",IF(AN$2-$K$2+1&gt;'Primary inputs Alt'!$C$17,0,(SUM(OFFSET($K$114:$K$163,0,AN$2-$K$2-$D13+1)))*$F13))</f>
        <v>0</v>
      </c>
      <c r="AO13" s="125">
        <f ca="1">IF(AO$2-$K$2&lt;$D13-1," ",IF(AO$2-$K$2+1&gt;'Primary inputs Alt'!$C$17,0,(SUM(OFFSET($K$114:$K$163,0,AO$2-$K$2-$D13+1)))*$F13))</f>
        <v>0</v>
      </c>
      <c r="AP13" s="125">
        <f ca="1">IF(AP$2-$K$2&lt;$D13-1," ",IF(AP$2-$K$2+1&gt;'Primary inputs Alt'!$C$17,0,(SUM(OFFSET($K$114:$K$163,0,AP$2-$K$2-$D13+1)))*$F13))</f>
        <v>0</v>
      </c>
      <c r="AQ13" s="125">
        <f ca="1">IF(AQ$2-$K$2&lt;$D13-1," ",IF(AQ$2-$K$2+1&gt;'Primary inputs Alt'!$C$17,0,(SUM(OFFSET($K$114:$K$163,0,AQ$2-$K$2-$D13+1)))*$F13))</f>
        <v>0</v>
      </c>
      <c r="AR13" s="125">
        <f ca="1">IF(AR$2-$K$2&lt;$D13-1," ",IF(AR$2-$K$2+1&gt;'Primary inputs Alt'!$C$17,0,(SUM(OFFSET($K$114:$K$163,0,AR$2-$K$2-$D13+1)))*$F13))</f>
        <v>0</v>
      </c>
      <c r="AS13" s="125">
        <f ca="1">IF(AS$2-$K$2&lt;$D13-1," ",IF(AS$2-$K$2+1&gt;'Primary inputs Alt'!$C$17,0,(SUM(OFFSET($K$114:$K$163,0,AS$2-$K$2-$D13+1)))*$F13))</f>
        <v>0</v>
      </c>
      <c r="AT13" s="125">
        <f ca="1">IF(AT$2-$K$2&lt;$D13-1," ",IF(AT$2-$K$2+1&gt;'Primary inputs Alt'!$C$17,0,(SUM(OFFSET($K$114:$K$163,0,AT$2-$K$2-$D13+1)))*$F13))</f>
        <v>0</v>
      </c>
      <c r="AU13" s="125">
        <f ca="1">IF(AU$2-$K$2&lt;$D13-1," ",IF(AU$2-$K$2+1&gt;'Primary inputs Alt'!$C$17,0,(SUM(OFFSET($K$114:$K$163,0,AU$2-$K$2-$D13+1)))*$F13))</f>
        <v>0</v>
      </c>
      <c r="AV13" s="125">
        <f ca="1">IF(AV$2-$K$2&lt;$D13-1," ",IF(AV$2-$K$2+1&gt;'Primary inputs Alt'!$C$17,0,(SUM(OFFSET($K$114:$K$163,0,AV$2-$K$2-$D13+1)))*$F13))</f>
        <v>0</v>
      </c>
      <c r="AW13" s="125">
        <f ca="1">IF(AW$2-$K$2&lt;$D13-1," ",IF(AW$2-$K$2+1&gt;'Primary inputs Alt'!$C$17,0,(SUM(OFFSET($K$114:$K$163,0,AW$2-$K$2-$D13+1)))*$F13))</f>
        <v>0</v>
      </c>
      <c r="AX13" s="125">
        <f ca="1">IF(AX$2-$K$2&lt;$D13-1," ",IF(AX$2-$K$2+1&gt;'Primary inputs Alt'!$C$17,0,(SUM(OFFSET($K$114:$K$163,0,AX$2-$K$2-$D13+1)))*$F13))</f>
        <v>0</v>
      </c>
      <c r="AY13" s="125">
        <f ca="1">IF(AY$2-$K$2&lt;$D13-1," ",IF(AY$2-$K$2+1&gt;'Primary inputs Alt'!$C$17,0,(SUM(OFFSET($K$114:$K$163,0,AY$2-$K$2-$D13+1)))*$F13))</f>
        <v>0</v>
      </c>
      <c r="AZ13" s="125">
        <f ca="1">IF(AZ$2-$K$2&lt;$D13-1," ",IF(AZ$2-$K$2+1&gt;'Primary inputs Alt'!$C$17,0,(SUM(OFFSET($K$114:$K$163,0,AZ$2-$K$2-$D13+1)))*$F13))</f>
        <v>0</v>
      </c>
      <c r="BA13" s="125">
        <f ca="1">IF(BA$2-$K$2&lt;$D13-1," ",IF(BA$2-$K$2+1&gt;'Primary inputs Alt'!$C$17,0,(SUM(OFFSET($K$114:$K$163,0,BA$2-$K$2-$D13+1)))*$F13))</f>
        <v>0</v>
      </c>
      <c r="BB13" s="125">
        <f ca="1">IF(BB$2-$K$2&lt;$D13-1," ",IF(BB$2-$K$2+1&gt;'Primary inputs Alt'!$C$17,0,(SUM(OFFSET($K$114:$K$163,0,BB$2-$K$2-$D13+1)))*$F13))</f>
        <v>0</v>
      </c>
      <c r="BC13" s="125">
        <f ca="1">IF(BC$2-$K$2&lt;$D13-1," ",IF(BC$2-$K$2+1&gt;'Primary inputs Alt'!$C$17,0,(SUM(OFFSET($K$114:$K$163,0,BC$2-$K$2-$D13+1)))*$F13))</f>
        <v>0</v>
      </c>
      <c r="BD13" s="125">
        <f ca="1">IF(BD$2-$K$2&lt;$D13-1," ",IF(BD$2-$K$2+1&gt;'Primary inputs Alt'!$C$17,0,(SUM(OFFSET($K$114:$K$163,0,BD$2-$K$2-$D13+1)))*$F13))</f>
        <v>0</v>
      </c>
      <c r="BE13" s="125">
        <f ca="1">IF(BE$2-$K$2&lt;$D13-1," ",IF(BE$2-$K$2+1&gt;'Primary inputs Alt'!$C$17,0,(SUM(OFFSET($K$114:$K$163,0,BE$2-$K$2-$D13+1)))*$F13))</f>
        <v>0</v>
      </c>
      <c r="BF13" s="125">
        <f ca="1">IF(BF$2-$K$2&lt;$D13-1," ",IF(BF$2-$K$2+1&gt;'Primary inputs Alt'!$C$17,0,(SUM(OFFSET($K$114:$K$163,0,BF$2-$K$2-$D13+1)))*$F13))</f>
        <v>0</v>
      </c>
      <c r="BG13" s="125">
        <f ca="1">IF(BG$2-$K$2&lt;$D13-1," ",IF(BG$2-$K$2+1&gt;'Primary inputs Alt'!$C$17,0,(SUM(OFFSET($K$114:$K$163,0,BG$2-$K$2-$D13+1)))*$F13))</f>
        <v>0</v>
      </c>
      <c r="BH13" s="125">
        <f ca="1">IF(BH$2-$K$2&lt;$D13-1," ",IF(BH$2-$K$2+1&gt;'Primary inputs Alt'!$C$17,0,(SUM(OFFSET($K$114:$K$163,0,BH$2-$K$2-$D13+1)))*$F13))</f>
        <v>0</v>
      </c>
    </row>
    <row r="14" spans="1:60">
      <c r="A14" s="104"/>
      <c r="B14" s="104"/>
      <c r="C14" s="104"/>
      <c r="D14" s="167">
        <v>8</v>
      </c>
      <c r="E14" t="s">
        <v>202</v>
      </c>
      <c r="F14" s="104">
        <f ca="1">OFFSET('Primary inputs Alt'!$E$12,0,'Calculations Alt'!$D14-1)</f>
        <v>0</v>
      </c>
      <c r="G14" s="104"/>
      <c r="H14" s="104"/>
      <c r="I14" s="104"/>
      <c r="J14" s="104"/>
      <c r="K14" s="125" t="str">
        <f ca="1">IF(K$2-$K$2&lt;$D14-1," ",IF(K$2-$K$2+1&gt;'Primary inputs Alt'!$C$17,0,(SUM(OFFSET($K$114:$K$163,0,K$2-$K$2-$D14+1)))*$F14))</f>
        <v xml:space="preserve"> </v>
      </c>
      <c r="L14" s="125" t="str">
        <f ca="1">IF(L$2-$K$2&lt;$D14-1," ",IF(L$2-$K$2+1&gt;'Primary inputs Alt'!$C$17,0,(SUM(OFFSET($K$114:$K$163,0,L$2-$K$2-$D14+1)))*$F14))</f>
        <v xml:space="preserve"> </v>
      </c>
      <c r="M14" s="125" t="str">
        <f ca="1">IF(M$2-$K$2&lt;$D14-1," ",IF(M$2-$K$2+1&gt;'Primary inputs Alt'!$C$17,0,(SUM(OFFSET($K$114:$K$163,0,M$2-$K$2-$D14+1)))*$F14))</f>
        <v xml:space="preserve"> </v>
      </c>
      <c r="N14" s="125" t="str">
        <f ca="1">IF(N$2-$K$2&lt;$D14-1," ",IF(N$2-$K$2+1&gt;'Primary inputs Alt'!$C$17,0,(SUM(OFFSET($K$114:$K$163,0,N$2-$K$2-$D14+1)))*$F14))</f>
        <v xml:space="preserve"> </v>
      </c>
      <c r="O14" s="125" t="str">
        <f ca="1">IF(O$2-$K$2&lt;$D14-1," ",IF(O$2-$K$2+1&gt;'Primary inputs Alt'!$C$17,0,(SUM(OFFSET($K$114:$K$163,0,O$2-$K$2-$D14+1)))*$F14))</f>
        <v xml:space="preserve"> </v>
      </c>
      <c r="P14" s="125" t="str">
        <f ca="1">IF(P$2-$K$2&lt;$D14-1," ",IF(P$2-$K$2+1&gt;'Primary inputs Alt'!$C$17,0,(SUM(OFFSET($K$114:$K$163,0,P$2-$K$2-$D14+1)))*$F14))</f>
        <v xml:space="preserve"> </v>
      </c>
      <c r="Q14" s="125" t="str">
        <f ca="1">IF(Q$2-$K$2&lt;$D14-1," ",IF(Q$2-$K$2+1&gt;'Primary inputs Alt'!$C$17,0,(SUM(OFFSET($K$114:$K$163,0,Q$2-$K$2-$D14+1)))*$F14))</f>
        <v xml:space="preserve"> </v>
      </c>
      <c r="R14" s="125">
        <f ca="1">IF(R$2-$K$2&lt;$D14-1," ",IF(R$2-$K$2+1&gt;'Primary inputs Alt'!$C$17,0,(SUM(OFFSET($K$114:$K$163,0,R$2-$K$2-$D14+1)))*$F14))</f>
        <v>0</v>
      </c>
      <c r="S14" s="125">
        <f ca="1">IF(S$2-$K$2&lt;$D14-1," ",IF(S$2-$K$2+1&gt;'Primary inputs Alt'!$C$17,0,(SUM(OFFSET($K$114:$K$163,0,S$2-$K$2-$D14+1)))*$F14))</f>
        <v>0</v>
      </c>
      <c r="T14" s="125">
        <f ca="1">IF(T$2-$K$2&lt;$D14-1," ",IF(T$2-$K$2+1&gt;'Primary inputs Alt'!$C$17,0,(SUM(OFFSET($K$114:$K$163,0,T$2-$K$2-$D14+1)))*$F14))</f>
        <v>0</v>
      </c>
      <c r="U14" s="125">
        <f ca="1">IF(U$2-$K$2&lt;$D14-1," ",IF(U$2-$K$2+1&gt;'Primary inputs Alt'!$C$17,0,(SUM(OFFSET($K$114:$K$163,0,U$2-$K$2-$D14+1)))*$F14))</f>
        <v>0</v>
      </c>
      <c r="V14" s="125">
        <f ca="1">IF(V$2-$K$2&lt;$D14-1," ",IF(V$2-$K$2+1&gt;'Primary inputs Alt'!$C$17,0,(SUM(OFFSET($K$114:$K$163,0,V$2-$K$2-$D14+1)))*$F14))</f>
        <v>0</v>
      </c>
      <c r="W14" s="125">
        <f ca="1">IF(W$2-$K$2&lt;$D14-1," ",IF(W$2-$K$2+1&gt;'Primary inputs Alt'!$C$17,0,(SUM(OFFSET($K$114:$K$163,0,W$2-$K$2-$D14+1)))*$F14))</f>
        <v>0</v>
      </c>
      <c r="X14" s="125">
        <f ca="1">IF(X$2-$K$2&lt;$D14-1," ",IF(X$2-$K$2+1&gt;'Primary inputs Alt'!$C$17,0,(SUM(OFFSET($K$114:$K$163,0,X$2-$K$2-$D14+1)))*$F14))</f>
        <v>0</v>
      </c>
      <c r="Y14" s="125">
        <f ca="1">IF(Y$2-$K$2&lt;$D14-1," ",IF(Y$2-$K$2+1&gt;'Primary inputs Alt'!$C$17,0,(SUM(OFFSET($K$114:$K$163,0,Y$2-$K$2-$D14+1)))*$F14))</f>
        <v>0</v>
      </c>
      <c r="Z14" s="125">
        <f ca="1">IF(Z$2-$K$2&lt;$D14-1," ",IF(Z$2-$K$2+1&gt;'Primary inputs Alt'!$C$17,0,(SUM(OFFSET($K$114:$K$163,0,Z$2-$K$2-$D14+1)))*$F14))</f>
        <v>0</v>
      </c>
      <c r="AA14" s="125">
        <f ca="1">IF(AA$2-$K$2&lt;$D14-1," ",IF(AA$2-$K$2+1&gt;'Primary inputs Alt'!$C$17,0,(SUM(OFFSET($K$114:$K$163,0,AA$2-$K$2-$D14+1)))*$F14))</f>
        <v>0</v>
      </c>
      <c r="AB14" s="125">
        <f ca="1">IF(AB$2-$K$2&lt;$D14-1," ",IF(AB$2-$K$2+1&gt;'Primary inputs Alt'!$C$17,0,(SUM(OFFSET($K$114:$K$163,0,AB$2-$K$2-$D14+1)))*$F14))</f>
        <v>0</v>
      </c>
      <c r="AC14" s="125">
        <f ca="1">IF(AC$2-$K$2&lt;$D14-1," ",IF(AC$2-$K$2+1&gt;'Primary inputs Alt'!$C$17,0,(SUM(OFFSET($K$114:$K$163,0,AC$2-$K$2-$D14+1)))*$F14))</f>
        <v>0</v>
      </c>
      <c r="AD14" s="125">
        <f ca="1">IF(AD$2-$K$2&lt;$D14-1," ",IF(AD$2-$K$2+1&gt;'Primary inputs Alt'!$C$17,0,(SUM(OFFSET($K$114:$K$163,0,AD$2-$K$2-$D14+1)))*$F14))</f>
        <v>0</v>
      </c>
      <c r="AE14" s="125">
        <f ca="1">IF(AE$2-$K$2&lt;$D14-1," ",IF(AE$2-$K$2+1&gt;'Primary inputs Alt'!$C$17,0,(SUM(OFFSET($K$114:$K$163,0,AE$2-$K$2-$D14+1)))*$F14))</f>
        <v>0</v>
      </c>
      <c r="AF14" s="125">
        <f ca="1">IF(AF$2-$K$2&lt;$D14-1," ",IF(AF$2-$K$2+1&gt;'Primary inputs Alt'!$C$17,0,(SUM(OFFSET($K$114:$K$163,0,AF$2-$K$2-$D14+1)))*$F14))</f>
        <v>0</v>
      </c>
      <c r="AG14" s="125">
        <f ca="1">IF(AG$2-$K$2&lt;$D14-1," ",IF(AG$2-$K$2+1&gt;'Primary inputs Alt'!$C$17,0,(SUM(OFFSET($K$114:$K$163,0,AG$2-$K$2-$D14+1)))*$F14))</f>
        <v>0</v>
      </c>
      <c r="AH14" s="125">
        <f ca="1">IF(AH$2-$K$2&lt;$D14-1," ",IF(AH$2-$K$2+1&gt;'Primary inputs Alt'!$C$17,0,(SUM(OFFSET($K$114:$K$163,0,AH$2-$K$2-$D14+1)))*$F14))</f>
        <v>0</v>
      </c>
      <c r="AI14" s="125">
        <f ca="1">IF(AI$2-$K$2&lt;$D14-1," ",IF(AI$2-$K$2+1&gt;'Primary inputs Alt'!$C$17,0,(SUM(OFFSET($K$114:$K$163,0,AI$2-$K$2-$D14+1)))*$F14))</f>
        <v>0</v>
      </c>
      <c r="AJ14" s="125">
        <f ca="1">IF(AJ$2-$K$2&lt;$D14-1," ",IF(AJ$2-$K$2+1&gt;'Primary inputs Alt'!$C$17,0,(SUM(OFFSET($K$114:$K$163,0,AJ$2-$K$2-$D14+1)))*$F14))</f>
        <v>0</v>
      </c>
      <c r="AK14" s="125">
        <f ca="1">IF(AK$2-$K$2&lt;$D14-1," ",IF(AK$2-$K$2+1&gt;'Primary inputs Alt'!$C$17,0,(SUM(OFFSET($K$114:$K$163,0,AK$2-$K$2-$D14+1)))*$F14))</f>
        <v>0</v>
      </c>
      <c r="AL14" s="125">
        <f ca="1">IF(AL$2-$K$2&lt;$D14-1," ",IF(AL$2-$K$2+1&gt;'Primary inputs Alt'!$C$17,0,(SUM(OFFSET($K$114:$K$163,0,AL$2-$K$2-$D14+1)))*$F14))</f>
        <v>0</v>
      </c>
      <c r="AM14" s="125">
        <f ca="1">IF(AM$2-$K$2&lt;$D14-1," ",IF(AM$2-$K$2+1&gt;'Primary inputs Alt'!$C$17,0,(SUM(OFFSET($K$114:$K$163,0,AM$2-$K$2-$D14+1)))*$F14))</f>
        <v>0</v>
      </c>
      <c r="AN14" s="125">
        <f ca="1">IF(AN$2-$K$2&lt;$D14-1," ",IF(AN$2-$K$2+1&gt;'Primary inputs Alt'!$C$17,0,(SUM(OFFSET($K$114:$K$163,0,AN$2-$K$2-$D14+1)))*$F14))</f>
        <v>0</v>
      </c>
      <c r="AO14" s="125">
        <f ca="1">IF(AO$2-$K$2&lt;$D14-1," ",IF(AO$2-$K$2+1&gt;'Primary inputs Alt'!$C$17,0,(SUM(OFFSET($K$114:$K$163,0,AO$2-$K$2-$D14+1)))*$F14))</f>
        <v>0</v>
      </c>
      <c r="AP14" s="125">
        <f ca="1">IF(AP$2-$K$2&lt;$D14-1," ",IF(AP$2-$K$2+1&gt;'Primary inputs Alt'!$C$17,0,(SUM(OFFSET($K$114:$K$163,0,AP$2-$K$2-$D14+1)))*$F14))</f>
        <v>0</v>
      </c>
      <c r="AQ14" s="125">
        <f ca="1">IF(AQ$2-$K$2&lt;$D14-1," ",IF(AQ$2-$K$2+1&gt;'Primary inputs Alt'!$C$17,0,(SUM(OFFSET($K$114:$K$163,0,AQ$2-$K$2-$D14+1)))*$F14))</f>
        <v>0</v>
      </c>
      <c r="AR14" s="125">
        <f ca="1">IF(AR$2-$K$2&lt;$D14-1," ",IF(AR$2-$K$2+1&gt;'Primary inputs Alt'!$C$17,0,(SUM(OFFSET($K$114:$K$163,0,AR$2-$K$2-$D14+1)))*$F14))</f>
        <v>0</v>
      </c>
      <c r="AS14" s="125">
        <f ca="1">IF(AS$2-$K$2&lt;$D14-1," ",IF(AS$2-$K$2+1&gt;'Primary inputs Alt'!$C$17,0,(SUM(OFFSET($K$114:$K$163,0,AS$2-$K$2-$D14+1)))*$F14))</f>
        <v>0</v>
      </c>
      <c r="AT14" s="125">
        <f ca="1">IF(AT$2-$K$2&lt;$D14-1," ",IF(AT$2-$K$2+1&gt;'Primary inputs Alt'!$C$17,0,(SUM(OFFSET($K$114:$K$163,0,AT$2-$K$2-$D14+1)))*$F14))</f>
        <v>0</v>
      </c>
      <c r="AU14" s="125">
        <f ca="1">IF(AU$2-$K$2&lt;$D14-1," ",IF(AU$2-$K$2+1&gt;'Primary inputs Alt'!$C$17,0,(SUM(OFFSET($K$114:$K$163,0,AU$2-$K$2-$D14+1)))*$F14))</f>
        <v>0</v>
      </c>
      <c r="AV14" s="125">
        <f ca="1">IF(AV$2-$K$2&lt;$D14-1," ",IF(AV$2-$K$2+1&gt;'Primary inputs Alt'!$C$17,0,(SUM(OFFSET($K$114:$K$163,0,AV$2-$K$2-$D14+1)))*$F14))</f>
        <v>0</v>
      </c>
      <c r="AW14" s="125">
        <f ca="1">IF(AW$2-$K$2&lt;$D14-1," ",IF(AW$2-$K$2+1&gt;'Primary inputs Alt'!$C$17,0,(SUM(OFFSET($K$114:$K$163,0,AW$2-$K$2-$D14+1)))*$F14))</f>
        <v>0</v>
      </c>
      <c r="AX14" s="125">
        <f ca="1">IF(AX$2-$K$2&lt;$D14-1," ",IF(AX$2-$K$2+1&gt;'Primary inputs Alt'!$C$17,0,(SUM(OFFSET($K$114:$K$163,0,AX$2-$K$2-$D14+1)))*$F14))</f>
        <v>0</v>
      </c>
      <c r="AY14" s="125">
        <f ca="1">IF(AY$2-$K$2&lt;$D14-1," ",IF(AY$2-$K$2+1&gt;'Primary inputs Alt'!$C$17,0,(SUM(OFFSET($K$114:$K$163,0,AY$2-$K$2-$D14+1)))*$F14))</f>
        <v>0</v>
      </c>
      <c r="AZ14" s="125">
        <f ca="1">IF(AZ$2-$K$2&lt;$D14-1," ",IF(AZ$2-$K$2+1&gt;'Primary inputs Alt'!$C$17,0,(SUM(OFFSET($K$114:$K$163,0,AZ$2-$K$2-$D14+1)))*$F14))</f>
        <v>0</v>
      </c>
      <c r="BA14" s="125">
        <f ca="1">IF(BA$2-$K$2&lt;$D14-1," ",IF(BA$2-$K$2+1&gt;'Primary inputs Alt'!$C$17,0,(SUM(OFFSET($K$114:$K$163,0,BA$2-$K$2-$D14+1)))*$F14))</f>
        <v>0</v>
      </c>
      <c r="BB14" s="125">
        <f ca="1">IF(BB$2-$K$2&lt;$D14-1," ",IF(BB$2-$K$2+1&gt;'Primary inputs Alt'!$C$17,0,(SUM(OFFSET($K$114:$K$163,0,BB$2-$K$2-$D14+1)))*$F14))</f>
        <v>0</v>
      </c>
      <c r="BC14" s="125">
        <f ca="1">IF(BC$2-$K$2&lt;$D14-1," ",IF(BC$2-$K$2+1&gt;'Primary inputs Alt'!$C$17,0,(SUM(OFFSET($K$114:$K$163,0,BC$2-$K$2-$D14+1)))*$F14))</f>
        <v>0</v>
      </c>
      <c r="BD14" s="125">
        <f ca="1">IF(BD$2-$K$2&lt;$D14-1," ",IF(BD$2-$K$2+1&gt;'Primary inputs Alt'!$C$17,0,(SUM(OFFSET($K$114:$K$163,0,BD$2-$K$2-$D14+1)))*$F14))</f>
        <v>0</v>
      </c>
      <c r="BE14" s="125">
        <f ca="1">IF(BE$2-$K$2&lt;$D14-1," ",IF(BE$2-$K$2+1&gt;'Primary inputs Alt'!$C$17,0,(SUM(OFFSET($K$114:$K$163,0,BE$2-$K$2-$D14+1)))*$F14))</f>
        <v>0</v>
      </c>
      <c r="BF14" s="125">
        <f ca="1">IF(BF$2-$K$2&lt;$D14-1," ",IF(BF$2-$K$2+1&gt;'Primary inputs Alt'!$C$17,0,(SUM(OFFSET($K$114:$K$163,0,BF$2-$K$2-$D14+1)))*$F14))</f>
        <v>0</v>
      </c>
      <c r="BG14" s="125">
        <f ca="1">IF(BG$2-$K$2&lt;$D14-1," ",IF(BG$2-$K$2+1&gt;'Primary inputs Alt'!$C$17,0,(SUM(OFFSET($K$114:$K$163,0,BG$2-$K$2-$D14+1)))*$F14))</f>
        <v>0</v>
      </c>
      <c r="BH14" s="125">
        <f ca="1">IF(BH$2-$K$2&lt;$D14-1," ",IF(BH$2-$K$2+1&gt;'Primary inputs Alt'!$C$17,0,(SUM(OFFSET($K$114:$K$163,0,BH$2-$K$2-$D14+1)))*$F14))</f>
        <v>0</v>
      </c>
    </row>
    <row r="15" spans="1:60">
      <c r="A15" s="104"/>
      <c r="B15" s="104"/>
      <c r="C15" s="104"/>
      <c r="D15" s="167">
        <v>9</v>
      </c>
      <c r="E15" t="s">
        <v>203</v>
      </c>
      <c r="F15" s="104">
        <f ca="1">OFFSET('Primary inputs Alt'!$E$12,0,'Calculations Alt'!$D15-1)</f>
        <v>0</v>
      </c>
      <c r="G15" s="104"/>
      <c r="H15" s="104"/>
      <c r="I15" s="104"/>
      <c r="J15" s="104"/>
      <c r="K15" s="125" t="str">
        <f ca="1">IF(K$2-$K$2&lt;$D15-1," ",IF(K$2-$K$2+1&gt;'Primary inputs Alt'!$C$17,0,(SUM(OFFSET($K$114:$K$163,0,K$2-$K$2-$D15+1)))*$F15))</f>
        <v xml:space="preserve"> </v>
      </c>
      <c r="L15" s="125" t="str">
        <f ca="1">IF(L$2-$K$2&lt;$D15-1," ",IF(L$2-$K$2+1&gt;'Primary inputs Alt'!$C$17,0,(SUM(OFFSET($K$114:$K$163,0,L$2-$K$2-$D15+1)))*$F15))</f>
        <v xml:space="preserve"> </v>
      </c>
      <c r="M15" s="125" t="str">
        <f ca="1">IF(M$2-$K$2&lt;$D15-1," ",IF(M$2-$K$2+1&gt;'Primary inputs Alt'!$C$17,0,(SUM(OFFSET($K$114:$K$163,0,M$2-$K$2-$D15+1)))*$F15))</f>
        <v xml:space="preserve"> </v>
      </c>
      <c r="N15" s="125" t="str">
        <f ca="1">IF(N$2-$K$2&lt;$D15-1," ",IF(N$2-$K$2+1&gt;'Primary inputs Alt'!$C$17,0,(SUM(OFFSET($K$114:$K$163,0,N$2-$K$2-$D15+1)))*$F15))</f>
        <v xml:space="preserve"> </v>
      </c>
      <c r="O15" s="125" t="str">
        <f ca="1">IF(O$2-$K$2&lt;$D15-1," ",IF(O$2-$K$2+1&gt;'Primary inputs Alt'!$C$17,0,(SUM(OFFSET($K$114:$K$163,0,O$2-$K$2-$D15+1)))*$F15))</f>
        <v xml:space="preserve"> </v>
      </c>
      <c r="P15" s="125" t="str">
        <f ca="1">IF(P$2-$K$2&lt;$D15-1," ",IF(P$2-$K$2+1&gt;'Primary inputs Alt'!$C$17,0,(SUM(OFFSET($K$114:$K$163,0,P$2-$K$2-$D15+1)))*$F15))</f>
        <v xml:space="preserve"> </v>
      </c>
      <c r="Q15" s="125" t="str">
        <f ca="1">IF(Q$2-$K$2&lt;$D15-1," ",IF(Q$2-$K$2+1&gt;'Primary inputs Alt'!$C$17,0,(SUM(OFFSET($K$114:$K$163,0,Q$2-$K$2-$D15+1)))*$F15))</f>
        <v xml:space="preserve"> </v>
      </c>
      <c r="R15" s="125" t="str">
        <f ca="1">IF(R$2-$K$2&lt;$D15-1," ",IF(R$2-$K$2+1&gt;'Primary inputs Alt'!$C$17,0,(SUM(OFFSET($K$114:$K$163,0,R$2-$K$2-$D15+1)))*$F15))</f>
        <v xml:space="preserve"> </v>
      </c>
      <c r="S15" s="125">
        <f ca="1">IF(S$2-$K$2&lt;$D15-1," ",IF(S$2-$K$2+1&gt;'Primary inputs Alt'!$C$17,0,(SUM(OFFSET($K$114:$K$163,0,S$2-$K$2-$D15+1)))*$F15))</f>
        <v>0</v>
      </c>
      <c r="T15" s="125">
        <f ca="1">IF(T$2-$K$2&lt;$D15-1," ",IF(T$2-$K$2+1&gt;'Primary inputs Alt'!$C$17,0,(SUM(OFFSET($K$114:$K$163,0,T$2-$K$2-$D15+1)))*$F15))</f>
        <v>0</v>
      </c>
      <c r="U15" s="125">
        <f ca="1">IF(U$2-$K$2&lt;$D15-1," ",IF(U$2-$K$2+1&gt;'Primary inputs Alt'!$C$17,0,(SUM(OFFSET($K$114:$K$163,0,U$2-$K$2-$D15+1)))*$F15))</f>
        <v>0</v>
      </c>
      <c r="V15" s="125">
        <f ca="1">IF(V$2-$K$2&lt;$D15-1," ",IF(V$2-$K$2+1&gt;'Primary inputs Alt'!$C$17,0,(SUM(OFFSET($K$114:$K$163,0,V$2-$K$2-$D15+1)))*$F15))</f>
        <v>0</v>
      </c>
      <c r="W15" s="125">
        <f ca="1">IF(W$2-$K$2&lt;$D15-1," ",IF(W$2-$K$2+1&gt;'Primary inputs Alt'!$C$17,0,(SUM(OFFSET($K$114:$K$163,0,W$2-$K$2-$D15+1)))*$F15))</f>
        <v>0</v>
      </c>
      <c r="X15" s="125">
        <f ca="1">IF(X$2-$K$2&lt;$D15-1," ",IF(X$2-$K$2+1&gt;'Primary inputs Alt'!$C$17,0,(SUM(OFFSET($K$114:$K$163,0,X$2-$K$2-$D15+1)))*$F15))</f>
        <v>0</v>
      </c>
      <c r="Y15" s="125">
        <f ca="1">IF(Y$2-$K$2&lt;$D15-1," ",IF(Y$2-$K$2+1&gt;'Primary inputs Alt'!$C$17,0,(SUM(OFFSET($K$114:$K$163,0,Y$2-$K$2-$D15+1)))*$F15))</f>
        <v>0</v>
      </c>
      <c r="Z15" s="125">
        <f ca="1">IF(Z$2-$K$2&lt;$D15-1," ",IF(Z$2-$K$2+1&gt;'Primary inputs Alt'!$C$17,0,(SUM(OFFSET($K$114:$K$163,0,Z$2-$K$2-$D15+1)))*$F15))</f>
        <v>0</v>
      </c>
      <c r="AA15" s="125">
        <f ca="1">IF(AA$2-$K$2&lt;$D15-1," ",IF(AA$2-$K$2+1&gt;'Primary inputs Alt'!$C$17,0,(SUM(OFFSET($K$114:$K$163,0,AA$2-$K$2-$D15+1)))*$F15))</f>
        <v>0</v>
      </c>
      <c r="AB15" s="125">
        <f ca="1">IF(AB$2-$K$2&lt;$D15-1," ",IF(AB$2-$K$2+1&gt;'Primary inputs Alt'!$C$17,0,(SUM(OFFSET($K$114:$K$163,0,AB$2-$K$2-$D15+1)))*$F15))</f>
        <v>0</v>
      </c>
      <c r="AC15" s="125">
        <f ca="1">IF(AC$2-$K$2&lt;$D15-1," ",IF(AC$2-$K$2+1&gt;'Primary inputs Alt'!$C$17,0,(SUM(OFFSET($K$114:$K$163,0,AC$2-$K$2-$D15+1)))*$F15))</f>
        <v>0</v>
      </c>
      <c r="AD15" s="125">
        <f ca="1">IF(AD$2-$K$2&lt;$D15-1," ",IF(AD$2-$K$2+1&gt;'Primary inputs Alt'!$C$17,0,(SUM(OFFSET($K$114:$K$163,0,AD$2-$K$2-$D15+1)))*$F15))</f>
        <v>0</v>
      </c>
      <c r="AE15" s="125">
        <f ca="1">IF(AE$2-$K$2&lt;$D15-1," ",IF(AE$2-$K$2+1&gt;'Primary inputs Alt'!$C$17,0,(SUM(OFFSET($K$114:$K$163,0,AE$2-$K$2-$D15+1)))*$F15))</f>
        <v>0</v>
      </c>
      <c r="AF15" s="125">
        <f ca="1">IF(AF$2-$K$2&lt;$D15-1," ",IF(AF$2-$K$2+1&gt;'Primary inputs Alt'!$C$17,0,(SUM(OFFSET($K$114:$K$163,0,AF$2-$K$2-$D15+1)))*$F15))</f>
        <v>0</v>
      </c>
      <c r="AG15" s="125">
        <f ca="1">IF(AG$2-$K$2&lt;$D15-1," ",IF(AG$2-$K$2+1&gt;'Primary inputs Alt'!$C$17,0,(SUM(OFFSET($K$114:$K$163,0,AG$2-$K$2-$D15+1)))*$F15))</f>
        <v>0</v>
      </c>
      <c r="AH15" s="125">
        <f ca="1">IF(AH$2-$K$2&lt;$D15-1," ",IF(AH$2-$K$2+1&gt;'Primary inputs Alt'!$C$17,0,(SUM(OFFSET($K$114:$K$163,0,AH$2-$K$2-$D15+1)))*$F15))</f>
        <v>0</v>
      </c>
      <c r="AI15" s="125">
        <f ca="1">IF(AI$2-$K$2&lt;$D15-1," ",IF(AI$2-$K$2+1&gt;'Primary inputs Alt'!$C$17,0,(SUM(OFFSET($K$114:$K$163,0,AI$2-$K$2-$D15+1)))*$F15))</f>
        <v>0</v>
      </c>
      <c r="AJ15" s="125">
        <f ca="1">IF(AJ$2-$K$2&lt;$D15-1," ",IF(AJ$2-$K$2+1&gt;'Primary inputs Alt'!$C$17,0,(SUM(OFFSET($K$114:$K$163,0,AJ$2-$K$2-$D15+1)))*$F15))</f>
        <v>0</v>
      </c>
      <c r="AK15" s="125">
        <f ca="1">IF(AK$2-$K$2&lt;$D15-1," ",IF(AK$2-$K$2+1&gt;'Primary inputs Alt'!$C$17,0,(SUM(OFFSET($K$114:$K$163,0,AK$2-$K$2-$D15+1)))*$F15))</f>
        <v>0</v>
      </c>
      <c r="AL15" s="125">
        <f ca="1">IF(AL$2-$K$2&lt;$D15-1," ",IF(AL$2-$K$2+1&gt;'Primary inputs Alt'!$C$17,0,(SUM(OFFSET($K$114:$K$163,0,AL$2-$K$2-$D15+1)))*$F15))</f>
        <v>0</v>
      </c>
      <c r="AM15" s="125">
        <f ca="1">IF(AM$2-$K$2&lt;$D15-1," ",IF(AM$2-$K$2+1&gt;'Primary inputs Alt'!$C$17,0,(SUM(OFFSET($K$114:$K$163,0,AM$2-$K$2-$D15+1)))*$F15))</f>
        <v>0</v>
      </c>
      <c r="AN15" s="125">
        <f ca="1">IF(AN$2-$K$2&lt;$D15-1," ",IF(AN$2-$K$2+1&gt;'Primary inputs Alt'!$C$17,0,(SUM(OFFSET($K$114:$K$163,0,AN$2-$K$2-$D15+1)))*$F15))</f>
        <v>0</v>
      </c>
      <c r="AO15" s="125">
        <f ca="1">IF(AO$2-$K$2&lt;$D15-1," ",IF(AO$2-$K$2+1&gt;'Primary inputs Alt'!$C$17,0,(SUM(OFFSET($K$114:$K$163,0,AO$2-$K$2-$D15+1)))*$F15))</f>
        <v>0</v>
      </c>
      <c r="AP15" s="125">
        <f ca="1">IF(AP$2-$K$2&lt;$D15-1," ",IF(AP$2-$K$2+1&gt;'Primary inputs Alt'!$C$17,0,(SUM(OFFSET($K$114:$K$163,0,AP$2-$K$2-$D15+1)))*$F15))</f>
        <v>0</v>
      </c>
      <c r="AQ15" s="125">
        <f ca="1">IF(AQ$2-$K$2&lt;$D15-1," ",IF(AQ$2-$K$2+1&gt;'Primary inputs Alt'!$C$17,0,(SUM(OFFSET($K$114:$K$163,0,AQ$2-$K$2-$D15+1)))*$F15))</f>
        <v>0</v>
      </c>
      <c r="AR15" s="125">
        <f ca="1">IF(AR$2-$K$2&lt;$D15-1," ",IF(AR$2-$K$2+1&gt;'Primary inputs Alt'!$C$17,0,(SUM(OFFSET($K$114:$K$163,0,AR$2-$K$2-$D15+1)))*$F15))</f>
        <v>0</v>
      </c>
      <c r="AS15" s="125">
        <f ca="1">IF(AS$2-$K$2&lt;$D15-1," ",IF(AS$2-$K$2+1&gt;'Primary inputs Alt'!$C$17,0,(SUM(OFFSET($K$114:$K$163,0,AS$2-$K$2-$D15+1)))*$F15))</f>
        <v>0</v>
      </c>
      <c r="AT15" s="125">
        <f ca="1">IF(AT$2-$K$2&lt;$D15-1," ",IF(AT$2-$K$2+1&gt;'Primary inputs Alt'!$C$17,0,(SUM(OFFSET($K$114:$K$163,0,AT$2-$K$2-$D15+1)))*$F15))</f>
        <v>0</v>
      </c>
      <c r="AU15" s="125">
        <f ca="1">IF(AU$2-$K$2&lt;$D15-1," ",IF(AU$2-$K$2+1&gt;'Primary inputs Alt'!$C$17,0,(SUM(OFFSET($K$114:$K$163,0,AU$2-$K$2-$D15+1)))*$F15))</f>
        <v>0</v>
      </c>
      <c r="AV15" s="125">
        <f ca="1">IF(AV$2-$K$2&lt;$D15-1," ",IF(AV$2-$K$2+1&gt;'Primary inputs Alt'!$C$17,0,(SUM(OFFSET($K$114:$K$163,0,AV$2-$K$2-$D15+1)))*$F15))</f>
        <v>0</v>
      </c>
      <c r="AW15" s="125">
        <f ca="1">IF(AW$2-$K$2&lt;$D15-1," ",IF(AW$2-$K$2+1&gt;'Primary inputs Alt'!$C$17,0,(SUM(OFFSET($K$114:$K$163,0,AW$2-$K$2-$D15+1)))*$F15))</f>
        <v>0</v>
      </c>
      <c r="AX15" s="125">
        <f ca="1">IF(AX$2-$K$2&lt;$D15-1," ",IF(AX$2-$K$2+1&gt;'Primary inputs Alt'!$C$17,0,(SUM(OFFSET($K$114:$K$163,0,AX$2-$K$2-$D15+1)))*$F15))</f>
        <v>0</v>
      </c>
      <c r="AY15" s="125">
        <f ca="1">IF(AY$2-$K$2&lt;$D15-1," ",IF(AY$2-$K$2+1&gt;'Primary inputs Alt'!$C$17,0,(SUM(OFFSET($K$114:$K$163,0,AY$2-$K$2-$D15+1)))*$F15))</f>
        <v>0</v>
      </c>
      <c r="AZ15" s="125">
        <f ca="1">IF(AZ$2-$K$2&lt;$D15-1," ",IF(AZ$2-$K$2+1&gt;'Primary inputs Alt'!$C$17,0,(SUM(OFFSET($K$114:$K$163,0,AZ$2-$K$2-$D15+1)))*$F15))</f>
        <v>0</v>
      </c>
      <c r="BA15" s="125">
        <f ca="1">IF(BA$2-$K$2&lt;$D15-1," ",IF(BA$2-$K$2+1&gt;'Primary inputs Alt'!$C$17,0,(SUM(OFFSET($K$114:$K$163,0,BA$2-$K$2-$D15+1)))*$F15))</f>
        <v>0</v>
      </c>
      <c r="BB15" s="125">
        <f ca="1">IF(BB$2-$K$2&lt;$D15-1," ",IF(BB$2-$K$2+1&gt;'Primary inputs Alt'!$C$17,0,(SUM(OFFSET($K$114:$K$163,0,BB$2-$K$2-$D15+1)))*$F15))</f>
        <v>0</v>
      </c>
      <c r="BC15" s="125">
        <f ca="1">IF(BC$2-$K$2&lt;$D15-1," ",IF(BC$2-$K$2+1&gt;'Primary inputs Alt'!$C$17,0,(SUM(OFFSET($K$114:$K$163,0,BC$2-$K$2-$D15+1)))*$F15))</f>
        <v>0</v>
      </c>
      <c r="BD15" s="125">
        <f ca="1">IF(BD$2-$K$2&lt;$D15-1," ",IF(BD$2-$K$2+1&gt;'Primary inputs Alt'!$C$17,0,(SUM(OFFSET($K$114:$K$163,0,BD$2-$K$2-$D15+1)))*$F15))</f>
        <v>0</v>
      </c>
      <c r="BE15" s="125">
        <f ca="1">IF(BE$2-$K$2&lt;$D15-1," ",IF(BE$2-$K$2+1&gt;'Primary inputs Alt'!$C$17,0,(SUM(OFFSET($K$114:$K$163,0,BE$2-$K$2-$D15+1)))*$F15))</f>
        <v>0</v>
      </c>
      <c r="BF15" s="125">
        <f ca="1">IF(BF$2-$K$2&lt;$D15-1," ",IF(BF$2-$K$2+1&gt;'Primary inputs Alt'!$C$17,0,(SUM(OFFSET($K$114:$K$163,0,BF$2-$K$2-$D15+1)))*$F15))</f>
        <v>0</v>
      </c>
      <c r="BG15" s="125">
        <f ca="1">IF(BG$2-$K$2&lt;$D15-1," ",IF(BG$2-$K$2+1&gt;'Primary inputs Alt'!$C$17,0,(SUM(OFFSET($K$114:$K$163,0,BG$2-$K$2-$D15+1)))*$F15))</f>
        <v>0</v>
      </c>
      <c r="BH15" s="125">
        <f ca="1">IF(BH$2-$K$2&lt;$D15-1," ",IF(BH$2-$K$2+1&gt;'Primary inputs Alt'!$C$17,0,(SUM(OFFSET($K$114:$K$163,0,BH$2-$K$2-$D15+1)))*$F15))</f>
        <v>0</v>
      </c>
    </row>
    <row r="16" spans="1:60">
      <c r="A16" s="104"/>
      <c r="B16" s="104"/>
      <c r="C16" s="104"/>
      <c r="D16" s="167">
        <v>10</v>
      </c>
      <c r="E16" t="s">
        <v>204</v>
      </c>
      <c r="F16" s="104">
        <f ca="1">OFFSET('Primary inputs Alt'!$E$12,0,'Calculations Alt'!$D16-1)</f>
        <v>0</v>
      </c>
      <c r="G16" s="104"/>
      <c r="H16" s="104"/>
      <c r="I16" s="104"/>
      <c r="J16" s="104"/>
      <c r="K16" s="125" t="str">
        <f ca="1">IF(K$2-$K$2&lt;$D16-1," ",IF(K$2-$K$2+1&gt;'Primary inputs Alt'!$C$17,0,(SUM(OFFSET($K$114:$K$163,0,K$2-$K$2-$D16+1)))*$F16))</f>
        <v xml:space="preserve"> </v>
      </c>
      <c r="L16" s="125" t="str">
        <f ca="1">IF(L$2-$K$2&lt;$D16-1," ",IF(L$2-$K$2+1&gt;'Primary inputs Alt'!$C$17,0,(SUM(OFFSET($K$114:$K$163,0,L$2-$K$2-$D16+1)))*$F16))</f>
        <v xml:space="preserve"> </v>
      </c>
      <c r="M16" s="125" t="str">
        <f ca="1">IF(M$2-$K$2&lt;$D16-1," ",IF(M$2-$K$2+1&gt;'Primary inputs Alt'!$C$17,0,(SUM(OFFSET($K$114:$K$163,0,M$2-$K$2-$D16+1)))*$F16))</f>
        <v xml:space="preserve"> </v>
      </c>
      <c r="N16" s="125" t="str">
        <f ca="1">IF(N$2-$K$2&lt;$D16-1," ",IF(N$2-$K$2+1&gt;'Primary inputs Alt'!$C$17,0,(SUM(OFFSET($K$114:$K$163,0,N$2-$K$2-$D16+1)))*$F16))</f>
        <v xml:space="preserve"> </v>
      </c>
      <c r="O16" s="125" t="str">
        <f ca="1">IF(O$2-$K$2&lt;$D16-1," ",IF(O$2-$K$2+1&gt;'Primary inputs Alt'!$C$17,0,(SUM(OFFSET($K$114:$K$163,0,O$2-$K$2-$D16+1)))*$F16))</f>
        <v xml:space="preserve"> </v>
      </c>
      <c r="P16" s="125" t="str">
        <f ca="1">IF(P$2-$K$2&lt;$D16-1," ",IF(P$2-$K$2+1&gt;'Primary inputs Alt'!$C$17,0,(SUM(OFFSET($K$114:$K$163,0,P$2-$K$2-$D16+1)))*$F16))</f>
        <v xml:space="preserve"> </v>
      </c>
      <c r="Q16" s="125" t="str">
        <f ca="1">IF(Q$2-$K$2&lt;$D16-1," ",IF(Q$2-$K$2+1&gt;'Primary inputs Alt'!$C$17,0,(SUM(OFFSET($K$114:$K$163,0,Q$2-$K$2-$D16+1)))*$F16))</f>
        <v xml:space="preserve"> </v>
      </c>
      <c r="R16" s="125" t="str">
        <f ca="1">IF(R$2-$K$2&lt;$D16-1," ",IF(R$2-$K$2+1&gt;'Primary inputs Alt'!$C$17,0,(SUM(OFFSET($K$114:$K$163,0,R$2-$K$2-$D16+1)))*$F16))</f>
        <v xml:space="preserve"> </v>
      </c>
      <c r="S16" s="125" t="str">
        <f ca="1">IF(S$2-$K$2&lt;$D16-1," ",IF(S$2-$K$2+1&gt;'Primary inputs Alt'!$C$17,0,(SUM(OFFSET($K$114:$K$163,0,S$2-$K$2-$D16+1)))*$F16))</f>
        <v xml:space="preserve"> </v>
      </c>
      <c r="T16" s="125">
        <f ca="1">IF(T$2-$K$2&lt;$D16-1," ",IF(T$2-$K$2+1&gt;'Primary inputs Alt'!$C$17,0,(SUM(OFFSET($K$114:$K$163,0,T$2-$K$2-$D16+1)))*$F16))</f>
        <v>0</v>
      </c>
      <c r="U16" s="125">
        <f ca="1">IF(U$2-$K$2&lt;$D16-1," ",IF(U$2-$K$2+1&gt;'Primary inputs Alt'!$C$17,0,(SUM(OFFSET($K$114:$K$163,0,U$2-$K$2-$D16+1)))*$F16))</f>
        <v>0</v>
      </c>
      <c r="V16" s="125">
        <f ca="1">IF(V$2-$K$2&lt;$D16-1," ",IF(V$2-$K$2+1&gt;'Primary inputs Alt'!$C$17,0,(SUM(OFFSET($K$114:$K$163,0,V$2-$K$2-$D16+1)))*$F16))</f>
        <v>0</v>
      </c>
      <c r="W16" s="125">
        <f ca="1">IF(W$2-$K$2&lt;$D16-1," ",IF(W$2-$K$2+1&gt;'Primary inputs Alt'!$C$17,0,(SUM(OFFSET($K$114:$K$163,0,W$2-$K$2-$D16+1)))*$F16))</f>
        <v>0</v>
      </c>
      <c r="X16" s="125">
        <f ca="1">IF(X$2-$K$2&lt;$D16-1," ",IF(X$2-$K$2+1&gt;'Primary inputs Alt'!$C$17,0,(SUM(OFFSET($K$114:$K$163,0,X$2-$K$2-$D16+1)))*$F16))</f>
        <v>0</v>
      </c>
      <c r="Y16" s="125">
        <f ca="1">IF(Y$2-$K$2&lt;$D16-1," ",IF(Y$2-$K$2+1&gt;'Primary inputs Alt'!$C$17,0,(SUM(OFFSET($K$114:$K$163,0,Y$2-$K$2-$D16+1)))*$F16))</f>
        <v>0</v>
      </c>
      <c r="Z16" s="125">
        <f ca="1">IF(Z$2-$K$2&lt;$D16-1," ",IF(Z$2-$K$2+1&gt;'Primary inputs Alt'!$C$17,0,(SUM(OFFSET($K$114:$K$163,0,Z$2-$K$2-$D16+1)))*$F16))</f>
        <v>0</v>
      </c>
      <c r="AA16" s="125">
        <f ca="1">IF(AA$2-$K$2&lt;$D16-1," ",IF(AA$2-$K$2+1&gt;'Primary inputs Alt'!$C$17,0,(SUM(OFFSET($K$114:$K$163,0,AA$2-$K$2-$D16+1)))*$F16))</f>
        <v>0</v>
      </c>
      <c r="AB16" s="125">
        <f ca="1">IF(AB$2-$K$2&lt;$D16-1," ",IF(AB$2-$K$2+1&gt;'Primary inputs Alt'!$C$17,0,(SUM(OFFSET($K$114:$K$163,0,AB$2-$K$2-$D16+1)))*$F16))</f>
        <v>0</v>
      </c>
      <c r="AC16" s="125">
        <f ca="1">IF(AC$2-$K$2&lt;$D16-1," ",IF(AC$2-$K$2+1&gt;'Primary inputs Alt'!$C$17,0,(SUM(OFFSET($K$114:$K$163,0,AC$2-$K$2-$D16+1)))*$F16))</f>
        <v>0</v>
      </c>
      <c r="AD16" s="125">
        <f ca="1">IF(AD$2-$K$2&lt;$D16-1," ",IF(AD$2-$K$2+1&gt;'Primary inputs Alt'!$C$17,0,(SUM(OFFSET($K$114:$K$163,0,AD$2-$K$2-$D16+1)))*$F16))</f>
        <v>0</v>
      </c>
      <c r="AE16" s="125">
        <f ca="1">IF(AE$2-$K$2&lt;$D16-1," ",IF(AE$2-$K$2+1&gt;'Primary inputs Alt'!$C$17,0,(SUM(OFFSET($K$114:$K$163,0,AE$2-$K$2-$D16+1)))*$F16))</f>
        <v>0</v>
      </c>
      <c r="AF16" s="125">
        <f ca="1">IF(AF$2-$K$2&lt;$D16-1," ",IF(AF$2-$K$2+1&gt;'Primary inputs Alt'!$C$17,0,(SUM(OFFSET($K$114:$K$163,0,AF$2-$K$2-$D16+1)))*$F16))</f>
        <v>0</v>
      </c>
      <c r="AG16" s="125">
        <f ca="1">IF(AG$2-$K$2&lt;$D16-1," ",IF(AG$2-$K$2+1&gt;'Primary inputs Alt'!$C$17,0,(SUM(OFFSET($K$114:$K$163,0,AG$2-$K$2-$D16+1)))*$F16))</f>
        <v>0</v>
      </c>
      <c r="AH16" s="125">
        <f ca="1">IF(AH$2-$K$2&lt;$D16-1," ",IF(AH$2-$K$2+1&gt;'Primary inputs Alt'!$C$17,0,(SUM(OFFSET($K$114:$K$163,0,AH$2-$K$2-$D16+1)))*$F16))</f>
        <v>0</v>
      </c>
      <c r="AI16" s="125">
        <f ca="1">IF(AI$2-$K$2&lt;$D16-1," ",IF(AI$2-$K$2+1&gt;'Primary inputs Alt'!$C$17,0,(SUM(OFFSET($K$114:$K$163,0,AI$2-$K$2-$D16+1)))*$F16))</f>
        <v>0</v>
      </c>
      <c r="AJ16" s="125">
        <f ca="1">IF(AJ$2-$K$2&lt;$D16-1," ",IF(AJ$2-$K$2+1&gt;'Primary inputs Alt'!$C$17,0,(SUM(OFFSET($K$114:$K$163,0,AJ$2-$K$2-$D16+1)))*$F16))</f>
        <v>0</v>
      </c>
      <c r="AK16" s="125">
        <f ca="1">IF(AK$2-$K$2&lt;$D16-1," ",IF(AK$2-$K$2+1&gt;'Primary inputs Alt'!$C$17,0,(SUM(OFFSET($K$114:$K$163,0,AK$2-$K$2-$D16+1)))*$F16))</f>
        <v>0</v>
      </c>
      <c r="AL16" s="125">
        <f ca="1">IF(AL$2-$K$2&lt;$D16-1," ",IF(AL$2-$K$2+1&gt;'Primary inputs Alt'!$C$17,0,(SUM(OFFSET($K$114:$K$163,0,AL$2-$K$2-$D16+1)))*$F16))</f>
        <v>0</v>
      </c>
      <c r="AM16" s="125">
        <f ca="1">IF(AM$2-$K$2&lt;$D16-1," ",IF(AM$2-$K$2+1&gt;'Primary inputs Alt'!$C$17,0,(SUM(OFFSET($K$114:$K$163,0,AM$2-$K$2-$D16+1)))*$F16))</f>
        <v>0</v>
      </c>
      <c r="AN16" s="125">
        <f ca="1">IF(AN$2-$K$2&lt;$D16-1," ",IF(AN$2-$K$2+1&gt;'Primary inputs Alt'!$C$17,0,(SUM(OFFSET($K$114:$K$163,0,AN$2-$K$2-$D16+1)))*$F16))</f>
        <v>0</v>
      </c>
      <c r="AO16" s="125">
        <f ca="1">IF(AO$2-$K$2&lt;$D16-1," ",IF(AO$2-$K$2+1&gt;'Primary inputs Alt'!$C$17,0,(SUM(OFFSET($K$114:$K$163,0,AO$2-$K$2-$D16+1)))*$F16))</f>
        <v>0</v>
      </c>
      <c r="AP16" s="125">
        <f ca="1">IF(AP$2-$K$2&lt;$D16-1," ",IF(AP$2-$K$2+1&gt;'Primary inputs Alt'!$C$17,0,(SUM(OFFSET($K$114:$K$163,0,AP$2-$K$2-$D16+1)))*$F16))</f>
        <v>0</v>
      </c>
      <c r="AQ16" s="125">
        <f ca="1">IF(AQ$2-$K$2&lt;$D16-1," ",IF(AQ$2-$K$2+1&gt;'Primary inputs Alt'!$C$17,0,(SUM(OFFSET($K$114:$K$163,0,AQ$2-$K$2-$D16+1)))*$F16))</f>
        <v>0</v>
      </c>
      <c r="AR16" s="125">
        <f ca="1">IF(AR$2-$K$2&lt;$D16-1," ",IF(AR$2-$K$2+1&gt;'Primary inputs Alt'!$C$17,0,(SUM(OFFSET($K$114:$K$163,0,AR$2-$K$2-$D16+1)))*$F16))</f>
        <v>0</v>
      </c>
      <c r="AS16" s="125">
        <f ca="1">IF(AS$2-$K$2&lt;$D16-1," ",IF(AS$2-$K$2+1&gt;'Primary inputs Alt'!$C$17,0,(SUM(OFFSET($K$114:$K$163,0,AS$2-$K$2-$D16+1)))*$F16))</f>
        <v>0</v>
      </c>
      <c r="AT16" s="125">
        <f ca="1">IF(AT$2-$K$2&lt;$D16-1," ",IF(AT$2-$K$2+1&gt;'Primary inputs Alt'!$C$17,0,(SUM(OFFSET($K$114:$K$163,0,AT$2-$K$2-$D16+1)))*$F16))</f>
        <v>0</v>
      </c>
      <c r="AU16" s="125">
        <f ca="1">IF(AU$2-$K$2&lt;$D16-1," ",IF(AU$2-$K$2+1&gt;'Primary inputs Alt'!$C$17,0,(SUM(OFFSET($K$114:$K$163,0,AU$2-$K$2-$D16+1)))*$F16))</f>
        <v>0</v>
      </c>
      <c r="AV16" s="125">
        <f ca="1">IF(AV$2-$K$2&lt;$D16-1," ",IF(AV$2-$K$2+1&gt;'Primary inputs Alt'!$C$17,0,(SUM(OFFSET($K$114:$K$163,0,AV$2-$K$2-$D16+1)))*$F16))</f>
        <v>0</v>
      </c>
      <c r="AW16" s="125">
        <f ca="1">IF(AW$2-$K$2&lt;$D16-1," ",IF(AW$2-$K$2+1&gt;'Primary inputs Alt'!$C$17,0,(SUM(OFFSET($K$114:$K$163,0,AW$2-$K$2-$D16+1)))*$F16))</f>
        <v>0</v>
      </c>
      <c r="AX16" s="125">
        <f ca="1">IF(AX$2-$K$2&lt;$D16-1," ",IF(AX$2-$K$2+1&gt;'Primary inputs Alt'!$C$17,0,(SUM(OFFSET($K$114:$K$163,0,AX$2-$K$2-$D16+1)))*$F16))</f>
        <v>0</v>
      </c>
      <c r="AY16" s="125">
        <f ca="1">IF(AY$2-$K$2&lt;$D16-1," ",IF(AY$2-$K$2+1&gt;'Primary inputs Alt'!$C$17,0,(SUM(OFFSET($K$114:$K$163,0,AY$2-$K$2-$D16+1)))*$F16))</f>
        <v>0</v>
      </c>
      <c r="AZ16" s="125">
        <f ca="1">IF(AZ$2-$K$2&lt;$D16-1," ",IF(AZ$2-$K$2+1&gt;'Primary inputs Alt'!$C$17,0,(SUM(OFFSET($K$114:$K$163,0,AZ$2-$K$2-$D16+1)))*$F16))</f>
        <v>0</v>
      </c>
      <c r="BA16" s="125">
        <f ca="1">IF(BA$2-$K$2&lt;$D16-1," ",IF(BA$2-$K$2+1&gt;'Primary inputs Alt'!$C$17,0,(SUM(OFFSET($K$114:$K$163,0,BA$2-$K$2-$D16+1)))*$F16))</f>
        <v>0</v>
      </c>
      <c r="BB16" s="125">
        <f ca="1">IF(BB$2-$K$2&lt;$D16-1," ",IF(BB$2-$K$2+1&gt;'Primary inputs Alt'!$C$17,0,(SUM(OFFSET($K$114:$K$163,0,BB$2-$K$2-$D16+1)))*$F16))</f>
        <v>0</v>
      </c>
      <c r="BC16" s="125">
        <f ca="1">IF(BC$2-$K$2&lt;$D16-1," ",IF(BC$2-$K$2+1&gt;'Primary inputs Alt'!$C$17,0,(SUM(OFFSET($K$114:$K$163,0,BC$2-$K$2-$D16+1)))*$F16))</f>
        <v>0</v>
      </c>
      <c r="BD16" s="125">
        <f ca="1">IF(BD$2-$K$2&lt;$D16-1," ",IF(BD$2-$K$2+1&gt;'Primary inputs Alt'!$C$17,0,(SUM(OFFSET($K$114:$K$163,0,BD$2-$K$2-$D16+1)))*$F16))</f>
        <v>0</v>
      </c>
      <c r="BE16" s="125">
        <f ca="1">IF(BE$2-$K$2&lt;$D16-1," ",IF(BE$2-$K$2+1&gt;'Primary inputs Alt'!$C$17,0,(SUM(OFFSET($K$114:$K$163,0,BE$2-$K$2-$D16+1)))*$F16))</f>
        <v>0</v>
      </c>
      <c r="BF16" s="125">
        <f ca="1">IF(BF$2-$K$2&lt;$D16-1," ",IF(BF$2-$K$2+1&gt;'Primary inputs Alt'!$C$17,0,(SUM(OFFSET($K$114:$K$163,0,BF$2-$K$2-$D16+1)))*$F16))</f>
        <v>0</v>
      </c>
      <c r="BG16" s="125">
        <f ca="1">IF(BG$2-$K$2&lt;$D16-1," ",IF(BG$2-$K$2+1&gt;'Primary inputs Alt'!$C$17,0,(SUM(OFFSET($K$114:$K$163,0,BG$2-$K$2-$D16+1)))*$F16))</f>
        <v>0</v>
      </c>
      <c r="BH16" s="125">
        <f ca="1">IF(BH$2-$K$2&lt;$D16-1," ",IF(BH$2-$K$2+1&gt;'Primary inputs Alt'!$C$17,0,(SUM(OFFSET($K$114:$K$163,0,BH$2-$K$2-$D16+1)))*$F16))</f>
        <v>0</v>
      </c>
    </row>
    <row r="17" spans="1:60">
      <c r="A17" s="104"/>
      <c r="B17" s="104"/>
      <c r="C17" s="104"/>
      <c r="D17" s="167">
        <v>11</v>
      </c>
      <c r="E17" t="s">
        <v>205</v>
      </c>
      <c r="F17" s="104">
        <f ca="1">OFFSET('Primary inputs Alt'!$E$12,0,'Calculations Alt'!$D17-1)</f>
        <v>0</v>
      </c>
      <c r="G17" s="104"/>
      <c r="H17" s="104"/>
      <c r="I17" s="104"/>
      <c r="J17" s="104"/>
      <c r="K17" s="125" t="str">
        <f ca="1">IF(K$2-$K$2&lt;$D17-1," ",IF(K$2-$K$2+1&gt;'Primary inputs Alt'!$C$17,0,(SUM(OFFSET($K$114:$K$163,0,K$2-$K$2-$D17+1)))*$F17))</f>
        <v xml:space="preserve"> </v>
      </c>
      <c r="L17" s="125" t="str">
        <f ca="1">IF(L$2-$K$2&lt;$D17-1," ",IF(L$2-$K$2+1&gt;'Primary inputs Alt'!$C$17,0,(SUM(OFFSET($K$114:$K$163,0,L$2-$K$2-$D17+1)))*$F17))</f>
        <v xml:space="preserve"> </v>
      </c>
      <c r="M17" s="125" t="str">
        <f ca="1">IF(M$2-$K$2&lt;$D17-1," ",IF(M$2-$K$2+1&gt;'Primary inputs Alt'!$C$17,0,(SUM(OFFSET($K$114:$K$163,0,M$2-$K$2-$D17+1)))*$F17))</f>
        <v xml:space="preserve"> </v>
      </c>
      <c r="N17" s="125" t="str">
        <f ca="1">IF(N$2-$K$2&lt;$D17-1," ",IF(N$2-$K$2+1&gt;'Primary inputs Alt'!$C$17,0,(SUM(OFFSET($K$114:$K$163,0,N$2-$K$2-$D17+1)))*$F17))</f>
        <v xml:space="preserve"> </v>
      </c>
      <c r="O17" s="125" t="str">
        <f ca="1">IF(O$2-$K$2&lt;$D17-1," ",IF(O$2-$K$2+1&gt;'Primary inputs Alt'!$C$17,0,(SUM(OFFSET($K$114:$K$163,0,O$2-$K$2-$D17+1)))*$F17))</f>
        <v xml:space="preserve"> </v>
      </c>
      <c r="P17" s="125" t="str">
        <f ca="1">IF(P$2-$K$2&lt;$D17-1," ",IF(P$2-$K$2+1&gt;'Primary inputs Alt'!$C$17,0,(SUM(OFFSET($K$114:$K$163,0,P$2-$K$2-$D17+1)))*$F17))</f>
        <v xml:space="preserve"> </v>
      </c>
      <c r="Q17" s="125" t="str">
        <f ca="1">IF(Q$2-$K$2&lt;$D17-1," ",IF(Q$2-$K$2+1&gt;'Primary inputs Alt'!$C$17,0,(SUM(OFFSET($K$114:$K$163,0,Q$2-$K$2-$D17+1)))*$F17))</f>
        <v xml:space="preserve"> </v>
      </c>
      <c r="R17" s="125" t="str">
        <f ca="1">IF(R$2-$K$2&lt;$D17-1," ",IF(R$2-$K$2+1&gt;'Primary inputs Alt'!$C$17,0,(SUM(OFFSET($K$114:$K$163,0,R$2-$K$2-$D17+1)))*$F17))</f>
        <v xml:space="preserve"> </v>
      </c>
      <c r="S17" s="125" t="str">
        <f ca="1">IF(S$2-$K$2&lt;$D17-1," ",IF(S$2-$K$2+1&gt;'Primary inputs Alt'!$C$17,0,(SUM(OFFSET($K$114:$K$163,0,S$2-$K$2-$D17+1)))*$F17))</f>
        <v xml:space="preserve"> </v>
      </c>
      <c r="T17" s="125" t="str">
        <f ca="1">IF(T$2-$K$2&lt;$D17-1," ",IF(T$2-$K$2+1&gt;'Primary inputs Alt'!$C$17,0,(SUM(OFFSET($K$114:$K$163,0,T$2-$K$2-$D17+1)))*$F17))</f>
        <v xml:space="preserve"> </v>
      </c>
      <c r="U17" s="125">
        <f ca="1">IF(U$2-$K$2&lt;$D17-1," ",IF(U$2-$K$2+1&gt;'Primary inputs Alt'!$C$17,0,(SUM(OFFSET($K$114:$K$163,0,U$2-$K$2-$D17+1)))*$F17))</f>
        <v>0</v>
      </c>
      <c r="V17" s="125">
        <f ca="1">IF(V$2-$K$2&lt;$D17-1," ",IF(V$2-$K$2+1&gt;'Primary inputs Alt'!$C$17,0,(SUM(OFFSET($K$114:$K$163,0,V$2-$K$2-$D17+1)))*$F17))</f>
        <v>0</v>
      </c>
      <c r="W17" s="125">
        <f ca="1">IF(W$2-$K$2&lt;$D17-1," ",IF(W$2-$K$2+1&gt;'Primary inputs Alt'!$C$17,0,(SUM(OFFSET($K$114:$K$163,0,W$2-$K$2-$D17+1)))*$F17))</f>
        <v>0</v>
      </c>
      <c r="X17" s="125">
        <f ca="1">IF(X$2-$K$2&lt;$D17-1," ",IF(X$2-$K$2+1&gt;'Primary inputs Alt'!$C$17,0,(SUM(OFFSET($K$114:$K$163,0,X$2-$K$2-$D17+1)))*$F17))</f>
        <v>0</v>
      </c>
      <c r="Y17" s="125">
        <f ca="1">IF(Y$2-$K$2&lt;$D17-1," ",IF(Y$2-$K$2+1&gt;'Primary inputs Alt'!$C$17,0,(SUM(OFFSET($K$114:$K$163,0,Y$2-$K$2-$D17+1)))*$F17))</f>
        <v>0</v>
      </c>
      <c r="Z17" s="125">
        <f ca="1">IF(Z$2-$K$2&lt;$D17-1," ",IF(Z$2-$K$2+1&gt;'Primary inputs Alt'!$C$17,0,(SUM(OFFSET($K$114:$K$163,0,Z$2-$K$2-$D17+1)))*$F17))</f>
        <v>0</v>
      </c>
      <c r="AA17" s="125">
        <f ca="1">IF(AA$2-$K$2&lt;$D17-1," ",IF(AA$2-$K$2+1&gt;'Primary inputs Alt'!$C$17,0,(SUM(OFFSET($K$114:$K$163,0,AA$2-$K$2-$D17+1)))*$F17))</f>
        <v>0</v>
      </c>
      <c r="AB17" s="125">
        <f ca="1">IF(AB$2-$K$2&lt;$D17-1," ",IF(AB$2-$K$2+1&gt;'Primary inputs Alt'!$C$17,0,(SUM(OFFSET($K$114:$K$163,0,AB$2-$K$2-$D17+1)))*$F17))</f>
        <v>0</v>
      </c>
      <c r="AC17" s="125">
        <f ca="1">IF(AC$2-$K$2&lt;$D17-1," ",IF(AC$2-$K$2+1&gt;'Primary inputs Alt'!$C$17,0,(SUM(OFFSET($K$114:$K$163,0,AC$2-$K$2-$D17+1)))*$F17))</f>
        <v>0</v>
      </c>
      <c r="AD17" s="125">
        <f ca="1">IF(AD$2-$K$2&lt;$D17-1," ",IF(AD$2-$K$2+1&gt;'Primary inputs Alt'!$C$17,0,(SUM(OFFSET($K$114:$K$163,0,AD$2-$K$2-$D17+1)))*$F17))</f>
        <v>0</v>
      </c>
      <c r="AE17" s="125">
        <f ca="1">IF(AE$2-$K$2&lt;$D17-1," ",IF(AE$2-$K$2+1&gt;'Primary inputs Alt'!$C$17,0,(SUM(OFFSET($K$114:$K$163,0,AE$2-$K$2-$D17+1)))*$F17))</f>
        <v>0</v>
      </c>
      <c r="AF17" s="125">
        <f ca="1">IF(AF$2-$K$2&lt;$D17-1," ",IF(AF$2-$K$2+1&gt;'Primary inputs Alt'!$C$17,0,(SUM(OFFSET($K$114:$K$163,0,AF$2-$K$2-$D17+1)))*$F17))</f>
        <v>0</v>
      </c>
      <c r="AG17" s="125">
        <f ca="1">IF(AG$2-$K$2&lt;$D17-1," ",IF(AG$2-$K$2+1&gt;'Primary inputs Alt'!$C$17,0,(SUM(OFFSET($K$114:$K$163,0,AG$2-$K$2-$D17+1)))*$F17))</f>
        <v>0</v>
      </c>
      <c r="AH17" s="125">
        <f ca="1">IF(AH$2-$K$2&lt;$D17-1," ",IF(AH$2-$K$2+1&gt;'Primary inputs Alt'!$C$17,0,(SUM(OFFSET($K$114:$K$163,0,AH$2-$K$2-$D17+1)))*$F17))</f>
        <v>0</v>
      </c>
      <c r="AI17" s="125">
        <f ca="1">IF(AI$2-$K$2&lt;$D17-1," ",IF(AI$2-$K$2+1&gt;'Primary inputs Alt'!$C$17,0,(SUM(OFFSET($K$114:$K$163,0,AI$2-$K$2-$D17+1)))*$F17))</f>
        <v>0</v>
      </c>
      <c r="AJ17" s="125">
        <f ca="1">IF(AJ$2-$K$2&lt;$D17-1," ",IF(AJ$2-$K$2+1&gt;'Primary inputs Alt'!$C$17,0,(SUM(OFFSET($K$114:$K$163,0,AJ$2-$K$2-$D17+1)))*$F17))</f>
        <v>0</v>
      </c>
      <c r="AK17" s="125">
        <f ca="1">IF(AK$2-$K$2&lt;$D17-1," ",IF(AK$2-$K$2+1&gt;'Primary inputs Alt'!$C$17,0,(SUM(OFFSET($K$114:$K$163,0,AK$2-$K$2-$D17+1)))*$F17))</f>
        <v>0</v>
      </c>
      <c r="AL17" s="125">
        <f ca="1">IF(AL$2-$K$2&lt;$D17-1," ",IF(AL$2-$K$2+1&gt;'Primary inputs Alt'!$C$17,0,(SUM(OFFSET($K$114:$K$163,0,AL$2-$K$2-$D17+1)))*$F17))</f>
        <v>0</v>
      </c>
      <c r="AM17" s="125">
        <f ca="1">IF(AM$2-$K$2&lt;$D17-1," ",IF(AM$2-$K$2+1&gt;'Primary inputs Alt'!$C$17,0,(SUM(OFFSET($K$114:$K$163,0,AM$2-$K$2-$D17+1)))*$F17))</f>
        <v>0</v>
      </c>
      <c r="AN17" s="125">
        <f ca="1">IF(AN$2-$K$2&lt;$D17-1," ",IF(AN$2-$K$2+1&gt;'Primary inputs Alt'!$C$17,0,(SUM(OFFSET($K$114:$K$163,0,AN$2-$K$2-$D17+1)))*$F17))</f>
        <v>0</v>
      </c>
      <c r="AO17" s="125">
        <f ca="1">IF(AO$2-$K$2&lt;$D17-1," ",IF(AO$2-$K$2+1&gt;'Primary inputs Alt'!$C$17,0,(SUM(OFFSET($K$114:$K$163,0,AO$2-$K$2-$D17+1)))*$F17))</f>
        <v>0</v>
      </c>
      <c r="AP17" s="125">
        <f ca="1">IF(AP$2-$K$2&lt;$D17-1," ",IF(AP$2-$K$2+1&gt;'Primary inputs Alt'!$C$17,0,(SUM(OFFSET($K$114:$K$163,0,AP$2-$K$2-$D17+1)))*$F17))</f>
        <v>0</v>
      </c>
      <c r="AQ17" s="125">
        <f ca="1">IF(AQ$2-$K$2&lt;$D17-1," ",IF(AQ$2-$K$2+1&gt;'Primary inputs Alt'!$C$17,0,(SUM(OFFSET($K$114:$K$163,0,AQ$2-$K$2-$D17+1)))*$F17))</f>
        <v>0</v>
      </c>
      <c r="AR17" s="125">
        <f ca="1">IF(AR$2-$K$2&lt;$D17-1," ",IF(AR$2-$K$2+1&gt;'Primary inputs Alt'!$C$17,0,(SUM(OFFSET($K$114:$K$163,0,AR$2-$K$2-$D17+1)))*$F17))</f>
        <v>0</v>
      </c>
      <c r="AS17" s="125">
        <f ca="1">IF(AS$2-$K$2&lt;$D17-1," ",IF(AS$2-$K$2+1&gt;'Primary inputs Alt'!$C$17,0,(SUM(OFFSET($K$114:$K$163,0,AS$2-$K$2-$D17+1)))*$F17))</f>
        <v>0</v>
      </c>
      <c r="AT17" s="125">
        <f ca="1">IF(AT$2-$K$2&lt;$D17-1," ",IF(AT$2-$K$2+1&gt;'Primary inputs Alt'!$C$17,0,(SUM(OFFSET($K$114:$K$163,0,AT$2-$K$2-$D17+1)))*$F17))</f>
        <v>0</v>
      </c>
      <c r="AU17" s="125">
        <f ca="1">IF(AU$2-$K$2&lt;$D17-1," ",IF(AU$2-$K$2+1&gt;'Primary inputs Alt'!$C$17,0,(SUM(OFFSET($K$114:$K$163,0,AU$2-$K$2-$D17+1)))*$F17))</f>
        <v>0</v>
      </c>
      <c r="AV17" s="125">
        <f ca="1">IF(AV$2-$K$2&lt;$D17-1," ",IF(AV$2-$K$2+1&gt;'Primary inputs Alt'!$C$17,0,(SUM(OFFSET($K$114:$K$163,0,AV$2-$K$2-$D17+1)))*$F17))</f>
        <v>0</v>
      </c>
      <c r="AW17" s="125">
        <f ca="1">IF(AW$2-$K$2&lt;$D17-1," ",IF(AW$2-$K$2+1&gt;'Primary inputs Alt'!$C$17,0,(SUM(OFFSET($K$114:$K$163,0,AW$2-$K$2-$D17+1)))*$F17))</f>
        <v>0</v>
      </c>
      <c r="AX17" s="125">
        <f ca="1">IF(AX$2-$K$2&lt;$D17-1," ",IF(AX$2-$K$2+1&gt;'Primary inputs Alt'!$C$17,0,(SUM(OFFSET($K$114:$K$163,0,AX$2-$K$2-$D17+1)))*$F17))</f>
        <v>0</v>
      </c>
      <c r="AY17" s="125">
        <f ca="1">IF(AY$2-$K$2&lt;$D17-1," ",IF(AY$2-$K$2+1&gt;'Primary inputs Alt'!$C$17,0,(SUM(OFFSET($K$114:$K$163,0,AY$2-$K$2-$D17+1)))*$F17))</f>
        <v>0</v>
      </c>
      <c r="AZ17" s="125">
        <f ca="1">IF(AZ$2-$K$2&lt;$D17-1," ",IF(AZ$2-$K$2+1&gt;'Primary inputs Alt'!$C$17,0,(SUM(OFFSET($K$114:$K$163,0,AZ$2-$K$2-$D17+1)))*$F17))</f>
        <v>0</v>
      </c>
      <c r="BA17" s="125">
        <f ca="1">IF(BA$2-$K$2&lt;$D17-1," ",IF(BA$2-$K$2+1&gt;'Primary inputs Alt'!$C$17,0,(SUM(OFFSET($K$114:$K$163,0,BA$2-$K$2-$D17+1)))*$F17))</f>
        <v>0</v>
      </c>
      <c r="BB17" s="125">
        <f ca="1">IF(BB$2-$K$2&lt;$D17-1," ",IF(BB$2-$K$2+1&gt;'Primary inputs Alt'!$C$17,0,(SUM(OFFSET($K$114:$K$163,0,BB$2-$K$2-$D17+1)))*$F17))</f>
        <v>0</v>
      </c>
      <c r="BC17" s="125">
        <f ca="1">IF(BC$2-$K$2&lt;$D17-1," ",IF(BC$2-$K$2+1&gt;'Primary inputs Alt'!$C$17,0,(SUM(OFFSET($K$114:$K$163,0,BC$2-$K$2-$D17+1)))*$F17))</f>
        <v>0</v>
      </c>
      <c r="BD17" s="125">
        <f ca="1">IF(BD$2-$K$2&lt;$D17-1," ",IF(BD$2-$K$2+1&gt;'Primary inputs Alt'!$C$17,0,(SUM(OFFSET($K$114:$K$163,0,BD$2-$K$2-$D17+1)))*$F17))</f>
        <v>0</v>
      </c>
      <c r="BE17" s="125">
        <f ca="1">IF(BE$2-$K$2&lt;$D17-1," ",IF(BE$2-$K$2+1&gt;'Primary inputs Alt'!$C$17,0,(SUM(OFFSET($K$114:$K$163,0,BE$2-$K$2-$D17+1)))*$F17))</f>
        <v>0</v>
      </c>
      <c r="BF17" s="125">
        <f ca="1">IF(BF$2-$K$2&lt;$D17-1," ",IF(BF$2-$K$2+1&gt;'Primary inputs Alt'!$C$17,0,(SUM(OFFSET($K$114:$K$163,0,BF$2-$K$2-$D17+1)))*$F17))</f>
        <v>0</v>
      </c>
      <c r="BG17" s="125">
        <f ca="1">IF(BG$2-$K$2&lt;$D17-1," ",IF(BG$2-$K$2+1&gt;'Primary inputs Alt'!$C$17,0,(SUM(OFFSET($K$114:$K$163,0,BG$2-$K$2-$D17+1)))*$F17))</f>
        <v>0</v>
      </c>
      <c r="BH17" s="125">
        <f ca="1">IF(BH$2-$K$2&lt;$D17-1," ",IF(BH$2-$K$2+1&gt;'Primary inputs Alt'!$C$17,0,(SUM(OFFSET($K$114:$K$163,0,BH$2-$K$2-$D17+1)))*$F17))</f>
        <v>0</v>
      </c>
    </row>
    <row r="18" spans="1:60">
      <c r="A18" s="104"/>
      <c r="B18" s="104"/>
      <c r="C18" s="104"/>
      <c r="D18" s="167">
        <v>12</v>
      </c>
      <c r="E18" t="s">
        <v>206</v>
      </c>
      <c r="F18" s="104">
        <f ca="1">OFFSET('Primary inputs Alt'!$E$12,0,'Calculations Alt'!$D18-1)</f>
        <v>0</v>
      </c>
      <c r="G18" s="104"/>
      <c r="H18" s="104"/>
      <c r="I18" s="104"/>
      <c r="J18" s="104"/>
      <c r="K18" s="125" t="str">
        <f ca="1">IF(K$2-$K$2&lt;$D18-1," ",IF(K$2-$K$2+1&gt;'Primary inputs Alt'!$C$17,0,(SUM(OFFSET($K$114:$K$163,0,K$2-$K$2-$D18+1)))*$F18))</f>
        <v xml:space="preserve"> </v>
      </c>
      <c r="L18" s="125" t="str">
        <f ca="1">IF(L$2-$K$2&lt;$D18-1," ",IF(L$2-$K$2+1&gt;'Primary inputs Alt'!$C$17,0,(SUM(OFFSET($K$114:$K$163,0,L$2-$K$2-$D18+1)))*$F18))</f>
        <v xml:space="preserve"> </v>
      </c>
      <c r="M18" s="125" t="str">
        <f ca="1">IF(M$2-$K$2&lt;$D18-1," ",IF(M$2-$K$2+1&gt;'Primary inputs Alt'!$C$17,0,(SUM(OFFSET($K$114:$K$163,0,M$2-$K$2-$D18+1)))*$F18))</f>
        <v xml:space="preserve"> </v>
      </c>
      <c r="N18" s="125" t="str">
        <f ca="1">IF(N$2-$K$2&lt;$D18-1," ",IF(N$2-$K$2+1&gt;'Primary inputs Alt'!$C$17,0,(SUM(OFFSET($K$114:$K$163,0,N$2-$K$2-$D18+1)))*$F18))</f>
        <v xml:space="preserve"> </v>
      </c>
      <c r="O18" s="125" t="str">
        <f ca="1">IF(O$2-$K$2&lt;$D18-1," ",IF(O$2-$K$2+1&gt;'Primary inputs Alt'!$C$17,0,(SUM(OFFSET($K$114:$K$163,0,O$2-$K$2-$D18+1)))*$F18))</f>
        <v xml:space="preserve"> </v>
      </c>
      <c r="P18" s="125" t="str">
        <f ca="1">IF(P$2-$K$2&lt;$D18-1," ",IF(P$2-$K$2+1&gt;'Primary inputs Alt'!$C$17,0,(SUM(OFFSET($K$114:$K$163,0,P$2-$K$2-$D18+1)))*$F18))</f>
        <v xml:space="preserve"> </v>
      </c>
      <c r="Q18" s="125" t="str">
        <f ca="1">IF(Q$2-$K$2&lt;$D18-1," ",IF(Q$2-$K$2+1&gt;'Primary inputs Alt'!$C$17,0,(SUM(OFFSET($K$114:$K$163,0,Q$2-$K$2-$D18+1)))*$F18))</f>
        <v xml:space="preserve"> </v>
      </c>
      <c r="R18" s="125" t="str">
        <f ca="1">IF(R$2-$K$2&lt;$D18-1," ",IF(R$2-$K$2+1&gt;'Primary inputs Alt'!$C$17,0,(SUM(OFFSET($K$114:$K$163,0,R$2-$K$2-$D18+1)))*$F18))</f>
        <v xml:space="preserve"> </v>
      </c>
      <c r="S18" s="125" t="str">
        <f ca="1">IF(S$2-$K$2&lt;$D18-1," ",IF(S$2-$K$2+1&gt;'Primary inputs Alt'!$C$17,0,(SUM(OFFSET($K$114:$K$163,0,S$2-$K$2-$D18+1)))*$F18))</f>
        <v xml:space="preserve"> </v>
      </c>
      <c r="T18" s="125" t="str">
        <f ca="1">IF(T$2-$K$2&lt;$D18-1," ",IF(T$2-$K$2+1&gt;'Primary inputs Alt'!$C$17,0,(SUM(OFFSET($K$114:$K$163,0,T$2-$K$2-$D18+1)))*$F18))</f>
        <v xml:space="preserve"> </v>
      </c>
      <c r="U18" s="125" t="str">
        <f ca="1">IF(U$2-$K$2&lt;$D18-1," ",IF(U$2-$K$2+1&gt;'Primary inputs Alt'!$C$17,0,(SUM(OFFSET($K$114:$K$163,0,U$2-$K$2-$D18+1)))*$F18))</f>
        <v xml:space="preserve"> </v>
      </c>
      <c r="V18" s="125">
        <f ca="1">IF(V$2-$K$2&lt;$D18-1," ",IF(V$2-$K$2+1&gt;'Primary inputs Alt'!$C$17,0,(SUM(OFFSET($K$114:$K$163,0,V$2-$K$2-$D18+1)))*$F18))</f>
        <v>0</v>
      </c>
      <c r="W18" s="125">
        <f ca="1">IF(W$2-$K$2&lt;$D18-1," ",IF(W$2-$K$2+1&gt;'Primary inputs Alt'!$C$17,0,(SUM(OFFSET($K$114:$K$163,0,W$2-$K$2-$D18+1)))*$F18))</f>
        <v>0</v>
      </c>
      <c r="X18" s="125">
        <f ca="1">IF(X$2-$K$2&lt;$D18-1," ",IF(X$2-$K$2+1&gt;'Primary inputs Alt'!$C$17,0,(SUM(OFFSET($K$114:$K$163,0,X$2-$K$2-$D18+1)))*$F18))</f>
        <v>0</v>
      </c>
      <c r="Y18" s="125">
        <f ca="1">IF(Y$2-$K$2&lt;$D18-1," ",IF(Y$2-$K$2+1&gt;'Primary inputs Alt'!$C$17,0,(SUM(OFFSET($K$114:$K$163,0,Y$2-$K$2-$D18+1)))*$F18))</f>
        <v>0</v>
      </c>
      <c r="Z18" s="125">
        <f ca="1">IF(Z$2-$K$2&lt;$D18-1," ",IF(Z$2-$K$2+1&gt;'Primary inputs Alt'!$C$17,0,(SUM(OFFSET($K$114:$K$163,0,Z$2-$K$2-$D18+1)))*$F18))</f>
        <v>0</v>
      </c>
      <c r="AA18" s="125">
        <f ca="1">IF(AA$2-$K$2&lt;$D18-1," ",IF(AA$2-$K$2+1&gt;'Primary inputs Alt'!$C$17,0,(SUM(OFFSET($K$114:$K$163,0,AA$2-$K$2-$D18+1)))*$F18))</f>
        <v>0</v>
      </c>
      <c r="AB18" s="125">
        <f ca="1">IF(AB$2-$K$2&lt;$D18-1," ",IF(AB$2-$K$2+1&gt;'Primary inputs Alt'!$C$17,0,(SUM(OFFSET($K$114:$K$163,0,AB$2-$K$2-$D18+1)))*$F18))</f>
        <v>0</v>
      </c>
      <c r="AC18" s="125">
        <f ca="1">IF(AC$2-$K$2&lt;$D18-1," ",IF(AC$2-$K$2+1&gt;'Primary inputs Alt'!$C$17,0,(SUM(OFFSET($K$114:$K$163,0,AC$2-$K$2-$D18+1)))*$F18))</f>
        <v>0</v>
      </c>
      <c r="AD18" s="125">
        <f ca="1">IF(AD$2-$K$2&lt;$D18-1," ",IF(AD$2-$K$2+1&gt;'Primary inputs Alt'!$C$17,0,(SUM(OFFSET($K$114:$K$163,0,AD$2-$K$2-$D18+1)))*$F18))</f>
        <v>0</v>
      </c>
      <c r="AE18" s="125">
        <f ca="1">IF(AE$2-$K$2&lt;$D18-1," ",IF(AE$2-$K$2+1&gt;'Primary inputs Alt'!$C$17,0,(SUM(OFFSET($K$114:$K$163,0,AE$2-$K$2-$D18+1)))*$F18))</f>
        <v>0</v>
      </c>
      <c r="AF18" s="125">
        <f ca="1">IF(AF$2-$K$2&lt;$D18-1," ",IF(AF$2-$K$2+1&gt;'Primary inputs Alt'!$C$17,0,(SUM(OFFSET($K$114:$K$163,0,AF$2-$K$2-$D18+1)))*$F18))</f>
        <v>0</v>
      </c>
      <c r="AG18" s="125">
        <f ca="1">IF(AG$2-$K$2&lt;$D18-1," ",IF(AG$2-$K$2+1&gt;'Primary inputs Alt'!$C$17,0,(SUM(OFFSET($K$114:$K$163,0,AG$2-$K$2-$D18+1)))*$F18))</f>
        <v>0</v>
      </c>
      <c r="AH18" s="125">
        <f ca="1">IF(AH$2-$K$2&lt;$D18-1," ",IF(AH$2-$K$2+1&gt;'Primary inputs Alt'!$C$17,0,(SUM(OFFSET($K$114:$K$163,0,AH$2-$K$2-$D18+1)))*$F18))</f>
        <v>0</v>
      </c>
      <c r="AI18" s="125">
        <f ca="1">IF(AI$2-$K$2&lt;$D18-1," ",IF(AI$2-$K$2+1&gt;'Primary inputs Alt'!$C$17,0,(SUM(OFFSET($K$114:$K$163,0,AI$2-$K$2-$D18+1)))*$F18))</f>
        <v>0</v>
      </c>
      <c r="AJ18" s="125">
        <f ca="1">IF(AJ$2-$K$2&lt;$D18-1," ",IF(AJ$2-$K$2+1&gt;'Primary inputs Alt'!$C$17,0,(SUM(OFFSET($K$114:$K$163,0,AJ$2-$K$2-$D18+1)))*$F18))</f>
        <v>0</v>
      </c>
      <c r="AK18" s="125">
        <f ca="1">IF(AK$2-$K$2&lt;$D18-1," ",IF(AK$2-$K$2+1&gt;'Primary inputs Alt'!$C$17,0,(SUM(OFFSET($K$114:$K$163,0,AK$2-$K$2-$D18+1)))*$F18))</f>
        <v>0</v>
      </c>
      <c r="AL18" s="125">
        <f ca="1">IF(AL$2-$K$2&lt;$D18-1," ",IF(AL$2-$K$2+1&gt;'Primary inputs Alt'!$C$17,0,(SUM(OFFSET($K$114:$K$163,0,AL$2-$K$2-$D18+1)))*$F18))</f>
        <v>0</v>
      </c>
      <c r="AM18" s="125">
        <f ca="1">IF(AM$2-$K$2&lt;$D18-1," ",IF(AM$2-$K$2+1&gt;'Primary inputs Alt'!$C$17,0,(SUM(OFFSET($K$114:$K$163,0,AM$2-$K$2-$D18+1)))*$F18))</f>
        <v>0</v>
      </c>
      <c r="AN18" s="125">
        <f ca="1">IF(AN$2-$K$2&lt;$D18-1," ",IF(AN$2-$K$2+1&gt;'Primary inputs Alt'!$C$17,0,(SUM(OFFSET($K$114:$K$163,0,AN$2-$K$2-$D18+1)))*$F18))</f>
        <v>0</v>
      </c>
      <c r="AO18" s="125">
        <f ca="1">IF(AO$2-$K$2&lt;$D18-1," ",IF(AO$2-$K$2+1&gt;'Primary inputs Alt'!$C$17,0,(SUM(OFFSET($K$114:$K$163,0,AO$2-$K$2-$D18+1)))*$F18))</f>
        <v>0</v>
      </c>
      <c r="AP18" s="125">
        <f ca="1">IF(AP$2-$K$2&lt;$D18-1," ",IF(AP$2-$K$2+1&gt;'Primary inputs Alt'!$C$17,0,(SUM(OFFSET($K$114:$K$163,0,AP$2-$K$2-$D18+1)))*$F18))</f>
        <v>0</v>
      </c>
      <c r="AQ18" s="125">
        <f ca="1">IF(AQ$2-$K$2&lt;$D18-1," ",IF(AQ$2-$K$2+1&gt;'Primary inputs Alt'!$C$17,0,(SUM(OFFSET($K$114:$K$163,0,AQ$2-$K$2-$D18+1)))*$F18))</f>
        <v>0</v>
      </c>
      <c r="AR18" s="125">
        <f ca="1">IF(AR$2-$K$2&lt;$D18-1," ",IF(AR$2-$K$2+1&gt;'Primary inputs Alt'!$C$17,0,(SUM(OFFSET($K$114:$K$163,0,AR$2-$K$2-$D18+1)))*$F18))</f>
        <v>0</v>
      </c>
      <c r="AS18" s="125">
        <f ca="1">IF(AS$2-$K$2&lt;$D18-1," ",IF(AS$2-$K$2+1&gt;'Primary inputs Alt'!$C$17,0,(SUM(OFFSET($K$114:$K$163,0,AS$2-$K$2-$D18+1)))*$F18))</f>
        <v>0</v>
      </c>
      <c r="AT18" s="125">
        <f ca="1">IF(AT$2-$K$2&lt;$D18-1," ",IF(AT$2-$K$2+1&gt;'Primary inputs Alt'!$C$17,0,(SUM(OFFSET($K$114:$K$163,0,AT$2-$K$2-$D18+1)))*$F18))</f>
        <v>0</v>
      </c>
      <c r="AU18" s="125">
        <f ca="1">IF(AU$2-$K$2&lt;$D18-1," ",IF(AU$2-$K$2+1&gt;'Primary inputs Alt'!$C$17,0,(SUM(OFFSET($K$114:$K$163,0,AU$2-$K$2-$D18+1)))*$F18))</f>
        <v>0</v>
      </c>
      <c r="AV18" s="125">
        <f ca="1">IF(AV$2-$K$2&lt;$D18-1," ",IF(AV$2-$K$2+1&gt;'Primary inputs Alt'!$C$17,0,(SUM(OFFSET($K$114:$K$163,0,AV$2-$K$2-$D18+1)))*$F18))</f>
        <v>0</v>
      </c>
      <c r="AW18" s="125">
        <f ca="1">IF(AW$2-$K$2&lt;$D18-1," ",IF(AW$2-$K$2+1&gt;'Primary inputs Alt'!$C$17,0,(SUM(OFFSET($K$114:$K$163,0,AW$2-$K$2-$D18+1)))*$F18))</f>
        <v>0</v>
      </c>
      <c r="AX18" s="125">
        <f ca="1">IF(AX$2-$K$2&lt;$D18-1," ",IF(AX$2-$K$2+1&gt;'Primary inputs Alt'!$C$17,0,(SUM(OFFSET($K$114:$K$163,0,AX$2-$K$2-$D18+1)))*$F18))</f>
        <v>0</v>
      </c>
      <c r="AY18" s="125">
        <f ca="1">IF(AY$2-$K$2&lt;$D18-1," ",IF(AY$2-$K$2+1&gt;'Primary inputs Alt'!$C$17,0,(SUM(OFFSET($K$114:$K$163,0,AY$2-$K$2-$D18+1)))*$F18))</f>
        <v>0</v>
      </c>
      <c r="AZ18" s="125">
        <f ca="1">IF(AZ$2-$K$2&lt;$D18-1," ",IF(AZ$2-$K$2+1&gt;'Primary inputs Alt'!$C$17,0,(SUM(OFFSET($K$114:$K$163,0,AZ$2-$K$2-$D18+1)))*$F18))</f>
        <v>0</v>
      </c>
      <c r="BA18" s="125">
        <f ca="1">IF(BA$2-$K$2&lt;$D18-1," ",IF(BA$2-$K$2+1&gt;'Primary inputs Alt'!$C$17,0,(SUM(OFFSET($K$114:$K$163,0,BA$2-$K$2-$D18+1)))*$F18))</f>
        <v>0</v>
      </c>
      <c r="BB18" s="125">
        <f ca="1">IF(BB$2-$K$2&lt;$D18-1," ",IF(BB$2-$K$2+1&gt;'Primary inputs Alt'!$C$17,0,(SUM(OFFSET($K$114:$K$163,0,BB$2-$K$2-$D18+1)))*$F18))</f>
        <v>0</v>
      </c>
      <c r="BC18" s="125">
        <f ca="1">IF(BC$2-$K$2&lt;$D18-1," ",IF(BC$2-$K$2+1&gt;'Primary inputs Alt'!$C$17,0,(SUM(OFFSET($K$114:$K$163,0,BC$2-$K$2-$D18+1)))*$F18))</f>
        <v>0</v>
      </c>
      <c r="BD18" s="125">
        <f ca="1">IF(BD$2-$K$2&lt;$D18-1," ",IF(BD$2-$K$2+1&gt;'Primary inputs Alt'!$C$17,0,(SUM(OFFSET($K$114:$K$163,0,BD$2-$K$2-$D18+1)))*$F18))</f>
        <v>0</v>
      </c>
      <c r="BE18" s="125">
        <f ca="1">IF(BE$2-$K$2&lt;$D18-1," ",IF(BE$2-$K$2+1&gt;'Primary inputs Alt'!$C$17,0,(SUM(OFFSET($K$114:$K$163,0,BE$2-$K$2-$D18+1)))*$F18))</f>
        <v>0</v>
      </c>
      <c r="BF18" s="125">
        <f ca="1">IF(BF$2-$K$2&lt;$D18-1," ",IF(BF$2-$K$2+1&gt;'Primary inputs Alt'!$C$17,0,(SUM(OFFSET($K$114:$K$163,0,BF$2-$K$2-$D18+1)))*$F18))</f>
        <v>0</v>
      </c>
      <c r="BG18" s="125">
        <f ca="1">IF(BG$2-$K$2&lt;$D18-1," ",IF(BG$2-$K$2+1&gt;'Primary inputs Alt'!$C$17,0,(SUM(OFFSET($K$114:$K$163,0,BG$2-$K$2-$D18+1)))*$F18))</f>
        <v>0</v>
      </c>
      <c r="BH18" s="125">
        <f ca="1">IF(BH$2-$K$2&lt;$D18-1," ",IF(BH$2-$K$2+1&gt;'Primary inputs Alt'!$C$17,0,(SUM(OFFSET($K$114:$K$163,0,BH$2-$K$2-$D18+1)))*$F18))</f>
        <v>0</v>
      </c>
    </row>
    <row r="19" spans="1:60">
      <c r="A19" s="104"/>
      <c r="B19" s="104"/>
      <c r="C19" s="104"/>
      <c r="D19" s="167">
        <v>13</v>
      </c>
      <c r="E19" t="s">
        <v>207</v>
      </c>
      <c r="F19" s="104">
        <f ca="1">OFFSET('Primary inputs Alt'!$E$12,0,'Calculations Alt'!$D19-1)</f>
        <v>0</v>
      </c>
      <c r="G19" s="104"/>
      <c r="H19" s="104"/>
      <c r="I19" s="104"/>
      <c r="J19" s="104"/>
      <c r="K19" s="125" t="str">
        <f ca="1">IF(K$2-$K$2&lt;$D19-1," ",IF(K$2-$K$2+1&gt;'Primary inputs Alt'!$C$17,0,(SUM(OFFSET($K$114:$K$163,0,K$2-$K$2-$D19+1)))*$F19))</f>
        <v xml:space="preserve"> </v>
      </c>
      <c r="L19" s="125" t="str">
        <f ca="1">IF(L$2-$K$2&lt;$D19-1," ",IF(L$2-$K$2+1&gt;'Primary inputs Alt'!$C$17,0,(SUM(OFFSET($K$114:$K$163,0,L$2-$K$2-$D19+1)))*$F19))</f>
        <v xml:space="preserve"> </v>
      </c>
      <c r="M19" s="125" t="str">
        <f ca="1">IF(M$2-$K$2&lt;$D19-1," ",IF(M$2-$K$2+1&gt;'Primary inputs Alt'!$C$17,0,(SUM(OFFSET($K$114:$K$163,0,M$2-$K$2-$D19+1)))*$F19))</f>
        <v xml:space="preserve"> </v>
      </c>
      <c r="N19" s="125" t="str">
        <f ca="1">IF(N$2-$K$2&lt;$D19-1," ",IF(N$2-$K$2+1&gt;'Primary inputs Alt'!$C$17,0,(SUM(OFFSET($K$114:$K$163,0,N$2-$K$2-$D19+1)))*$F19))</f>
        <v xml:space="preserve"> </v>
      </c>
      <c r="O19" s="125" t="str">
        <f ca="1">IF(O$2-$K$2&lt;$D19-1," ",IF(O$2-$K$2+1&gt;'Primary inputs Alt'!$C$17,0,(SUM(OFFSET($K$114:$K$163,0,O$2-$K$2-$D19+1)))*$F19))</f>
        <v xml:space="preserve"> </v>
      </c>
      <c r="P19" s="125" t="str">
        <f ca="1">IF(P$2-$K$2&lt;$D19-1," ",IF(P$2-$K$2+1&gt;'Primary inputs Alt'!$C$17,0,(SUM(OFFSET($K$114:$K$163,0,P$2-$K$2-$D19+1)))*$F19))</f>
        <v xml:space="preserve"> </v>
      </c>
      <c r="Q19" s="125" t="str">
        <f ca="1">IF(Q$2-$K$2&lt;$D19-1," ",IF(Q$2-$K$2+1&gt;'Primary inputs Alt'!$C$17,0,(SUM(OFFSET($K$114:$K$163,0,Q$2-$K$2-$D19+1)))*$F19))</f>
        <v xml:space="preserve"> </v>
      </c>
      <c r="R19" s="125" t="str">
        <f ca="1">IF(R$2-$K$2&lt;$D19-1," ",IF(R$2-$K$2+1&gt;'Primary inputs Alt'!$C$17,0,(SUM(OFFSET($K$114:$K$163,0,R$2-$K$2-$D19+1)))*$F19))</f>
        <v xml:space="preserve"> </v>
      </c>
      <c r="S19" s="125" t="str">
        <f ca="1">IF(S$2-$K$2&lt;$D19-1," ",IF(S$2-$K$2+1&gt;'Primary inputs Alt'!$C$17,0,(SUM(OFFSET($K$114:$K$163,0,S$2-$K$2-$D19+1)))*$F19))</f>
        <v xml:space="preserve"> </v>
      </c>
      <c r="T19" s="125" t="str">
        <f ca="1">IF(T$2-$K$2&lt;$D19-1," ",IF(T$2-$K$2+1&gt;'Primary inputs Alt'!$C$17,0,(SUM(OFFSET($K$114:$K$163,0,T$2-$K$2-$D19+1)))*$F19))</f>
        <v xml:space="preserve"> </v>
      </c>
      <c r="U19" s="125" t="str">
        <f ca="1">IF(U$2-$K$2&lt;$D19-1," ",IF(U$2-$K$2+1&gt;'Primary inputs Alt'!$C$17,0,(SUM(OFFSET($K$114:$K$163,0,U$2-$K$2-$D19+1)))*$F19))</f>
        <v xml:space="preserve"> </v>
      </c>
      <c r="V19" s="125" t="str">
        <f ca="1">IF(V$2-$K$2&lt;$D19-1," ",IF(V$2-$K$2+1&gt;'Primary inputs Alt'!$C$17,0,(SUM(OFFSET($K$114:$K$163,0,V$2-$K$2-$D19+1)))*$F19))</f>
        <v xml:space="preserve"> </v>
      </c>
      <c r="W19" s="125">
        <f ca="1">IF(W$2-$K$2&lt;$D19-1," ",IF(W$2-$K$2+1&gt;'Primary inputs Alt'!$C$17,0,(SUM(OFFSET($K$114:$K$163,0,W$2-$K$2-$D19+1)))*$F19))</f>
        <v>0</v>
      </c>
      <c r="X19" s="125">
        <f ca="1">IF(X$2-$K$2&lt;$D19-1," ",IF(X$2-$K$2+1&gt;'Primary inputs Alt'!$C$17,0,(SUM(OFFSET($K$114:$K$163,0,X$2-$K$2-$D19+1)))*$F19))</f>
        <v>0</v>
      </c>
      <c r="Y19" s="125">
        <f ca="1">IF(Y$2-$K$2&lt;$D19-1," ",IF(Y$2-$K$2+1&gt;'Primary inputs Alt'!$C$17,0,(SUM(OFFSET($K$114:$K$163,0,Y$2-$K$2-$D19+1)))*$F19))</f>
        <v>0</v>
      </c>
      <c r="Z19" s="125">
        <f ca="1">IF(Z$2-$K$2&lt;$D19-1," ",IF(Z$2-$K$2+1&gt;'Primary inputs Alt'!$C$17,0,(SUM(OFFSET($K$114:$K$163,0,Z$2-$K$2-$D19+1)))*$F19))</f>
        <v>0</v>
      </c>
      <c r="AA19" s="125">
        <f ca="1">IF(AA$2-$K$2&lt;$D19-1," ",IF(AA$2-$K$2+1&gt;'Primary inputs Alt'!$C$17,0,(SUM(OFFSET($K$114:$K$163,0,AA$2-$K$2-$D19+1)))*$F19))</f>
        <v>0</v>
      </c>
      <c r="AB19" s="125">
        <f ca="1">IF(AB$2-$K$2&lt;$D19-1," ",IF(AB$2-$K$2+1&gt;'Primary inputs Alt'!$C$17,0,(SUM(OFFSET($K$114:$K$163,0,AB$2-$K$2-$D19+1)))*$F19))</f>
        <v>0</v>
      </c>
      <c r="AC19" s="125">
        <f ca="1">IF(AC$2-$K$2&lt;$D19-1," ",IF(AC$2-$K$2+1&gt;'Primary inputs Alt'!$C$17,0,(SUM(OFFSET($K$114:$K$163,0,AC$2-$K$2-$D19+1)))*$F19))</f>
        <v>0</v>
      </c>
      <c r="AD19" s="125">
        <f ca="1">IF(AD$2-$K$2&lt;$D19-1," ",IF(AD$2-$K$2+1&gt;'Primary inputs Alt'!$C$17,0,(SUM(OFFSET($K$114:$K$163,0,AD$2-$K$2-$D19+1)))*$F19))</f>
        <v>0</v>
      </c>
      <c r="AE19" s="125">
        <f ca="1">IF(AE$2-$K$2&lt;$D19-1," ",IF(AE$2-$K$2+1&gt;'Primary inputs Alt'!$C$17,0,(SUM(OFFSET($K$114:$K$163,0,AE$2-$K$2-$D19+1)))*$F19))</f>
        <v>0</v>
      </c>
      <c r="AF19" s="125">
        <f ca="1">IF(AF$2-$K$2&lt;$D19-1," ",IF(AF$2-$K$2+1&gt;'Primary inputs Alt'!$C$17,0,(SUM(OFFSET($K$114:$K$163,0,AF$2-$K$2-$D19+1)))*$F19))</f>
        <v>0</v>
      </c>
      <c r="AG19" s="125">
        <f ca="1">IF(AG$2-$K$2&lt;$D19-1," ",IF(AG$2-$K$2+1&gt;'Primary inputs Alt'!$C$17,0,(SUM(OFFSET($K$114:$K$163,0,AG$2-$K$2-$D19+1)))*$F19))</f>
        <v>0</v>
      </c>
      <c r="AH19" s="125">
        <f ca="1">IF(AH$2-$K$2&lt;$D19-1," ",IF(AH$2-$K$2+1&gt;'Primary inputs Alt'!$C$17,0,(SUM(OFFSET($K$114:$K$163,0,AH$2-$K$2-$D19+1)))*$F19))</f>
        <v>0</v>
      </c>
      <c r="AI19" s="125">
        <f ca="1">IF(AI$2-$K$2&lt;$D19-1," ",IF(AI$2-$K$2+1&gt;'Primary inputs Alt'!$C$17,0,(SUM(OFFSET($K$114:$K$163,0,AI$2-$K$2-$D19+1)))*$F19))</f>
        <v>0</v>
      </c>
      <c r="AJ19" s="125">
        <f ca="1">IF(AJ$2-$K$2&lt;$D19-1," ",IF(AJ$2-$K$2+1&gt;'Primary inputs Alt'!$C$17,0,(SUM(OFFSET($K$114:$K$163,0,AJ$2-$K$2-$D19+1)))*$F19))</f>
        <v>0</v>
      </c>
      <c r="AK19" s="125">
        <f ca="1">IF(AK$2-$K$2&lt;$D19-1," ",IF(AK$2-$K$2+1&gt;'Primary inputs Alt'!$C$17,0,(SUM(OFFSET($K$114:$K$163,0,AK$2-$K$2-$D19+1)))*$F19))</f>
        <v>0</v>
      </c>
      <c r="AL19" s="125">
        <f ca="1">IF(AL$2-$K$2&lt;$D19-1," ",IF(AL$2-$K$2+1&gt;'Primary inputs Alt'!$C$17,0,(SUM(OFFSET($K$114:$K$163,0,AL$2-$K$2-$D19+1)))*$F19))</f>
        <v>0</v>
      </c>
      <c r="AM19" s="125">
        <f ca="1">IF(AM$2-$K$2&lt;$D19-1," ",IF(AM$2-$K$2+1&gt;'Primary inputs Alt'!$C$17,0,(SUM(OFFSET($K$114:$K$163,0,AM$2-$K$2-$D19+1)))*$F19))</f>
        <v>0</v>
      </c>
      <c r="AN19" s="125">
        <f ca="1">IF(AN$2-$K$2&lt;$D19-1," ",IF(AN$2-$K$2+1&gt;'Primary inputs Alt'!$C$17,0,(SUM(OFFSET($K$114:$K$163,0,AN$2-$K$2-$D19+1)))*$F19))</f>
        <v>0</v>
      </c>
      <c r="AO19" s="125">
        <f ca="1">IF(AO$2-$K$2&lt;$D19-1," ",IF(AO$2-$K$2+1&gt;'Primary inputs Alt'!$C$17,0,(SUM(OFFSET($K$114:$K$163,0,AO$2-$K$2-$D19+1)))*$F19))</f>
        <v>0</v>
      </c>
      <c r="AP19" s="125">
        <f ca="1">IF(AP$2-$K$2&lt;$D19-1," ",IF(AP$2-$K$2+1&gt;'Primary inputs Alt'!$C$17,0,(SUM(OFFSET($K$114:$K$163,0,AP$2-$K$2-$D19+1)))*$F19))</f>
        <v>0</v>
      </c>
      <c r="AQ19" s="125">
        <f ca="1">IF(AQ$2-$K$2&lt;$D19-1," ",IF(AQ$2-$K$2+1&gt;'Primary inputs Alt'!$C$17,0,(SUM(OFFSET($K$114:$K$163,0,AQ$2-$K$2-$D19+1)))*$F19))</f>
        <v>0</v>
      </c>
      <c r="AR19" s="125">
        <f ca="1">IF(AR$2-$K$2&lt;$D19-1," ",IF(AR$2-$K$2+1&gt;'Primary inputs Alt'!$C$17,0,(SUM(OFFSET($K$114:$K$163,0,AR$2-$K$2-$D19+1)))*$F19))</f>
        <v>0</v>
      </c>
      <c r="AS19" s="125">
        <f ca="1">IF(AS$2-$K$2&lt;$D19-1," ",IF(AS$2-$K$2+1&gt;'Primary inputs Alt'!$C$17,0,(SUM(OFFSET($K$114:$K$163,0,AS$2-$K$2-$D19+1)))*$F19))</f>
        <v>0</v>
      </c>
      <c r="AT19" s="125">
        <f ca="1">IF(AT$2-$K$2&lt;$D19-1," ",IF(AT$2-$K$2+1&gt;'Primary inputs Alt'!$C$17,0,(SUM(OFFSET($K$114:$K$163,0,AT$2-$K$2-$D19+1)))*$F19))</f>
        <v>0</v>
      </c>
      <c r="AU19" s="125">
        <f ca="1">IF(AU$2-$K$2&lt;$D19-1," ",IF(AU$2-$K$2+1&gt;'Primary inputs Alt'!$C$17,0,(SUM(OFFSET($K$114:$K$163,0,AU$2-$K$2-$D19+1)))*$F19))</f>
        <v>0</v>
      </c>
      <c r="AV19" s="125">
        <f ca="1">IF(AV$2-$K$2&lt;$D19-1," ",IF(AV$2-$K$2+1&gt;'Primary inputs Alt'!$C$17,0,(SUM(OFFSET($K$114:$K$163,0,AV$2-$K$2-$D19+1)))*$F19))</f>
        <v>0</v>
      </c>
      <c r="AW19" s="125">
        <f ca="1">IF(AW$2-$K$2&lt;$D19-1," ",IF(AW$2-$K$2+1&gt;'Primary inputs Alt'!$C$17,0,(SUM(OFFSET($K$114:$K$163,0,AW$2-$K$2-$D19+1)))*$F19))</f>
        <v>0</v>
      </c>
      <c r="AX19" s="125">
        <f ca="1">IF(AX$2-$K$2&lt;$D19-1," ",IF(AX$2-$K$2+1&gt;'Primary inputs Alt'!$C$17,0,(SUM(OFFSET($K$114:$K$163,0,AX$2-$K$2-$D19+1)))*$F19))</f>
        <v>0</v>
      </c>
      <c r="AY19" s="125">
        <f ca="1">IF(AY$2-$K$2&lt;$D19-1," ",IF(AY$2-$K$2+1&gt;'Primary inputs Alt'!$C$17,0,(SUM(OFFSET($K$114:$K$163,0,AY$2-$K$2-$D19+1)))*$F19))</f>
        <v>0</v>
      </c>
      <c r="AZ19" s="125">
        <f ca="1">IF(AZ$2-$K$2&lt;$D19-1," ",IF(AZ$2-$K$2+1&gt;'Primary inputs Alt'!$C$17,0,(SUM(OFFSET($K$114:$K$163,0,AZ$2-$K$2-$D19+1)))*$F19))</f>
        <v>0</v>
      </c>
      <c r="BA19" s="125">
        <f ca="1">IF(BA$2-$K$2&lt;$D19-1," ",IF(BA$2-$K$2+1&gt;'Primary inputs Alt'!$C$17,0,(SUM(OFFSET($K$114:$K$163,0,BA$2-$K$2-$D19+1)))*$F19))</f>
        <v>0</v>
      </c>
      <c r="BB19" s="125">
        <f ca="1">IF(BB$2-$K$2&lt;$D19-1," ",IF(BB$2-$K$2+1&gt;'Primary inputs Alt'!$C$17,0,(SUM(OFFSET($K$114:$K$163,0,BB$2-$K$2-$D19+1)))*$F19))</f>
        <v>0</v>
      </c>
      <c r="BC19" s="125">
        <f ca="1">IF(BC$2-$K$2&lt;$D19-1," ",IF(BC$2-$K$2+1&gt;'Primary inputs Alt'!$C$17,0,(SUM(OFFSET($K$114:$K$163,0,BC$2-$K$2-$D19+1)))*$F19))</f>
        <v>0</v>
      </c>
      <c r="BD19" s="125">
        <f ca="1">IF(BD$2-$K$2&lt;$D19-1," ",IF(BD$2-$K$2+1&gt;'Primary inputs Alt'!$C$17,0,(SUM(OFFSET($K$114:$K$163,0,BD$2-$K$2-$D19+1)))*$F19))</f>
        <v>0</v>
      </c>
      <c r="BE19" s="125">
        <f ca="1">IF(BE$2-$K$2&lt;$D19-1," ",IF(BE$2-$K$2+1&gt;'Primary inputs Alt'!$C$17,0,(SUM(OFFSET($K$114:$K$163,0,BE$2-$K$2-$D19+1)))*$F19))</f>
        <v>0</v>
      </c>
      <c r="BF19" s="125">
        <f ca="1">IF(BF$2-$K$2&lt;$D19-1," ",IF(BF$2-$K$2+1&gt;'Primary inputs Alt'!$C$17,0,(SUM(OFFSET($K$114:$K$163,0,BF$2-$K$2-$D19+1)))*$F19))</f>
        <v>0</v>
      </c>
      <c r="BG19" s="125">
        <f ca="1">IF(BG$2-$K$2&lt;$D19-1," ",IF(BG$2-$K$2+1&gt;'Primary inputs Alt'!$C$17,0,(SUM(OFFSET($K$114:$K$163,0,BG$2-$K$2-$D19+1)))*$F19))</f>
        <v>0</v>
      </c>
      <c r="BH19" s="125">
        <f ca="1">IF(BH$2-$K$2&lt;$D19-1," ",IF(BH$2-$K$2+1&gt;'Primary inputs Alt'!$C$17,0,(SUM(OFFSET($K$114:$K$163,0,BH$2-$K$2-$D19+1)))*$F19))</f>
        <v>0</v>
      </c>
    </row>
    <row r="20" spans="1:60">
      <c r="A20" s="104"/>
      <c r="B20" s="104"/>
      <c r="C20" s="104"/>
      <c r="D20" s="167">
        <v>14</v>
      </c>
      <c r="E20" t="s">
        <v>208</v>
      </c>
      <c r="F20" s="104">
        <f ca="1">OFFSET('Primary inputs Alt'!$E$12,0,'Calculations Alt'!$D20-1)</f>
        <v>0</v>
      </c>
      <c r="G20" s="104"/>
      <c r="H20" s="104"/>
      <c r="I20" s="104"/>
      <c r="J20" s="104"/>
      <c r="K20" s="125" t="str">
        <f ca="1">IF(K$2-$K$2&lt;$D20-1," ",IF(K$2-$K$2+1&gt;'Primary inputs Alt'!$C$17,0,(SUM(OFFSET($K$114:$K$163,0,K$2-$K$2-$D20+1)))*$F20))</f>
        <v xml:space="preserve"> </v>
      </c>
      <c r="L20" s="125" t="str">
        <f ca="1">IF(L$2-$K$2&lt;$D20-1," ",IF(L$2-$K$2+1&gt;'Primary inputs Alt'!$C$17,0,(SUM(OFFSET($K$114:$K$163,0,L$2-$K$2-$D20+1)))*$F20))</f>
        <v xml:space="preserve"> </v>
      </c>
      <c r="M20" s="125" t="str">
        <f ca="1">IF(M$2-$K$2&lt;$D20-1," ",IF(M$2-$K$2+1&gt;'Primary inputs Alt'!$C$17,0,(SUM(OFFSET($K$114:$K$163,0,M$2-$K$2-$D20+1)))*$F20))</f>
        <v xml:space="preserve"> </v>
      </c>
      <c r="N20" s="125" t="str">
        <f ca="1">IF(N$2-$K$2&lt;$D20-1," ",IF(N$2-$K$2+1&gt;'Primary inputs Alt'!$C$17,0,(SUM(OFFSET($K$114:$K$163,0,N$2-$K$2-$D20+1)))*$F20))</f>
        <v xml:space="preserve"> </v>
      </c>
      <c r="O20" s="125" t="str">
        <f ca="1">IF(O$2-$K$2&lt;$D20-1," ",IF(O$2-$K$2+1&gt;'Primary inputs Alt'!$C$17,0,(SUM(OFFSET($K$114:$K$163,0,O$2-$K$2-$D20+1)))*$F20))</f>
        <v xml:space="preserve"> </v>
      </c>
      <c r="P20" s="125" t="str">
        <f ca="1">IF(P$2-$K$2&lt;$D20-1," ",IF(P$2-$K$2+1&gt;'Primary inputs Alt'!$C$17,0,(SUM(OFFSET($K$114:$K$163,0,P$2-$K$2-$D20+1)))*$F20))</f>
        <v xml:space="preserve"> </v>
      </c>
      <c r="Q20" s="125" t="str">
        <f ca="1">IF(Q$2-$K$2&lt;$D20-1," ",IF(Q$2-$K$2+1&gt;'Primary inputs Alt'!$C$17,0,(SUM(OFFSET($K$114:$K$163,0,Q$2-$K$2-$D20+1)))*$F20))</f>
        <v xml:space="preserve"> </v>
      </c>
      <c r="R20" s="125" t="str">
        <f ca="1">IF(R$2-$K$2&lt;$D20-1," ",IF(R$2-$K$2+1&gt;'Primary inputs Alt'!$C$17,0,(SUM(OFFSET($K$114:$K$163,0,R$2-$K$2-$D20+1)))*$F20))</f>
        <v xml:space="preserve"> </v>
      </c>
      <c r="S20" s="125" t="str">
        <f ca="1">IF(S$2-$K$2&lt;$D20-1," ",IF(S$2-$K$2+1&gt;'Primary inputs Alt'!$C$17,0,(SUM(OFFSET($K$114:$K$163,0,S$2-$K$2-$D20+1)))*$F20))</f>
        <v xml:space="preserve"> </v>
      </c>
      <c r="T20" s="125" t="str">
        <f ca="1">IF(T$2-$K$2&lt;$D20-1," ",IF(T$2-$K$2+1&gt;'Primary inputs Alt'!$C$17,0,(SUM(OFFSET($K$114:$K$163,0,T$2-$K$2-$D20+1)))*$F20))</f>
        <v xml:space="preserve"> </v>
      </c>
      <c r="U20" s="125" t="str">
        <f ca="1">IF(U$2-$K$2&lt;$D20-1," ",IF(U$2-$K$2+1&gt;'Primary inputs Alt'!$C$17,0,(SUM(OFFSET($K$114:$K$163,0,U$2-$K$2-$D20+1)))*$F20))</f>
        <v xml:space="preserve"> </v>
      </c>
      <c r="V20" s="125" t="str">
        <f ca="1">IF(V$2-$K$2&lt;$D20-1," ",IF(V$2-$K$2+1&gt;'Primary inputs Alt'!$C$17,0,(SUM(OFFSET($K$114:$K$163,0,V$2-$K$2-$D20+1)))*$F20))</f>
        <v xml:space="preserve"> </v>
      </c>
      <c r="W20" s="125" t="str">
        <f ca="1">IF(W$2-$K$2&lt;$D20-1," ",IF(W$2-$K$2+1&gt;'Primary inputs Alt'!$C$17,0,(SUM(OFFSET($K$114:$K$163,0,W$2-$K$2-$D20+1)))*$F20))</f>
        <v xml:space="preserve"> </v>
      </c>
      <c r="X20" s="125">
        <f ca="1">IF(X$2-$K$2&lt;$D20-1," ",IF(X$2-$K$2+1&gt;'Primary inputs Alt'!$C$17,0,(SUM(OFFSET($K$114:$K$163,0,X$2-$K$2-$D20+1)))*$F20))</f>
        <v>0</v>
      </c>
      <c r="Y20" s="125">
        <f ca="1">IF(Y$2-$K$2&lt;$D20-1," ",IF(Y$2-$K$2+1&gt;'Primary inputs Alt'!$C$17,0,(SUM(OFFSET($K$114:$K$163,0,Y$2-$K$2-$D20+1)))*$F20))</f>
        <v>0</v>
      </c>
      <c r="Z20" s="125">
        <f ca="1">IF(Z$2-$K$2&lt;$D20-1," ",IF(Z$2-$K$2+1&gt;'Primary inputs Alt'!$C$17,0,(SUM(OFFSET($K$114:$K$163,0,Z$2-$K$2-$D20+1)))*$F20))</f>
        <v>0</v>
      </c>
      <c r="AA20" s="125">
        <f ca="1">IF(AA$2-$K$2&lt;$D20-1," ",IF(AA$2-$K$2+1&gt;'Primary inputs Alt'!$C$17,0,(SUM(OFFSET($K$114:$K$163,0,AA$2-$K$2-$D20+1)))*$F20))</f>
        <v>0</v>
      </c>
      <c r="AB20" s="125">
        <f ca="1">IF(AB$2-$K$2&lt;$D20-1," ",IF(AB$2-$K$2+1&gt;'Primary inputs Alt'!$C$17,0,(SUM(OFFSET($K$114:$K$163,0,AB$2-$K$2-$D20+1)))*$F20))</f>
        <v>0</v>
      </c>
      <c r="AC20" s="125">
        <f ca="1">IF(AC$2-$K$2&lt;$D20-1," ",IF(AC$2-$K$2+1&gt;'Primary inputs Alt'!$C$17,0,(SUM(OFFSET($K$114:$K$163,0,AC$2-$K$2-$D20+1)))*$F20))</f>
        <v>0</v>
      </c>
      <c r="AD20" s="125">
        <f ca="1">IF(AD$2-$K$2&lt;$D20-1," ",IF(AD$2-$K$2+1&gt;'Primary inputs Alt'!$C$17,0,(SUM(OFFSET($K$114:$K$163,0,AD$2-$K$2-$D20+1)))*$F20))</f>
        <v>0</v>
      </c>
      <c r="AE20" s="125">
        <f ca="1">IF(AE$2-$K$2&lt;$D20-1," ",IF(AE$2-$K$2+1&gt;'Primary inputs Alt'!$C$17,0,(SUM(OFFSET($K$114:$K$163,0,AE$2-$K$2-$D20+1)))*$F20))</f>
        <v>0</v>
      </c>
      <c r="AF20" s="125">
        <f ca="1">IF(AF$2-$K$2&lt;$D20-1," ",IF(AF$2-$K$2+1&gt;'Primary inputs Alt'!$C$17,0,(SUM(OFFSET($K$114:$K$163,0,AF$2-$K$2-$D20+1)))*$F20))</f>
        <v>0</v>
      </c>
      <c r="AG20" s="125">
        <f ca="1">IF(AG$2-$K$2&lt;$D20-1," ",IF(AG$2-$K$2+1&gt;'Primary inputs Alt'!$C$17,0,(SUM(OFFSET($K$114:$K$163,0,AG$2-$K$2-$D20+1)))*$F20))</f>
        <v>0</v>
      </c>
      <c r="AH20" s="125">
        <f ca="1">IF(AH$2-$K$2&lt;$D20-1," ",IF(AH$2-$K$2+1&gt;'Primary inputs Alt'!$C$17,0,(SUM(OFFSET($K$114:$K$163,0,AH$2-$K$2-$D20+1)))*$F20))</f>
        <v>0</v>
      </c>
      <c r="AI20" s="125">
        <f ca="1">IF(AI$2-$K$2&lt;$D20-1," ",IF(AI$2-$K$2+1&gt;'Primary inputs Alt'!$C$17,0,(SUM(OFFSET($K$114:$K$163,0,AI$2-$K$2-$D20+1)))*$F20))</f>
        <v>0</v>
      </c>
      <c r="AJ20" s="125">
        <f ca="1">IF(AJ$2-$K$2&lt;$D20-1," ",IF(AJ$2-$K$2+1&gt;'Primary inputs Alt'!$C$17,0,(SUM(OFFSET($K$114:$K$163,0,AJ$2-$K$2-$D20+1)))*$F20))</f>
        <v>0</v>
      </c>
      <c r="AK20" s="125">
        <f ca="1">IF(AK$2-$K$2&lt;$D20-1," ",IF(AK$2-$K$2+1&gt;'Primary inputs Alt'!$C$17,0,(SUM(OFFSET($K$114:$K$163,0,AK$2-$K$2-$D20+1)))*$F20))</f>
        <v>0</v>
      </c>
      <c r="AL20" s="125">
        <f ca="1">IF(AL$2-$K$2&lt;$D20-1," ",IF(AL$2-$K$2+1&gt;'Primary inputs Alt'!$C$17,0,(SUM(OFFSET($K$114:$K$163,0,AL$2-$K$2-$D20+1)))*$F20))</f>
        <v>0</v>
      </c>
      <c r="AM20" s="125">
        <f ca="1">IF(AM$2-$K$2&lt;$D20-1," ",IF(AM$2-$K$2+1&gt;'Primary inputs Alt'!$C$17,0,(SUM(OFFSET($K$114:$K$163,0,AM$2-$K$2-$D20+1)))*$F20))</f>
        <v>0</v>
      </c>
      <c r="AN20" s="125">
        <f ca="1">IF(AN$2-$K$2&lt;$D20-1," ",IF(AN$2-$K$2+1&gt;'Primary inputs Alt'!$C$17,0,(SUM(OFFSET($K$114:$K$163,0,AN$2-$K$2-$D20+1)))*$F20))</f>
        <v>0</v>
      </c>
      <c r="AO20" s="125">
        <f ca="1">IF(AO$2-$K$2&lt;$D20-1," ",IF(AO$2-$K$2+1&gt;'Primary inputs Alt'!$C$17,0,(SUM(OFFSET($K$114:$K$163,0,AO$2-$K$2-$D20+1)))*$F20))</f>
        <v>0</v>
      </c>
      <c r="AP20" s="125">
        <f ca="1">IF(AP$2-$K$2&lt;$D20-1," ",IF(AP$2-$K$2+1&gt;'Primary inputs Alt'!$C$17,0,(SUM(OFFSET($K$114:$K$163,0,AP$2-$K$2-$D20+1)))*$F20))</f>
        <v>0</v>
      </c>
      <c r="AQ20" s="125">
        <f ca="1">IF(AQ$2-$K$2&lt;$D20-1," ",IF(AQ$2-$K$2+1&gt;'Primary inputs Alt'!$C$17,0,(SUM(OFFSET($K$114:$K$163,0,AQ$2-$K$2-$D20+1)))*$F20))</f>
        <v>0</v>
      </c>
      <c r="AR20" s="125">
        <f ca="1">IF(AR$2-$K$2&lt;$D20-1," ",IF(AR$2-$K$2+1&gt;'Primary inputs Alt'!$C$17,0,(SUM(OFFSET($K$114:$K$163,0,AR$2-$K$2-$D20+1)))*$F20))</f>
        <v>0</v>
      </c>
      <c r="AS20" s="125">
        <f ca="1">IF(AS$2-$K$2&lt;$D20-1," ",IF(AS$2-$K$2+1&gt;'Primary inputs Alt'!$C$17,0,(SUM(OFFSET($K$114:$K$163,0,AS$2-$K$2-$D20+1)))*$F20))</f>
        <v>0</v>
      </c>
      <c r="AT20" s="125">
        <f ca="1">IF(AT$2-$K$2&lt;$D20-1," ",IF(AT$2-$K$2+1&gt;'Primary inputs Alt'!$C$17,0,(SUM(OFFSET($K$114:$K$163,0,AT$2-$K$2-$D20+1)))*$F20))</f>
        <v>0</v>
      </c>
      <c r="AU20" s="125">
        <f ca="1">IF(AU$2-$K$2&lt;$D20-1," ",IF(AU$2-$K$2+1&gt;'Primary inputs Alt'!$C$17,0,(SUM(OFFSET($K$114:$K$163,0,AU$2-$K$2-$D20+1)))*$F20))</f>
        <v>0</v>
      </c>
      <c r="AV20" s="125">
        <f ca="1">IF(AV$2-$K$2&lt;$D20-1," ",IF(AV$2-$K$2+1&gt;'Primary inputs Alt'!$C$17,0,(SUM(OFFSET($K$114:$K$163,0,AV$2-$K$2-$D20+1)))*$F20))</f>
        <v>0</v>
      </c>
      <c r="AW20" s="125">
        <f ca="1">IF(AW$2-$K$2&lt;$D20-1," ",IF(AW$2-$K$2+1&gt;'Primary inputs Alt'!$C$17,0,(SUM(OFFSET($K$114:$K$163,0,AW$2-$K$2-$D20+1)))*$F20))</f>
        <v>0</v>
      </c>
      <c r="AX20" s="125">
        <f ca="1">IF(AX$2-$K$2&lt;$D20-1," ",IF(AX$2-$K$2+1&gt;'Primary inputs Alt'!$C$17,0,(SUM(OFFSET($K$114:$K$163,0,AX$2-$K$2-$D20+1)))*$F20))</f>
        <v>0</v>
      </c>
      <c r="AY20" s="125">
        <f ca="1">IF(AY$2-$K$2&lt;$D20-1," ",IF(AY$2-$K$2+1&gt;'Primary inputs Alt'!$C$17,0,(SUM(OFFSET($K$114:$K$163,0,AY$2-$K$2-$D20+1)))*$F20))</f>
        <v>0</v>
      </c>
      <c r="AZ20" s="125">
        <f ca="1">IF(AZ$2-$K$2&lt;$D20-1," ",IF(AZ$2-$K$2+1&gt;'Primary inputs Alt'!$C$17,0,(SUM(OFFSET($K$114:$K$163,0,AZ$2-$K$2-$D20+1)))*$F20))</f>
        <v>0</v>
      </c>
      <c r="BA20" s="125">
        <f ca="1">IF(BA$2-$K$2&lt;$D20-1," ",IF(BA$2-$K$2+1&gt;'Primary inputs Alt'!$C$17,0,(SUM(OFFSET($K$114:$K$163,0,BA$2-$K$2-$D20+1)))*$F20))</f>
        <v>0</v>
      </c>
      <c r="BB20" s="125">
        <f ca="1">IF(BB$2-$K$2&lt;$D20-1," ",IF(BB$2-$K$2+1&gt;'Primary inputs Alt'!$C$17,0,(SUM(OFFSET($K$114:$K$163,0,BB$2-$K$2-$D20+1)))*$F20))</f>
        <v>0</v>
      </c>
      <c r="BC20" s="125">
        <f ca="1">IF(BC$2-$K$2&lt;$D20-1," ",IF(BC$2-$K$2+1&gt;'Primary inputs Alt'!$C$17,0,(SUM(OFFSET($K$114:$K$163,0,BC$2-$K$2-$D20+1)))*$F20))</f>
        <v>0</v>
      </c>
      <c r="BD20" s="125">
        <f ca="1">IF(BD$2-$K$2&lt;$D20-1," ",IF(BD$2-$K$2+1&gt;'Primary inputs Alt'!$C$17,0,(SUM(OFFSET($K$114:$K$163,0,BD$2-$K$2-$D20+1)))*$F20))</f>
        <v>0</v>
      </c>
      <c r="BE20" s="125">
        <f ca="1">IF(BE$2-$K$2&lt;$D20-1," ",IF(BE$2-$K$2+1&gt;'Primary inputs Alt'!$C$17,0,(SUM(OFFSET($K$114:$K$163,0,BE$2-$K$2-$D20+1)))*$F20))</f>
        <v>0</v>
      </c>
      <c r="BF20" s="125">
        <f ca="1">IF(BF$2-$K$2&lt;$D20-1," ",IF(BF$2-$K$2+1&gt;'Primary inputs Alt'!$C$17,0,(SUM(OFFSET($K$114:$K$163,0,BF$2-$K$2-$D20+1)))*$F20))</f>
        <v>0</v>
      </c>
      <c r="BG20" s="125">
        <f ca="1">IF(BG$2-$K$2&lt;$D20-1," ",IF(BG$2-$K$2+1&gt;'Primary inputs Alt'!$C$17,0,(SUM(OFFSET($K$114:$K$163,0,BG$2-$K$2-$D20+1)))*$F20))</f>
        <v>0</v>
      </c>
      <c r="BH20" s="125">
        <f ca="1">IF(BH$2-$K$2&lt;$D20-1," ",IF(BH$2-$K$2+1&gt;'Primary inputs Alt'!$C$17,0,(SUM(OFFSET($K$114:$K$163,0,BH$2-$K$2-$D20+1)))*$F20))</f>
        <v>0</v>
      </c>
    </row>
    <row r="21" spans="1:60">
      <c r="A21" s="104"/>
      <c r="B21" s="104"/>
      <c r="C21" s="104"/>
      <c r="D21" s="167">
        <v>15</v>
      </c>
      <c r="E21" t="s">
        <v>209</v>
      </c>
      <c r="F21" s="104">
        <f ca="1">OFFSET('Primary inputs Alt'!$E$12,0,'Calculations Alt'!$D21-1)</f>
        <v>0</v>
      </c>
      <c r="G21" s="104"/>
      <c r="H21" s="104"/>
      <c r="I21" s="104"/>
      <c r="J21" s="104"/>
      <c r="K21" s="125" t="str">
        <f ca="1">IF(K$2-$K$2&lt;$D21-1," ",IF(K$2-$K$2+1&gt;'Primary inputs Alt'!$C$17,0,(SUM(OFFSET($K$114:$K$163,0,K$2-$K$2-$D21+1)))*$F21))</f>
        <v xml:space="preserve"> </v>
      </c>
      <c r="L21" s="125" t="str">
        <f ca="1">IF(L$2-$K$2&lt;$D21-1," ",IF(L$2-$K$2+1&gt;'Primary inputs Alt'!$C$17,0,(SUM(OFFSET($K$114:$K$163,0,L$2-$K$2-$D21+1)))*$F21))</f>
        <v xml:space="preserve"> </v>
      </c>
      <c r="M21" s="125" t="str">
        <f ca="1">IF(M$2-$K$2&lt;$D21-1," ",IF(M$2-$K$2+1&gt;'Primary inputs Alt'!$C$17,0,(SUM(OFFSET($K$114:$K$163,0,M$2-$K$2-$D21+1)))*$F21))</f>
        <v xml:space="preserve"> </v>
      </c>
      <c r="N21" s="125" t="str">
        <f ca="1">IF(N$2-$K$2&lt;$D21-1," ",IF(N$2-$K$2+1&gt;'Primary inputs Alt'!$C$17,0,(SUM(OFFSET($K$114:$K$163,0,N$2-$K$2-$D21+1)))*$F21))</f>
        <v xml:space="preserve"> </v>
      </c>
      <c r="O21" s="125" t="str">
        <f ca="1">IF(O$2-$K$2&lt;$D21-1," ",IF(O$2-$K$2+1&gt;'Primary inputs Alt'!$C$17,0,(SUM(OFFSET($K$114:$K$163,0,O$2-$K$2-$D21+1)))*$F21))</f>
        <v xml:space="preserve"> </v>
      </c>
      <c r="P21" s="125" t="str">
        <f ca="1">IF(P$2-$K$2&lt;$D21-1," ",IF(P$2-$K$2+1&gt;'Primary inputs Alt'!$C$17,0,(SUM(OFFSET($K$114:$K$163,0,P$2-$K$2-$D21+1)))*$F21))</f>
        <v xml:space="preserve"> </v>
      </c>
      <c r="Q21" s="125" t="str">
        <f ca="1">IF(Q$2-$K$2&lt;$D21-1," ",IF(Q$2-$K$2+1&gt;'Primary inputs Alt'!$C$17,0,(SUM(OFFSET($K$114:$K$163,0,Q$2-$K$2-$D21+1)))*$F21))</f>
        <v xml:space="preserve"> </v>
      </c>
      <c r="R21" s="125" t="str">
        <f ca="1">IF(R$2-$K$2&lt;$D21-1," ",IF(R$2-$K$2+1&gt;'Primary inputs Alt'!$C$17,0,(SUM(OFFSET($K$114:$K$163,0,R$2-$K$2-$D21+1)))*$F21))</f>
        <v xml:space="preserve"> </v>
      </c>
      <c r="S21" s="125" t="str">
        <f ca="1">IF(S$2-$K$2&lt;$D21-1," ",IF(S$2-$K$2+1&gt;'Primary inputs Alt'!$C$17,0,(SUM(OFFSET($K$114:$K$163,0,S$2-$K$2-$D21+1)))*$F21))</f>
        <v xml:space="preserve"> </v>
      </c>
      <c r="T21" s="125" t="str">
        <f ca="1">IF(T$2-$K$2&lt;$D21-1," ",IF(T$2-$K$2+1&gt;'Primary inputs Alt'!$C$17,0,(SUM(OFFSET($K$114:$K$163,0,T$2-$K$2-$D21+1)))*$F21))</f>
        <v xml:space="preserve"> </v>
      </c>
      <c r="U21" s="125" t="str">
        <f ca="1">IF(U$2-$K$2&lt;$D21-1," ",IF(U$2-$K$2+1&gt;'Primary inputs Alt'!$C$17,0,(SUM(OFFSET($K$114:$K$163,0,U$2-$K$2-$D21+1)))*$F21))</f>
        <v xml:space="preserve"> </v>
      </c>
      <c r="V21" s="125" t="str">
        <f ca="1">IF(V$2-$K$2&lt;$D21-1," ",IF(V$2-$K$2+1&gt;'Primary inputs Alt'!$C$17,0,(SUM(OFFSET($K$114:$K$163,0,V$2-$K$2-$D21+1)))*$F21))</f>
        <v xml:space="preserve"> </v>
      </c>
      <c r="W21" s="125" t="str">
        <f ca="1">IF(W$2-$K$2&lt;$D21-1," ",IF(W$2-$K$2+1&gt;'Primary inputs Alt'!$C$17,0,(SUM(OFFSET($K$114:$K$163,0,W$2-$K$2-$D21+1)))*$F21))</f>
        <v xml:space="preserve"> </v>
      </c>
      <c r="X21" s="125" t="str">
        <f ca="1">IF(X$2-$K$2&lt;$D21-1," ",IF(X$2-$K$2+1&gt;'Primary inputs Alt'!$C$17,0,(SUM(OFFSET($K$114:$K$163,0,X$2-$K$2-$D21+1)))*$F21))</f>
        <v xml:space="preserve"> </v>
      </c>
      <c r="Y21" s="125">
        <f ca="1">IF(Y$2-$K$2&lt;$D21-1," ",IF(Y$2-$K$2+1&gt;'Primary inputs Alt'!$C$17,0,(SUM(OFFSET($K$114:$K$163,0,Y$2-$K$2-$D21+1)))*$F21))</f>
        <v>0</v>
      </c>
      <c r="Z21" s="125">
        <f ca="1">IF(Z$2-$K$2&lt;$D21-1," ",IF(Z$2-$K$2+1&gt;'Primary inputs Alt'!$C$17,0,(SUM(OFFSET($K$114:$K$163,0,Z$2-$K$2-$D21+1)))*$F21))</f>
        <v>0</v>
      </c>
      <c r="AA21" s="125">
        <f ca="1">IF(AA$2-$K$2&lt;$D21-1," ",IF(AA$2-$K$2+1&gt;'Primary inputs Alt'!$C$17,0,(SUM(OFFSET($K$114:$K$163,0,AA$2-$K$2-$D21+1)))*$F21))</f>
        <v>0</v>
      </c>
      <c r="AB21" s="125">
        <f ca="1">IF(AB$2-$K$2&lt;$D21-1," ",IF(AB$2-$K$2+1&gt;'Primary inputs Alt'!$C$17,0,(SUM(OFFSET($K$114:$K$163,0,AB$2-$K$2-$D21+1)))*$F21))</f>
        <v>0</v>
      </c>
      <c r="AC21" s="125">
        <f ca="1">IF(AC$2-$K$2&lt;$D21-1," ",IF(AC$2-$K$2+1&gt;'Primary inputs Alt'!$C$17,0,(SUM(OFFSET($K$114:$K$163,0,AC$2-$K$2-$D21+1)))*$F21))</f>
        <v>0</v>
      </c>
      <c r="AD21" s="125">
        <f ca="1">IF(AD$2-$K$2&lt;$D21-1," ",IF(AD$2-$K$2+1&gt;'Primary inputs Alt'!$C$17,0,(SUM(OFFSET($K$114:$K$163,0,AD$2-$K$2-$D21+1)))*$F21))</f>
        <v>0</v>
      </c>
      <c r="AE21" s="125">
        <f ca="1">IF(AE$2-$K$2&lt;$D21-1," ",IF(AE$2-$K$2+1&gt;'Primary inputs Alt'!$C$17,0,(SUM(OFFSET($K$114:$K$163,0,AE$2-$K$2-$D21+1)))*$F21))</f>
        <v>0</v>
      </c>
      <c r="AF21" s="125">
        <f ca="1">IF(AF$2-$K$2&lt;$D21-1," ",IF(AF$2-$K$2+1&gt;'Primary inputs Alt'!$C$17,0,(SUM(OFFSET($K$114:$K$163,0,AF$2-$K$2-$D21+1)))*$F21))</f>
        <v>0</v>
      </c>
      <c r="AG21" s="125">
        <f ca="1">IF(AG$2-$K$2&lt;$D21-1," ",IF(AG$2-$K$2+1&gt;'Primary inputs Alt'!$C$17,0,(SUM(OFFSET($K$114:$K$163,0,AG$2-$K$2-$D21+1)))*$F21))</f>
        <v>0</v>
      </c>
      <c r="AH21" s="125">
        <f ca="1">IF(AH$2-$K$2&lt;$D21-1," ",IF(AH$2-$K$2+1&gt;'Primary inputs Alt'!$C$17,0,(SUM(OFFSET($K$114:$K$163,0,AH$2-$K$2-$D21+1)))*$F21))</f>
        <v>0</v>
      </c>
      <c r="AI21" s="125">
        <f ca="1">IF(AI$2-$K$2&lt;$D21-1," ",IF(AI$2-$K$2+1&gt;'Primary inputs Alt'!$C$17,0,(SUM(OFFSET($K$114:$K$163,0,AI$2-$K$2-$D21+1)))*$F21))</f>
        <v>0</v>
      </c>
      <c r="AJ21" s="125">
        <f ca="1">IF(AJ$2-$K$2&lt;$D21-1," ",IF(AJ$2-$K$2+1&gt;'Primary inputs Alt'!$C$17,0,(SUM(OFFSET($K$114:$K$163,0,AJ$2-$K$2-$D21+1)))*$F21))</f>
        <v>0</v>
      </c>
      <c r="AK21" s="125">
        <f ca="1">IF(AK$2-$K$2&lt;$D21-1," ",IF(AK$2-$K$2+1&gt;'Primary inputs Alt'!$C$17,0,(SUM(OFFSET($K$114:$K$163,0,AK$2-$K$2-$D21+1)))*$F21))</f>
        <v>0</v>
      </c>
      <c r="AL21" s="125">
        <f ca="1">IF(AL$2-$K$2&lt;$D21-1," ",IF(AL$2-$K$2+1&gt;'Primary inputs Alt'!$C$17,0,(SUM(OFFSET($K$114:$K$163,0,AL$2-$K$2-$D21+1)))*$F21))</f>
        <v>0</v>
      </c>
      <c r="AM21" s="125">
        <f ca="1">IF(AM$2-$K$2&lt;$D21-1," ",IF(AM$2-$K$2+1&gt;'Primary inputs Alt'!$C$17,0,(SUM(OFFSET($K$114:$K$163,0,AM$2-$K$2-$D21+1)))*$F21))</f>
        <v>0</v>
      </c>
      <c r="AN21" s="125">
        <f ca="1">IF(AN$2-$K$2&lt;$D21-1," ",IF(AN$2-$K$2+1&gt;'Primary inputs Alt'!$C$17,0,(SUM(OFFSET($K$114:$K$163,0,AN$2-$K$2-$D21+1)))*$F21))</f>
        <v>0</v>
      </c>
      <c r="AO21" s="125">
        <f ca="1">IF(AO$2-$K$2&lt;$D21-1," ",IF(AO$2-$K$2+1&gt;'Primary inputs Alt'!$C$17,0,(SUM(OFFSET($K$114:$K$163,0,AO$2-$K$2-$D21+1)))*$F21))</f>
        <v>0</v>
      </c>
      <c r="AP21" s="125">
        <f ca="1">IF(AP$2-$K$2&lt;$D21-1," ",IF(AP$2-$K$2+1&gt;'Primary inputs Alt'!$C$17,0,(SUM(OFFSET($K$114:$K$163,0,AP$2-$K$2-$D21+1)))*$F21))</f>
        <v>0</v>
      </c>
      <c r="AQ21" s="125">
        <f ca="1">IF(AQ$2-$K$2&lt;$D21-1," ",IF(AQ$2-$K$2+1&gt;'Primary inputs Alt'!$C$17,0,(SUM(OFFSET($K$114:$K$163,0,AQ$2-$K$2-$D21+1)))*$F21))</f>
        <v>0</v>
      </c>
      <c r="AR21" s="125">
        <f ca="1">IF(AR$2-$K$2&lt;$D21-1," ",IF(AR$2-$K$2+1&gt;'Primary inputs Alt'!$C$17,0,(SUM(OFFSET($K$114:$K$163,0,AR$2-$K$2-$D21+1)))*$F21))</f>
        <v>0</v>
      </c>
      <c r="AS21" s="125">
        <f ca="1">IF(AS$2-$K$2&lt;$D21-1," ",IF(AS$2-$K$2+1&gt;'Primary inputs Alt'!$C$17,0,(SUM(OFFSET($K$114:$K$163,0,AS$2-$K$2-$D21+1)))*$F21))</f>
        <v>0</v>
      </c>
      <c r="AT21" s="125">
        <f ca="1">IF(AT$2-$K$2&lt;$D21-1," ",IF(AT$2-$K$2+1&gt;'Primary inputs Alt'!$C$17,0,(SUM(OFFSET($K$114:$K$163,0,AT$2-$K$2-$D21+1)))*$F21))</f>
        <v>0</v>
      </c>
      <c r="AU21" s="125">
        <f ca="1">IF(AU$2-$K$2&lt;$D21-1," ",IF(AU$2-$K$2+1&gt;'Primary inputs Alt'!$C$17,0,(SUM(OFFSET($K$114:$K$163,0,AU$2-$K$2-$D21+1)))*$F21))</f>
        <v>0</v>
      </c>
      <c r="AV21" s="125">
        <f ca="1">IF(AV$2-$K$2&lt;$D21-1," ",IF(AV$2-$K$2+1&gt;'Primary inputs Alt'!$C$17,0,(SUM(OFFSET($K$114:$K$163,0,AV$2-$K$2-$D21+1)))*$F21))</f>
        <v>0</v>
      </c>
      <c r="AW21" s="125">
        <f ca="1">IF(AW$2-$K$2&lt;$D21-1," ",IF(AW$2-$K$2+1&gt;'Primary inputs Alt'!$C$17,0,(SUM(OFFSET($K$114:$K$163,0,AW$2-$K$2-$D21+1)))*$F21))</f>
        <v>0</v>
      </c>
      <c r="AX21" s="125">
        <f ca="1">IF(AX$2-$K$2&lt;$D21-1," ",IF(AX$2-$K$2+1&gt;'Primary inputs Alt'!$C$17,0,(SUM(OFFSET($K$114:$K$163,0,AX$2-$K$2-$D21+1)))*$F21))</f>
        <v>0</v>
      </c>
      <c r="AY21" s="125">
        <f ca="1">IF(AY$2-$K$2&lt;$D21-1," ",IF(AY$2-$K$2+1&gt;'Primary inputs Alt'!$C$17,0,(SUM(OFFSET($K$114:$K$163,0,AY$2-$K$2-$D21+1)))*$F21))</f>
        <v>0</v>
      </c>
      <c r="AZ21" s="125">
        <f ca="1">IF(AZ$2-$K$2&lt;$D21-1," ",IF(AZ$2-$K$2+1&gt;'Primary inputs Alt'!$C$17,0,(SUM(OFFSET($K$114:$K$163,0,AZ$2-$K$2-$D21+1)))*$F21))</f>
        <v>0</v>
      </c>
      <c r="BA21" s="125">
        <f ca="1">IF(BA$2-$K$2&lt;$D21-1," ",IF(BA$2-$K$2+1&gt;'Primary inputs Alt'!$C$17,0,(SUM(OFFSET($K$114:$K$163,0,BA$2-$K$2-$D21+1)))*$F21))</f>
        <v>0</v>
      </c>
      <c r="BB21" s="125">
        <f ca="1">IF(BB$2-$K$2&lt;$D21-1," ",IF(BB$2-$K$2+1&gt;'Primary inputs Alt'!$C$17,0,(SUM(OFFSET($K$114:$K$163,0,BB$2-$K$2-$D21+1)))*$F21))</f>
        <v>0</v>
      </c>
      <c r="BC21" s="125">
        <f ca="1">IF(BC$2-$K$2&lt;$D21-1," ",IF(BC$2-$K$2+1&gt;'Primary inputs Alt'!$C$17,0,(SUM(OFFSET($K$114:$K$163,0,BC$2-$K$2-$D21+1)))*$F21))</f>
        <v>0</v>
      </c>
      <c r="BD21" s="125">
        <f ca="1">IF(BD$2-$K$2&lt;$D21-1," ",IF(BD$2-$K$2+1&gt;'Primary inputs Alt'!$C$17,0,(SUM(OFFSET($K$114:$K$163,0,BD$2-$K$2-$D21+1)))*$F21))</f>
        <v>0</v>
      </c>
      <c r="BE21" s="125">
        <f ca="1">IF(BE$2-$K$2&lt;$D21-1," ",IF(BE$2-$K$2+1&gt;'Primary inputs Alt'!$C$17,0,(SUM(OFFSET($K$114:$K$163,0,BE$2-$K$2-$D21+1)))*$F21))</f>
        <v>0</v>
      </c>
      <c r="BF21" s="125">
        <f ca="1">IF(BF$2-$K$2&lt;$D21-1," ",IF(BF$2-$K$2+1&gt;'Primary inputs Alt'!$C$17,0,(SUM(OFFSET($K$114:$K$163,0,BF$2-$K$2-$D21+1)))*$F21))</f>
        <v>0</v>
      </c>
      <c r="BG21" s="125">
        <f ca="1">IF(BG$2-$K$2&lt;$D21-1," ",IF(BG$2-$K$2+1&gt;'Primary inputs Alt'!$C$17,0,(SUM(OFFSET($K$114:$K$163,0,BG$2-$K$2-$D21+1)))*$F21))</f>
        <v>0</v>
      </c>
      <c r="BH21" s="125">
        <f ca="1">IF(BH$2-$K$2&lt;$D21-1," ",IF(BH$2-$K$2+1&gt;'Primary inputs Alt'!$C$17,0,(SUM(OFFSET($K$114:$K$163,0,BH$2-$K$2-$D21+1)))*$F21))</f>
        <v>0</v>
      </c>
    </row>
    <row r="22" spans="1:60">
      <c r="A22" s="104"/>
      <c r="B22" s="104"/>
      <c r="C22" s="104"/>
      <c r="D22" s="167">
        <v>16</v>
      </c>
      <c r="E22" t="s">
        <v>210</v>
      </c>
      <c r="F22" s="104">
        <f ca="1">OFFSET('Primary inputs Alt'!$E$12,0,'Calculations Alt'!$D22-1)</f>
        <v>0</v>
      </c>
      <c r="G22" s="104"/>
      <c r="H22" s="104"/>
      <c r="I22" s="104"/>
      <c r="J22" s="104"/>
      <c r="K22" s="125" t="str">
        <f ca="1">IF(K$2-$K$2&lt;$D22-1," ",IF(K$2-$K$2+1&gt;'Primary inputs Alt'!$C$17,0,(SUM(OFFSET($K$114:$K$163,0,K$2-$K$2-$D22+1)))*$F22))</f>
        <v xml:space="preserve"> </v>
      </c>
      <c r="L22" s="125" t="str">
        <f ca="1">IF(L$2-$K$2&lt;$D22-1," ",IF(L$2-$K$2+1&gt;'Primary inputs Alt'!$C$17,0,(SUM(OFFSET($K$114:$K$163,0,L$2-$K$2-$D22+1)))*$F22))</f>
        <v xml:space="preserve"> </v>
      </c>
      <c r="M22" s="125" t="str">
        <f ca="1">IF(M$2-$K$2&lt;$D22-1," ",IF(M$2-$K$2+1&gt;'Primary inputs Alt'!$C$17,0,(SUM(OFFSET($K$114:$K$163,0,M$2-$K$2-$D22+1)))*$F22))</f>
        <v xml:space="preserve"> </v>
      </c>
      <c r="N22" s="125" t="str">
        <f ca="1">IF(N$2-$K$2&lt;$D22-1," ",IF(N$2-$K$2+1&gt;'Primary inputs Alt'!$C$17,0,(SUM(OFFSET($K$114:$K$163,0,N$2-$K$2-$D22+1)))*$F22))</f>
        <v xml:space="preserve"> </v>
      </c>
      <c r="O22" s="125" t="str">
        <f ca="1">IF(O$2-$K$2&lt;$D22-1," ",IF(O$2-$K$2+1&gt;'Primary inputs Alt'!$C$17,0,(SUM(OFFSET($K$114:$K$163,0,O$2-$K$2-$D22+1)))*$F22))</f>
        <v xml:space="preserve"> </v>
      </c>
      <c r="P22" s="125" t="str">
        <f ca="1">IF(P$2-$K$2&lt;$D22-1," ",IF(P$2-$K$2+1&gt;'Primary inputs Alt'!$C$17,0,(SUM(OFFSET($K$114:$K$163,0,P$2-$K$2-$D22+1)))*$F22))</f>
        <v xml:space="preserve"> </v>
      </c>
      <c r="Q22" s="125" t="str">
        <f ca="1">IF(Q$2-$K$2&lt;$D22-1," ",IF(Q$2-$K$2+1&gt;'Primary inputs Alt'!$C$17,0,(SUM(OFFSET($K$114:$K$163,0,Q$2-$K$2-$D22+1)))*$F22))</f>
        <v xml:space="preserve"> </v>
      </c>
      <c r="R22" s="125" t="str">
        <f ca="1">IF(R$2-$K$2&lt;$D22-1," ",IF(R$2-$K$2+1&gt;'Primary inputs Alt'!$C$17,0,(SUM(OFFSET($K$114:$K$163,0,R$2-$K$2-$D22+1)))*$F22))</f>
        <v xml:space="preserve"> </v>
      </c>
      <c r="S22" s="125" t="str">
        <f ca="1">IF(S$2-$K$2&lt;$D22-1," ",IF(S$2-$K$2+1&gt;'Primary inputs Alt'!$C$17,0,(SUM(OFFSET($K$114:$K$163,0,S$2-$K$2-$D22+1)))*$F22))</f>
        <v xml:space="preserve"> </v>
      </c>
      <c r="T22" s="125" t="str">
        <f ca="1">IF(T$2-$K$2&lt;$D22-1," ",IF(T$2-$K$2+1&gt;'Primary inputs Alt'!$C$17,0,(SUM(OFFSET($K$114:$K$163,0,T$2-$K$2-$D22+1)))*$F22))</f>
        <v xml:space="preserve"> </v>
      </c>
      <c r="U22" s="125" t="str">
        <f ca="1">IF(U$2-$K$2&lt;$D22-1," ",IF(U$2-$K$2+1&gt;'Primary inputs Alt'!$C$17,0,(SUM(OFFSET($K$114:$K$163,0,U$2-$K$2-$D22+1)))*$F22))</f>
        <v xml:space="preserve"> </v>
      </c>
      <c r="V22" s="125" t="str">
        <f ca="1">IF(V$2-$K$2&lt;$D22-1," ",IF(V$2-$K$2+1&gt;'Primary inputs Alt'!$C$17,0,(SUM(OFFSET($K$114:$K$163,0,V$2-$K$2-$D22+1)))*$F22))</f>
        <v xml:space="preserve"> </v>
      </c>
      <c r="W22" s="125" t="str">
        <f ca="1">IF(W$2-$K$2&lt;$D22-1," ",IF(W$2-$K$2+1&gt;'Primary inputs Alt'!$C$17,0,(SUM(OFFSET($K$114:$K$163,0,W$2-$K$2-$D22+1)))*$F22))</f>
        <v xml:space="preserve"> </v>
      </c>
      <c r="X22" s="125" t="str">
        <f ca="1">IF(X$2-$K$2&lt;$D22-1," ",IF(X$2-$K$2+1&gt;'Primary inputs Alt'!$C$17,0,(SUM(OFFSET($K$114:$K$163,0,X$2-$K$2-$D22+1)))*$F22))</f>
        <v xml:space="preserve"> </v>
      </c>
      <c r="Y22" s="125" t="str">
        <f ca="1">IF(Y$2-$K$2&lt;$D22-1," ",IF(Y$2-$K$2+1&gt;'Primary inputs Alt'!$C$17,0,(SUM(OFFSET($K$114:$K$163,0,Y$2-$K$2-$D22+1)))*$F22))</f>
        <v xml:space="preserve"> </v>
      </c>
      <c r="Z22" s="125">
        <f ca="1">IF(Z$2-$K$2&lt;$D22-1," ",IF(Z$2-$K$2+1&gt;'Primary inputs Alt'!$C$17,0,(SUM(OFFSET($K$114:$K$163,0,Z$2-$K$2-$D22+1)))*$F22))</f>
        <v>0</v>
      </c>
      <c r="AA22" s="125">
        <f ca="1">IF(AA$2-$K$2&lt;$D22-1," ",IF(AA$2-$K$2+1&gt;'Primary inputs Alt'!$C$17,0,(SUM(OFFSET($K$114:$K$163,0,AA$2-$K$2-$D22+1)))*$F22))</f>
        <v>0</v>
      </c>
      <c r="AB22" s="125">
        <f ca="1">IF(AB$2-$K$2&lt;$D22-1," ",IF(AB$2-$K$2+1&gt;'Primary inputs Alt'!$C$17,0,(SUM(OFFSET($K$114:$K$163,0,AB$2-$K$2-$D22+1)))*$F22))</f>
        <v>0</v>
      </c>
      <c r="AC22" s="125">
        <f ca="1">IF(AC$2-$K$2&lt;$D22-1," ",IF(AC$2-$K$2+1&gt;'Primary inputs Alt'!$C$17,0,(SUM(OFFSET($K$114:$K$163,0,AC$2-$K$2-$D22+1)))*$F22))</f>
        <v>0</v>
      </c>
      <c r="AD22" s="125">
        <f ca="1">IF(AD$2-$K$2&lt;$D22-1," ",IF(AD$2-$K$2+1&gt;'Primary inputs Alt'!$C$17,0,(SUM(OFFSET($K$114:$K$163,0,AD$2-$K$2-$D22+1)))*$F22))</f>
        <v>0</v>
      </c>
      <c r="AE22" s="125">
        <f ca="1">IF(AE$2-$K$2&lt;$D22-1," ",IF(AE$2-$K$2+1&gt;'Primary inputs Alt'!$C$17,0,(SUM(OFFSET($K$114:$K$163,0,AE$2-$K$2-$D22+1)))*$F22))</f>
        <v>0</v>
      </c>
      <c r="AF22" s="125">
        <f ca="1">IF(AF$2-$K$2&lt;$D22-1," ",IF(AF$2-$K$2+1&gt;'Primary inputs Alt'!$C$17,0,(SUM(OFFSET($K$114:$K$163,0,AF$2-$K$2-$D22+1)))*$F22))</f>
        <v>0</v>
      </c>
      <c r="AG22" s="125">
        <f ca="1">IF(AG$2-$K$2&lt;$D22-1," ",IF(AG$2-$K$2+1&gt;'Primary inputs Alt'!$C$17,0,(SUM(OFFSET($K$114:$K$163,0,AG$2-$K$2-$D22+1)))*$F22))</f>
        <v>0</v>
      </c>
      <c r="AH22" s="125">
        <f ca="1">IF(AH$2-$K$2&lt;$D22-1," ",IF(AH$2-$K$2+1&gt;'Primary inputs Alt'!$C$17,0,(SUM(OFFSET($K$114:$K$163,0,AH$2-$K$2-$D22+1)))*$F22))</f>
        <v>0</v>
      </c>
      <c r="AI22" s="125">
        <f ca="1">IF(AI$2-$K$2&lt;$D22-1," ",IF(AI$2-$K$2+1&gt;'Primary inputs Alt'!$C$17,0,(SUM(OFFSET($K$114:$K$163,0,AI$2-$K$2-$D22+1)))*$F22))</f>
        <v>0</v>
      </c>
      <c r="AJ22" s="125">
        <f ca="1">IF(AJ$2-$K$2&lt;$D22-1," ",IF(AJ$2-$K$2+1&gt;'Primary inputs Alt'!$C$17,0,(SUM(OFFSET($K$114:$K$163,0,AJ$2-$K$2-$D22+1)))*$F22))</f>
        <v>0</v>
      </c>
      <c r="AK22" s="125">
        <f ca="1">IF(AK$2-$K$2&lt;$D22-1," ",IF(AK$2-$K$2+1&gt;'Primary inputs Alt'!$C$17,0,(SUM(OFFSET($K$114:$K$163,0,AK$2-$K$2-$D22+1)))*$F22))</f>
        <v>0</v>
      </c>
      <c r="AL22" s="125">
        <f ca="1">IF(AL$2-$K$2&lt;$D22-1," ",IF(AL$2-$K$2+1&gt;'Primary inputs Alt'!$C$17,0,(SUM(OFFSET($K$114:$K$163,0,AL$2-$K$2-$D22+1)))*$F22))</f>
        <v>0</v>
      </c>
      <c r="AM22" s="125">
        <f ca="1">IF(AM$2-$K$2&lt;$D22-1," ",IF(AM$2-$K$2+1&gt;'Primary inputs Alt'!$C$17,0,(SUM(OFFSET($K$114:$K$163,0,AM$2-$K$2-$D22+1)))*$F22))</f>
        <v>0</v>
      </c>
      <c r="AN22" s="125">
        <f ca="1">IF(AN$2-$K$2&lt;$D22-1," ",IF(AN$2-$K$2+1&gt;'Primary inputs Alt'!$C$17,0,(SUM(OFFSET($K$114:$K$163,0,AN$2-$K$2-$D22+1)))*$F22))</f>
        <v>0</v>
      </c>
      <c r="AO22" s="125">
        <f ca="1">IF(AO$2-$K$2&lt;$D22-1," ",IF(AO$2-$K$2+1&gt;'Primary inputs Alt'!$C$17,0,(SUM(OFFSET($K$114:$K$163,0,AO$2-$K$2-$D22+1)))*$F22))</f>
        <v>0</v>
      </c>
      <c r="AP22" s="125">
        <f ca="1">IF(AP$2-$K$2&lt;$D22-1," ",IF(AP$2-$K$2+1&gt;'Primary inputs Alt'!$C$17,0,(SUM(OFFSET($K$114:$K$163,0,AP$2-$K$2-$D22+1)))*$F22))</f>
        <v>0</v>
      </c>
      <c r="AQ22" s="125">
        <f ca="1">IF(AQ$2-$K$2&lt;$D22-1," ",IF(AQ$2-$K$2+1&gt;'Primary inputs Alt'!$C$17,0,(SUM(OFFSET($K$114:$K$163,0,AQ$2-$K$2-$D22+1)))*$F22))</f>
        <v>0</v>
      </c>
      <c r="AR22" s="125">
        <f ca="1">IF(AR$2-$K$2&lt;$D22-1," ",IF(AR$2-$K$2+1&gt;'Primary inputs Alt'!$C$17,0,(SUM(OFFSET($K$114:$K$163,0,AR$2-$K$2-$D22+1)))*$F22))</f>
        <v>0</v>
      </c>
      <c r="AS22" s="125">
        <f ca="1">IF(AS$2-$K$2&lt;$D22-1," ",IF(AS$2-$K$2+1&gt;'Primary inputs Alt'!$C$17,0,(SUM(OFFSET($K$114:$K$163,0,AS$2-$K$2-$D22+1)))*$F22))</f>
        <v>0</v>
      </c>
      <c r="AT22" s="125">
        <f ca="1">IF(AT$2-$K$2&lt;$D22-1," ",IF(AT$2-$K$2+1&gt;'Primary inputs Alt'!$C$17,0,(SUM(OFFSET($K$114:$K$163,0,AT$2-$K$2-$D22+1)))*$F22))</f>
        <v>0</v>
      </c>
      <c r="AU22" s="125">
        <f ca="1">IF(AU$2-$K$2&lt;$D22-1," ",IF(AU$2-$K$2+1&gt;'Primary inputs Alt'!$C$17,0,(SUM(OFFSET($K$114:$K$163,0,AU$2-$K$2-$D22+1)))*$F22))</f>
        <v>0</v>
      </c>
      <c r="AV22" s="125">
        <f ca="1">IF(AV$2-$K$2&lt;$D22-1," ",IF(AV$2-$K$2+1&gt;'Primary inputs Alt'!$C$17,0,(SUM(OFFSET($K$114:$K$163,0,AV$2-$K$2-$D22+1)))*$F22))</f>
        <v>0</v>
      </c>
      <c r="AW22" s="125">
        <f ca="1">IF(AW$2-$K$2&lt;$D22-1," ",IF(AW$2-$K$2+1&gt;'Primary inputs Alt'!$C$17,0,(SUM(OFFSET($K$114:$K$163,0,AW$2-$K$2-$D22+1)))*$F22))</f>
        <v>0</v>
      </c>
      <c r="AX22" s="125">
        <f ca="1">IF(AX$2-$K$2&lt;$D22-1," ",IF(AX$2-$K$2+1&gt;'Primary inputs Alt'!$C$17,0,(SUM(OFFSET($K$114:$K$163,0,AX$2-$K$2-$D22+1)))*$F22))</f>
        <v>0</v>
      </c>
      <c r="AY22" s="125">
        <f ca="1">IF(AY$2-$K$2&lt;$D22-1," ",IF(AY$2-$K$2+1&gt;'Primary inputs Alt'!$C$17,0,(SUM(OFFSET($K$114:$K$163,0,AY$2-$K$2-$D22+1)))*$F22))</f>
        <v>0</v>
      </c>
      <c r="AZ22" s="125">
        <f ca="1">IF(AZ$2-$K$2&lt;$D22-1," ",IF(AZ$2-$K$2+1&gt;'Primary inputs Alt'!$C$17,0,(SUM(OFFSET($K$114:$K$163,0,AZ$2-$K$2-$D22+1)))*$F22))</f>
        <v>0</v>
      </c>
      <c r="BA22" s="125">
        <f ca="1">IF(BA$2-$K$2&lt;$D22-1," ",IF(BA$2-$K$2+1&gt;'Primary inputs Alt'!$C$17,0,(SUM(OFFSET($K$114:$K$163,0,BA$2-$K$2-$D22+1)))*$F22))</f>
        <v>0</v>
      </c>
      <c r="BB22" s="125">
        <f ca="1">IF(BB$2-$K$2&lt;$D22-1," ",IF(BB$2-$K$2+1&gt;'Primary inputs Alt'!$C$17,0,(SUM(OFFSET($K$114:$K$163,0,BB$2-$K$2-$D22+1)))*$F22))</f>
        <v>0</v>
      </c>
      <c r="BC22" s="125">
        <f ca="1">IF(BC$2-$K$2&lt;$D22-1," ",IF(BC$2-$K$2+1&gt;'Primary inputs Alt'!$C$17,0,(SUM(OFFSET($K$114:$K$163,0,BC$2-$K$2-$D22+1)))*$F22))</f>
        <v>0</v>
      </c>
      <c r="BD22" s="125">
        <f ca="1">IF(BD$2-$K$2&lt;$D22-1," ",IF(BD$2-$K$2+1&gt;'Primary inputs Alt'!$C$17,0,(SUM(OFFSET($K$114:$K$163,0,BD$2-$K$2-$D22+1)))*$F22))</f>
        <v>0</v>
      </c>
      <c r="BE22" s="125">
        <f ca="1">IF(BE$2-$K$2&lt;$D22-1," ",IF(BE$2-$K$2+1&gt;'Primary inputs Alt'!$C$17,0,(SUM(OFFSET($K$114:$K$163,0,BE$2-$K$2-$D22+1)))*$F22))</f>
        <v>0</v>
      </c>
      <c r="BF22" s="125">
        <f ca="1">IF(BF$2-$K$2&lt;$D22-1," ",IF(BF$2-$K$2+1&gt;'Primary inputs Alt'!$C$17,0,(SUM(OFFSET($K$114:$K$163,0,BF$2-$K$2-$D22+1)))*$F22))</f>
        <v>0</v>
      </c>
      <c r="BG22" s="125">
        <f ca="1">IF(BG$2-$K$2&lt;$D22-1," ",IF(BG$2-$K$2+1&gt;'Primary inputs Alt'!$C$17,0,(SUM(OFFSET($K$114:$K$163,0,BG$2-$K$2-$D22+1)))*$F22))</f>
        <v>0</v>
      </c>
      <c r="BH22" s="125">
        <f ca="1">IF(BH$2-$K$2&lt;$D22-1," ",IF(BH$2-$K$2+1&gt;'Primary inputs Alt'!$C$17,0,(SUM(OFFSET($K$114:$K$163,0,BH$2-$K$2-$D22+1)))*$F22))</f>
        <v>0</v>
      </c>
    </row>
    <row r="23" spans="1:60">
      <c r="A23" s="104"/>
      <c r="B23" s="104"/>
      <c r="C23" s="104"/>
      <c r="D23" s="167">
        <v>17</v>
      </c>
      <c r="E23" t="s">
        <v>211</v>
      </c>
      <c r="F23" s="104">
        <f ca="1">OFFSET('Primary inputs Alt'!$E$12,0,'Calculations Alt'!$D23-1)</f>
        <v>0</v>
      </c>
      <c r="G23" s="104"/>
      <c r="H23" s="104"/>
      <c r="I23" s="104"/>
      <c r="J23" s="104"/>
      <c r="K23" s="125" t="str">
        <f ca="1">IF(K$2-$K$2&lt;$D23-1," ",IF(K$2-$K$2+1&gt;'Primary inputs Alt'!$C$17,0,(SUM(OFFSET($K$114:$K$163,0,K$2-$K$2-$D23+1)))*$F23))</f>
        <v xml:space="preserve"> </v>
      </c>
      <c r="L23" s="125" t="str">
        <f ca="1">IF(L$2-$K$2&lt;$D23-1," ",IF(L$2-$K$2+1&gt;'Primary inputs Alt'!$C$17,0,(SUM(OFFSET($K$114:$K$163,0,L$2-$K$2-$D23+1)))*$F23))</f>
        <v xml:space="preserve"> </v>
      </c>
      <c r="M23" s="125" t="str">
        <f ca="1">IF(M$2-$K$2&lt;$D23-1," ",IF(M$2-$K$2+1&gt;'Primary inputs Alt'!$C$17,0,(SUM(OFFSET($K$114:$K$163,0,M$2-$K$2-$D23+1)))*$F23))</f>
        <v xml:space="preserve"> </v>
      </c>
      <c r="N23" s="125" t="str">
        <f ca="1">IF(N$2-$K$2&lt;$D23-1," ",IF(N$2-$K$2+1&gt;'Primary inputs Alt'!$C$17,0,(SUM(OFFSET($K$114:$K$163,0,N$2-$K$2-$D23+1)))*$F23))</f>
        <v xml:space="preserve"> </v>
      </c>
      <c r="O23" s="125" t="str">
        <f ca="1">IF(O$2-$K$2&lt;$D23-1," ",IF(O$2-$K$2+1&gt;'Primary inputs Alt'!$C$17,0,(SUM(OFFSET($K$114:$K$163,0,O$2-$K$2-$D23+1)))*$F23))</f>
        <v xml:space="preserve"> </v>
      </c>
      <c r="P23" s="125" t="str">
        <f ca="1">IF(P$2-$K$2&lt;$D23-1," ",IF(P$2-$K$2+1&gt;'Primary inputs Alt'!$C$17,0,(SUM(OFFSET($K$114:$K$163,0,P$2-$K$2-$D23+1)))*$F23))</f>
        <v xml:space="preserve"> </v>
      </c>
      <c r="Q23" s="125" t="str">
        <f ca="1">IF(Q$2-$K$2&lt;$D23-1," ",IF(Q$2-$K$2+1&gt;'Primary inputs Alt'!$C$17,0,(SUM(OFFSET($K$114:$K$163,0,Q$2-$K$2-$D23+1)))*$F23))</f>
        <v xml:space="preserve"> </v>
      </c>
      <c r="R23" s="125" t="str">
        <f ca="1">IF(R$2-$K$2&lt;$D23-1," ",IF(R$2-$K$2+1&gt;'Primary inputs Alt'!$C$17,0,(SUM(OFFSET($K$114:$K$163,0,R$2-$K$2-$D23+1)))*$F23))</f>
        <v xml:space="preserve"> </v>
      </c>
      <c r="S23" s="125" t="str">
        <f ca="1">IF(S$2-$K$2&lt;$D23-1," ",IF(S$2-$K$2+1&gt;'Primary inputs Alt'!$C$17,0,(SUM(OFFSET($K$114:$K$163,0,S$2-$K$2-$D23+1)))*$F23))</f>
        <v xml:space="preserve"> </v>
      </c>
      <c r="T23" s="125" t="str">
        <f ca="1">IF(T$2-$K$2&lt;$D23-1," ",IF(T$2-$K$2+1&gt;'Primary inputs Alt'!$C$17,0,(SUM(OFFSET($K$114:$K$163,0,T$2-$K$2-$D23+1)))*$F23))</f>
        <v xml:space="preserve"> </v>
      </c>
      <c r="U23" s="125" t="str">
        <f ca="1">IF(U$2-$K$2&lt;$D23-1," ",IF(U$2-$K$2+1&gt;'Primary inputs Alt'!$C$17,0,(SUM(OFFSET($K$114:$K$163,0,U$2-$K$2-$D23+1)))*$F23))</f>
        <v xml:space="preserve"> </v>
      </c>
      <c r="V23" s="125" t="str">
        <f ca="1">IF(V$2-$K$2&lt;$D23-1," ",IF(V$2-$K$2+1&gt;'Primary inputs Alt'!$C$17,0,(SUM(OFFSET($K$114:$K$163,0,V$2-$K$2-$D23+1)))*$F23))</f>
        <v xml:space="preserve"> </v>
      </c>
      <c r="W23" s="125" t="str">
        <f ca="1">IF(W$2-$K$2&lt;$D23-1," ",IF(W$2-$K$2+1&gt;'Primary inputs Alt'!$C$17,0,(SUM(OFFSET($K$114:$K$163,0,W$2-$K$2-$D23+1)))*$F23))</f>
        <v xml:space="preserve"> </v>
      </c>
      <c r="X23" s="125" t="str">
        <f ca="1">IF(X$2-$K$2&lt;$D23-1," ",IF(X$2-$K$2+1&gt;'Primary inputs Alt'!$C$17,0,(SUM(OFFSET($K$114:$K$163,0,X$2-$K$2-$D23+1)))*$F23))</f>
        <v xml:space="preserve"> </v>
      </c>
      <c r="Y23" s="125" t="str">
        <f ca="1">IF(Y$2-$K$2&lt;$D23-1," ",IF(Y$2-$K$2+1&gt;'Primary inputs Alt'!$C$17,0,(SUM(OFFSET($K$114:$K$163,0,Y$2-$K$2-$D23+1)))*$F23))</f>
        <v xml:space="preserve"> </v>
      </c>
      <c r="Z23" s="125" t="str">
        <f ca="1">IF(Z$2-$K$2&lt;$D23-1," ",IF(Z$2-$K$2+1&gt;'Primary inputs Alt'!$C$17,0,(SUM(OFFSET($K$114:$K$163,0,Z$2-$K$2-$D23+1)))*$F23))</f>
        <v xml:space="preserve"> </v>
      </c>
      <c r="AA23" s="125">
        <f ca="1">IF(AA$2-$K$2&lt;$D23-1," ",IF(AA$2-$K$2+1&gt;'Primary inputs Alt'!$C$17,0,(SUM(OFFSET($K$114:$K$163,0,AA$2-$K$2-$D23+1)))*$F23))</f>
        <v>0</v>
      </c>
      <c r="AB23" s="125">
        <f ca="1">IF(AB$2-$K$2&lt;$D23-1," ",IF(AB$2-$K$2+1&gt;'Primary inputs Alt'!$C$17,0,(SUM(OFFSET($K$114:$K$163,0,AB$2-$K$2-$D23+1)))*$F23))</f>
        <v>0</v>
      </c>
      <c r="AC23" s="125">
        <f ca="1">IF(AC$2-$K$2&lt;$D23-1," ",IF(AC$2-$K$2+1&gt;'Primary inputs Alt'!$C$17,0,(SUM(OFFSET($K$114:$K$163,0,AC$2-$K$2-$D23+1)))*$F23))</f>
        <v>0</v>
      </c>
      <c r="AD23" s="125">
        <f ca="1">IF(AD$2-$K$2&lt;$D23-1," ",IF(AD$2-$K$2+1&gt;'Primary inputs Alt'!$C$17,0,(SUM(OFFSET($K$114:$K$163,0,AD$2-$K$2-$D23+1)))*$F23))</f>
        <v>0</v>
      </c>
      <c r="AE23" s="125">
        <f ca="1">IF(AE$2-$K$2&lt;$D23-1," ",IF(AE$2-$K$2+1&gt;'Primary inputs Alt'!$C$17,0,(SUM(OFFSET($K$114:$K$163,0,AE$2-$K$2-$D23+1)))*$F23))</f>
        <v>0</v>
      </c>
      <c r="AF23" s="125">
        <f ca="1">IF(AF$2-$K$2&lt;$D23-1," ",IF(AF$2-$K$2+1&gt;'Primary inputs Alt'!$C$17,0,(SUM(OFFSET($K$114:$K$163,0,AF$2-$K$2-$D23+1)))*$F23))</f>
        <v>0</v>
      </c>
      <c r="AG23" s="125">
        <f ca="1">IF(AG$2-$K$2&lt;$D23-1," ",IF(AG$2-$K$2+1&gt;'Primary inputs Alt'!$C$17,0,(SUM(OFFSET($K$114:$K$163,0,AG$2-$K$2-$D23+1)))*$F23))</f>
        <v>0</v>
      </c>
      <c r="AH23" s="125">
        <f ca="1">IF(AH$2-$K$2&lt;$D23-1," ",IF(AH$2-$K$2+1&gt;'Primary inputs Alt'!$C$17,0,(SUM(OFFSET($K$114:$K$163,0,AH$2-$K$2-$D23+1)))*$F23))</f>
        <v>0</v>
      </c>
      <c r="AI23" s="125">
        <f ca="1">IF(AI$2-$K$2&lt;$D23-1," ",IF(AI$2-$K$2+1&gt;'Primary inputs Alt'!$C$17,0,(SUM(OFFSET($K$114:$K$163,0,AI$2-$K$2-$D23+1)))*$F23))</f>
        <v>0</v>
      </c>
      <c r="AJ23" s="125">
        <f ca="1">IF(AJ$2-$K$2&lt;$D23-1," ",IF(AJ$2-$K$2+1&gt;'Primary inputs Alt'!$C$17,0,(SUM(OFFSET($K$114:$K$163,0,AJ$2-$K$2-$D23+1)))*$F23))</f>
        <v>0</v>
      </c>
      <c r="AK23" s="125">
        <f ca="1">IF(AK$2-$K$2&lt;$D23-1," ",IF(AK$2-$K$2+1&gt;'Primary inputs Alt'!$C$17,0,(SUM(OFFSET($K$114:$K$163,0,AK$2-$K$2-$D23+1)))*$F23))</f>
        <v>0</v>
      </c>
      <c r="AL23" s="125">
        <f ca="1">IF(AL$2-$K$2&lt;$D23-1," ",IF(AL$2-$K$2+1&gt;'Primary inputs Alt'!$C$17,0,(SUM(OFFSET($K$114:$K$163,0,AL$2-$K$2-$D23+1)))*$F23))</f>
        <v>0</v>
      </c>
      <c r="AM23" s="125">
        <f ca="1">IF(AM$2-$K$2&lt;$D23-1," ",IF(AM$2-$K$2+1&gt;'Primary inputs Alt'!$C$17,0,(SUM(OFFSET($K$114:$K$163,0,AM$2-$K$2-$D23+1)))*$F23))</f>
        <v>0</v>
      </c>
      <c r="AN23" s="125">
        <f ca="1">IF(AN$2-$K$2&lt;$D23-1," ",IF(AN$2-$K$2+1&gt;'Primary inputs Alt'!$C$17,0,(SUM(OFFSET($K$114:$K$163,0,AN$2-$K$2-$D23+1)))*$F23))</f>
        <v>0</v>
      </c>
      <c r="AO23" s="125">
        <f ca="1">IF(AO$2-$K$2&lt;$D23-1," ",IF(AO$2-$K$2+1&gt;'Primary inputs Alt'!$C$17,0,(SUM(OFFSET($K$114:$K$163,0,AO$2-$K$2-$D23+1)))*$F23))</f>
        <v>0</v>
      </c>
      <c r="AP23" s="125">
        <f ca="1">IF(AP$2-$K$2&lt;$D23-1," ",IF(AP$2-$K$2+1&gt;'Primary inputs Alt'!$C$17,0,(SUM(OFFSET($K$114:$K$163,0,AP$2-$K$2-$D23+1)))*$F23))</f>
        <v>0</v>
      </c>
      <c r="AQ23" s="125">
        <f ca="1">IF(AQ$2-$K$2&lt;$D23-1," ",IF(AQ$2-$K$2+1&gt;'Primary inputs Alt'!$C$17,0,(SUM(OFFSET($K$114:$K$163,0,AQ$2-$K$2-$D23+1)))*$F23))</f>
        <v>0</v>
      </c>
      <c r="AR23" s="125">
        <f ca="1">IF(AR$2-$K$2&lt;$D23-1," ",IF(AR$2-$K$2+1&gt;'Primary inputs Alt'!$C$17,0,(SUM(OFFSET($K$114:$K$163,0,AR$2-$K$2-$D23+1)))*$F23))</f>
        <v>0</v>
      </c>
      <c r="AS23" s="125">
        <f ca="1">IF(AS$2-$K$2&lt;$D23-1," ",IF(AS$2-$K$2+1&gt;'Primary inputs Alt'!$C$17,0,(SUM(OFFSET($K$114:$K$163,0,AS$2-$K$2-$D23+1)))*$F23))</f>
        <v>0</v>
      </c>
      <c r="AT23" s="125">
        <f ca="1">IF(AT$2-$K$2&lt;$D23-1," ",IF(AT$2-$K$2+1&gt;'Primary inputs Alt'!$C$17,0,(SUM(OFFSET($K$114:$K$163,0,AT$2-$K$2-$D23+1)))*$F23))</f>
        <v>0</v>
      </c>
      <c r="AU23" s="125">
        <f ca="1">IF(AU$2-$K$2&lt;$D23-1," ",IF(AU$2-$K$2+1&gt;'Primary inputs Alt'!$C$17,0,(SUM(OFFSET($K$114:$K$163,0,AU$2-$K$2-$D23+1)))*$F23))</f>
        <v>0</v>
      </c>
      <c r="AV23" s="125">
        <f ca="1">IF(AV$2-$K$2&lt;$D23-1," ",IF(AV$2-$K$2+1&gt;'Primary inputs Alt'!$C$17,0,(SUM(OFFSET($K$114:$K$163,0,AV$2-$K$2-$D23+1)))*$F23))</f>
        <v>0</v>
      </c>
      <c r="AW23" s="125">
        <f ca="1">IF(AW$2-$K$2&lt;$D23-1," ",IF(AW$2-$K$2+1&gt;'Primary inputs Alt'!$C$17,0,(SUM(OFFSET($K$114:$K$163,0,AW$2-$K$2-$D23+1)))*$F23))</f>
        <v>0</v>
      </c>
      <c r="AX23" s="125">
        <f ca="1">IF(AX$2-$K$2&lt;$D23-1," ",IF(AX$2-$K$2+1&gt;'Primary inputs Alt'!$C$17,0,(SUM(OFFSET($K$114:$K$163,0,AX$2-$K$2-$D23+1)))*$F23))</f>
        <v>0</v>
      </c>
      <c r="AY23" s="125">
        <f ca="1">IF(AY$2-$K$2&lt;$D23-1," ",IF(AY$2-$K$2+1&gt;'Primary inputs Alt'!$C$17,0,(SUM(OFFSET($K$114:$K$163,0,AY$2-$K$2-$D23+1)))*$F23))</f>
        <v>0</v>
      </c>
      <c r="AZ23" s="125">
        <f ca="1">IF(AZ$2-$K$2&lt;$D23-1," ",IF(AZ$2-$K$2+1&gt;'Primary inputs Alt'!$C$17,0,(SUM(OFFSET($K$114:$K$163,0,AZ$2-$K$2-$D23+1)))*$F23))</f>
        <v>0</v>
      </c>
      <c r="BA23" s="125">
        <f ca="1">IF(BA$2-$K$2&lt;$D23-1," ",IF(BA$2-$K$2+1&gt;'Primary inputs Alt'!$C$17,0,(SUM(OFFSET($K$114:$K$163,0,BA$2-$K$2-$D23+1)))*$F23))</f>
        <v>0</v>
      </c>
      <c r="BB23" s="125">
        <f ca="1">IF(BB$2-$K$2&lt;$D23-1," ",IF(BB$2-$K$2+1&gt;'Primary inputs Alt'!$C$17,0,(SUM(OFFSET($K$114:$K$163,0,BB$2-$K$2-$D23+1)))*$F23))</f>
        <v>0</v>
      </c>
      <c r="BC23" s="125">
        <f ca="1">IF(BC$2-$K$2&lt;$D23-1," ",IF(BC$2-$K$2+1&gt;'Primary inputs Alt'!$C$17,0,(SUM(OFFSET($K$114:$K$163,0,BC$2-$K$2-$D23+1)))*$F23))</f>
        <v>0</v>
      </c>
      <c r="BD23" s="125">
        <f ca="1">IF(BD$2-$K$2&lt;$D23-1," ",IF(BD$2-$K$2+1&gt;'Primary inputs Alt'!$C$17,0,(SUM(OFFSET($K$114:$K$163,0,BD$2-$K$2-$D23+1)))*$F23))</f>
        <v>0</v>
      </c>
      <c r="BE23" s="125">
        <f ca="1">IF(BE$2-$K$2&lt;$D23-1," ",IF(BE$2-$K$2+1&gt;'Primary inputs Alt'!$C$17,0,(SUM(OFFSET($K$114:$K$163,0,BE$2-$K$2-$D23+1)))*$F23))</f>
        <v>0</v>
      </c>
      <c r="BF23" s="125">
        <f ca="1">IF(BF$2-$K$2&lt;$D23-1," ",IF(BF$2-$K$2+1&gt;'Primary inputs Alt'!$C$17,0,(SUM(OFFSET($K$114:$K$163,0,BF$2-$K$2-$D23+1)))*$F23))</f>
        <v>0</v>
      </c>
      <c r="BG23" s="125">
        <f ca="1">IF(BG$2-$K$2&lt;$D23-1," ",IF(BG$2-$K$2+1&gt;'Primary inputs Alt'!$C$17,0,(SUM(OFFSET($K$114:$K$163,0,BG$2-$K$2-$D23+1)))*$F23))</f>
        <v>0</v>
      </c>
      <c r="BH23" s="125">
        <f ca="1">IF(BH$2-$K$2&lt;$D23-1," ",IF(BH$2-$K$2+1&gt;'Primary inputs Alt'!$C$17,0,(SUM(OFFSET($K$114:$K$163,0,BH$2-$K$2-$D23+1)))*$F23))</f>
        <v>0</v>
      </c>
    </row>
    <row r="24" spans="1:60">
      <c r="A24" s="104"/>
      <c r="B24" s="104"/>
      <c r="C24" s="104"/>
      <c r="D24" s="167">
        <v>18</v>
      </c>
      <c r="E24" t="s">
        <v>212</v>
      </c>
      <c r="F24" s="104">
        <f ca="1">OFFSET('Primary inputs Alt'!$E$12,0,'Calculations Alt'!$D24-1)</f>
        <v>0</v>
      </c>
      <c r="G24" s="104"/>
      <c r="H24" s="104"/>
      <c r="I24" s="104"/>
      <c r="J24" s="104"/>
      <c r="K24" s="125" t="str">
        <f ca="1">IF(K$2-$K$2&lt;$D24-1," ",IF(K$2-$K$2+1&gt;'Primary inputs Alt'!$C$17,0,(SUM(OFFSET($K$114:$K$163,0,K$2-$K$2-$D24+1)))*$F24))</f>
        <v xml:space="preserve"> </v>
      </c>
      <c r="L24" s="125" t="str">
        <f ca="1">IF(L$2-$K$2&lt;$D24-1," ",IF(L$2-$K$2+1&gt;'Primary inputs Alt'!$C$17,0,(SUM(OFFSET($K$114:$K$163,0,L$2-$K$2-$D24+1)))*$F24))</f>
        <v xml:space="preserve"> </v>
      </c>
      <c r="M24" s="125" t="str">
        <f ca="1">IF(M$2-$K$2&lt;$D24-1," ",IF(M$2-$K$2+1&gt;'Primary inputs Alt'!$C$17,0,(SUM(OFFSET($K$114:$K$163,0,M$2-$K$2-$D24+1)))*$F24))</f>
        <v xml:space="preserve"> </v>
      </c>
      <c r="N24" s="125" t="str">
        <f ca="1">IF(N$2-$K$2&lt;$D24-1," ",IF(N$2-$K$2+1&gt;'Primary inputs Alt'!$C$17,0,(SUM(OFFSET($K$114:$K$163,0,N$2-$K$2-$D24+1)))*$F24))</f>
        <v xml:space="preserve"> </v>
      </c>
      <c r="O24" s="125" t="str">
        <f ca="1">IF(O$2-$K$2&lt;$D24-1," ",IF(O$2-$K$2+1&gt;'Primary inputs Alt'!$C$17,0,(SUM(OFFSET($K$114:$K$163,0,O$2-$K$2-$D24+1)))*$F24))</f>
        <v xml:space="preserve"> </v>
      </c>
      <c r="P24" s="125" t="str">
        <f ca="1">IF(P$2-$K$2&lt;$D24-1," ",IF(P$2-$K$2+1&gt;'Primary inputs Alt'!$C$17,0,(SUM(OFFSET($K$114:$K$163,0,P$2-$K$2-$D24+1)))*$F24))</f>
        <v xml:space="preserve"> </v>
      </c>
      <c r="Q24" s="125" t="str">
        <f ca="1">IF(Q$2-$K$2&lt;$D24-1," ",IF(Q$2-$K$2+1&gt;'Primary inputs Alt'!$C$17,0,(SUM(OFFSET($K$114:$K$163,0,Q$2-$K$2-$D24+1)))*$F24))</f>
        <v xml:space="preserve"> </v>
      </c>
      <c r="R24" s="125" t="str">
        <f ca="1">IF(R$2-$K$2&lt;$D24-1," ",IF(R$2-$K$2+1&gt;'Primary inputs Alt'!$C$17,0,(SUM(OFFSET($K$114:$K$163,0,R$2-$K$2-$D24+1)))*$F24))</f>
        <v xml:space="preserve"> </v>
      </c>
      <c r="S24" s="125" t="str">
        <f ca="1">IF(S$2-$K$2&lt;$D24-1," ",IF(S$2-$K$2+1&gt;'Primary inputs Alt'!$C$17,0,(SUM(OFFSET($K$114:$K$163,0,S$2-$K$2-$D24+1)))*$F24))</f>
        <v xml:space="preserve"> </v>
      </c>
      <c r="T24" s="125" t="str">
        <f ca="1">IF(T$2-$K$2&lt;$D24-1," ",IF(T$2-$K$2+1&gt;'Primary inputs Alt'!$C$17,0,(SUM(OFFSET($K$114:$K$163,0,T$2-$K$2-$D24+1)))*$F24))</f>
        <v xml:space="preserve"> </v>
      </c>
      <c r="U24" s="125" t="str">
        <f ca="1">IF(U$2-$K$2&lt;$D24-1," ",IF(U$2-$K$2+1&gt;'Primary inputs Alt'!$C$17,0,(SUM(OFFSET($K$114:$K$163,0,U$2-$K$2-$D24+1)))*$F24))</f>
        <v xml:space="preserve"> </v>
      </c>
      <c r="V24" s="125" t="str">
        <f ca="1">IF(V$2-$K$2&lt;$D24-1," ",IF(V$2-$K$2+1&gt;'Primary inputs Alt'!$C$17,0,(SUM(OFFSET($K$114:$K$163,0,V$2-$K$2-$D24+1)))*$F24))</f>
        <v xml:space="preserve"> </v>
      </c>
      <c r="W24" s="125" t="str">
        <f ca="1">IF(W$2-$K$2&lt;$D24-1," ",IF(W$2-$K$2+1&gt;'Primary inputs Alt'!$C$17,0,(SUM(OFFSET($K$114:$K$163,0,W$2-$K$2-$D24+1)))*$F24))</f>
        <v xml:space="preserve"> </v>
      </c>
      <c r="X24" s="125" t="str">
        <f ca="1">IF(X$2-$K$2&lt;$D24-1," ",IF(X$2-$K$2+1&gt;'Primary inputs Alt'!$C$17,0,(SUM(OFFSET($K$114:$K$163,0,X$2-$K$2-$D24+1)))*$F24))</f>
        <v xml:space="preserve"> </v>
      </c>
      <c r="Y24" s="125" t="str">
        <f ca="1">IF(Y$2-$K$2&lt;$D24-1," ",IF(Y$2-$K$2+1&gt;'Primary inputs Alt'!$C$17,0,(SUM(OFFSET($K$114:$K$163,0,Y$2-$K$2-$D24+1)))*$F24))</f>
        <v xml:space="preserve"> </v>
      </c>
      <c r="Z24" s="125" t="str">
        <f ca="1">IF(Z$2-$K$2&lt;$D24-1," ",IF(Z$2-$K$2+1&gt;'Primary inputs Alt'!$C$17,0,(SUM(OFFSET($K$114:$K$163,0,Z$2-$K$2-$D24+1)))*$F24))</f>
        <v xml:space="preserve"> </v>
      </c>
      <c r="AA24" s="125" t="str">
        <f ca="1">IF(AA$2-$K$2&lt;$D24-1," ",IF(AA$2-$K$2+1&gt;'Primary inputs Alt'!$C$17,0,(SUM(OFFSET($K$114:$K$163,0,AA$2-$K$2-$D24+1)))*$F24))</f>
        <v xml:space="preserve"> </v>
      </c>
      <c r="AB24" s="125">
        <f ca="1">IF(AB$2-$K$2&lt;$D24-1," ",IF(AB$2-$K$2+1&gt;'Primary inputs Alt'!$C$17,0,(SUM(OFFSET($K$114:$K$163,0,AB$2-$K$2-$D24+1)))*$F24))</f>
        <v>0</v>
      </c>
      <c r="AC24" s="125">
        <f ca="1">IF(AC$2-$K$2&lt;$D24-1," ",IF(AC$2-$K$2+1&gt;'Primary inputs Alt'!$C$17,0,(SUM(OFFSET($K$114:$K$163,0,AC$2-$K$2-$D24+1)))*$F24))</f>
        <v>0</v>
      </c>
      <c r="AD24" s="125">
        <f ca="1">IF(AD$2-$K$2&lt;$D24-1," ",IF(AD$2-$K$2+1&gt;'Primary inputs Alt'!$C$17,0,(SUM(OFFSET($K$114:$K$163,0,AD$2-$K$2-$D24+1)))*$F24))</f>
        <v>0</v>
      </c>
      <c r="AE24" s="125">
        <f ca="1">IF(AE$2-$K$2&lt;$D24-1," ",IF(AE$2-$K$2+1&gt;'Primary inputs Alt'!$C$17,0,(SUM(OFFSET($K$114:$K$163,0,AE$2-$K$2-$D24+1)))*$F24))</f>
        <v>0</v>
      </c>
      <c r="AF24" s="125">
        <f ca="1">IF(AF$2-$K$2&lt;$D24-1," ",IF(AF$2-$K$2+1&gt;'Primary inputs Alt'!$C$17,0,(SUM(OFFSET($K$114:$K$163,0,AF$2-$K$2-$D24+1)))*$F24))</f>
        <v>0</v>
      </c>
      <c r="AG24" s="125">
        <f ca="1">IF(AG$2-$K$2&lt;$D24-1," ",IF(AG$2-$K$2+1&gt;'Primary inputs Alt'!$C$17,0,(SUM(OFFSET($K$114:$K$163,0,AG$2-$K$2-$D24+1)))*$F24))</f>
        <v>0</v>
      </c>
      <c r="AH24" s="125">
        <f ca="1">IF(AH$2-$K$2&lt;$D24-1," ",IF(AH$2-$K$2+1&gt;'Primary inputs Alt'!$C$17,0,(SUM(OFFSET($K$114:$K$163,0,AH$2-$K$2-$D24+1)))*$F24))</f>
        <v>0</v>
      </c>
      <c r="AI24" s="125">
        <f ca="1">IF(AI$2-$K$2&lt;$D24-1," ",IF(AI$2-$K$2+1&gt;'Primary inputs Alt'!$C$17,0,(SUM(OFFSET($K$114:$K$163,0,AI$2-$K$2-$D24+1)))*$F24))</f>
        <v>0</v>
      </c>
      <c r="AJ24" s="125">
        <f ca="1">IF(AJ$2-$K$2&lt;$D24-1," ",IF(AJ$2-$K$2+1&gt;'Primary inputs Alt'!$C$17,0,(SUM(OFFSET($K$114:$K$163,0,AJ$2-$K$2-$D24+1)))*$F24))</f>
        <v>0</v>
      </c>
      <c r="AK24" s="125">
        <f ca="1">IF(AK$2-$K$2&lt;$D24-1," ",IF(AK$2-$K$2+1&gt;'Primary inputs Alt'!$C$17,0,(SUM(OFFSET($K$114:$K$163,0,AK$2-$K$2-$D24+1)))*$F24))</f>
        <v>0</v>
      </c>
      <c r="AL24" s="125">
        <f ca="1">IF(AL$2-$K$2&lt;$D24-1," ",IF(AL$2-$K$2+1&gt;'Primary inputs Alt'!$C$17,0,(SUM(OFFSET($K$114:$K$163,0,AL$2-$K$2-$D24+1)))*$F24))</f>
        <v>0</v>
      </c>
      <c r="AM24" s="125">
        <f ca="1">IF(AM$2-$K$2&lt;$D24-1," ",IF(AM$2-$K$2+1&gt;'Primary inputs Alt'!$C$17,0,(SUM(OFFSET($K$114:$K$163,0,AM$2-$K$2-$D24+1)))*$F24))</f>
        <v>0</v>
      </c>
      <c r="AN24" s="125">
        <f ca="1">IF(AN$2-$K$2&lt;$D24-1," ",IF(AN$2-$K$2+1&gt;'Primary inputs Alt'!$C$17,0,(SUM(OFFSET($K$114:$K$163,0,AN$2-$K$2-$D24+1)))*$F24))</f>
        <v>0</v>
      </c>
      <c r="AO24" s="125">
        <f ca="1">IF(AO$2-$K$2&lt;$D24-1," ",IF(AO$2-$K$2+1&gt;'Primary inputs Alt'!$C$17,0,(SUM(OFFSET($K$114:$K$163,0,AO$2-$K$2-$D24+1)))*$F24))</f>
        <v>0</v>
      </c>
      <c r="AP24" s="125">
        <f ca="1">IF(AP$2-$K$2&lt;$D24-1," ",IF(AP$2-$K$2+1&gt;'Primary inputs Alt'!$C$17,0,(SUM(OFFSET($K$114:$K$163,0,AP$2-$K$2-$D24+1)))*$F24))</f>
        <v>0</v>
      </c>
      <c r="AQ24" s="125">
        <f ca="1">IF(AQ$2-$K$2&lt;$D24-1," ",IF(AQ$2-$K$2+1&gt;'Primary inputs Alt'!$C$17,0,(SUM(OFFSET($K$114:$K$163,0,AQ$2-$K$2-$D24+1)))*$F24))</f>
        <v>0</v>
      </c>
      <c r="AR24" s="125">
        <f ca="1">IF(AR$2-$K$2&lt;$D24-1," ",IF(AR$2-$K$2+1&gt;'Primary inputs Alt'!$C$17,0,(SUM(OFFSET($K$114:$K$163,0,AR$2-$K$2-$D24+1)))*$F24))</f>
        <v>0</v>
      </c>
      <c r="AS24" s="125">
        <f ca="1">IF(AS$2-$K$2&lt;$D24-1," ",IF(AS$2-$K$2+1&gt;'Primary inputs Alt'!$C$17,0,(SUM(OFFSET($K$114:$K$163,0,AS$2-$K$2-$D24+1)))*$F24))</f>
        <v>0</v>
      </c>
      <c r="AT24" s="125">
        <f ca="1">IF(AT$2-$K$2&lt;$D24-1," ",IF(AT$2-$K$2+1&gt;'Primary inputs Alt'!$C$17,0,(SUM(OFFSET($K$114:$K$163,0,AT$2-$K$2-$D24+1)))*$F24))</f>
        <v>0</v>
      </c>
      <c r="AU24" s="125">
        <f ca="1">IF(AU$2-$K$2&lt;$D24-1," ",IF(AU$2-$K$2+1&gt;'Primary inputs Alt'!$C$17,0,(SUM(OFFSET($K$114:$K$163,0,AU$2-$K$2-$D24+1)))*$F24))</f>
        <v>0</v>
      </c>
      <c r="AV24" s="125">
        <f ca="1">IF(AV$2-$K$2&lt;$D24-1," ",IF(AV$2-$K$2+1&gt;'Primary inputs Alt'!$C$17,0,(SUM(OFFSET($K$114:$K$163,0,AV$2-$K$2-$D24+1)))*$F24))</f>
        <v>0</v>
      </c>
      <c r="AW24" s="125">
        <f ca="1">IF(AW$2-$K$2&lt;$D24-1," ",IF(AW$2-$K$2+1&gt;'Primary inputs Alt'!$C$17,0,(SUM(OFFSET($K$114:$K$163,0,AW$2-$K$2-$D24+1)))*$F24))</f>
        <v>0</v>
      </c>
      <c r="AX24" s="125">
        <f ca="1">IF(AX$2-$K$2&lt;$D24-1," ",IF(AX$2-$K$2+1&gt;'Primary inputs Alt'!$C$17,0,(SUM(OFFSET($K$114:$K$163,0,AX$2-$K$2-$D24+1)))*$F24))</f>
        <v>0</v>
      </c>
      <c r="AY24" s="125">
        <f ca="1">IF(AY$2-$K$2&lt;$D24-1," ",IF(AY$2-$K$2+1&gt;'Primary inputs Alt'!$C$17,0,(SUM(OFFSET($K$114:$K$163,0,AY$2-$K$2-$D24+1)))*$F24))</f>
        <v>0</v>
      </c>
      <c r="AZ24" s="125">
        <f ca="1">IF(AZ$2-$K$2&lt;$D24-1," ",IF(AZ$2-$K$2+1&gt;'Primary inputs Alt'!$C$17,0,(SUM(OFFSET($K$114:$K$163,0,AZ$2-$K$2-$D24+1)))*$F24))</f>
        <v>0</v>
      </c>
      <c r="BA24" s="125">
        <f ca="1">IF(BA$2-$K$2&lt;$D24-1," ",IF(BA$2-$K$2+1&gt;'Primary inputs Alt'!$C$17,0,(SUM(OFFSET($K$114:$K$163,0,BA$2-$K$2-$D24+1)))*$F24))</f>
        <v>0</v>
      </c>
      <c r="BB24" s="125">
        <f ca="1">IF(BB$2-$K$2&lt;$D24-1," ",IF(BB$2-$K$2+1&gt;'Primary inputs Alt'!$C$17,0,(SUM(OFFSET($K$114:$K$163,0,BB$2-$K$2-$D24+1)))*$F24))</f>
        <v>0</v>
      </c>
      <c r="BC24" s="125">
        <f ca="1">IF(BC$2-$K$2&lt;$D24-1," ",IF(BC$2-$K$2+1&gt;'Primary inputs Alt'!$C$17,0,(SUM(OFFSET($K$114:$K$163,0,BC$2-$K$2-$D24+1)))*$F24))</f>
        <v>0</v>
      </c>
      <c r="BD24" s="125">
        <f ca="1">IF(BD$2-$K$2&lt;$D24-1," ",IF(BD$2-$K$2+1&gt;'Primary inputs Alt'!$C$17,0,(SUM(OFFSET($K$114:$K$163,0,BD$2-$K$2-$D24+1)))*$F24))</f>
        <v>0</v>
      </c>
      <c r="BE24" s="125">
        <f ca="1">IF(BE$2-$K$2&lt;$D24-1," ",IF(BE$2-$K$2+1&gt;'Primary inputs Alt'!$C$17,0,(SUM(OFFSET($K$114:$K$163,0,BE$2-$K$2-$D24+1)))*$F24))</f>
        <v>0</v>
      </c>
      <c r="BF24" s="125">
        <f ca="1">IF(BF$2-$K$2&lt;$D24-1," ",IF(BF$2-$K$2+1&gt;'Primary inputs Alt'!$C$17,0,(SUM(OFFSET($K$114:$K$163,0,BF$2-$K$2-$D24+1)))*$F24))</f>
        <v>0</v>
      </c>
      <c r="BG24" s="125">
        <f ca="1">IF(BG$2-$K$2&lt;$D24-1," ",IF(BG$2-$K$2+1&gt;'Primary inputs Alt'!$C$17,0,(SUM(OFFSET($K$114:$K$163,0,BG$2-$K$2-$D24+1)))*$F24))</f>
        <v>0</v>
      </c>
      <c r="BH24" s="125">
        <f ca="1">IF(BH$2-$K$2&lt;$D24-1," ",IF(BH$2-$K$2+1&gt;'Primary inputs Alt'!$C$17,0,(SUM(OFFSET($K$114:$K$163,0,BH$2-$K$2-$D24+1)))*$F24))</f>
        <v>0</v>
      </c>
    </row>
    <row r="25" spans="1:60">
      <c r="A25" s="104"/>
      <c r="B25" s="104"/>
      <c r="C25" s="104"/>
      <c r="D25" s="167">
        <v>19</v>
      </c>
      <c r="E25" t="s">
        <v>213</v>
      </c>
      <c r="F25" s="104">
        <f ca="1">OFFSET('Primary inputs Alt'!$E$12,0,'Calculations Alt'!$D25-1)</f>
        <v>0</v>
      </c>
      <c r="G25" s="104"/>
      <c r="H25" s="104"/>
      <c r="I25" s="104"/>
      <c r="J25" s="104"/>
      <c r="K25" s="125" t="str">
        <f ca="1">IF(K$2-$K$2&lt;$D25-1," ",IF(K$2-$K$2+1&gt;'Primary inputs Alt'!$C$17,0,(SUM(OFFSET($K$114:$K$163,0,K$2-$K$2-$D25+1)))*$F25))</f>
        <v xml:space="preserve"> </v>
      </c>
      <c r="L25" s="125" t="str">
        <f ca="1">IF(L$2-$K$2&lt;$D25-1," ",IF(L$2-$K$2+1&gt;'Primary inputs Alt'!$C$17,0,(SUM(OFFSET($K$114:$K$163,0,L$2-$K$2-$D25+1)))*$F25))</f>
        <v xml:space="preserve"> </v>
      </c>
      <c r="M25" s="125" t="str">
        <f ca="1">IF(M$2-$K$2&lt;$D25-1," ",IF(M$2-$K$2+1&gt;'Primary inputs Alt'!$C$17,0,(SUM(OFFSET($K$114:$K$163,0,M$2-$K$2-$D25+1)))*$F25))</f>
        <v xml:space="preserve"> </v>
      </c>
      <c r="N25" s="125" t="str">
        <f ca="1">IF(N$2-$K$2&lt;$D25-1," ",IF(N$2-$K$2+1&gt;'Primary inputs Alt'!$C$17,0,(SUM(OFFSET($K$114:$K$163,0,N$2-$K$2-$D25+1)))*$F25))</f>
        <v xml:space="preserve"> </v>
      </c>
      <c r="O25" s="125" t="str">
        <f ca="1">IF(O$2-$K$2&lt;$D25-1," ",IF(O$2-$K$2+1&gt;'Primary inputs Alt'!$C$17,0,(SUM(OFFSET($K$114:$K$163,0,O$2-$K$2-$D25+1)))*$F25))</f>
        <v xml:space="preserve"> </v>
      </c>
      <c r="P25" s="125" t="str">
        <f ca="1">IF(P$2-$K$2&lt;$D25-1," ",IF(P$2-$K$2+1&gt;'Primary inputs Alt'!$C$17,0,(SUM(OFFSET($K$114:$K$163,0,P$2-$K$2-$D25+1)))*$F25))</f>
        <v xml:space="preserve"> </v>
      </c>
      <c r="Q25" s="125" t="str">
        <f ca="1">IF(Q$2-$K$2&lt;$D25-1," ",IF(Q$2-$K$2+1&gt;'Primary inputs Alt'!$C$17,0,(SUM(OFFSET($K$114:$K$163,0,Q$2-$K$2-$D25+1)))*$F25))</f>
        <v xml:space="preserve"> </v>
      </c>
      <c r="R25" s="125" t="str">
        <f ca="1">IF(R$2-$K$2&lt;$D25-1," ",IF(R$2-$K$2+1&gt;'Primary inputs Alt'!$C$17,0,(SUM(OFFSET($K$114:$K$163,0,R$2-$K$2-$D25+1)))*$F25))</f>
        <v xml:space="preserve"> </v>
      </c>
      <c r="S25" s="125" t="str">
        <f ca="1">IF(S$2-$K$2&lt;$D25-1," ",IF(S$2-$K$2+1&gt;'Primary inputs Alt'!$C$17,0,(SUM(OFFSET($K$114:$K$163,0,S$2-$K$2-$D25+1)))*$F25))</f>
        <v xml:space="preserve"> </v>
      </c>
      <c r="T25" s="125" t="str">
        <f ca="1">IF(T$2-$K$2&lt;$D25-1," ",IF(T$2-$K$2+1&gt;'Primary inputs Alt'!$C$17,0,(SUM(OFFSET($K$114:$K$163,0,T$2-$K$2-$D25+1)))*$F25))</f>
        <v xml:space="preserve"> </v>
      </c>
      <c r="U25" s="125" t="str">
        <f ca="1">IF(U$2-$K$2&lt;$D25-1," ",IF(U$2-$K$2+1&gt;'Primary inputs Alt'!$C$17,0,(SUM(OFFSET($K$114:$K$163,0,U$2-$K$2-$D25+1)))*$F25))</f>
        <v xml:space="preserve"> </v>
      </c>
      <c r="V25" s="125" t="str">
        <f ca="1">IF(V$2-$K$2&lt;$D25-1," ",IF(V$2-$K$2+1&gt;'Primary inputs Alt'!$C$17,0,(SUM(OFFSET($K$114:$K$163,0,V$2-$K$2-$D25+1)))*$F25))</f>
        <v xml:space="preserve"> </v>
      </c>
      <c r="W25" s="125" t="str">
        <f ca="1">IF(W$2-$K$2&lt;$D25-1," ",IF(W$2-$K$2+1&gt;'Primary inputs Alt'!$C$17,0,(SUM(OFFSET($K$114:$K$163,0,W$2-$K$2-$D25+1)))*$F25))</f>
        <v xml:space="preserve"> </v>
      </c>
      <c r="X25" s="125" t="str">
        <f ca="1">IF(X$2-$K$2&lt;$D25-1," ",IF(X$2-$K$2+1&gt;'Primary inputs Alt'!$C$17,0,(SUM(OFFSET($K$114:$K$163,0,X$2-$K$2-$D25+1)))*$F25))</f>
        <v xml:space="preserve"> </v>
      </c>
      <c r="Y25" s="125" t="str">
        <f ca="1">IF(Y$2-$K$2&lt;$D25-1," ",IF(Y$2-$K$2+1&gt;'Primary inputs Alt'!$C$17,0,(SUM(OFFSET($K$114:$K$163,0,Y$2-$K$2-$D25+1)))*$F25))</f>
        <v xml:space="preserve"> </v>
      </c>
      <c r="Z25" s="125" t="str">
        <f ca="1">IF(Z$2-$K$2&lt;$D25-1," ",IF(Z$2-$K$2+1&gt;'Primary inputs Alt'!$C$17,0,(SUM(OFFSET($K$114:$K$163,0,Z$2-$K$2-$D25+1)))*$F25))</f>
        <v xml:space="preserve"> </v>
      </c>
      <c r="AA25" s="125" t="str">
        <f ca="1">IF(AA$2-$K$2&lt;$D25-1," ",IF(AA$2-$K$2+1&gt;'Primary inputs Alt'!$C$17,0,(SUM(OFFSET($K$114:$K$163,0,AA$2-$K$2-$D25+1)))*$F25))</f>
        <v xml:space="preserve"> </v>
      </c>
      <c r="AB25" s="125" t="str">
        <f ca="1">IF(AB$2-$K$2&lt;$D25-1," ",IF(AB$2-$K$2+1&gt;'Primary inputs Alt'!$C$17,0,(SUM(OFFSET($K$114:$K$163,0,AB$2-$K$2-$D25+1)))*$F25))</f>
        <v xml:space="preserve"> </v>
      </c>
      <c r="AC25" s="125">
        <f ca="1">IF(AC$2-$K$2&lt;$D25-1," ",IF(AC$2-$K$2+1&gt;'Primary inputs Alt'!$C$17,0,(SUM(OFFSET($K$114:$K$163,0,AC$2-$K$2-$D25+1)))*$F25))</f>
        <v>0</v>
      </c>
      <c r="AD25" s="125">
        <f ca="1">IF(AD$2-$K$2&lt;$D25-1," ",IF(AD$2-$K$2+1&gt;'Primary inputs Alt'!$C$17,0,(SUM(OFFSET($K$114:$K$163,0,AD$2-$K$2-$D25+1)))*$F25))</f>
        <v>0</v>
      </c>
      <c r="AE25" s="125">
        <f ca="1">IF(AE$2-$K$2&lt;$D25-1," ",IF(AE$2-$K$2+1&gt;'Primary inputs Alt'!$C$17,0,(SUM(OFFSET($K$114:$K$163,0,AE$2-$K$2-$D25+1)))*$F25))</f>
        <v>0</v>
      </c>
      <c r="AF25" s="125">
        <f ca="1">IF(AF$2-$K$2&lt;$D25-1," ",IF(AF$2-$K$2+1&gt;'Primary inputs Alt'!$C$17,0,(SUM(OFFSET($K$114:$K$163,0,AF$2-$K$2-$D25+1)))*$F25))</f>
        <v>0</v>
      </c>
      <c r="AG25" s="125">
        <f ca="1">IF(AG$2-$K$2&lt;$D25-1," ",IF(AG$2-$K$2+1&gt;'Primary inputs Alt'!$C$17,0,(SUM(OFFSET($K$114:$K$163,0,AG$2-$K$2-$D25+1)))*$F25))</f>
        <v>0</v>
      </c>
      <c r="AH25" s="125">
        <f ca="1">IF(AH$2-$K$2&lt;$D25-1," ",IF(AH$2-$K$2+1&gt;'Primary inputs Alt'!$C$17,0,(SUM(OFFSET($K$114:$K$163,0,AH$2-$K$2-$D25+1)))*$F25))</f>
        <v>0</v>
      </c>
      <c r="AI25" s="125">
        <f ca="1">IF(AI$2-$K$2&lt;$D25-1," ",IF(AI$2-$K$2+1&gt;'Primary inputs Alt'!$C$17,0,(SUM(OFFSET($K$114:$K$163,0,AI$2-$K$2-$D25+1)))*$F25))</f>
        <v>0</v>
      </c>
      <c r="AJ25" s="125">
        <f ca="1">IF(AJ$2-$K$2&lt;$D25-1," ",IF(AJ$2-$K$2+1&gt;'Primary inputs Alt'!$C$17,0,(SUM(OFFSET($K$114:$K$163,0,AJ$2-$K$2-$D25+1)))*$F25))</f>
        <v>0</v>
      </c>
      <c r="AK25" s="125">
        <f ca="1">IF(AK$2-$K$2&lt;$D25-1," ",IF(AK$2-$K$2+1&gt;'Primary inputs Alt'!$C$17,0,(SUM(OFFSET($K$114:$K$163,0,AK$2-$K$2-$D25+1)))*$F25))</f>
        <v>0</v>
      </c>
      <c r="AL25" s="125">
        <f ca="1">IF(AL$2-$K$2&lt;$D25-1," ",IF(AL$2-$K$2+1&gt;'Primary inputs Alt'!$C$17,0,(SUM(OFFSET($K$114:$K$163,0,AL$2-$K$2-$D25+1)))*$F25))</f>
        <v>0</v>
      </c>
      <c r="AM25" s="125">
        <f ca="1">IF(AM$2-$K$2&lt;$D25-1," ",IF(AM$2-$K$2+1&gt;'Primary inputs Alt'!$C$17,0,(SUM(OFFSET($K$114:$K$163,0,AM$2-$K$2-$D25+1)))*$F25))</f>
        <v>0</v>
      </c>
      <c r="AN25" s="125">
        <f ca="1">IF(AN$2-$K$2&lt;$D25-1," ",IF(AN$2-$K$2+1&gt;'Primary inputs Alt'!$C$17,0,(SUM(OFFSET($K$114:$K$163,0,AN$2-$K$2-$D25+1)))*$F25))</f>
        <v>0</v>
      </c>
      <c r="AO25" s="125">
        <f ca="1">IF(AO$2-$K$2&lt;$D25-1," ",IF(AO$2-$K$2+1&gt;'Primary inputs Alt'!$C$17,0,(SUM(OFFSET($K$114:$K$163,0,AO$2-$K$2-$D25+1)))*$F25))</f>
        <v>0</v>
      </c>
      <c r="AP25" s="125">
        <f ca="1">IF(AP$2-$K$2&lt;$D25-1," ",IF(AP$2-$K$2+1&gt;'Primary inputs Alt'!$C$17,0,(SUM(OFFSET($K$114:$K$163,0,AP$2-$K$2-$D25+1)))*$F25))</f>
        <v>0</v>
      </c>
      <c r="AQ25" s="125">
        <f ca="1">IF(AQ$2-$K$2&lt;$D25-1," ",IF(AQ$2-$K$2+1&gt;'Primary inputs Alt'!$C$17,0,(SUM(OFFSET($K$114:$K$163,0,AQ$2-$K$2-$D25+1)))*$F25))</f>
        <v>0</v>
      </c>
      <c r="AR25" s="125">
        <f ca="1">IF(AR$2-$K$2&lt;$D25-1," ",IF(AR$2-$K$2+1&gt;'Primary inputs Alt'!$C$17,0,(SUM(OFFSET($K$114:$K$163,0,AR$2-$K$2-$D25+1)))*$F25))</f>
        <v>0</v>
      </c>
      <c r="AS25" s="125">
        <f ca="1">IF(AS$2-$K$2&lt;$D25-1," ",IF(AS$2-$K$2+1&gt;'Primary inputs Alt'!$C$17,0,(SUM(OFFSET($K$114:$K$163,0,AS$2-$K$2-$D25+1)))*$F25))</f>
        <v>0</v>
      </c>
      <c r="AT25" s="125">
        <f ca="1">IF(AT$2-$K$2&lt;$D25-1," ",IF(AT$2-$K$2+1&gt;'Primary inputs Alt'!$C$17,0,(SUM(OFFSET($K$114:$K$163,0,AT$2-$K$2-$D25+1)))*$F25))</f>
        <v>0</v>
      </c>
      <c r="AU25" s="125">
        <f ca="1">IF(AU$2-$K$2&lt;$D25-1," ",IF(AU$2-$K$2+1&gt;'Primary inputs Alt'!$C$17,0,(SUM(OFFSET($K$114:$K$163,0,AU$2-$K$2-$D25+1)))*$F25))</f>
        <v>0</v>
      </c>
      <c r="AV25" s="125">
        <f ca="1">IF(AV$2-$K$2&lt;$D25-1," ",IF(AV$2-$K$2+1&gt;'Primary inputs Alt'!$C$17,0,(SUM(OFFSET($K$114:$K$163,0,AV$2-$K$2-$D25+1)))*$F25))</f>
        <v>0</v>
      </c>
      <c r="AW25" s="125">
        <f ca="1">IF(AW$2-$K$2&lt;$D25-1," ",IF(AW$2-$K$2+1&gt;'Primary inputs Alt'!$C$17,0,(SUM(OFFSET($K$114:$K$163,0,AW$2-$K$2-$D25+1)))*$F25))</f>
        <v>0</v>
      </c>
      <c r="AX25" s="125">
        <f ca="1">IF(AX$2-$K$2&lt;$D25-1," ",IF(AX$2-$K$2+1&gt;'Primary inputs Alt'!$C$17,0,(SUM(OFFSET($K$114:$K$163,0,AX$2-$K$2-$D25+1)))*$F25))</f>
        <v>0</v>
      </c>
      <c r="AY25" s="125">
        <f ca="1">IF(AY$2-$K$2&lt;$D25-1," ",IF(AY$2-$K$2+1&gt;'Primary inputs Alt'!$C$17,0,(SUM(OFFSET($K$114:$K$163,0,AY$2-$K$2-$D25+1)))*$F25))</f>
        <v>0</v>
      </c>
      <c r="AZ25" s="125">
        <f ca="1">IF(AZ$2-$K$2&lt;$D25-1," ",IF(AZ$2-$K$2+1&gt;'Primary inputs Alt'!$C$17,0,(SUM(OFFSET($K$114:$K$163,0,AZ$2-$K$2-$D25+1)))*$F25))</f>
        <v>0</v>
      </c>
      <c r="BA25" s="125">
        <f ca="1">IF(BA$2-$K$2&lt;$D25-1," ",IF(BA$2-$K$2+1&gt;'Primary inputs Alt'!$C$17,0,(SUM(OFFSET($K$114:$K$163,0,BA$2-$K$2-$D25+1)))*$F25))</f>
        <v>0</v>
      </c>
      <c r="BB25" s="125">
        <f ca="1">IF(BB$2-$K$2&lt;$D25-1," ",IF(BB$2-$K$2+1&gt;'Primary inputs Alt'!$C$17,0,(SUM(OFFSET($K$114:$K$163,0,BB$2-$K$2-$D25+1)))*$F25))</f>
        <v>0</v>
      </c>
      <c r="BC25" s="125">
        <f ca="1">IF(BC$2-$K$2&lt;$D25-1," ",IF(BC$2-$K$2+1&gt;'Primary inputs Alt'!$C$17,0,(SUM(OFFSET($K$114:$K$163,0,BC$2-$K$2-$D25+1)))*$F25))</f>
        <v>0</v>
      </c>
      <c r="BD25" s="125">
        <f ca="1">IF(BD$2-$K$2&lt;$D25-1," ",IF(BD$2-$K$2+1&gt;'Primary inputs Alt'!$C$17,0,(SUM(OFFSET($K$114:$K$163,0,BD$2-$K$2-$D25+1)))*$F25))</f>
        <v>0</v>
      </c>
      <c r="BE25" s="125">
        <f ca="1">IF(BE$2-$K$2&lt;$D25-1," ",IF(BE$2-$K$2+1&gt;'Primary inputs Alt'!$C$17,0,(SUM(OFFSET($K$114:$K$163,0,BE$2-$K$2-$D25+1)))*$F25))</f>
        <v>0</v>
      </c>
      <c r="BF25" s="125">
        <f ca="1">IF(BF$2-$K$2&lt;$D25-1," ",IF(BF$2-$K$2+1&gt;'Primary inputs Alt'!$C$17,0,(SUM(OFFSET($K$114:$K$163,0,BF$2-$K$2-$D25+1)))*$F25))</f>
        <v>0</v>
      </c>
      <c r="BG25" s="125">
        <f ca="1">IF(BG$2-$K$2&lt;$D25-1," ",IF(BG$2-$K$2+1&gt;'Primary inputs Alt'!$C$17,0,(SUM(OFFSET($K$114:$K$163,0,BG$2-$K$2-$D25+1)))*$F25))</f>
        <v>0</v>
      </c>
      <c r="BH25" s="125">
        <f ca="1">IF(BH$2-$K$2&lt;$D25-1," ",IF(BH$2-$K$2+1&gt;'Primary inputs Alt'!$C$17,0,(SUM(OFFSET($K$114:$K$163,0,BH$2-$K$2-$D25+1)))*$F25))</f>
        <v>0</v>
      </c>
    </row>
    <row r="26" spans="1:60">
      <c r="A26" s="104"/>
      <c r="B26" s="104"/>
      <c r="C26" s="104"/>
      <c r="D26" s="167">
        <v>20</v>
      </c>
      <c r="E26" t="s">
        <v>214</v>
      </c>
      <c r="F26" s="104">
        <f ca="1">OFFSET('Primary inputs Alt'!$E$12,0,'Calculations Alt'!$D26-1)</f>
        <v>0</v>
      </c>
      <c r="G26" s="104"/>
      <c r="H26" s="104"/>
      <c r="I26" s="104"/>
      <c r="J26" s="104"/>
      <c r="K26" s="125" t="str">
        <f ca="1">IF(K$2-$K$2&lt;$D26-1," ",IF(K$2-$K$2+1&gt;'Primary inputs Alt'!$C$17,0,(SUM(OFFSET($K$114:$K$163,0,K$2-$K$2-$D26+1)))*$F26))</f>
        <v xml:space="preserve"> </v>
      </c>
      <c r="L26" s="125" t="str">
        <f ca="1">IF(L$2-$K$2&lt;$D26-1," ",IF(L$2-$K$2+1&gt;'Primary inputs Alt'!$C$17,0,(SUM(OFFSET($K$114:$K$163,0,L$2-$K$2-$D26+1)))*$F26))</f>
        <v xml:space="preserve"> </v>
      </c>
      <c r="M26" s="125" t="str">
        <f ca="1">IF(M$2-$K$2&lt;$D26-1," ",IF(M$2-$K$2+1&gt;'Primary inputs Alt'!$C$17,0,(SUM(OFFSET($K$114:$K$163,0,M$2-$K$2-$D26+1)))*$F26))</f>
        <v xml:space="preserve"> </v>
      </c>
      <c r="N26" s="125" t="str">
        <f ca="1">IF(N$2-$K$2&lt;$D26-1," ",IF(N$2-$K$2+1&gt;'Primary inputs Alt'!$C$17,0,(SUM(OFFSET($K$114:$K$163,0,N$2-$K$2-$D26+1)))*$F26))</f>
        <v xml:space="preserve"> </v>
      </c>
      <c r="O26" s="125" t="str">
        <f ca="1">IF(O$2-$K$2&lt;$D26-1," ",IF(O$2-$K$2+1&gt;'Primary inputs Alt'!$C$17,0,(SUM(OFFSET($K$114:$K$163,0,O$2-$K$2-$D26+1)))*$F26))</f>
        <v xml:space="preserve"> </v>
      </c>
      <c r="P26" s="125" t="str">
        <f ca="1">IF(P$2-$K$2&lt;$D26-1," ",IF(P$2-$K$2+1&gt;'Primary inputs Alt'!$C$17,0,(SUM(OFFSET($K$114:$K$163,0,P$2-$K$2-$D26+1)))*$F26))</f>
        <v xml:space="preserve"> </v>
      </c>
      <c r="Q26" s="125" t="str">
        <f ca="1">IF(Q$2-$K$2&lt;$D26-1," ",IF(Q$2-$K$2+1&gt;'Primary inputs Alt'!$C$17,0,(SUM(OFFSET($K$114:$K$163,0,Q$2-$K$2-$D26+1)))*$F26))</f>
        <v xml:space="preserve"> </v>
      </c>
      <c r="R26" s="125" t="str">
        <f ca="1">IF(R$2-$K$2&lt;$D26-1," ",IF(R$2-$K$2+1&gt;'Primary inputs Alt'!$C$17,0,(SUM(OFFSET($K$114:$K$163,0,R$2-$K$2-$D26+1)))*$F26))</f>
        <v xml:space="preserve"> </v>
      </c>
      <c r="S26" s="125" t="str">
        <f ca="1">IF(S$2-$K$2&lt;$D26-1," ",IF(S$2-$K$2+1&gt;'Primary inputs Alt'!$C$17,0,(SUM(OFFSET($K$114:$K$163,0,S$2-$K$2-$D26+1)))*$F26))</f>
        <v xml:space="preserve"> </v>
      </c>
      <c r="T26" s="125" t="str">
        <f ca="1">IF(T$2-$K$2&lt;$D26-1," ",IF(T$2-$K$2+1&gt;'Primary inputs Alt'!$C$17,0,(SUM(OFFSET($K$114:$K$163,0,T$2-$K$2-$D26+1)))*$F26))</f>
        <v xml:space="preserve"> </v>
      </c>
      <c r="U26" s="125" t="str">
        <f ca="1">IF(U$2-$K$2&lt;$D26-1," ",IF(U$2-$K$2+1&gt;'Primary inputs Alt'!$C$17,0,(SUM(OFFSET($K$114:$K$163,0,U$2-$K$2-$D26+1)))*$F26))</f>
        <v xml:space="preserve"> </v>
      </c>
      <c r="V26" s="125" t="str">
        <f ca="1">IF(V$2-$K$2&lt;$D26-1," ",IF(V$2-$K$2+1&gt;'Primary inputs Alt'!$C$17,0,(SUM(OFFSET($K$114:$K$163,0,V$2-$K$2-$D26+1)))*$F26))</f>
        <v xml:space="preserve"> </v>
      </c>
      <c r="W26" s="125" t="str">
        <f ca="1">IF(W$2-$K$2&lt;$D26-1," ",IF(W$2-$K$2+1&gt;'Primary inputs Alt'!$C$17,0,(SUM(OFFSET($K$114:$K$163,0,W$2-$K$2-$D26+1)))*$F26))</f>
        <v xml:space="preserve"> </v>
      </c>
      <c r="X26" s="125" t="str">
        <f ca="1">IF(X$2-$K$2&lt;$D26-1," ",IF(X$2-$K$2+1&gt;'Primary inputs Alt'!$C$17,0,(SUM(OFFSET($K$114:$K$163,0,X$2-$K$2-$D26+1)))*$F26))</f>
        <v xml:space="preserve"> </v>
      </c>
      <c r="Y26" s="125" t="str">
        <f ca="1">IF(Y$2-$K$2&lt;$D26-1," ",IF(Y$2-$K$2+1&gt;'Primary inputs Alt'!$C$17,0,(SUM(OFFSET($K$114:$K$163,0,Y$2-$K$2-$D26+1)))*$F26))</f>
        <v xml:space="preserve"> </v>
      </c>
      <c r="Z26" s="125" t="str">
        <f ca="1">IF(Z$2-$K$2&lt;$D26-1," ",IF(Z$2-$K$2+1&gt;'Primary inputs Alt'!$C$17,0,(SUM(OFFSET($K$114:$K$163,0,Z$2-$K$2-$D26+1)))*$F26))</f>
        <v xml:space="preserve"> </v>
      </c>
      <c r="AA26" s="125" t="str">
        <f ca="1">IF(AA$2-$K$2&lt;$D26-1," ",IF(AA$2-$K$2+1&gt;'Primary inputs Alt'!$C$17,0,(SUM(OFFSET($K$114:$K$163,0,AA$2-$K$2-$D26+1)))*$F26))</f>
        <v xml:space="preserve"> </v>
      </c>
      <c r="AB26" s="125" t="str">
        <f ca="1">IF(AB$2-$K$2&lt;$D26-1," ",IF(AB$2-$K$2+1&gt;'Primary inputs Alt'!$C$17,0,(SUM(OFFSET($K$114:$K$163,0,AB$2-$K$2-$D26+1)))*$F26))</f>
        <v xml:space="preserve"> </v>
      </c>
      <c r="AC26" s="125" t="str">
        <f ca="1">IF(AC$2-$K$2&lt;$D26-1," ",IF(AC$2-$K$2+1&gt;'Primary inputs Alt'!$C$17,0,(SUM(OFFSET($K$114:$K$163,0,AC$2-$K$2-$D26+1)))*$F26))</f>
        <v xml:space="preserve"> </v>
      </c>
      <c r="AD26" s="125">
        <f ca="1">IF(AD$2-$K$2&lt;$D26-1," ",IF(AD$2-$K$2+1&gt;'Primary inputs Alt'!$C$17,0,(SUM(OFFSET($K$114:$K$163,0,AD$2-$K$2-$D26+1)))*$F26))</f>
        <v>0</v>
      </c>
      <c r="AE26" s="125">
        <f ca="1">IF(AE$2-$K$2&lt;$D26-1," ",IF(AE$2-$K$2+1&gt;'Primary inputs Alt'!$C$17,0,(SUM(OFFSET($K$114:$K$163,0,AE$2-$K$2-$D26+1)))*$F26))</f>
        <v>0</v>
      </c>
      <c r="AF26" s="125">
        <f ca="1">IF(AF$2-$K$2&lt;$D26-1," ",IF(AF$2-$K$2+1&gt;'Primary inputs Alt'!$C$17,0,(SUM(OFFSET($K$114:$K$163,0,AF$2-$K$2-$D26+1)))*$F26))</f>
        <v>0</v>
      </c>
      <c r="AG26" s="125">
        <f ca="1">IF(AG$2-$K$2&lt;$D26-1," ",IF(AG$2-$K$2+1&gt;'Primary inputs Alt'!$C$17,0,(SUM(OFFSET($K$114:$K$163,0,AG$2-$K$2-$D26+1)))*$F26))</f>
        <v>0</v>
      </c>
      <c r="AH26" s="125">
        <f ca="1">IF(AH$2-$K$2&lt;$D26-1," ",IF(AH$2-$K$2+1&gt;'Primary inputs Alt'!$C$17,0,(SUM(OFFSET($K$114:$K$163,0,AH$2-$K$2-$D26+1)))*$F26))</f>
        <v>0</v>
      </c>
      <c r="AI26" s="125">
        <f ca="1">IF(AI$2-$K$2&lt;$D26-1," ",IF(AI$2-$K$2+1&gt;'Primary inputs Alt'!$C$17,0,(SUM(OFFSET($K$114:$K$163,0,AI$2-$K$2-$D26+1)))*$F26))</f>
        <v>0</v>
      </c>
      <c r="AJ26" s="125">
        <f ca="1">IF(AJ$2-$K$2&lt;$D26-1," ",IF(AJ$2-$K$2+1&gt;'Primary inputs Alt'!$C$17,0,(SUM(OFFSET($K$114:$K$163,0,AJ$2-$K$2-$D26+1)))*$F26))</f>
        <v>0</v>
      </c>
      <c r="AK26" s="125">
        <f ca="1">IF(AK$2-$K$2&lt;$D26-1," ",IF(AK$2-$K$2+1&gt;'Primary inputs Alt'!$C$17,0,(SUM(OFFSET($K$114:$K$163,0,AK$2-$K$2-$D26+1)))*$F26))</f>
        <v>0</v>
      </c>
      <c r="AL26" s="125">
        <f ca="1">IF(AL$2-$K$2&lt;$D26-1," ",IF(AL$2-$K$2+1&gt;'Primary inputs Alt'!$C$17,0,(SUM(OFFSET($K$114:$K$163,0,AL$2-$K$2-$D26+1)))*$F26))</f>
        <v>0</v>
      </c>
      <c r="AM26" s="125">
        <f ca="1">IF(AM$2-$K$2&lt;$D26-1," ",IF(AM$2-$K$2+1&gt;'Primary inputs Alt'!$C$17,0,(SUM(OFFSET($K$114:$K$163,0,AM$2-$K$2-$D26+1)))*$F26))</f>
        <v>0</v>
      </c>
      <c r="AN26" s="125">
        <f ca="1">IF(AN$2-$K$2&lt;$D26-1," ",IF(AN$2-$K$2+1&gt;'Primary inputs Alt'!$C$17,0,(SUM(OFFSET($K$114:$K$163,0,AN$2-$K$2-$D26+1)))*$F26))</f>
        <v>0</v>
      </c>
      <c r="AO26" s="125">
        <f ca="1">IF(AO$2-$K$2&lt;$D26-1," ",IF(AO$2-$K$2+1&gt;'Primary inputs Alt'!$C$17,0,(SUM(OFFSET($K$114:$K$163,0,AO$2-$K$2-$D26+1)))*$F26))</f>
        <v>0</v>
      </c>
      <c r="AP26" s="125">
        <f ca="1">IF(AP$2-$K$2&lt;$D26-1," ",IF(AP$2-$K$2+1&gt;'Primary inputs Alt'!$C$17,0,(SUM(OFFSET($K$114:$K$163,0,AP$2-$K$2-$D26+1)))*$F26))</f>
        <v>0</v>
      </c>
      <c r="AQ26" s="125">
        <f ca="1">IF(AQ$2-$K$2&lt;$D26-1," ",IF(AQ$2-$K$2+1&gt;'Primary inputs Alt'!$C$17,0,(SUM(OFFSET($K$114:$K$163,0,AQ$2-$K$2-$D26+1)))*$F26))</f>
        <v>0</v>
      </c>
      <c r="AR26" s="125">
        <f ca="1">IF(AR$2-$K$2&lt;$D26-1," ",IF(AR$2-$K$2+1&gt;'Primary inputs Alt'!$C$17,0,(SUM(OFFSET($K$114:$K$163,0,AR$2-$K$2-$D26+1)))*$F26))</f>
        <v>0</v>
      </c>
      <c r="AS26" s="125">
        <f ca="1">IF(AS$2-$K$2&lt;$D26-1," ",IF(AS$2-$K$2+1&gt;'Primary inputs Alt'!$C$17,0,(SUM(OFFSET($K$114:$K$163,0,AS$2-$K$2-$D26+1)))*$F26))</f>
        <v>0</v>
      </c>
      <c r="AT26" s="125">
        <f ca="1">IF(AT$2-$K$2&lt;$D26-1," ",IF(AT$2-$K$2+1&gt;'Primary inputs Alt'!$C$17,0,(SUM(OFFSET($K$114:$K$163,0,AT$2-$K$2-$D26+1)))*$F26))</f>
        <v>0</v>
      </c>
      <c r="AU26" s="125">
        <f ca="1">IF(AU$2-$K$2&lt;$D26-1," ",IF(AU$2-$K$2+1&gt;'Primary inputs Alt'!$C$17,0,(SUM(OFFSET($K$114:$K$163,0,AU$2-$K$2-$D26+1)))*$F26))</f>
        <v>0</v>
      </c>
      <c r="AV26" s="125">
        <f ca="1">IF(AV$2-$K$2&lt;$D26-1," ",IF(AV$2-$K$2+1&gt;'Primary inputs Alt'!$C$17,0,(SUM(OFFSET($K$114:$K$163,0,AV$2-$K$2-$D26+1)))*$F26))</f>
        <v>0</v>
      </c>
      <c r="AW26" s="125">
        <f ca="1">IF(AW$2-$K$2&lt;$D26-1," ",IF(AW$2-$K$2+1&gt;'Primary inputs Alt'!$C$17,0,(SUM(OFFSET($K$114:$K$163,0,AW$2-$K$2-$D26+1)))*$F26))</f>
        <v>0</v>
      </c>
      <c r="AX26" s="125">
        <f ca="1">IF(AX$2-$K$2&lt;$D26-1," ",IF(AX$2-$K$2+1&gt;'Primary inputs Alt'!$C$17,0,(SUM(OFFSET($K$114:$K$163,0,AX$2-$K$2-$D26+1)))*$F26))</f>
        <v>0</v>
      </c>
      <c r="AY26" s="125">
        <f ca="1">IF(AY$2-$K$2&lt;$D26-1," ",IF(AY$2-$K$2+1&gt;'Primary inputs Alt'!$C$17,0,(SUM(OFFSET($K$114:$K$163,0,AY$2-$K$2-$D26+1)))*$F26))</f>
        <v>0</v>
      </c>
      <c r="AZ26" s="125">
        <f ca="1">IF(AZ$2-$K$2&lt;$D26-1," ",IF(AZ$2-$K$2+1&gt;'Primary inputs Alt'!$C$17,0,(SUM(OFFSET($K$114:$K$163,0,AZ$2-$K$2-$D26+1)))*$F26))</f>
        <v>0</v>
      </c>
      <c r="BA26" s="125">
        <f ca="1">IF(BA$2-$K$2&lt;$D26-1," ",IF(BA$2-$K$2+1&gt;'Primary inputs Alt'!$C$17,0,(SUM(OFFSET($K$114:$K$163,0,BA$2-$K$2-$D26+1)))*$F26))</f>
        <v>0</v>
      </c>
      <c r="BB26" s="125">
        <f ca="1">IF(BB$2-$K$2&lt;$D26-1," ",IF(BB$2-$K$2+1&gt;'Primary inputs Alt'!$C$17,0,(SUM(OFFSET($K$114:$K$163,0,BB$2-$K$2-$D26+1)))*$F26))</f>
        <v>0</v>
      </c>
      <c r="BC26" s="125">
        <f ca="1">IF(BC$2-$K$2&lt;$D26-1," ",IF(BC$2-$K$2+1&gt;'Primary inputs Alt'!$C$17,0,(SUM(OFFSET($K$114:$K$163,0,BC$2-$K$2-$D26+1)))*$F26))</f>
        <v>0</v>
      </c>
      <c r="BD26" s="125">
        <f ca="1">IF(BD$2-$K$2&lt;$D26-1," ",IF(BD$2-$K$2+1&gt;'Primary inputs Alt'!$C$17,0,(SUM(OFFSET($K$114:$K$163,0,BD$2-$K$2-$D26+1)))*$F26))</f>
        <v>0</v>
      </c>
      <c r="BE26" s="125">
        <f ca="1">IF(BE$2-$K$2&lt;$D26-1," ",IF(BE$2-$K$2+1&gt;'Primary inputs Alt'!$C$17,0,(SUM(OFFSET($K$114:$K$163,0,BE$2-$K$2-$D26+1)))*$F26))</f>
        <v>0</v>
      </c>
      <c r="BF26" s="125">
        <f ca="1">IF(BF$2-$K$2&lt;$D26-1," ",IF(BF$2-$K$2+1&gt;'Primary inputs Alt'!$C$17,0,(SUM(OFFSET($K$114:$K$163,0,BF$2-$K$2-$D26+1)))*$F26))</f>
        <v>0</v>
      </c>
      <c r="BG26" s="125">
        <f ca="1">IF(BG$2-$K$2&lt;$D26-1," ",IF(BG$2-$K$2+1&gt;'Primary inputs Alt'!$C$17,0,(SUM(OFFSET($K$114:$K$163,0,BG$2-$K$2-$D26+1)))*$F26))</f>
        <v>0</v>
      </c>
      <c r="BH26" s="125">
        <f ca="1">IF(BH$2-$K$2&lt;$D26-1," ",IF(BH$2-$K$2+1&gt;'Primary inputs Alt'!$C$17,0,(SUM(OFFSET($K$114:$K$163,0,BH$2-$K$2-$D26+1)))*$F26))</f>
        <v>0</v>
      </c>
    </row>
    <row r="27" spans="1:60">
      <c r="A27" s="104"/>
      <c r="B27" s="104"/>
      <c r="C27" s="104"/>
      <c r="D27" s="167">
        <v>21</v>
      </c>
      <c r="E27" t="s">
        <v>215</v>
      </c>
      <c r="F27" s="104">
        <f ca="1">OFFSET('Primary inputs Alt'!$E$12,0,'Calculations Alt'!$D27-1)</f>
        <v>0</v>
      </c>
      <c r="G27" s="104"/>
      <c r="H27" s="104"/>
      <c r="I27" s="104"/>
      <c r="J27" s="104"/>
      <c r="K27" s="125" t="str">
        <f ca="1">IF(K$2-$K$2&lt;$D27-1," ",IF(K$2-$K$2+1&gt;'Primary inputs Alt'!$C$17,0,(SUM(OFFSET($K$114:$K$163,0,K$2-$K$2-$D27+1)))*$F27))</f>
        <v xml:space="preserve"> </v>
      </c>
      <c r="L27" s="125" t="str">
        <f ca="1">IF(L$2-$K$2&lt;$D27-1," ",IF(L$2-$K$2+1&gt;'Primary inputs Alt'!$C$17,0,(SUM(OFFSET($K$114:$K$163,0,L$2-$K$2-$D27+1)))*$F27))</f>
        <v xml:space="preserve"> </v>
      </c>
      <c r="M27" s="125" t="str">
        <f ca="1">IF(M$2-$K$2&lt;$D27-1," ",IF(M$2-$K$2+1&gt;'Primary inputs Alt'!$C$17,0,(SUM(OFFSET($K$114:$K$163,0,M$2-$K$2-$D27+1)))*$F27))</f>
        <v xml:space="preserve"> </v>
      </c>
      <c r="N27" s="125" t="str">
        <f ca="1">IF(N$2-$K$2&lt;$D27-1," ",IF(N$2-$K$2+1&gt;'Primary inputs Alt'!$C$17,0,(SUM(OFFSET($K$114:$K$163,0,N$2-$K$2-$D27+1)))*$F27))</f>
        <v xml:space="preserve"> </v>
      </c>
      <c r="O27" s="125" t="str">
        <f ca="1">IF(O$2-$K$2&lt;$D27-1," ",IF(O$2-$K$2+1&gt;'Primary inputs Alt'!$C$17,0,(SUM(OFFSET($K$114:$K$163,0,O$2-$K$2-$D27+1)))*$F27))</f>
        <v xml:space="preserve"> </v>
      </c>
      <c r="P27" s="125" t="str">
        <f ca="1">IF(P$2-$K$2&lt;$D27-1," ",IF(P$2-$K$2+1&gt;'Primary inputs Alt'!$C$17,0,(SUM(OFFSET($K$114:$K$163,0,P$2-$K$2-$D27+1)))*$F27))</f>
        <v xml:space="preserve"> </v>
      </c>
      <c r="Q27" s="125" t="str">
        <f ca="1">IF(Q$2-$K$2&lt;$D27-1," ",IF(Q$2-$K$2+1&gt;'Primary inputs Alt'!$C$17,0,(SUM(OFFSET($K$114:$K$163,0,Q$2-$K$2-$D27+1)))*$F27))</f>
        <v xml:space="preserve"> </v>
      </c>
      <c r="R27" s="125" t="str">
        <f ca="1">IF(R$2-$K$2&lt;$D27-1," ",IF(R$2-$K$2+1&gt;'Primary inputs Alt'!$C$17,0,(SUM(OFFSET($K$114:$K$163,0,R$2-$K$2-$D27+1)))*$F27))</f>
        <v xml:space="preserve"> </v>
      </c>
      <c r="S27" s="125" t="str">
        <f ca="1">IF(S$2-$K$2&lt;$D27-1," ",IF(S$2-$K$2+1&gt;'Primary inputs Alt'!$C$17,0,(SUM(OFFSET($K$114:$K$163,0,S$2-$K$2-$D27+1)))*$F27))</f>
        <v xml:space="preserve"> </v>
      </c>
      <c r="T27" s="125" t="str">
        <f ca="1">IF(T$2-$K$2&lt;$D27-1," ",IF(T$2-$K$2+1&gt;'Primary inputs Alt'!$C$17,0,(SUM(OFFSET($K$114:$K$163,0,T$2-$K$2-$D27+1)))*$F27))</f>
        <v xml:space="preserve"> </v>
      </c>
      <c r="U27" s="125" t="str">
        <f ca="1">IF(U$2-$K$2&lt;$D27-1," ",IF(U$2-$K$2+1&gt;'Primary inputs Alt'!$C$17,0,(SUM(OFFSET($K$114:$K$163,0,U$2-$K$2-$D27+1)))*$F27))</f>
        <v xml:space="preserve"> </v>
      </c>
      <c r="V27" s="125" t="str">
        <f ca="1">IF(V$2-$K$2&lt;$D27-1," ",IF(V$2-$K$2+1&gt;'Primary inputs Alt'!$C$17,0,(SUM(OFFSET($K$114:$K$163,0,V$2-$K$2-$D27+1)))*$F27))</f>
        <v xml:space="preserve"> </v>
      </c>
      <c r="W27" s="125" t="str">
        <f ca="1">IF(W$2-$K$2&lt;$D27-1," ",IF(W$2-$K$2+1&gt;'Primary inputs Alt'!$C$17,0,(SUM(OFFSET($K$114:$K$163,0,W$2-$K$2-$D27+1)))*$F27))</f>
        <v xml:space="preserve"> </v>
      </c>
      <c r="X27" s="125" t="str">
        <f ca="1">IF(X$2-$K$2&lt;$D27-1," ",IF(X$2-$K$2+1&gt;'Primary inputs Alt'!$C$17,0,(SUM(OFFSET($K$114:$K$163,0,X$2-$K$2-$D27+1)))*$F27))</f>
        <v xml:space="preserve"> </v>
      </c>
      <c r="Y27" s="125" t="str">
        <f ca="1">IF(Y$2-$K$2&lt;$D27-1," ",IF(Y$2-$K$2+1&gt;'Primary inputs Alt'!$C$17,0,(SUM(OFFSET($K$114:$K$163,0,Y$2-$K$2-$D27+1)))*$F27))</f>
        <v xml:space="preserve"> </v>
      </c>
      <c r="Z27" s="125" t="str">
        <f ca="1">IF(Z$2-$K$2&lt;$D27-1," ",IF(Z$2-$K$2+1&gt;'Primary inputs Alt'!$C$17,0,(SUM(OFFSET($K$114:$K$163,0,Z$2-$K$2-$D27+1)))*$F27))</f>
        <v xml:space="preserve"> </v>
      </c>
      <c r="AA27" s="125" t="str">
        <f ca="1">IF(AA$2-$K$2&lt;$D27-1," ",IF(AA$2-$K$2+1&gt;'Primary inputs Alt'!$C$17,0,(SUM(OFFSET($K$114:$K$163,0,AA$2-$K$2-$D27+1)))*$F27))</f>
        <v xml:space="preserve"> </v>
      </c>
      <c r="AB27" s="125" t="str">
        <f ca="1">IF(AB$2-$K$2&lt;$D27-1," ",IF(AB$2-$K$2+1&gt;'Primary inputs Alt'!$C$17,0,(SUM(OFFSET($K$114:$K$163,0,AB$2-$K$2-$D27+1)))*$F27))</f>
        <v xml:space="preserve"> </v>
      </c>
      <c r="AC27" s="125" t="str">
        <f ca="1">IF(AC$2-$K$2&lt;$D27-1," ",IF(AC$2-$K$2+1&gt;'Primary inputs Alt'!$C$17,0,(SUM(OFFSET($K$114:$K$163,0,AC$2-$K$2-$D27+1)))*$F27))</f>
        <v xml:space="preserve"> </v>
      </c>
      <c r="AD27" s="125" t="str">
        <f ca="1">IF(AD$2-$K$2&lt;$D27-1," ",IF(AD$2-$K$2+1&gt;'Primary inputs Alt'!$C$17,0,(SUM(OFFSET($K$114:$K$163,0,AD$2-$K$2-$D27+1)))*$F27))</f>
        <v xml:space="preserve"> </v>
      </c>
      <c r="AE27" s="125">
        <f ca="1">IF(AE$2-$K$2&lt;$D27-1," ",IF(AE$2-$K$2+1&gt;'Primary inputs Alt'!$C$17,0,(SUM(OFFSET($K$114:$K$163,0,AE$2-$K$2-$D27+1)))*$F27))</f>
        <v>0</v>
      </c>
      <c r="AF27" s="125">
        <f ca="1">IF(AF$2-$K$2&lt;$D27-1," ",IF(AF$2-$K$2+1&gt;'Primary inputs Alt'!$C$17,0,(SUM(OFFSET($K$114:$K$163,0,AF$2-$K$2-$D27+1)))*$F27))</f>
        <v>0</v>
      </c>
      <c r="AG27" s="125">
        <f ca="1">IF(AG$2-$K$2&lt;$D27-1," ",IF(AG$2-$K$2+1&gt;'Primary inputs Alt'!$C$17,0,(SUM(OFFSET($K$114:$K$163,0,AG$2-$K$2-$D27+1)))*$F27))</f>
        <v>0</v>
      </c>
      <c r="AH27" s="125">
        <f ca="1">IF(AH$2-$K$2&lt;$D27-1," ",IF(AH$2-$K$2+1&gt;'Primary inputs Alt'!$C$17,0,(SUM(OFFSET($K$114:$K$163,0,AH$2-$K$2-$D27+1)))*$F27))</f>
        <v>0</v>
      </c>
      <c r="AI27" s="125">
        <f ca="1">IF(AI$2-$K$2&lt;$D27-1," ",IF(AI$2-$K$2+1&gt;'Primary inputs Alt'!$C$17,0,(SUM(OFFSET($K$114:$K$163,0,AI$2-$K$2-$D27+1)))*$F27))</f>
        <v>0</v>
      </c>
      <c r="AJ27" s="125">
        <f ca="1">IF(AJ$2-$K$2&lt;$D27-1," ",IF(AJ$2-$K$2+1&gt;'Primary inputs Alt'!$C$17,0,(SUM(OFFSET($K$114:$K$163,0,AJ$2-$K$2-$D27+1)))*$F27))</f>
        <v>0</v>
      </c>
      <c r="AK27" s="125">
        <f ca="1">IF(AK$2-$K$2&lt;$D27-1," ",IF(AK$2-$K$2+1&gt;'Primary inputs Alt'!$C$17,0,(SUM(OFFSET($K$114:$K$163,0,AK$2-$K$2-$D27+1)))*$F27))</f>
        <v>0</v>
      </c>
      <c r="AL27" s="125">
        <f ca="1">IF(AL$2-$K$2&lt;$D27-1," ",IF(AL$2-$K$2+1&gt;'Primary inputs Alt'!$C$17,0,(SUM(OFFSET($K$114:$K$163,0,AL$2-$K$2-$D27+1)))*$F27))</f>
        <v>0</v>
      </c>
      <c r="AM27" s="125">
        <f ca="1">IF(AM$2-$K$2&lt;$D27-1," ",IF(AM$2-$K$2+1&gt;'Primary inputs Alt'!$C$17,0,(SUM(OFFSET($K$114:$K$163,0,AM$2-$K$2-$D27+1)))*$F27))</f>
        <v>0</v>
      </c>
      <c r="AN27" s="125">
        <f ca="1">IF(AN$2-$K$2&lt;$D27-1," ",IF(AN$2-$K$2+1&gt;'Primary inputs Alt'!$C$17,0,(SUM(OFFSET($K$114:$K$163,0,AN$2-$K$2-$D27+1)))*$F27))</f>
        <v>0</v>
      </c>
      <c r="AO27" s="125">
        <f ca="1">IF(AO$2-$K$2&lt;$D27-1," ",IF(AO$2-$K$2+1&gt;'Primary inputs Alt'!$C$17,0,(SUM(OFFSET($K$114:$K$163,0,AO$2-$K$2-$D27+1)))*$F27))</f>
        <v>0</v>
      </c>
      <c r="AP27" s="125">
        <f ca="1">IF(AP$2-$K$2&lt;$D27-1," ",IF(AP$2-$K$2+1&gt;'Primary inputs Alt'!$C$17,0,(SUM(OFFSET($K$114:$K$163,0,AP$2-$K$2-$D27+1)))*$F27))</f>
        <v>0</v>
      </c>
      <c r="AQ27" s="125">
        <f ca="1">IF(AQ$2-$K$2&lt;$D27-1," ",IF(AQ$2-$K$2+1&gt;'Primary inputs Alt'!$C$17,0,(SUM(OFFSET($K$114:$K$163,0,AQ$2-$K$2-$D27+1)))*$F27))</f>
        <v>0</v>
      </c>
      <c r="AR27" s="125">
        <f ca="1">IF(AR$2-$K$2&lt;$D27-1," ",IF(AR$2-$K$2+1&gt;'Primary inputs Alt'!$C$17,0,(SUM(OFFSET($K$114:$K$163,0,AR$2-$K$2-$D27+1)))*$F27))</f>
        <v>0</v>
      </c>
      <c r="AS27" s="125">
        <f ca="1">IF(AS$2-$K$2&lt;$D27-1," ",IF(AS$2-$K$2+1&gt;'Primary inputs Alt'!$C$17,0,(SUM(OFFSET($K$114:$K$163,0,AS$2-$K$2-$D27+1)))*$F27))</f>
        <v>0</v>
      </c>
      <c r="AT27" s="125">
        <f ca="1">IF(AT$2-$K$2&lt;$D27-1," ",IF(AT$2-$K$2+1&gt;'Primary inputs Alt'!$C$17,0,(SUM(OFFSET($K$114:$K$163,0,AT$2-$K$2-$D27+1)))*$F27))</f>
        <v>0</v>
      </c>
      <c r="AU27" s="125">
        <f ca="1">IF(AU$2-$K$2&lt;$D27-1," ",IF(AU$2-$K$2+1&gt;'Primary inputs Alt'!$C$17,0,(SUM(OFFSET($K$114:$K$163,0,AU$2-$K$2-$D27+1)))*$F27))</f>
        <v>0</v>
      </c>
      <c r="AV27" s="125">
        <f ca="1">IF(AV$2-$K$2&lt;$D27-1," ",IF(AV$2-$K$2+1&gt;'Primary inputs Alt'!$C$17,0,(SUM(OFFSET($K$114:$K$163,0,AV$2-$K$2-$D27+1)))*$F27))</f>
        <v>0</v>
      </c>
      <c r="AW27" s="125">
        <f ca="1">IF(AW$2-$K$2&lt;$D27-1," ",IF(AW$2-$K$2+1&gt;'Primary inputs Alt'!$C$17,0,(SUM(OFFSET($K$114:$K$163,0,AW$2-$K$2-$D27+1)))*$F27))</f>
        <v>0</v>
      </c>
      <c r="AX27" s="125">
        <f ca="1">IF(AX$2-$K$2&lt;$D27-1," ",IF(AX$2-$K$2+1&gt;'Primary inputs Alt'!$C$17,0,(SUM(OFFSET($K$114:$K$163,0,AX$2-$K$2-$D27+1)))*$F27))</f>
        <v>0</v>
      </c>
      <c r="AY27" s="125">
        <f ca="1">IF(AY$2-$K$2&lt;$D27-1," ",IF(AY$2-$K$2+1&gt;'Primary inputs Alt'!$C$17,0,(SUM(OFFSET($K$114:$K$163,0,AY$2-$K$2-$D27+1)))*$F27))</f>
        <v>0</v>
      </c>
      <c r="AZ27" s="125">
        <f ca="1">IF(AZ$2-$K$2&lt;$D27-1," ",IF(AZ$2-$K$2+1&gt;'Primary inputs Alt'!$C$17,0,(SUM(OFFSET($K$114:$K$163,0,AZ$2-$K$2-$D27+1)))*$F27))</f>
        <v>0</v>
      </c>
      <c r="BA27" s="125">
        <f ca="1">IF(BA$2-$K$2&lt;$D27-1," ",IF(BA$2-$K$2+1&gt;'Primary inputs Alt'!$C$17,0,(SUM(OFFSET($K$114:$K$163,0,BA$2-$K$2-$D27+1)))*$F27))</f>
        <v>0</v>
      </c>
      <c r="BB27" s="125">
        <f ca="1">IF(BB$2-$K$2&lt;$D27-1," ",IF(BB$2-$K$2+1&gt;'Primary inputs Alt'!$C$17,0,(SUM(OFFSET($K$114:$K$163,0,BB$2-$K$2-$D27+1)))*$F27))</f>
        <v>0</v>
      </c>
      <c r="BC27" s="125">
        <f ca="1">IF(BC$2-$K$2&lt;$D27-1," ",IF(BC$2-$K$2+1&gt;'Primary inputs Alt'!$C$17,0,(SUM(OFFSET($K$114:$K$163,0,BC$2-$K$2-$D27+1)))*$F27))</f>
        <v>0</v>
      </c>
      <c r="BD27" s="125">
        <f ca="1">IF(BD$2-$K$2&lt;$D27-1," ",IF(BD$2-$K$2+1&gt;'Primary inputs Alt'!$C$17,0,(SUM(OFFSET($K$114:$K$163,0,BD$2-$K$2-$D27+1)))*$F27))</f>
        <v>0</v>
      </c>
      <c r="BE27" s="125">
        <f ca="1">IF(BE$2-$K$2&lt;$D27-1," ",IF(BE$2-$K$2+1&gt;'Primary inputs Alt'!$C$17,0,(SUM(OFFSET($K$114:$K$163,0,BE$2-$K$2-$D27+1)))*$F27))</f>
        <v>0</v>
      </c>
      <c r="BF27" s="125">
        <f ca="1">IF(BF$2-$K$2&lt;$D27-1," ",IF(BF$2-$K$2+1&gt;'Primary inputs Alt'!$C$17,0,(SUM(OFFSET($K$114:$K$163,0,BF$2-$K$2-$D27+1)))*$F27))</f>
        <v>0</v>
      </c>
      <c r="BG27" s="125">
        <f ca="1">IF(BG$2-$K$2&lt;$D27-1," ",IF(BG$2-$K$2+1&gt;'Primary inputs Alt'!$C$17,0,(SUM(OFFSET($K$114:$K$163,0,BG$2-$K$2-$D27+1)))*$F27))</f>
        <v>0</v>
      </c>
      <c r="BH27" s="125">
        <f ca="1">IF(BH$2-$K$2&lt;$D27-1," ",IF(BH$2-$K$2+1&gt;'Primary inputs Alt'!$C$17,0,(SUM(OFFSET($K$114:$K$163,0,BH$2-$K$2-$D27+1)))*$F27))</f>
        <v>0</v>
      </c>
    </row>
    <row r="28" spans="1:60">
      <c r="A28" s="104"/>
      <c r="B28" s="104"/>
      <c r="C28" s="104"/>
      <c r="D28" s="167">
        <v>22</v>
      </c>
      <c r="E28" t="s">
        <v>216</v>
      </c>
      <c r="F28" s="104">
        <f ca="1">OFFSET('Primary inputs Alt'!$E$12,0,'Calculations Alt'!$D28-1)</f>
        <v>0</v>
      </c>
      <c r="G28" s="104"/>
      <c r="H28" s="104"/>
      <c r="I28" s="104"/>
      <c r="J28" s="104"/>
      <c r="K28" s="125" t="str">
        <f ca="1">IF(K$2-$K$2&lt;$D28-1," ",IF(K$2-$K$2+1&gt;'Primary inputs Alt'!$C$17,0,(SUM(OFFSET($K$114:$K$163,0,K$2-$K$2-$D28+1)))*$F28))</f>
        <v xml:space="preserve"> </v>
      </c>
      <c r="L28" s="125" t="str">
        <f ca="1">IF(L$2-$K$2&lt;$D28-1," ",IF(L$2-$K$2+1&gt;'Primary inputs Alt'!$C$17,0,(SUM(OFFSET($K$114:$K$163,0,L$2-$K$2-$D28+1)))*$F28))</f>
        <v xml:space="preserve"> </v>
      </c>
      <c r="M28" s="125" t="str">
        <f ca="1">IF(M$2-$K$2&lt;$D28-1," ",IF(M$2-$K$2+1&gt;'Primary inputs Alt'!$C$17,0,(SUM(OFFSET($K$114:$K$163,0,M$2-$K$2-$D28+1)))*$F28))</f>
        <v xml:space="preserve"> </v>
      </c>
      <c r="N28" s="125" t="str">
        <f ca="1">IF(N$2-$K$2&lt;$D28-1," ",IF(N$2-$K$2+1&gt;'Primary inputs Alt'!$C$17,0,(SUM(OFFSET($K$114:$K$163,0,N$2-$K$2-$D28+1)))*$F28))</f>
        <v xml:space="preserve"> </v>
      </c>
      <c r="O28" s="125" t="str">
        <f ca="1">IF(O$2-$K$2&lt;$D28-1," ",IF(O$2-$K$2+1&gt;'Primary inputs Alt'!$C$17,0,(SUM(OFFSET($K$114:$K$163,0,O$2-$K$2-$D28+1)))*$F28))</f>
        <v xml:space="preserve"> </v>
      </c>
      <c r="P28" s="125" t="str">
        <f ca="1">IF(P$2-$K$2&lt;$D28-1," ",IF(P$2-$K$2+1&gt;'Primary inputs Alt'!$C$17,0,(SUM(OFFSET($K$114:$K$163,0,P$2-$K$2-$D28+1)))*$F28))</f>
        <v xml:space="preserve"> </v>
      </c>
      <c r="Q28" s="125" t="str">
        <f ca="1">IF(Q$2-$K$2&lt;$D28-1," ",IF(Q$2-$K$2+1&gt;'Primary inputs Alt'!$C$17,0,(SUM(OFFSET($K$114:$K$163,0,Q$2-$K$2-$D28+1)))*$F28))</f>
        <v xml:space="preserve"> </v>
      </c>
      <c r="R28" s="125" t="str">
        <f ca="1">IF(R$2-$K$2&lt;$D28-1," ",IF(R$2-$K$2+1&gt;'Primary inputs Alt'!$C$17,0,(SUM(OFFSET($K$114:$K$163,0,R$2-$K$2-$D28+1)))*$F28))</f>
        <v xml:space="preserve"> </v>
      </c>
      <c r="S28" s="125" t="str">
        <f ca="1">IF(S$2-$K$2&lt;$D28-1," ",IF(S$2-$K$2+1&gt;'Primary inputs Alt'!$C$17,0,(SUM(OFFSET($K$114:$K$163,0,S$2-$K$2-$D28+1)))*$F28))</f>
        <v xml:space="preserve"> </v>
      </c>
      <c r="T28" s="125" t="str">
        <f ca="1">IF(T$2-$K$2&lt;$D28-1," ",IF(T$2-$K$2+1&gt;'Primary inputs Alt'!$C$17,0,(SUM(OFFSET($K$114:$K$163,0,T$2-$K$2-$D28+1)))*$F28))</f>
        <v xml:space="preserve"> </v>
      </c>
      <c r="U28" s="125" t="str">
        <f ca="1">IF(U$2-$K$2&lt;$D28-1," ",IF(U$2-$K$2+1&gt;'Primary inputs Alt'!$C$17,0,(SUM(OFFSET($K$114:$K$163,0,U$2-$K$2-$D28+1)))*$F28))</f>
        <v xml:space="preserve"> </v>
      </c>
      <c r="V28" s="125" t="str">
        <f ca="1">IF(V$2-$K$2&lt;$D28-1," ",IF(V$2-$K$2+1&gt;'Primary inputs Alt'!$C$17,0,(SUM(OFFSET($K$114:$K$163,0,V$2-$K$2-$D28+1)))*$F28))</f>
        <v xml:space="preserve"> </v>
      </c>
      <c r="W28" s="125" t="str">
        <f ca="1">IF(W$2-$K$2&lt;$D28-1," ",IF(W$2-$K$2+1&gt;'Primary inputs Alt'!$C$17,0,(SUM(OFFSET($K$114:$K$163,0,W$2-$K$2-$D28+1)))*$F28))</f>
        <v xml:space="preserve"> </v>
      </c>
      <c r="X28" s="125" t="str">
        <f ca="1">IF(X$2-$K$2&lt;$D28-1," ",IF(X$2-$K$2+1&gt;'Primary inputs Alt'!$C$17,0,(SUM(OFFSET($K$114:$K$163,0,X$2-$K$2-$D28+1)))*$F28))</f>
        <v xml:space="preserve"> </v>
      </c>
      <c r="Y28" s="125" t="str">
        <f ca="1">IF(Y$2-$K$2&lt;$D28-1," ",IF(Y$2-$K$2+1&gt;'Primary inputs Alt'!$C$17,0,(SUM(OFFSET($K$114:$K$163,0,Y$2-$K$2-$D28+1)))*$F28))</f>
        <v xml:space="preserve"> </v>
      </c>
      <c r="Z28" s="125" t="str">
        <f ca="1">IF(Z$2-$K$2&lt;$D28-1," ",IF(Z$2-$K$2+1&gt;'Primary inputs Alt'!$C$17,0,(SUM(OFFSET($K$114:$K$163,0,Z$2-$K$2-$D28+1)))*$F28))</f>
        <v xml:space="preserve"> </v>
      </c>
      <c r="AA28" s="125" t="str">
        <f ca="1">IF(AA$2-$K$2&lt;$D28-1," ",IF(AA$2-$K$2+1&gt;'Primary inputs Alt'!$C$17,0,(SUM(OFFSET($K$114:$K$163,0,AA$2-$K$2-$D28+1)))*$F28))</f>
        <v xml:space="preserve"> </v>
      </c>
      <c r="AB28" s="125" t="str">
        <f ca="1">IF(AB$2-$K$2&lt;$D28-1," ",IF(AB$2-$K$2+1&gt;'Primary inputs Alt'!$C$17,0,(SUM(OFFSET($K$114:$K$163,0,AB$2-$K$2-$D28+1)))*$F28))</f>
        <v xml:space="preserve"> </v>
      </c>
      <c r="AC28" s="125" t="str">
        <f ca="1">IF(AC$2-$K$2&lt;$D28-1," ",IF(AC$2-$K$2+1&gt;'Primary inputs Alt'!$C$17,0,(SUM(OFFSET($K$114:$K$163,0,AC$2-$K$2-$D28+1)))*$F28))</f>
        <v xml:space="preserve"> </v>
      </c>
      <c r="AD28" s="125" t="str">
        <f ca="1">IF(AD$2-$K$2&lt;$D28-1," ",IF(AD$2-$K$2+1&gt;'Primary inputs Alt'!$C$17,0,(SUM(OFFSET($K$114:$K$163,0,AD$2-$K$2-$D28+1)))*$F28))</f>
        <v xml:space="preserve"> </v>
      </c>
      <c r="AE28" s="125" t="str">
        <f ca="1">IF(AE$2-$K$2&lt;$D28-1," ",IF(AE$2-$K$2+1&gt;'Primary inputs Alt'!$C$17,0,(SUM(OFFSET($K$114:$K$163,0,AE$2-$K$2-$D28+1)))*$F28))</f>
        <v xml:space="preserve"> </v>
      </c>
      <c r="AF28" s="125">
        <f ca="1">IF(AF$2-$K$2&lt;$D28-1," ",IF(AF$2-$K$2+1&gt;'Primary inputs Alt'!$C$17,0,(SUM(OFFSET($K$114:$K$163,0,AF$2-$K$2-$D28+1)))*$F28))</f>
        <v>0</v>
      </c>
      <c r="AG28" s="125">
        <f ca="1">IF(AG$2-$K$2&lt;$D28-1," ",IF(AG$2-$K$2+1&gt;'Primary inputs Alt'!$C$17,0,(SUM(OFFSET($K$114:$K$163,0,AG$2-$K$2-$D28+1)))*$F28))</f>
        <v>0</v>
      </c>
      <c r="AH28" s="125">
        <f ca="1">IF(AH$2-$K$2&lt;$D28-1," ",IF(AH$2-$K$2+1&gt;'Primary inputs Alt'!$C$17,0,(SUM(OFFSET($K$114:$K$163,0,AH$2-$K$2-$D28+1)))*$F28))</f>
        <v>0</v>
      </c>
      <c r="AI28" s="125">
        <f ca="1">IF(AI$2-$K$2&lt;$D28-1," ",IF(AI$2-$K$2+1&gt;'Primary inputs Alt'!$C$17,0,(SUM(OFFSET($K$114:$K$163,0,AI$2-$K$2-$D28+1)))*$F28))</f>
        <v>0</v>
      </c>
      <c r="AJ28" s="125">
        <f ca="1">IF(AJ$2-$K$2&lt;$D28-1," ",IF(AJ$2-$K$2+1&gt;'Primary inputs Alt'!$C$17,0,(SUM(OFFSET($K$114:$K$163,0,AJ$2-$K$2-$D28+1)))*$F28))</f>
        <v>0</v>
      </c>
      <c r="AK28" s="125">
        <f ca="1">IF(AK$2-$K$2&lt;$D28-1," ",IF(AK$2-$K$2+1&gt;'Primary inputs Alt'!$C$17,0,(SUM(OFFSET($K$114:$K$163,0,AK$2-$K$2-$D28+1)))*$F28))</f>
        <v>0</v>
      </c>
      <c r="AL28" s="125">
        <f ca="1">IF(AL$2-$K$2&lt;$D28-1," ",IF(AL$2-$K$2+1&gt;'Primary inputs Alt'!$C$17,0,(SUM(OFFSET($K$114:$K$163,0,AL$2-$K$2-$D28+1)))*$F28))</f>
        <v>0</v>
      </c>
      <c r="AM28" s="125">
        <f ca="1">IF(AM$2-$K$2&lt;$D28-1," ",IF(AM$2-$K$2+1&gt;'Primary inputs Alt'!$C$17,0,(SUM(OFFSET($K$114:$K$163,0,AM$2-$K$2-$D28+1)))*$F28))</f>
        <v>0</v>
      </c>
      <c r="AN28" s="125">
        <f ca="1">IF(AN$2-$K$2&lt;$D28-1," ",IF(AN$2-$K$2+1&gt;'Primary inputs Alt'!$C$17,0,(SUM(OFFSET($K$114:$K$163,0,AN$2-$K$2-$D28+1)))*$F28))</f>
        <v>0</v>
      </c>
      <c r="AO28" s="125">
        <f ca="1">IF(AO$2-$K$2&lt;$D28-1," ",IF(AO$2-$K$2+1&gt;'Primary inputs Alt'!$C$17,0,(SUM(OFFSET($K$114:$K$163,0,AO$2-$K$2-$D28+1)))*$F28))</f>
        <v>0</v>
      </c>
      <c r="AP28" s="125">
        <f ca="1">IF(AP$2-$K$2&lt;$D28-1," ",IF(AP$2-$K$2+1&gt;'Primary inputs Alt'!$C$17,0,(SUM(OFFSET($K$114:$K$163,0,AP$2-$K$2-$D28+1)))*$F28))</f>
        <v>0</v>
      </c>
      <c r="AQ28" s="125">
        <f ca="1">IF(AQ$2-$K$2&lt;$D28-1," ",IF(AQ$2-$K$2+1&gt;'Primary inputs Alt'!$C$17,0,(SUM(OFFSET($K$114:$K$163,0,AQ$2-$K$2-$D28+1)))*$F28))</f>
        <v>0</v>
      </c>
      <c r="AR28" s="125">
        <f ca="1">IF(AR$2-$K$2&lt;$D28-1," ",IF(AR$2-$K$2+1&gt;'Primary inputs Alt'!$C$17,0,(SUM(OFFSET($K$114:$K$163,0,AR$2-$K$2-$D28+1)))*$F28))</f>
        <v>0</v>
      </c>
      <c r="AS28" s="125">
        <f ca="1">IF(AS$2-$K$2&lt;$D28-1," ",IF(AS$2-$K$2+1&gt;'Primary inputs Alt'!$C$17,0,(SUM(OFFSET($K$114:$K$163,0,AS$2-$K$2-$D28+1)))*$F28))</f>
        <v>0</v>
      </c>
      <c r="AT28" s="125">
        <f ca="1">IF(AT$2-$K$2&lt;$D28-1," ",IF(AT$2-$K$2+1&gt;'Primary inputs Alt'!$C$17,0,(SUM(OFFSET($K$114:$K$163,0,AT$2-$K$2-$D28+1)))*$F28))</f>
        <v>0</v>
      </c>
      <c r="AU28" s="125">
        <f ca="1">IF(AU$2-$K$2&lt;$D28-1," ",IF(AU$2-$K$2+1&gt;'Primary inputs Alt'!$C$17,0,(SUM(OFFSET($K$114:$K$163,0,AU$2-$K$2-$D28+1)))*$F28))</f>
        <v>0</v>
      </c>
      <c r="AV28" s="125">
        <f ca="1">IF(AV$2-$K$2&lt;$D28-1," ",IF(AV$2-$K$2+1&gt;'Primary inputs Alt'!$C$17,0,(SUM(OFFSET($K$114:$K$163,0,AV$2-$K$2-$D28+1)))*$F28))</f>
        <v>0</v>
      </c>
      <c r="AW28" s="125">
        <f ca="1">IF(AW$2-$K$2&lt;$D28-1," ",IF(AW$2-$K$2+1&gt;'Primary inputs Alt'!$C$17,0,(SUM(OFFSET($K$114:$K$163,0,AW$2-$K$2-$D28+1)))*$F28))</f>
        <v>0</v>
      </c>
      <c r="AX28" s="125">
        <f ca="1">IF(AX$2-$K$2&lt;$D28-1," ",IF(AX$2-$K$2+1&gt;'Primary inputs Alt'!$C$17,0,(SUM(OFFSET($K$114:$K$163,0,AX$2-$K$2-$D28+1)))*$F28))</f>
        <v>0</v>
      </c>
      <c r="AY28" s="125">
        <f ca="1">IF(AY$2-$K$2&lt;$D28-1," ",IF(AY$2-$K$2+1&gt;'Primary inputs Alt'!$C$17,0,(SUM(OFFSET($K$114:$K$163,0,AY$2-$K$2-$D28+1)))*$F28))</f>
        <v>0</v>
      </c>
      <c r="AZ28" s="125">
        <f ca="1">IF(AZ$2-$K$2&lt;$D28-1," ",IF(AZ$2-$K$2+1&gt;'Primary inputs Alt'!$C$17,0,(SUM(OFFSET($K$114:$K$163,0,AZ$2-$K$2-$D28+1)))*$F28))</f>
        <v>0</v>
      </c>
      <c r="BA28" s="125">
        <f ca="1">IF(BA$2-$K$2&lt;$D28-1," ",IF(BA$2-$K$2+1&gt;'Primary inputs Alt'!$C$17,0,(SUM(OFFSET($K$114:$K$163,0,BA$2-$K$2-$D28+1)))*$F28))</f>
        <v>0</v>
      </c>
      <c r="BB28" s="125">
        <f ca="1">IF(BB$2-$K$2&lt;$D28-1," ",IF(BB$2-$K$2+1&gt;'Primary inputs Alt'!$C$17,0,(SUM(OFFSET($K$114:$K$163,0,BB$2-$K$2-$D28+1)))*$F28))</f>
        <v>0</v>
      </c>
      <c r="BC28" s="125">
        <f ca="1">IF(BC$2-$K$2&lt;$D28-1," ",IF(BC$2-$K$2+1&gt;'Primary inputs Alt'!$C$17,0,(SUM(OFFSET($K$114:$K$163,0,BC$2-$K$2-$D28+1)))*$F28))</f>
        <v>0</v>
      </c>
      <c r="BD28" s="125">
        <f ca="1">IF(BD$2-$K$2&lt;$D28-1," ",IF(BD$2-$K$2+1&gt;'Primary inputs Alt'!$C$17,0,(SUM(OFFSET($K$114:$K$163,0,BD$2-$K$2-$D28+1)))*$F28))</f>
        <v>0</v>
      </c>
      <c r="BE28" s="125">
        <f ca="1">IF(BE$2-$K$2&lt;$D28-1," ",IF(BE$2-$K$2+1&gt;'Primary inputs Alt'!$C$17,0,(SUM(OFFSET($K$114:$K$163,0,BE$2-$K$2-$D28+1)))*$F28))</f>
        <v>0</v>
      </c>
      <c r="BF28" s="125">
        <f ca="1">IF(BF$2-$K$2&lt;$D28-1," ",IF(BF$2-$K$2+1&gt;'Primary inputs Alt'!$C$17,0,(SUM(OFFSET($K$114:$K$163,0,BF$2-$K$2-$D28+1)))*$F28))</f>
        <v>0</v>
      </c>
      <c r="BG28" s="125">
        <f ca="1">IF(BG$2-$K$2&lt;$D28-1," ",IF(BG$2-$K$2+1&gt;'Primary inputs Alt'!$C$17,0,(SUM(OFFSET($K$114:$K$163,0,BG$2-$K$2-$D28+1)))*$F28))</f>
        <v>0</v>
      </c>
      <c r="BH28" s="125">
        <f ca="1">IF(BH$2-$K$2&lt;$D28-1," ",IF(BH$2-$K$2+1&gt;'Primary inputs Alt'!$C$17,0,(SUM(OFFSET($K$114:$K$163,0,BH$2-$K$2-$D28+1)))*$F28))</f>
        <v>0</v>
      </c>
    </row>
    <row r="29" spans="1:60">
      <c r="A29" s="104"/>
      <c r="B29" s="104"/>
      <c r="C29" s="104"/>
      <c r="D29" s="167">
        <v>23</v>
      </c>
      <c r="E29" t="s">
        <v>217</v>
      </c>
      <c r="F29" s="104">
        <f ca="1">OFFSET('Primary inputs Alt'!$E$12,0,'Calculations Alt'!$D29-1)</f>
        <v>0</v>
      </c>
      <c r="G29" s="104"/>
      <c r="H29" s="104"/>
      <c r="I29" s="104"/>
      <c r="J29" s="104"/>
      <c r="K29" s="125" t="str">
        <f ca="1">IF(K$2-$K$2&lt;$D29-1," ",IF(K$2-$K$2+1&gt;'Primary inputs Alt'!$C$17,0,(SUM(OFFSET($K$114:$K$163,0,K$2-$K$2-$D29+1)))*$F29))</f>
        <v xml:space="preserve"> </v>
      </c>
      <c r="L29" s="125" t="str">
        <f ca="1">IF(L$2-$K$2&lt;$D29-1," ",IF(L$2-$K$2+1&gt;'Primary inputs Alt'!$C$17,0,(SUM(OFFSET($K$114:$K$163,0,L$2-$K$2-$D29+1)))*$F29))</f>
        <v xml:space="preserve"> </v>
      </c>
      <c r="M29" s="125" t="str">
        <f ca="1">IF(M$2-$K$2&lt;$D29-1," ",IF(M$2-$K$2+1&gt;'Primary inputs Alt'!$C$17,0,(SUM(OFFSET($K$114:$K$163,0,M$2-$K$2-$D29+1)))*$F29))</f>
        <v xml:space="preserve"> </v>
      </c>
      <c r="N29" s="125" t="str">
        <f ca="1">IF(N$2-$K$2&lt;$D29-1," ",IF(N$2-$K$2+1&gt;'Primary inputs Alt'!$C$17,0,(SUM(OFFSET($K$114:$K$163,0,N$2-$K$2-$D29+1)))*$F29))</f>
        <v xml:space="preserve"> </v>
      </c>
      <c r="O29" s="125" t="str">
        <f ca="1">IF(O$2-$K$2&lt;$D29-1," ",IF(O$2-$K$2+1&gt;'Primary inputs Alt'!$C$17,0,(SUM(OFFSET($K$114:$K$163,0,O$2-$K$2-$D29+1)))*$F29))</f>
        <v xml:space="preserve"> </v>
      </c>
      <c r="P29" s="125" t="str">
        <f ca="1">IF(P$2-$K$2&lt;$D29-1," ",IF(P$2-$K$2+1&gt;'Primary inputs Alt'!$C$17,0,(SUM(OFFSET($K$114:$K$163,0,P$2-$K$2-$D29+1)))*$F29))</f>
        <v xml:space="preserve"> </v>
      </c>
      <c r="Q29" s="125" t="str">
        <f ca="1">IF(Q$2-$K$2&lt;$D29-1," ",IF(Q$2-$K$2+1&gt;'Primary inputs Alt'!$C$17,0,(SUM(OFFSET($K$114:$K$163,0,Q$2-$K$2-$D29+1)))*$F29))</f>
        <v xml:space="preserve"> </v>
      </c>
      <c r="R29" s="125" t="str">
        <f ca="1">IF(R$2-$K$2&lt;$D29-1," ",IF(R$2-$K$2+1&gt;'Primary inputs Alt'!$C$17,0,(SUM(OFFSET($K$114:$K$163,0,R$2-$K$2-$D29+1)))*$F29))</f>
        <v xml:space="preserve"> </v>
      </c>
      <c r="S29" s="125" t="str">
        <f ca="1">IF(S$2-$K$2&lt;$D29-1," ",IF(S$2-$K$2+1&gt;'Primary inputs Alt'!$C$17,0,(SUM(OFFSET($K$114:$K$163,0,S$2-$K$2-$D29+1)))*$F29))</f>
        <v xml:space="preserve"> </v>
      </c>
      <c r="T29" s="125" t="str">
        <f ca="1">IF(T$2-$K$2&lt;$D29-1," ",IF(T$2-$K$2+1&gt;'Primary inputs Alt'!$C$17,0,(SUM(OFFSET($K$114:$K$163,0,T$2-$K$2-$D29+1)))*$F29))</f>
        <v xml:space="preserve"> </v>
      </c>
      <c r="U29" s="125" t="str">
        <f ca="1">IF(U$2-$K$2&lt;$D29-1," ",IF(U$2-$K$2+1&gt;'Primary inputs Alt'!$C$17,0,(SUM(OFFSET($K$114:$K$163,0,U$2-$K$2-$D29+1)))*$F29))</f>
        <v xml:space="preserve"> </v>
      </c>
      <c r="V29" s="125" t="str">
        <f ca="1">IF(V$2-$K$2&lt;$D29-1," ",IF(V$2-$K$2+1&gt;'Primary inputs Alt'!$C$17,0,(SUM(OFFSET($K$114:$K$163,0,V$2-$K$2-$D29+1)))*$F29))</f>
        <v xml:space="preserve"> </v>
      </c>
      <c r="W29" s="125" t="str">
        <f ca="1">IF(W$2-$K$2&lt;$D29-1," ",IF(W$2-$K$2+1&gt;'Primary inputs Alt'!$C$17,0,(SUM(OFFSET($K$114:$K$163,0,W$2-$K$2-$D29+1)))*$F29))</f>
        <v xml:space="preserve"> </v>
      </c>
      <c r="X29" s="125" t="str">
        <f ca="1">IF(X$2-$K$2&lt;$D29-1," ",IF(X$2-$K$2+1&gt;'Primary inputs Alt'!$C$17,0,(SUM(OFFSET($K$114:$K$163,0,X$2-$K$2-$D29+1)))*$F29))</f>
        <v xml:space="preserve"> </v>
      </c>
      <c r="Y29" s="125" t="str">
        <f ca="1">IF(Y$2-$K$2&lt;$D29-1," ",IF(Y$2-$K$2+1&gt;'Primary inputs Alt'!$C$17,0,(SUM(OFFSET($K$114:$K$163,0,Y$2-$K$2-$D29+1)))*$F29))</f>
        <v xml:space="preserve"> </v>
      </c>
      <c r="Z29" s="125" t="str">
        <f ca="1">IF(Z$2-$K$2&lt;$D29-1," ",IF(Z$2-$K$2+1&gt;'Primary inputs Alt'!$C$17,0,(SUM(OFFSET($K$114:$K$163,0,Z$2-$K$2-$D29+1)))*$F29))</f>
        <v xml:space="preserve"> </v>
      </c>
      <c r="AA29" s="125" t="str">
        <f ca="1">IF(AA$2-$K$2&lt;$D29-1," ",IF(AA$2-$K$2+1&gt;'Primary inputs Alt'!$C$17,0,(SUM(OFFSET($K$114:$K$163,0,AA$2-$K$2-$D29+1)))*$F29))</f>
        <v xml:space="preserve"> </v>
      </c>
      <c r="AB29" s="125" t="str">
        <f ca="1">IF(AB$2-$K$2&lt;$D29-1," ",IF(AB$2-$K$2+1&gt;'Primary inputs Alt'!$C$17,0,(SUM(OFFSET($K$114:$K$163,0,AB$2-$K$2-$D29+1)))*$F29))</f>
        <v xml:space="preserve"> </v>
      </c>
      <c r="AC29" s="125" t="str">
        <f ca="1">IF(AC$2-$K$2&lt;$D29-1," ",IF(AC$2-$K$2+1&gt;'Primary inputs Alt'!$C$17,0,(SUM(OFFSET($K$114:$K$163,0,AC$2-$K$2-$D29+1)))*$F29))</f>
        <v xml:space="preserve"> </v>
      </c>
      <c r="AD29" s="125" t="str">
        <f ca="1">IF(AD$2-$K$2&lt;$D29-1," ",IF(AD$2-$K$2+1&gt;'Primary inputs Alt'!$C$17,0,(SUM(OFFSET($K$114:$K$163,0,AD$2-$K$2-$D29+1)))*$F29))</f>
        <v xml:space="preserve"> </v>
      </c>
      <c r="AE29" s="125" t="str">
        <f ca="1">IF(AE$2-$K$2&lt;$D29-1," ",IF(AE$2-$K$2+1&gt;'Primary inputs Alt'!$C$17,0,(SUM(OFFSET($K$114:$K$163,0,AE$2-$K$2-$D29+1)))*$F29))</f>
        <v xml:space="preserve"> </v>
      </c>
      <c r="AF29" s="125" t="str">
        <f ca="1">IF(AF$2-$K$2&lt;$D29-1," ",IF(AF$2-$K$2+1&gt;'Primary inputs Alt'!$C$17,0,(SUM(OFFSET($K$114:$K$163,0,AF$2-$K$2-$D29+1)))*$F29))</f>
        <v xml:space="preserve"> </v>
      </c>
      <c r="AG29" s="125">
        <f ca="1">IF(AG$2-$K$2&lt;$D29-1," ",IF(AG$2-$K$2+1&gt;'Primary inputs Alt'!$C$17,0,(SUM(OFFSET($K$114:$K$163,0,AG$2-$K$2-$D29+1)))*$F29))</f>
        <v>0</v>
      </c>
      <c r="AH29" s="125">
        <f ca="1">IF(AH$2-$K$2&lt;$D29-1," ",IF(AH$2-$K$2+1&gt;'Primary inputs Alt'!$C$17,0,(SUM(OFFSET($K$114:$K$163,0,AH$2-$K$2-$D29+1)))*$F29))</f>
        <v>0</v>
      </c>
      <c r="AI29" s="125">
        <f ca="1">IF(AI$2-$K$2&lt;$D29-1," ",IF(AI$2-$K$2+1&gt;'Primary inputs Alt'!$C$17,0,(SUM(OFFSET($K$114:$K$163,0,AI$2-$K$2-$D29+1)))*$F29))</f>
        <v>0</v>
      </c>
      <c r="AJ29" s="125">
        <f ca="1">IF(AJ$2-$K$2&lt;$D29-1," ",IF(AJ$2-$K$2+1&gt;'Primary inputs Alt'!$C$17,0,(SUM(OFFSET($K$114:$K$163,0,AJ$2-$K$2-$D29+1)))*$F29))</f>
        <v>0</v>
      </c>
      <c r="AK29" s="125">
        <f ca="1">IF(AK$2-$K$2&lt;$D29-1," ",IF(AK$2-$K$2+1&gt;'Primary inputs Alt'!$C$17,0,(SUM(OFFSET($K$114:$K$163,0,AK$2-$K$2-$D29+1)))*$F29))</f>
        <v>0</v>
      </c>
      <c r="AL29" s="125">
        <f ca="1">IF(AL$2-$K$2&lt;$D29-1," ",IF(AL$2-$K$2+1&gt;'Primary inputs Alt'!$C$17,0,(SUM(OFFSET($K$114:$K$163,0,AL$2-$K$2-$D29+1)))*$F29))</f>
        <v>0</v>
      </c>
      <c r="AM29" s="125">
        <f ca="1">IF(AM$2-$K$2&lt;$D29-1," ",IF(AM$2-$K$2+1&gt;'Primary inputs Alt'!$C$17,0,(SUM(OFFSET($K$114:$K$163,0,AM$2-$K$2-$D29+1)))*$F29))</f>
        <v>0</v>
      </c>
      <c r="AN29" s="125">
        <f ca="1">IF(AN$2-$K$2&lt;$D29-1," ",IF(AN$2-$K$2+1&gt;'Primary inputs Alt'!$C$17,0,(SUM(OFFSET($K$114:$K$163,0,AN$2-$K$2-$D29+1)))*$F29))</f>
        <v>0</v>
      </c>
      <c r="AO29" s="125">
        <f ca="1">IF(AO$2-$K$2&lt;$D29-1," ",IF(AO$2-$K$2+1&gt;'Primary inputs Alt'!$C$17,0,(SUM(OFFSET($K$114:$K$163,0,AO$2-$K$2-$D29+1)))*$F29))</f>
        <v>0</v>
      </c>
      <c r="AP29" s="125">
        <f ca="1">IF(AP$2-$K$2&lt;$D29-1," ",IF(AP$2-$K$2+1&gt;'Primary inputs Alt'!$C$17,0,(SUM(OFFSET($K$114:$K$163,0,AP$2-$K$2-$D29+1)))*$F29))</f>
        <v>0</v>
      </c>
      <c r="AQ29" s="125">
        <f ca="1">IF(AQ$2-$K$2&lt;$D29-1," ",IF(AQ$2-$K$2+1&gt;'Primary inputs Alt'!$C$17,0,(SUM(OFFSET($K$114:$K$163,0,AQ$2-$K$2-$D29+1)))*$F29))</f>
        <v>0</v>
      </c>
      <c r="AR29" s="125">
        <f ca="1">IF(AR$2-$K$2&lt;$D29-1," ",IF(AR$2-$K$2+1&gt;'Primary inputs Alt'!$C$17,0,(SUM(OFFSET($K$114:$K$163,0,AR$2-$K$2-$D29+1)))*$F29))</f>
        <v>0</v>
      </c>
      <c r="AS29" s="125">
        <f ca="1">IF(AS$2-$K$2&lt;$D29-1," ",IF(AS$2-$K$2+1&gt;'Primary inputs Alt'!$C$17,0,(SUM(OFFSET($K$114:$K$163,0,AS$2-$K$2-$D29+1)))*$F29))</f>
        <v>0</v>
      </c>
      <c r="AT29" s="125">
        <f ca="1">IF(AT$2-$K$2&lt;$D29-1," ",IF(AT$2-$K$2+1&gt;'Primary inputs Alt'!$C$17,0,(SUM(OFFSET($K$114:$K$163,0,AT$2-$K$2-$D29+1)))*$F29))</f>
        <v>0</v>
      </c>
      <c r="AU29" s="125">
        <f ca="1">IF(AU$2-$K$2&lt;$D29-1," ",IF(AU$2-$K$2+1&gt;'Primary inputs Alt'!$C$17,0,(SUM(OFFSET($K$114:$K$163,0,AU$2-$K$2-$D29+1)))*$F29))</f>
        <v>0</v>
      </c>
      <c r="AV29" s="125">
        <f ca="1">IF(AV$2-$K$2&lt;$D29-1," ",IF(AV$2-$K$2+1&gt;'Primary inputs Alt'!$C$17,0,(SUM(OFFSET($K$114:$K$163,0,AV$2-$K$2-$D29+1)))*$F29))</f>
        <v>0</v>
      </c>
      <c r="AW29" s="125">
        <f ca="1">IF(AW$2-$K$2&lt;$D29-1," ",IF(AW$2-$K$2+1&gt;'Primary inputs Alt'!$C$17,0,(SUM(OFFSET($K$114:$K$163,0,AW$2-$K$2-$D29+1)))*$F29))</f>
        <v>0</v>
      </c>
      <c r="AX29" s="125">
        <f ca="1">IF(AX$2-$K$2&lt;$D29-1," ",IF(AX$2-$K$2+1&gt;'Primary inputs Alt'!$C$17,0,(SUM(OFFSET($K$114:$K$163,0,AX$2-$K$2-$D29+1)))*$F29))</f>
        <v>0</v>
      </c>
      <c r="AY29" s="125">
        <f ca="1">IF(AY$2-$K$2&lt;$D29-1," ",IF(AY$2-$K$2+1&gt;'Primary inputs Alt'!$C$17,0,(SUM(OFFSET($K$114:$K$163,0,AY$2-$K$2-$D29+1)))*$F29))</f>
        <v>0</v>
      </c>
      <c r="AZ29" s="125">
        <f ca="1">IF(AZ$2-$K$2&lt;$D29-1," ",IF(AZ$2-$K$2+1&gt;'Primary inputs Alt'!$C$17,0,(SUM(OFFSET($K$114:$K$163,0,AZ$2-$K$2-$D29+1)))*$F29))</f>
        <v>0</v>
      </c>
      <c r="BA29" s="125">
        <f ca="1">IF(BA$2-$K$2&lt;$D29-1," ",IF(BA$2-$K$2+1&gt;'Primary inputs Alt'!$C$17,0,(SUM(OFFSET($K$114:$K$163,0,BA$2-$K$2-$D29+1)))*$F29))</f>
        <v>0</v>
      </c>
      <c r="BB29" s="125">
        <f ca="1">IF(BB$2-$K$2&lt;$D29-1," ",IF(BB$2-$K$2+1&gt;'Primary inputs Alt'!$C$17,0,(SUM(OFFSET($K$114:$K$163,0,BB$2-$K$2-$D29+1)))*$F29))</f>
        <v>0</v>
      </c>
      <c r="BC29" s="125">
        <f ca="1">IF(BC$2-$K$2&lt;$D29-1," ",IF(BC$2-$K$2+1&gt;'Primary inputs Alt'!$C$17,0,(SUM(OFFSET($K$114:$K$163,0,BC$2-$K$2-$D29+1)))*$F29))</f>
        <v>0</v>
      </c>
      <c r="BD29" s="125">
        <f ca="1">IF(BD$2-$K$2&lt;$D29-1," ",IF(BD$2-$K$2+1&gt;'Primary inputs Alt'!$C$17,0,(SUM(OFFSET($K$114:$K$163,0,BD$2-$K$2-$D29+1)))*$F29))</f>
        <v>0</v>
      </c>
      <c r="BE29" s="125">
        <f ca="1">IF(BE$2-$K$2&lt;$D29-1," ",IF(BE$2-$K$2+1&gt;'Primary inputs Alt'!$C$17,0,(SUM(OFFSET($K$114:$K$163,0,BE$2-$K$2-$D29+1)))*$F29))</f>
        <v>0</v>
      </c>
      <c r="BF29" s="125">
        <f ca="1">IF(BF$2-$K$2&lt;$D29-1," ",IF(BF$2-$K$2+1&gt;'Primary inputs Alt'!$C$17,0,(SUM(OFFSET($K$114:$K$163,0,BF$2-$K$2-$D29+1)))*$F29))</f>
        <v>0</v>
      </c>
      <c r="BG29" s="125">
        <f ca="1">IF(BG$2-$K$2&lt;$D29-1," ",IF(BG$2-$K$2+1&gt;'Primary inputs Alt'!$C$17,0,(SUM(OFFSET($K$114:$K$163,0,BG$2-$K$2-$D29+1)))*$F29))</f>
        <v>0</v>
      </c>
      <c r="BH29" s="125">
        <f ca="1">IF(BH$2-$K$2&lt;$D29-1," ",IF(BH$2-$K$2+1&gt;'Primary inputs Alt'!$C$17,0,(SUM(OFFSET($K$114:$K$163,0,BH$2-$K$2-$D29+1)))*$F29))</f>
        <v>0</v>
      </c>
    </row>
    <row r="30" spans="1:60">
      <c r="A30" s="104"/>
      <c r="B30" s="104"/>
      <c r="C30" s="104"/>
      <c r="D30" s="167">
        <v>24</v>
      </c>
      <c r="E30" t="s">
        <v>218</v>
      </c>
      <c r="F30" s="104">
        <f ca="1">OFFSET('Primary inputs Alt'!$E$12,0,'Calculations Alt'!$D30-1)</f>
        <v>0</v>
      </c>
      <c r="G30" s="104"/>
      <c r="H30" s="104"/>
      <c r="I30" s="104"/>
      <c r="J30" s="104"/>
      <c r="K30" s="125" t="str">
        <f ca="1">IF(K$2-$K$2&lt;$D30-1," ",IF(K$2-$K$2+1&gt;'Primary inputs Alt'!$C$17,0,(SUM(OFFSET($K$114:$K$163,0,K$2-$K$2-$D30+1)))*$F30))</f>
        <v xml:space="preserve"> </v>
      </c>
      <c r="L30" s="125" t="str">
        <f ca="1">IF(L$2-$K$2&lt;$D30-1," ",IF(L$2-$K$2+1&gt;'Primary inputs Alt'!$C$17,0,(SUM(OFFSET($K$114:$K$163,0,L$2-$K$2-$D30+1)))*$F30))</f>
        <v xml:space="preserve"> </v>
      </c>
      <c r="M30" s="125" t="str">
        <f ca="1">IF(M$2-$K$2&lt;$D30-1," ",IF(M$2-$K$2+1&gt;'Primary inputs Alt'!$C$17,0,(SUM(OFFSET($K$114:$K$163,0,M$2-$K$2-$D30+1)))*$F30))</f>
        <v xml:space="preserve"> </v>
      </c>
      <c r="N30" s="125" t="str">
        <f ca="1">IF(N$2-$K$2&lt;$D30-1," ",IF(N$2-$K$2+1&gt;'Primary inputs Alt'!$C$17,0,(SUM(OFFSET($K$114:$K$163,0,N$2-$K$2-$D30+1)))*$F30))</f>
        <v xml:space="preserve"> </v>
      </c>
      <c r="O30" s="125" t="str">
        <f ca="1">IF(O$2-$K$2&lt;$D30-1," ",IF(O$2-$K$2+1&gt;'Primary inputs Alt'!$C$17,0,(SUM(OFFSET($K$114:$K$163,0,O$2-$K$2-$D30+1)))*$F30))</f>
        <v xml:space="preserve"> </v>
      </c>
      <c r="P30" s="125" t="str">
        <f ca="1">IF(P$2-$K$2&lt;$D30-1," ",IF(P$2-$K$2+1&gt;'Primary inputs Alt'!$C$17,0,(SUM(OFFSET($K$114:$K$163,0,P$2-$K$2-$D30+1)))*$F30))</f>
        <v xml:space="preserve"> </v>
      </c>
      <c r="Q30" s="125" t="str">
        <f ca="1">IF(Q$2-$K$2&lt;$D30-1," ",IF(Q$2-$K$2+1&gt;'Primary inputs Alt'!$C$17,0,(SUM(OFFSET($K$114:$K$163,0,Q$2-$K$2-$D30+1)))*$F30))</f>
        <v xml:space="preserve"> </v>
      </c>
      <c r="R30" s="125" t="str">
        <f ca="1">IF(R$2-$K$2&lt;$D30-1," ",IF(R$2-$K$2+1&gt;'Primary inputs Alt'!$C$17,0,(SUM(OFFSET($K$114:$K$163,0,R$2-$K$2-$D30+1)))*$F30))</f>
        <v xml:space="preserve"> </v>
      </c>
      <c r="S30" s="125" t="str">
        <f ca="1">IF(S$2-$K$2&lt;$D30-1," ",IF(S$2-$K$2+1&gt;'Primary inputs Alt'!$C$17,0,(SUM(OFFSET($K$114:$K$163,0,S$2-$K$2-$D30+1)))*$F30))</f>
        <v xml:space="preserve"> </v>
      </c>
      <c r="T30" s="125" t="str">
        <f ca="1">IF(T$2-$K$2&lt;$D30-1," ",IF(T$2-$K$2+1&gt;'Primary inputs Alt'!$C$17,0,(SUM(OFFSET($K$114:$K$163,0,T$2-$K$2-$D30+1)))*$F30))</f>
        <v xml:space="preserve"> </v>
      </c>
      <c r="U30" s="125" t="str">
        <f ca="1">IF(U$2-$K$2&lt;$D30-1," ",IF(U$2-$K$2+1&gt;'Primary inputs Alt'!$C$17,0,(SUM(OFFSET($K$114:$K$163,0,U$2-$K$2-$D30+1)))*$F30))</f>
        <v xml:space="preserve"> </v>
      </c>
      <c r="V30" s="125" t="str">
        <f ca="1">IF(V$2-$K$2&lt;$D30-1," ",IF(V$2-$K$2+1&gt;'Primary inputs Alt'!$C$17,0,(SUM(OFFSET($K$114:$K$163,0,V$2-$K$2-$D30+1)))*$F30))</f>
        <v xml:space="preserve"> </v>
      </c>
      <c r="W30" s="125" t="str">
        <f ca="1">IF(W$2-$K$2&lt;$D30-1," ",IF(W$2-$K$2+1&gt;'Primary inputs Alt'!$C$17,0,(SUM(OFFSET($K$114:$K$163,0,W$2-$K$2-$D30+1)))*$F30))</f>
        <v xml:space="preserve"> </v>
      </c>
      <c r="X30" s="125" t="str">
        <f ca="1">IF(X$2-$K$2&lt;$D30-1," ",IF(X$2-$K$2+1&gt;'Primary inputs Alt'!$C$17,0,(SUM(OFFSET($K$114:$K$163,0,X$2-$K$2-$D30+1)))*$F30))</f>
        <v xml:space="preserve"> </v>
      </c>
      <c r="Y30" s="125" t="str">
        <f ca="1">IF(Y$2-$K$2&lt;$D30-1," ",IF(Y$2-$K$2+1&gt;'Primary inputs Alt'!$C$17,0,(SUM(OFFSET($K$114:$K$163,0,Y$2-$K$2-$D30+1)))*$F30))</f>
        <v xml:space="preserve"> </v>
      </c>
      <c r="Z30" s="125" t="str">
        <f ca="1">IF(Z$2-$K$2&lt;$D30-1," ",IF(Z$2-$K$2+1&gt;'Primary inputs Alt'!$C$17,0,(SUM(OFFSET($K$114:$K$163,0,Z$2-$K$2-$D30+1)))*$F30))</f>
        <v xml:space="preserve"> </v>
      </c>
      <c r="AA30" s="125" t="str">
        <f ca="1">IF(AA$2-$K$2&lt;$D30-1," ",IF(AA$2-$K$2+1&gt;'Primary inputs Alt'!$C$17,0,(SUM(OFFSET($K$114:$K$163,0,AA$2-$K$2-$D30+1)))*$F30))</f>
        <v xml:space="preserve"> </v>
      </c>
      <c r="AB30" s="125" t="str">
        <f ca="1">IF(AB$2-$K$2&lt;$D30-1," ",IF(AB$2-$K$2+1&gt;'Primary inputs Alt'!$C$17,0,(SUM(OFFSET($K$114:$K$163,0,AB$2-$K$2-$D30+1)))*$F30))</f>
        <v xml:space="preserve"> </v>
      </c>
      <c r="AC30" s="125" t="str">
        <f ca="1">IF(AC$2-$K$2&lt;$D30-1," ",IF(AC$2-$K$2+1&gt;'Primary inputs Alt'!$C$17,0,(SUM(OFFSET($K$114:$K$163,0,AC$2-$K$2-$D30+1)))*$F30))</f>
        <v xml:space="preserve"> </v>
      </c>
      <c r="AD30" s="125" t="str">
        <f ca="1">IF(AD$2-$K$2&lt;$D30-1," ",IF(AD$2-$K$2+1&gt;'Primary inputs Alt'!$C$17,0,(SUM(OFFSET($K$114:$K$163,0,AD$2-$K$2-$D30+1)))*$F30))</f>
        <v xml:space="preserve"> </v>
      </c>
      <c r="AE30" s="125" t="str">
        <f ca="1">IF(AE$2-$K$2&lt;$D30-1," ",IF(AE$2-$K$2+1&gt;'Primary inputs Alt'!$C$17,0,(SUM(OFFSET($K$114:$K$163,0,AE$2-$K$2-$D30+1)))*$F30))</f>
        <v xml:space="preserve"> </v>
      </c>
      <c r="AF30" s="125" t="str">
        <f ca="1">IF(AF$2-$K$2&lt;$D30-1," ",IF(AF$2-$K$2+1&gt;'Primary inputs Alt'!$C$17,0,(SUM(OFFSET($K$114:$K$163,0,AF$2-$K$2-$D30+1)))*$F30))</f>
        <v xml:space="preserve"> </v>
      </c>
      <c r="AG30" s="125" t="str">
        <f ca="1">IF(AG$2-$K$2&lt;$D30-1," ",IF(AG$2-$K$2+1&gt;'Primary inputs Alt'!$C$17,0,(SUM(OFFSET($K$114:$K$163,0,AG$2-$K$2-$D30+1)))*$F30))</f>
        <v xml:space="preserve"> </v>
      </c>
      <c r="AH30" s="125">
        <f ca="1">IF(AH$2-$K$2&lt;$D30-1," ",IF(AH$2-$K$2+1&gt;'Primary inputs Alt'!$C$17,0,(SUM(OFFSET($K$114:$K$163,0,AH$2-$K$2-$D30+1)))*$F30))</f>
        <v>0</v>
      </c>
      <c r="AI30" s="125">
        <f ca="1">IF(AI$2-$K$2&lt;$D30-1," ",IF(AI$2-$K$2+1&gt;'Primary inputs Alt'!$C$17,0,(SUM(OFFSET($K$114:$K$163,0,AI$2-$K$2-$D30+1)))*$F30))</f>
        <v>0</v>
      </c>
      <c r="AJ30" s="125">
        <f ca="1">IF(AJ$2-$K$2&lt;$D30-1," ",IF(AJ$2-$K$2+1&gt;'Primary inputs Alt'!$C$17,0,(SUM(OFFSET($K$114:$K$163,0,AJ$2-$K$2-$D30+1)))*$F30))</f>
        <v>0</v>
      </c>
      <c r="AK30" s="125">
        <f ca="1">IF(AK$2-$K$2&lt;$D30-1," ",IF(AK$2-$K$2+1&gt;'Primary inputs Alt'!$C$17,0,(SUM(OFFSET($K$114:$K$163,0,AK$2-$K$2-$D30+1)))*$F30))</f>
        <v>0</v>
      </c>
      <c r="AL30" s="125">
        <f ca="1">IF(AL$2-$K$2&lt;$D30-1," ",IF(AL$2-$K$2+1&gt;'Primary inputs Alt'!$C$17,0,(SUM(OFFSET($K$114:$K$163,0,AL$2-$K$2-$D30+1)))*$F30))</f>
        <v>0</v>
      </c>
      <c r="AM30" s="125">
        <f ca="1">IF(AM$2-$K$2&lt;$D30-1," ",IF(AM$2-$K$2+1&gt;'Primary inputs Alt'!$C$17,0,(SUM(OFFSET($K$114:$K$163,0,AM$2-$K$2-$D30+1)))*$F30))</f>
        <v>0</v>
      </c>
      <c r="AN30" s="125">
        <f ca="1">IF(AN$2-$K$2&lt;$D30-1," ",IF(AN$2-$K$2+1&gt;'Primary inputs Alt'!$C$17,0,(SUM(OFFSET($K$114:$K$163,0,AN$2-$K$2-$D30+1)))*$F30))</f>
        <v>0</v>
      </c>
      <c r="AO30" s="125">
        <f ca="1">IF(AO$2-$K$2&lt;$D30-1," ",IF(AO$2-$K$2+1&gt;'Primary inputs Alt'!$C$17,0,(SUM(OFFSET($K$114:$K$163,0,AO$2-$K$2-$D30+1)))*$F30))</f>
        <v>0</v>
      </c>
      <c r="AP30" s="125">
        <f ca="1">IF(AP$2-$K$2&lt;$D30-1," ",IF(AP$2-$K$2+1&gt;'Primary inputs Alt'!$C$17,0,(SUM(OFFSET($K$114:$K$163,0,AP$2-$K$2-$D30+1)))*$F30))</f>
        <v>0</v>
      </c>
      <c r="AQ30" s="125">
        <f ca="1">IF(AQ$2-$K$2&lt;$D30-1," ",IF(AQ$2-$K$2+1&gt;'Primary inputs Alt'!$C$17,0,(SUM(OFFSET($K$114:$K$163,0,AQ$2-$K$2-$D30+1)))*$F30))</f>
        <v>0</v>
      </c>
      <c r="AR30" s="125">
        <f ca="1">IF(AR$2-$K$2&lt;$D30-1," ",IF(AR$2-$K$2+1&gt;'Primary inputs Alt'!$C$17,0,(SUM(OFFSET($K$114:$K$163,0,AR$2-$K$2-$D30+1)))*$F30))</f>
        <v>0</v>
      </c>
      <c r="AS30" s="125">
        <f ca="1">IF(AS$2-$K$2&lt;$D30-1," ",IF(AS$2-$K$2+1&gt;'Primary inputs Alt'!$C$17,0,(SUM(OFFSET($K$114:$K$163,0,AS$2-$K$2-$D30+1)))*$F30))</f>
        <v>0</v>
      </c>
      <c r="AT30" s="125">
        <f ca="1">IF(AT$2-$K$2&lt;$D30-1," ",IF(AT$2-$K$2+1&gt;'Primary inputs Alt'!$C$17,0,(SUM(OFFSET($K$114:$K$163,0,AT$2-$K$2-$D30+1)))*$F30))</f>
        <v>0</v>
      </c>
      <c r="AU30" s="125">
        <f ca="1">IF(AU$2-$K$2&lt;$D30-1," ",IF(AU$2-$K$2+1&gt;'Primary inputs Alt'!$C$17,0,(SUM(OFFSET($K$114:$K$163,0,AU$2-$K$2-$D30+1)))*$F30))</f>
        <v>0</v>
      </c>
      <c r="AV30" s="125">
        <f ca="1">IF(AV$2-$K$2&lt;$D30-1," ",IF(AV$2-$K$2+1&gt;'Primary inputs Alt'!$C$17,0,(SUM(OFFSET($K$114:$K$163,0,AV$2-$K$2-$D30+1)))*$F30))</f>
        <v>0</v>
      </c>
      <c r="AW30" s="125">
        <f ca="1">IF(AW$2-$K$2&lt;$D30-1," ",IF(AW$2-$K$2+1&gt;'Primary inputs Alt'!$C$17,0,(SUM(OFFSET($K$114:$K$163,0,AW$2-$K$2-$D30+1)))*$F30))</f>
        <v>0</v>
      </c>
      <c r="AX30" s="125">
        <f ca="1">IF(AX$2-$K$2&lt;$D30-1," ",IF(AX$2-$K$2+1&gt;'Primary inputs Alt'!$C$17,0,(SUM(OFFSET($K$114:$K$163,0,AX$2-$K$2-$D30+1)))*$F30))</f>
        <v>0</v>
      </c>
      <c r="AY30" s="125">
        <f ca="1">IF(AY$2-$K$2&lt;$D30-1," ",IF(AY$2-$K$2+1&gt;'Primary inputs Alt'!$C$17,0,(SUM(OFFSET($K$114:$K$163,0,AY$2-$K$2-$D30+1)))*$F30))</f>
        <v>0</v>
      </c>
      <c r="AZ30" s="125">
        <f ca="1">IF(AZ$2-$K$2&lt;$D30-1," ",IF(AZ$2-$K$2+1&gt;'Primary inputs Alt'!$C$17,0,(SUM(OFFSET($K$114:$K$163,0,AZ$2-$K$2-$D30+1)))*$F30))</f>
        <v>0</v>
      </c>
      <c r="BA30" s="125">
        <f ca="1">IF(BA$2-$K$2&lt;$D30-1," ",IF(BA$2-$K$2+1&gt;'Primary inputs Alt'!$C$17,0,(SUM(OFFSET($K$114:$K$163,0,BA$2-$K$2-$D30+1)))*$F30))</f>
        <v>0</v>
      </c>
      <c r="BB30" s="125">
        <f ca="1">IF(BB$2-$K$2&lt;$D30-1," ",IF(BB$2-$K$2+1&gt;'Primary inputs Alt'!$C$17,0,(SUM(OFFSET($K$114:$K$163,0,BB$2-$K$2-$D30+1)))*$F30))</f>
        <v>0</v>
      </c>
      <c r="BC30" s="125">
        <f ca="1">IF(BC$2-$K$2&lt;$D30-1," ",IF(BC$2-$K$2+1&gt;'Primary inputs Alt'!$C$17,0,(SUM(OFFSET($K$114:$K$163,0,BC$2-$K$2-$D30+1)))*$F30))</f>
        <v>0</v>
      </c>
      <c r="BD30" s="125">
        <f ca="1">IF(BD$2-$K$2&lt;$D30-1," ",IF(BD$2-$K$2+1&gt;'Primary inputs Alt'!$C$17,0,(SUM(OFFSET($K$114:$K$163,0,BD$2-$K$2-$D30+1)))*$F30))</f>
        <v>0</v>
      </c>
      <c r="BE30" s="125">
        <f ca="1">IF(BE$2-$K$2&lt;$D30-1," ",IF(BE$2-$K$2+1&gt;'Primary inputs Alt'!$C$17,0,(SUM(OFFSET($K$114:$K$163,0,BE$2-$K$2-$D30+1)))*$F30))</f>
        <v>0</v>
      </c>
      <c r="BF30" s="125">
        <f ca="1">IF(BF$2-$K$2&lt;$D30-1," ",IF(BF$2-$K$2+1&gt;'Primary inputs Alt'!$C$17,0,(SUM(OFFSET($K$114:$K$163,0,BF$2-$K$2-$D30+1)))*$F30))</f>
        <v>0</v>
      </c>
      <c r="BG30" s="125">
        <f ca="1">IF(BG$2-$K$2&lt;$D30-1," ",IF(BG$2-$K$2+1&gt;'Primary inputs Alt'!$C$17,0,(SUM(OFFSET($K$114:$K$163,0,BG$2-$K$2-$D30+1)))*$F30))</f>
        <v>0</v>
      </c>
      <c r="BH30" s="125">
        <f ca="1">IF(BH$2-$K$2&lt;$D30-1," ",IF(BH$2-$K$2+1&gt;'Primary inputs Alt'!$C$17,0,(SUM(OFFSET($K$114:$K$163,0,BH$2-$K$2-$D30+1)))*$F30))</f>
        <v>0</v>
      </c>
    </row>
    <row r="31" spans="1:60">
      <c r="A31" s="104"/>
      <c r="B31" s="104"/>
      <c r="C31" s="104"/>
      <c r="D31" s="167">
        <v>25</v>
      </c>
      <c r="E31" t="s">
        <v>219</v>
      </c>
      <c r="F31" s="104">
        <f ca="1">OFFSET('Primary inputs Alt'!$E$12,0,'Calculations Alt'!$D31-1)</f>
        <v>0</v>
      </c>
      <c r="G31" s="104"/>
      <c r="H31" s="104"/>
      <c r="I31" s="104"/>
      <c r="J31" s="104"/>
      <c r="K31" s="125" t="str">
        <f ca="1">IF(K$2-$K$2&lt;$D31-1," ",IF(K$2-$K$2+1&gt;'Primary inputs Alt'!$C$17,0,(SUM(OFFSET($K$114:$K$163,0,K$2-$K$2-$D31+1)))*$F31))</f>
        <v xml:space="preserve"> </v>
      </c>
      <c r="L31" s="125" t="str">
        <f ca="1">IF(L$2-$K$2&lt;$D31-1," ",IF(L$2-$K$2+1&gt;'Primary inputs Alt'!$C$17,0,(SUM(OFFSET($K$114:$K$163,0,L$2-$K$2-$D31+1)))*$F31))</f>
        <v xml:space="preserve"> </v>
      </c>
      <c r="M31" s="125" t="str">
        <f ca="1">IF(M$2-$K$2&lt;$D31-1," ",IF(M$2-$K$2+1&gt;'Primary inputs Alt'!$C$17,0,(SUM(OFFSET($K$114:$K$163,0,M$2-$K$2-$D31+1)))*$F31))</f>
        <v xml:space="preserve"> </v>
      </c>
      <c r="N31" s="125" t="str">
        <f ca="1">IF(N$2-$K$2&lt;$D31-1," ",IF(N$2-$K$2+1&gt;'Primary inputs Alt'!$C$17,0,(SUM(OFFSET($K$114:$K$163,0,N$2-$K$2-$D31+1)))*$F31))</f>
        <v xml:space="preserve"> </v>
      </c>
      <c r="O31" s="125" t="str">
        <f ca="1">IF(O$2-$K$2&lt;$D31-1," ",IF(O$2-$K$2+1&gt;'Primary inputs Alt'!$C$17,0,(SUM(OFFSET($K$114:$K$163,0,O$2-$K$2-$D31+1)))*$F31))</f>
        <v xml:space="preserve"> </v>
      </c>
      <c r="P31" s="125" t="str">
        <f ca="1">IF(P$2-$K$2&lt;$D31-1," ",IF(P$2-$K$2+1&gt;'Primary inputs Alt'!$C$17,0,(SUM(OFFSET($K$114:$K$163,0,P$2-$K$2-$D31+1)))*$F31))</f>
        <v xml:space="preserve"> </v>
      </c>
      <c r="Q31" s="125" t="str">
        <f ca="1">IF(Q$2-$K$2&lt;$D31-1," ",IF(Q$2-$K$2+1&gt;'Primary inputs Alt'!$C$17,0,(SUM(OFFSET($K$114:$K$163,0,Q$2-$K$2-$D31+1)))*$F31))</f>
        <v xml:space="preserve"> </v>
      </c>
      <c r="R31" s="125" t="str">
        <f ca="1">IF(R$2-$K$2&lt;$D31-1," ",IF(R$2-$K$2+1&gt;'Primary inputs Alt'!$C$17,0,(SUM(OFFSET($K$114:$K$163,0,R$2-$K$2-$D31+1)))*$F31))</f>
        <v xml:space="preserve"> </v>
      </c>
      <c r="S31" s="125" t="str">
        <f ca="1">IF(S$2-$K$2&lt;$D31-1," ",IF(S$2-$K$2+1&gt;'Primary inputs Alt'!$C$17,0,(SUM(OFFSET($K$114:$K$163,0,S$2-$K$2-$D31+1)))*$F31))</f>
        <v xml:space="preserve"> </v>
      </c>
      <c r="T31" s="125" t="str">
        <f ca="1">IF(T$2-$K$2&lt;$D31-1," ",IF(T$2-$K$2+1&gt;'Primary inputs Alt'!$C$17,0,(SUM(OFFSET($K$114:$K$163,0,T$2-$K$2-$D31+1)))*$F31))</f>
        <v xml:space="preserve"> </v>
      </c>
      <c r="U31" s="125" t="str">
        <f ca="1">IF(U$2-$K$2&lt;$D31-1," ",IF(U$2-$K$2+1&gt;'Primary inputs Alt'!$C$17,0,(SUM(OFFSET($K$114:$K$163,0,U$2-$K$2-$D31+1)))*$F31))</f>
        <v xml:space="preserve"> </v>
      </c>
      <c r="V31" s="125" t="str">
        <f ca="1">IF(V$2-$K$2&lt;$D31-1," ",IF(V$2-$K$2+1&gt;'Primary inputs Alt'!$C$17,0,(SUM(OFFSET($K$114:$K$163,0,V$2-$K$2-$D31+1)))*$F31))</f>
        <v xml:space="preserve"> </v>
      </c>
      <c r="W31" s="125" t="str">
        <f ca="1">IF(W$2-$K$2&lt;$D31-1," ",IF(W$2-$K$2+1&gt;'Primary inputs Alt'!$C$17,0,(SUM(OFFSET($K$114:$K$163,0,W$2-$K$2-$D31+1)))*$F31))</f>
        <v xml:space="preserve"> </v>
      </c>
      <c r="X31" s="125" t="str">
        <f ca="1">IF(X$2-$K$2&lt;$D31-1," ",IF(X$2-$K$2+1&gt;'Primary inputs Alt'!$C$17,0,(SUM(OFFSET($K$114:$K$163,0,X$2-$K$2-$D31+1)))*$F31))</f>
        <v xml:space="preserve"> </v>
      </c>
      <c r="Y31" s="125" t="str">
        <f ca="1">IF(Y$2-$K$2&lt;$D31-1," ",IF(Y$2-$K$2+1&gt;'Primary inputs Alt'!$C$17,0,(SUM(OFFSET($K$114:$K$163,0,Y$2-$K$2-$D31+1)))*$F31))</f>
        <v xml:space="preserve"> </v>
      </c>
      <c r="Z31" s="125" t="str">
        <f ca="1">IF(Z$2-$K$2&lt;$D31-1," ",IF(Z$2-$K$2+1&gt;'Primary inputs Alt'!$C$17,0,(SUM(OFFSET($K$114:$K$163,0,Z$2-$K$2-$D31+1)))*$F31))</f>
        <v xml:space="preserve"> </v>
      </c>
      <c r="AA31" s="125" t="str">
        <f ca="1">IF(AA$2-$K$2&lt;$D31-1," ",IF(AA$2-$K$2+1&gt;'Primary inputs Alt'!$C$17,0,(SUM(OFFSET($K$114:$K$163,0,AA$2-$K$2-$D31+1)))*$F31))</f>
        <v xml:space="preserve"> </v>
      </c>
      <c r="AB31" s="125" t="str">
        <f ca="1">IF(AB$2-$K$2&lt;$D31-1," ",IF(AB$2-$K$2+1&gt;'Primary inputs Alt'!$C$17,0,(SUM(OFFSET($K$114:$K$163,0,AB$2-$K$2-$D31+1)))*$F31))</f>
        <v xml:space="preserve"> </v>
      </c>
      <c r="AC31" s="125" t="str">
        <f ca="1">IF(AC$2-$K$2&lt;$D31-1," ",IF(AC$2-$K$2+1&gt;'Primary inputs Alt'!$C$17,0,(SUM(OFFSET($K$114:$K$163,0,AC$2-$K$2-$D31+1)))*$F31))</f>
        <v xml:space="preserve"> </v>
      </c>
      <c r="AD31" s="125" t="str">
        <f ca="1">IF(AD$2-$K$2&lt;$D31-1," ",IF(AD$2-$K$2+1&gt;'Primary inputs Alt'!$C$17,0,(SUM(OFFSET($K$114:$K$163,0,AD$2-$K$2-$D31+1)))*$F31))</f>
        <v xml:space="preserve"> </v>
      </c>
      <c r="AE31" s="125" t="str">
        <f ca="1">IF(AE$2-$K$2&lt;$D31-1," ",IF(AE$2-$K$2+1&gt;'Primary inputs Alt'!$C$17,0,(SUM(OFFSET($K$114:$K$163,0,AE$2-$K$2-$D31+1)))*$F31))</f>
        <v xml:space="preserve"> </v>
      </c>
      <c r="AF31" s="125" t="str">
        <f ca="1">IF(AF$2-$K$2&lt;$D31-1," ",IF(AF$2-$K$2+1&gt;'Primary inputs Alt'!$C$17,0,(SUM(OFFSET($K$114:$K$163,0,AF$2-$K$2-$D31+1)))*$F31))</f>
        <v xml:space="preserve"> </v>
      </c>
      <c r="AG31" s="125" t="str">
        <f ca="1">IF(AG$2-$K$2&lt;$D31-1," ",IF(AG$2-$K$2+1&gt;'Primary inputs Alt'!$C$17,0,(SUM(OFFSET($K$114:$K$163,0,AG$2-$K$2-$D31+1)))*$F31))</f>
        <v xml:space="preserve"> </v>
      </c>
      <c r="AH31" s="125" t="str">
        <f ca="1">IF(AH$2-$K$2&lt;$D31-1," ",IF(AH$2-$K$2+1&gt;'Primary inputs Alt'!$C$17,0,(SUM(OFFSET($K$114:$K$163,0,AH$2-$K$2-$D31+1)))*$F31))</f>
        <v xml:space="preserve"> </v>
      </c>
      <c r="AI31" s="125">
        <f ca="1">IF(AI$2-$K$2&lt;$D31-1," ",IF(AI$2-$K$2+1&gt;'Primary inputs Alt'!$C$17,0,(SUM(OFFSET($K$114:$K$163,0,AI$2-$K$2-$D31+1)))*$F31))</f>
        <v>0</v>
      </c>
      <c r="AJ31" s="125">
        <f ca="1">IF(AJ$2-$K$2&lt;$D31-1," ",IF(AJ$2-$K$2+1&gt;'Primary inputs Alt'!$C$17,0,(SUM(OFFSET($K$114:$K$163,0,AJ$2-$K$2-$D31+1)))*$F31))</f>
        <v>0</v>
      </c>
      <c r="AK31" s="125">
        <f ca="1">IF(AK$2-$K$2&lt;$D31-1," ",IF(AK$2-$K$2+1&gt;'Primary inputs Alt'!$C$17,0,(SUM(OFFSET($K$114:$K$163,0,AK$2-$K$2-$D31+1)))*$F31))</f>
        <v>0</v>
      </c>
      <c r="AL31" s="125">
        <f ca="1">IF(AL$2-$K$2&lt;$D31-1," ",IF(AL$2-$K$2+1&gt;'Primary inputs Alt'!$C$17,0,(SUM(OFFSET($K$114:$K$163,0,AL$2-$K$2-$D31+1)))*$F31))</f>
        <v>0</v>
      </c>
      <c r="AM31" s="125">
        <f ca="1">IF(AM$2-$K$2&lt;$D31-1," ",IF(AM$2-$K$2+1&gt;'Primary inputs Alt'!$C$17,0,(SUM(OFFSET($K$114:$K$163,0,AM$2-$K$2-$D31+1)))*$F31))</f>
        <v>0</v>
      </c>
      <c r="AN31" s="125">
        <f ca="1">IF(AN$2-$K$2&lt;$D31-1," ",IF(AN$2-$K$2+1&gt;'Primary inputs Alt'!$C$17,0,(SUM(OFFSET($K$114:$K$163,0,AN$2-$K$2-$D31+1)))*$F31))</f>
        <v>0</v>
      </c>
      <c r="AO31" s="125">
        <f ca="1">IF(AO$2-$K$2&lt;$D31-1," ",IF(AO$2-$K$2+1&gt;'Primary inputs Alt'!$C$17,0,(SUM(OFFSET($K$114:$K$163,0,AO$2-$K$2-$D31+1)))*$F31))</f>
        <v>0</v>
      </c>
      <c r="AP31" s="125">
        <f ca="1">IF(AP$2-$K$2&lt;$D31-1," ",IF(AP$2-$K$2+1&gt;'Primary inputs Alt'!$C$17,0,(SUM(OFFSET($K$114:$K$163,0,AP$2-$K$2-$D31+1)))*$F31))</f>
        <v>0</v>
      </c>
      <c r="AQ31" s="125">
        <f ca="1">IF(AQ$2-$K$2&lt;$D31-1," ",IF(AQ$2-$K$2+1&gt;'Primary inputs Alt'!$C$17,0,(SUM(OFFSET($K$114:$K$163,0,AQ$2-$K$2-$D31+1)))*$F31))</f>
        <v>0</v>
      </c>
      <c r="AR31" s="125">
        <f ca="1">IF(AR$2-$K$2&lt;$D31-1," ",IF(AR$2-$K$2+1&gt;'Primary inputs Alt'!$C$17,0,(SUM(OFFSET($K$114:$K$163,0,AR$2-$K$2-$D31+1)))*$F31))</f>
        <v>0</v>
      </c>
      <c r="AS31" s="125">
        <f ca="1">IF(AS$2-$K$2&lt;$D31-1," ",IF(AS$2-$K$2+1&gt;'Primary inputs Alt'!$C$17,0,(SUM(OFFSET($K$114:$K$163,0,AS$2-$K$2-$D31+1)))*$F31))</f>
        <v>0</v>
      </c>
      <c r="AT31" s="125">
        <f ca="1">IF(AT$2-$K$2&lt;$D31-1," ",IF(AT$2-$K$2+1&gt;'Primary inputs Alt'!$C$17,0,(SUM(OFFSET($K$114:$K$163,0,AT$2-$K$2-$D31+1)))*$F31))</f>
        <v>0</v>
      </c>
      <c r="AU31" s="125">
        <f ca="1">IF(AU$2-$K$2&lt;$D31-1," ",IF(AU$2-$K$2+1&gt;'Primary inputs Alt'!$C$17,0,(SUM(OFFSET($K$114:$K$163,0,AU$2-$K$2-$D31+1)))*$F31))</f>
        <v>0</v>
      </c>
      <c r="AV31" s="125">
        <f ca="1">IF(AV$2-$K$2&lt;$D31-1," ",IF(AV$2-$K$2+1&gt;'Primary inputs Alt'!$C$17,0,(SUM(OFFSET($K$114:$K$163,0,AV$2-$K$2-$D31+1)))*$F31))</f>
        <v>0</v>
      </c>
      <c r="AW31" s="125">
        <f ca="1">IF(AW$2-$K$2&lt;$D31-1," ",IF(AW$2-$K$2+1&gt;'Primary inputs Alt'!$C$17,0,(SUM(OFFSET($K$114:$K$163,0,AW$2-$K$2-$D31+1)))*$F31))</f>
        <v>0</v>
      </c>
      <c r="AX31" s="125">
        <f ca="1">IF(AX$2-$K$2&lt;$D31-1," ",IF(AX$2-$K$2+1&gt;'Primary inputs Alt'!$C$17,0,(SUM(OFFSET($K$114:$K$163,0,AX$2-$K$2-$D31+1)))*$F31))</f>
        <v>0</v>
      </c>
      <c r="AY31" s="125">
        <f ca="1">IF(AY$2-$K$2&lt;$D31-1," ",IF(AY$2-$K$2+1&gt;'Primary inputs Alt'!$C$17,0,(SUM(OFFSET($K$114:$K$163,0,AY$2-$K$2-$D31+1)))*$F31))</f>
        <v>0</v>
      </c>
      <c r="AZ31" s="125">
        <f ca="1">IF(AZ$2-$K$2&lt;$D31-1," ",IF(AZ$2-$K$2+1&gt;'Primary inputs Alt'!$C$17,0,(SUM(OFFSET($K$114:$K$163,0,AZ$2-$K$2-$D31+1)))*$F31))</f>
        <v>0</v>
      </c>
      <c r="BA31" s="125">
        <f ca="1">IF(BA$2-$K$2&lt;$D31-1," ",IF(BA$2-$K$2+1&gt;'Primary inputs Alt'!$C$17,0,(SUM(OFFSET($K$114:$K$163,0,BA$2-$K$2-$D31+1)))*$F31))</f>
        <v>0</v>
      </c>
      <c r="BB31" s="125">
        <f ca="1">IF(BB$2-$K$2&lt;$D31-1," ",IF(BB$2-$K$2+1&gt;'Primary inputs Alt'!$C$17,0,(SUM(OFFSET($K$114:$K$163,0,BB$2-$K$2-$D31+1)))*$F31))</f>
        <v>0</v>
      </c>
      <c r="BC31" s="125">
        <f ca="1">IF(BC$2-$K$2&lt;$D31-1," ",IF(BC$2-$K$2+1&gt;'Primary inputs Alt'!$C$17,0,(SUM(OFFSET($K$114:$K$163,0,BC$2-$K$2-$D31+1)))*$F31))</f>
        <v>0</v>
      </c>
      <c r="BD31" s="125">
        <f ca="1">IF(BD$2-$K$2&lt;$D31-1," ",IF(BD$2-$K$2+1&gt;'Primary inputs Alt'!$C$17,0,(SUM(OFFSET($K$114:$K$163,0,BD$2-$K$2-$D31+1)))*$F31))</f>
        <v>0</v>
      </c>
      <c r="BE31" s="125">
        <f ca="1">IF(BE$2-$K$2&lt;$D31-1," ",IF(BE$2-$K$2+1&gt;'Primary inputs Alt'!$C$17,0,(SUM(OFFSET($K$114:$K$163,0,BE$2-$K$2-$D31+1)))*$F31))</f>
        <v>0</v>
      </c>
      <c r="BF31" s="125">
        <f ca="1">IF(BF$2-$K$2&lt;$D31-1," ",IF(BF$2-$K$2+1&gt;'Primary inputs Alt'!$C$17,0,(SUM(OFFSET($K$114:$K$163,0,BF$2-$K$2-$D31+1)))*$F31))</f>
        <v>0</v>
      </c>
      <c r="BG31" s="125">
        <f ca="1">IF(BG$2-$K$2&lt;$D31-1," ",IF(BG$2-$K$2+1&gt;'Primary inputs Alt'!$C$17,0,(SUM(OFFSET($K$114:$K$163,0,BG$2-$K$2-$D31+1)))*$F31))</f>
        <v>0</v>
      </c>
      <c r="BH31" s="125">
        <f ca="1">IF(BH$2-$K$2&lt;$D31-1," ",IF(BH$2-$K$2+1&gt;'Primary inputs Alt'!$C$17,0,(SUM(OFFSET($K$114:$K$163,0,BH$2-$K$2-$D31+1)))*$F31))</f>
        <v>0</v>
      </c>
    </row>
    <row r="32" spans="1:60">
      <c r="A32" s="104"/>
      <c r="B32" s="104"/>
      <c r="C32" s="104"/>
      <c r="D32" s="167">
        <v>26</v>
      </c>
      <c r="E32" t="s">
        <v>220</v>
      </c>
      <c r="F32" s="104">
        <f ca="1">OFFSET('Primary inputs Alt'!$E$12,0,'Calculations Alt'!$D32-1)</f>
        <v>0</v>
      </c>
      <c r="G32" s="104"/>
      <c r="H32" s="104"/>
      <c r="I32" s="104"/>
      <c r="J32" s="104"/>
      <c r="K32" s="125" t="str">
        <f ca="1">IF(K$2-$K$2&lt;$D32-1," ",IF(K$2-$K$2+1&gt;'Primary inputs Alt'!$C$17,0,(SUM(OFFSET($K$114:$K$163,0,K$2-$K$2-$D32+1)))*$F32))</f>
        <v xml:space="preserve"> </v>
      </c>
      <c r="L32" s="125" t="str">
        <f ca="1">IF(L$2-$K$2&lt;$D32-1," ",IF(L$2-$K$2+1&gt;'Primary inputs Alt'!$C$17,0,(SUM(OFFSET($K$114:$K$163,0,L$2-$K$2-$D32+1)))*$F32))</f>
        <v xml:space="preserve"> </v>
      </c>
      <c r="M32" s="125" t="str">
        <f ca="1">IF(M$2-$K$2&lt;$D32-1," ",IF(M$2-$K$2+1&gt;'Primary inputs Alt'!$C$17,0,(SUM(OFFSET($K$114:$K$163,0,M$2-$K$2-$D32+1)))*$F32))</f>
        <v xml:space="preserve"> </v>
      </c>
      <c r="N32" s="125" t="str">
        <f ca="1">IF(N$2-$K$2&lt;$D32-1," ",IF(N$2-$K$2+1&gt;'Primary inputs Alt'!$C$17,0,(SUM(OFFSET($K$114:$K$163,0,N$2-$K$2-$D32+1)))*$F32))</f>
        <v xml:space="preserve"> </v>
      </c>
      <c r="O32" s="125" t="str">
        <f ca="1">IF(O$2-$K$2&lt;$D32-1," ",IF(O$2-$K$2+1&gt;'Primary inputs Alt'!$C$17,0,(SUM(OFFSET($K$114:$K$163,0,O$2-$K$2-$D32+1)))*$F32))</f>
        <v xml:space="preserve"> </v>
      </c>
      <c r="P32" s="125" t="str">
        <f ca="1">IF(P$2-$K$2&lt;$D32-1," ",IF(P$2-$K$2+1&gt;'Primary inputs Alt'!$C$17,0,(SUM(OFFSET($K$114:$K$163,0,P$2-$K$2-$D32+1)))*$F32))</f>
        <v xml:space="preserve"> </v>
      </c>
      <c r="Q32" s="125" t="str">
        <f ca="1">IF(Q$2-$K$2&lt;$D32-1," ",IF(Q$2-$K$2+1&gt;'Primary inputs Alt'!$C$17,0,(SUM(OFFSET($K$114:$K$163,0,Q$2-$K$2-$D32+1)))*$F32))</f>
        <v xml:space="preserve"> </v>
      </c>
      <c r="R32" s="125" t="str">
        <f ca="1">IF(R$2-$K$2&lt;$D32-1," ",IF(R$2-$K$2+1&gt;'Primary inputs Alt'!$C$17,0,(SUM(OFFSET($K$114:$K$163,0,R$2-$K$2-$D32+1)))*$F32))</f>
        <v xml:space="preserve"> </v>
      </c>
      <c r="S32" s="125" t="str">
        <f ca="1">IF(S$2-$K$2&lt;$D32-1," ",IF(S$2-$K$2+1&gt;'Primary inputs Alt'!$C$17,0,(SUM(OFFSET($K$114:$K$163,0,S$2-$K$2-$D32+1)))*$F32))</f>
        <v xml:space="preserve"> </v>
      </c>
      <c r="T32" s="125" t="str">
        <f ca="1">IF(T$2-$K$2&lt;$D32-1," ",IF(T$2-$K$2+1&gt;'Primary inputs Alt'!$C$17,0,(SUM(OFFSET($K$114:$K$163,0,T$2-$K$2-$D32+1)))*$F32))</f>
        <v xml:space="preserve"> </v>
      </c>
      <c r="U32" s="125" t="str">
        <f ca="1">IF(U$2-$K$2&lt;$D32-1," ",IF(U$2-$K$2+1&gt;'Primary inputs Alt'!$C$17,0,(SUM(OFFSET($K$114:$K$163,0,U$2-$K$2-$D32+1)))*$F32))</f>
        <v xml:space="preserve"> </v>
      </c>
      <c r="V32" s="125" t="str">
        <f ca="1">IF(V$2-$K$2&lt;$D32-1," ",IF(V$2-$K$2+1&gt;'Primary inputs Alt'!$C$17,0,(SUM(OFFSET($K$114:$K$163,0,V$2-$K$2-$D32+1)))*$F32))</f>
        <v xml:space="preserve"> </v>
      </c>
      <c r="W32" s="125" t="str">
        <f ca="1">IF(W$2-$K$2&lt;$D32-1," ",IF(W$2-$K$2+1&gt;'Primary inputs Alt'!$C$17,0,(SUM(OFFSET($K$114:$K$163,0,W$2-$K$2-$D32+1)))*$F32))</f>
        <v xml:space="preserve"> </v>
      </c>
      <c r="X32" s="125" t="str">
        <f ca="1">IF(X$2-$K$2&lt;$D32-1," ",IF(X$2-$K$2+1&gt;'Primary inputs Alt'!$C$17,0,(SUM(OFFSET($K$114:$K$163,0,X$2-$K$2-$D32+1)))*$F32))</f>
        <v xml:space="preserve"> </v>
      </c>
      <c r="Y32" s="125" t="str">
        <f ca="1">IF(Y$2-$K$2&lt;$D32-1," ",IF(Y$2-$K$2+1&gt;'Primary inputs Alt'!$C$17,0,(SUM(OFFSET($K$114:$K$163,0,Y$2-$K$2-$D32+1)))*$F32))</f>
        <v xml:space="preserve"> </v>
      </c>
      <c r="Z32" s="125" t="str">
        <f ca="1">IF(Z$2-$K$2&lt;$D32-1," ",IF(Z$2-$K$2+1&gt;'Primary inputs Alt'!$C$17,0,(SUM(OFFSET($K$114:$K$163,0,Z$2-$K$2-$D32+1)))*$F32))</f>
        <v xml:space="preserve"> </v>
      </c>
      <c r="AA32" s="125" t="str">
        <f ca="1">IF(AA$2-$K$2&lt;$D32-1," ",IF(AA$2-$K$2+1&gt;'Primary inputs Alt'!$C$17,0,(SUM(OFFSET($K$114:$K$163,0,AA$2-$K$2-$D32+1)))*$F32))</f>
        <v xml:space="preserve"> </v>
      </c>
      <c r="AB32" s="125" t="str">
        <f ca="1">IF(AB$2-$K$2&lt;$D32-1," ",IF(AB$2-$K$2+1&gt;'Primary inputs Alt'!$C$17,0,(SUM(OFFSET($K$114:$K$163,0,AB$2-$K$2-$D32+1)))*$F32))</f>
        <v xml:space="preserve"> </v>
      </c>
      <c r="AC32" s="125" t="str">
        <f ca="1">IF(AC$2-$K$2&lt;$D32-1," ",IF(AC$2-$K$2+1&gt;'Primary inputs Alt'!$C$17,0,(SUM(OFFSET($K$114:$K$163,0,AC$2-$K$2-$D32+1)))*$F32))</f>
        <v xml:space="preserve"> </v>
      </c>
      <c r="AD32" s="125" t="str">
        <f ca="1">IF(AD$2-$K$2&lt;$D32-1," ",IF(AD$2-$K$2+1&gt;'Primary inputs Alt'!$C$17,0,(SUM(OFFSET($K$114:$K$163,0,AD$2-$K$2-$D32+1)))*$F32))</f>
        <v xml:space="preserve"> </v>
      </c>
      <c r="AE32" s="125" t="str">
        <f ca="1">IF(AE$2-$K$2&lt;$D32-1," ",IF(AE$2-$K$2+1&gt;'Primary inputs Alt'!$C$17,0,(SUM(OFFSET($K$114:$K$163,0,AE$2-$K$2-$D32+1)))*$F32))</f>
        <v xml:space="preserve"> </v>
      </c>
      <c r="AF32" s="125" t="str">
        <f ca="1">IF(AF$2-$K$2&lt;$D32-1," ",IF(AF$2-$K$2+1&gt;'Primary inputs Alt'!$C$17,0,(SUM(OFFSET($K$114:$K$163,0,AF$2-$K$2-$D32+1)))*$F32))</f>
        <v xml:space="preserve"> </v>
      </c>
      <c r="AG32" s="125" t="str">
        <f ca="1">IF(AG$2-$K$2&lt;$D32-1," ",IF(AG$2-$K$2+1&gt;'Primary inputs Alt'!$C$17,0,(SUM(OFFSET($K$114:$K$163,0,AG$2-$K$2-$D32+1)))*$F32))</f>
        <v xml:space="preserve"> </v>
      </c>
      <c r="AH32" s="125" t="str">
        <f ca="1">IF(AH$2-$K$2&lt;$D32-1," ",IF(AH$2-$K$2+1&gt;'Primary inputs Alt'!$C$17,0,(SUM(OFFSET($K$114:$K$163,0,AH$2-$K$2-$D32+1)))*$F32))</f>
        <v xml:space="preserve"> </v>
      </c>
      <c r="AI32" s="125" t="str">
        <f ca="1">IF(AI$2-$K$2&lt;$D32-1," ",IF(AI$2-$K$2+1&gt;'Primary inputs Alt'!$C$17,0,(SUM(OFFSET($K$114:$K$163,0,AI$2-$K$2-$D32+1)))*$F32))</f>
        <v xml:space="preserve"> </v>
      </c>
      <c r="AJ32" s="125">
        <f ca="1">IF(AJ$2-$K$2&lt;$D32-1," ",IF(AJ$2-$K$2+1&gt;'Primary inputs Alt'!$C$17,0,(SUM(OFFSET($K$114:$K$163,0,AJ$2-$K$2-$D32+1)))*$F32))</f>
        <v>0</v>
      </c>
      <c r="AK32" s="125">
        <f ca="1">IF(AK$2-$K$2&lt;$D32-1," ",IF(AK$2-$K$2+1&gt;'Primary inputs Alt'!$C$17,0,(SUM(OFFSET($K$114:$K$163,0,AK$2-$K$2-$D32+1)))*$F32))</f>
        <v>0</v>
      </c>
      <c r="AL32" s="125">
        <f ca="1">IF(AL$2-$K$2&lt;$D32-1," ",IF(AL$2-$K$2+1&gt;'Primary inputs Alt'!$C$17,0,(SUM(OFFSET($K$114:$K$163,0,AL$2-$K$2-$D32+1)))*$F32))</f>
        <v>0</v>
      </c>
      <c r="AM32" s="125">
        <f ca="1">IF(AM$2-$K$2&lt;$D32-1," ",IF(AM$2-$K$2+1&gt;'Primary inputs Alt'!$C$17,0,(SUM(OFFSET($K$114:$K$163,0,AM$2-$K$2-$D32+1)))*$F32))</f>
        <v>0</v>
      </c>
      <c r="AN32" s="125">
        <f ca="1">IF(AN$2-$K$2&lt;$D32-1," ",IF(AN$2-$K$2+1&gt;'Primary inputs Alt'!$C$17,0,(SUM(OFFSET($K$114:$K$163,0,AN$2-$K$2-$D32+1)))*$F32))</f>
        <v>0</v>
      </c>
      <c r="AO32" s="125">
        <f ca="1">IF(AO$2-$K$2&lt;$D32-1," ",IF(AO$2-$K$2+1&gt;'Primary inputs Alt'!$C$17,0,(SUM(OFFSET($K$114:$K$163,0,AO$2-$K$2-$D32+1)))*$F32))</f>
        <v>0</v>
      </c>
      <c r="AP32" s="125">
        <f ca="1">IF(AP$2-$K$2&lt;$D32-1," ",IF(AP$2-$K$2+1&gt;'Primary inputs Alt'!$C$17,0,(SUM(OFFSET($K$114:$K$163,0,AP$2-$K$2-$D32+1)))*$F32))</f>
        <v>0</v>
      </c>
      <c r="AQ32" s="125">
        <f ca="1">IF(AQ$2-$K$2&lt;$D32-1," ",IF(AQ$2-$K$2+1&gt;'Primary inputs Alt'!$C$17,0,(SUM(OFFSET($K$114:$K$163,0,AQ$2-$K$2-$D32+1)))*$F32))</f>
        <v>0</v>
      </c>
      <c r="AR32" s="125">
        <f ca="1">IF(AR$2-$K$2&lt;$D32-1," ",IF(AR$2-$K$2+1&gt;'Primary inputs Alt'!$C$17,0,(SUM(OFFSET($K$114:$K$163,0,AR$2-$K$2-$D32+1)))*$F32))</f>
        <v>0</v>
      </c>
      <c r="AS32" s="125">
        <f ca="1">IF(AS$2-$K$2&lt;$D32-1," ",IF(AS$2-$K$2+1&gt;'Primary inputs Alt'!$C$17,0,(SUM(OFFSET($K$114:$K$163,0,AS$2-$K$2-$D32+1)))*$F32))</f>
        <v>0</v>
      </c>
      <c r="AT32" s="125">
        <f ca="1">IF(AT$2-$K$2&lt;$D32-1," ",IF(AT$2-$K$2+1&gt;'Primary inputs Alt'!$C$17,0,(SUM(OFFSET($K$114:$K$163,0,AT$2-$K$2-$D32+1)))*$F32))</f>
        <v>0</v>
      </c>
      <c r="AU32" s="125">
        <f ca="1">IF(AU$2-$K$2&lt;$D32-1," ",IF(AU$2-$K$2+1&gt;'Primary inputs Alt'!$C$17,0,(SUM(OFFSET($K$114:$K$163,0,AU$2-$K$2-$D32+1)))*$F32))</f>
        <v>0</v>
      </c>
      <c r="AV32" s="125">
        <f ca="1">IF(AV$2-$K$2&lt;$D32-1," ",IF(AV$2-$K$2+1&gt;'Primary inputs Alt'!$C$17,0,(SUM(OFFSET($K$114:$K$163,0,AV$2-$K$2-$D32+1)))*$F32))</f>
        <v>0</v>
      </c>
      <c r="AW32" s="125">
        <f ca="1">IF(AW$2-$K$2&lt;$D32-1," ",IF(AW$2-$K$2+1&gt;'Primary inputs Alt'!$C$17,0,(SUM(OFFSET($K$114:$K$163,0,AW$2-$K$2-$D32+1)))*$F32))</f>
        <v>0</v>
      </c>
      <c r="AX32" s="125">
        <f ca="1">IF(AX$2-$K$2&lt;$D32-1," ",IF(AX$2-$K$2+1&gt;'Primary inputs Alt'!$C$17,0,(SUM(OFFSET($K$114:$K$163,0,AX$2-$K$2-$D32+1)))*$F32))</f>
        <v>0</v>
      </c>
      <c r="AY32" s="125">
        <f ca="1">IF(AY$2-$K$2&lt;$D32-1," ",IF(AY$2-$K$2+1&gt;'Primary inputs Alt'!$C$17,0,(SUM(OFFSET($K$114:$K$163,0,AY$2-$K$2-$D32+1)))*$F32))</f>
        <v>0</v>
      </c>
      <c r="AZ32" s="125">
        <f ca="1">IF(AZ$2-$K$2&lt;$D32-1," ",IF(AZ$2-$K$2+1&gt;'Primary inputs Alt'!$C$17,0,(SUM(OFFSET($K$114:$K$163,0,AZ$2-$K$2-$D32+1)))*$F32))</f>
        <v>0</v>
      </c>
      <c r="BA32" s="125">
        <f ca="1">IF(BA$2-$K$2&lt;$D32-1," ",IF(BA$2-$K$2+1&gt;'Primary inputs Alt'!$C$17,0,(SUM(OFFSET($K$114:$K$163,0,BA$2-$K$2-$D32+1)))*$F32))</f>
        <v>0</v>
      </c>
      <c r="BB32" s="125">
        <f ca="1">IF(BB$2-$K$2&lt;$D32-1," ",IF(BB$2-$K$2+1&gt;'Primary inputs Alt'!$C$17,0,(SUM(OFFSET($K$114:$K$163,0,BB$2-$K$2-$D32+1)))*$F32))</f>
        <v>0</v>
      </c>
      <c r="BC32" s="125">
        <f ca="1">IF(BC$2-$K$2&lt;$D32-1," ",IF(BC$2-$K$2+1&gt;'Primary inputs Alt'!$C$17,0,(SUM(OFFSET($K$114:$K$163,0,BC$2-$K$2-$D32+1)))*$F32))</f>
        <v>0</v>
      </c>
      <c r="BD32" s="125">
        <f ca="1">IF(BD$2-$K$2&lt;$D32-1," ",IF(BD$2-$K$2+1&gt;'Primary inputs Alt'!$C$17,0,(SUM(OFFSET($K$114:$K$163,0,BD$2-$K$2-$D32+1)))*$F32))</f>
        <v>0</v>
      </c>
      <c r="BE32" s="125">
        <f ca="1">IF(BE$2-$K$2&lt;$D32-1," ",IF(BE$2-$K$2+1&gt;'Primary inputs Alt'!$C$17,0,(SUM(OFFSET($K$114:$K$163,0,BE$2-$K$2-$D32+1)))*$F32))</f>
        <v>0</v>
      </c>
      <c r="BF32" s="125">
        <f ca="1">IF(BF$2-$K$2&lt;$D32-1," ",IF(BF$2-$K$2+1&gt;'Primary inputs Alt'!$C$17,0,(SUM(OFFSET($K$114:$K$163,0,BF$2-$K$2-$D32+1)))*$F32))</f>
        <v>0</v>
      </c>
      <c r="BG32" s="125">
        <f ca="1">IF(BG$2-$K$2&lt;$D32-1," ",IF(BG$2-$K$2+1&gt;'Primary inputs Alt'!$C$17,0,(SUM(OFFSET($K$114:$K$163,0,BG$2-$K$2-$D32+1)))*$F32))</f>
        <v>0</v>
      </c>
      <c r="BH32" s="125">
        <f ca="1">IF(BH$2-$K$2&lt;$D32-1," ",IF(BH$2-$K$2+1&gt;'Primary inputs Alt'!$C$17,0,(SUM(OFFSET($K$114:$K$163,0,BH$2-$K$2-$D32+1)))*$F32))</f>
        <v>0</v>
      </c>
    </row>
    <row r="33" spans="1:60">
      <c r="A33" s="104"/>
      <c r="B33" s="104"/>
      <c r="C33" s="104"/>
      <c r="D33" s="167">
        <v>27</v>
      </c>
      <c r="E33" t="s">
        <v>221</v>
      </c>
      <c r="F33" s="104">
        <f ca="1">OFFSET('Primary inputs Alt'!$E$12,0,'Calculations Alt'!$D33-1)</f>
        <v>0</v>
      </c>
      <c r="G33" s="104"/>
      <c r="H33" s="104"/>
      <c r="I33" s="104"/>
      <c r="J33" s="104"/>
      <c r="K33" s="125" t="str">
        <f ca="1">IF(K$2-$K$2&lt;$D33-1," ",IF(K$2-$K$2+1&gt;'Primary inputs Alt'!$C$17,0,(SUM(OFFSET($K$114:$K$163,0,K$2-$K$2-$D33+1)))*$F33))</f>
        <v xml:space="preserve"> </v>
      </c>
      <c r="L33" s="125" t="str">
        <f ca="1">IF(L$2-$K$2&lt;$D33-1," ",IF(L$2-$K$2+1&gt;'Primary inputs Alt'!$C$17,0,(SUM(OFFSET($K$114:$K$163,0,L$2-$K$2-$D33+1)))*$F33))</f>
        <v xml:space="preserve"> </v>
      </c>
      <c r="M33" s="125" t="str">
        <f ca="1">IF(M$2-$K$2&lt;$D33-1," ",IF(M$2-$K$2+1&gt;'Primary inputs Alt'!$C$17,0,(SUM(OFFSET($K$114:$K$163,0,M$2-$K$2-$D33+1)))*$F33))</f>
        <v xml:space="preserve"> </v>
      </c>
      <c r="N33" s="125" t="str">
        <f ca="1">IF(N$2-$K$2&lt;$D33-1," ",IF(N$2-$K$2+1&gt;'Primary inputs Alt'!$C$17,0,(SUM(OFFSET($K$114:$K$163,0,N$2-$K$2-$D33+1)))*$F33))</f>
        <v xml:space="preserve"> </v>
      </c>
      <c r="O33" s="125" t="str">
        <f ca="1">IF(O$2-$K$2&lt;$D33-1," ",IF(O$2-$K$2+1&gt;'Primary inputs Alt'!$C$17,0,(SUM(OFFSET($K$114:$K$163,0,O$2-$K$2-$D33+1)))*$F33))</f>
        <v xml:space="preserve"> </v>
      </c>
      <c r="P33" s="125" t="str">
        <f ca="1">IF(P$2-$K$2&lt;$D33-1," ",IF(P$2-$K$2+1&gt;'Primary inputs Alt'!$C$17,0,(SUM(OFFSET($K$114:$K$163,0,P$2-$K$2-$D33+1)))*$F33))</f>
        <v xml:space="preserve"> </v>
      </c>
      <c r="Q33" s="125" t="str">
        <f ca="1">IF(Q$2-$K$2&lt;$D33-1," ",IF(Q$2-$K$2+1&gt;'Primary inputs Alt'!$C$17,0,(SUM(OFFSET($K$114:$K$163,0,Q$2-$K$2-$D33+1)))*$F33))</f>
        <v xml:space="preserve"> </v>
      </c>
      <c r="R33" s="125" t="str">
        <f ca="1">IF(R$2-$K$2&lt;$D33-1," ",IF(R$2-$K$2+1&gt;'Primary inputs Alt'!$C$17,0,(SUM(OFFSET($K$114:$K$163,0,R$2-$K$2-$D33+1)))*$F33))</f>
        <v xml:space="preserve"> </v>
      </c>
      <c r="S33" s="125" t="str">
        <f ca="1">IF(S$2-$K$2&lt;$D33-1," ",IF(S$2-$K$2+1&gt;'Primary inputs Alt'!$C$17,0,(SUM(OFFSET($K$114:$K$163,0,S$2-$K$2-$D33+1)))*$F33))</f>
        <v xml:space="preserve"> </v>
      </c>
      <c r="T33" s="125" t="str">
        <f ca="1">IF(T$2-$K$2&lt;$D33-1," ",IF(T$2-$K$2+1&gt;'Primary inputs Alt'!$C$17,0,(SUM(OFFSET($K$114:$K$163,0,T$2-$K$2-$D33+1)))*$F33))</f>
        <v xml:space="preserve"> </v>
      </c>
      <c r="U33" s="125" t="str">
        <f ca="1">IF(U$2-$K$2&lt;$D33-1," ",IF(U$2-$K$2+1&gt;'Primary inputs Alt'!$C$17,0,(SUM(OFFSET($K$114:$K$163,0,U$2-$K$2-$D33+1)))*$F33))</f>
        <v xml:space="preserve"> </v>
      </c>
      <c r="V33" s="125" t="str">
        <f ca="1">IF(V$2-$K$2&lt;$D33-1," ",IF(V$2-$K$2+1&gt;'Primary inputs Alt'!$C$17,0,(SUM(OFFSET($K$114:$K$163,0,V$2-$K$2-$D33+1)))*$F33))</f>
        <v xml:space="preserve"> </v>
      </c>
      <c r="W33" s="125" t="str">
        <f ca="1">IF(W$2-$K$2&lt;$D33-1," ",IF(W$2-$K$2+1&gt;'Primary inputs Alt'!$C$17,0,(SUM(OFFSET($K$114:$K$163,0,W$2-$K$2-$D33+1)))*$F33))</f>
        <v xml:space="preserve"> </v>
      </c>
      <c r="X33" s="125" t="str">
        <f ca="1">IF(X$2-$K$2&lt;$D33-1," ",IF(X$2-$K$2+1&gt;'Primary inputs Alt'!$C$17,0,(SUM(OFFSET($K$114:$K$163,0,X$2-$K$2-$D33+1)))*$F33))</f>
        <v xml:space="preserve"> </v>
      </c>
      <c r="Y33" s="125" t="str">
        <f ca="1">IF(Y$2-$K$2&lt;$D33-1," ",IF(Y$2-$K$2+1&gt;'Primary inputs Alt'!$C$17,0,(SUM(OFFSET($K$114:$K$163,0,Y$2-$K$2-$D33+1)))*$F33))</f>
        <v xml:space="preserve"> </v>
      </c>
      <c r="Z33" s="125" t="str">
        <f ca="1">IF(Z$2-$K$2&lt;$D33-1," ",IF(Z$2-$K$2+1&gt;'Primary inputs Alt'!$C$17,0,(SUM(OFFSET($K$114:$K$163,0,Z$2-$K$2-$D33+1)))*$F33))</f>
        <v xml:space="preserve"> </v>
      </c>
      <c r="AA33" s="125" t="str">
        <f ca="1">IF(AA$2-$K$2&lt;$D33-1," ",IF(AA$2-$K$2+1&gt;'Primary inputs Alt'!$C$17,0,(SUM(OFFSET($K$114:$K$163,0,AA$2-$K$2-$D33+1)))*$F33))</f>
        <v xml:space="preserve"> </v>
      </c>
      <c r="AB33" s="125" t="str">
        <f ca="1">IF(AB$2-$K$2&lt;$D33-1," ",IF(AB$2-$K$2+1&gt;'Primary inputs Alt'!$C$17,0,(SUM(OFFSET($K$114:$K$163,0,AB$2-$K$2-$D33+1)))*$F33))</f>
        <v xml:space="preserve"> </v>
      </c>
      <c r="AC33" s="125" t="str">
        <f ca="1">IF(AC$2-$K$2&lt;$D33-1," ",IF(AC$2-$K$2+1&gt;'Primary inputs Alt'!$C$17,0,(SUM(OFFSET($K$114:$K$163,0,AC$2-$K$2-$D33+1)))*$F33))</f>
        <v xml:space="preserve"> </v>
      </c>
      <c r="AD33" s="125" t="str">
        <f ca="1">IF(AD$2-$K$2&lt;$D33-1," ",IF(AD$2-$K$2+1&gt;'Primary inputs Alt'!$C$17,0,(SUM(OFFSET($K$114:$K$163,0,AD$2-$K$2-$D33+1)))*$F33))</f>
        <v xml:space="preserve"> </v>
      </c>
      <c r="AE33" s="125" t="str">
        <f ca="1">IF(AE$2-$K$2&lt;$D33-1," ",IF(AE$2-$K$2+1&gt;'Primary inputs Alt'!$C$17,0,(SUM(OFFSET($K$114:$K$163,0,AE$2-$K$2-$D33+1)))*$F33))</f>
        <v xml:space="preserve"> </v>
      </c>
      <c r="AF33" s="125" t="str">
        <f ca="1">IF(AF$2-$K$2&lt;$D33-1," ",IF(AF$2-$K$2+1&gt;'Primary inputs Alt'!$C$17,0,(SUM(OFFSET($K$114:$K$163,0,AF$2-$K$2-$D33+1)))*$F33))</f>
        <v xml:space="preserve"> </v>
      </c>
      <c r="AG33" s="125" t="str">
        <f ca="1">IF(AG$2-$K$2&lt;$D33-1," ",IF(AG$2-$K$2+1&gt;'Primary inputs Alt'!$C$17,0,(SUM(OFFSET($K$114:$K$163,0,AG$2-$K$2-$D33+1)))*$F33))</f>
        <v xml:space="preserve"> </v>
      </c>
      <c r="AH33" s="125" t="str">
        <f ca="1">IF(AH$2-$K$2&lt;$D33-1," ",IF(AH$2-$K$2+1&gt;'Primary inputs Alt'!$C$17,0,(SUM(OFFSET($K$114:$K$163,0,AH$2-$K$2-$D33+1)))*$F33))</f>
        <v xml:space="preserve"> </v>
      </c>
      <c r="AI33" s="125" t="str">
        <f ca="1">IF(AI$2-$K$2&lt;$D33-1," ",IF(AI$2-$K$2+1&gt;'Primary inputs Alt'!$C$17,0,(SUM(OFFSET($K$114:$K$163,0,AI$2-$K$2-$D33+1)))*$F33))</f>
        <v xml:space="preserve"> </v>
      </c>
      <c r="AJ33" s="125" t="str">
        <f ca="1">IF(AJ$2-$K$2&lt;$D33-1," ",IF(AJ$2-$K$2+1&gt;'Primary inputs Alt'!$C$17,0,(SUM(OFFSET($K$114:$K$163,0,AJ$2-$K$2-$D33+1)))*$F33))</f>
        <v xml:space="preserve"> </v>
      </c>
      <c r="AK33" s="125">
        <f ca="1">IF(AK$2-$K$2&lt;$D33-1," ",IF(AK$2-$K$2+1&gt;'Primary inputs Alt'!$C$17,0,(SUM(OFFSET($K$114:$K$163,0,AK$2-$K$2-$D33+1)))*$F33))</f>
        <v>0</v>
      </c>
      <c r="AL33" s="125">
        <f ca="1">IF(AL$2-$K$2&lt;$D33-1," ",IF(AL$2-$K$2+1&gt;'Primary inputs Alt'!$C$17,0,(SUM(OFFSET($K$114:$K$163,0,AL$2-$K$2-$D33+1)))*$F33))</f>
        <v>0</v>
      </c>
      <c r="AM33" s="125">
        <f ca="1">IF(AM$2-$K$2&lt;$D33-1," ",IF(AM$2-$K$2+1&gt;'Primary inputs Alt'!$C$17,0,(SUM(OFFSET($K$114:$K$163,0,AM$2-$K$2-$D33+1)))*$F33))</f>
        <v>0</v>
      </c>
      <c r="AN33" s="125">
        <f ca="1">IF(AN$2-$K$2&lt;$D33-1," ",IF(AN$2-$K$2+1&gt;'Primary inputs Alt'!$C$17,0,(SUM(OFFSET($K$114:$K$163,0,AN$2-$K$2-$D33+1)))*$F33))</f>
        <v>0</v>
      </c>
      <c r="AO33" s="125">
        <f ca="1">IF(AO$2-$K$2&lt;$D33-1," ",IF(AO$2-$K$2+1&gt;'Primary inputs Alt'!$C$17,0,(SUM(OFFSET($K$114:$K$163,0,AO$2-$K$2-$D33+1)))*$F33))</f>
        <v>0</v>
      </c>
      <c r="AP33" s="125">
        <f ca="1">IF(AP$2-$K$2&lt;$D33-1," ",IF(AP$2-$K$2+1&gt;'Primary inputs Alt'!$C$17,0,(SUM(OFFSET($K$114:$K$163,0,AP$2-$K$2-$D33+1)))*$F33))</f>
        <v>0</v>
      </c>
      <c r="AQ33" s="125">
        <f ca="1">IF(AQ$2-$K$2&lt;$D33-1," ",IF(AQ$2-$K$2+1&gt;'Primary inputs Alt'!$C$17,0,(SUM(OFFSET($K$114:$K$163,0,AQ$2-$K$2-$D33+1)))*$F33))</f>
        <v>0</v>
      </c>
      <c r="AR33" s="125">
        <f ca="1">IF(AR$2-$K$2&lt;$D33-1," ",IF(AR$2-$K$2+1&gt;'Primary inputs Alt'!$C$17,0,(SUM(OFFSET($K$114:$K$163,0,AR$2-$K$2-$D33+1)))*$F33))</f>
        <v>0</v>
      </c>
      <c r="AS33" s="125">
        <f ca="1">IF(AS$2-$K$2&lt;$D33-1," ",IF(AS$2-$K$2+1&gt;'Primary inputs Alt'!$C$17,0,(SUM(OFFSET($K$114:$K$163,0,AS$2-$K$2-$D33+1)))*$F33))</f>
        <v>0</v>
      </c>
      <c r="AT33" s="125">
        <f ca="1">IF(AT$2-$K$2&lt;$D33-1," ",IF(AT$2-$K$2+1&gt;'Primary inputs Alt'!$C$17,0,(SUM(OFFSET($K$114:$K$163,0,AT$2-$K$2-$D33+1)))*$F33))</f>
        <v>0</v>
      </c>
      <c r="AU33" s="125">
        <f ca="1">IF(AU$2-$K$2&lt;$D33-1," ",IF(AU$2-$K$2+1&gt;'Primary inputs Alt'!$C$17,0,(SUM(OFFSET($K$114:$K$163,0,AU$2-$K$2-$D33+1)))*$F33))</f>
        <v>0</v>
      </c>
      <c r="AV33" s="125">
        <f ca="1">IF(AV$2-$K$2&lt;$D33-1," ",IF(AV$2-$K$2+1&gt;'Primary inputs Alt'!$C$17,0,(SUM(OFFSET($K$114:$K$163,0,AV$2-$K$2-$D33+1)))*$F33))</f>
        <v>0</v>
      </c>
      <c r="AW33" s="125">
        <f ca="1">IF(AW$2-$K$2&lt;$D33-1," ",IF(AW$2-$K$2+1&gt;'Primary inputs Alt'!$C$17,0,(SUM(OFFSET($K$114:$K$163,0,AW$2-$K$2-$D33+1)))*$F33))</f>
        <v>0</v>
      </c>
      <c r="AX33" s="125">
        <f ca="1">IF(AX$2-$K$2&lt;$D33-1," ",IF(AX$2-$K$2+1&gt;'Primary inputs Alt'!$C$17,0,(SUM(OFFSET($K$114:$K$163,0,AX$2-$K$2-$D33+1)))*$F33))</f>
        <v>0</v>
      </c>
      <c r="AY33" s="125">
        <f ca="1">IF(AY$2-$K$2&lt;$D33-1," ",IF(AY$2-$K$2+1&gt;'Primary inputs Alt'!$C$17,0,(SUM(OFFSET($K$114:$K$163,0,AY$2-$K$2-$D33+1)))*$F33))</f>
        <v>0</v>
      </c>
      <c r="AZ33" s="125">
        <f ca="1">IF(AZ$2-$K$2&lt;$D33-1," ",IF(AZ$2-$K$2+1&gt;'Primary inputs Alt'!$C$17,0,(SUM(OFFSET($K$114:$K$163,0,AZ$2-$K$2-$D33+1)))*$F33))</f>
        <v>0</v>
      </c>
      <c r="BA33" s="125">
        <f ca="1">IF(BA$2-$K$2&lt;$D33-1," ",IF(BA$2-$K$2+1&gt;'Primary inputs Alt'!$C$17,0,(SUM(OFFSET($K$114:$K$163,0,BA$2-$K$2-$D33+1)))*$F33))</f>
        <v>0</v>
      </c>
      <c r="BB33" s="125">
        <f ca="1">IF(BB$2-$K$2&lt;$D33-1," ",IF(BB$2-$K$2+1&gt;'Primary inputs Alt'!$C$17,0,(SUM(OFFSET($K$114:$K$163,0,BB$2-$K$2-$D33+1)))*$F33))</f>
        <v>0</v>
      </c>
      <c r="BC33" s="125">
        <f ca="1">IF(BC$2-$K$2&lt;$D33-1," ",IF(BC$2-$K$2+1&gt;'Primary inputs Alt'!$C$17,0,(SUM(OFFSET($K$114:$K$163,0,BC$2-$K$2-$D33+1)))*$F33))</f>
        <v>0</v>
      </c>
      <c r="BD33" s="125">
        <f ca="1">IF(BD$2-$K$2&lt;$D33-1," ",IF(BD$2-$K$2+1&gt;'Primary inputs Alt'!$C$17,0,(SUM(OFFSET($K$114:$K$163,0,BD$2-$K$2-$D33+1)))*$F33))</f>
        <v>0</v>
      </c>
      <c r="BE33" s="125">
        <f ca="1">IF(BE$2-$K$2&lt;$D33-1," ",IF(BE$2-$K$2+1&gt;'Primary inputs Alt'!$C$17,0,(SUM(OFFSET($K$114:$K$163,0,BE$2-$K$2-$D33+1)))*$F33))</f>
        <v>0</v>
      </c>
      <c r="BF33" s="125">
        <f ca="1">IF(BF$2-$K$2&lt;$D33-1," ",IF(BF$2-$K$2+1&gt;'Primary inputs Alt'!$C$17,0,(SUM(OFFSET($K$114:$K$163,0,BF$2-$K$2-$D33+1)))*$F33))</f>
        <v>0</v>
      </c>
      <c r="BG33" s="125">
        <f ca="1">IF(BG$2-$K$2&lt;$D33-1," ",IF(BG$2-$K$2+1&gt;'Primary inputs Alt'!$C$17,0,(SUM(OFFSET($K$114:$K$163,0,BG$2-$K$2-$D33+1)))*$F33))</f>
        <v>0</v>
      </c>
      <c r="BH33" s="125">
        <f ca="1">IF(BH$2-$K$2&lt;$D33-1," ",IF(BH$2-$K$2+1&gt;'Primary inputs Alt'!$C$17,0,(SUM(OFFSET($K$114:$K$163,0,BH$2-$K$2-$D33+1)))*$F33))</f>
        <v>0</v>
      </c>
    </row>
    <row r="34" spans="1:60">
      <c r="A34" s="104"/>
      <c r="B34" s="104"/>
      <c r="C34" s="104"/>
      <c r="D34" s="167">
        <v>28</v>
      </c>
      <c r="E34" t="s">
        <v>222</v>
      </c>
      <c r="F34" s="104">
        <f ca="1">OFFSET('Primary inputs Alt'!$E$12,0,'Calculations Alt'!$D34-1)</f>
        <v>0</v>
      </c>
      <c r="G34" s="104"/>
      <c r="H34" s="104"/>
      <c r="I34" s="104"/>
      <c r="J34" s="104"/>
      <c r="K34" s="125" t="str">
        <f ca="1">IF(K$2-$K$2&lt;$D34-1," ",IF(K$2-$K$2+1&gt;'Primary inputs Alt'!$C$17,0,(SUM(OFFSET($K$114:$K$163,0,K$2-$K$2-$D34+1)))*$F34))</f>
        <v xml:space="preserve"> </v>
      </c>
      <c r="L34" s="125" t="str">
        <f ca="1">IF(L$2-$K$2&lt;$D34-1," ",IF(L$2-$K$2+1&gt;'Primary inputs Alt'!$C$17,0,(SUM(OFFSET($K$114:$K$163,0,L$2-$K$2-$D34+1)))*$F34))</f>
        <v xml:space="preserve"> </v>
      </c>
      <c r="M34" s="125" t="str">
        <f ca="1">IF(M$2-$K$2&lt;$D34-1," ",IF(M$2-$K$2+1&gt;'Primary inputs Alt'!$C$17,0,(SUM(OFFSET($K$114:$K$163,0,M$2-$K$2-$D34+1)))*$F34))</f>
        <v xml:space="preserve"> </v>
      </c>
      <c r="N34" s="125" t="str">
        <f ca="1">IF(N$2-$K$2&lt;$D34-1," ",IF(N$2-$K$2+1&gt;'Primary inputs Alt'!$C$17,0,(SUM(OFFSET($K$114:$K$163,0,N$2-$K$2-$D34+1)))*$F34))</f>
        <v xml:space="preserve"> </v>
      </c>
      <c r="O34" s="125" t="str">
        <f ca="1">IF(O$2-$K$2&lt;$D34-1," ",IF(O$2-$K$2+1&gt;'Primary inputs Alt'!$C$17,0,(SUM(OFFSET($K$114:$K$163,0,O$2-$K$2-$D34+1)))*$F34))</f>
        <v xml:space="preserve"> </v>
      </c>
      <c r="P34" s="125" t="str">
        <f ca="1">IF(P$2-$K$2&lt;$D34-1," ",IF(P$2-$K$2+1&gt;'Primary inputs Alt'!$C$17,0,(SUM(OFFSET($K$114:$K$163,0,P$2-$K$2-$D34+1)))*$F34))</f>
        <v xml:space="preserve"> </v>
      </c>
      <c r="Q34" s="125" t="str">
        <f ca="1">IF(Q$2-$K$2&lt;$D34-1," ",IF(Q$2-$K$2+1&gt;'Primary inputs Alt'!$C$17,0,(SUM(OFFSET($K$114:$K$163,0,Q$2-$K$2-$D34+1)))*$F34))</f>
        <v xml:space="preserve"> </v>
      </c>
      <c r="R34" s="125" t="str">
        <f ca="1">IF(R$2-$K$2&lt;$D34-1," ",IF(R$2-$K$2+1&gt;'Primary inputs Alt'!$C$17,0,(SUM(OFFSET($K$114:$K$163,0,R$2-$K$2-$D34+1)))*$F34))</f>
        <v xml:space="preserve"> </v>
      </c>
      <c r="S34" s="125" t="str">
        <f ca="1">IF(S$2-$K$2&lt;$D34-1," ",IF(S$2-$K$2+1&gt;'Primary inputs Alt'!$C$17,0,(SUM(OFFSET($K$114:$K$163,0,S$2-$K$2-$D34+1)))*$F34))</f>
        <v xml:space="preserve"> </v>
      </c>
      <c r="T34" s="125" t="str">
        <f ca="1">IF(T$2-$K$2&lt;$D34-1," ",IF(T$2-$K$2+1&gt;'Primary inputs Alt'!$C$17,0,(SUM(OFFSET($K$114:$K$163,0,T$2-$K$2-$D34+1)))*$F34))</f>
        <v xml:space="preserve"> </v>
      </c>
      <c r="U34" s="125" t="str">
        <f ca="1">IF(U$2-$K$2&lt;$D34-1," ",IF(U$2-$K$2+1&gt;'Primary inputs Alt'!$C$17,0,(SUM(OFFSET($K$114:$K$163,0,U$2-$K$2-$D34+1)))*$F34))</f>
        <v xml:space="preserve"> </v>
      </c>
      <c r="V34" s="125" t="str">
        <f ca="1">IF(V$2-$K$2&lt;$D34-1," ",IF(V$2-$K$2+1&gt;'Primary inputs Alt'!$C$17,0,(SUM(OFFSET($K$114:$K$163,0,V$2-$K$2-$D34+1)))*$F34))</f>
        <v xml:space="preserve"> </v>
      </c>
      <c r="W34" s="125" t="str">
        <f ca="1">IF(W$2-$K$2&lt;$D34-1," ",IF(W$2-$K$2+1&gt;'Primary inputs Alt'!$C$17,0,(SUM(OFFSET($K$114:$K$163,0,W$2-$K$2-$D34+1)))*$F34))</f>
        <v xml:space="preserve"> </v>
      </c>
      <c r="X34" s="125" t="str">
        <f ca="1">IF(X$2-$K$2&lt;$D34-1," ",IF(X$2-$K$2+1&gt;'Primary inputs Alt'!$C$17,0,(SUM(OFFSET($K$114:$K$163,0,X$2-$K$2-$D34+1)))*$F34))</f>
        <v xml:space="preserve"> </v>
      </c>
      <c r="Y34" s="125" t="str">
        <f ca="1">IF(Y$2-$K$2&lt;$D34-1," ",IF(Y$2-$K$2+1&gt;'Primary inputs Alt'!$C$17,0,(SUM(OFFSET($K$114:$K$163,0,Y$2-$K$2-$D34+1)))*$F34))</f>
        <v xml:space="preserve"> </v>
      </c>
      <c r="Z34" s="125" t="str">
        <f ca="1">IF(Z$2-$K$2&lt;$D34-1," ",IF(Z$2-$K$2+1&gt;'Primary inputs Alt'!$C$17,0,(SUM(OFFSET($K$114:$K$163,0,Z$2-$K$2-$D34+1)))*$F34))</f>
        <v xml:space="preserve"> </v>
      </c>
      <c r="AA34" s="125" t="str">
        <f ca="1">IF(AA$2-$K$2&lt;$D34-1," ",IF(AA$2-$K$2+1&gt;'Primary inputs Alt'!$C$17,0,(SUM(OFFSET($K$114:$K$163,0,AA$2-$K$2-$D34+1)))*$F34))</f>
        <v xml:space="preserve"> </v>
      </c>
      <c r="AB34" s="125" t="str">
        <f ca="1">IF(AB$2-$K$2&lt;$D34-1," ",IF(AB$2-$K$2+1&gt;'Primary inputs Alt'!$C$17,0,(SUM(OFFSET($K$114:$K$163,0,AB$2-$K$2-$D34+1)))*$F34))</f>
        <v xml:space="preserve"> </v>
      </c>
      <c r="AC34" s="125" t="str">
        <f ca="1">IF(AC$2-$K$2&lt;$D34-1," ",IF(AC$2-$K$2+1&gt;'Primary inputs Alt'!$C$17,0,(SUM(OFFSET($K$114:$K$163,0,AC$2-$K$2-$D34+1)))*$F34))</f>
        <v xml:space="preserve"> </v>
      </c>
      <c r="AD34" s="125" t="str">
        <f ca="1">IF(AD$2-$K$2&lt;$D34-1," ",IF(AD$2-$K$2+1&gt;'Primary inputs Alt'!$C$17,0,(SUM(OFFSET($K$114:$K$163,0,AD$2-$K$2-$D34+1)))*$F34))</f>
        <v xml:space="preserve"> </v>
      </c>
      <c r="AE34" s="125" t="str">
        <f ca="1">IF(AE$2-$K$2&lt;$D34-1," ",IF(AE$2-$K$2+1&gt;'Primary inputs Alt'!$C$17,0,(SUM(OFFSET($K$114:$K$163,0,AE$2-$K$2-$D34+1)))*$F34))</f>
        <v xml:space="preserve"> </v>
      </c>
      <c r="AF34" s="125" t="str">
        <f ca="1">IF(AF$2-$K$2&lt;$D34-1," ",IF(AF$2-$K$2+1&gt;'Primary inputs Alt'!$C$17,0,(SUM(OFFSET($K$114:$K$163,0,AF$2-$K$2-$D34+1)))*$F34))</f>
        <v xml:space="preserve"> </v>
      </c>
      <c r="AG34" s="125" t="str">
        <f ca="1">IF(AG$2-$K$2&lt;$D34-1," ",IF(AG$2-$K$2+1&gt;'Primary inputs Alt'!$C$17,0,(SUM(OFFSET($K$114:$K$163,0,AG$2-$K$2-$D34+1)))*$F34))</f>
        <v xml:space="preserve"> </v>
      </c>
      <c r="AH34" s="125" t="str">
        <f ca="1">IF(AH$2-$K$2&lt;$D34-1," ",IF(AH$2-$K$2+1&gt;'Primary inputs Alt'!$C$17,0,(SUM(OFFSET($K$114:$K$163,0,AH$2-$K$2-$D34+1)))*$F34))</f>
        <v xml:space="preserve"> </v>
      </c>
      <c r="AI34" s="125" t="str">
        <f ca="1">IF(AI$2-$K$2&lt;$D34-1," ",IF(AI$2-$K$2+1&gt;'Primary inputs Alt'!$C$17,0,(SUM(OFFSET($K$114:$K$163,0,AI$2-$K$2-$D34+1)))*$F34))</f>
        <v xml:space="preserve"> </v>
      </c>
      <c r="AJ34" s="125" t="str">
        <f ca="1">IF(AJ$2-$K$2&lt;$D34-1," ",IF(AJ$2-$K$2+1&gt;'Primary inputs Alt'!$C$17,0,(SUM(OFFSET($K$114:$K$163,0,AJ$2-$K$2-$D34+1)))*$F34))</f>
        <v xml:space="preserve"> </v>
      </c>
      <c r="AK34" s="125" t="str">
        <f ca="1">IF(AK$2-$K$2&lt;$D34-1," ",IF(AK$2-$K$2+1&gt;'Primary inputs Alt'!$C$17,0,(SUM(OFFSET($K$114:$K$163,0,AK$2-$K$2-$D34+1)))*$F34))</f>
        <v xml:space="preserve"> </v>
      </c>
      <c r="AL34" s="125">
        <f ca="1">IF(AL$2-$K$2&lt;$D34-1," ",IF(AL$2-$K$2+1&gt;'Primary inputs Alt'!$C$17,0,(SUM(OFFSET($K$114:$K$163,0,AL$2-$K$2-$D34+1)))*$F34))</f>
        <v>0</v>
      </c>
      <c r="AM34" s="125">
        <f ca="1">IF(AM$2-$K$2&lt;$D34-1," ",IF(AM$2-$K$2+1&gt;'Primary inputs Alt'!$C$17,0,(SUM(OFFSET($K$114:$K$163,0,AM$2-$K$2-$D34+1)))*$F34))</f>
        <v>0</v>
      </c>
      <c r="AN34" s="125">
        <f ca="1">IF(AN$2-$K$2&lt;$D34-1," ",IF(AN$2-$K$2+1&gt;'Primary inputs Alt'!$C$17,0,(SUM(OFFSET($K$114:$K$163,0,AN$2-$K$2-$D34+1)))*$F34))</f>
        <v>0</v>
      </c>
      <c r="AO34" s="125">
        <f ca="1">IF(AO$2-$K$2&lt;$D34-1," ",IF(AO$2-$K$2+1&gt;'Primary inputs Alt'!$C$17,0,(SUM(OFFSET($K$114:$K$163,0,AO$2-$K$2-$D34+1)))*$F34))</f>
        <v>0</v>
      </c>
      <c r="AP34" s="125">
        <f ca="1">IF(AP$2-$K$2&lt;$D34-1," ",IF(AP$2-$K$2+1&gt;'Primary inputs Alt'!$C$17,0,(SUM(OFFSET($K$114:$K$163,0,AP$2-$K$2-$D34+1)))*$F34))</f>
        <v>0</v>
      </c>
      <c r="AQ34" s="125">
        <f ca="1">IF(AQ$2-$K$2&lt;$D34-1," ",IF(AQ$2-$K$2+1&gt;'Primary inputs Alt'!$C$17,0,(SUM(OFFSET($K$114:$K$163,0,AQ$2-$K$2-$D34+1)))*$F34))</f>
        <v>0</v>
      </c>
      <c r="AR34" s="125">
        <f ca="1">IF(AR$2-$K$2&lt;$D34-1," ",IF(AR$2-$K$2+1&gt;'Primary inputs Alt'!$C$17,0,(SUM(OFFSET($K$114:$K$163,0,AR$2-$K$2-$D34+1)))*$F34))</f>
        <v>0</v>
      </c>
      <c r="AS34" s="125">
        <f ca="1">IF(AS$2-$K$2&lt;$D34-1," ",IF(AS$2-$K$2+1&gt;'Primary inputs Alt'!$C$17,0,(SUM(OFFSET($K$114:$K$163,0,AS$2-$K$2-$D34+1)))*$F34))</f>
        <v>0</v>
      </c>
      <c r="AT34" s="125">
        <f ca="1">IF(AT$2-$K$2&lt;$D34-1," ",IF(AT$2-$K$2+1&gt;'Primary inputs Alt'!$C$17,0,(SUM(OFFSET($K$114:$K$163,0,AT$2-$K$2-$D34+1)))*$F34))</f>
        <v>0</v>
      </c>
      <c r="AU34" s="125">
        <f ca="1">IF(AU$2-$K$2&lt;$D34-1," ",IF(AU$2-$K$2+1&gt;'Primary inputs Alt'!$C$17,0,(SUM(OFFSET($K$114:$K$163,0,AU$2-$K$2-$D34+1)))*$F34))</f>
        <v>0</v>
      </c>
      <c r="AV34" s="125">
        <f ca="1">IF(AV$2-$K$2&lt;$D34-1," ",IF(AV$2-$K$2+1&gt;'Primary inputs Alt'!$C$17,0,(SUM(OFFSET($K$114:$K$163,0,AV$2-$K$2-$D34+1)))*$F34))</f>
        <v>0</v>
      </c>
      <c r="AW34" s="125">
        <f ca="1">IF(AW$2-$K$2&lt;$D34-1," ",IF(AW$2-$K$2+1&gt;'Primary inputs Alt'!$C$17,0,(SUM(OFFSET($K$114:$K$163,0,AW$2-$K$2-$D34+1)))*$F34))</f>
        <v>0</v>
      </c>
      <c r="AX34" s="125">
        <f ca="1">IF(AX$2-$K$2&lt;$D34-1," ",IF(AX$2-$K$2+1&gt;'Primary inputs Alt'!$C$17,0,(SUM(OFFSET($K$114:$K$163,0,AX$2-$K$2-$D34+1)))*$F34))</f>
        <v>0</v>
      </c>
      <c r="AY34" s="125">
        <f ca="1">IF(AY$2-$K$2&lt;$D34-1," ",IF(AY$2-$K$2+1&gt;'Primary inputs Alt'!$C$17,0,(SUM(OFFSET($K$114:$K$163,0,AY$2-$K$2-$D34+1)))*$F34))</f>
        <v>0</v>
      </c>
      <c r="AZ34" s="125">
        <f ca="1">IF(AZ$2-$K$2&lt;$D34-1," ",IF(AZ$2-$K$2+1&gt;'Primary inputs Alt'!$C$17,0,(SUM(OFFSET($K$114:$K$163,0,AZ$2-$K$2-$D34+1)))*$F34))</f>
        <v>0</v>
      </c>
      <c r="BA34" s="125">
        <f ca="1">IF(BA$2-$K$2&lt;$D34-1," ",IF(BA$2-$K$2+1&gt;'Primary inputs Alt'!$C$17,0,(SUM(OFFSET($K$114:$K$163,0,BA$2-$K$2-$D34+1)))*$F34))</f>
        <v>0</v>
      </c>
      <c r="BB34" s="125">
        <f ca="1">IF(BB$2-$K$2&lt;$D34-1," ",IF(BB$2-$K$2+1&gt;'Primary inputs Alt'!$C$17,0,(SUM(OFFSET($K$114:$K$163,0,BB$2-$K$2-$D34+1)))*$F34))</f>
        <v>0</v>
      </c>
      <c r="BC34" s="125">
        <f ca="1">IF(BC$2-$K$2&lt;$D34-1," ",IF(BC$2-$K$2+1&gt;'Primary inputs Alt'!$C$17,0,(SUM(OFFSET($K$114:$K$163,0,BC$2-$K$2-$D34+1)))*$F34))</f>
        <v>0</v>
      </c>
      <c r="BD34" s="125">
        <f ca="1">IF(BD$2-$K$2&lt;$D34-1," ",IF(BD$2-$K$2+1&gt;'Primary inputs Alt'!$C$17,0,(SUM(OFFSET($K$114:$K$163,0,BD$2-$K$2-$D34+1)))*$F34))</f>
        <v>0</v>
      </c>
      <c r="BE34" s="125">
        <f ca="1">IF(BE$2-$K$2&lt;$D34-1," ",IF(BE$2-$K$2+1&gt;'Primary inputs Alt'!$C$17,0,(SUM(OFFSET($K$114:$K$163,0,BE$2-$K$2-$D34+1)))*$F34))</f>
        <v>0</v>
      </c>
      <c r="BF34" s="125">
        <f ca="1">IF(BF$2-$K$2&lt;$D34-1," ",IF(BF$2-$K$2+1&gt;'Primary inputs Alt'!$C$17,0,(SUM(OFFSET($K$114:$K$163,0,BF$2-$K$2-$D34+1)))*$F34))</f>
        <v>0</v>
      </c>
      <c r="BG34" s="125">
        <f ca="1">IF(BG$2-$K$2&lt;$D34-1," ",IF(BG$2-$K$2+1&gt;'Primary inputs Alt'!$C$17,0,(SUM(OFFSET($K$114:$K$163,0,BG$2-$K$2-$D34+1)))*$F34))</f>
        <v>0</v>
      </c>
      <c r="BH34" s="125">
        <f ca="1">IF(BH$2-$K$2&lt;$D34-1," ",IF(BH$2-$K$2+1&gt;'Primary inputs Alt'!$C$17,0,(SUM(OFFSET($K$114:$K$163,0,BH$2-$K$2-$D34+1)))*$F34))</f>
        <v>0</v>
      </c>
    </row>
    <row r="35" spans="1:60">
      <c r="A35" s="104"/>
      <c r="B35" s="104"/>
      <c r="C35" s="104"/>
      <c r="D35" s="167">
        <v>29</v>
      </c>
      <c r="E35" t="s">
        <v>223</v>
      </c>
      <c r="F35" s="104">
        <f ca="1">OFFSET('Primary inputs Alt'!$E$12,0,'Calculations Alt'!$D35-1)</f>
        <v>0</v>
      </c>
      <c r="G35" s="104"/>
      <c r="H35" s="104"/>
      <c r="I35" s="104"/>
      <c r="J35" s="104"/>
      <c r="K35" s="125" t="str">
        <f ca="1">IF(K$2-$K$2&lt;$D35-1," ",IF(K$2-$K$2+1&gt;'Primary inputs Alt'!$C$17,0,(SUM(OFFSET($K$114:$K$163,0,K$2-$K$2-$D35+1)))*$F35))</f>
        <v xml:space="preserve"> </v>
      </c>
      <c r="L35" s="125" t="str">
        <f ca="1">IF(L$2-$K$2&lt;$D35-1," ",IF(L$2-$K$2+1&gt;'Primary inputs Alt'!$C$17,0,(SUM(OFFSET($K$114:$K$163,0,L$2-$K$2-$D35+1)))*$F35))</f>
        <v xml:space="preserve"> </v>
      </c>
      <c r="M35" s="125" t="str">
        <f ca="1">IF(M$2-$K$2&lt;$D35-1," ",IF(M$2-$K$2+1&gt;'Primary inputs Alt'!$C$17,0,(SUM(OFFSET($K$114:$K$163,0,M$2-$K$2-$D35+1)))*$F35))</f>
        <v xml:space="preserve"> </v>
      </c>
      <c r="N35" s="125" t="str">
        <f ca="1">IF(N$2-$K$2&lt;$D35-1," ",IF(N$2-$K$2+1&gt;'Primary inputs Alt'!$C$17,0,(SUM(OFFSET($K$114:$K$163,0,N$2-$K$2-$D35+1)))*$F35))</f>
        <v xml:space="preserve"> </v>
      </c>
      <c r="O35" s="125" t="str">
        <f ca="1">IF(O$2-$K$2&lt;$D35-1," ",IF(O$2-$K$2+1&gt;'Primary inputs Alt'!$C$17,0,(SUM(OFFSET($K$114:$K$163,0,O$2-$K$2-$D35+1)))*$F35))</f>
        <v xml:space="preserve"> </v>
      </c>
      <c r="P35" s="125" t="str">
        <f ca="1">IF(P$2-$K$2&lt;$D35-1," ",IF(P$2-$K$2+1&gt;'Primary inputs Alt'!$C$17,0,(SUM(OFFSET($K$114:$K$163,0,P$2-$K$2-$D35+1)))*$F35))</f>
        <v xml:space="preserve"> </v>
      </c>
      <c r="Q35" s="125" t="str">
        <f ca="1">IF(Q$2-$K$2&lt;$D35-1," ",IF(Q$2-$K$2+1&gt;'Primary inputs Alt'!$C$17,0,(SUM(OFFSET($K$114:$K$163,0,Q$2-$K$2-$D35+1)))*$F35))</f>
        <v xml:space="preserve"> </v>
      </c>
      <c r="R35" s="125" t="str">
        <f ca="1">IF(R$2-$K$2&lt;$D35-1," ",IF(R$2-$K$2+1&gt;'Primary inputs Alt'!$C$17,0,(SUM(OFFSET($K$114:$K$163,0,R$2-$K$2-$D35+1)))*$F35))</f>
        <v xml:space="preserve"> </v>
      </c>
      <c r="S35" s="125" t="str">
        <f ca="1">IF(S$2-$K$2&lt;$D35-1," ",IF(S$2-$K$2+1&gt;'Primary inputs Alt'!$C$17,0,(SUM(OFFSET($K$114:$K$163,0,S$2-$K$2-$D35+1)))*$F35))</f>
        <v xml:space="preserve"> </v>
      </c>
      <c r="T35" s="125" t="str">
        <f ca="1">IF(T$2-$K$2&lt;$D35-1," ",IF(T$2-$K$2+1&gt;'Primary inputs Alt'!$C$17,0,(SUM(OFFSET($K$114:$K$163,0,T$2-$K$2-$D35+1)))*$F35))</f>
        <v xml:space="preserve"> </v>
      </c>
      <c r="U35" s="125" t="str">
        <f ca="1">IF(U$2-$K$2&lt;$D35-1," ",IF(U$2-$K$2+1&gt;'Primary inputs Alt'!$C$17,0,(SUM(OFFSET($K$114:$K$163,0,U$2-$K$2-$D35+1)))*$F35))</f>
        <v xml:space="preserve"> </v>
      </c>
      <c r="V35" s="125" t="str">
        <f ca="1">IF(V$2-$K$2&lt;$D35-1," ",IF(V$2-$K$2+1&gt;'Primary inputs Alt'!$C$17,0,(SUM(OFFSET($K$114:$K$163,0,V$2-$K$2-$D35+1)))*$F35))</f>
        <v xml:space="preserve"> </v>
      </c>
      <c r="W35" s="125" t="str">
        <f ca="1">IF(W$2-$K$2&lt;$D35-1," ",IF(W$2-$K$2+1&gt;'Primary inputs Alt'!$C$17,0,(SUM(OFFSET($K$114:$K$163,0,W$2-$K$2-$D35+1)))*$F35))</f>
        <v xml:space="preserve"> </v>
      </c>
      <c r="X35" s="125" t="str">
        <f ca="1">IF(X$2-$K$2&lt;$D35-1," ",IF(X$2-$K$2+1&gt;'Primary inputs Alt'!$C$17,0,(SUM(OFFSET($K$114:$K$163,0,X$2-$K$2-$D35+1)))*$F35))</f>
        <v xml:space="preserve"> </v>
      </c>
      <c r="Y35" s="125" t="str">
        <f ca="1">IF(Y$2-$K$2&lt;$D35-1," ",IF(Y$2-$K$2+1&gt;'Primary inputs Alt'!$C$17,0,(SUM(OFFSET($K$114:$K$163,0,Y$2-$K$2-$D35+1)))*$F35))</f>
        <v xml:space="preserve"> </v>
      </c>
      <c r="Z35" s="125" t="str">
        <f ca="1">IF(Z$2-$K$2&lt;$D35-1," ",IF(Z$2-$K$2+1&gt;'Primary inputs Alt'!$C$17,0,(SUM(OFFSET($K$114:$K$163,0,Z$2-$K$2-$D35+1)))*$F35))</f>
        <v xml:space="preserve"> </v>
      </c>
      <c r="AA35" s="125" t="str">
        <f ca="1">IF(AA$2-$K$2&lt;$D35-1," ",IF(AA$2-$K$2+1&gt;'Primary inputs Alt'!$C$17,0,(SUM(OFFSET($K$114:$K$163,0,AA$2-$K$2-$D35+1)))*$F35))</f>
        <v xml:space="preserve"> </v>
      </c>
      <c r="AB35" s="125" t="str">
        <f ca="1">IF(AB$2-$K$2&lt;$D35-1," ",IF(AB$2-$K$2+1&gt;'Primary inputs Alt'!$C$17,0,(SUM(OFFSET($K$114:$K$163,0,AB$2-$K$2-$D35+1)))*$F35))</f>
        <v xml:space="preserve"> </v>
      </c>
      <c r="AC35" s="125" t="str">
        <f ca="1">IF(AC$2-$K$2&lt;$D35-1," ",IF(AC$2-$K$2+1&gt;'Primary inputs Alt'!$C$17,0,(SUM(OFFSET($K$114:$K$163,0,AC$2-$K$2-$D35+1)))*$F35))</f>
        <v xml:space="preserve"> </v>
      </c>
      <c r="AD35" s="125" t="str">
        <f ca="1">IF(AD$2-$K$2&lt;$D35-1," ",IF(AD$2-$K$2+1&gt;'Primary inputs Alt'!$C$17,0,(SUM(OFFSET($K$114:$K$163,0,AD$2-$K$2-$D35+1)))*$F35))</f>
        <v xml:space="preserve"> </v>
      </c>
      <c r="AE35" s="125" t="str">
        <f ca="1">IF(AE$2-$K$2&lt;$D35-1," ",IF(AE$2-$K$2+1&gt;'Primary inputs Alt'!$C$17,0,(SUM(OFFSET($K$114:$K$163,0,AE$2-$K$2-$D35+1)))*$F35))</f>
        <v xml:space="preserve"> </v>
      </c>
      <c r="AF35" s="125" t="str">
        <f ca="1">IF(AF$2-$K$2&lt;$D35-1," ",IF(AF$2-$K$2+1&gt;'Primary inputs Alt'!$C$17,0,(SUM(OFFSET($K$114:$K$163,0,AF$2-$K$2-$D35+1)))*$F35))</f>
        <v xml:space="preserve"> </v>
      </c>
      <c r="AG35" s="125" t="str">
        <f ca="1">IF(AG$2-$K$2&lt;$D35-1," ",IF(AG$2-$K$2+1&gt;'Primary inputs Alt'!$C$17,0,(SUM(OFFSET($K$114:$K$163,0,AG$2-$K$2-$D35+1)))*$F35))</f>
        <v xml:space="preserve"> </v>
      </c>
      <c r="AH35" s="125" t="str">
        <f ca="1">IF(AH$2-$K$2&lt;$D35-1," ",IF(AH$2-$K$2+1&gt;'Primary inputs Alt'!$C$17,0,(SUM(OFFSET($K$114:$K$163,0,AH$2-$K$2-$D35+1)))*$F35))</f>
        <v xml:space="preserve"> </v>
      </c>
      <c r="AI35" s="125" t="str">
        <f ca="1">IF(AI$2-$K$2&lt;$D35-1," ",IF(AI$2-$K$2+1&gt;'Primary inputs Alt'!$C$17,0,(SUM(OFFSET($K$114:$K$163,0,AI$2-$K$2-$D35+1)))*$F35))</f>
        <v xml:space="preserve"> </v>
      </c>
      <c r="AJ35" s="125" t="str">
        <f ca="1">IF(AJ$2-$K$2&lt;$D35-1," ",IF(AJ$2-$K$2+1&gt;'Primary inputs Alt'!$C$17,0,(SUM(OFFSET($K$114:$K$163,0,AJ$2-$K$2-$D35+1)))*$F35))</f>
        <v xml:space="preserve"> </v>
      </c>
      <c r="AK35" s="125" t="str">
        <f ca="1">IF(AK$2-$K$2&lt;$D35-1," ",IF(AK$2-$K$2+1&gt;'Primary inputs Alt'!$C$17,0,(SUM(OFFSET($K$114:$K$163,0,AK$2-$K$2-$D35+1)))*$F35))</f>
        <v xml:space="preserve"> </v>
      </c>
      <c r="AL35" s="125" t="str">
        <f ca="1">IF(AL$2-$K$2&lt;$D35-1," ",IF(AL$2-$K$2+1&gt;'Primary inputs Alt'!$C$17,0,(SUM(OFFSET($K$114:$K$163,0,AL$2-$K$2-$D35+1)))*$F35))</f>
        <v xml:space="preserve"> </v>
      </c>
      <c r="AM35" s="125">
        <f ca="1">IF(AM$2-$K$2&lt;$D35-1," ",IF(AM$2-$K$2+1&gt;'Primary inputs Alt'!$C$17,0,(SUM(OFFSET($K$114:$K$163,0,AM$2-$K$2-$D35+1)))*$F35))</f>
        <v>0</v>
      </c>
      <c r="AN35" s="125">
        <f ca="1">IF(AN$2-$K$2&lt;$D35-1," ",IF(AN$2-$K$2+1&gt;'Primary inputs Alt'!$C$17,0,(SUM(OFFSET($K$114:$K$163,0,AN$2-$K$2-$D35+1)))*$F35))</f>
        <v>0</v>
      </c>
      <c r="AO35" s="125">
        <f ca="1">IF(AO$2-$K$2&lt;$D35-1," ",IF(AO$2-$K$2+1&gt;'Primary inputs Alt'!$C$17,0,(SUM(OFFSET($K$114:$K$163,0,AO$2-$K$2-$D35+1)))*$F35))</f>
        <v>0</v>
      </c>
      <c r="AP35" s="125">
        <f ca="1">IF(AP$2-$K$2&lt;$D35-1," ",IF(AP$2-$K$2+1&gt;'Primary inputs Alt'!$C$17,0,(SUM(OFFSET($K$114:$K$163,0,AP$2-$K$2-$D35+1)))*$F35))</f>
        <v>0</v>
      </c>
      <c r="AQ35" s="125">
        <f ca="1">IF(AQ$2-$K$2&lt;$D35-1," ",IF(AQ$2-$K$2+1&gt;'Primary inputs Alt'!$C$17,0,(SUM(OFFSET($K$114:$K$163,0,AQ$2-$K$2-$D35+1)))*$F35))</f>
        <v>0</v>
      </c>
      <c r="AR35" s="125">
        <f ca="1">IF(AR$2-$K$2&lt;$D35-1," ",IF(AR$2-$K$2+1&gt;'Primary inputs Alt'!$C$17,0,(SUM(OFFSET($K$114:$K$163,0,AR$2-$K$2-$D35+1)))*$F35))</f>
        <v>0</v>
      </c>
      <c r="AS35" s="125">
        <f ca="1">IF(AS$2-$K$2&lt;$D35-1," ",IF(AS$2-$K$2+1&gt;'Primary inputs Alt'!$C$17,0,(SUM(OFFSET($K$114:$K$163,0,AS$2-$K$2-$D35+1)))*$F35))</f>
        <v>0</v>
      </c>
      <c r="AT35" s="125">
        <f ca="1">IF(AT$2-$K$2&lt;$D35-1," ",IF(AT$2-$K$2+1&gt;'Primary inputs Alt'!$C$17,0,(SUM(OFFSET($K$114:$K$163,0,AT$2-$K$2-$D35+1)))*$F35))</f>
        <v>0</v>
      </c>
      <c r="AU35" s="125">
        <f ca="1">IF(AU$2-$K$2&lt;$D35-1," ",IF(AU$2-$K$2+1&gt;'Primary inputs Alt'!$C$17,0,(SUM(OFFSET($K$114:$K$163,0,AU$2-$K$2-$D35+1)))*$F35))</f>
        <v>0</v>
      </c>
      <c r="AV35" s="125">
        <f ca="1">IF(AV$2-$K$2&lt;$D35-1," ",IF(AV$2-$K$2+1&gt;'Primary inputs Alt'!$C$17,0,(SUM(OFFSET($K$114:$K$163,0,AV$2-$K$2-$D35+1)))*$F35))</f>
        <v>0</v>
      </c>
      <c r="AW35" s="125">
        <f ca="1">IF(AW$2-$K$2&lt;$D35-1," ",IF(AW$2-$K$2+1&gt;'Primary inputs Alt'!$C$17,0,(SUM(OFFSET($K$114:$K$163,0,AW$2-$K$2-$D35+1)))*$F35))</f>
        <v>0</v>
      </c>
      <c r="AX35" s="125">
        <f ca="1">IF(AX$2-$K$2&lt;$D35-1," ",IF(AX$2-$K$2+1&gt;'Primary inputs Alt'!$C$17,0,(SUM(OFFSET($K$114:$K$163,0,AX$2-$K$2-$D35+1)))*$F35))</f>
        <v>0</v>
      </c>
      <c r="AY35" s="125">
        <f ca="1">IF(AY$2-$K$2&lt;$D35-1," ",IF(AY$2-$K$2+1&gt;'Primary inputs Alt'!$C$17,0,(SUM(OFFSET($K$114:$K$163,0,AY$2-$K$2-$D35+1)))*$F35))</f>
        <v>0</v>
      </c>
      <c r="AZ35" s="125">
        <f ca="1">IF(AZ$2-$K$2&lt;$D35-1," ",IF(AZ$2-$K$2+1&gt;'Primary inputs Alt'!$C$17,0,(SUM(OFFSET($K$114:$K$163,0,AZ$2-$K$2-$D35+1)))*$F35))</f>
        <v>0</v>
      </c>
      <c r="BA35" s="125">
        <f ca="1">IF(BA$2-$K$2&lt;$D35-1," ",IF(BA$2-$K$2+1&gt;'Primary inputs Alt'!$C$17,0,(SUM(OFFSET($K$114:$K$163,0,BA$2-$K$2-$D35+1)))*$F35))</f>
        <v>0</v>
      </c>
      <c r="BB35" s="125">
        <f ca="1">IF(BB$2-$K$2&lt;$D35-1," ",IF(BB$2-$K$2+1&gt;'Primary inputs Alt'!$C$17,0,(SUM(OFFSET($K$114:$K$163,0,BB$2-$K$2-$D35+1)))*$F35))</f>
        <v>0</v>
      </c>
      <c r="BC35" s="125">
        <f ca="1">IF(BC$2-$K$2&lt;$D35-1," ",IF(BC$2-$K$2+1&gt;'Primary inputs Alt'!$C$17,0,(SUM(OFFSET($K$114:$K$163,0,BC$2-$K$2-$D35+1)))*$F35))</f>
        <v>0</v>
      </c>
      <c r="BD35" s="125">
        <f ca="1">IF(BD$2-$K$2&lt;$D35-1," ",IF(BD$2-$K$2+1&gt;'Primary inputs Alt'!$C$17,0,(SUM(OFFSET($K$114:$K$163,0,BD$2-$K$2-$D35+1)))*$F35))</f>
        <v>0</v>
      </c>
      <c r="BE35" s="125">
        <f ca="1">IF(BE$2-$K$2&lt;$D35-1," ",IF(BE$2-$K$2+1&gt;'Primary inputs Alt'!$C$17,0,(SUM(OFFSET($K$114:$K$163,0,BE$2-$K$2-$D35+1)))*$F35))</f>
        <v>0</v>
      </c>
      <c r="BF35" s="125">
        <f ca="1">IF(BF$2-$K$2&lt;$D35-1," ",IF(BF$2-$K$2+1&gt;'Primary inputs Alt'!$C$17,0,(SUM(OFFSET($K$114:$K$163,0,BF$2-$K$2-$D35+1)))*$F35))</f>
        <v>0</v>
      </c>
      <c r="BG35" s="125">
        <f ca="1">IF(BG$2-$K$2&lt;$D35-1," ",IF(BG$2-$K$2+1&gt;'Primary inputs Alt'!$C$17,0,(SUM(OFFSET($K$114:$K$163,0,BG$2-$K$2-$D35+1)))*$F35))</f>
        <v>0</v>
      </c>
      <c r="BH35" s="125">
        <f ca="1">IF(BH$2-$K$2&lt;$D35-1," ",IF(BH$2-$K$2+1&gt;'Primary inputs Alt'!$C$17,0,(SUM(OFFSET($K$114:$K$163,0,BH$2-$K$2-$D35+1)))*$F35))</f>
        <v>0</v>
      </c>
    </row>
    <row r="36" spans="1:60">
      <c r="A36" s="104"/>
      <c r="B36" s="104"/>
      <c r="C36" s="104"/>
      <c r="D36" s="167">
        <v>30</v>
      </c>
      <c r="E36" t="s">
        <v>224</v>
      </c>
      <c r="F36" s="104">
        <f ca="1">OFFSET('Primary inputs Alt'!$E$12,0,'Calculations Alt'!$D36-1)</f>
        <v>0</v>
      </c>
      <c r="G36" s="104"/>
      <c r="H36" s="104"/>
      <c r="I36" s="104"/>
      <c r="J36" s="104"/>
      <c r="K36" s="125" t="str">
        <f ca="1">IF(K$2-$K$2&lt;$D36-1," ",IF(K$2-$K$2+1&gt;'Primary inputs Alt'!$C$17,0,(SUM(OFFSET($K$114:$K$163,0,K$2-$K$2-$D36+1)))*$F36))</f>
        <v xml:space="preserve"> </v>
      </c>
      <c r="L36" s="125" t="str">
        <f ca="1">IF(L$2-$K$2&lt;$D36-1," ",IF(L$2-$K$2+1&gt;'Primary inputs Alt'!$C$17,0,(SUM(OFFSET($K$114:$K$163,0,L$2-$K$2-$D36+1)))*$F36))</f>
        <v xml:space="preserve"> </v>
      </c>
      <c r="M36" s="125" t="str">
        <f ca="1">IF(M$2-$K$2&lt;$D36-1," ",IF(M$2-$K$2+1&gt;'Primary inputs Alt'!$C$17,0,(SUM(OFFSET($K$114:$K$163,0,M$2-$K$2-$D36+1)))*$F36))</f>
        <v xml:space="preserve"> </v>
      </c>
      <c r="N36" s="125" t="str">
        <f ca="1">IF(N$2-$K$2&lt;$D36-1," ",IF(N$2-$K$2+1&gt;'Primary inputs Alt'!$C$17,0,(SUM(OFFSET($K$114:$K$163,0,N$2-$K$2-$D36+1)))*$F36))</f>
        <v xml:space="preserve"> </v>
      </c>
      <c r="O36" s="125" t="str">
        <f ca="1">IF(O$2-$K$2&lt;$D36-1," ",IF(O$2-$K$2+1&gt;'Primary inputs Alt'!$C$17,0,(SUM(OFFSET($K$114:$K$163,0,O$2-$K$2-$D36+1)))*$F36))</f>
        <v xml:space="preserve"> </v>
      </c>
      <c r="P36" s="125" t="str">
        <f ca="1">IF(P$2-$K$2&lt;$D36-1," ",IF(P$2-$K$2+1&gt;'Primary inputs Alt'!$C$17,0,(SUM(OFFSET($K$114:$K$163,0,P$2-$K$2-$D36+1)))*$F36))</f>
        <v xml:space="preserve"> </v>
      </c>
      <c r="Q36" s="125" t="str">
        <f ca="1">IF(Q$2-$K$2&lt;$D36-1," ",IF(Q$2-$K$2+1&gt;'Primary inputs Alt'!$C$17,0,(SUM(OFFSET($K$114:$K$163,0,Q$2-$K$2-$D36+1)))*$F36))</f>
        <v xml:space="preserve"> </v>
      </c>
      <c r="R36" s="125" t="str">
        <f ca="1">IF(R$2-$K$2&lt;$D36-1," ",IF(R$2-$K$2+1&gt;'Primary inputs Alt'!$C$17,0,(SUM(OFFSET($K$114:$K$163,0,R$2-$K$2-$D36+1)))*$F36))</f>
        <v xml:space="preserve"> </v>
      </c>
      <c r="S36" s="125" t="str">
        <f ca="1">IF(S$2-$K$2&lt;$D36-1," ",IF(S$2-$K$2+1&gt;'Primary inputs Alt'!$C$17,0,(SUM(OFFSET($K$114:$K$163,0,S$2-$K$2-$D36+1)))*$F36))</f>
        <v xml:space="preserve"> </v>
      </c>
      <c r="T36" s="125" t="str">
        <f ca="1">IF(T$2-$K$2&lt;$D36-1," ",IF(T$2-$K$2+1&gt;'Primary inputs Alt'!$C$17,0,(SUM(OFFSET($K$114:$K$163,0,T$2-$K$2-$D36+1)))*$F36))</f>
        <v xml:space="preserve"> </v>
      </c>
      <c r="U36" s="125" t="str">
        <f ca="1">IF(U$2-$K$2&lt;$D36-1," ",IF(U$2-$K$2+1&gt;'Primary inputs Alt'!$C$17,0,(SUM(OFFSET($K$114:$K$163,0,U$2-$K$2-$D36+1)))*$F36))</f>
        <v xml:space="preserve"> </v>
      </c>
      <c r="V36" s="125" t="str">
        <f ca="1">IF(V$2-$K$2&lt;$D36-1," ",IF(V$2-$K$2+1&gt;'Primary inputs Alt'!$C$17,0,(SUM(OFFSET($K$114:$K$163,0,V$2-$K$2-$D36+1)))*$F36))</f>
        <v xml:space="preserve"> </v>
      </c>
      <c r="W36" s="125" t="str">
        <f ca="1">IF(W$2-$K$2&lt;$D36-1," ",IF(W$2-$K$2+1&gt;'Primary inputs Alt'!$C$17,0,(SUM(OFFSET($K$114:$K$163,0,W$2-$K$2-$D36+1)))*$F36))</f>
        <v xml:space="preserve"> </v>
      </c>
      <c r="X36" s="125" t="str">
        <f ca="1">IF(X$2-$K$2&lt;$D36-1," ",IF(X$2-$K$2+1&gt;'Primary inputs Alt'!$C$17,0,(SUM(OFFSET($K$114:$K$163,0,X$2-$K$2-$D36+1)))*$F36))</f>
        <v xml:space="preserve"> </v>
      </c>
      <c r="Y36" s="125" t="str">
        <f ca="1">IF(Y$2-$K$2&lt;$D36-1," ",IF(Y$2-$K$2+1&gt;'Primary inputs Alt'!$C$17,0,(SUM(OFFSET($K$114:$K$163,0,Y$2-$K$2-$D36+1)))*$F36))</f>
        <v xml:space="preserve"> </v>
      </c>
      <c r="Z36" s="125" t="str">
        <f ca="1">IF(Z$2-$K$2&lt;$D36-1," ",IF(Z$2-$K$2+1&gt;'Primary inputs Alt'!$C$17,0,(SUM(OFFSET($K$114:$K$163,0,Z$2-$K$2-$D36+1)))*$F36))</f>
        <v xml:space="preserve"> </v>
      </c>
      <c r="AA36" s="125" t="str">
        <f ca="1">IF(AA$2-$K$2&lt;$D36-1," ",IF(AA$2-$K$2+1&gt;'Primary inputs Alt'!$C$17,0,(SUM(OFFSET($K$114:$K$163,0,AA$2-$K$2-$D36+1)))*$F36))</f>
        <v xml:space="preserve"> </v>
      </c>
      <c r="AB36" s="125" t="str">
        <f ca="1">IF(AB$2-$K$2&lt;$D36-1," ",IF(AB$2-$K$2+1&gt;'Primary inputs Alt'!$C$17,0,(SUM(OFFSET($K$114:$K$163,0,AB$2-$K$2-$D36+1)))*$F36))</f>
        <v xml:space="preserve"> </v>
      </c>
      <c r="AC36" s="125" t="str">
        <f ca="1">IF(AC$2-$K$2&lt;$D36-1," ",IF(AC$2-$K$2+1&gt;'Primary inputs Alt'!$C$17,0,(SUM(OFFSET($K$114:$K$163,0,AC$2-$K$2-$D36+1)))*$F36))</f>
        <v xml:space="preserve"> </v>
      </c>
      <c r="AD36" s="125" t="str">
        <f ca="1">IF(AD$2-$K$2&lt;$D36-1," ",IF(AD$2-$K$2+1&gt;'Primary inputs Alt'!$C$17,0,(SUM(OFFSET($K$114:$K$163,0,AD$2-$K$2-$D36+1)))*$F36))</f>
        <v xml:space="preserve"> </v>
      </c>
      <c r="AE36" s="125" t="str">
        <f ca="1">IF(AE$2-$K$2&lt;$D36-1," ",IF(AE$2-$K$2+1&gt;'Primary inputs Alt'!$C$17,0,(SUM(OFFSET($K$114:$K$163,0,AE$2-$K$2-$D36+1)))*$F36))</f>
        <v xml:space="preserve"> </v>
      </c>
      <c r="AF36" s="125" t="str">
        <f ca="1">IF(AF$2-$K$2&lt;$D36-1," ",IF(AF$2-$K$2+1&gt;'Primary inputs Alt'!$C$17,0,(SUM(OFFSET($K$114:$K$163,0,AF$2-$K$2-$D36+1)))*$F36))</f>
        <v xml:space="preserve"> </v>
      </c>
      <c r="AG36" s="125" t="str">
        <f ca="1">IF(AG$2-$K$2&lt;$D36-1," ",IF(AG$2-$K$2+1&gt;'Primary inputs Alt'!$C$17,0,(SUM(OFFSET($K$114:$K$163,0,AG$2-$K$2-$D36+1)))*$F36))</f>
        <v xml:space="preserve"> </v>
      </c>
      <c r="AH36" s="125" t="str">
        <f ca="1">IF(AH$2-$K$2&lt;$D36-1," ",IF(AH$2-$K$2+1&gt;'Primary inputs Alt'!$C$17,0,(SUM(OFFSET($K$114:$K$163,0,AH$2-$K$2-$D36+1)))*$F36))</f>
        <v xml:space="preserve"> </v>
      </c>
      <c r="AI36" s="125" t="str">
        <f ca="1">IF(AI$2-$K$2&lt;$D36-1," ",IF(AI$2-$K$2+1&gt;'Primary inputs Alt'!$C$17,0,(SUM(OFFSET($K$114:$K$163,0,AI$2-$K$2-$D36+1)))*$F36))</f>
        <v xml:space="preserve"> </v>
      </c>
      <c r="AJ36" s="125" t="str">
        <f ca="1">IF(AJ$2-$K$2&lt;$D36-1," ",IF(AJ$2-$K$2+1&gt;'Primary inputs Alt'!$C$17,0,(SUM(OFFSET($K$114:$K$163,0,AJ$2-$K$2-$D36+1)))*$F36))</f>
        <v xml:space="preserve"> </v>
      </c>
      <c r="AK36" s="125" t="str">
        <f ca="1">IF(AK$2-$K$2&lt;$D36-1," ",IF(AK$2-$K$2+1&gt;'Primary inputs Alt'!$C$17,0,(SUM(OFFSET($K$114:$K$163,0,AK$2-$K$2-$D36+1)))*$F36))</f>
        <v xml:space="preserve"> </v>
      </c>
      <c r="AL36" s="125" t="str">
        <f ca="1">IF(AL$2-$K$2&lt;$D36-1," ",IF(AL$2-$K$2+1&gt;'Primary inputs Alt'!$C$17,0,(SUM(OFFSET($K$114:$K$163,0,AL$2-$K$2-$D36+1)))*$F36))</f>
        <v xml:space="preserve"> </v>
      </c>
      <c r="AM36" s="125" t="str">
        <f ca="1">IF(AM$2-$K$2&lt;$D36-1," ",IF(AM$2-$K$2+1&gt;'Primary inputs Alt'!$C$17,0,(SUM(OFFSET($K$114:$K$163,0,AM$2-$K$2-$D36+1)))*$F36))</f>
        <v xml:space="preserve"> </v>
      </c>
      <c r="AN36" s="125">
        <f ca="1">IF(AN$2-$K$2&lt;$D36-1," ",IF(AN$2-$K$2+1&gt;'Primary inputs Alt'!$C$17,0,(SUM(OFFSET($K$114:$K$163,0,AN$2-$K$2-$D36+1)))*$F36))</f>
        <v>0</v>
      </c>
      <c r="AO36" s="125">
        <f ca="1">IF(AO$2-$K$2&lt;$D36-1," ",IF(AO$2-$K$2+1&gt;'Primary inputs Alt'!$C$17,0,(SUM(OFFSET($K$114:$K$163,0,AO$2-$K$2-$D36+1)))*$F36))</f>
        <v>0</v>
      </c>
      <c r="AP36" s="125">
        <f ca="1">IF(AP$2-$K$2&lt;$D36-1," ",IF(AP$2-$K$2+1&gt;'Primary inputs Alt'!$C$17,0,(SUM(OFFSET($K$114:$K$163,0,AP$2-$K$2-$D36+1)))*$F36))</f>
        <v>0</v>
      </c>
      <c r="AQ36" s="125">
        <f ca="1">IF(AQ$2-$K$2&lt;$D36-1," ",IF(AQ$2-$K$2+1&gt;'Primary inputs Alt'!$C$17,0,(SUM(OFFSET($K$114:$K$163,0,AQ$2-$K$2-$D36+1)))*$F36))</f>
        <v>0</v>
      </c>
      <c r="AR36" s="125">
        <f ca="1">IF(AR$2-$K$2&lt;$D36-1," ",IF(AR$2-$K$2+1&gt;'Primary inputs Alt'!$C$17,0,(SUM(OFFSET($K$114:$K$163,0,AR$2-$K$2-$D36+1)))*$F36))</f>
        <v>0</v>
      </c>
      <c r="AS36" s="125">
        <f ca="1">IF(AS$2-$K$2&lt;$D36-1," ",IF(AS$2-$K$2+1&gt;'Primary inputs Alt'!$C$17,0,(SUM(OFFSET($K$114:$K$163,0,AS$2-$K$2-$D36+1)))*$F36))</f>
        <v>0</v>
      </c>
      <c r="AT36" s="125">
        <f ca="1">IF(AT$2-$K$2&lt;$D36-1," ",IF(AT$2-$K$2+1&gt;'Primary inputs Alt'!$C$17,0,(SUM(OFFSET($K$114:$K$163,0,AT$2-$K$2-$D36+1)))*$F36))</f>
        <v>0</v>
      </c>
      <c r="AU36" s="125">
        <f ca="1">IF(AU$2-$K$2&lt;$D36-1," ",IF(AU$2-$K$2+1&gt;'Primary inputs Alt'!$C$17,0,(SUM(OFFSET($K$114:$K$163,0,AU$2-$K$2-$D36+1)))*$F36))</f>
        <v>0</v>
      </c>
      <c r="AV36" s="125">
        <f ca="1">IF(AV$2-$K$2&lt;$D36-1," ",IF(AV$2-$K$2+1&gt;'Primary inputs Alt'!$C$17,0,(SUM(OFFSET($K$114:$K$163,0,AV$2-$K$2-$D36+1)))*$F36))</f>
        <v>0</v>
      </c>
      <c r="AW36" s="125">
        <f ca="1">IF(AW$2-$K$2&lt;$D36-1," ",IF(AW$2-$K$2+1&gt;'Primary inputs Alt'!$C$17,0,(SUM(OFFSET($K$114:$K$163,0,AW$2-$K$2-$D36+1)))*$F36))</f>
        <v>0</v>
      </c>
      <c r="AX36" s="125">
        <f ca="1">IF(AX$2-$K$2&lt;$D36-1," ",IF(AX$2-$K$2+1&gt;'Primary inputs Alt'!$C$17,0,(SUM(OFFSET($K$114:$K$163,0,AX$2-$K$2-$D36+1)))*$F36))</f>
        <v>0</v>
      </c>
      <c r="AY36" s="125">
        <f ca="1">IF(AY$2-$K$2&lt;$D36-1," ",IF(AY$2-$K$2+1&gt;'Primary inputs Alt'!$C$17,0,(SUM(OFFSET($K$114:$K$163,0,AY$2-$K$2-$D36+1)))*$F36))</f>
        <v>0</v>
      </c>
      <c r="AZ36" s="125">
        <f ca="1">IF(AZ$2-$K$2&lt;$D36-1," ",IF(AZ$2-$K$2+1&gt;'Primary inputs Alt'!$C$17,0,(SUM(OFFSET($K$114:$K$163,0,AZ$2-$K$2-$D36+1)))*$F36))</f>
        <v>0</v>
      </c>
      <c r="BA36" s="125">
        <f ca="1">IF(BA$2-$K$2&lt;$D36-1," ",IF(BA$2-$K$2+1&gt;'Primary inputs Alt'!$C$17,0,(SUM(OFFSET($K$114:$K$163,0,BA$2-$K$2-$D36+1)))*$F36))</f>
        <v>0</v>
      </c>
      <c r="BB36" s="125">
        <f ca="1">IF(BB$2-$K$2&lt;$D36-1," ",IF(BB$2-$K$2+1&gt;'Primary inputs Alt'!$C$17,0,(SUM(OFFSET($K$114:$K$163,0,BB$2-$K$2-$D36+1)))*$F36))</f>
        <v>0</v>
      </c>
      <c r="BC36" s="125">
        <f ca="1">IF(BC$2-$K$2&lt;$D36-1," ",IF(BC$2-$K$2+1&gt;'Primary inputs Alt'!$C$17,0,(SUM(OFFSET($K$114:$K$163,0,BC$2-$K$2-$D36+1)))*$F36))</f>
        <v>0</v>
      </c>
      <c r="BD36" s="125">
        <f ca="1">IF(BD$2-$K$2&lt;$D36-1," ",IF(BD$2-$K$2+1&gt;'Primary inputs Alt'!$C$17,0,(SUM(OFFSET($K$114:$K$163,0,BD$2-$K$2-$D36+1)))*$F36))</f>
        <v>0</v>
      </c>
      <c r="BE36" s="125">
        <f ca="1">IF(BE$2-$K$2&lt;$D36-1," ",IF(BE$2-$K$2+1&gt;'Primary inputs Alt'!$C$17,0,(SUM(OFFSET($K$114:$K$163,0,BE$2-$K$2-$D36+1)))*$F36))</f>
        <v>0</v>
      </c>
      <c r="BF36" s="125">
        <f ca="1">IF(BF$2-$K$2&lt;$D36-1," ",IF(BF$2-$K$2+1&gt;'Primary inputs Alt'!$C$17,0,(SUM(OFFSET($K$114:$K$163,0,BF$2-$K$2-$D36+1)))*$F36))</f>
        <v>0</v>
      </c>
      <c r="BG36" s="125">
        <f ca="1">IF(BG$2-$K$2&lt;$D36-1," ",IF(BG$2-$K$2+1&gt;'Primary inputs Alt'!$C$17,0,(SUM(OFFSET($K$114:$K$163,0,BG$2-$K$2-$D36+1)))*$F36))</f>
        <v>0</v>
      </c>
      <c r="BH36" s="125">
        <f ca="1">IF(BH$2-$K$2&lt;$D36-1," ",IF(BH$2-$K$2+1&gt;'Primary inputs Alt'!$C$17,0,(SUM(OFFSET($K$114:$K$163,0,BH$2-$K$2-$D36+1)))*$F36))</f>
        <v>0</v>
      </c>
    </row>
    <row r="37" spans="1:60">
      <c r="A37" s="104"/>
      <c r="B37" s="104"/>
      <c r="C37" s="104"/>
      <c r="D37" s="167">
        <v>31</v>
      </c>
      <c r="E37" t="s">
        <v>225</v>
      </c>
      <c r="F37" s="104">
        <f ca="1">OFFSET('Primary inputs Alt'!$E$12,0,'Calculations Alt'!$D37-1)</f>
        <v>0</v>
      </c>
      <c r="G37" s="104"/>
      <c r="H37" s="104"/>
      <c r="I37" s="104"/>
      <c r="J37" s="104"/>
      <c r="K37" s="125" t="str">
        <f ca="1">IF(K$2-$K$2&lt;$D37-1," ",IF(K$2-$K$2+1&gt;'Primary inputs Alt'!$C$17,0,(SUM(OFFSET($K$114:$K$163,0,K$2-$K$2-$D37+1)))*$F37))</f>
        <v xml:space="preserve"> </v>
      </c>
      <c r="L37" s="125" t="str">
        <f ca="1">IF(L$2-$K$2&lt;$D37-1," ",IF(L$2-$K$2+1&gt;'Primary inputs Alt'!$C$17,0,(SUM(OFFSET($K$114:$K$163,0,L$2-$K$2-$D37+1)))*$F37))</f>
        <v xml:space="preserve"> </v>
      </c>
      <c r="M37" s="125" t="str">
        <f ca="1">IF(M$2-$K$2&lt;$D37-1," ",IF(M$2-$K$2+1&gt;'Primary inputs Alt'!$C$17,0,(SUM(OFFSET($K$114:$K$163,0,M$2-$K$2-$D37+1)))*$F37))</f>
        <v xml:space="preserve"> </v>
      </c>
      <c r="N37" s="125" t="str">
        <f ca="1">IF(N$2-$K$2&lt;$D37-1," ",IF(N$2-$K$2+1&gt;'Primary inputs Alt'!$C$17,0,(SUM(OFFSET($K$114:$K$163,0,N$2-$K$2-$D37+1)))*$F37))</f>
        <v xml:space="preserve"> </v>
      </c>
      <c r="O37" s="125" t="str">
        <f ca="1">IF(O$2-$K$2&lt;$D37-1," ",IF(O$2-$K$2+1&gt;'Primary inputs Alt'!$C$17,0,(SUM(OFFSET($K$114:$K$163,0,O$2-$K$2-$D37+1)))*$F37))</f>
        <v xml:space="preserve"> </v>
      </c>
      <c r="P37" s="125" t="str">
        <f ca="1">IF(P$2-$K$2&lt;$D37-1," ",IF(P$2-$K$2+1&gt;'Primary inputs Alt'!$C$17,0,(SUM(OFFSET($K$114:$K$163,0,P$2-$K$2-$D37+1)))*$F37))</f>
        <v xml:space="preserve"> </v>
      </c>
      <c r="Q37" s="125" t="str">
        <f ca="1">IF(Q$2-$K$2&lt;$D37-1," ",IF(Q$2-$K$2+1&gt;'Primary inputs Alt'!$C$17,0,(SUM(OFFSET($K$114:$K$163,0,Q$2-$K$2-$D37+1)))*$F37))</f>
        <v xml:space="preserve"> </v>
      </c>
      <c r="R37" s="125" t="str">
        <f ca="1">IF(R$2-$K$2&lt;$D37-1," ",IF(R$2-$K$2+1&gt;'Primary inputs Alt'!$C$17,0,(SUM(OFFSET($K$114:$K$163,0,R$2-$K$2-$D37+1)))*$F37))</f>
        <v xml:space="preserve"> </v>
      </c>
      <c r="S37" s="125" t="str">
        <f ca="1">IF(S$2-$K$2&lt;$D37-1," ",IF(S$2-$K$2+1&gt;'Primary inputs Alt'!$C$17,0,(SUM(OFFSET($K$114:$K$163,0,S$2-$K$2-$D37+1)))*$F37))</f>
        <v xml:space="preserve"> </v>
      </c>
      <c r="T37" s="125" t="str">
        <f ca="1">IF(T$2-$K$2&lt;$D37-1," ",IF(T$2-$K$2+1&gt;'Primary inputs Alt'!$C$17,0,(SUM(OFFSET($K$114:$K$163,0,T$2-$K$2-$D37+1)))*$F37))</f>
        <v xml:space="preserve"> </v>
      </c>
      <c r="U37" s="125" t="str">
        <f ca="1">IF(U$2-$K$2&lt;$D37-1," ",IF(U$2-$K$2+1&gt;'Primary inputs Alt'!$C$17,0,(SUM(OFFSET($K$114:$K$163,0,U$2-$K$2-$D37+1)))*$F37))</f>
        <v xml:space="preserve"> </v>
      </c>
      <c r="V37" s="125" t="str">
        <f ca="1">IF(V$2-$K$2&lt;$D37-1," ",IF(V$2-$K$2+1&gt;'Primary inputs Alt'!$C$17,0,(SUM(OFFSET($K$114:$K$163,0,V$2-$K$2-$D37+1)))*$F37))</f>
        <v xml:space="preserve"> </v>
      </c>
      <c r="W37" s="125" t="str">
        <f ca="1">IF(W$2-$K$2&lt;$D37-1," ",IF(W$2-$K$2+1&gt;'Primary inputs Alt'!$C$17,0,(SUM(OFFSET($K$114:$K$163,0,W$2-$K$2-$D37+1)))*$F37))</f>
        <v xml:space="preserve"> </v>
      </c>
      <c r="X37" s="125" t="str">
        <f ca="1">IF(X$2-$K$2&lt;$D37-1," ",IF(X$2-$K$2+1&gt;'Primary inputs Alt'!$C$17,0,(SUM(OFFSET($K$114:$K$163,0,X$2-$K$2-$D37+1)))*$F37))</f>
        <v xml:space="preserve"> </v>
      </c>
      <c r="Y37" s="125" t="str">
        <f ca="1">IF(Y$2-$K$2&lt;$D37-1," ",IF(Y$2-$K$2+1&gt;'Primary inputs Alt'!$C$17,0,(SUM(OFFSET($K$114:$K$163,0,Y$2-$K$2-$D37+1)))*$F37))</f>
        <v xml:space="preserve"> </v>
      </c>
      <c r="Z37" s="125" t="str">
        <f ca="1">IF(Z$2-$K$2&lt;$D37-1," ",IF(Z$2-$K$2+1&gt;'Primary inputs Alt'!$C$17,0,(SUM(OFFSET($K$114:$K$163,0,Z$2-$K$2-$D37+1)))*$F37))</f>
        <v xml:space="preserve"> </v>
      </c>
      <c r="AA37" s="125" t="str">
        <f ca="1">IF(AA$2-$K$2&lt;$D37-1," ",IF(AA$2-$K$2+1&gt;'Primary inputs Alt'!$C$17,0,(SUM(OFFSET($K$114:$K$163,0,AA$2-$K$2-$D37+1)))*$F37))</f>
        <v xml:space="preserve"> </v>
      </c>
      <c r="AB37" s="125" t="str">
        <f ca="1">IF(AB$2-$K$2&lt;$D37-1," ",IF(AB$2-$K$2+1&gt;'Primary inputs Alt'!$C$17,0,(SUM(OFFSET($K$114:$K$163,0,AB$2-$K$2-$D37+1)))*$F37))</f>
        <v xml:space="preserve"> </v>
      </c>
      <c r="AC37" s="125" t="str">
        <f ca="1">IF(AC$2-$K$2&lt;$D37-1," ",IF(AC$2-$K$2+1&gt;'Primary inputs Alt'!$C$17,0,(SUM(OFFSET($K$114:$K$163,0,AC$2-$K$2-$D37+1)))*$F37))</f>
        <v xml:space="preserve"> </v>
      </c>
      <c r="AD37" s="125" t="str">
        <f ca="1">IF(AD$2-$K$2&lt;$D37-1," ",IF(AD$2-$K$2+1&gt;'Primary inputs Alt'!$C$17,0,(SUM(OFFSET($K$114:$K$163,0,AD$2-$K$2-$D37+1)))*$F37))</f>
        <v xml:space="preserve"> </v>
      </c>
      <c r="AE37" s="125" t="str">
        <f ca="1">IF(AE$2-$K$2&lt;$D37-1," ",IF(AE$2-$K$2+1&gt;'Primary inputs Alt'!$C$17,0,(SUM(OFFSET($K$114:$K$163,0,AE$2-$K$2-$D37+1)))*$F37))</f>
        <v xml:space="preserve"> </v>
      </c>
      <c r="AF37" s="125" t="str">
        <f ca="1">IF(AF$2-$K$2&lt;$D37-1," ",IF(AF$2-$K$2+1&gt;'Primary inputs Alt'!$C$17,0,(SUM(OFFSET($K$114:$K$163,0,AF$2-$K$2-$D37+1)))*$F37))</f>
        <v xml:space="preserve"> </v>
      </c>
      <c r="AG37" s="125" t="str">
        <f ca="1">IF(AG$2-$K$2&lt;$D37-1," ",IF(AG$2-$K$2+1&gt;'Primary inputs Alt'!$C$17,0,(SUM(OFFSET($K$114:$K$163,0,AG$2-$K$2-$D37+1)))*$F37))</f>
        <v xml:space="preserve"> </v>
      </c>
      <c r="AH37" s="125" t="str">
        <f ca="1">IF(AH$2-$K$2&lt;$D37-1," ",IF(AH$2-$K$2+1&gt;'Primary inputs Alt'!$C$17,0,(SUM(OFFSET($K$114:$K$163,0,AH$2-$K$2-$D37+1)))*$F37))</f>
        <v xml:space="preserve"> </v>
      </c>
      <c r="AI37" s="125" t="str">
        <f ca="1">IF(AI$2-$K$2&lt;$D37-1," ",IF(AI$2-$K$2+1&gt;'Primary inputs Alt'!$C$17,0,(SUM(OFFSET($K$114:$K$163,0,AI$2-$K$2-$D37+1)))*$F37))</f>
        <v xml:space="preserve"> </v>
      </c>
      <c r="AJ37" s="125" t="str">
        <f ca="1">IF(AJ$2-$K$2&lt;$D37-1," ",IF(AJ$2-$K$2+1&gt;'Primary inputs Alt'!$C$17,0,(SUM(OFFSET($K$114:$K$163,0,AJ$2-$K$2-$D37+1)))*$F37))</f>
        <v xml:space="preserve"> </v>
      </c>
      <c r="AK37" s="125" t="str">
        <f ca="1">IF(AK$2-$K$2&lt;$D37-1," ",IF(AK$2-$K$2+1&gt;'Primary inputs Alt'!$C$17,0,(SUM(OFFSET($K$114:$K$163,0,AK$2-$K$2-$D37+1)))*$F37))</f>
        <v xml:space="preserve"> </v>
      </c>
      <c r="AL37" s="125" t="str">
        <f ca="1">IF(AL$2-$K$2&lt;$D37-1," ",IF(AL$2-$K$2+1&gt;'Primary inputs Alt'!$C$17,0,(SUM(OFFSET($K$114:$K$163,0,AL$2-$K$2-$D37+1)))*$F37))</f>
        <v xml:space="preserve"> </v>
      </c>
      <c r="AM37" s="125" t="str">
        <f ca="1">IF(AM$2-$K$2&lt;$D37-1," ",IF(AM$2-$K$2+1&gt;'Primary inputs Alt'!$C$17,0,(SUM(OFFSET($K$114:$K$163,0,AM$2-$K$2-$D37+1)))*$F37))</f>
        <v xml:space="preserve"> </v>
      </c>
      <c r="AN37" s="125" t="str">
        <f ca="1">IF(AN$2-$K$2&lt;$D37-1," ",IF(AN$2-$K$2+1&gt;'Primary inputs Alt'!$C$17,0,(SUM(OFFSET($K$114:$K$163,0,AN$2-$K$2-$D37+1)))*$F37))</f>
        <v xml:space="preserve"> </v>
      </c>
      <c r="AO37" s="125">
        <f ca="1">IF(AO$2-$K$2&lt;$D37-1," ",IF(AO$2-$K$2+1&gt;'Primary inputs Alt'!$C$17,0,(SUM(OFFSET($K$114:$K$163,0,AO$2-$K$2-$D37+1)))*$F37))</f>
        <v>0</v>
      </c>
      <c r="AP37" s="125">
        <f ca="1">IF(AP$2-$K$2&lt;$D37-1," ",IF(AP$2-$K$2+1&gt;'Primary inputs Alt'!$C$17,0,(SUM(OFFSET($K$114:$K$163,0,AP$2-$K$2-$D37+1)))*$F37))</f>
        <v>0</v>
      </c>
      <c r="AQ37" s="125">
        <f ca="1">IF(AQ$2-$K$2&lt;$D37-1," ",IF(AQ$2-$K$2+1&gt;'Primary inputs Alt'!$C$17,0,(SUM(OFFSET($K$114:$K$163,0,AQ$2-$K$2-$D37+1)))*$F37))</f>
        <v>0</v>
      </c>
      <c r="AR37" s="125">
        <f ca="1">IF(AR$2-$K$2&lt;$D37-1," ",IF(AR$2-$K$2+1&gt;'Primary inputs Alt'!$C$17,0,(SUM(OFFSET($K$114:$K$163,0,AR$2-$K$2-$D37+1)))*$F37))</f>
        <v>0</v>
      </c>
      <c r="AS37" s="125">
        <f ca="1">IF(AS$2-$K$2&lt;$D37-1," ",IF(AS$2-$K$2+1&gt;'Primary inputs Alt'!$C$17,0,(SUM(OFFSET($K$114:$K$163,0,AS$2-$K$2-$D37+1)))*$F37))</f>
        <v>0</v>
      </c>
      <c r="AT37" s="125">
        <f ca="1">IF(AT$2-$K$2&lt;$D37-1," ",IF(AT$2-$K$2+1&gt;'Primary inputs Alt'!$C$17,0,(SUM(OFFSET($K$114:$K$163,0,AT$2-$K$2-$D37+1)))*$F37))</f>
        <v>0</v>
      </c>
      <c r="AU37" s="125">
        <f ca="1">IF(AU$2-$K$2&lt;$D37-1," ",IF(AU$2-$K$2+1&gt;'Primary inputs Alt'!$C$17,0,(SUM(OFFSET($K$114:$K$163,0,AU$2-$K$2-$D37+1)))*$F37))</f>
        <v>0</v>
      </c>
      <c r="AV37" s="125">
        <f ca="1">IF(AV$2-$K$2&lt;$D37-1," ",IF(AV$2-$K$2+1&gt;'Primary inputs Alt'!$C$17,0,(SUM(OFFSET($K$114:$K$163,0,AV$2-$K$2-$D37+1)))*$F37))</f>
        <v>0</v>
      </c>
      <c r="AW37" s="125">
        <f ca="1">IF(AW$2-$K$2&lt;$D37-1," ",IF(AW$2-$K$2+1&gt;'Primary inputs Alt'!$C$17,0,(SUM(OFFSET($K$114:$K$163,0,AW$2-$K$2-$D37+1)))*$F37))</f>
        <v>0</v>
      </c>
      <c r="AX37" s="125">
        <f ca="1">IF(AX$2-$K$2&lt;$D37-1," ",IF(AX$2-$K$2+1&gt;'Primary inputs Alt'!$C$17,0,(SUM(OFFSET($K$114:$K$163,0,AX$2-$K$2-$D37+1)))*$F37))</f>
        <v>0</v>
      </c>
      <c r="AY37" s="125">
        <f ca="1">IF(AY$2-$K$2&lt;$D37-1," ",IF(AY$2-$K$2+1&gt;'Primary inputs Alt'!$C$17,0,(SUM(OFFSET($K$114:$K$163,0,AY$2-$K$2-$D37+1)))*$F37))</f>
        <v>0</v>
      </c>
      <c r="AZ37" s="125">
        <f ca="1">IF(AZ$2-$K$2&lt;$D37-1," ",IF(AZ$2-$K$2+1&gt;'Primary inputs Alt'!$C$17,0,(SUM(OFFSET($K$114:$K$163,0,AZ$2-$K$2-$D37+1)))*$F37))</f>
        <v>0</v>
      </c>
      <c r="BA37" s="125">
        <f ca="1">IF(BA$2-$K$2&lt;$D37-1," ",IF(BA$2-$K$2+1&gt;'Primary inputs Alt'!$C$17,0,(SUM(OFFSET($K$114:$K$163,0,BA$2-$K$2-$D37+1)))*$F37))</f>
        <v>0</v>
      </c>
      <c r="BB37" s="125">
        <f ca="1">IF(BB$2-$K$2&lt;$D37-1," ",IF(BB$2-$K$2+1&gt;'Primary inputs Alt'!$C$17,0,(SUM(OFFSET($K$114:$K$163,0,BB$2-$K$2-$D37+1)))*$F37))</f>
        <v>0</v>
      </c>
      <c r="BC37" s="125">
        <f ca="1">IF(BC$2-$K$2&lt;$D37-1," ",IF(BC$2-$K$2+1&gt;'Primary inputs Alt'!$C$17,0,(SUM(OFFSET($K$114:$K$163,0,BC$2-$K$2-$D37+1)))*$F37))</f>
        <v>0</v>
      </c>
      <c r="BD37" s="125">
        <f ca="1">IF(BD$2-$K$2&lt;$D37-1," ",IF(BD$2-$K$2+1&gt;'Primary inputs Alt'!$C$17,0,(SUM(OFFSET($K$114:$K$163,0,BD$2-$K$2-$D37+1)))*$F37))</f>
        <v>0</v>
      </c>
      <c r="BE37" s="125">
        <f ca="1">IF(BE$2-$K$2&lt;$D37-1," ",IF(BE$2-$K$2+1&gt;'Primary inputs Alt'!$C$17,0,(SUM(OFFSET($K$114:$K$163,0,BE$2-$K$2-$D37+1)))*$F37))</f>
        <v>0</v>
      </c>
      <c r="BF37" s="125">
        <f ca="1">IF(BF$2-$K$2&lt;$D37-1," ",IF(BF$2-$K$2+1&gt;'Primary inputs Alt'!$C$17,0,(SUM(OFFSET($K$114:$K$163,0,BF$2-$K$2-$D37+1)))*$F37))</f>
        <v>0</v>
      </c>
      <c r="BG37" s="125">
        <f ca="1">IF(BG$2-$K$2&lt;$D37-1," ",IF(BG$2-$K$2+1&gt;'Primary inputs Alt'!$C$17,0,(SUM(OFFSET($K$114:$K$163,0,BG$2-$K$2-$D37+1)))*$F37))</f>
        <v>0</v>
      </c>
      <c r="BH37" s="125">
        <f ca="1">IF(BH$2-$K$2&lt;$D37-1," ",IF(BH$2-$K$2+1&gt;'Primary inputs Alt'!$C$17,0,(SUM(OFFSET($K$114:$K$163,0,BH$2-$K$2-$D37+1)))*$F37))</f>
        <v>0</v>
      </c>
    </row>
    <row r="38" spans="1:60">
      <c r="A38" s="104"/>
      <c r="B38" s="104"/>
      <c r="C38" s="104"/>
      <c r="D38" s="167">
        <v>32</v>
      </c>
      <c r="E38" t="s">
        <v>226</v>
      </c>
      <c r="F38" s="104">
        <f ca="1">OFFSET('Primary inputs Alt'!$E$12,0,'Calculations Alt'!$D38-1)</f>
        <v>0</v>
      </c>
      <c r="G38" s="104"/>
      <c r="H38" s="104"/>
      <c r="I38" s="104"/>
      <c r="J38" s="104"/>
      <c r="K38" s="125" t="str">
        <f ca="1">IF(K$2-$K$2&lt;$D38-1," ",IF(K$2-$K$2+1&gt;'Primary inputs Alt'!$C$17,0,(SUM(OFFSET($K$114:$K$163,0,K$2-$K$2-$D38+1)))*$F38))</f>
        <v xml:space="preserve"> </v>
      </c>
      <c r="L38" s="125" t="str">
        <f ca="1">IF(L$2-$K$2&lt;$D38-1," ",IF(L$2-$K$2+1&gt;'Primary inputs Alt'!$C$17,0,(SUM(OFFSET($K$114:$K$163,0,L$2-$K$2-$D38+1)))*$F38))</f>
        <v xml:space="preserve"> </v>
      </c>
      <c r="M38" s="125" t="str">
        <f ca="1">IF(M$2-$K$2&lt;$D38-1," ",IF(M$2-$K$2+1&gt;'Primary inputs Alt'!$C$17,0,(SUM(OFFSET($K$114:$K$163,0,M$2-$K$2-$D38+1)))*$F38))</f>
        <v xml:space="preserve"> </v>
      </c>
      <c r="N38" s="125" t="str">
        <f ca="1">IF(N$2-$K$2&lt;$D38-1," ",IF(N$2-$K$2+1&gt;'Primary inputs Alt'!$C$17,0,(SUM(OFFSET($K$114:$K$163,0,N$2-$K$2-$D38+1)))*$F38))</f>
        <v xml:space="preserve"> </v>
      </c>
      <c r="O38" s="125" t="str">
        <f ca="1">IF(O$2-$K$2&lt;$D38-1," ",IF(O$2-$K$2+1&gt;'Primary inputs Alt'!$C$17,0,(SUM(OFFSET($K$114:$K$163,0,O$2-$K$2-$D38+1)))*$F38))</f>
        <v xml:space="preserve"> </v>
      </c>
      <c r="P38" s="125" t="str">
        <f ca="1">IF(P$2-$K$2&lt;$D38-1," ",IF(P$2-$K$2+1&gt;'Primary inputs Alt'!$C$17,0,(SUM(OFFSET($K$114:$K$163,0,P$2-$K$2-$D38+1)))*$F38))</f>
        <v xml:space="preserve"> </v>
      </c>
      <c r="Q38" s="125" t="str">
        <f ca="1">IF(Q$2-$K$2&lt;$D38-1," ",IF(Q$2-$K$2+1&gt;'Primary inputs Alt'!$C$17,0,(SUM(OFFSET($K$114:$K$163,0,Q$2-$K$2-$D38+1)))*$F38))</f>
        <v xml:space="preserve"> </v>
      </c>
      <c r="R38" s="125" t="str">
        <f ca="1">IF(R$2-$K$2&lt;$D38-1," ",IF(R$2-$K$2+1&gt;'Primary inputs Alt'!$C$17,0,(SUM(OFFSET($K$114:$K$163,0,R$2-$K$2-$D38+1)))*$F38))</f>
        <v xml:space="preserve"> </v>
      </c>
      <c r="S38" s="125" t="str">
        <f ca="1">IF(S$2-$K$2&lt;$D38-1," ",IF(S$2-$K$2+1&gt;'Primary inputs Alt'!$C$17,0,(SUM(OFFSET($K$114:$K$163,0,S$2-$K$2-$D38+1)))*$F38))</f>
        <v xml:space="preserve"> </v>
      </c>
      <c r="T38" s="125" t="str">
        <f ca="1">IF(T$2-$K$2&lt;$D38-1," ",IF(T$2-$K$2+1&gt;'Primary inputs Alt'!$C$17,0,(SUM(OFFSET($K$114:$K$163,0,T$2-$K$2-$D38+1)))*$F38))</f>
        <v xml:space="preserve"> </v>
      </c>
      <c r="U38" s="125" t="str">
        <f ca="1">IF(U$2-$K$2&lt;$D38-1," ",IF(U$2-$K$2+1&gt;'Primary inputs Alt'!$C$17,0,(SUM(OFFSET($K$114:$K$163,0,U$2-$K$2-$D38+1)))*$F38))</f>
        <v xml:space="preserve"> </v>
      </c>
      <c r="V38" s="125" t="str">
        <f ca="1">IF(V$2-$K$2&lt;$D38-1," ",IF(V$2-$K$2+1&gt;'Primary inputs Alt'!$C$17,0,(SUM(OFFSET($K$114:$K$163,0,V$2-$K$2-$D38+1)))*$F38))</f>
        <v xml:space="preserve"> </v>
      </c>
      <c r="W38" s="125" t="str">
        <f ca="1">IF(W$2-$K$2&lt;$D38-1," ",IF(W$2-$K$2+1&gt;'Primary inputs Alt'!$C$17,0,(SUM(OFFSET($K$114:$K$163,0,W$2-$K$2-$D38+1)))*$F38))</f>
        <v xml:space="preserve"> </v>
      </c>
      <c r="X38" s="125" t="str">
        <f ca="1">IF(X$2-$K$2&lt;$D38-1," ",IF(X$2-$K$2+1&gt;'Primary inputs Alt'!$C$17,0,(SUM(OFFSET($K$114:$K$163,0,X$2-$K$2-$D38+1)))*$F38))</f>
        <v xml:space="preserve"> </v>
      </c>
      <c r="Y38" s="125" t="str">
        <f ca="1">IF(Y$2-$K$2&lt;$D38-1," ",IF(Y$2-$K$2+1&gt;'Primary inputs Alt'!$C$17,0,(SUM(OFFSET($K$114:$K$163,0,Y$2-$K$2-$D38+1)))*$F38))</f>
        <v xml:space="preserve"> </v>
      </c>
      <c r="Z38" s="125" t="str">
        <f ca="1">IF(Z$2-$K$2&lt;$D38-1," ",IF(Z$2-$K$2+1&gt;'Primary inputs Alt'!$C$17,0,(SUM(OFFSET($K$114:$K$163,0,Z$2-$K$2-$D38+1)))*$F38))</f>
        <v xml:space="preserve"> </v>
      </c>
      <c r="AA38" s="125" t="str">
        <f ca="1">IF(AA$2-$K$2&lt;$D38-1," ",IF(AA$2-$K$2+1&gt;'Primary inputs Alt'!$C$17,0,(SUM(OFFSET($K$114:$K$163,0,AA$2-$K$2-$D38+1)))*$F38))</f>
        <v xml:space="preserve"> </v>
      </c>
      <c r="AB38" s="125" t="str">
        <f ca="1">IF(AB$2-$K$2&lt;$D38-1," ",IF(AB$2-$K$2+1&gt;'Primary inputs Alt'!$C$17,0,(SUM(OFFSET($K$114:$K$163,0,AB$2-$K$2-$D38+1)))*$F38))</f>
        <v xml:space="preserve"> </v>
      </c>
      <c r="AC38" s="125" t="str">
        <f ca="1">IF(AC$2-$K$2&lt;$D38-1," ",IF(AC$2-$K$2+1&gt;'Primary inputs Alt'!$C$17,0,(SUM(OFFSET($K$114:$K$163,0,AC$2-$K$2-$D38+1)))*$F38))</f>
        <v xml:space="preserve"> </v>
      </c>
      <c r="AD38" s="125" t="str">
        <f ca="1">IF(AD$2-$K$2&lt;$D38-1," ",IF(AD$2-$K$2+1&gt;'Primary inputs Alt'!$C$17,0,(SUM(OFFSET($K$114:$K$163,0,AD$2-$K$2-$D38+1)))*$F38))</f>
        <v xml:space="preserve"> </v>
      </c>
      <c r="AE38" s="125" t="str">
        <f ca="1">IF(AE$2-$K$2&lt;$D38-1," ",IF(AE$2-$K$2+1&gt;'Primary inputs Alt'!$C$17,0,(SUM(OFFSET($K$114:$K$163,0,AE$2-$K$2-$D38+1)))*$F38))</f>
        <v xml:space="preserve"> </v>
      </c>
      <c r="AF38" s="125" t="str">
        <f ca="1">IF(AF$2-$K$2&lt;$D38-1," ",IF(AF$2-$K$2+1&gt;'Primary inputs Alt'!$C$17,0,(SUM(OFFSET($K$114:$K$163,0,AF$2-$K$2-$D38+1)))*$F38))</f>
        <v xml:space="preserve"> </v>
      </c>
      <c r="AG38" s="125" t="str">
        <f ca="1">IF(AG$2-$K$2&lt;$D38-1," ",IF(AG$2-$K$2+1&gt;'Primary inputs Alt'!$C$17,0,(SUM(OFFSET($K$114:$K$163,0,AG$2-$K$2-$D38+1)))*$F38))</f>
        <v xml:space="preserve"> </v>
      </c>
      <c r="AH38" s="125" t="str">
        <f ca="1">IF(AH$2-$K$2&lt;$D38-1," ",IF(AH$2-$K$2+1&gt;'Primary inputs Alt'!$C$17,0,(SUM(OFFSET($K$114:$K$163,0,AH$2-$K$2-$D38+1)))*$F38))</f>
        <v xml:space="preserve"> </v>
      </c>
      <c r="AI38" s="125" t="str">
        <f ca="1">IF(AI$2-$K$2&lt;$D38-1," ",IF(AI$2-$K$2+1&gt;'Primary inputs Alt'!$C$17,0,(SUM(OFFSET($K$114:$K$163,0,AI$2-$K$2-$D38+1)))*$F38))</f>
        <v xml:space="preserve"> </v>
      </c>
      <c r="AJ38" s="125" t="str">
        <f ca="1">IF(AJ$2-$K$2&lt;$D38-1," ",IF(AJ$2-$K$2+1&gt;'Primary inputs Alt'!$C$17,0,(SUM(OFFSET($K$114:$K$163,0,AJ$2-$K$2-$D38+1)))*$F38))</f>
        <v xml:space="preserve"> </v>
      </c>
      <c r="AK38" s="125" t="str">
        <f ca="1">IF(AK$2-$K$2&lt;$D38-1," ",IF(AK$2-$K$2+1&gt;'Primary inputs Alt'!$C$17,0,(SUM(OFFSET($K$114:$K$163,0,AK$2-$K$2-$D38+1)))*$F38))</f>
        <v xml:space="preserve"> </v>
      </c>
      <c r="AL38" s="125" t="str">
        <f ca="1">IF(AL$2-$K$2&lt;$D38-1," ",IF(AL$2-$K$2+1&gt;'Primary inputs Alt'!$C$17,0,(SUM(OFFSET($K$114:$K$163,0,AL$2-$K$2-$D38+1)))*$F38))</f>
        <v xml:space="preserve"> </v>
      </c>
      <c r="AM38" s="125" t="str">
        <f ca="1">IF(AM$2-$K$2&lt;$D38-1," ",IF(AM$2-$K$2+1&gt;'Primary inputs Alt'!$C$17,0,(SUM(OFFSET($K$114:$K$163,0,AM$2-$K$2-$D38+1)))*$F38))</f>
        <v xml:space="preserve"> </v>
      </c>
      <c r="AN38" s="125" t="str">
        <f ca="1">IF(AN$2-$K$2&lt;$D38-1," ",IF(AN$2-$K$2+1&gt;'Primary inputs Alt'!$C$17,0,(SUM(OFFSET($K$114:$K$163,0,AN$2-$K$2-$D38+1)))*$F38))</f>
        <v xml:space="preserve"> </v>
      </c>
      <c r="AO38" s="125" t="str">
        <f ca="1">IF(AO$2-$K$2&lt;$D38-1," ",IF(AO$2-$K$2+1&gt;'Primary inputs Alt'!$C$17,0,(SUM(OFFSET($K$114:$K$163,0,AO$2-$K$2-$D38+1)))*$F38))</f>
        <v xml:space="preserve"> </v>
      </c>
      <c r="AP38" s="125">
        <f ca="1">IF(AP$2-$K$2&lt;$D38-1," ",IF(AP$2-$K$2+1&gt;'Primary inputs Alt'!$C$17,0,(SUM(OFFSET($K$114:$K$163,0,AP$2-$K$2-$D38+1)))*$F38))</f>
        <v>0</v>
      </c>
      <c r="AQ38" s="125">
        <f ca="1">IF(AQ$2-$K$2&lt;$D38-1," ",IF(AQ$2-$K$2+1&gt;'Primary inputs Alt'!$C$17,0,(SUM(OFFSET($K$114:$K$163,0,AQ$2-$K$2-$D38+1)))*$F38))</f>
        <v>0</v>
      </c>
      <c r="AR38" s="125">
        <f ca="1">IF(AR$2-$K$2&lt;$D38-1," ",IF(AR$2-$K$2+1&gt;'Primary inputs Alt'!$C$17,0,(SUM(OFFSET($K$114:$K$163,0,AR$2-$K$2-$D38+1)))*$F38))</f>
        <v>0</v>
      </c>
      <c r="AS38" s="125">
        <f ca="1">IF(AS$2-$K$2&lt;$D38-1," ",IF(AS$2-$K$2+1&gt;'Primary inputs Alt'!$C$17,0,(SUM(OFFSET($K$114:$K$163,0,AS$2-$K$2-$D38+1)))*$F38))</f>
        <v>0</v>
      </c>
      <c r="AT38" s="125">
        <f ca="1">IF(AT$2-$K$2&lt;$D38-1," ",IF(AT$2-$K$2+1&gt;'Primary inputs Alt'!$C$17,0,(SUM(OFFSET($K$114:$K$163,0,AT$2-$K$2-$D38+1)))*$F38))</f>
        <v>0</v>
      </c>
      <c r="AU38" s="125">
        <f ca="1">IF(AU$2-$K$2&lt;$D38-1," ",IF(AU$2-$K$2+1&gt;'Primary inputs Alt'!$C$17,0,(SUM(OFFSET($K$114:$K$163,0,AU$2-$K$2-$D38+1)))*$F38))</f>
        <v>0</v>
      </c>
      <c r="AV38" s="125">
        <f ca="1">IF(AV$2-$K$2&lt;$D38-1," ",IF(AV$2-$K$2+1&gt;'Primary inputs Alt'!$C$17,0,(SUM(OFFSET($K$114:$K$163,0,AV$2-$K$2-$D38+1)))*$F38))</f>
        <v>0</v>
      </c>
      <c r="AW38" s="125">
        <f ca="1">IF(AW$2-$K$2&lt;$D38-1," ",IF(AW$2-$K$2+1&gt;'Primary inputs Alt'!$C$17,0,(SUM(OFFSET($K$114:$K$163,0,AW$2-$K$2-$D38+1)))*$F38))</f>
        <v>0</v>
      </c>
      <c r="AX38" s="125">
        <f ca="1">IF(AX$2-$K$2&lt;$D38-1," ",IF(AX$2-$K$2+1&gt;'Primary inputs Alt'!$C$17,0,(SUM(OFFSET($K$114:$K$163,0,AX$2-$K$2-$D38+1)))*$F38))</f>
        <v>0</v>
      </c>
      <c r="AY38" s="125">
        <f ca="1">IF(AY$2-$K$2&lt;$D38-1," ",IF(AY$2-$K$2+1&gt;'Primary inputs Alt'!$C$17,0,(SUM(OFFSET($K$114:$K$163,0,AY$2-$K$2-$D38+1)))*$F38))</f>
        <v>0</v>
      </c>
      <c r="AZ38" s="125">
        <f ca="1">IF(AZ$2-$K$2&lt;$D38-1," ",IF(AZ$2-$K$2+1&gt;'Primary inputs Alt'!$C$17,0,(SUM(OFFSET($K$114:$K$163,0,AZ$2-$K$2-$D38+1)))*$F38))</f>
        <v>0</v>
      </c>
      <c r="BA38" s="125">
        <f ca="1">IF(BA$2-$K$2&lt;$D38-1," ",IF(BA$2-$K$2+1&gt;'Primary inputs Alt'!$C$17,0,(SUM(OFFSET($K$114:$K$163,0,BA$2-$K$2-$D38+1)))*$F38))</f>
        <v>0</v>
      </c>
      <c r="BB38" s="125">
        <f ca="1">IF(BB$2-$K$2&lt;$D38-1," ",IF(BB$2-$K$2+1&gt;'Primary inputs Alt'!$C$17,0,(SUM(OFFSET($K$114:$K$163,0,BB$2-$K$2-$D38+1)))*$F38))</f>
        <v>0</v>
      </c>
      <c r="BC38" s="125">
        <f ca="1">IF(BC$2-$K$2&lt;$D38-1," ",IF(BC$2-$K$2+1&gt;'Primary inputs Alt'!$C$17,0,(SUM(OFFSET($K$114:$K$163,0,BC$2-$K$2-$D38+1)))*$F38))</f>
        <v>0</v>
      </c>
      <c r="BD38" s="125">
        <f ca="1">IF(BD$2-$K$2&lt;$D38-1," ",IF(BD$2-$K$2+1&gt;'Primary inputs Alt'!$C$17,0,(SUM(OFFSET($K$114:$K$163,0,BD$2-$K$2-$D38+1)))*$F38))</f>
        <v>0</v>
      </c>
      <c r="BE38" s="125">
        <f ca="1">IF(BE$2-$K$2&lt;$D38-1," ",IF(BE$2-$K$2+1&gt;'Primary inputs Alt'!$C$17,0,(SUM(OFFSET($K$114:$K$163,0,BE$2-$K$2-$D38+1)))*$F38))</f>
        <v>0</v>
      </c>
      <c r="BF38" s="125">
        <f ca="1">IF(BF$2-$K$2&lt;$D38-1," ",IF(BF$2-$K$2+1&gt;'Primary inputs Alt'!$C$17,0,(SUM(OFFSET($K$114:$K$163,0,BF$2-$K$2-$D38+1)))*$F38))</f>
        <v>0</v>
      </c>
      <c r="BG38" s="125">
        <f ca="1">IF(BG$2-$K$2&lt;$D38-1," ",IF(BG$2-$K$2+1&gt;'Primary inputs Alt'!$C$17,0,(SUM(OFFSET($K$114:$K$163,0,BG$2-$K$2-$D38+1)))*$F38))</f>
        <v>0</v>
      </c>
      <c r="BH38" s="125">
        <f ca="1">IF(BH$2-$K$2&lt;$D38-1," ",IF(BH$2-$K$2+1&gt;'Primary inputs Alt'!$C$17,0,(SUM(OFFSET($K$114:$K$163,0,BH$2-$K$2-$D38+1)))*$F38))</f>
        <v>0</v>
      </c>
    </row>
    <row r="39" spans="1:60">
      <c r="A39" s="104"/>
      <c r="B39" s="104"/>
      <c r="C39" s="104"/>
      <c r="D39" s="167">
        <v>33</v>
      </c>
      <c r="E39" t="s">
        <v>227</v>
      </c>
      <c r="F39" s="104">
        <f ca="1">OFFSET('Primary inputs Alt'!$E$12,0,'Calculations Alt'!$D39-1)</f>
        <v>0</v>
      </c>
      <c r="G39" s="104"/>
      <c r="H39" s="104"/>
      <c r="I39" s="104"/>
      <c r="J39" s="104"/>
      <c r="K39" s="125" t="str">
        <f ca="1">IF(K$2-$K$2&lt;$D39-1," ",IF(K$2-$K$2+1&gt;'Primary inputs Alt'!$C$17,0,(SUM(OFFSET($K$114:$K$163,0,K$2-$K$2-$D39+1)))*$F39))</f>
        <v xml:space="preserve"> </v>
      </c>
      <c r="L39" s="125" t="str">
        <f ca="1">IF(L$2-$K$2&lt;$D39-1," ",IF(L$2-$K$2+1&gt;'Primary inputs Alt'!$C$17,0,(SUM(OFFSET($K$114:$K$163,0,L$2-$K$2-$D39+1)))*$F39))</f>
        <v xml:space="preserve"> </v>
      </c>
      <c r="M39" s="125" t="str">
        <f ca="1">IF(M$2-$K$2&lt;$D39-1," ",IF(M$2-$K$2+1&gt;'Primary inputs Alt'!$C$17,0,(SUM(OFFSET($K$114:$K$163,0,M$2-$K$2-$D39+1)))*$F39))</f>
        <v xml:space="preserve"> </v>
      </c>
      <c r="N39" s="125" t="str">
        <f ca="1">IF(N$2-$K$2&lt;$D39-1," ",IF(N$2-$K$2+1&gt;'Primary inputs Alt'!$C$17,0,(SUM(OFFSET($K$114:$K$163,0,N$2-$K$2-$D39+1)))*$F39))</f>
        <v xml:space="preserve"> </v>
      </c>
      <c r="O39" s="125" t="str">
        <f ca="1">IF(O$2-$K$2&lt;$D39-1," ",IF(O$2-$K$2+1&gt;'Primary inputs Alt'!$C$17,0,(SUM(OFFSET($K$114:$K$163,0,O$2-$K$2-$D39+1)))*$F39))</f>
        <v xml:space="preserve"> </v>
      </c>
      <c r="P39" s="125" t="str">
        <f ca="1">IF(P$2-$K$2&lt;$D39-1," ",IF(P$2-$K$2+1&gt;'Primary inputs Alt'!$C$17,0,(SUM(OFFSET($K$114:$K$163,0,P$2-$K$2-$D39+1)))*$F39))</f>
        <v xml:space="preserve"> </v>
      </c>
      <c r="Q39" s="125" t="str">
        <f ca="1">IF(Q$2-$K$2&lt;$D39-1," ",IF(Q$2-$K$2+1&gt;'Primary inputs Alt'!$C$17,0,(SUM(OFFSET($K$114:$K$163,0,Q$2-$K$2-$D39+1)))*$F39))</f>
        <v xml:space="preserve"> </v>
      </c>
      <c r="R39" s="125" t="str">
        <f ca="1">IF(R$2-$K$2&lt;$D39-1," ",IF(R$2-$K$2+1&gt;'Primary inputs Alt'!$C$17,0,(SUM(OFFSET($K$114:$K$163,0,R$2-$K$2-$D39+1)))*$F39))</f>
        <v xml:space="preserve"> </v>
      </c>
      <c r="S39" s="125" t="str">
        <f ca="1">IF(S$2-$K$2&lt;$D39-1," ",IF(S$2-$K$2+1&gt;'Primary inputs Alt'!$C$17,0,(SUM(OFFSET($K$114:$K$163,0,S$2-$K$2-$D39+1)))*$F39))</f>
        <v xml:space="preserve"> </v>
      </c>
      <c r="T39" s="125" t="str">
        <f ca="1">IF(T$2-$K$2&lt;$D39-1," ",IF(T$2-$K$2+1&gt;'Primary inputs Alt'!$C$17,0,(SUM(OFFSET($K$114:$K$163,0,T$2-$K$2-$D39+1)))*$F39))</f>
        <v xml:space="preserve"> </v>
      </c>
      <c r="U39" s="125" t="str">
        <f ca="1">IF(U$2-$K$2&lt;$D39-1," ",IF(U$2-$K$2+1&gt;'Primary inputs Alt'!$C$17,0,(SUM(OFFSET($K$114:$K$163,0,U$2-$K$2-$D39+1)))*$F39))</f>
        <v xml:space="preserve"> </v>
      </c>
      <c r="V39" s="125" t="str">
        <f ca="1">IF(V$2-$K$2&lt;$D39-1," ",IF(V$2-$K$2+1&gt;'Primary inputs Alt'!$C$17,0,(SUM(OFFSET($K$114:$K$163,0,V$2-$K$2-$D39+1)))*$F39))</f>
        <v xml:space="preserve"> </v>
      </c>
      <c r="W39" s="125" t="str">
        <f ca="1">IF(W$2-$K$2&lt;$D39-1," ",IF(W$2-$K$2+1&gt;'Primary inputs Alt'!$C$17,0,(SUM(OFFSET($K$114:$K$163,0,W$2-$K$2-$D39+1)))*$F39))</f>
        <v xml:space="preserve"> </v>
      </c>
      <c r="X39" s="125" t="str">
        <f ca="1">IF(X$2-$K$2&lt;$D39-1," ",IF(X$2-$K$2+1&gt;'Primary inputs Alt'!$C$17,0,(SUM(OFFSET($K$114:$K$163,0,X$2-$K$2-$D39+1)))*$F39))</f>
        <v xml:space="preserve"> </v>
      </c>
      <c r="Y39" s="125" t="str">
        <f ca="1">IF(Y$2-$K$2&lt;$D39-1," ",IF(Y$2-$K$2+1&gt;'Primary inputs Alt'!$C$17,0,(SUM(OFFSET($K$114:$K$163,0,Y$2-$K$2-$D39+1)))*$F39))</f>
        <v xml:space="preserve"> </v>
      </c>
      <c r="Z39" s="125" t="str">
        <f ca="1">IF(Z$2-$K$2&lt;$D39-1," ",IF(Z$2-$K$2+1&gt;'Primary inputs Alt'!$C$17,0,(SUM(OFFSET($K$114:$K$163,0,Z$2-$K$2-$D39+1)))*$F39))</f>
        <v xml:space="preserve"> </v>
      </c>
      <c r="AA39" s="125" t="str">
        <f ca="1">IF(AA$2-$K$2&lt;$D39-1," ",IF(AA$2-$K$2+1&gt;'Primary inputs Alt'!$C$17,0,(SUM(OFFSET($K$114:$K$163,0,AA$2-$K$2-$D39+1)))*$F39))</f>
        <v xml:space="preserve"> </v>
      </c>
      <c r="AB39" s="125" t="str">
        <f ca="1">IF(AB$2-$K$2&lt;$D39-1," ",IF(AB$2-$K$2+1&gt;'Primary inputs Alt'!$C$17,0,(SUM(OFFSET($K$114:$K$163,0,AB$2-$K$2-$D39+1)))*$F39))</f>
        <v xml:space="preserve"> </v>
      </c>
      <c r="AC39" s="125" t="str">
        <f ca="1">IF(AC$2-$K$2&lt;$D39-1," ",IF(AC$2-$K$2+1&gt;'Primary inputs Alt'!$C$17,0,(SUM(OFFSET($K$114:$K$163,0,AC$2-$K$2-$D39+1)))*$F39))</f>
        <v xml:space="preserve"> </v>
      </c>
      <c r="AD39" s="125" t="str">
        <f ca="1">IF(AD$2-$K$2&lt;$D39-1," ",IF(AD$2-$K$2+1&gt;'Primary inputs Alt'!$C$17,0,(SUM(OFFSET($K$114:$K$163,0,AD$2-$K$2-$D39+1)))*$F39))</f>
        <v xml:space="preserve"> </v>
      </c>
      <c r="AE39" s="125" t="str">
        <f ca="1">IF(AE$2-$K$2&lt;$D39-1," ",IF(AE$2-$K$2+1&gt;'Primary inputs Alt'!$C$17,0,(SUM(OFFSET($K$114:$K$163,0,AE$2-$K$2-$D39+1)))*$F39))</f>
        <v xml:space="preserve"> </v>
      </c>
      <c r="AF39" s="125" t="str">
        <f ca="1">IF(AF$2-$K$2&lt;$D39-1," ",IF(AF$2-$K$2+1&gt;'Primary inputs Alt'!$C$17,0,(SUM(OFFSET($K$114:$K$163,0,AF$2-$K$2-$D39+1)))*$F39))</f>
        <v xml:space="preserve"> </v>
      </c>
      <c r="AG39" s="125" t="str">
        <f ca="1">IF(AG$2-$K$2&lt;$D39-1," ",IF(AG$2-$K$2+1&gt;'Primary inputs Alt'!$C$17,0,(SUM(OFFSET($K$114:$K$163,0,AG$2-$K$2-$D39+1)))*$F39))</f>
        <v xml:space="preserve"> </v>
      </c>
      <c r="AH39" s="125" t="str">
        <f ca="1">IF(AH$2-$K$2&lt;$D39-1," ",IF(AH$2-$K$2+1&gt;'Primary inputs Alt'!$C$17,0,(SUM(OFFSET($K$114:$K$163,0,AH$2-$K$2-$D39+1)))*$F39))</f>
        <v xml:space="preserve"> </v>
      </c>
      <c r="AI39" s="125" t="str">
        <f ca="1">IF(AI$2-$K$2&lt;$D39-1," ",IF(AI$2-$K$2+1&gt;'Primary inputs Alt'!$C$17,0,(SUM(OFFSET($K$114:$K$163,0,AI$2-$K$2-$D39+1)))*$F39))</f>
        <v xml:space="preserve"> </v>
      </c>
      <c r="AJ39" s="125" t="str">
        <f ca="1">IF(AJ$2-$K$2&lt;$D39-1," ",IF(AJ$2-$K$2+1&gt;'Primary inputs Alt'!$C$17,0,(SUM(OFFSET($K$114:$K$163,0,AJ$2-$K$2-$D39+1)))*$F39))</f>
        <v xml:space="preserve"> </v>
      </c>
      <c r="AK39" s="125" t="str">
        <f ca="1">IF(AK$2-$K$2&lt;$D39-1," ",IF(AK$2-$K$2+1&gt;'Primary inputs Alt'!$C$17,0,(SUM(OFFSET($K$114:$K$163,0,AK$2-$K$2-$D39+1)))*$F39))</f>
        <v xml:space="preserve"> </v>
      </c>
      <c r="AL39" s="125" t="str">
        <f ca="1">IF(AL$2-$K$2&lt;$D39-1," ",IF(AL$2-$K$2+1&gt;'Primary inputs Alt'!$C$17,0,(SUM(OFFSET($K$114:$K$163,0,AL$2-$K$2-$D39+1)))*$F39))</f>
        <v xml:space="preserve"> </v>
      </c>
      <c r="AM39" s="125" t="str">
        <f ca="1">IF(AM$2-$K$2&lt;$D39-1," ",IF(AM$2-$K$2+1&gt;'Primary inputs Alt'!$C$17,0,(SUM(OFFSET($K$114:$K$163,0,AM$2-$K$2-$D39+1)))*$F39))</f>
        <v xml:space="preserve"> </v>
      </c>
      <c r="AN39" s="125" t="str">
        <f ca="1">IF(AN$2-$K$2&lt;$D39-1," ",IF(AN$2-$K$2+1&gt;'Primary inputs Alt'!$C$17,0,(SUM(OFFSET($K$114:$K$163,0,AN$2-$K$2-$D39+1)))*$F39))</f>
        <v xml:space="preserve"> </v>
      </c>
      <c r="AO39" s="125" t="str">
        <f ca="1">IF(AO$2-$K$2&lt;$D39-1," ",IF(AO$2-$K$2+1&gt;'Primary inputs Alt'!$C$17,0,(SUM(OFFSET($K$114:$K$163,0,AO$2-$K$2-$D39+1)))*$F39))</f>
        <v xml:space="preserve"> </v>
      </c>
      <c r="AP39" s="125" t="str">
        <f ca="1">IF(AP$2-$K$2&lt;$D39-1," ",IF(AP$2-$K$2+1&gt;'Primary inputs Alt'!$C$17,0,(SUM(OFFSET($K$114:$K$163,0,AP$2-$K$2-$D39+1)))*$F39))</f>
        <v xml:space="preserve"> </v>
      </c>
      <c r="AQ39" s="125">
        <f ca="1">IF(AQ$2-$K$2&lt;$D39-1," ",IF(AQ$2-$K$2+1&gt;'Primary inputs Alt'!$C$17,0,(SUM(OFFSET($K$114:$K$163,0,AQ$2-$K$2-$D39+1)))*$F39))</f>
        <v>0</v>
      </c>
      <c r="AR39" s="125">
        <f ca="1">IF(AR$2-$K$2&lt;$D39-1," ",IF(AR$2-$K$2+1&gt;'Primary inputs Alt'!$C$17,0,(SUM(OFFSET($K$114:$K$163,0,AR$2-$K$2-$D39+1)))*$F39))</f>
        <v>0</v>
      </c>
      <c r="AS39" s="125">
        <f ca="1">IF(AS$2-$K$2&lt;$D39-1," ",IF(AS$2-$K$2+1&gt;'Primary inputs Alt'!$C$17,0,(SUM(OFFSET($K$114:$K$163,0,AS$2-$K$2-$D39+1)))*$F39))</f>
        <v>0</v>
      </c>
      <c r="AT39" s="125">
        <f ca="1">IF(AT$2-$K$2&lt;$D39-1," ",IF(AT$2-$K$2+1&gt;'Primary inputs Alt'!$C$17,0,(SUM(OFFSET($K$114:$K$163,0,AT$2-$K$2-$D39+1)))*$F39))</f>
        <v>0</v>
      </c>
      <c r="AU39" s="125">
        <f ca="1">IF(AU$2-$K$2&lt;$D39-1," ",IF(AU$2-$K$2+1&gt;'Primary inputs Alt'!$C$17,0,(SUM(OFFSET($K$114:$K$163,0,AU$2-$K$2-$D39+1)))*$F39))</f>
        <v>0</v>
      </c>
      <c r="AV39" s="125">
        <f ca="1">IF(AV$2-$K$2&lt;$D39-1," ",IF(AV$2-$K$2+1&gt;'Primary inputs Alt'!$C$17,0,(SUM(OFFSET($K$114:$K$163,0,AV$2-$K$2-$D39+1)))*$F39))</f>
        <v>0</v>
      </c>
      <c r="AW39" s="125">
        <f ca="1">IF(AW$2-$K$2&lt;$D39-1," ",IF(AW$2-$K$2+1&gt;'Primary inputs Alt'!$C$17,0,(SUM(OFFSET($K$114:$K$163,0,AW$2-$K$2-$D39+1)))*$F39))</f>
        <v>0</v>
      </c>
      <c r="AX39" s="125">
        <f ca="1">IF(AX$2-$K$2&lt;$D39-1," ",IF(AX$2-$K$2+1&gt;'Primary inputs Alt'!$C$17,0,(SUM(OFFSET($K$114:$K$163,0,AX$2-$K$2-$D39+1)))*$F39))</f>
        <v>0</v>
      </c>
      <c r="AY39" s="125">
        <f ca="1">IF(AY$2-$K$2&lt;$D39-1," ",IF(AY$2-$K$2+1&gt;'Primary inputs Alt'!$C$17,0,(SUM(OFFSET($K$114:$K$163,0,AY$2-$K$2-$D39+1)))*$F39))</f>
        <v>0</v>
      </c>
      <c r="AZ39" s="125">
        <f ca="1">IF(AZ$2-$K$2&lt;$D39-1," ",IF(AZ$2-$K$2+1&gt;'Primary inputs Alt'!$C$17,0,(SUM(OFFSET($K$114:$K$163,0,AZ$2-$K$2-$D39+1)))*$F39))</f>
        <v>0</v>
      </c>
      <c r="BA39" s="125">
        <f ca="1">IF(BA$2-$K$2&lt;$D39-1," ",IF(BA$2-$K$2+1&gt;'Primary inputs Alt'!$C$17,0,(SUM(OFFSET($K$114:$K$163,0,BA$2-$K$2-$D39+1)))*$F39))</f>
        <v>0</v>
      </c>
      <c r="BB39" s="125">
        <f ca="1">IF(BB$2-$K$2&lt;$D39-1," ",IF(BB$2-$K$2+1&gt;'Primary inputs Alt'!$C$17,0,(SUM(OFFSET($K$114:$K$163,0,BB$2-$K$2-$D39+1)))*$F39))</f>
        <v>0</v>
      </c>
      <c r="BC39" s="125">
        <f ca="1">IF(BC$2-$K$2&lt;$D39-1," ",IF(BC$2-$K$2+1&gt;'Primary inputs Alt'!$C$17,0,(SUM(OFFSET($K$114:$K$163,0,BC$2-$K$2-$D39+1)))*$F39))</f>
        <v>0</v>
      </c>
      <c r="BD39" s="125">
        <f ca="1">IF(BD$2-$K$2&lt;$D39-1," ",IF(BD$2-$K$2+1&gt;'Primary inputs Alt'!$C$17,0,(SUM(OFFSET($K$114:$K$163,0,BD$2-$K$2-$D39+1)))*$F39))</f>
        <v>0</v>
      </c>
      <c r="BE39" s="125">
        <f ca="1">IF(BE$2-$K$2&lt;$D39-1," ",IF(BE$2-$K$2+1&gt;'Primary inputs Alt'!$C$17,0,(SUM(OFFSET($K$114:$K$163,0,BE$2-$K$2-$D39+1)))*$F39))</f>
        <v>0</v>
      </c>
      <c r="BF39" s="125">
        <f ca="1">IF(BF$2-$K$2&lt;$D39-1," ",IF(BF$2-$K$2+1&gt;'Primary inputs Alt'!$C$17,0,(SUM(OFFSET($K$114:$K$163,0,BF$2-$K$2-$D39+1)))*$F39))</f>
        <v>0</v>
      </c>
      <c r="BG39" s="125">
        <f ca="1">IF(BG$2-$K$2&lt;$D39-1," ",IF(BG$2-$K$2+1&gt;'Primary inputs Alt'!$C$17,0,(SUM(OFFSET($K$114:$K$163,0,BG$2-$K$2-$D39+1)))*$F39))</f>
        <v>0</v>
      </c>
      <c r="BH39" s="125">
        <f ca="1">IF(BH$2-$K$2&lt;$D39-1," ",IF(BH$2-$K$2+1&gt;'Primary inputs Alt'!$C$17,0,(SUM(OFFSET($K$114:$K$163,0,BH$2-$K$2-$D39+1)))*$F39))</f>
        <v>0</v>
      </c>
    </row>
    <row r="40" spans="1:60">
      <c r="A40" s="104"/>
      <c r="B40" s="104"/>
      <c r="C40" s="104"/>
      <c r="D40" s="167">
        <v>34</v>
      </c>
      <c r="E40" t="s">
        <v>228</v>
      </c>
      <c r="F40" s="104">
        <f ca="1">OFFSET('Primary inputs Alt'!$E$12,0,'Calculations Alt'!$D40-1)</f>
        <v>0</v>
      </c>
      <c r="G40" s="104"/>
      <c r="H40" s="104"/>
      <c r="I40" s="104"/>
      <c r="J40" s="104"/>
      <c r="K40" s="125" t="str">
        <f ca="1">IF(K$2-$K$2&lt;$D40-1," ",IF(K$2-$K$2+1&gt;'Primary inputs Alt'!$C$17,0,(SUM(OFFSET($K$114:$K$163,0,K$2-$K$2-$D40+1)))*$F40))</f>
        <v xml:space="preserve"> </v>
      </c>
      <c r="L40" s="125" t="str">
        <f ca="1">IF(L$2-$K$2&lt;$D40-1," ",IF(L$2-$K$2+1&gt;'Primary inputs Alt'!$C$17,0,(SUM(OFFSET($K$114:$K$163,0,L$2-$K$2-$D40+1)))*$F40))</f>
        <v xml:space="preserve"> </v>
      </c>
      <c r="M40" s="125" t="str">
        <f ca="1">IF(M$2-$K$2&lt;$D40-1," ",IF(M$2-$K$2+1&gt;'Primary inputs Alt'!$C$17,0,(SUM(OFFSET($K$114:$K$163,0,M$2-$K$2-$D40+1)))*$F40))</f>
        <v xml:space="preserve"> </v>
      </c>
      <c r="N40" s="125" t="str">
        <f ca="1">IF(N$2-$K$2&lt;$D40-1," ",IF(N$2-$K$2+1&gt;'Primary inputs Alt'!$C$17,0,(SUM(OFFSET($K$114:$K$163,0,N$2-$K$2-$D40+1)))*$F40))</f>
        <v xml:space="preserve"> </v>
      </c>
      <c r="O40" s="125" t="str">
        <f ca="1">IF(O$2-$K$2&lt;$D40-1," ",IF(O$2-$K$2+1&gt;'Primary inputs Alt'!$C$17,0,(SUM(OFFSET($K$114:$K$163,0,O$2-$K$2-$D40+1)))*$F40))</f>
        <v xml:space="preserve"> </v>
      </c>
      <c r="P40" s="125" t="str">
        <f ca="1">IF(P$2-$K$2&lt;$D40-1," ",IF(P$2-$K$2+1&gt;'Primary inputs Alt'!$C$17,0,(SUM(OFFSET($K$114:$K$163,0,P$2-$K$2-$D40+1)))*$F40))</f>
        <v xml:space="preserve"> </v>
      </c>
      <c r="Q40" s="125" t="str">
        <f ca="1">IF(Q$2-$K$2&lt;$D40-1," ",IF(Q$2-$K$2+1&gt;'Primary inputs Alt'!$C$17,0,(SUM(OFFSET($K$114:$K$163,0,Q$2-$K$2-$D40+1)))*$F40))</f>
        <v xml:space="preserve"> </v>
      </c>
      <c r="R40" s="125" t="str">
        <f ca="1">IF(R$2-$K$2&lt;$D40-1," ",IF(R$2-$K$2+1&gt;'Primary inputs Alt'!$C$17,0,(SUM(OFFSET($K$114:$K$163,0,R$2-$K$2-$D40+1)))*$F40))</f>
        <v xml:space="preserve"> </v>
      </c>
      <c r="S40" s="125" t="str">
        <f ca="1">IF(S$2-$K$2&lt;$D40-1," ",IF(S$2-$K$2+1&gt;'Primary inputs Alt'!$C$17,0,(SUM(OFFSET($K$114:$K$163,0,S$2-$K$2-$D40+1)))*$F40))</f>
        <v xml:space="preserve"> </v>
      </c>
      <c r="T40" s="125" t="str">
        <f ca="1">IF(T$2-$K$2&lt;$D40-1," ",IF(T$2-$K$2+1&gt;'Primary inputs Alt'!$C$17,0,(SUM(OFFSET($K$114:$K$163,0,T$2-$K$2-$D40+1)))*$F40))</f>
        <v xml:space="preserve"> </v>
      </c>
      <c r="U40" s="125" t="str">
        <f ca="1">IF(U$2-$K$2&lt;$D40-1," ",IF(U$2-$K$2+1&gt;'Primary inputs Alt'!$C$17,0,(SUM(OFFSET($K$114:$K$163,0,U$2-$K$2-$D40+1)))*$F40))</f>
        <v xml:space="preserve"> </v>
      </c>
      <c r="V40" s="125" t="str">
        <f ca="1">IF(V$2-$K$2&lt;$D40-1," ",IF(V$2-$K$2+1&gt;'Primary inputs Alt'!$C$17,0,(SUM(OFFSET($K$114:$K$163,0,V$2-$K$2-$D40+1)))*$F40))</f>
        <v xml:space="preserve"> </v>
      </c>
      <c r="W40" s="125" t="str">
        <f ca="1">IF(W$2-$K$2&lt;$D40-1," ",IF(W$2-$K$2+1&gt;'Primary inputs Alt'!$C$17,0,(SUM(OFFSET($K$114:$K$163,0,W$2-$K$2-$D40+1)))*$F40))</f>
        <v xml:space="preserve"> </v>
      </c>
      <c r="X40" s="125" t="str">
        <f ca="1">IF(X$2-$K$2&lt;$D40-1," ",IF(X$2-$K$2+1&gt;'Primary inputs Alt'!$C$17,0,(SUM(OFFSET($K$114:$K$163,0,X$2-$K$2-$D40+1)))*$F40))</f>
        <v xml:space="preserve"> </v>
      </c>
      <c r="Y40" s="125" t="str">
        <f ca="1">IF(Y$2-$K$2&lt;$D40-1," ",IF(Y$2-$K$2+1&gt;'Primary inputs Alt'!$C$17,0,(SUM(OFFSET($K$114:$K$163,0,Y$2-$K$2-$D40+1)))*$F40))</f>
        <v xml:space="preserve"> </v>
      </c>
      <c r="Z40" s="125" t="str">
        <f ca="1">IF(Z$2-$K$2&lt;$D40-1," ",IF(Z$2-$K$2+1&gt;'Primary inputs Alt'!$C$17,0,(SUM(OFFSET($K$114:$K$163,0,Z$2-$K$2-$D40+1)))*$F40))</f>
        <v xml:space="preserve"> </v>
      </c>
      <c r="AA40" s="125" t="str">
        <f ca="1">IF(AA$2-$K$2&lt;$D40-1," ",IF(AA$2-$K$2+1&gt;'Primary inputs Alt'!$C$17,0,(SUM(OFFSET($K$114:$K$163,0,AA$2-$K$2-$D40+1)))*$F40))</f>
        <v xml:space="preserve"> </v>
      </c>
      <c r="AB40" s="125" t="str">
        <f ca="1">IF(AB$2-$K$2&lt;$D40-1," ",IF(AB$2-$K$2+1&gt;'Primary inputs Alt'!$C$17,0,(SUM(OFFSET($K$114:$K$163,0,AB$2-$K$2-$D40+1)))*$F40))</f>
        <v xml:space="preserve"> </v>
      </c>
      <c r="AC40" s="125" t="str">
        <f ca="1">IF(AC$2-$K$2&lt;$D40-1," ",IF(AC$2-$K$2+1&gt;'Primary inputs Alt'!$C$17,0,(SUM(OFFSET($K$114:$K$163,0,AC$2-$K$2-$D40+1)))*$F40))</f>
        <v xml:space="preserve"> </v>
      </c>
      <c r="AD40" s="125" t="str">
        <f ca="1">IF(AD$2-$K$2&lt;$D40-1," ",IF(AD$2-$K$2+1&gt;'Primary inputs Alt'!$C$17,0,(SUM(OFFSET($K$114:$K$163,0,AD$2-$K$2-$D40+1)))*$F40))</f>
        <v xml:space="preserve"> </v>
      </c>
      <c r="AE40" s="125" t="str">
        <f ca="1">IF(AE$2-$K$2&lt;$D40-1," ",IF(AE$2-$K$2+1&gt;'Primary inputs Alt'!$C$17,0,(SUM(OFFSET($K$114:$K$163,0,AE$2-$K$2-$D40+1)))*$F40))</f>
        <v xml:space="preserve"> </v>
      </c>
      <c r="AF40" s="125" t="str">
        <f ca="1">IF(AF$2-$K$2&lt;$D40-1," ",IF(AF$2-$K$2+1&gt;'Primary inputs Alt'!$C$17,0,(SUM(OFFSET($K$114:$K$163,0,AF$2-$K$2-$D40+1)))*$F40))</f>
        <v xml:space="preserve"> </v>
      </c>
      <c r="AG40" s="125" t="str">
        <f ca="1">IF(AG$2-$K$2&lt;$D40-1," ",IF(AG$2-$K$2+1&gt;'Primary inputs Alt'!$C$17,0,(SUM(OFFSET($K$114:$K$163,0,AG$2-$K$2-$D40+1)))*$F40))</f>
        <v xml:space="preserve"> </v>
      </c>
      <c r="AH40" s="125" t="str">
        <f ca="1">IF(AH$2-$K$2&lt;$D40-1," ",IF(AH$2-$K$2+1&gt;'Primary inputs Alt'!$C$17,0,(SUM(OFFSET($K$114:$K$163,0,AH$2-$K$2-$D40+1)))*$F40))</f>
        <v xml:space="preserve"> </v>
      </c>
      <c r="AI40" s="125" t="str">
        <f ca="1">IF(AI$2-$K$2&lt;$D40-1," ",IF(AI$2-$K$2+1&gt;'Primary inputs Alt'!$C$17,0,(SUM(OFFSET($K$114:$K$163,0,AI$2-$K$2-$D40+1)))*$F40))</f>
        <v xml:space="preserve"> </v>
      </c>
      <c r="AJ40" s="125" t="str">
        <f ca="1">IF(AJ$2-$K$2&lt;$D40-1," ",IF(AJ$2-$K$2+1&gt;'Primary inputs Alt'!$C$17,0,(SUM(OFFSET($K$114:$K$163,0,AJ$2-$K$2-$D40+1)))*$F40))</f>
        <v xml:space="preserve"> </v>
      </c>
      <c r="AK40" s="125" t="str">
        <f ca="1">IF(AK$2-$K$2&lt;$D40-1," ",IF(AK$2-$K$2+1&gt;'Primary inputs Alt'!$C$17,0,(SUM(OFFSET($K$114:$K$163,0,AK$2-$K$2-$D40+1)))*$F40))</f>
        <v xml:space="preserve"> </v>
      </c>
      <c r="AL40" s="125" t="str">
        <f ca="1">IF(AL$2-$K$2&lt;$D40-1," ",IF(AL$2-$K$2+1&gt;'Primary inputs Alt'!$C$17,0,(SUM(OFFSET($K$114:$K$163,0,AL$2-$K$2-$D40+1)))*$F40))</f>
        <v xml:space="preserve"> </v>
      </c>
      <c r="AM40" s="125" t="str">
        <f ca="1">IF(AM$2-$K$2&lt;$D40-1," ",IF(AM$2-$K$2+1&gt;'Primary inputs Alt'!$C$17,0,(SUM(OFFSET($K$114:$K$163,0,AM$2-$K$2-$D40+1)))*$F40))</f>
        <v xml:space="preserve"> </v>
      </c>
      <c r="AN40" s="125" t="str">
        <f ca="1">IF(AN$2-$K$2&lt;$D40-1," ",IF(AN$2-$K$2+1&gt;'Primary inputs Alt'!$C$17,0,(SUM(OFFSET($K$114:$K$163,0,AN$2-$K$2-$D40+1)))*$F40))</f>
        <v xml:space="preserve"> </v>
      </c>
      <c r="AO40" s="125" t="str">
        <f ca="1">IF(AO$2-$K$2&lt;$D40-1," ",IF(AO$2-$K$2+1&gt;'Primary inputs Alt'!$C$17,0,(SUM(OFFSET($K$114:$K$163,0,AO$2-$K$2-$D40+1)))*$F40))</f>
        <v xml:space="preserve"> </v>
      </c>
      <c r="AP40" s="125" t="str">
        <f ca="1">IF(AP$2-$K$2&lt;$D40-1," ",IF(AP$2-$K$2+1&gt;'Primary inputs Alt'!$C$17,0,(SUM(OFFSET($K$114:$K$163,0,AP$2-$K$2-$D40+1)))*$F40))</f>
        <v xml:space="preserve"> </v>
      </c>
      <c r="AQ40" s="125" t="str">
        <f ca="1">IF(AQ$2-$K$2&lt;$D40-1," ",IF(AQ$2-$K$2+1&gt;'Primary inputs Alt'!$C$17,0,(SUM(OFFSET($K$114:$K$163,0,AQ$2-$K$2-$D40+1)))*$F40))</f>
        <v xml:space="preserve"> </v>
      </c>
      <c r="AR40" s="125">
        <f ca="1">IF(AR$2-$K$2&lt;$D40-1," ",IF(AR$2-$K$2+1&gt;'Primary inputs Alt'!$C$17,0,(SUM(OFFSET($K$114:$K$163,0,AR$2-$K$2-$D40+1)))*$F40))</f>
        <v>0</v>
      </c>
      <c r="AS40" s="125">
        <f ca="1">IF(AS$2-$K$2&lt;$D40-1," ",IF(AS$2-$K$2+1&gt;'Primary inputs Alt'!$C$17,0,(SUM(OFFSET($K$114:$K$163,0,AS$2-$K$2-$D40+1)))*$F40))</f>
        <v>0</v>
      </c>
      <c r="AT40" s="125">
        <f ca="1">IF(AT$2-$K$2&lt;$D40-1," ",IF(AT$2-$K$2+1&gt;'Primary inputs Alt'!$C$17,0,(SUM(OFFSET($K$114:$K$163,0,AT$2-$K$2-$D40+1)))*$F40))</f>
        <v>0</v>
      </c>
      <c r="AU40" s="125">
        <f ca="1">IF(AU$2-$K$2&lt;$D40-1," ",IF(AU$2-$K$2+1&gt;'Primary inputs Alt'!$C$17,0,(SUM(OFFSET($K$114:$K$163,0,AU$2-$K$2-$D40+1)))*$F40))</f>
        <v>0</v>
      </c>
      <c r="AV40" s="125">
        <f ca="1">IF(AV$2-$K$2&lt;$D40-1," ",IF(AV$2-$K$2+1&gt;'Primary inputs Alt'!$C$17,0,(SUM(OFFSET($K$114:$K$163,0,AV$2-$K$2-$D40+1)))*$F40))</f>
        <v>0</v>
      </c>
      <c r="AW40" s="125">
        <f ca="1">IF(AW$2-$K$2&lt;$D40-1," ",IF(AW$2-$K$2+1&gt;'Primary inputs Alt'!$C$17,0,(SUM(OFFSET($K$114:$K$163,0,AW$2-$K$2-$D40+1)))*$F40))</f>
        <v>0</v>
      </c>
      <c r="AX40" s="125">
        <f ca="1">IF(AX$2-$K$2&lt;$D40-1," ",IF(AX$2-$K$2+1&gt;'Primary inputs Alt'!$C$17,0,(SUM(OFFSET($K$114:$K$163,0,AX$2-$K$2-$D40+1)))*$F40))</f>
        <v>0</v>
      </c>
      <c r="AY40" s="125">
        <f ca="1">IF(AY$2-$K$2&lt;$D40-1," ",IF(AY$2-$K$2+1&gt;'Primary inputs Alt'!$C$17,0,(SUM(OFFSET($K$114:$K$163,0,AY$2-$K$2-$D40+1)))*$F40))</f>
        <v>0</v>
      </c>
      <c r="AZ40" s="125">
        <f ca="1">IF(AZ$2-$K$2&lt;$D40-1," ",IF(AZ$2-$K$2+1&gt;'Primary inputs Alt'!$C$17,0,(SUM(OFFSET($K$114:$K$163,0,AZ$2-$K$2-$D40+1)))*$F40))</f>
        <v>0</v>
      </c>
      <c r="BA40" s="125">
        <f ca="1">IF(BA$2-$K$2&lt;$D40-1," ",IF(BA$2-$K$2+1&gt;'Primary inputs Alt'!$C$17,0,(SUM(OFFSET($K$114:$K$163,0,BA$2-$K$2-$D40+1)))*$F40))</f>
        <v>0</v>
      </c>
      <c r="BB40" s="125">
        <f ca="1">IF(BB$2-$K$2&lt;$D40-1," ",IF(BB$2-$K$2+1&gt;'Primary inputs Alt'!$C$17,0,(SUM(OFFSET($K$114:$K$163,0,BB$2-$K$2-$D40+1)))*$F40))</f>
        <v>0</v>
      </c>
      <c r="BC40" s="125">
        <f ca="1">IF(BC$2-$K$2&lt;$D40-1," ",IF(BC$2-$K$2+1&gt;'Primary inputs Alt'!$C$17,0,(SUM(OFFSET($K$114:$K$163,0,BC$2-$K$2-$D40+1)))*$F40))</f>
        <v>0</v>
      </c>
      <c r="BD40" s="125">
        <f ca="1">IF(BD$2-$K$2&lt;$D40-1," ",IF(BD$2-$K$2+1&gt;'Primary inputs Alt'!$C$17,0,(SUM(OFFSET($K$114:$K$163,0,BD$2-$K$2-$D40+1)))*$F40))</f>
        <v>0</v>
      </c>
      <c r="BE40" s="125">
        <f ca="1">IF(BE$2-$K$2&lt;$D40-1," ",IF(BE$2-$K$2+1&gt;'Primary inputs Alt'!$C$17,0,(SUM(OFFSET($K$114:$K$163,0,BE$2-$K$2-$D40+1)))*$F40))</f>
        <v>0</v>
      </c>
      <c r="BF40" s="125">
        <f ca="1">IF(BF$2-$K$2&lt;$D40-1," ",IF(BF$2-$K$2+1&gt;'Primary inputs Alt'!$C$17,0,(SUM(OFFSET($K$114:$K$163,0,BF$2-$K$2-$D40+1)))*$F40))</f>
        <v>0</v>
      </c>
      <c r="BG40" s="125">
        <f ca="1">IF(BG$2-$K$2&lt;$D40-1," ",IF(BG$2-$K$2+1&gt;'Primary inputs Alt'!$C$17,0,(SUM(OFFSET($K$114:$K$163,0,BG$2-$K$2-$D40+1)))*$F40))</f>
        <v>0</v>
      </c>
      <c r="BH40" s="125">
        <f ca="1">IF(BH$2-$K$2&lt;$D40-1," ",IF(BH$2-$K$2+1&gt;'Primary inputs Alt'!$C$17,0,(SUM(OFFSET($K$114:$K$163,0,BH$2-$K$2-$D40+1)))*$F40))</f>
        <v>0</v>
      </c>
    </row>
    <row r="41" spans="1:60">
      <c r="A41" s="104"/>
      <c r="B41" s="104"/>
      <c r="C41" s="104"/>
      <c r="D41" s="167">
        <v>35</v>
      </c>
      <c r="E41" t="s">
        <v>229</v>
      </c>
      <c r="F41" s="104">
        <f ca="1">OFFSET('Primary inputs Alt'!$E$12,0,'Calculations Alt'!$D41-1)</f>
        <v>0</v>
      </c>
      <c r="G41" s="104"/>
      <c r="H41" s="104"/>
      <c r="I41" s="104"/>
      <c r="J41" s="104"/>
      <c r="K41" s="125" t="str">
        <f ca="1">IF(K$2-$K$2&lt;$D41-1," ",IF(K$2-$K$2+1&gt;'Primary inputs Alt'!$C$17,0,(SUM(OFFSET($K$114:$K$163,0,K$2-$K$2-$D41+1)))*$F41))</f>
        <v xml:space="preserve"> </v>
      </c>
      <c r="L41" s="125" t="str">
        <f ca="1">IF(L$2-$K$2&lt;$D41-1," ",IF(L$2-$K$2+1&gt;'Primary inputs Alt'!$C$17,0,(SUM(OFFSET($K$114:$K$163,0,L$2-$K$2-$D41+1)))*$F41))</f>
        <v xml:space="preserve"> </v>
      </c>
      <c r="M41" s="125" t="str">
        <f ca="1">IF(M$2-$K$2&lt;$D41-1," ",IF(M$2-$K$2+1&gt;'Primary inputs Alt'!$C$17,0,(SUM(OFFSET($K$114:$K$163,0,M$2-$K$2-$D41+1)))*$F41))</f>
        <v xml:space="preserve"> </v>
      </c>
      <c r="N41" s="125" t="str">
        <f ca="1">IF(N$2-$K$2&lt;$D41-1," ",IF(N$2-$K$2+1&gt;'Primary inputs Alt'!$C$17,0,(SUM(OFFSET($K$114:$K$163,0,N$2-$K$2-$D41+1)))*$F41))</f>
        <v xml:space="preserve"> </v>
      </c>
      <c r="O41" s="125" t="str">
        <f ca="1">IF(O$2-$K$2&lt;$D41-1," ",IF(O$2-$K$2+1&gt;'Primary inputs Alt'!$C$17,0,(SUM(OFFSET($K$114:$K$163,0,O$2-$K$2-$D41+1)))*$F41))</f>
        <v xml:space="preserve"> </v>
      </c>
      <c r="P41" s="125" t="str">
        <f ca="1">IF(P$2-$K$2&lt;$D41-1," ",IF(P$2-$K$2+1&gt;'Primary inputs Alt'!$C$17,0,(SUM(OFFSET($K$114:$K$163,0,P$2-$K$2-$D41+1)))*$F41))</f>
        <v xml:space="preserve"> </v>
      </c>
      <c r="Q41" s="125" t="str">
        <f ca="1">IF(Q$2-$K$2&lt;$D41-1," ",IF(Q$2-$K$2+1&gt;'Primary inputs Alt'!$C$17,0,(SUM(OFFSET($K$114:$K$163,0,Q$2-$K$2-$D41+1)))*$F41))</f>
        <v xml:space="preserve"> </v>
      </c>
      <c r="R41" s="125" t="str">
        <f ca="1">IF(R$2-$K$2&lt;$D41-1," ",IF(R$2-$K$2+1&gt;'Primary inputs Alt'!$C$17,0,(SUM(OFFSET($K$114:$K$163,0,R$2-$K$2-$D41+1)))*$F41))</f>
        <v xml:space="preserve"> </v>
      </c>
      <c r="S41" s="125" t="str">
        <f ca="1">IF(S$2-$K$2&lt;$D41-1," ",IF(S$2-$K$2+1&gt;'Primary inputs Alt'!$C$17,0,(SUM(OFFSET($K$114:$K$163,0,S$2-$K$2-$D41+1)))*$F41))</f>
        <v xml:space="preserve"> </v>
      </c>
      <c r="T41" s="125" t="str">
        <f ca="1">IF(T$2-$K$2&lt;$D41-1," ",IF(T$2-$K$2+1&gt;'Primary inputs Alt'!$C$17,0,(SUM(OFFSET($K$114:$K$163,0,T$2-$K$2-$D41+1)))*$F41))</f>
        <v xml:space="preserve"> </v>
      </c>
      <c r="U41" s="125" t="str">
        <f ca="1">IF(U$2-$K$2&lt;$D41-1," ",IF(U$2-$K$2+1&gt;'Primary inputs Alt'!$C$17,0,(SUM(OFFSET($K$114:$K$163,0,U$2-$K$2-$D41+1)))*$F41))</f>
        <v xml:space="preserve"> </v>
      </c>
      <c r="V41" s="125" t="str">
        <f ca="1">IF(V$2-$K$2&lt;$D41-1," ",IF(V$2-$K$2+1&gt;'Primary inputs Alt'!$C$17,0,(SUM(OFFSET($K$114:$K$163,0,V$2-$K$2-$D41+1)))*$F41))</f>
        <v xml:space="preserve"> </v>
      </c>
      <c r="W41" s="125" t="str">
        <f ca="1">IF(W$2-$K$2&lt;$D41-1," ",IF(W$2-$K$2+1&gt;'Primary inputs Alt'!$C$17,0,(SUM(OFFSET($K$114:$K$163,0,W$2-$K$2-$D41+1)))*$F41))</f>
        <v xml:space="preserve"> </v>
      </c>
      <c r="X41" s="125" t="str">
        <f ca="1">IF(X$2-$K$2&lt;$D41-1," ",IF(X$2-$K$2+1&gt;'Primary inputs Alt'!$C$17,0,(SUM(OFFSET($K$114:$K$163,0,X$2-$K$2-$D41+1)))*$F41))</f>
        <v xml:space="preserve"> </v>
      </c>
      <c r="Y41" s="125" t="str">
        <f ca="1">IF(Y$2-$K$2&lt;$D41-1," ",IF(Y$2-$K$2+1&gt;'Primary inputs Alt'!$C$17,0,(SUM(OFFSET($K$114:$K$163,0,Y$2-$K$2-$D41+1)))*$F41))</f>
        <v xml:space="preserve"> </v>
      </c>
      <c r="Z41" s="125" t="str">
        <f ca="1">IF(Z$2-$K$2&lt;$D41-1," ",IF(Z$2-$K$2+1&gt;'Primary inputs Alt'!$C$17,0,(SUM(OFFSET($K$114:$K$163,0,Z$2-$K$2-$D41+1)))*$F41))</f>
        <v xml:space="preserve"> </v>
      </c>
      <c r="AA41" s="125" t="str">
        <f ca="1">IF(AA$2-$K$2&lt;$D41-1," ",IF(AA$2-$K$2+1&gt;'Primary inputs Alt'!$C$17,0,(SUM(OFFSET($K$114:$K$163,0,AA$2-$K$2-$D41+1)))*$F41))</f>
        <v xml:space="preserve"> </v>
      </c>
      <c r="AB41" s="125" t="str">
        <f ca="1">IF(AB$2-$K$2&lt;$D41-1," ",IF(AB$2-$K$2+1&gt;'Primary inputs Alt'!$C$17,0,(SUM(OFFSET($K$114:$K$163,0,AB$2-$K$2-$D41+1)))*$F41))</f>
        <v xml:space="preserve"> </v>
      </c>
      <c r="AC41" s="125" t="str">
        <f ca="1">IF(AC$2-$K$2&lt;$D41-1," ",IF(AC$2-$K$2+1&gt;'Primary inputs Alt'!$C$17,0,(SUM(OFFSET($K$114:$K$163,0,AC$2-$K$2-$D41+1)))*$F41))</f>
        <v xml:space="preserve"> </v>
      </c>
      <c r="AD41" s="125" t="str">
        <f ca="1">IF(AD$2-$K$2&lt;$D41-1," ",IF(AD$2-$K$2+1&gt;'Primary inputs Alt'!$C$17,0,(SUM(OFFSET($K$114:$K$163,0,AD$2-$K$2-$D41+1)))*$F41))</f>
        <v xml:space="preserve"> </v>
      </c>
      <c r="AE41" s="125" t="str">
        <f ca="1">IF(AE$2-$K$2&lt;$D41-1," ",IF(AE$2-$K$2+1&gt;'Primary inputs Alt'!$C$17,0,(SUM(OFFSET($K$114:$K$163,0,AE$2-$K$2-$D41+1)))*$F41))</f>
        <v xml:space="preserve"> </v>
      </c>
      <c r="AF41" s="125" t="str">
        <f ca="1">IF(AF$2-$K$2&lt;$D41-1," ",IF(AF$2-$K$2+1&gt;'Primary inputs Alt'!$C$17,0,(SUM(OFFSET($K$114:$K$163,0,AF$2-$K$2-$D41+1)))*$F41))</f>
        <v xml:space="preserve"> </v>
      </c>
      <c r="AG41" s="125" t="str">
        <f ca="1">IF(AG$2-$K$2&lt;$D41-1," ",IF(AG$2-$K$2+1&gt;'Primary inputs Alt'!$C$17,0,(SUM(OFFSET($K$114:$K$163,0,AG$2-$K$2-$D41+1)))*$F41))</f>
        <v xml:space="preserve"> </v>
      </c>
      <c r="AH41" s="125" t="str">
        <f ca="1">IF(AH$2-$K$2&lt;$D41-1," ",IF(AH$2-$K$2+1&gt;'Primary inputs Alt'!$C$17,0,(SUM(OFFSET($K$114:$K$163,0,AH$2-$K$2-$D41+1)))*$F41))</f>
        <v xml:space="preserve"> </v>
      </c>
      <c r="AI41" s="125" t="str">
        <f ca="1">IF(AI$2-$K$2&lt;$D41-1," ",IF(AI$2-$K$2+1&gt;'Primary inputs Alt'!$C$17,0,(SUM(OFFSET($K$114:$K$163,0,AI$2-$K$2-$D41+1)))*$F41))</f>
        <v xml:space="preserve"> </v>
      </c>
      <c r="AJ41" s="125" t="str">
        <f ca="1">IF(AJ$2-$K$2&lt;$D41-1," ",IF(AJ$2-$K$2+1&gt;'Primary inputs Alt'!$C$17,0,(SUM(OFFSET($K$114:$K$163,0,AJ$2-$K$2-$D41+1)))*$F41))</f>
        <v xml:space="preserve"> </v>
      </c>
      <c r="AK41" s="125" t="str">
        <f ca="1">IF(AK$2-$K$2&lt;$D41-1," ",IF(AK$2-$K$2+1&gt;'Primary inputs Alt'!$C$17,0,(SUM(OFFSET($K$114:$K$163,0,AK$2-$K$2-$D41+1)))*$F41))</f>
        <v xml:space="preserve"> </v>
      </c>
      <c r="AL41" s="125" t="str">
        <f ca="1">IF(AL$2-$K$2&lt;$D41-1," ",IF(AL$2-$K$2+1&gt;'Primary inputs Alt'!$C$17,0,(SUM(OFFSET($K$114:$K$163,0,AL$2-$K$2-$D41+1)))*$F41))</f>
        <v xml:space="preserve"> </v>
      </c>
      <c r="AM41" s="125" t="str">
        <f ca="1">IF(AM$2-$K$2&lt;$D41-1," ",IF(AM$2-$K$2+1&gt;'Primary inputs Alt'!$C$17,0,(SUM(OFFSET($K$114:$K$163,0,AM$2-$K$2-$D41+1)))*$F41))</f>
        <v xml:space="preserve"> </v>
      </c>
      <c r="AN41" s="125" t="str">
        <f ca="1">IF(AN$2-$K$2&lt;$D41-1," ",IF(AN$2-$K$2+1&gt;'Primary inputs Alt'!$C$17,0,(SUM(OFFSET($K$114:$K$163,0,AN$2-$K$2-$D41+1)))*$F41))</f>
        <v xml:space="preserve"> </v>
      </c>
      <c r="AO41" s="125" t="str">
        <f ca="1">IF(AO$2-$K$2&lt;$D41-1," ",IF(AO$2-$K$2+1&gt;'Primary inputs Alt'!$C$17,0,(SUM(OFFSET($K$114:$K$163,0,AO$2-$K$2-$D41+1)))*$F41))</f>
        <v xml:space="preserve"> </v>
      </c>
      <c r="AP41" s="125" t="str">
        <f ca="1">IF(AP$2-$K$2&lt;$D41-1," ",IF(AP$2-$K$2+1&gt;'Primary inputs Alt'!$C$17,0,(SUM(OFFSET($K$114:$K$163,0,AP$2-$K$2-$D41+1)))*$F41))</f>
        <v xml:space="preserve"> </v>
      </c>
      <c r="AQ41" s="125" t="str">
        <f ca="1">IF(AQ$2-$K$2&lt;$D41-1," ",IF(AQ$2-$K$2+1&gt;'Primary inputs Alt'!$C$17,0,(SUM(OFFSET($K$114:$K$163,0,AQ$2-$K$2-$D41+1)))*$F41))</f>
        <v xml:space="preserve"> </v>
      </c>
      <c r="AR41" s="125" t="str">
        <f ca="1">IF(AR$2-$K$2&lt;$D41-1," ",IF(AR$2-$K$2+1&gt;'Primary inputs Alt'!$C$17,0,(SUM(OFFSET($K$114:$K$163,0,AR$2-$K$2-$D41+1)))*$F41))</f>
        <v xml:space="preserve"> </v>
      </c>
      <c r="AS41" s="125">
        <f ca="1">IF(AS$2-$K$2&lt;$D41-1," ",IF(AS$2-$K$2+1&gt;'Primary inputs Alt'!$C$17,0,(SUM(OFFSET($K$114:$K$163,0,AS$2-$K$2-$D41+1)))*$F41))</f>
        <v>0</v>
      </c>
      <c r="AT41" s="125">
        <f ca="1">IF(AT$2-$K$2&lt;$D41-1," ",IF(AT$2-$K$2+1&gt;'Primary inputs Alt'!$C$17,0,(SUM(OFFSET($K$114:$K$163,0,AT$2-$K$2-$D41+1)))*$F41))</f>
        <v>0</v>
      </c>
      <c r="AU41" s="125">
        <f ca="1">IF(AU$2-$K$2&lt;$D41-1," ",IF(AU$2-$K$2+1&gt;'Primary inputs Alt'!$C$17,0,(SUM(OFFSET($K$114:$K$163,0,AU$2-$K$2-$D41+1)))*$F41))</f>
        <v>0</v>
      </c>
      <c r="AV41" s="125">
        <f ca="1">IF(AV$2-$K$2&lt;$D41-1," ",IF(AV$2-$K$2+1&gt;'Primary inputs Alt'!$C$17,0,(SUM(OFFSET($K$114:$K$163,0,AV$2-$K$2-$D41+1)))*$F41))</f>
        <v>0</v>
      </c>
      <c r="AW41" s="125">
        <f ca="1">IF(AW$2-$K$2&lt;$D41-1," ",IF(AW$2-$K$2+1&gt;'Primary inputs Alt'!$C$17,0,(SUM(OFFSET($K$114:$K$163,0,AW$2-$K$2-$D41+1)))*$F41))</f>
        <v>0</v>
      </c>
      <c r="AX41" s="125">
        <f ca="1">IF(AX$2-$K$2&lt;$D41-1," ",IF(AX$2-$K$2+1&gt;'Primary inputs Alt'!$C$17,0,(SUM(OFFSET($K$114:$K$163,0,AX$2-$K$2-$D41+1)))*$F41))</f>
        <v>0</v>
      </c>
      <c r="AY41" s="125">
        <f ca="1">IF(AY$2-$K$2&lt;$D41-1," ",IF(AY$2-$K$2+1&gt;'Primary inputs Alt'!$C$17,0,(SUM(OFFSET($K$114:$K$163,0,AY$2-$K$2-$D41+1)))*$F41))</f>
        <v>0</v>
      </c>
      <c r="AZ41" s="125">
        <f ca="1">IF(AZ$2-$K$2&lt;$D41-1," ",IF(AZ$2-$K$2+1&gt;'Primary inputs Alt'!$C$17,0,(SUM(OFFSET($K$114:$K$163,0,AZ$2-$K$2-$D41+1)))*$F41))</f>
        <v>0</v>
      </c>
      <c r="BA41" s="125">
        <f ca="1">IF(BA$2-$K$2&lt;$D41-1," ",IF(BA$2-$K$2+1&gt;'Primary inputs Alt'!$C$17,0,(SUM(OFFSET($K$114:$K$163,0,BA$2-$K$2-$D41+1)))*$F41))</f>
        <v>0</v>
      </c>
      <c r="BB41" s="125">
        <f ca="1">IF(BB$2-$K$2&lt;$D41-1," ",IF(BB$2-$K$2+1&gt;'Primary inputs Alt'!$C$17,0,(SUM(OFFSET($K$114:$K$163,0,BB$2-$K$2-$D41+1)))*$F41))</f>
        <v>0</v>
      </c>
      <c r="BC41" s="125">
        <f ca="1">IF(BC$2-$K$2&lt;$D41-1," ",IF(BC$2-$K$2+1&gt;'Primary inputs Alt'!$C$17,0,(SUM(OFFSET($K$114:$K$163,0,BC$2-$K$2-$D41+1)))*$F41))</f>
        <v>0</v>
      </c>
      <c r="BD41" s="125">
        <f ca="1">IF(BD$2-$K$2&lt;$D41-1," ",IF(BD$2-$K$2+1&gt;'Primary inputs Alt'!$C$17,0,(SUM(OFFSET($K$114:$K$163,0,BD$2-$K$2-$D41+1)))*$F41))</f>
        <v>0</v>
      </c>
      <c r="BE41" s="125">
        <f ca="1">IF(BE$2-$K$2&lt;$D41-1," ",IF(BE$2-$K$2+1&gt;'Primary inputs Alt'!$C$17,0,(SUM(OFFSET($K$114:$K$163,0,BE$2-$K$2-$D41+1)))*$F41))</f>
        <v>0</v>
      </c>
      <c r="BF41" s="125">
        <f ca="1">IF(BF$2-$K$2&lt;$D41-1," ",IF(BF$2-$K$2+1&gt;'Primary inputs Alt'!$C$17,0,(SUM(OFFSET($K$114:$K$163,0,BF$2-$K$2-$D41+1)))*$F41))</f>
        <v>0</v>
      </c>
      <c r="BG41" s="125">
        <f ca="1">IF(BG$2-$K$2&lt;$D41-1," ",IF(BG$2-$K$2+1&gt;'Primary inputs Alt'!$C$17,0,(SUM(OFFSET($K$114:$K$163,0,BG$2-$K$2-$D41+1)))*$F41))</f>
        <v>0</v>
      </c>
      <c r="BH41" s="125">
        <f ca="1">IF(BH$2-$K$2&lt;$D41-1," ",IF(BH$2-$K$2+1&gt;'Primary inputs Alt'!$C$17,0,(SUM(OFFSET($K$114:$K$163,0,BH$2-$K$2-$D41+1)))*$F41))</f>
        <v>0</v>
      </c>
    </row>
    <row r="42" spans="1:60">
      <c r="A42" s="104"/>
      <c r="B42" s="104"/>
      <c r="C42" s="104"/>
      <c r="D42" s="167">
        <v>36</v>
      </c>
      <c r="E42" t="s">
        <v>230</v>
      </c>
      <c r="F42" s="104">
        <f ca="1">OFFSET('Primary inputs Alt'!$E$12,0,'Calculations Alt'!$D42-1)</f>
        <v>0</v>
      </c>
      <c r="G42" s="104"/>
      <c r="H42" s="104"/>
      <c r="I42" s="104"/>
      <c r="J42" s="104"/>
      <c r="K42" s="125" t="str">
        <f ca="1">IF(K$2-$K$2&lt;$D42-1," ",IF(K$2-$K$2+1&gt;'Primary inputs Alt'!$C$17,0,(SUM(OFFSET($K$114:$K$163,0,K$2-$K$2-$D42+1)))*$F42))</f>
        <v xml:space="preserve"> </v>
      </c>
      <c r="L42" s="125" t="str">
        <f ca="1">IF(L$2-$K$2&lt;$D42-1," ",IF(L$2-$K$2+1&gt;'Primary inputs Alt'!$C$17,0,(SUM(OFFSET($K$114:$K$163,0,L$2-$K$2-$D42+1)))*$F42))</f>
        <v xml:space="preserve"> </v>
      </c>
      <c r="M42" s="125" t="str">
        <f ca="1">IF(M$2-$K$2&lt;$D42-1," ",IF(M$2-$K$2+1&gt;'Primary inputs Alt'!$C$17,0,(SUM(OFFSET($K$114:$K$163,0,M$2-$K$2-$D42+1)))*$F42))</f>
        <v xml:space="preserve"> </v>
      </c>
      <c r="N42" s="125" t="str">
        <f ca="1">IF(N$2-$K$2&lt;$D42-1," ",IF(N$2-$K$2+1&gt;'Primary inputs Alt'!$C$17,0,(SUM(OFFSET($K$114:$K$163,0,N$2-$K$2-$D42+1)))*$F42))</f>
        <v xml:space="preserve"> </v>
      </c>
      <c r="O42" s="125" t="str">
        <f ca="1">IF(O$2-$K$2&lt;$D42-1," ",IF(O$2-$K$2+1&gt;'Primary inputs Alt'!$C$17,0,(SUM(OFFSET($K$114:$K$163,0,O$2-$K$2-$D42+1)))*$F42))</f>
        <v xml:space="preserve"> </v>
      </c>
      <c r="P42" s="125" t="str">
        <f ca="1">IF(P$2-$K$2&lt;$D42-1," ",IF(P$2-$K$2+1&gt;'Primary inputs Alt'!$C$17,0,(SUM(OFFSET($K$114:$K$163,0,P$2-$K$2-$D42+1)))*$F42))</f>
        <v xml:space="preserve"> </v>
      </c>
      <c r="Q42" s="125" t="str">
        <f ca="1">IF(Q$2-$K$2&lt;$D42-1," ",IF(Q$2-$K$2+1&gt;'Primary inputs Alt'!$C$17,0,(SUM(OFFSET($K$114:$K$163,0,Q$2-$K$2-$D42+1)))*$F42))</f>
        <v xml:space="preserve"> </v>
      </c>
      <c r="R42" s="125" t="str">
        <f ca="1">IF(R$2-$K$2&lt;$D42-1," ",IF(R$2-$K$2+1&gt;'Primary inputs Alt'!$C$17,0,(SUM(OFFSET($K$114:$K$163,0,R$2-$K$2-$D42+1)))*$F42))</f>
        <v xml:space="preserve"> </v>
      </c>
      <c r="S42" s="125" t="str">
        <f ca="1">IF(S$2-$K$2&lt;$D42-1," ",IF(S$2-$K$2+1&gt;'Primary inputs Alt'!$C$17,0,(SUM(OFFSET($K$114:$K$163,0,S$2-$K$2-$D42+1)))*$F42))</f>
        <v xml:space="preserve"> </v>
      </c>
      <c r="T42" s="125" t="str">
        <f ca="1">IF(T$2-$K$2&lt;$D42-1," ",IF(T$2-$K$2+1&gt;'Primary inputs Alt'!$C$17,0,(SUM(OFFSET($K$114:$K$163,0,T$2-$K$2-$D42+1)))*$F42))</f>
        <v xml:space="preserve"> </v>
      </c>
      <c r="U42" s="125" t="str">
        <f ca="1">IF(U$2-$K$2&lt;$D42-1," ",IF(U$2-$K$2+1&gt;'Primary inputs Alt'!$C$17,0,(SUM(OFFSET($K$114:$K$163,0,U$2-$K$2-$D42+1)))*$F42))</f>
        <v xml:space="preserve"> </v>
      </c>
      <c r="V42" s="125" t="str">
        <f ca="1">IF(V$2-$K$2&lt;$D42-1," ",IF(V$2-$K$2+1&gt;'Primary inputs Alt'!$C$17,0,(SUM(OFFSET($K$114:$K$163,0,V$2-$K$2-$D42+1)))*$F42))</f>
        <v xml:space="preserve"> </v>
      </c>
      <c r="W42" s="125" t="str">
        <f ca="1">IF(W$2-$K$2&lt;$D42-1," ",IF(W$2-$K$2+1&gt;'Primary inputs Alt'!$C$17,0,(SUM(OFFSET($K$114:$K$163,0,W$2-$K$2-$D42+1)))*$F42))</f>
        <v xml:space="preserve"> </v>
      </c>
      <c r="X42" s="125" t="str">
        <f ca="1">IF(X$2-$K$2&lt;$D42-1," ",IF(X$2-$K$2+1&gt;'Primary inputs Alt'!$C$17,0,(SUM(OFFSET($K$114:$K$163,0,X$2-$K$2-$D42+1)))*$F42))</f>
        <v xml:space="preserve"> </v>
      </c>
      <c r="Y42" s="125" t="str">
        <f ca="1">IF(Y$2-$K$2&lt;$D42-1," ",IF(Y$2-$K$2+1&gt;'Primary inputs Alt'!$C$17,0,(SUM(OFFSET($K$114:$K$163,0,Y$2-$K$2-$D42+1)))*$F42))</f>
        <v xml:space="preserve"> </v>
      </c>
      <c r="Z42" s="125" t="str">
        <f ca="1">IF(Z$2-$K$2&lt;$D42-1," ",IF(Z$2-$K$2+1&gt;'Primary inputs Alt'!$C$17,0,(SUM(OFFSET($K$114:$K$163,0,Z$2-$K$2-$D42+1)))*$F42))</f>
        <v xml:space="preserve"> </v>
      </c>
      <c r="AA42" s="125" t="str">
        <f ca="1">IF(AA$2-$K$2&lt;$D42-1," ",IF(AA$2-$K$2+1&gt;'Primary inputs Alt'!$C$17,0,(SUM(OFFSET($K$114:$K$163,0,AA$2-$K$2-$D42+1)))*$F42))</f>
        <v xml:space="preserve"> </v>
      </c>
      <c r="AB42" s="125" t="str">
        <f ca="1">IF(AB$2-$K$2&lt;$D42-1," ",IF(AB$2-$K$2+1&gt;'Primary inputs Alt'!$C$17,0,(SUM(OFFSET($K$114:$K$163,0,AB$2-$K$2-$D42+1)))*$F42))</f>
        <v xml:space="preserve"> </v>
      </c>
      <c r="AC42" s="125" t="str">
        <f ca="1">IF(AC$2-$K$2&lt;$D42-1," ",IF(AC$2-$K$2+1&gt;'Primary inputs Alt'!$C$17,0,(SUM(OFFSET($K$114:$K$163,0,AC$2-$K$2-$D42+1)))*$F42))</f>
        <v xml:space="preserve"> </v>
      </c>
      <c r="AD42" s="125" t="str">
        <f ca="1">IF(AD$2-$K$2&lt;$D42-1," ",IF(AD$2-$K$2+1&gt;'Primary inputs Alt'!$C$17,0,(SUM(OFFSET($K$114:$K$163,0,AD$2-$K$2-$D42+1)))*$F42))</f>
        <v xml:space="preserve"> </v>
      </c>
      <c r="AE42" s="125" t="str">
        <f ca="1">IF(AE$2-$K$2&lt;$D42-1," ",IF(AE$2-$K$2+1&gt;'Primary inputs Alt'!$C$17,0,(SUM(OFFSET($K$114:$K$163,0,AE$2-$K$2-$D42+1)))*$F42))</f>
        <v xml:space="preserve"> </v>
      </c>
      <c r="AF42" s="125" t="str">
        <f ca="1">IF(AF$2-$K$2&lt;$D42-1," ",IF(AF$2-$K$2+1&gt;'Primary inputs Alt'!$C$17,0,(SUM(OFFSET($K$114:$K$163,0,AF$2-$K$2-$D42+1)))*$F42))</f>
        <v xml:space="preserve"> </v>
      </c>
      <c r="AG42" s="125" t="str">
        <f ca="1">IF(AG$2-$K$2&lt;$D42-1," ",IF(AG$2-$K$2+1&gt;'Primary inputs Alt'!$C$17,0,(SUM(OFFSET($K$114:$K$163,0,AG$2-$K$2-$D42+1)))*$F42))</f>
        <v xml:space="preserve"> </v>
      </c>
      <c r="AH42" s="125" t="str">
        <f ca="1">IF(AH$2-$K$2&lt;$D42-1," ",IF(AH$2-$K$2+1&gt;'Primary inputs Alt'!$C$17,0,(SUM(OFFSET($K$114:$K$163,0,AH$2-$K$2-$D42+1)))*$F42))</f>
        <v xml:space="preserve"> </v>
      </c>
      <c r="AI42" s="125" t="str">
        <f ca="1">IF(AI$2-$K$2&lt;$D42-1," ",IF(AI$2-$K$2+1&gt;'Primary inputs Alt'!$C$17,0,(SUM(OFFSET($K$114:$K$163,0,AI$2-$K$2-$D42+1)))*$F42))</f>
        <v xml:space="preserve"> </v>
      </c>
      <c r="AJ42" s="125" t="str">
        <f ca="1">IF(AJ$2-$K$2&lt;$D42-1," ",IF(AJ$2-$K$2+1&gt;'Primary inputs Alt'!$C$17,0,(SUM(OFFSET($K$114:$K$163,0,AJ$2-$K$2-$D42+1)))*$F42))</f>
        <v xml:space="preserve"> </v>
      </c>
      <c r="AK42" s="125" t="str">
        <f ca="1">IF(AK$2-$K$2&lt;$D42-1," ",IF(AK$2-$K$2+1&gt;'Primary inputs Alt'!$C$17,0,(SUM(OFFSET($K$114:$K$163,0,AK$2-$K$2-$D42+1)))*$F42))</f>
        <v xml:space="preserve"> </v>
      </c>
      <c r="AL42" s="125" t="str">
        <f ca="1">IF(AL$2-$K$2&lt;$D42-1," ",IF(AL$2-$K$2+1&gt;'Primary inputs Alt'!$C$17,0,(SUM(OFFSET($K$114:$K$163,0,AL$2-$K$2-$D42+1)))*$F42))</f>
        <v xml:space="preserve"> </v>
      </c>
      <c r="AM42" s="125" t="str">
        <f ca="1">IF(AM$2-$K$2&lt;$D42-1," ",IF(AM$2-$K$2+1&gt;'Primary inputs Alt'!$C$17,0,(SUM(OFFSET($K$114:$K$163,0,AM$2-$K$2-$D42+1)))*$F42))</f>
        <v xml:space="preserve"> </v>
      </c>
      <c r="AN42" s="125" t="str">
        <f ca="1">IF(AN$2-$K$2&lt;$D42-1," ",IF(AN$2-$K$2+1&gt;'Primary inputs Alt'!$C$17,0,(SUM(OFFSET($K$114:$K$163,0,AN$2-$K$2-$D42+1)))*$F42))</f>
        <v xml:space="preserve"> </v>
      </c>
      <c r="AO42" s="125" t="str">
        <f ca="1">IF(AO$2-$K$2&lt;$D42-1," ",IF(AO$2-$K$2+1&gt;'Primary inputs Alt'!$C$17,0,(SUM(OFFSET($K$114:$K$163,0,AO$2-$K$2-$D42+1)))*$F42))</f>
        <v xml:space="preserve"> </v>
      </c>
      <c r="AP42" s="125" t="str">
        <f ca="1">IF(AP$2-$K$2&lt;$D42-1," ",IF(AP$2-$K$2+1&gt;'Primary inputs Alt'!$C$17,0,(SUM(OFFSET($K$114:$K$163,0,AP$2-$K$2-$D42+1)))*$F42))</f>
        <v xml:space="preserve"> </v>
      </c>
      <c r="AQ42" s="125" t="str">
        <f ca="1">IF(AQ$2-$K$2&lt;$D42-1," ",IF(AQ$2-$K$2+1&gt;'Primary inputs Alt'!$C$17,0,(SUM(OFFSET($K$114:$K$163,0,AQ$2-$K$2-$D42+1)))*$F42))</f>
        <v xml:space="preserve"> </v>
      </c>
      <c r="AR42" s="125" t="str">
        <f ca="1">IF(AR$2-$K$2&lt;$D42-1," ",IF(AR$2-$K$2+1&gt;'Primary inputs Alt'!$C$17,0,(SUM(OFFSET($K$114:$K$163,0,AR$2-$K$2-$D42+1)))*$F42))</f>
        <v xml:space="preserve"> </v>
      </c>
      <c r="AS42" s="125" t="str">
        <f ca="1">IF(AS$2-$K$2&lt;$D42-1," ",IF(AS$2-$K$2+1&gt;'Primary inputs Alt'!$C$17,0,(SUM(OFFSET($K$114:$K$163,0,AS$2-$K$2-$D42+1)))*$F42))</f>
        <v xml:space="preserve"> </v>
      </c>
      <c r="AT42" s="125">
        <f ca="1">IF(AT$2-$K$2&lt;$D42-1," ",IF(AT$2-$K$2+1&gt;'Primary inputs Alt'!$C$17,0,(SUM(OFFSET($K$114:$K$163,0,AT$2-$K$2-$D42+1)))*$F42))</f>
        <v>0</v>
      </c>
      <c r="AU42" s="125">
        <f ca="1">IF(AU$2-$K$2&lt;$D42-1," ",IF(AU$2-$K$2+1&gt;'Primary inputs Alt'!$C$17,0,(SUM(OFFSET($K$114:$K$163,0,AU$2-$K$2-$D42+1)))*$F42))</f>
        <v>0</v>
      </c>
      <c r="AV42" s="125">
        <f ca="1">IF(AV$2-$K$2&lt;$D42-1," ",IF(AV$2-$K$2+1&gt;'Primary inputs Alt'!$C$17,0,(SUM(OFFSET($K$114:$K$163,0,AV$2-$K$2-$D42+1)))*$F42))</f>
        <v>0</v>
      </c>
      <c r="AW42" s="125">
        <f ca="1">IF(AW$2-$K$2&lt;$D42-1," ",IF(AW$2-$K$2+1&gt;'Primary inputs Alt'!$C$17,0,(SUM(OFFSET($K$114:$K$163,0,AW$2-$K$2-$D42+1)))*$F42))</f>
        <v>0</v>
      </c>
      <c r="AX42" s="125">
        <f ca="1">IF(AX$2-$K$2&lt;$D42-1," ",IF(AX$2-$K$2+1&gt;'Primary inputs Alt'!$C$17,0,(SUM(OFFSET($K$114:$K$163,0,AX$2-$K$2-$D42+1)))*$F42))</f>
        <v>0</v>
      </c>
      <c r="AY42" s="125">
        <f ca="1">IF(AY$2-$K$2&lt;$D42-1," ",IF(AY$2-$K$2+1&gt;'Primary inputs Alt'!$C$17,0,(SUM(OFFSET($K$114:$K$163,0,AY$2-$K$2-$D42+1)))*$F42))</f>
        <v>0</v>
      </c>
      <c r="AZ42" s="125">
        <f ca="1">IF(AZ$2-$K$2&lt;$D42-1," ",IF(AZ$2-$K$2+1&gt;'Primary inputs Alt'!$C$17,0,(SUM(OFFSET($K$114:$K$163,0,AZ$2-$K$2-$D42+1)))*$F42))</f>
        <v>0</v>
      </c>
      <c r="BA42" s="125">
        <f ca="1">IF(BA$2-$K$2&lt;$D42-1," ",IF(BA$2-$K$2+1&gt;'Primary inputs Alt'!$C$17,0,(SUM(OFFSET($K$114:$K$163,0,BA$2-$K$2-$D42+1)))*$F42))</f>
        <v>0</v>
      </c>
      <c r="BB42" s="125">
        <f ca="1">IF(BB$2-$K$2&lt;$D42-1," ",IF(BB$2-$K$2+1&gt;'Primary inputs Alt'!$C$17,0,(SUM(OFFSET($K$114:$K$163,0,BB$2-$K$2-$D42+1)))*$F42))</f>
        <v>0</v>
      </c>
      <c r="BC42" s="125">
        <f ca="1">IF(BC$2-$K$2&lt;$D42-1," ",IF(BC$2-$K$2+1&gt;'Primary inputs Alt'!$C$17,0,(SUM(OFFSET($K$114:$K$163,0,BC$2-$K$2-$D42+1)))*$F42))</f>
        <v>0</v>
      </c>
      <c r="BD42" s="125">
        <f ca="1">IF(BD$2-$K$2&lt;$D42-1," ",IF(BD$2-$K$2+1&gt;'Primary inputs Alt'!$C$17,0,(SUM(OFFSET($K$114:$K$163,0,BD$2-$K$2-$D42+1)))*$F42))</f>
        <v>0</v>
      </c>
      <c r="BE42" s="125">
        <f ca="1">IF(BE$2-$K$2&lt;$D42-1," ",IF(BE$2-$K$2+1&gt;'Primary inputs Alt'!$C$17,0,(SUM(OFFSET($K$114:$K$163,0,BE$2-$K$2-$D42+1)))*$F42))</f>
        <v>0</v>
      </c>
      <c r="BF42" s="125">
        <f ca="1">IF(BF$2-$K$2&lt;$D42-1," ",IF(BF$2-$K$2+1&gt;'Primary inputs Alt'!$C$17,0,(SUM(OFFSET($K$114:$K$163,0,BF$2-$K$2-$D42+1)))*$F42))</f>
        <v>0</v>
      </c>
      <c r="BG42" s="125">
        <f ca="1">IF(BG$2-$K$2&lt;$D42-1," ",IF(BG$2-$K$2+1&gt;'Primary inputs Alt'!$C$17,0,(SUM(OFFSET($K$114:$K$163,0,BG$2-$K$2-$D42+1)))*$F42))</f>
        <v>0</v>
      </c>
      <c r="BH42" s="125">
        <f ca="1">IF(BH$2-$K$2&lt;$D42-1," ",IF(BH$2-$K$2+1&gt;'Primary inputs Alt'!$C$17,0,(SUM(OFFSET($K$114:$K$163,0,BH$2-$K$2-$D42+1)))*$F42))</f>
        <v>0</v>
      </c>
    </row>
    <row r="43" spans="1:60">
      <c r="A43" s="104"/>
      <c r="B43" s="104"/>
      <c r="C43" s="104"/>
      <c r="D43" s="167">
        <v>37</v>
      </c>
      <c r="E43" t="s">
        <v>231</v>
      </c>
      <c r="F43" s="104">
        <f ca="1">OFFSET('Primary inputs Alt'!$E$12,0,'Calculations Alt'!$D43-1)</f>
        <v>0</v>
      </c>
      <c r="G43" s="104"/>
      <c r="H43" s="104"/>
      <c r="I43" s="104"/>
      <c r="J43" s="104"/>
      <c r="K43" s="125" t="str">
        <f ca="1">IF(K$2-$K$2&lt;$D43-1," ",IF(K$2-$K$2+1&gt;'Primary inputs Alt'!$C$17,0,(SUM(OFFSET($K$114:$K$163,0,K$2-$K$2-$D43+1)))*$F43))</f>
        <v xml:space="preserve"> </v>
      </c>
      <c r="L43" s="125" t="str">
        <f ca="1">IF(L$2-$K$2&lt;$D43-1," ",IF(L$2-$K$2+1&gt;'Primary inputs Alt'!$C$17,0,(SUM(OFFSET($K$114:$K$163,0,L$2-$K$2-$D43+1)))*$F43))</f>
        <v xml:space="preserve"> </v>
      </c>
      <c r="M43" s="125" t="str">
        <f ca="1">IF(M$2-$K$2&lt;$D43-1," ",IF(M$2-$K$2+1&gt;'Primary inputs Alt'!$C$17,0,(SUM(OFFSET($K$114:$K$163,0,M$2-$K$2-$D43+1)))*$F43))</f>
        <v xml:space="preserve"> </v>
      </c>
      <c r="N43" s="125" t="str">
        <f ca="1">IF(N$2-$K$2&lt;$D43-1," ",IF(N$2-$K$2+1&gt;'Primary inputs Alt'!$C$17,0,(SUM(OFFSET($K$114:$K$163,0,N$2-$K$2-$D43+1)))*$F43))</f>
        <v xml:space="preserve"> </v>
      </c>
      <c r="O43" s="125" t="str">
        <f ca="1">IF(O$2-$K$2&lt;$D43-1," ",IF(O$2-$K$2+1&gt;'Primary inputs Alt'!$C$17,0,(SUM(OFFSET($K$114:$K$163,0,O$2-$K$2-$D43+1)))*$F43))</f>
        <v xml:space="preserve"> </v>
      </c>
      <c r="P43" s="125" t="str">
        <f ca="1">IF(P$2-$K$2&lt;$D43-1," ",IF(P$2-$K$2+1&gt;'Primary inputs Alt'!$C$17,0,(SUM(OFFSET($K$114:$K$163,0,P$2-$K$2-$D43+1)))*$F43))</f>
        <v xml:space="preserve"> </v>
      </c>
      <c r="Q43" s="125" t="str">
        <f ca="1">IF(Q$2-$K$2&lt;$D43-1," ",IF(Q$2-$K$2+1&gt;'Primary inputs Alt'!$C$17,0,(SUM(OFFSET($K$114:$K$163,0,Q$2-$K$2-$D43+1)))*$F43))</f>
        <v xml:space="preserve"> </v>
      </c>
      <c r="R43" s="125" t="str">
        <f ca="1">IF(R$2-$K$2&lt;$D43-1," ",IF(R$2-$K$2+1&gt;'Primary inputs Alt'!$C$17,0,(SUM(OFFSET($K$114:$K$163,0,R$2-$K$2-$D43+1)))*$F43))</f>
        <v xml:space="preserve"> </v>
      </c>
      <c r="S43" s="125" t="str">
        <f ca="1">IF(S$2-$K$2&lt;$D43-1," ",IF(S$2-$K$2+1&gt;'Primary inputs Alt'!$C$17,0,(SUM(OFFSET($K$114:$K$163,0,S$2-$K$2-$D43+1)))*$F43))</f>
        <v xml:space="preserve"> </v>
      </c>
      <c r="T43" s="125" t="str">
        <f ca="1">IF(T$2-$K$2&lt;$D43-1," ",IF(T$2-$K$2+1&gt;'Primary inputs Alt'!$C$17,0,(SUM(OFFSET($K$114:$K$163,0,T$2-$K$2-$D43+1)))*$F43))</f>
        <v xml:space="preserve"> </v>
      </c>
      <c r="U43" s="125" t="str">
        <f ca="1">IF(U$2-$K$2&lt;$D43-1," ",IF(U$2-$K$2+1&gt;'Primary inputs Alt'!$C$17,0,(SUM(OFFSET($K$114:$K$163,0,U$2-$K$2-$D43+1)))*$F43))</f>
        <v xml:space="preserve"> </v>
      </c>
      <c r="V43" s="125" t="str">
        <f ca="1">IF(V$2-$K$2&lt;$D43-1," ",IF(V$2-$K$2+1&gt;'Primary inputs Alt'!$C$17,0,(SUM(OFFSET($K$114:$K$163,0,V$2-$K$2-$D43+1)))*$F43))</f>
        <v xml:space="preserve"> </v>
      </c>
      <c r="W43" s="125" t="str">
        <f ca="1">IF(W$2-$K$2&lt;$D43-1," ",IF(W$2-$K$2+1&gt;'Primary inputs Alt'!$C$17,0,(SUM(OFFSET($K$114:$K$163,0,W$2-$K$2-$D43+1)))*$F43))</f>
        <v xml:space="preserve"> </v>
      </c>
      <c r="X43" s="125" t="str">
        <f ca="1">IF(X$2-$K$2&lt;$D43-1," ",IF(X$2-$K$2+1&gt;'Primary inputs Alt'!$C$17,0,(SUM(OFFSET($K$114:$K$163,0,X$2-$K$2-$D43+1)))*$F43))</f>
        <v xml:space="preserve"> </v>
      </c>
      <c r="Y43" s="125" t="str">
        <f ca="1">IF(Y$2-$K$2&lt;$D43-1," ",IF(Y$2-$K$2+1&gt;'Primary inputs Alt'!$C$17,0,(SUM(OFFSET($K$114:$K$163,0,Y$2-$K$2-$D43+1)))*$F43))</f>
        <v xml:space="preserve"> </v>
      </c>
      <c r="Z43" s="125" t="str">
        <f ca="1">IF(Z$2-$K$2&lt;$D43-1," ",IF(Z$2-$K$2+1&gt;'Primary inputs Alt'!$C$17,0,(SUM(OFFSET($K$114:$K$163,0,Z$2-$K$2-$D43+1)))*$F43))</f>
        <v xml:space="preserve"> </v>
      </c>
      <c r="AA43" s="125" t="str">
        <f ca="1">IF(AA$2-$K$2&lt;$D43-1," ",IF(AA$2-$K$2+1&gt;'Primary inputs Alt'!$C$17,0,(SUM(OFFSET($K$114:$K$163,0,AA$2-$K$2-$D43+1)))*$F43))</f>
        <v xml:space="preserve"> </v>
      </c>
      <c r="AB43" s="125" t="str">
        <f ca="1">IF(AB$2-$K$2&lt;$D43-1," ",IF(AB$2-$K$2+1&gt;'Primary inputs Alt'!$C$17,0,(SUM(OFFSET($K$114:$K$163,0,AB$2-$K$2-$D43+1)))*$F43))</f>
        <v xml:space="preserve"> </v>
      </c>
      <c r="AC43" s="125" t="str">
        <f ca="1">IF(AC$2-$K$2&lt;$D43-1," ",IF(AC$2-$K$2+1&gt;'Primary inputs Alt'!$C$17,0,(SUM(OFFSET($K$114:$K$163,0,AC$2-$K$2-$D43+1)))*$F43))</f>
        <v xml:space="preserve"> </v>
      </c>
      <c r="AD43" s="125" t="str">
        <f ca="1">IF(AD$2-$K$2&lt;$D43-1," ",IF(AD$2-$K$2+1&gt;'Primary inputs Alt'!$C$17,0,(SUM(OFFSET($K$114:$K$163,0,AD$2-$K$2-$D43+1)))*$F43))</f>
        <v xml:space="preserve"> </v>
      </c>
      <c r="AE43" s="125" t="str">
        <f ca="1">IF(AE$2-$K$2&lt;$D43-1," ",IF(AE$2-$K$2+1&gt;'Primary inputs Alt'!$C$17,0,(SUM(OFFSET($K$114:$K$163,0,AE$2-$K$2-$D43+1)))*$F43))</f>
        <v xml:space="preserve"> </v>
      </c>
      <c r="AF43" s="125" t="str">
        <f ca="1">IF(AF$2-$K$2&lt;$D43-1," ",IF(AF$2-$K$2+1&gt;'Primary inputs Alt'!$C$17,0,(SUM(OFFSET($K$114:$K$163,0,AF$2-$K$2-$D43+1)))*$F43))</f>
        <v xml:space="preserve"> </v>
      </c>
      <c r="AG43" s="125" t="str">
        <f ca="1">IF(AG$2-$K$2&lt;$D43-1," ",IF(AG$2-$K$2+1&gt;'Primary inputs Alt'!$C$17,0,(SUM(OFFSET($K$114:$K$163,0,AG$2-$K$2-$D43+1)))*$F43))</f>
        <v xml:space="preserve"> </v>
      </c>
      <c r="AH43" s="125" t="str">
        <f ca="1">IF(AH$2-$K$2&lt;$D43-1," ",IF(AH$2-$K$2+1&gt;'Primary inputs Alt'!$C$17,0,(SUM(OFFSET($K$114:$K$163,0,AH$2-$K$2-$D43+1)))*$F43))</f>
        <v xml:space="preserve"> </v>
      </c>
      <c r="AI43" s="125" t="str">
        <f ca="1">IF(AI$2-$K$2&lt;$D43-1," ",IF(AI$2-$K$2+1&gt;'Primary inputs Alt'!$C$17,0,(SUM(OFFSET($K$114:$K$163,0,AI$2-$K$2-$D43+1)))*$F43))</f>
        <v xml:space="preserve"> </v>
      </c>
      <c r="AJ43" s="125" t="str">
        <f ca="1">IF(AJ$2-$K$2&lt;$D43-1," ",IF(AJ$2-$K$2+1&gt;'Primary inputs Alt'!$C$17,0,(SUM(OFFSET($K$114:$K$163,0,AJ$2-$K$2-$D43+1)))*$F43))</f>
        <v xml:space="preserve"> </v>
      </c>
      <c r="AK43" s="125" t="str">
        <f ca="1">IF(AK$2-$K$2&lt;$D43-1," ",IF(AK$2-$K$2+1&gt;'Primary inputs Alt'!$C$17,0,(SUM(OFFSET($K$114:$K$163,0,AK$2-$K$2-$D43+1)))*$F43))</f>
        <v xml:space="preserve"> </v>
      </c>
      <c r="AL43" s="125" t="str">
        <f ca="1">IF(AL$2-$K$2&lt;$D43-1," ",IF(AL$2-$K$2+1&gt;'Primary inputs Alt'!$C$17,0,(SUM(OFFSET($K$114:$K$163,0,AL$2-$K$2-$D43+1)))*$F43))</f>
        <v xml:space="preserve"> </v>
      </c>
      <c r="AM43" s="125" t="str">
        <f ca="1">IF(AM$2-$K$2&lt;$D43-1," ",IF(AM$2-$K$2+1&gt;'Primary inputs Alt'!$C$17,0,(SUM(OFFSET($K$114:$K$163,0,AM$2-$K$2-$D43+1)))*$F43))</f>
        <v xml:space="preserve"> </v>
      </c>
      <c r="AN43" s="125" t="str">
        <f ca="1">IF(AN$2-$K$2&lt;$D43-1," ",IF(AN$2-$K$2+1&gt;'Primary inputs Alt'!$C$17,0,(SUM(OFFSET($K$114:$K$163,0,AN$2-$K$2-$D43+1)))*$F43))</f>
        <v xml:space="preserve"> </v>
      </c>
      <c r="AO43" s="125" t="str">
        <f ca="1">IF(AO$2-$K$2&lt;$D43-1," ",IF(AO$2-$K$2+1&gt;'Primary inputs Alt'!$C$17,0,(SUM(OFFSET($K$114:$K$163,0,AO$2-$K$2-$D43+1)))*$F43))</f>
        <v xml:space="preserve"> </v>
      </c>
      <c r="AP43" s="125" t="str">
        <f ca="1">IF(AP$2-$K$2&lt;$D43-1," ",IF(AP$2-$K$2+1&gt;'Primary inputs Alt'!$C$17,0,(SUM(OFFSET($K$114:$K$163,0,AP$2-$K$2-$D43+1)))*$F43))</f>
        <v xml:space="preserve"> </v>
      </c>
      <c r="AQ43" s="125" t="str">
        <f ca="1">IF(AQ$2-$K$2&lt;$D43-1," ",IF(AQ$2-$K$2+1&gt;'Primary inputs Alt'!$C$17,0,(SUM(OFFSET($K$114:$K$163,0,AQ$2-$K$2-$D43+1)))*$F43))</f>
        <v xml:space="preserve"> </v>
      </c>
      <c r="AR43" s="125" t="str">
        <f ca="1">IF(AR$2-$K$2&lt;$D43-1," ",IF(AR$2-$K$2+1&gt;'Primary inputs Alt'!$C$17,0,(SUM(OFFSET($K$114:$K$163,0,AR$2-$K$2-$D43+1)))*$F43))</f>
        <v xml:space="preserve"> </v>
      </c>
      <c r="AS43" s="125" t="str">
        <f ca="1">IF(AS$2-$K$2&lt;$D43-1," ",IF(AS$2-$K$2+1&gt;'Primary inputs Alt'!$C$17,0,(SUM(OFFSET($K$114:$K$163,0,AS$2-$K$2-$D43+1)))*$F43))</f>
        <v xml:space="preserve"> </v>
      </c>
      <c r="AT43" s="125" t="str">
        <f ca="1">IF(AT$2-$K$2&lt;$D43-1," ",IF(AT$2-$K$2+1&gt;'Primary inputs Alt'!$C$17,0,(SUM(OFFSET($K$114:$K$163,0,AT$2-$K$2-$D43+1)))*$F43))</f>
        <v xml:space="preserve"> </v>
      </c>
      <c r="AU43" s="125">
        <f ca="1">IF(AU$2-$K$2&lt;$D43-1," ",IF(AU$2-$K$2+1&gt;'Primary inputs Alt'!$C$17,0,(SUM(OFFSET($K$114:$K$163,0,AU$2-$K$2-$D43+1)))*$F43))</f>
        <v>0</v>
      </c>
      <c r="AV43" s="125">
        <f ca="1">IF(AV$2-$K$2&lt;$D43-1," ",IF(AV$2-$K$2+1&gt;'Primary inputs Alt'!$C$17,0,(SUM(OFFSET($K$114:$K$163,0,AV$2-$K$2-$D43+1)))*$F43))</f>
        <v>0</v>
      </c>
      <c r="AW43" s="125">
        <f ca="1">IF(AW$2-$K$2&lt;$D43-1," ",IF(AW$2-$K$2+1&gt;'Primary inputs Alt'!$C$17,0,(SUM(OFFSET($K$114:$K$163,0,AW$2-$K$2-$D43+1)))*$F43))</f>
        <v>0</v>
      </c>
      <c r="AX43" s="125">
        <f ca="1">IF(AX$2-$K$2&lt;$D43-1," ",IF(AX$2-$K$2+1&gt;'Primary inputs Alt'!$C$17,0,(SUM(OFFSET($K$114:$K$163,0,AX$2-$K$2-$D43+1)))*$F43))</f>
        <v>0</v>
      </c>
      <c r="AY43" s="125">
        <f ca="1">IF(AY$2-$K$2&lt;$D43-1," ",IF(AY$2-$K$2+1&gt;'Primary inputs Alt'!$C$17,0,(SUM(OFFSET($K$114:$K$163,0,AY$2-$K$2-$D43+1)))*$F43))</f>
        <v>0</v>
      </c>
      <c r="AZ43" s="125">
        <f ca="1">IF(AZ$2-$K$2&lt;$D43-1," ",IF(AZ$2-$K$2+1&gt;'Primary inputs Alt'!$C$17,0,(SUM(OFFSET($K$114:$K$163,0,AZ$2-$K$2-$D43+1)))*$F43))</f>
        <v>0</v>
      </c>
      <c r="BA43" s="125">
        <f ca="1">IF(BA$2-$K$2&lt;$D43-1," ",IF(BA$2-$K$2+1&gt;'Primary inputs Alt'!$C$17,0,(SUM(OFFSET($K$114:$K$163,0,BA$2-$K$2-$D43+1)))*$F43))</f>
        <v>0</v>
      </c>
      <c r="BB43" s="125">
        <f ca="1">IF(BB$2-$K$2&lt;$D43-1," ",IF(BB$2-$K$2+1&gt;'Primary inputs Alt'!$C$17,0,(SUM(OFFSET($K$114:$K$163,0,BB$2-$K$2-$D43+1)))*$F43))</f>
        <v>0</v>
      </c>
      <c r="BC43" s="125">
        <f ca="1">IF(BC$2-$K$2&lt;$D43-1," ",IF(BC$2-$K$2+1&gt;'Primary inputs Alt'!$C$17,0,(SUM(OFFSET($K$114:$K$163,0,BC$2-$K$2-$D43+1)))*$F43))</f>
        <v>0</v>
      </c>
      <c r="BD43" s="125">
        <f ca="1">IF(BD$2-$K$2&lt;$D43-1," ",IF(BD$2-$K$2+1&gt;'Primary inputs Alt'!$C$17,0,(SUM(OFFSET($K$114:$K$163,0,BD$2-$K$2-$D43+1)))*$F43))</f>
        <v>0</v>
      </c>
      <c r="BE43" s="125">
        <f ca="1">IF(BE$2-$K$2&lt;$D43-1," ",IF(BE$2-$K$2+1&gt;'Primary inputs Alt'!$C$17,0,(SUM(OFFSET($K$114:$K$163,0,BE$2-$K$2-$D43+1)))*$F43))</f>
        <v>0</v>
      </c>
      <c r="BF43" s="125">
        <f ca="1">IF(BF$2-$K$2&lt;$D43-1," ",IF(BF$2-$K$2+1&gt;'Primary inputs Alt'!$C$17,0,(SUM(OFFSET($K$114:$K$163,0,BF$2-$K$2-$D43+1)))*$F43))</f>
        <v>0</v>
      </c>
      <c r="BG43" s="125">
        <f ca="1">IF(BG$2-$K$2&lt;$D43-1," ",IF(BG$2-$K$2+1&gt;'Primary inputs Alt'!$C$17,0,(SUM(OFFSET($K$114:$K$163,0,BG$2-$K$2-$D43+1)))*$F43))</f>
        <v>0</v>
      </c>
      <c r="BH43" s="125">
        <f ca="1">IF(BH$2-$K$2&lt;$D43-1," ",IF(BH$2-$K$2+1&gt;'Primary inputs Alt'!$C$17,0,(SUM(OFFSET($K$114:$K$163,0,BH$2-$K$2-$D43+1)))*$F43))</f>
        <v>0</v>
      </c>
    </row>
    <row r="44" spans="1:60">
      <c r="A44" s="104"/>
      <c r="B44" s="104"/>
      <c r="C44" s="104"/>
      <c r="D44" s="167">
        <v>38</v>
      </c>
      <c r="E44" t="s">
        <v>232</v>
      </c>
      <c r="F44" s="104">
        <f ca="1">OFFSET('Primary inputs Alt'!$E$12,0,'Calculations Alt'!$D44-1)</f>
        <v>0</v>
      </c>
      <c r="G44" s="104"/>
      <c r="H44" s="104"/>
      <c r="I44" s="104"/>
      <c r="J44" s="104"/>
      <c r="K44" s="125" t="str">
        <f ca="1">IF(K$2-$K$2&lt;$D44-1," ",IF(K$2-$K$2+1&gt;'Primary inputs Alt'!$C$17,0,(SUM(OFFSET($K$114:$K$163,0,K$2-$K$2-$D44+1)))*$F44))</f>
        <v xml:space="preserve"> </v>
      </c>
      <c r="L44" s="125" t="str">
        <f ca="1">IF(L$2-$K$2&lt;$D44-1," ",IF(L$2-$K$2+1&gt;'Primary inputs Alt'!$C$17,0,(SUM(OFFSET($K$114:$K$163,0,L$2-$K$2-$D44+1)))*$F44))</f>
        <v xml:space="preserve"> </v>
      </c>
      <c r="M44" s="125" t="str">
        <f ca="1">IF(M$2-$K$2&lt;$D44-1," ",IF(M$2-$K$2+1&gt;'Primary inputs Alt'!$C$17,0,(SUM(OFFSET($K$114:$K$163,0,M$2-$K$2-$D44+1)))*$F44))</f>
        <v xml:space="preserve"> </v>
      </c>
      <c r="N44" s="125" t="str">
        <f ca="1">IF(N$2-$K$2&lt;$D44-1," ",IF(N$2-$K$2+1&gt;'Primary inputs Alt'!$C$17,0,(SUM(OFFSET($K$114:$K$163,0,N$2-$K$2-$D44+1)))*$F44))</f>
        <v xml:space="preserve"> </v>
      </c>
      <c r="O44" s="125" t="str">
        <f ca="1">IF(O$2-$K$2&lt;$D44-1," ",IF(O$2-$K$2+1&gt;'Primary inputs Alt'!$C$17,0,(SUM(OFFSET($K$114:$K$163,0,O$2-$K$2-$D44+1)))*$F44))</f>
        <v xml:space="preserve"> </v>
      </c>
      <c r="P44" s="125" t="str">
        <f ca="1">IF(P$2-$K$2&lt;$D44-1," ",IF(P$2-$K$2+1&gt;'Primary inputs Alt'!$C$17,0,(SUM(OFFSET($K$114:$K$163,0,P$2-$K$2-$D44+1)))*$F44))</f>
        <v xml:space="preserve"> </v>
      </c>
      <c r="Q44" s="125" t="str">
        <f ca="1">IF(Q$2-$K$2&lt;$D44-1," ",IF(Q$2-$K$2+1&gt;'Primary inputs Alt'!$C$17,0,(SUM(OFFSET($K$114:$K$163,0,Q$2-$K$2-$D44+1)))*$F44))</f>
        <v xml:space="preserve"> </v>
      </c>
      <c r="R44" s="125" t="str">
        <f ca="1">IF(R$2-$K$2&lt;$D44-1," ",IF(R$2-$K$2+1&gt;'Primary inputs Alt'!$C$17,0,(SUM(OFFSET($K$114:$K$163,0,R$2-$K$2-$D44+1)))*$F44))</f>
        <v xml:space="preserve"> </v>
      </c>
      <c r="S44" s="125" t="str">
        <f ca="1">IF(S$2-$K$2&lt;$D44-1," ",IF(S$2-$K$2+1&gt;'Primary inputs Alt'!$C$17,0,(SUM(OFFSET($K$114:$K$163,0,S$2-$K$2-$D44+1)))*$F44))</f>
        <v xml:space="preserve"> </v>
      </c>
      <c r="T44" s="125" t="str">
        <f ca="1">IF(T$2-$K$2&lt;$D44-1," ",IF(T$2-$K$2+1&gt;'Primary inputs Alt'!$C$17,0,(SUM(OFFSET($K$114:$K$163,0,T$2-$K$2-$D44+1)))*$F44))</f>
        <v xml:space="preserve"> </v>
      </c>
      <c r="U44" s="125" t="str">
        <f ca="1">IF(U$2-$K$2&lt;$D44-1," ",IF(U$2-$K$2+1&gt;'Primary inputs Alt'!$C$17,0,(SUM(OFFSET($K$114:$K$163,0,U$2-$K$2-$D44+1)))*$F44))</f>
        <v xml:space="preserve"> </v>
      </c>
      <c r="V44" s="125" t="str">
        <f ca="1">IF(V$2-$K$2&lt;$D44-1," ",IF(V$2-$K$2+1&gt;'Primary inputs Alt'!$C$17,0,(SUM(OFFSET($K$114:$K$163,0,V$2-$K$2-$D44+1)))*$F44))</f>
        <v xml:space="preserve"> </v>
      </c>
      <c r="W44" s="125" t="str">
        <f ca="1">IF(W$2-$K$2&lt;$D44-1," ",IF(W$2-$K$2+1&gt;'Primary inputs Alt'!$C$17,0,(SUM(OFFSET($K$114:$K$163,0,W$2-$K$2-$D44+1)))*$F44))</f>
        <v xml:space="preserve"> </v>
      </c>
      <c r="X44" s="125" t="str">
        <f ca="1">IF(X$2-$K$2&lt;$D44-1," ",IF(X$2-$K$2+1&gt;'Primary inputs Alt'!$C$17,0,(SUM(OFFSET($K$114:$K$163,0,X$2-$K$2-$D44+1)))*$F44))</f>
        <v xml:space="preserve"> </v>
      </c>
      <c r="Y44" s="125" t="str">
        <f ca="1">IF(Y$2-$K$2&lt;$D44-1," ",IF(Y$2-$K$2+1&gt;'Primary inputs Alt'!$C$17,0,(SUM(OFFSET($K$114:$K$163,0,Y$2-$K$2-$D44+1)))*$F44))</f>
        <v xml:space="preserve"> </v>
      </c>
      <c r="Z44" s="125" t="str">
        <f ca="1">IF(Z$2-$K$2&lt;$D44-1," ",IF(Z$2-$K$2+1&gt;'Primary inputs Alt'!$C$17,0,(SUM(OFFSET($K$114:$K$163,0,Z$2-$K$2-$D44+1)))*$F44))</f>
        <v xml:space="preserve"> </v>
      </c>
      <c r="AA44" s="125" t="str">
        <f ca="1">IF(AA$2-$K$2&lt;$D44-1," ",IF(AA$2-$K$2+1&gt;'Primary inputs Alt'!$C$17,0,(SUM(OFFSET($K$114:$K$163,0,AA$2-$K$2-$D44+1)))*$F44))</f>
        <v xml:space="preserve"> </v>
      </c>
      <c r="AB44" s="125" t="str">
        <f ca="1">IF(AB$2-$K$2&lt;$D44-1," ",IF(AB$2-$K$2+1&gt;'Primary inputs Alt'!$C$17,0,(SUM(OFFSET($K$114:$K$163,0,AB$2-$K$2-$D44+1)))*$F44))</f>
        <v xml:space="preserve"> </v>
      </c>
      <c r="AC44" s="125" t="str">
        <f ca="1">IF(AC$2-$K$2&lt;$D44-1," ",IF(AC$2-$K$2+1&gt;'Primary inputs Alt'!$C$17,0,(SUM(OFFSET($K$114:$K$163,0,AC$2-$K$2-$D44+1)))*$F44))</f>
        <v xml:space="preserve"> </v>
      </c>
      <c r="AD44" s="125" t="str">
        <f ca="1">IF(AD$2-$K$2&lt;$D44-1," ",IF(AD$2-$K$2+1&gt;'Primary inputs Alt'!$C$17,0,(SUM(OFFSET($K$114:$K$163,0,AD$2-$K$2-$D44+1)))*$F44))</f>
        <v xml:space="preserve"> </v>
      </c>
      <c r="AE44" s="125" t="str">
        <f ca="1">IF(AE$2-$K$2&lt;$D44-1," ",IF(AE$2-$K$2+1&gt;'Primary inputs Alt'!$C$17,0,(SUM(OFFSET($K$114:$K$163,0,AE$2-$K$2-$D44+1)))*$F44))</f>
        <v xml:space="preserve"> </v>
      </c>
      <c r="AF44" s="125" t="str">
        <f ca="1">IF(AF$2-$K$2&lt;$D44-1," ",IF(AF$2-$K$2+1&gt;'Primary inputs Alt'!$C$17,0,(SUM(OFFSET($K$114:$K$163,0,AF$2-$K$2-$D44+1)))*$F44))</f>
        <v xml:space="preserve"> </v>
      </c>
      <c r="AG44" s="125" t="str">
        <f ca="1">IF(AG$2-$K$2&lt;$D44-1," ",IF(AG$2-$K$2+1&gt;'Primary inputs Alt'!$C$17,0,(SUM(OFFSET($K$114:$K$163,0,AG$2-$K$2-$D44+1)))*$F44))</f>
        <v xml:space="preserve"> </v>
      </c>
      <c r="AH44" s="125" t="str">
        <f ca="1">IF(AH$2-$K$2&lt;$D44-1," ",IF(AH$2-$K$2+1&gt;'Primary inputs Alt'!$C$17,0,(SUM(OFFSET($K$114:$K$163,0,AH$2-$K$2-$D44+1)))*$F44))</f>
        <v xml:space="preserve"> </v>
      </c>
      <c r="AI44" s="125" t="str">
        <f ca="1">IF(AI$2-$K$2&lt;$D44-1," ",IF(AI$2-$K$2+1&gt;'Primary inputs Alt'!$C$17,0,(SUM(OFFSET($K$114:$K$163,0,AI$2-$K$2-$D44+1)))*$F44))</f>
        <v xml:space="preserve"> </v>
      </c>
      <c r="AJ44" s="125" t="str">
        <f ca="1">IF(AJ$2-$K$2&lt;$D44-1," ",IF(AJ$2-$K$2+1&gt;'Primary inputs Alt'!$C$17,0,(SUM(OFFSET($K$114:$K$163,0,AJ$2-$K$2-$D44+1)))*$F44))</f>
        <v xml:space="preserve"> </v>
      </c>
      <c r="AK44" s="125" t="str">
        <f ca="1">IF(AK$2-$K$2&lt;$D44-1," ",IF(AK$2-$K$2+1&gt;'Primary inputs Alt'!$C$17,0,(SUM(OFFSET($K$114:$K$163,0,AK$2-$K$2-$D44+1)))*$F44))</f>
        <v xml:space="preserve"> </v>
      </c>
      <c r="AL44" s="125" t="str">
        <f ca="1">IF(AL$2-$K$2&lt;$D44-1," ",IF(AL$2-$K$2+1&gt;'Primary inputs Alt'!$C$17,0,(SUM(OFFSET($K$114:$K$163,0,AL$2-$K$2-$D44+1)))*$F44))</f>
        <v xml:space="preserve"> </v>
      </c>
      <c r="AM44" s="125" t="str">
        <f ca="1">IF(AM$2-$K$2&lt;$D44-1," ",IF(AM$2-$K$2+1&gt;'Primary inputs Alt'!$C$17,0,(SUM(OFFSET($K$114:$K$163,0,AM$2-$K$2-$D44+1)))*$F44))</f>
        <v xml:space="preserve"> </v>
      </c>
      <c r="AN44" s="125" t="str">
        <f ca="1">IF(AN$2-$K$2&lt;$D44-1," ",IF(AN$2-$K$2+1&gt;'Primary inputs Alt'!$C$17,0,(SUM(OFFSET($K$114:$K$163,0,AN$2-$K$2-$D44+1)))*$F44))</f>
        <v xml:space="preserve"> </v>
      </c>
      <c r="AO44" s="125" t="str">
        <f ca="1">IF(AO$2-$K$2&lt;$D44-1," ",IF(AO$2-$K$2+1&gt;'Primary inputs Alt'!$C$17,0,(SUM(OFFSET($K$114:$K$163,0,AO$2-$K$2-$D44+1)))*$F44))</f>
        <v xml:space="preserve"> </v>
      </c>
      <c r="AP44" s="125" t="str">
        <f ca="1">IF(AP$2-$K$2&lt;$D44-1," ",IF(AP$2-$K$2+1&gt;'Primary inputs Alt'!$C$17,0,(SUM(OFFSET($K$114:$K$163,0,AP$2-$K$2-$D44+1)))*$F44))</f>
        <v xml:space="preserve"> </v>
      </c>
      <c r="AQ44" s="125" t="str">
        <f ca="1">IF(AQ$2-$K$2&lt;$D44-1," ",IF(AQ$2-$K$2+1&gt;'Primary inputs Alt'!$C$17,0,(SUM(OFFSET($K$114:$K$163,0,AQ$2-$K$2-$D44+1)))*$F44))</f>
        <v xml:space="preserve"> </v>
      </c>
      <c r="AR44" s="125" t="str">
        <f ca="1">IF(AR$2-$K$2&lt;$D44-1," ",IF(AR$2-$K$2+1&gt;'Primary inputs Alt'!$C$17,0,(SUM(OFFSET($K$114:$K$163,0,AR$2-$K$2-$D44+1)))*$F44))</f>
        <v xml:space="preserve"> </v>
      </c>
      <c r="AS44" s="125" t="str">
        <f ca="1">IF(AS$2-$K$2&lt;$D44-1," ",IF(AS$2-$K$2+1&gt;'Primary inputs Alt'!$C$17,0,(SUM(OFFSET($K$114:$K$163,0,AS$2-$K$2-$D44+1)))*$F44))</f>
        <v xml:space="preserve"> </v>
      </c>
      <c r="AT44" s="125" t="str">
        <f ca="1">IF(AT$2-$K$2&lt;$D44-1," ",IF(AT$2-$K$2+1&gt;'Primary inputs Alt'!$C$17,0,(SUM(OFFSET($K$114:$K$163,0,AT$2-$K$2-$D44+1)))*$F44))</f>
        <v xml:space="preserve"> </v>
      </c>
      <c r="AU44" s="125" t="str">
        <f ca="1">IF(AU$2-$K$2&lt;$D44-1," ",IF(AU$2-$K$2+1&gt;'Primary inputs Alt'!$C$17,0,(SUM(OFFSET($K$114:$K$163,0,AU$2-$K$2-$D44+1)))*$F44))</f>
        <v xml:space="preserve"> </v>
      </c>
      <c r="AV44" s="125">
        <f ca="1">IF(AV$2-$K$2&lt;$D44-1," ",IF(AV$2-$K$2+1&gt;'Primary inputs Alt'!$C$17,0,(SUM(OFFSET($K$114:$K$163,0,AV$2-$K$2-$D44+1)))*$F44))</f>
        <v>0</v>
      </c>
      <c r="AW44" s="125">
        <f ca="1">IF(AW$2-$K$2&lt;$D44-1," ",IF(AW$2-$K$2+1&gt;'Primary inputs Alt'!$C$17,0,(SUM(OFFSET($K$114:$K$163,0,AW$2-$K$2-$D44+1)))*$F44))</f>
        <v>0</v>
      </c>
      <c r="AX44" s="125">
        <f ca="1">IF(AX$2-$K$2&lt;$D44-1," ",IF(AX$2-$K$2+1&gt;'Primary inputs Alt'!$C$17,0,(SUM(OFFSET($K$114:$K$163,0,AX$2-$K$2-$D44+1)))*$F44))</f>
        <v>0</v>
      </c>
      <c r="AY44" s="125">
        <f ca="1">IF(AY$2-$K$2&lt;$D44-1," ",IF(AY$2-$K$2+1&gt;'Primary inputs Alt'!$C$17,0,(SUM(OFFSET($K$114:$K$163,0,AY$2-$K$2-$D44+1)))*$F44))</f>
        <v>0</v>
      </c>
      <c r="AZ44" s="125">
        <f ca="1">IF(AZ$2-$K$2&lt;$D44-1," ",IF(AZ$2-$K$2+1&gt;'Primary inputs Alt'!$C$17,0,(SUM(OFFSET($K$114:$K$163,0,AZ$2-$K$2-$D44+1)))*$F44))</f>
        <v>0</v>
      </c>
      <c r="BA44" s="125">
        <f ca="1">IF(BA$2-$K$2&lt;$D44-1," ",IF(BA$2-$K$2+1&gt;'Primary inputs Alt'!$C$17,0,(SUM(OFFSET($K$114:$K$163,0,BA$2-$K$2-$D44+1)))*$F44))</f>
        <v>0</v>
      </c>
      <c r="BB44" s="125">
        <f ca="1">IF(BB$2-$K$2&lt;$D44-1," ",IF(BB$2-$K$2+1&gt;'Primary inputs Alt'!$C$17,0,(SUM(OFFSET($K$114:$K$163,0,BB$2-$K$2-$D44+1)))*$F44))</f>
        <v>0</v>
      </c>
      <c r="BC44" s="125">
        <f ca="1">IF(BC$2-$K$2&lt;$D44-1," ",IF(BC$2-$K$2+1&gt;'Primary inputs Alt'!$C$17,0,(SUM(OFFSET($K$114:$K$163,0,BC$2-$K$2-$D44+1)))*$F44))</f>
        <v>0</v>
      </c>
      <c r="BD44" s="125">
        <f ca="1">IF(BD$2-$K$2&lt;$D44-1," ",IF(BD$2-$K$2+1&gt;'Primary inputs Alt'!$C$17,0,(SUM(OFFSET($K$114:$K$163,0,BD$2-$K$2-$D44+1)))*$F44))</f>
        <v>0</v>
      </c>
      <c r="BE44" s="125">
        <f ca="1">IF(BE$2-$K$2&lt;$D44-1," ",IF(BE$2-$K$2+1&gt;'Primary inputs Alt'!$C$17,0,(SUM(OFFSET($K$114:$K$163,0,BE$2-$K$2-$D44+1)))*$F44))</f>
        <v>0</v>
      </c>
      <c r="BF44" s="125">
        <f ca="1">IF(BF$2-$K$2&lt;$D44-1," ",IF(BF$2-$K$2+1&gt;'Primary inputs Alt'!$C$17,0,(SUM(OFFSET($K$114:$K$163,0,BF$2-$K$2-$D44+1)))*$F44))</f>
        <v>0</v>
      </c>
      <c r="BG44" s="125">
        <f ca="1">IF(BG$2-$K$2&lt;$D44-1," ",IF(BG$2-$K$2+1&gt;'Primary inputs Alt'!$C$17,0,(SUM(OFFSET($K$114:$K$163,0,BG$2-$K$2-$D44+1)))*$F44))</f>
        <v>0</v>
      </c>
      <c r="BH44" s="125">
        <f ca="1">IF(BH$2-$K$2&lt;$D44-1," ",IF(BH$2-$K$2+1&gt;'Primary inputs Alt'!$C$17,0,(SUM(OFFSET($K$114:$K$163,0,BH$2-$K$2-$D44+1)))*$F44))</f>
        <v>0</v>
      </c>
    </row>
    <row r="45" spans="1:60">
      <c r="A45" s="104"/>
      <c r="B45" s="104"/>
      <c r="C45" s="104"/>
      <c r="D45" s="167">
        <v>39</v>
      </c>
      <c r="E45" t="s">
        <v>233</v>
      </c>
      <c r="F45" s="104">
        <f ca="1">OFFSET('Primary inputs Alt'!$E$12,0,'Calculations Alt'!$D45-1)</f>
        <v>0</v>
      </c>
      <c r="G45" s="104"/>
      <c r="H45" s="104"/>
      <c r="I45" s="104"/>
      <c r="J45" s="104"/>
      <c r="K45" s="125" t="str">
        <f ca="1">IF(K$2-$K$2&lt;$D45-1," ",IF(K$2-$K$2+1&gt;'Primary inputs Alt'!$C$17,0,(SUM(OFFSET($K$114:$K$163,0,K$2-$K$2-$D45+1)))*$F45))</f>
        <v xml:space="preserve"> </v>
      </c>
      <c r="L45" s="125" t="str">
        <f ca="1">IF(L$2-$K$2&lt;$D45-1," ",IF(L$2-$K$2+1&gt;'Primary inputs Alt'!$C$17,0,(SUM(OFFSET($K$114:$K$163,0,L$2-$K$2-$D45+1)))*$F45))</f>
        <v xml:space="preserve"> </v>
      </c>
      <c r="M45" s="125" t="str">
        <f ca="1">IF(M$2-$K$2&lt;$D45-1," ",IF(M$2-$K$2+1&gt;'Primary inputs Alt'!$C$17,0,(SUM(OFFSET($K$114:$K$163,0,M$2-$K$2-$D45+1)))*$F45))</f>
        <v xml:space="preserve"> </v>
      </c>
      <c r="N45" s="125" t="str">
        <f ca="1">IF(N$2-$K$2&lt;$D45-1," ",IF(N$2-$K$2+1&gt;'Primary inputs Alt'!$C$17,0,(SUM(OFFSET($K$114:$K$163,0,N$2-$K$2-$D45+1)))*$F45))</f>
        <v xml:space="preserve"> </v>
      </c>
      <c r="O45" s="125" t="str">
        <f ca="1">IF(O$2-$K$2&lt;$D45-1," ",IF(O$2-$K$2+1&gt;'Primary inputs Alt'!$C$17,0,(SUM(OFFSET($K$114:$K$163,0,O$2-$K$2-$D45+1)))*$F45))</f>
        <v xml:space="preserve"> </v>
      </c>
      <c r="P45" s="125" t="str">
        <f ca="1">IF(P$2-$K$2&lt;$D45-1," ",IF(P$2-$K$2+1&gt;'Primary inputs Alt'!$C$17,0,(SUM(OFFSET($K$114:$K$163,0,P$2-$K$2-$D45+1)))*$F45))</f>
        <v xml:space="preserve"> </v>
      </c>
      <c r="Q45" s="125" t="str">
        <f ca="1">IF(Q$2-$K$2&lt;$D45-1," ",IF(Q$2-$K$2+1&gt;'Primary inputs Alt'!$C$17,0,(SUM(OFFSET($K$114:$K$163,0,Q$2-$K$2-$D45+1)))*$F45))</f>
        <v xml:space="preserve"> </v>
      </c>
      <c r="R45" s="125" t="str">
        <f ca="1">IF(R$2-$K$2&lt;$D45-1," ",IF(R$2-$K$2+1&gt;'Primary inputs Alt'!$C$17,0,(SUM(OFFSET($K$114:$K$163,0,R$2-$K$2-$D45+1)))*$F45))</f>
        <v xml:space="preserve"> </v>
      </c>
      <c r="S45" s="125" t="str">
        <f ca="1">IF(S$2-$K$2&lt;$D45-1," ",IF(S$2-$K$2+1&gt;'Primary inputs Alt'!$C$17,0,(SUM(OFFSET($K$114:$K$163,0,S$2-$K$2-$D45+1)))*$F45))</f>
        <v xml:space="preserve"> </v>
      </c>
      <c r="T45" s="125" t="str">
        <f ca="1">IF(T$2-$K$2&lt;$D45-1," ",IF(T$2-$K$2+1&gt;'Primary inputs Alt'!$C$17,0,(SUM(OFFSET($K$114:$K$163,0,T$2-$K$2-$D45+1)))*$F45))</f>
        <v xml:space="preserve"> </v>
      </c>
      <c r="U45" s="125" t="str">
        <f ca="1">IF(U$2-$K$2&lt;$D45-1," ",IF(U$2-$K$2+1&gt;'Primary inputs Alt'!$C$17,0,(SUM(OFFSET($K$114:$K$163,0,U$2-$K$2-$D45+1)))*$F45))</f>
        <v xml:space="preserve"> </v>
      </c>
      <c r="V45" s="125" t="str">
        <f ca="1">IF(V$2-$K$2&lt;$D45-1," ",IF(V$2-$K$2+1&gt;'Primary inputs Alt'!$C$17,0,(SUM(OFFSET($K$114:$K$163,0,V$2-$K$2-$D45+1)))*$F45))</f>
        <v xml:space="preserve"> </v>
      </c>
      <c r="W45" s="125" t="str">
        <f ca="1">IF(W$2-$K$2&lt;$D45-1," ",IF(W$2-$K$2+1&gt;'Primary inputs Alt'!$C$17,0,(SUM(OFFSET($K$114:$K$163,0,W$2-$K$2-$D45+1)))*$F45))</f>
        <v xml:space="preserve"> </v>
      </c>
      <c r="X45" s="125" t="str">
        <f ca="1">IF(X$2-$K$2&lt;$D45-1," ",IF(X$2-$K$2+1&gt;'Primary inputs Alt'!$C$17,0,(SUM(OFFSET($K$114:$K$163,0,X$2-$K$2-$D45+1)))*$F45))</f>
        <v xml:space="preserve"> </v>
      </c>
      <c r="Y45" s="125" t="str">
        <f ca="1">IF(Y$2-$K$2&lt;$D45-1," ",IF(Y$2-$K$2+1&gt;'Primary inputs Alt'!$C$17,0,(SUM(OFFSET($K$114:$K$163,0,Y$2-$K$2-$D45+1)))*$F45))</f>
        <v xml:space="preserve"> </v>
      </c>
      <c r="Z45" s="125" t="str">
        <f ca="1">IF(Z$2-$K$2&lt;$D45-1," ",IF(Z$2-$K$2+1&gt;'Primary inputs Alt'!$C$17,0,(SUM(OFFSET($K$114:$K$163,0,Z$2-$K$2-$D45+1)))*$F45))</f>
        <v xml:space="preserve"> </v>
      </c>
      <c r="AA45" s="125" t="str">
        <f ca="1">IF(AA$2-$K$2&lt;$D45-1," ",IF(AA$2-$K$2+1&gt;'Primary inputs Alt'!$C$17,0,(SUM(OFFSET($K$114:$K$163,0,AA$2-$K$2-$D45+1)))*$F45))</f>
        <v xml:space="preserve"> </v>
      </c>
      <c r="AB45" s="125" t="str">
        <f ca="1">IF(AB$2-$K$2&lt;$D45-1," ",IF(AB$2-$K$2+1&gt;'Primary inputs Alt'!$C$17,0,(SUM(OFFSET($K$114:$K$163,0,AB$2-$K$2-$D45+1)))*$F45))</f>
        <v xml:space="preserve"> </v>
      </c>
      <c r="AC45" s="125" t="str">
        <f ca="1">IF(AC$2-$K$2&lt;$D45-1," ",IF(AC$2-$K$2+1&gt;'Primary inputs Alt'!$C$17,0,(SUM(OFFSET($K$114:$K$163,0,AC$2-$K$2-$D45+1)))*$F45))</f>
        <v xml:space="preserve"> </v>
      </c>
      <c r="AD45" s="125" t="str">
        <f ca="1">IF(AD$2-$K$2&lt;$D45-1," ",IF(AD$2-$K$2+1&gt;'Primary inputs Alt'!$C$17,0,(SUM(OFFSET($K$114:$K$163,0,AD$2-$K$2-$D45+1)))*$F45))</f>
        <v xml:space="preserve"> </v>
      </c>
      <c r="AE45" s="125" t="str">
        <f ca="1">IF(AE$2-$K$2&lt;$D45-1," ",IF(AE$2-$K$2+1&gt;'Primary inputs Alt'!$C$17,0,(SUM(OFFSET($K$114:$K$163,0,AE$2-$K$2-$D45+1)))*$F45))</f>
        <v xml:space="preserve"> </v>
      </c>
      <c r="AF45" s="125" t="str">
        <f ca="1">IF(AF$2-$K$2&lt;$D45-1," ",IF(AF$2-$K$2+1&gt;'Primary inputs Alt'!$C$17,0,(SUM(OFFSET($K$114:$K$163,0,AF$2-$K$2-$D45+1)))*$F45))</f>
        <v xml:space="preserve"> </v>
      </c>
      <c r="AG45" s="125" t="str">
        <f ca="1">IF(AG$2-$K$2&lt;$D45-1," ",IF(AG$2-$K$2+1&gt;'Primary inputs Alt'!$C$17,0,(SUM(OFFSET($K$114:$K$163,0,AG$2-$K$2-$D45+1)))*$F45))</f>
        <v xml:space="preserve"> </v>
      </c>
      <c r="AH45" s="125" t="str">
        <f ca="1">IF(AH$2-$K$2&lt;$D45-1," ",IF(AH$2-$K$2+1&gt;'Primary inputs Alt'!$C$17,0,(SUM(OFFSET($K$114:$K$163,0,AH$2-$K$2-$D45+1)))*$F45))</f>
        <v xml:space="preserve"> </v>
      </c>
      <c r="AI45" s="125" t="str">
        <f ca="1">IF(AI$2-$K$2&lt;$D45-1," ",IF(AI$2-$K$2+1&gt;'Primary inputs Alt'!$C$17,0,(SUM(OFFSET($K$114:$K$163,0,AI$2-$K$2-$D45+1)))*$F45))</f>
        <v xml:space="preserve"> </v>
      </c>
      <c r="AJ45" s="125" t="str">
        <f ca="1">IF(AJ$2-$K$2&lt;$D45-1," ",IF(AJ$2-$K$2+1&gt;'Primary inputs Alt'!$C$17,0,(SUM(OFFSET($K$114:$K$163,0,AJ$2-$K$2-$D45+1)))*$F45))</f>
        <v xml:space="preserve"> </v>
      </c>
      <c r="AK45" s="125" t="str">
        <f ca="1">IF(AK$2-$K$2&lt;$D45-1," ",IF(AK$2-$K$2+1&gt;'Primary inputs Alt'!$C$17,0,(SUM(OFFSET($K$114:$K$163,0,AK$2-$K$2-$D45+1)))*$F45))</f>
        <v xml:space="preserve"> </v>
      </c>
      <c r="AL45" s="125" t="str">
        <f ca="1">IF(AL$2-$K$2&lt;$D45-1," ",IF(AL$2-$K$2+1&gt;'Primary inputs Alt'!$C$17,0,(SUM(OFFSET($K$114:$K$163,0,AL$2-$K$2-$D45+1)))*$F45))</f>
        <v xml:space="preserve"> </v>
      </c>
      <c r="AM45" s="125" t="str">
        <f ca="1">IF(AM$2-$K$2&lt;$D45-1," ",IF(AM$2-$K$2+1&gt;'Primary inputs Alt'!$C$17,0,(SUM(OFFSET($K$114:$K$163,0,AM$2-$K$2-$D45+1)))*$F45))</f>
        <v xml:space="preserve"> </v>
      </c>
      <c r="AN45" s="125" t="str">
        <f ca="1">IF(AN$2-$K$2&lt;$D45-1," ",IF(AN$2-$K$2+1&gt;'Primary inputs Alt'!$C$17,0,(SUM(OFFSET($K$114:$K$163,0,AN$2-$K$2-$D45+1)))*$F45))</f>
        <v xml:space="preserve"> </v>
      </c>
      <c r="AO45" s="125" t="str">
        <f ca="1">IF(AO$2-$K$2&lt;$D45-1," ",IF(AO$2-$K$2+1&gt;'Primary inputs Alt'!$C$17,0,(SUM(OFFSET($K$114:$K$163,0,AO$2-$K$2-$D45+1)))*$F45))</f>
        <v xml:space="preserve"> </v>
      </c>
      <c r="AP45" s="125" t="str">
        <f ca="1">IF(AP$2-$K$2&lt;$D45-1," ",IF(AP$2-$K$2+1&gt;'Primary inputs Alt'!$C$17,0,(SUM(OFFSET($K$114:$K$163,0,AP$2-$K$2-$D45+1)))*$F45))</f>
        <v xml:space="preserve"> </v>
      </c>
      <c r="AQ45" s="125" t="str">
        <f ca="1">IF(AQ$2-$K$2&lt;$D45-1," ",IF(AQ$2-$K$2+1&gt;'Primary inputs Alt'!$C$17,0,(SUM(OFFSET($K$114:$K$163,0,AQ$2-$K$2-$D45+1)))*$F45))</f>
        <v xml:space="preserve"> </v>
      </c>
      <c r="AR45" s="125" t="str">
        <f ca="1">IF(AR$2-$K$2&lt;$D45-1," ",IF(AR$2-$K$2+1&gt;'Primary inputs Alt'!$C$17,0,(SUM(OFFSET($K$114:$K$163,0,AR$2-$K$2-$D45+1)))*$F45))</f>
        <v xml:space="preserve"> </v>
      </c>
      <c r="AS45" s="125" t="str">
        <f ca="1">IF(AS$2-$K$2&lt;$D45-1," ",IF(AS$2-$K$2+1&gt;'Primary inputs Alt'!$C$17,0,(SUM(OFFSET($K$114:$K$163,0,AS$2-$K$2-$D45+1)))*$F45))</f>
        <v xml:space="preserve"> </v>
      </c>
      <c r="AT45" s="125" t="str">
        <f ca="1">IF(AT$2-$K$2&lt;$D45-1," ",IF(AT$2-$K$2+1&gt;'Primary inputs Alt'!$C$17,0,(SUM(OFFSET($K$114:$K$163,0,AT$2-$K$2-$D45+1)))*$F45))</f>
        <v xml:space="preserve"> </v>
      </c>
      <c r="AU45" s="125" t="str">
        <f ca="1">IF(AU$2-$K$2&lt;$D45-1," ",IF(AU$2-$K$2+1&gt;'Primary inputs Alt'!$C$17,0,(SUM(OFFSET($K$114:$K$163,0,AU$2-$K$2-$D45+1)))*$F45))</f>
        <v xml:space="preserve"> </v>
      </c>
      <c r="AV45" s="125" t="str">
        <f ca="1">IF(AV$2-$K$2&lt;$D45-1," ",IF(AV$2-$K$2+1&gt;'Primary inputs Alt'!$C$17,0,(SUM(OFFSET($K$114:$K$163,0,AV$2-$K$2-$D45+1)))*$F45))</f>
        <v xml:space="preserve"> </v>
      </c>
      <c r="AW45" s="125">
        <f ca="1">IF(AW$2-$K$2&lt;$D45-1," ",IF(AW$2-$K$2+1&gt;'Primary inputs Alt'!$C$17,0,(SUM(OFFSET($K$114:$K$163,0,AW$2-$K$2-$D45+1)))*$F45))</f>
        <v>0</v>
      </c>
      <c r="AX45" s="125">
        <f ca="1">IF(AX$2-$K$2&lt;$D45-1," ",IF(AX$2-$K$2+1&gt;'Primary inputs Alt'!$C$17,0,(SUM(OFFSET($K$114:$K$163,0,AX$2-$K$2-$D45+1)))*$F45))</f>
        <v>0</v>
      </c>
      <c r="AY45" s="125">
        <f ca="1">IF(AY$2-$K$2&lt;$D45-1," ",IF(AY$2-$K$2+1&gt;'Primary inputs Alt'!$C$17,0,(SUM(OFFSET($K$114:$K$163,0,AY$2-$K$2-$D45+1)))*$F45))</f>
        <v>0</v>
      </c>
      <c r="AZ45" s="125">
        <f ca="1">IF(AZ$2-$K$2&lt;$D45-1," ",IF(AZ$2-$K$2+1&gt;'Primary inputs Alt'!$C$17,0,(SUM(OFFSET($K$114:$K$163,0,AZ$2-$K$2-$D45+1)))*$F45))</f>
        <v>0</v>
      </c>
      <c r="BA45" s="125">
        <f ca="1">IF(BA$2-$K$2&lt;$D45-1," ",IF(BA$2-$K$2+1&gt;'Primary inputs Alt'!$C$17,0,(SUM(OFFSET($K$114:$K$163,0,BA$2-$K$2-$D45+1)))*$F45))</f>
        <v>0</v>
      </c>
      <c r="BB45" s="125">
        <f ca="1">IF(BB$2-$K$2&lt;$D45-1," ",IF(BB$2-$K$2+1&gt;'Primary inputs Alt'!$C$17,0,(SUM(OFFSET($K$114:$K$163,0,BB$2-$K$2-$D45+1)))*$F45))</f>
        <v>0</v>
      </c>
      <c r="BC45" s="125">
        <f ca="1">IF(BC$2-$K$2&lt;$D45-1," ",IF(BC$2-$K$2+1&gt;'Primary inputs Alt'!$C$17,0,(SUM(OFFSET($K$114:$K$163,0,BC$2-$K$2-$D45+1)))*$F45))</f>
        <v>0</v>
      </c>
      <c r="BD45" s="125">
        <f ca="1">IF(BD$2-$K$2&lt;$D45-1," ",IF(BD$2-$K$2+1&gt;'Primary inputs Alt'!$C$17,0,(SUM(OFFSET($K$114:$K$163,0,BD$2-$K$2-$D45+1)))*$F45))</f>
        <v>0</v>
      </c>
      <c r="BE45" s="125">
        <f ca="1">IF(BE$2-$K$2&lt;$D45-1," ",IF(BE$2-$K$2+1&gt;'Primary inputs Alt'!$C$17,0,(SUM(OFFSET($K$114:$K$163,0,BE$2-$K$2-$D45+1)))*$F45))</f>
        <v>0</v>
      </c>
      <c r="BF45" s="125">
        <f ca="1">IF(BF$2-$K$2&lt;$D45-1," ",IF(BF$2-$K$2+1&gt;'Primary inputs Alt'!$C$17,0,(SUM(OFFSET($K$114:$K$163,0,BF$2-$K$2-$D45+1)))*$F45))</f>
        <v>0</v>
      </c>
      <c r="BG45" s="125">
        <f ca="1">IF(BG$2-$K$2&lt;$D45-1," ",IF(BG$2-$K$2+1&gt;'Primary inputs Alt'!$C$17,0,(SUM(OFFSET($K$114:$K$163,0,BG$2-$K$2-$D45+1)))*$F45))</f>
        <v>0</v>
      </c>
      <c r="BH45" s="125">
        <f ca="1">IF(BH$2-$K$2&lt;$D45-1," ",IF(BH$2-$K$2+1&gt;'Primary inputs Alt'!$C$17,0,(SUM(OFFSET($K$114:$K$163,0,BH$2-$K$2-$D45+1)))*$F45))</f>
        <v>0</v>
      </c>
    </row>
    <row r="46" spans="1:60">
      <c r="A46" s="104"/>
      <c r="B46" s="104"/>
      <c r="C46" s="104"/>
      <c r="D46" s="167">
        <v>40</v>
      </c>
      <c r="E46" t="s">
        <v>234</v>
      </c>
      <c r="F46" s="104">
        <f ca="1">OFFSET('Primary inputs Alt'!$E$12,0,'Calculations Alt'!$D46-1)</f>
        <v>0</v>
      </c>
      <c r="G46" s="104"/>
      <c r="H46" s="104"/>
      <c r="I46" s="104"/>
      <c r="J46" s="104"/>
      <c r="K46" s="125" t="str">
        <f ca="1">IF(K$2-$K$2&lt;$D46-1," ",IF(K$2-$K$2+1&gt;'Primary inputs Alt'!$C$17,0,(SUM(OFFSET($K$114:$K$163,0,K$2-$K$2-$D46+1)))*$F46))</f>
        <v xml:space="preserve"> </v>
      </c>
      <c r="L46" s="125" t="str">
        <f ca="1">IF(L$2-$K$2&lt;$D46-1," ",IF(L$2-$K$2+1&gt;'Primary inputs Alt'!$C$17,0,(SUM(OFFSET($K$114:$K$163,0,L$2-$K$2-$D46+1)))*$F46))</f>
        <v xml:space="preserve"> </v>
      </c>
      <c r="M46" s="125" t="str">
        <f ca="1">IF(M$2-$K$2&lt;$D46-1," ",IF(M$2-$K$2+1&gt;'Primary inputs Alt'!$C$17,0,(SUM(OFFSET($K$114:$K$163,0,M$2-$K$2-$D46+1)))*$F46))</f>
        <v xml:space="preserve"> </v>
      </c>
      <c r="N46" s="125" t="str">
        <f ca="1">IF(N$2-$K$2&lt;$D46-1," ",IF(N$2-$K$2+1&gt;'Primary inputs Alt'!$C$17,0,(SUM(OFFSET($K$114:$K$163,0,N$2-$K$2-$D46+1)))*$F46))</f>
        <v xml:space="preserve"> </v>
      </c>
      <c r="O46" s="125" t="str">
        <f ca="1">IF(O$2-$K$2&lt;$D46-1," ",IF(O$2-$K$2+1&gt;'Primary inputs Alt'!$C$17,0,(SUM(OFFSET($K$114:$K$163,0,O$2-$K$2-$D46+1)))*$F46))</f>
        <v xml:space="preserve"> </v>
      </c>
      <c r="P46" s="125" t="str">
        <f ca="1">IF(P$2-$K$2&lt;$D46-1," ",IF(P$2-$K$2+1&gt;'Primary inputs Alt'!$C$17,0,(SUM(OFFSET($K$114:$K$163,0,P$2-$K$2-$D46+1)))*$F46))</f>
        <v xml:space="preserve"> </v>
      </c>
      <c r="Q46" s="125" t="str">
        <f ca="1">IF(Q$2-$K$2&lt;$D46-1," ",IF(Q$2-$K$2+1&gt;'Primary inputs Alt'!$C$17,0,(SUM(OFFSET($K$114:$K$163,0,Q$2-$K$2-$D46+1)))*$F46))</f>
        <v xml:space="preserve"> </v>
      </c>
      <c r="R46" s="125" t="str">
        <f ca="1">IF(R$2-$K$2&lt;$D46-1," ",IF(R$2-$K$2+1&gt;'Primary inputs Alt'!$C$17,0,(SUM(OFFSET($K$114:$K$163,0,R$2-$K$2-$D46+1)))*$F46))</f>
        <v xml:space="preserve"> </v>
      </c>
      <c r="S46" s="125" t="str">
        <f ca="1">IF(S$2-$K$2&lt;$D46-1," ",IF(S$2-$K$2+1&gt;'Primary inputs Alt'!$C$17,0,(SUM(OFFSET($K$114:$K$163,0,S$2-$K$2-$D46+1)))*$F46))</f>
        <v xml:space="preserve"> </v>
      </c>
      <c r="T46" s="125" t="str">
        <f ca="1">IF(T$2-$K$2&lt;$D46-1," ",IF(T$2-$K$2+1&gt;'Primary inputs Alt'!$C$17,0,(SUM(OFFSET($K$114:$K$163,0,T$2-$K$2-$D46+1)))*$F46))</f>
        <v xml:space="preserve"> </v>
      </c>
      <c r="U46" s="125" t="str">
        <f ca="1">IF(U$2-$K$2&lt;$D46-1," ",IF(U$2-$K$2+1&gt;'Primary inputs Alt'!$C$17,0,(SUM(OFFSET($K$114:$K$163,0,U$2-$K$2-$D46+1)))*$F46))</f>
        <v xml:space="preserve"> </v>
      </c>
      <c r="V46" s="125" t="str">
        <f ca="1">IF(V$2-$K$2&lt;$D46-1," ",IF(V$2-$K$2+1&gt;'Primary inputs Alt'!$C$17,0,(SUM(OFFSET($K$114:$K$163,0,V$2-$K$2-$D46+1)))*$F46))</f>
        <v xml:space="preserve"> </v>
      </c>
      <c r="W46" s="125" t="str">
        <f ca="1">IF(W$2-$K$2&lt;$D46-1," ",IF(W$2-$K$2+1&gt;'Primary inputs Alt'!$C$17,0,(SUM(OFFSET($K$114:$K$163,0,W$2-$K$2-$D46+1)))*$F46))</f>
        <v xml:space="preserve"> </v>
      </c>
      <c r="X46" s="125" t="str">
        <f ca="1">IF(X$2-$K$2&lt;$D46-1," ",IF(X$2-$K$2+1&gt;'Primary inputs Alt'!$C$17,0,(SUM(OFFSET($K$114:$K$163,0,X$2-$K$2-$D46+1)))*$F46))</f>
        <v xml:space="preserve"> </v>
      </c>
      <c r="Y46" s="125" t="str">
        <f ca="1">IF(Y$2-$K$2&lt;$D46-1," ",IF(Y$2-$K$2+1&gt;'Primary inputs Alt'!$C$17,0,(SUM(OFFSET($K$114:$K$163,0,Y$2-$K$2-$D46+1)))*$F46))</f>
        <v xml:space="preserve"> </v>
      </c>
      <c r="Z46" s="125" t="str">
        <f ca="1">IF(Z$2-$K$2&lt;$D46-1," ",IF(Z$2-$K$2+1&gt;'Primary inputs Alt'!$C$17,0,(SUM(OFFSET($K$114:$K$163,0,Z$2-$K$2-$D46+1)))*$F46))</f>
        <v xml:space="preserve"> </v>
      </c>
      <c r="AA46" s="125" t="str">
        <f ca="1">IF(AA$2-$K$2&lt;$D46-1," ",IF(AA$2-$K$2+1&gt;'Primary inputs Alt'!$C$17,0,(SUM(OFFSET($K$114:$K$163,0,AA$2-$K$2-$D46+1)))*$F46))</f>
        <v xml:space="preserve"> </v>
      </c>
      <c r="AB46" s="125" t="str">
        <f ca="1">IF(AB$2-$K$2&lt;$D46-1," ",IF(AB$2-$K$2+1&gt;'Primary inputs Alt'!$C$17,0,(SUM(OFFSET($K$114:$K$163,0,AB$2-$K$2-$D46+1)))*$F46))</f>
        <v xml:space="preserve"> </v>
      </c>
      <c r="AC46" s="125" t="str">
        <f ca="1">IF(AC$2-$K$2&lt;$D46-1," ",IF(AC$2-$K$2+1&gt;'Primary inputs Alt'!$C$17,0,(SUM(OFFSET($K$114:$K$163,0,AC$2-$K$2-$D46+1)))*$F46))</f>
        <v xml:space="preserve"> </v>
      </c>
      <c r="AD46" s="125" t="str">
        <f ca="1">IF(AD$2-$K$2&lt;$D46-1," ",IF(AD$2-$K$2+1&gt;'Primary inputs Alt'!$C$17,0,(SUM(OFFSET($K$114:$K$163,0,AD$2-$K$2-$D46+1)))*$F46))</f>
        <v xml:space="preserve"> </v>
      </c>
      <c r="AE46" s="125" t="str">
        <f ca="1">IF(AE$2-$K$2&lt;$D46-1," ",IF(AE$2-$K$2+1&gt;'Primary inputs Alt'!$C$17,0,(SUM(OFFSET($K$114:$K$163,0,AE$2-$K$2-$D46+1)))*$F46))</f>
        <v xml:space="preserve"> </v>
      </c>
      <c r="AF46" s="125" t="str">
        <f ca="1">IF(AF$2-$K$2&lt;$D46-1," ",IF(AF$2-$K$2+1&gt;'Primary inputs Alt'!$C$17,0,(SUM(OFFSET($K$114:$K$163,0,AF$2-$K$2-$D46+1)))*$F46))</f>
        <v xml:space="preserve"> </v>
      </c>
      <c r="AG46" s="125" t="str">
        <f ca="1">IF(AG$2-$K$2&lt;$D46-1," ",IF(AG$2-$K$2+1&gt;'Primary inputs Alt'!$C$17,0,(SUM(OFFSET($K$114:$K$163,0,AG$2-$K$2-$D46+1)))*$F46))</f>
        <v xml:space="preserve"> </v>
      </c>
      <c r="AH46" s="125" t="str">
        <f ca="1">IF(AH$2-$K$2&lt;$D46-1," ",IF(AH$2-$K$2+1&gt;'Primary inputs Alt'!$C$17,0,(SUM(OFFSET($K$114:$K$163,0,AH$2-$K$2-$D46+1)))*$F46))</f>
        <v xml:space="preserve"> </v>
      </c>
      <c r="AI46" s="125" t="str">
        <f ca="1">IF(AI$2-$K$2&lt;$D46-1," ",IF(AI$2-$K$2+1&gt;'Primary inputs Alt'!$C$17,0,(SUM(OFFSET($K$114:$K$163,0,AI$2-$K$2-$D46+1)))*$F46))</f>
        <v xml:space="preserve"> </v>
      </c>
      <c r="AJ46" s="125" t="str">
        <f ca="1">IF(AJ$2-$K$2&lt;$D46-1," ",IF(AJ$2-$K$2+1&gt;'Primary inputs Alt'!$C$17,0,(SUM(OFFSET($K$114:$K$163,0,AJ$2-$K$2-$D46+1)))*$F46))</f>
        <v xml:space="preserve"> </v>
      </c>
      <c r="AK46" s="125" t="str">
        <f ca="1">IF(AK$2-$K$2&lt;$D46-1," ",IF(AK$2-$K$2+1&gt;'Primary inputs Alt'!$C$17,0,(SUM(OFFSET($K$114:$K$163,0,AK$2-$K$2-$D46+1)))*$F46))</f>
        <v xml:space="preserve"> </v>
      </c>
      <c r="AL46" s="125" t="str">
        <f ca="1">IF(AL$2-$K$2&lt;$D46-1," ",IF(AL$2-$K$2+1&gt;'Primary inputs Alt'!$C$17,0,(SUM(OFFSET($K$114:$K$163,0,AL$2-$K$2-$D46+1)))*$F46))</f>
        <v xml:space="preserve"> </v>
      </c>
      <c r="AM46" s="125" t="str">
        <f ca="1">IF(AM$2-$K$2&lt;$D46-1," ",IF(AM$2-$K$2+1&gt;'Primary inputs Alt'!$C$17,0,(SUM(OFFSET($K$114:$K$163,0,AM$2-$K$2-$D46+1)))*$F46))</f>
        <v xml:space="preserve"> </v>
      </c>
      <c r="AN46" s="125" t="str">
        <f ca="1">IF(AN$2-$K$2&lt;$D46-1," ",IF(AN$2-$K$2+1&gt;'Primary inputs Alt'!$C$17,0,(SUM(OFFSET($K$114:$K$163,0,AN$2-$K$2-$D46+1)))*$F46))</f>
        <v xml:space="preserve"> </v>
      </c>
      <c r="AO46" s="125" t="str">
        <f ca="1">IF(AO$2-$K$2&lt;$D46-1," ",IF(AO$2-$K$2+1&gt;'Primary inputs Alt'!$C$17,0,(SUM(OFFSET($K$114:$K$163,0,AO$2-$K$2-$D46+1)))*$F46))</f>
        <v xml:space="preserve"> </v>
      </c>
      <c r="AP46" s="125" t="str">
        <f ca="1">IF(AP$2-$K$2&lt;$D46-1," ",IF(AP$2-$K$2+1&gt;'Primary inputs Alt'!$C$17,0,(SUM(OFFSET($K$114:$K$163,0,AP$2-$K$2-$D46+1)))*$F46))</f>
        <v xml:space="preserve"> </v>
      </c>
      <c r="AQ46" s="125" t="str">
        <f ca="1">IF(AQ$2-$K$2&lt;$D46-1," ",IF(AQ$2-$K$2+1&gt;'Primary inputs Alt'!$C$17,0,(SUM(OFFSET($K$114:$K$163,0,AQ$2-$K$2-$D46+1)))*$F46))</f>
        <v xml:space="preserve"> </v>
      </c>
      <c r="AR46" s="125" t="str">
        <f ca="1">IF(AR$2-$K$2&lt;$D46-1," ",IF(AR$2-$K$2+1&gt;'Primary inputs Alt'!$C$17,0,(SUM(OFFSET($K$114:$K$163,0,AR$2-$K$2-$D46+1)))*$F46))</f>
        <v xml:space="preserve"> </v>
      </c>
      <c r="AS46" s="125" t="str">
        <f ca="1">IF(AS$2-$K$2&lt;$D46-1," ",IF(AS$2-$K$2+1&gt;'Primary inputs Alt'!$C$17,0,(SUM(OFFSET($K$114:$K$163,0,AS$2-$K$2-$D46+1)))*$F46))</f>
        <v xml:space="preserve"> </v>
      </c>
      <c r="AT46" s="125" t="str">
        <f ca="1">IF(AT$2-$K$2&lt;$D46-1," ",IF(AT$2-$K$2+1&gt;'Primary inputs Alt'!$C$17,0,(SUM(OFFSET($K$114:$K$163,0,AT$2-$K$2-$D46+1)))*$F46))</f>
        <v xml:space="preserve"> </v>
      </c>
      <c r="AU46" s="125" t="str">
        <f ca="1">IF(AU$2-$K$2&lt;$D46-1," ",IF(AU$2-$K$2+1&gt;'Primary inputs Alt'!$C$17,0,(SUM(OFFSET($K$114:$K$163,0,AU$2-$K$2-$D46+1)))*$F46))</f>
        <v xml:space="preserve"> </v>
      </c>
      <c r="AV46" s="125" t="str">
        <f ca="1">IF(AV$2-$K$2&lt;$D46-1," ",IF(AV$2-$K$2+1&gt;'Primary inputs Alt'!$C$17,0,(SUM(OFFSET($K$114:$K$163,0,AV$2-$K$2-$D46+1)))*$F46))</f>
        <v xml:space="preserve"> </v>
      </c>
      <c r="AW46" s="125" t="str">
        <f ca="1">IF(AW$2-$K$2&lt;$D46-1," ",IF(AW$2-$K$2+1&gt;'Primary inputs Alt'!$C$17,0,(SUM(OFFSET($K$114:$K$163,0,AW$2-$K$2-$D46+1)))*$F46))</f>
        <v xml:space="preserve"> </v>
      </c>
      <c r="AX46" s="125">
        <f ca="1">IF(AX$2-$K$2&lt;$D46-1," ",IF(AX$2-$K$2+1&gt;'Primary inputs Alt'!$C$17,0,(SUM(OFFSET($K$114:$K$163,0,AX$2-$K$2-$D46+1)))*$F46))</f>
        <v>0</v>
      </c>
      <c r="AY46" s="125">
        <f ca="1">IF(AY$2-$K$2&lt;$D46-1," ",IF(AY$2-$K$2+1&gt;'Primary inputs Alt'!$C$17,0,(SUM(OFFSET($K$114:$K$163,0,AY$2-$K$2-$D46+1)))*$F46))</f>
        <v>0</v>
      </c>
      <c r="AZ46" s="125">
        <f ca="1">IF(AZ$2-$K$2&lt;$D46-1," ",IF(AZ$2-$K$2+1&gt;'Primary inputs Alt'!$C$17,0,(SUM(OFFSET($K$114:$K$163,0,AZ$2-$K$2-$D46+1)))*$F46))</f>
        <v>0</v>
      </c>
      <c r="BA46" s="125">
        <f ca="1">IF(BA$2-$K$2&lt;$D46-1," ",IF(BA$2-$K$2+1&gt;'Primary inputs Alt'!$C$17,0,(SUM(OFFSET($K$114:$K$163,0,BA$2-$K$2-$D46+1)))*$F46))</f>
        <v>0</v>
      </c>
      <c r="BB46" s="125">
        <f ca="1">IF(BB$2-$K$2&lt;$D46-1," ",IF(BB$2-$K$2+1&gt;'Primary inputs Alt'!$C$17,0,(SUM(OFFSET($K$114:$K$163,0,BB$2-$K$2-$D46+1)))*$F46))</f>
        <v>0</v>
      </c>
      <c r="BC46" s="125">
        <f ca="1">IF(BC$2-$K$2&lt;$D46-1," ",IF(BC$2-$K$2+1&gt;'Primary inputs Alt'!$C$17,0,(SUM(OFFSET($K$114:$K$163,0,BC$2-$K$2-$D46+1)))*$F46))</f>
        <v>0</v>
      </c>
      <c r="BD46" s="125">
        <f ca="1">IF(BD$2-$K$2&lt;$D46-1," ",IF(BD$2-$K$2+1&gt;'Primary inputs Alt'!$C$17,0,(SUM(OFFSET($K$114:$K$163,0,BD$2-$K$2-$D46+1)))*$F46))</f>
        <v>0</v>
      </c>
      <c r="BE46" s="125">
        <f ca="1">IF(BE$2-$K$2&lt;$D46-1," ",IF(BE$2-$K$2+1&gt;'Primary inputs Alt'!$C$17,0,(SUM(OFFSET($K$114:$K$163,0,BE$2-$K$2-$D46+1)))*$F46))</f>
        <v>0</v>
      </c>
      <c r="BF46" s="125">
        <f ca="1">IF(BF$2-$K$2&lt;$D46-1," ",IF(BF$2-$K$2+1&gt;'Primary inputs Alt'!$C$17,0,(SUM(OFFSET($K$114:$K$163,0,BF$2-$K$2-$D46+1)))*$F46))</f>
        <v>0</v>
      </c>
      <c r="BG46" s="125">
        <f ca="1">IF(BG$2-$K$2&lt;$D46-1," ",IF(BG$2-$K$2+1&gt;'Primary inputs Alt'!$C$17,0,(SUM(OFFSET($K$114:$K$163,0,BG$2-$K$2-$D46+1)))*$F46))</f>
        <v>0</v>
      </c>
      <c r="BH46" s="125">
        <f ca="1">IF(BH$2-$K$2&lt;$D46-1," ",IF(BH$2-$K$2+1&gt;'Primary inputs Alt'!$C$17,0,(SUM(OFFSET($K$114:$K$163,0,BH$2-$K$2-$D46+1)))*$F46))</f>
        <v>0</v>
      </c>
    </row>
    <row r="47" spans="1:60">
      <c r="A47" s="104"/>
      <c r="B47" s="104"/>
      <c r="C47" s="104"/>
      <c r="D47" s="167">
        <v>41</v>
      </c>
      <c r="E47" t="s">
        <v>235</v>
      </c>
      <c r="F47" s="104">
        <f ca="1">OFFSET('Primary inputs Alt'!$E$12,0,'Calculations Alt'!$D47-1)</f>
        <v>0</v>
      </c>
      <c r="G47" s="104"/>
      <c r="H47" s="104"/>
      <c r="I47" s="104"/>
      <c r="J47" s="104"/>
      <c r="K47" s="125" t="str">
        <f ca="1">IF(K$2-$K$2&lt;$D47-1," ",IF(K$2-$K$2+1&gt;'Primary inputs Alt'!$C$17,0,(SUM(OFFSET($K$114:$K$163,0,K$2-$K$2-$D47+1)))*$F47))</f>
        <v xml:space="preserve"> </v>
      </c>
      <c r="L47" s="125" t="str">
        <f ca="1">IF(L$2-$K$2&lt;$D47-1," ",IF(L$2-$K$2+1&gt;'Primary inputs Alt'!$C$17,0,(SUM(OFFSET($K$114:$K$163,0,L$2-$K$2-$D47+1)))*$F47))</f>
        <v xml:space="preserve"> </v>
      </c>
      <c r="M47" s="125" t="str">
        <f ca="1">IF(M$2-$K$2&lt;$D47-1," ",IF(M$2-$K$2+1&gt;'Primary inputs Alt'!$C$17,0,(SUM(OFFSET($K$114:$K$163,0,M$2-$K$2-$D47+1)))*$F47))</f>
        <v xml:space="preserve"> </v>
      </c>
      <c r="N47" s="125" t="str">
        <f ca="1">IF(N$2-$K$2&lt;$D47-1," ",IF(N$2-$K$2+1&gt;'Primary inputs Alt'!$C$17,0,(SUM(OFFSET($K$114:$K$163,0,N$2-$K$2-$D47+1)))*$F47))</f>
        <v xml:space="preserve"> </v>
      </c>
      <c r="O47" s="125" t="str">
        <f ca="1">IF(O$2-$K$2&lt;$D47-1," ",IF(O$2-$K$2+1&gt;'Primary inputs Alt'!$C$17,0,(SUM(OFFSET($K$114:$K$163,0,O$2-$K$2-$D47+1)))*$F47))</f>
        <v xml:space="preserve"> </v>
      </c>
      <c r="P47" s="125" t="str">
        <f ca="1">IF(P$2-$K$2&lt;$D47-1," ",IF(P$2-$K$2+1&gt;'Primary inputs Alt'!$C$17,0,(SUM(OFFSET($K$114:$K$163,0,P$2-$K$2-$D47+1)))*$F47))</f>
        <v xml:space="preserve"> </v>
      </c>
      <c r="Q47" s="125" t="str">
        <f ca="1">IF(Q$2-$K$2&lt;$D47-1," ",IF(Q$2-$K$2+1&gt;'Primary inputs Alt'!$C$17,0,(SUM(OFFSET($K$114:$K$163,0,Q$2-$K$2-$D47+1)))*$F47))</f>
        <v xml:space="preserve"> </v>
      </c>
      <c r="R47" s="125" t="str">
        <f ca="1">IF(R$2-$K$2&lt;$D47-1," ",IF(R$2-$K$2+1&gt;'Primary inputs Alt'!$C$17,0,(SUM(OFFSET($K$114:$K$163,0,R$2-$K$2-$D47+1)))*$F47))</f>
        <v xml:space="preserve"> </v>
      </c>
      <c r="S47" s="125" t="str">
        <f ca="1">IF(S$2-$K$2&lt;$D47-1," ",IF(S$2-$K$2+1&gt;'Primary inputs Alt'!$C$17,0,(SUM(OFFSET($K$114:$K$163,0,S$2-$K$2-$D47+1)))*$F47))</f>
        <v xml:space="preserve"> </v>
      </c>
      <c r="T47" s="125" t="str">
        <f ca="1">IF(T$2-$K$2&lt;$D47-1," ",IF(T$2-$K$2+1&gt;'Primary inputs Alt'!$C$17,0,(SUM(OFFSET($K$114:$K$163,0,T$2-$K$2-$D47+1)))*$F47))</f>
        <v xml:space="preserve"> </v>
      </c>
      <c r="U47" s="125" t="str">
        <f ca="1">IF(U$2-$K$2&lt;$D47-1," ",IF(U$2-$K$2+1&gt;'Primary inputs Alt'!$C$17,0,(SUM(OFFSET($K$114:$K$163,0,U$2-$K$2-$D47+1)))*$F47))</f>
        <v xml:space="preserve"> </v>
      </c>
      <c r="V47" s="125" t="str">
        <f ca="1">IF(V$2-$K$2&lt;$D47-1," ",IF(V$2-$K$2+1&gt;'Primary inputs Alt'!$C$17,0,(SUM(OFFSET($K$114:$K$163,0,V$2-$K$2-$D47+1)))*$F47))</f>
        <v xml:space="preserve"> </v>
      </c>
      <c r="W47" s="125" t="str">
        <f ca="1">IF(W$2-$K$2&lt;$D47-1," ",IF(W$2-$K$2+1&gt;'Primary inputs Alt'!$C$17,0,(SUM(OFFSET($K$114:$K$163,0,W$2-$K$2-$D47+1)))*$F47))</f>
        <v xml:space="preserve"> </v>
      </c>
      <c r="X47" s="125" t="str">
        <f ca="1">IF(X$2-$K$2&lt;$D47-1," ",IF(X$2-$K$2+1&gt;'Primary inputs Alt'!$C$17,0,(SUM(OFFSET($K$114:$K$163,0,X$2-$K$2-$D47+1)))*$F47))</f>
        <v xml:space="preserve"> </v>
      </c>
      <c r="Y47" s="125" t="str">
        <f ca="1">IF(Y$2-$K$2&lt;$D47-1," ",IF(Y$2-$K$2+1&gt;'Primary inputs Alt'!$C$17,0,(SUM(OFFSET($K$114:$K$163,0,Y$2-$K$2-$D47+1)))*$F47))</f>
        <v xml:space="preserve"> </v>
      </c>
      <c r="Z47" s="125" t="str">
        <f ca="1">IF(Z$2-$K$2&lt;$D47-1," ",IF(Z$2-$K$2+1&gt;'Primary inputs Alt'!$C$17,0,(SUM(OFFSET($K$114:$K$163,0,Z$2-$K$2-$D47+1)))*$F47))</f>
        <v xml:space="preserve"> </v>
      </c>
      <c r="AA47" s="125" t="str">
        <f ca="1">IF(AA$2-$K$2&lt;$D47-1," ",IF(AA$2-$K$2+1&gt;'Primary inputs Alt'!$C$17,0,(SUM(OFFSET($K$114:$K$163,0,AA$2-$K$2-$D47+1)))*$F47))</f>
        <v xml:space="preserve"> </v>
      </c>
      <c r="AB47" s="125" t="str">
        <f ca="1">IF(AB$2-$K$2&lt;$D47-1," ",IF(AB$2-$K$2+1&gt;'Primary inputs Alt'!$C$17,0,(SUM(OFFSET($K$114:$K$163,0,AB$2-$K$2-$D47+1)))*$F47))</f>
        <v xml:space="preserve"> </v>
      </c>
      <c r="AC47" s="125" t="str">
        <f ca="1">IF(AC$2-$K$2&lt;$D47-1," ",IF(AC$2-$K$2+1&gt;'Primary inputs Alt'!$C$17,0,(SUM(OFFSET($K$114:$K$163,0,AC$2-$K$2-$D47+1)))*$F47))</f>
        <v xml:space="preserve"> </v>
      </c>
      <c r="AD47" s="125" t="str">
        <f ca="1">IF(AD$2-$K$2&lt;$D47-1," ",IF(AD$2-$K$2+1&gt;'Primary inputs Alt'!$C$17,0,(SUM(OFFSET($K$114:$K$163,0,AD$2-$K$2-$D47+1)))*$F47))</f>
        <v xml:space="preserve"> </v>
      </c>
      <c r="AE47" s="125" t="str">
        <f ca="1">IF(AE$2-$K$2&lt;$D47-1," ",IF(AE$2-$K$2+1&gt;'Primary inputs Alt'!$C$17,0,(SUM(OFFSET($K$114:$K$163,0,AE$2-$K$2-$D47+1)))*$F47))</f>
        <v xml:space="preserve"> </v>
      </c>
      <c r="AF47" s="125" t="str">
        <f ca="1">IF(AF$2-$K$2&lt;$D47-1," ",IF(AF$2-$K$2+1&gt;'Primary inputs Alt'!$C$17,0,(SUM(OFFSET($K$114:$K$163,0,AF$2-$K$2-$D47+1)))*$F47))</f>
        <v xml:space="preserve"> </v>
      </c>
      <c r="AG47" s="125" t="str">
        <f ca="1">IF(AG$2-$K$2&lt;$D47-1," ",IF(AG$2-$K$2+1&gt;'Primary inputs Alt'!$C$17,0,(SUM(OFFSET($K$114:$K$163,0,AG$2-$K$2-$D47+1)))*$F47))</f>
        <v xml:space="preserve"> </v>
      </c>
      <c r="AH47" s="125" t="str">
        <f ca="1">IF(AH$2-$K$2&lt;$D47-1," ",IF(AH$2-$K$2+1&gt;'Primary inputs Alt'!$C$17,0,(SUM(OFFSET($K$114:$K$163,0,AH$2-$K$2-$D47+1)))*$F47))</f>
        <v xml:space="preserve"> </v>
      </c>
      <c r="AI47" s="125" t="str">
        <f ca="1">IF(AI$2-$K$2&lt;$D47-1," ",IF(AI$2-$K$2+1&gt;'Primary inputs Alt'!$C$17,0,(SUM(OFFSET($K$114:$K$163,0,AI$2-$K$2-$D47+1)))*$F47))</f>
        <v xml:space="preserve"> </v>
      </c>
      <c r="AJ47" s="125" t="str">
        <f ca="1">IF(AJ$2-$K$2&lt;$D47-1," ",IF(AJ$2-$K$2+1&gt;'Primary inputs Alt'!$C$17,0,(SUM(OFFSET($K$114:$K$163,0,AJ$2-$K$2-$D47+1)))*$F47))</f>
        <v xml:space="preserve"> </v>
      </c>
      <c r="AK47" s="125" t="str">
        <f ca="1">IF(AK$2-$K$2&lt;$D47-1," ",IF(AK$2-$K$2+1&gt;'Primary inputs Alt'!$C$17,0,(SUM(OFFSET($K$114:$K$163,0,AK$2-$K$2-$D47+1)))*$F47))</f>
        <v xml:space="preserve"> </v>
      </c>
      <c r="AL47" s="125" t="str">
        <f ca="1">IF(AL$2-$K$2&lt;$D47-1," ",IF(AL$2-$K$2+1&gt;'Primary inputs Alt'!$C$17,0,(SUM(OFFSET($K$114:$K$163,0,AL$2-$K$2-$D47+1)))*$F47))</f>
        <v xml:space="preserve"> </v>
      </c>
      <c r="AM47" s="125" t="str">
        <f ca="1">IF(AM$2-$K$2&lt;$D47-1," ",IF(AM$2-$K$2+1&gt;'Primary inputs Alt'!$C$17,0,(SUM(OFFSET($K$114:$K$163,0,AM$2-$K$2-$D47+1)))*$F47))</f>
        <v xml:space="preserve"> </v>
      </c>
      <c r="AN47" s="125" t="str">
        <f ca="1">IF(AN$2-$K$2&lt;$D47-1," ",IF(AN$2-$K$2+1&gt;'Primary inputs Alt'!$C$17,0,(SUM(OFFSET($K$114:$K$163,0,AN$2-$K$2-$D47+1)))*$F47))</f>
        <v xml:space="preserve"> </v>
      </c>
      <c r="AO47" s="125" t="str">
        <f ca="1">IF(AO$2-$K$2&lt;$D47-1," ",IF(AO$2-$K$2+1&gt;'Primary inputs Alt'!$C$17,0,(SUM(OFFSET($K$114:$K$163,0,AO$2-$K$2-$D47+1)))*$F47))</f>
        <v xml:space="preserve"> </v>
      </c>
      <c r="AP47" s="125" t="str">
        <f ca="1">IF(AP$2-$K$2&lt;$D47-1," ",IF(AP$2-$K$2+1&gt;'Primary inputs Alt'!$C$17,0,(SUM(OFFSET($K$114:$K$163,0,AP$2-$K$2-$D47+1)))*$F47))</f>
        <v xml:space="preserve"> </v>
      </c>
      <c r="AQ47" s="125" t="str">
        <f ca="1">IF(AQ$2-$K$2&lt;$D47-1," ",IF(AQ$2-$K$2+1&gt;'Primary inputs Alt'!$C$17,0,(SUM(OFFSET($K$114:$K$163,0,AQ$2-$K$2-$D47+1)))*$F47))</f>
        <v xml:space="preserve"> </v>
      </c>
      <c r="AR47" s="125" t="str">
        <f ca="1">IF(AR$2-$K$2&lt;$D47-1," ",IF(AR$2-$K$2+1&gt;'Primary inputs Alt'!$C$17,0,(SUM(OFFSET($K$114:$K$163,0,AR$2-$K$2-$D47+1)))*$F47))</f>
        <v xml:space="preserve"> </v>
      </c>
      <c r="AS47" s="125" t="str">
        <f ca="1">IF(AS$2-$K$2&lt;$D47-1," ",IF(AS$2-$K$2+1&gt;'Primary inputs Alt'!$C$17,0,(SUM(OFFSET($K$114:$K$163,0,AS$2-$K$2-$D47+1)))*$F47))</f>
        <v xml:space="preserve"> </v>
      </c>
      <c r="AT47" s="125" t="str">
        <f ca="1">IF(AT$2-$K$2&lt;$D47-1," ",IF(AT$2-$K$2+1&gt;'Primary inputs Alt'!$C$17,0,(SUM(OFFSET($K$114:$K$163,0,AT$2-$K$2-$D47+1)))*$F47))</f>
        <v xml:space="preserve"> </v>
      </c>
      <c r="AU47" s="125" t="str">
        <f ca="1">IF(AU$2-$K$2&lt;$D47-1," ",IF(AU$2-$K$2+1&gt;'Primary inputs Alt'!$C$17,0,(SUM(OFFSET($K$114:$K$163,0,AU$2-$K$2-$D47+1)))*$F47))</f>
        <v xml:space="preserve"> </v>
      </c>
      <c r="AV47" s="125" t="str">
        <f ca="1">IF(AV$2-$K$2&lt;$D47-1," ",IF(AV$2-$K$2+1&gt;'Primary inputs Alt'!$C$17,0,(SUM(OFFSET($K$114:$K$163,0,AV$2-$K$2-$D47+1)))*$F47))</f>
        <v xml:space="preserve"> </v>
      </c>
      <c r="AW47" s="125" t="str">
        <f ca="1">IF(AW$2-$K$2&lt;$D47-1," ",IF(AW$2-$K$2+1&gt;'Primary inputs Alt'!$C$17,0,(SUM(OFFSET($K$114:$K$163,0,AW$2-$K$2-$D47+1)))*$F47))</f>
        <v xml:space="preserve"> </v>
      </c>
      <c r="AX47" s="125" t="str">
        <f ca="1">IF(AX$2-$K$2&lt;$D47-1," ",IF(AX$2-$K$2+1&gt;'Primary inputs Alt'!$C$17,0,(SUM(OFFSET($K$114:$K$163,0,AX$2-$K$2-$D47+1)))*$F47))</f>
        <v xml:space="preserve"> </v>
      </c>
      <c r="AY47" s="125">
        <f ca="1">IF(AY$2-$K$2&lt;$D47-1," ",IF(AY$2-$K$2+1&gt;'Primary inputs Alt'!$C$17,0,(SUM(OFFSET($K$114:$K$163,0,AY$2-$K$2-$D47+1)))*$F47))</f>
        <v>0</v>
      </c>
      <c r="AZ47" s="125">
        <f ca="1">IF(AZ$2-$K$2&lt;$D47-1," ",IF(AZ$2-$K$2+1&gt;'Primary inputs Alt'!$C$17,0,(SUM(OFFSET($K$114:$K$163,0,AZ$2-$K$2-$D47+1)))*$F47))</f>
        <v>0</v>
      </c>
      <c r="BA47" s="125">
        <f ca="1">IF(BA$2-$K$2&lt;$D47-1," ",IF(BA$2-$K$2+1&gt;'Primary inputs Alt'!$C$17,0,(SUM(OFFSET($K$114:$K$163,0,BA$2-$K$2-$D47+1)))*$F47))</f>
        <v>0</v>
      </c>
      <c r="BB47" s="125">
        <f ca="1">IF(BB$2-$K$2&lt;$D47-1," ",IF(BB$2-$K$2+1&gt;'Primary inputs Alt'!$C$17,0,(SUM(OFFSET($K$114:$K$163,0,BB$2-$K$2-$D47+1)))*$F47))</f>
        <v>0</v>
      </c>
      <c r="BC47" s="125">
        <f ca="1">IF(BC$2-$K$2&lt;$D47-1," ",IF(BC$2-$K$2+1&gt;'Primary inputs Alt'!$C$17,0,(SUM(OFFSET($K$114:$K$163,0,BC$2-$K$2-$D47+1)))*$F47))</f>
        <v>0</v>
      </c>
      <c r="BD47" s="125">
        <f ca="1">IF(BD$2-$K$2&lt;$D47-1," ",IF(BD$2-$K$2+1&gt;'Primary inputs Alt'!$C$17,0,(SUM(OFFSET($K$114:$K$163,0,BD$2-$K$2-$D47+1)))*$F47))</f>
        <v>0</v>
      </c>
      <c r="BE47" s="125">
        <f ca="1">IF(BE$2-$K$2&lt;$D47-1," ",IF(BE$2-$K$2+1&gt;'Primary inputs Alt'!$C$17,0,(SUM(OFFSET($K$114:$K$163,0,BE$2-$K$2-$D47+1)))*$F47))</f>
        <v>0</v>
      </c>
      <c r="BF47" s="125">
        <f ca="1">IF(BF$2-$K$2&lt;$D47-1," ",IF(BF$2-$K$2+1&gt;'Primary inputs Alt'!$C$17,0,(SUM(OFFSET($K$114:$K$163,0,BF$2-$K$2-$D47+1)))*$F47))</f>
        <v>0</v>
      </c>
      <c r="BG47" s="125">
        <f ca="1">IF(BG$2-$K$2&lt;$D47-1," ",IF(BG$2-$K$2+1&gt;'Primary inputs Alt'!$C$17,0,(SUM(OFFSET($K$114:$K$163,0,BG$2-$K$2-$D47+1)))*$F47))</f>
        <v>0</v>
      </c>
      <c r="BH47" s="125">
        <f ca="1">IF(BH$2-$K$2&lt;$D47-1," ",IF(BH$2-$K$2+1&gt;'Primary inputs Alt'!$C$17,0,(SUM(OFFSET($K$114:$K$163,0,BH$2-$K$2-$D47+1)))*$F47))</f>
        <v>0</v>
      </c>
    </row>
    <row r="48" spans="1:60">
      <c r="A48" s="104"/>
      <c r="B48" s="104"/>
      <c r="C48" s="104"/>
      <c r="D48" s="167">
        <v>42</v>
      </c>
      <c r="E48" t="s">
        <v>236</v>
      </c>
      <c r="F48" s="104">
        <f ca="1">OFFSET('Primary inputs Alt'!$E$12,0,'Calculations Alt'!$D48-1)</f>
        <v>0</v>
      </c>
      <c r="G48" s="104"/>
      <c r="H48" s="104"/>
      <c r="I48" s="104"/>
      <c r="J48" s="104"/>
      <c r="K48" s="125" t="str">
        <f ca="1">IF(K$2-$K$2&lt;$D48-1," ",IF(K$2-$K$2+1&gt;'Primary inputs Alt'!$C$17,0,(SUM(OFFSET($K$114:$K$163,0,K$2-$K$2-$D48+1)))*$F48))</f>
        <v xml:space="preserve"> </v>
      </c>
      <c r="L48" s="125" t="str">
        <f ca="1">IF(L$2-$K$2&lt;$D48-1," ",IF(L$2-$K$2+1&gt;'Primary inputs Alt'!$C$17,0,(SUM(OFFSET($K$114:$K$163,0,L$2-$K$2-$D48+1)))*$F48))</f>
        <v xml:space="preserve"> </v>
      </c>
      <c r="M48" s="125" t="str">
        <f ca="1">IF(M$2-$K$2&lt;$D48-1," ",IF(M$2-$K$2+1&gt;'Primary inputs Alt'!$C$17,0,(SUM(OFFSET($K$114:$K$163,0,M$2-$K$2-$D48+1)))*$F48))</f>
        <v xml:space="preserve"> </v>
      </c>
      <c r="N48" s="125" t="str">
        <f ca="1">IF(N$2-$K$2&lt;$D48-1," ",IF(N$2-$K$2+1&gt;'Primary inputs Alt'!$C$17,0,(SUM(OFFSET($K$114:$K$163,0,N$2-$K$2-$D48+1)))*$F48))</f>
        <v xml:space="preserve"> </v>
      </c>
      <c r="O48" s="125" t="str">
        <f ca="1">IF(O$2-$K$2&lt;$D48-1," ",IF(O$2-$K$2+1&gt;'Primary inputs Alt'!$C$17,0,(SUM(OFFSET($K$114:$K$163,0,O$2-$K$2-$D48+1)))*$F48))</f>
        <v xml:space="preserve"> </v>
      </c>
      <c r="P48" s="125" t="str">
        <f ca="1">IF(P$2-$K$2&lt;$D48-1," ",IF(P$2-$K$2+1&gt;'Primary inputs Alt'!$C$17,0,(SUM(OFFSET($K$114:$K$163,0,P$2-$K$2-$D48+1)))*$F48))</f>
        <v xml:space="preserve"> </v>
      </c>
      <c r="Q48" s="125" t="str">
        <f ca="1">IF(Q$2-$K$2&lt;$D48-1," ",IF(Q$2-$K$2+1&gt;'Primary inputs Alt'!$C$17,0,(SUM(OFFSET($K$114:$K$163,0,Q$2-$K$2-$D48+1)))*$F48))</f>
        <v xml:space="preserve"> </v>
      </c>
      <c r="R48" s="125" t="str">
        <f ca="1">IF(R$2-$K$2&lt;$D48-1," ",IF(R$2-$K$2+1&gt;'Primary inputs Alt'!$C$17,0,(SUM(OFFSET($K$114:$K$163,0,R$2-$K$2-$D48+1)))*$F48))</f>
        <v xml:space="preserve"> </v>
      </c>
      <c r="S48" s="125" t="str">
        <f ca="1">IF(S$2-$K$2&lt;$D48-1," ",IF(S$2-$K$2+1&gt;'Primary inputs Alt'!$C$17,0,(SUM(OFFSET($K$114:$K$163,0,S$2-$K$2-$D48+1)))*$F48))</f>
        <v xml:space="preserve"> </v>
      </c>
      <c r="T48" s="125" t="str">
        <f ca="1">IF(T$2-$K$2&lt;$D48-1," ",IF(T$2-$K$2+1&gt;'Primary inputs Alt'!$C$17,0,(SUM(OFFSET($K$114:$K$163,0,T$2-$K$2-$D48+1)))*$F48))</f>
        <v xml:space="preserve"> </v>
      </c>
      <c r="U48" s="125" t="str">
        <f ca="1">IF(U$2-$K$2&lt;$D48-1," ",IF(U$2-$K$2+1&gt;'Primary inputs Alt'!$C$17,0,(SUM(OFFSET($K$114:$K$163,0,U$2-$K$2-$D48+1)))*$F48))</f>
        <v xml:space="preserve"> </v>
      </c>
      <c r="V48" s="125" t="str">
        <f ca="1">IF(V$2-$K$2&lt;$D48-1," ",IF(V$2-$K$2+1&gt;'Primary inputs Alt'!$C$17,0,(SUM(OFFSET($K$114:$K$163,0,V$2-$K$2-$D48+1)))*$F48))</f>
        <v xml:space="preserve"> </v>
      </c>
      <c r="W48" s="125" t="str">
        <f ca="1">IF(W$2-$K$2&lt;$D48-1," ",IF(W$2-$K$2+1&gt;'Primary inputs Alt'!$C$17,0,(SUM(OFFSET($K$114:$K$163,0,W$2-$K$2-$D48+1)))*$F48))</f>
        <v xml:space="preserve"> </v>
      </c>
      <c r="X48" s="125" t="str">
        <f ca="1">IF(X$2-$K$2&lt;$D48-1," ",IF(X$2-$K$2+1&gt;'Primary inputs Alt'!$C$17,0,(SUM(OFFSET($K$114:$K$163,0,X$2-$K$2-$D48+1)))*$F48))</f>
        <v xml:space="preserve"> </v>
      </c>
      <c r="Y48" s="125" t="str">
        <f ca="1">IF(Y$2-$K$2&lt;$D48-1," ",IF(Y$2-$K$2+1&gt;'Primary inputs Alt'!$C$17,0,(SUM(OFFSET($K$114:$K$163,0,Y$2-$K$2-$D48+1)))*$F48))</f>
        <v xml:space="preserve"> </v>
      </c>
      <c r="Z48" s="125" t="str">
        <f ca="1">IF(Z$2-$K$2&lt;$D48-1," ",IF(Z$2-$K$2+1&gt;'Primary inputs Alt'!$C$17,0,(SUM(OFFSET($K$114:$K$163,0,Z$2-$K$2-$D48+1)))*$F48))</f>
        <v xml:space="preserve"> </v>
      </c>
      <c r="AA48" s="125" t="str">
        <f ca="1">IF(AA$2-$K$2&lt;$D48-1," ",IF(AA$2-$K$2+1&gt;'Primary inputs Alt'!$C$17,0,(SUM(OFFSET($K$114:$K$163,0,AA$2-$K$2-$D48+1)))*$F48))</f>
        <v xml:space="preserve"> </v>
      </c>
      <c r="AB48" s="125" t="str">
        <f ca="1">IF(AB$2-$K$2&lt;$D48-1," ",IF(AB$2-$K$2+1&gt;'Primary inputs Alt'!$C$17,0,(SUM(OFFSET($K$114:$K$163,0,AB$2-$K$2-$D48+1)))*$F48))</f>
        <v xml:space="preserve"> </v>
      </c>
      <c r="AC48" s="125" t="str">
        <f ca="1">IF(AC$2-$K$2&lt;$D48-1," ",IF(AC$2-$K$2+1&gt;'Primary inputs Alt'!$C$17,0,(SUM(OFFSET($K$114:$K$163,0,AC$2-$K$2-$D48+1)))*$F48))</f>
        <v xml:space="preserve"> </v>
      </c>
      <c r="AD48" s="125" t="str">
        <f ca="1">IF(AD$2-$K$2&lt;$D48-1," ",IF(AD$2-$K$2+1&gt;'Primary inputs Alt'!$C$17,0,(SUM(OFFSET($K$114:$K$163,0,AD$2-$K$2-$D48+1)))*$F48))</f>
        <v xml:space="preserve"> </v>
      </c>
      <c r="AE48" s="125" t="str">
        <f ca="1">IF(AE$2-$K$2&lt;$D48-1," ",IF(AE$2-$K$2+1&gt;'Primary inputs Alt'!$C$17,0,(SUM(OFFSET($K$114:$K$163,0,AE$2-$K$2-$D48+1)))*$F48))</f>
        <v xml:space="preserve"> </v>
      </c>
      <c r="AF48" s="125" t="str">
        <f ca="1">IF(AF$2-$K$2&lt;$D48-1," ",IF(AF$2-$K$2+1&gt;'Primary inputs Alt'!$C$17,0,(SUM(OFFSET($K$114:$K$163,0,AF$2-$K$2-$D48+1)))*$F48))</f>
        <v xml:space="preserve"> </v>
      </c>
      <c r="AG48" s="125" t="str">
        <f ca="1">IF(AG$2-$K$2&lt;$D48-1," ",IF(AG$2-$K$2+1&gt;'Primary inputs Alt'!$C$17,0,(SUM(OFFSET($K$114:$K$163,0,AG$2-$K$2-$D48+1)))*$F48))</f>
        <v xml:space="preserve"> </v>
      </c>
      <c r="AH48" s="125" t="str">
        <f ca="1">IF(AH$2-$K$2&lt;$D48-1," ",IF(AH$2-$K$2+1&gt;'Primary inputs Alt'!$C$17,0,(SUM(OFFSET($K$114:$K$163,0,AH$2-$K$2-$D48+1)))*$F48))</f>
        <v xml:space="preserve"> </v>
      </c>
      <c r="AI48" s="125" t="str">
        <f ca="1">IF(AI$2-$K$2&lt;$D48-1," ",IF(AI$2-$K$2+1&gt;'Primary inputs Alt'!$C$17,0,(SUM(OFFSET($K$114:$K$163,0,AI$2-$K$2-$D48+1)))*$F48))</f>
        <v xml:space="preserve"> </v>
      </c>
      <c r="AJ48" s="125" t="str">
        <f ca="1">IF(AJ$2-$K$2&lt;$D48-1," ",IF(AJ$2-$K$2+1&gt;'Primary inputs Alt'!$C$17,0,(SUM(OFFSET($K$114:$K$163,0,AJ$2-$K$2-$D48+1)))*$F48))</f>
        <v xml:space="preserve"> </v>
      </c>
      <c r="AK48" s="125" t="str">
        <f ca="1">IF(AK$2-$K$2&lt;$D48-1," ",IF(AK$2-$K$2+1&gt;'Primary inputs Alt'!$C$17,0,(SUM(OFFSET($K$114:$K$163,0,AK$2-$K$2-$D48+1)))*$F48))</f>
        <v xml:space="preserve"> </v>
      </c>
      <c r="AL48" s="125" t="str">
        <f ca="1">IF(AL$2-$K$2&lt;$D48-1," ",IF(AL$2-$K$2+1&gt;'Primary inputs Alt'!$C$17,0,(SUM(OFFSET($K$114:$K$163,0,AL$2-$K$2-$D48+1)))*$F48))</f>
        <v xml:space="preserve"> </v>
      </c>
      <c r="AM48" s="125" t="str">
        <f ca="1">IF(AM$2-$K$2&lt;$D48-1," ",IF(AM$2-$K$2+1&gt;'Primary inputs Alt'!$C$17,0,(SUM(OFFSET($K$114:$K$163,0,AM$2-$K$2-$D48+1)))*$F48))</f>
        <v xml:space="preserve"> </v>
      </c>
      <c r="AN48" s="125" t="str">
        <f ca="1">IF(AN$2-$K$2&lt;$D48-1," ",IF(AN$2-$K$2+1&gt;'Primary inputs Alt'!$C$17,0,(SUM(OFFSET($K$114:$K$163,0,AN$2-$K$2-$D48+1)))*$F48))</f>
        <v xml:space="preserve"> </v>
      </c>
      <c r="AO48" s="125" t="str">
        <f ca="1">IF(AO$2-$K$2&lt;$D48-1," ",IF(AO$2-$K$2+1&gt;'Primary inputs Alt'!$C$17,0,(SUM(OFFSET($K$114:$K$163,0,AO$2-$K$2-$D48+1)))*$F48))</f>
        <v xml:space="preserve"> </v>
      </c>
      <c r="AP48" s="125" t="str">
        <f ca="1">IF(AP$2-$K$2&lt;$D48-1," ",IF(AP$2-$K$2+1&gt;'Primary inputs Alt'!$C$17,0,(SUM(OFFSET($K$114:$K$163,0,AP$2-$K$2-$D48+1)))*$F48))</f>
        <v xml:space="preserve"> </v>
      </c>
      <c r="AQ48" s="125" t="str">
        <f ca="1">IF(AQ$2-$K$2&lt;$D48-1," ",IF(AQ$2-$K$2+1&gt;'Primary inputs Alt'!$C$17,0,(SUM(OFFSET($K$114:$K$163,0,AQ$2-$K$2-$D48+1)))*$F48))</f>
        <v xml:space="preserve"> </v>
      </c>
      <c r="AR48" s="125" t="str">
        <f ca="1">IF(AR$2-$K$2&lt;$D48-1," ",IF(AR$2-$K$2+1&gt;'Primary inputs Alt'!$C$17,0,(SUM(OFFSET($K$114:$K$163,0,AR$2-$K$2-$D48+1)))*$F48))</f>
        <v xml:space="preserve"> </v>
      </c>
      <c r="AS48" s="125" t="str">
        <f ca="1">IF(AS$2-$K$2&lt;$D48-1," ",IF(AS$2-$K$2+1&gt;'Primary inputs Alt'!$C$17,0,(SUM(OFFSET($K$114:$K$163,0,AS$2-$K$2-$D48+1)))*$F48))</f>
        <v xml:space="preserve"> </v>
      </c>
      <c r="AT48" s="125" t="str">
        <f ca="1">IF(AT$2-$K$2&lt;$D48-1," ",IF(AT$2-$K$2+1&gt;'Primary inputs Alt'!$C$17,0,(SUM(OFFSET($K$114:$K$163,0,AT$2-$K$2-$D48+1)))*$F48))</f>
        <v xml:space="preserve"> </v>
      </c>
      <c r="AU48" s="125" t="str">
        <f ca="1">IF(AU$2-$K$2&lt;$D48-1," ",IF(AU$2-$K$2+1&gt;'Primary inputs Alt'!$C$17,0,(SUM(OFFSET($K$114:$K$163,0,AU$2-$K$2-$D48+1)))*$F48))</f>
        <v xml:space="preserve"> </v>
      </c>
      <c r="AV48" s="125" t="str">
        <f ca="1">IF(AV$2-$K$2&lt;$D48-1," ",IF(AV$2-$K$2+1&gt;'Primary inputs Alt'!$C$17,0,(SUM(OFFSET($K$114:$K$163,0,AV$2-$K$2-$D48+1)))*$F48))</f>
        <v xml:space="preserve"> </v>
      </c>
      <c r="AW48" s="125" t="str">
        <f ca="1">IF(AW$2-$K$2&lt;$D48-1," ",IF(AW$2-$K$2+1&gt;'Primary inputs Alt'!$C$17,0,(SUM(OFFSET($K$114:$K$163,0,AW$2-$K$2-$D48+1)))*$F48))</f>
        <v xml:space="preserve"> </v>
      </c>
      <c r="AX48" s="125" t="str">
        <f ca="1">IF(AX$2-$K$2&lt;$D48-1," ",IF(AX$2-$K$2+1&gt;'Primary inputs Alt'!$C$17,0,(SUM(OFFSET($K$114:$K$163,0,AX$2-$K$2-$D48+1)))*$F48))</f>
        <v xml:space="preserve"> </v>
      </c>
      <c r="AY48" s="125" t="str">
        <f ca="1">IF(AY$2-$K$2&lt;$D48-1," ",IF(AY$2-$K$2+1&gt;'Primary inputs Alt'!$C$17,0,(SUM(OFFSET($K$114:$K$163,0,AY$2-$K$2-$D48+1)))*$F48))</f>
        <v xml:space="preserve"> </v>
      </c>
      <c r="AZ48" s="125">
        <f ca="1">IF(AZ$2-$K$2&lt;$D48-1," ",IF(AZ$2-$K$2+1&gt;'Primary inputs Alt'!$C$17,0,(SUM(OFFSET($K$114:$K$163,0,AZ$2-$K$2-$D48+1)))*$F48))</f>
        <v>0</v>
      </c>
      <c r="BA48" s="125">
        <f ca="1">IF(BA$2-$K$2&lt;$D48-1," ",IF(BA$2-$K$2+1&gt;'Primary inputs Alt'!$C$17,0,(SUM(OFFSET($K$114:$K$163,0,BA$2-$K$2-$D48+1)))*$F48))</f>
        <v>0</v>
      </c>
      <c r="BB48" s="125">
        <f ca="1">IF(BB$2-$K$2&lt;$D48-1," ",IF(BB$2-$K$2+1&gt;'Primary inputs Alt'!$C$17,0,(SUM(OFFSET($K$114:$K$163,0,BB$2-$K$2-$D48+1)))*$F48))</f>
        <v>0</v>
      </c>
      <c r="BC48" s="125">
        <f ca="1">IF(BC$2-$K$2&lt;$D48-1," ",IF(BC$2-$K$2+1&gt;'Primary inputs Alt'!$C$17,0,(SUM(OFFSET($K$114:$K$163,0,BC$2-$K$2-$D48+1)))*$F48))</f>
        <v>0</v>
      </c>
      <c r="BD48" s="125">
        <f ca="1">IF(BD$2-$K$2&lt;$D48-1," ",IF(BD$2-$K$2+1&gt;'Primary inputs Alt'!$C$17,0,(SUM(OFFSET($K$114:$K$163,0,BD$2-$K$2-$D48+1)))*$F48))</f>
        <v>0</v>
      </c>
      <c r="BE48" s="125">
        <f ca="1">IF(BE$2-$K$2&lt;$D48-1," ",IF(BE$2-$K$2+1&gt;'Primary inputs Alt'!$C$17,0,(SUM(OFFSET($K$114:$K$163,0,BE$2-$K$2-$D48+1)))*$F48))</f>
        <v>0</v>
      </c>
      <c r="BF48" s="125">
        <f ca="1">IF(BF$2-$K$2&lt;$D48-1," ",IF(BF$2-$K$2+1&gt;'Primary inputs Alt'!$C$17,0,(SUM(OFFSET($K$114:$K$163,0,BF$2-$K$2-$D48+1)))*$F48))</f>
        <v>0</v>
      </c>
      <c r="BG48" s="125">
        <f ca="1">IF(BG$2-$K$2&lt;$D48-1," ",IF(BG$2-$K$2+1&gt;'Primary inputs Alt'!$C$17,0,(SUM(OFFSET($K$114:$K$163,0,BG$2-$K$2-$D48+1)))*$F48))</f>
        <v>0</v>
      </c>
      <c r="BH48" s="125">
        <f ca="1">IF(BH$2-$K$2&lt;$D48-1," ",IF(BH$2-$K$2+1&gt;'Primary inputs Alt'!$C$17,0,(SUM(OFFSET($K$114:$K$163,0,BH$2-$K$2-$D48+1)))*$F48))</f>
        <v>0</v>
      </c>
    </row>
    <row r="49" spans="1:60">
      <c r="A49" s="104"/>
      <c r="B49" s="104"/>
      <c r="C49" s="104"/>
      <c r="D49" s="167">
        <v>43</v>
      </c>
      <c r="E49" t="s">
        <v>237</v>
      </c>
      <c r="F49" s="104">
        <f ca="1">OFFSET('Primary inputs Alt'!$E$12,0,'Calculations Alt'!$D49-1)</f>
        <v>0</v>
      </c>
      <c r="G49" s="104"/>
      <c r="H49" s="104"/>
      <c r="I49" s="104"/>
      <c r="J49" s="104"/>
      <c r="K49" s="125" t="str">
        <f ca="1">IF(K$2-$K$2&lt;$D49-1," ",IF(K$2-$K$2+1&gt;'Primary inputs Alt'!$C$17,0,(SUM(OFFSET($K$114:$K$163,0,K$2-$K$2-$D49+1)))*$F49))</f>
        <v xml:space="preserve"> </v>
      </c>
      <c r="L49" s="125" t="str">
        <f ca="1">IF(L$2-$K$2&lt;$D49-1," ",IF(L$2-$K$2+1&gt;'Primary inputs Alt'!$C$17,0,(SUM(OFFSET($K$114:$K$163,0,L$2-$K$2-$D49+1)))*$F49))</f>
        <v xml:space="preserve"> </v>
      </c>
      <c r="M49" s="125" t="str">
        <f ca="1">IF(M$2-$K$2&lt;$D49-1," ",IF(M$2-$K$2+1&gt;'Primary inputs Alt'!$C$17,0,(SUM(OFFSET($K$114:$K$163,0,M$2-$K$2-$D49+1)))*$F49))</f>
        <v xml:space="preserve"> </v>
      </c>
      <c r="N49" s="125" t="str">
        <f ca="1">IF(N$2-$K$2&lt;$D49-1," ",IF(N$2-$K$2+1&gt;'Primary inputs Alt'!$C$17,0,(SUM(OFFSET($K$114:$K$163,0,N$2-$K$2-$D49+1)))*$F49))</f>
        <v xml:space="preserve"> </v>
      </c>
      <c r="O49" s="125" t="str">
        <f ca="1">IF(O$2-$K$2&lt;$D49-1," ",IF(O$2-$K$2+1&gt;'Primary inputs Alt'!$C$17,0,(SUM(OFFSET($K$114:$K$163,0,O$2-$K$2-$D49+1)))*$F49))</f>
        <v xml:space="preserve"> </v>
      </c>
      <c r="P49" s="125" t="str">
        <f ca="1">IF(P$2-$K$2&lt;$D49-1," ",IF(P$2-$K$2+1&gt;'Primary inputs Alt'!$C$17,0,(SUM(OFFSET($K$114:$K$163,0,P$2-$K$2-$D49+1)))*$F49))</f>
        <v xml:space="preserve"> </v>
      </c>
      <c r="Q49" s="125" t="str">
        <f ca="1">IF(Q$2-$K$2&lt;$D49-1," ",IF(Q$2-$K$2+1&gt;'Primary inputs Alt'!$C$17,0,(SUM(OFFSET($K$114:$K$163,0,Q$2-$K$2-$D49+1)))*$F49))</f>
        <v xml:space="preserve"> </v>
      </c>
      <c r="R49" s="125" t="str">
        <f ca="1">IF(R$2-$K$2&lt;$D49-1," ",IF(R$2-$K$2+1&gt;'Primary inputs Alt'!$C$17,0,(SUM(OFFSET($K$114:$K$163,0,R$2-$K$2-$D49+1)))*$F49))</f>
        <v xml:space="preserve"> </v>
      </c>
      <c r="S49" s="125" t="str">
        <f ca="1">IF(S$2-$K$2&lt;$D49-1," ",IF(S$2-$K$2+1&gt;'Primary inputs Alt'!$C$17,0,(SUM(OFFSET($K$114:$K$163,0,S$2-$K$2-$D49+1)))*$F49))</f>
        <v xml:space="preserve"> </v>
      </c>
      <c r="T49" s="125" t="str">
        <f ca="1">IF(T$2-$K$2&lt;$D49-1," ",IF(T$2-$K$2+1&gt;'Primary inputs Alt'!$C$17,0,(SUM(OFFSET($K$114:$K$163,0,T$2-$K$2-$D49+1)))*$F49))</f>
        <v xml:space="preserve"> </v>
      </c>
      <c r="U49" s="125" t="str">
        <f ca="1">IF(U$2-$K$2&lt;$D49-1," ",IF(U$2-$K$2+1&gt;'Primary inputs Alt'!$C$17,0,(SUM(OFFSET($K$114:$K$163,0,U$2-$K$2-$D49+1)))*$F49))</f>
        <v xml:space="preserve"> </v>
      </c>
      <c r="V49" s="125" t="str">
        <f ca="1">IF(V$2-$K$2&lt;$D49-1," ",IF(V$2-$K$2+1&gt;'Primary inputs Alt'!$C$17,0,(SUM(OFFSET($K$114:$K$163,0,V$2-$K$2-$D49+1)))*$F49))</f>
        <v xml:space="preserve"> </v>
      </c>
      <c r="W49" s="125" t="str">
        <f ca="1">IF(W$2-$K$2&lt;$D49-1," ",IF(W$2-$K$2+1&gt;'Primary inputs Alt'!$C$17,0,(SUM(OFFSET($K$114:$K$163,0,W$2-$K$2-$D49+1)))*$F49))</f>
        <v xml:space="preserve"> </v>
      </c>
      <c r="X49" s="125" t="str">
        <f ca="1">IF(X$2-$K$2&lt;$D49-1," ",IF(X$2-$K$2+1&gt;'Primary inputs Alt'!$C$17,0,(SUM(OFFSET($K$114:$K$163,0,X$2-$K$2-$D49+1)))*$F49))</f>
        <v xml:space="preserve"> </v>
      </c>
      <c r="Y49" s="125" t="str">
        <f ca="1">IF(Y$2-$K$2&lt;$D49-1," ",IF(Y$2-$K$2+1&gt;'Primary inputs Alt'!$C$17,0,(SUM(OFFSET($K$114:$K$163,0,Y$2-$K$2-$D49+1)))*$F49))</f>
        <v xml:space="preserve"> </v>
      </c>
      <c r="Z49" s="125" t="str">
        <f ca="1">IF(Z$2-$K$2&lt;$D49-1," ",IF(Z$2-$K$2+1&gt;'Primary inputs Alt'!$C$17,0,(SUM(OFFSET($K$114:$K$163,0,Z$2-$K$2-$D49+1)))*$F49))</f>
        <v xml:space="preserve"> </v>
      </c>
      <c r="AA49" s="125" t="str">
        <f ca="1">IF(AA$2-$K$2&lt;$D49-1," ",IF(AA$2-$K$2+1&gt;'Primary inputs Alt'!$C$17,0,(SUM(OFFSET($K$114:$K$163,0,AA$2-$K$2-$D49+1)))*$F49))</f>
        <v xml:space="preserve"> </v>
      </c>
      <c r="AB49" s="125" t="str">
        <f ca="1">IF(AB$2-$K$2&lt;$D49-1," ",IF(AB$2-$K$2+1&gt;'Primary inputs Alt'!$C$17,0,(SUM(OFFSET($K$114:$K$163,0,AB$2-$K$2-$D49+1)))*$F49))</f>
        <v xml:space="preserve"> </v>
      </c>
      <c r="AC49" s="125" t="str">
        <f ca="1">IF(AC$2-$K$2&lt;$D49-1," ",IF(AC$2-$K$2+1&gt;'Primary inputs Alt'!$C$17,0,(SUM(OFFSET($K$114:$K$163,0,AC$2-$K$2-$D49+1)))*$F49))</f>
        <v xml:space="preserve"> </v>
      </c>
      <c r="AD49" s="125" t="str">
        <f ca="1">IF(AD$2-$K$2&lt;$D49-1," ",IF(AD$2-$K$2+1&gt;'Primary inputs Alt'!$C$17,0,(SUM(OFFSET($K$114:$K$163,0,AD$2-$K$2-$D49+1)))*$F49))</f>
        <v xml:space="preserve"> </v>
      </c>
      <c r="AE49" s="125" t="str">
        <f ca="1">IF(AE$2-$K$2&lt;$D49-1," ",IF(AE$2-$K$2+1&gt;'Primary inputs Alt'!$C$17,0,(SUM(OFFSET($K$114:$K$163,0,AE$2-$K$2-$D49+1)))*$F49))</f>
        <v xml:space="preserve"> </v>
      </c>
      <c r="AF49" s="125" t="str">
        <f ca="1">IF(AF$2-$K$2&lt;$D49-1," ",IF(AF$2-$K$2+1&gt;'Primary inputs Alt'!$C$17,0,(SUM(OFFSET($K$114:$K$163,0,AF$2-$K$2-$D49+1)))*$F49))</f>
        <v xml:space="preserve"> </v>
      </c>
      <c r="AG49" s="125" t="str">
        <f ca="1">IF(AG$2-$K$2&lt;$D49-1," ",IF(AG$2-$K$2+1&gt;'Primary inputs Alt'!$C$17,0,(SUM(OFFSET($K$114:$K$163,0,AG$2-$K$2-$D49+1)))*$F49))</f>
        <v xml:space="preserve"> </v>
      </c>
      <c r="AH49" s="125" t="str">
        <f ca="1">IF(AH$2-$K$2&lt;$D49-1," ",IF(AH$2-$K$2+1&gt;'Primary inputs Alt'!$C$17,0,(SUM(OFFSET($K$114:$K$163,0,AH$2-$K$2-$D49+1)))*$F49))</f>
        <v xml:space="preserve"> </v>
      </c>
      <c r="AI49" s="125" t="str">
        <f ca="1">IF(AI$2-$K$2&lt;$D49-1," ",IF(AI$2-$K$2+1&gt;'Primary inputs Alt'!$C$17,0,(SUM(OFFSET($K$114:$K$163,0,AI$2-$K$2-$D49+1)))*$F49))</f>
        <v xml:space="preserve"> </v>
      </c>
      <c r="AJ49" s="125" t="str">
        <f ca="1">IF(AJ$2-$K$2&lt;$D49-1," ",IF(AJ$2-$K$2+1&gt;'Primary inputs Alt'!$C$17,0,(SUM(OFFSET($K$114:$K$163,0,AJ$2-$K$2-$D49+1)))*$F49))</f>
        <v xml:space="preserve"> </v>
      </c>
      <c r="AK49" s="125" t="str">
        <f ca="1">IF(AK$2-$K$2&lt;$D49-1," ",IF(AK$2-$K$2+1&gt;'Primary inputs Alt'!$C$17,0,(SUM(OFFSET($K$114:$K$163,0,AK$2-$K$2-$D49+1)))*$F49))</f>
        <v xml:space="preserve"> </v>
      </c>
      <c r="AL49" s="125" t="str">
        <f ca="1">IF(AL$2-$K$2&lt;$D49-1," ",IF(AL$2-$K$2+1&gt;'Primary inputs Alt'!$C$17,0,(SUM(OFFSET($K$114:$K$163,0,AL$2-$K$2-$D49+1)))*$F49))</f>
        <v xml:space="preserve"> </v>
      </c>
      <c r="AM49" s="125" t="str">
        <f ca="1">IF(AM$2-$K$2&lt;$D49-1," ",IF(AM$2-$K$2+1&gt;'Primary inputs Alt'!$C$17,0,(SUM(OFFSET($K$114:$K$163,0,AM$2-$K$2-$D49+1)))*$F49))</f>
        <v xml:space="preserve"> </v>
      </c>
      <c r="AN49" s="125" t="str">
        <f ca="1">IF(AN$2-$K$2&lt;$D49-1," ",IF(AN$2-$K$2+1&gt;'Primary inputs Alt'!$C$17,0,(SUM(OFFSET($K$114:$K$163,0,AN$2-$K$2-$D49+1)))*$F49))</f>
        <v xml:space="preserve"> </v>
      </c>
      <c r="AO49" s="125" t="str">
        <f ca="1">IF(AO$2-$K$2&lt;$D49-1," ",IF(AO$2-$K$2+1&gt;'Primary inputs Alt'!$C$17,0,(SUM(OFFSET($K$114:$K$163,0,AO$2-$K$2-$D49+1)))*$F49))</f>
        <v xml:space="preserve"> </v>
      </c>
      <c r="AP49" s="125" t="str">
        <f ca="1">IF(AP$2-$K$2&lt;$D49-1," ",IF(AP$2-$K$2+1&gt;'Primary inputs Alt'!$C$17,0,(SUM(OFFSET($K$114:$K$163,0,AP$2-$K$2-$D49+1)))*$F49))</f>
        <v xml:space="preserve"> </v>
      </c>
      <c r="AQ49" s="125" t="str">
        <f ca="1">IF(AQ$2-$K$2&lt;$D49-1," ",IF(AQ$2-$K$2+1&gt;'Primary inputs Alt'!$C$17,0,(SUM(OFFSET($K$114:$K$163,0,AQ$2-$K$2-$D49+1)))*$F49))</f>
        <v xml:space="preserve"> </v>
      </c>
      <c r="AR49" s="125" t="str">
        <f ca="1">IF(AR$2-$K$2&lt;$D49-1," ",IF(AR$2-$K$2+1&gt;'Primary inputs Alt'!$C$17,0,(SUM(OFFSET($K$114:$K$163,0,AR$2-$K$2-$D49+1)))*$F49))</f>
        <v xml:space="preserve"> </v>
      </c>
      <c r="AS49" s="125" t="str">
        <f ca="1">IF(AS$2-$K$2&lt;$D49-1," ",IF(AS$2-$K$2+1&gt;'Primary inputs Alt'!$C$17,0,(SUM(OFFSET($K$114:$K$163,0,AS$2-$K$2-$D49+1)))*$F49))</f>
        <v xml:space="preserve"> </v>
      </c>
      <c r="AT49" s="125" t="str">
        <f ca="1">IF(AT$2-$K$2&lt;$D49-1," ",IF(AT$2-$K$2+1&gt;'Primary inputs Alt'!$C$17,0,(SUM(OFFSET($K$114:$K$163,0,AT$2-$K$2-$D49+1)))*$F49))</f>
        <v xml:space="preserve"> </v>
      </c>
      <c r="AU49" s="125" t="str">
        <f ca="1">IF(AU$2-$K$2&lt;$D49-1," ",IF(AU$2-$K$2+1&gt;'Primary inputs Alt'!$C$17,0,(SUM(OFFSET($K$114:$K$163,0,AU$2-$K$2-$D49+1)))*$F49))</f>
        <v xml:space="preserve"> </v>
      </c>
      <c r="AV49" s="125" t="str">
        <f ca="1">IF(AV$2-$K$2&lt;$D49-1," ",IF(AV$2-$K$2+1&gt;'Primary inputs Alt'!$C$17,0,(SUM(OFFSET($K$114:$K$163,0,AV$2-$K$2-$D49+1)))*$F49))</f>
        <v xml:space="preserve"> </v>
      </c>
      <c r="AW49" s="125" t="str">
        <f ca="1">IF(AW$2-$K$2&lt;$D49-1," ",IF(AW$2-$K$2+1&gt;'Primary inputs Alt'!$C$17,0,(SUM(OFFSET($K$114:$K$163,0,AW$2-$K$2-$D49+1)))*$F49))</f>
        <v xml:space="preserve"> </v>
      </c>
      <c r="AX49" s="125" t="str">
        <f ca="1">IF(AX$2-$K$2&lt;$D49-1," ",IF(AX$2-$K$2+1&gt;'Primary inputs Alt'!$C$17,0,(SUM(OFFSET($K$114:$K$163,0,AX$2-$K$2-$D49+1)))*$F49))</f>
        <v xml:space="preserve"> </v>
      </c>
      <c r="AY49" s="125" t="str">
        <f ca="1">IF(AY$2-$K$2&lt;$D49-1," ",IF(AY$2-$K$2+1&gt;'Primary inputs Alt'!$C$17,0,(SUM(OFFSET($K$114:$K$163,0,AY$2-$K$2-$D49+1)))*$F49))</f>
        <v xml:space="preserve"> </v>
      </c>
      <c r="AZ49" s="125" t="str">
        <f ca="1">IF(AZ$2-$K$2&lt;$D49-1," ",IF(AZ$2-$K$2+1&gt;'Primary inputs Alt'!$C$17,0,(SUM(OFFSET($K$114:$K$163,0,AZ$2-$K$2-$D49+1)))*$F49))</f>
        <v xml:space="preserve"> </v>
      </c>
      <c r="BA49" s="125">
        <f ca="1">IF(BA$2-$K$2&lt;$D49-1," ",IF(BA$2-$K$2+1&gt;'Primary inputs Alt'!$C$17,0,(SUM(OFFSET($K$114:$K$163,0,BA$2-$K$2-$D49+1)))*$F49))</f>
        <v>0</v>
      </c>
      <c r="BB49" s="125">
        <f ca="1">IF(BB$2-$K$2&lt;$D49-1," ",IF(BB$2-$K$2+1&gt;'Primary inputs Alt'!$C$17,0,(SUM(OFFSET($K$114:$K$163,0,BB$2-$K$2-$D49+1)))*$F49))</f>
        <v>0</v>
      </c>
      <c r="BC49" s="125">
        <f ca="1">IF(BC$2-$K$2&lt;$D49-1," ",IF(BC$2-$K$2+1&gt;'Primary inputs Alt'!$C$17,0,(SUM(OFFSET($K$114:$K$163,0,BC$2-$K$2-$D49+1)))*$F49))</f>
        <v>0</v>
      </c>
      <c r="BD49" s="125">
        <f ca="1">IF(BD$2-$K$2&lt;$D49-1," ",IF(BD$2-$K$2+1&gt;'Primary inputs Alt'!$C$17,0,(SUM(OFFSET($K$114:$K$163,0,BD$2-$K$2-$D49+1)))*$F49))</f>
        <v>0</v>
      </c>
      <c r="BE49" s="125">
        <f ca="1">IF(BE$2-$K$2&lt;$D49-1," ",IF(BE$2-$K$2+1&gt;'Primary inputs Alt'!$C$17,0,(SUM(OFFSET($K$114:$K$163,0,BE$2-$K$2-$D49+1)))*$F49))</f>
        <v>0</v>
      </c>
      <c r="BF49" s="125">
        <f ca="1">IF(BF$2-$K$2&lt;$D49-1," ",IF(BF$2-$K$2+1&gt;'Primary inputs Alt'!$C$17,0,(SUM(OFFSET($K$114:$K$163,0,BF$2-$K$2-$D49+1)))*$F49))</f>
        <v>0</v>
      </c>
      <c r="BG49" s="125">
        <f ca="1">IF(BG$2-$K$2&lt;$D49-1," ",IF(BG$2-$K$2+1&gt;'Primary inputs Alt'!$C$17,0,(SUM(OFFSET($K$114:$K$163,0,BG$2-$K$2-$D49+1)))*$F49))</f>
        <v>0</v>
      </c>
      <c r="BH49" s="125">
        <f ca="1">IF(BH$2-$K$2&lt;$D49-1," ",IF(BH$2-$K$2+1&gt;'Primary inputs Alt'!$C$17,0,(SUM(OFFSET($K$114:$K$163,0,BH$2-$K$2-$D49+1)))*$F49))</f>
        <v>0</v>
      </c>
    </row>
    <row r="50" spans="1:60">
      <c r="A50" s="104"/>
      <c r="B50" s="104"/>
      <c r="C50" s="104"/>
      <c r="D50" s="167">
        <v>44</v>
      </c>
      <c r="E50" t="s">
        <v>238</v>
      </c>
      <c r="F50" s="104">
        <f ca="1">OFFSET('Primary inputs Alt'!$E$12,0,'Calculations Alt'!$D50-1)</f>
        <v>0</v>
      </c>
      <c r="G50" s="104"/>
      <c r="H50" s="104"/>
      <c r="I50" s="104"/>
      <c r="J50" s="104"/>
      <c r="K50" s="125" t="str">
        <f ca="1">IF(K$2-$K$2&lt;$D50-1," ",IF(K$2-$K$2+1&gt;'Primary inputs Alt'!$C$17,0,(SUM(OFFSET($K$114:$K$163,0,K$2-$K$2-$D50+1)))*$F50))</f>
        <v xml:space="preserve"> </v>
      </c>
      <c r="L50" s="125" t="str">
        <f ca="1">IF(L$2-$K$2&lt;$D50-1," ",IF(L$2-$K$2+1&gt;'Primary inputs Alt'!$C$17,0,(SUM(OFFSET($K$114:$K$163,0,L$2-$K$2-$D50+1)))*$F50))</f>
        <v xml:space="preserve"> </v>
      </c>
      <c r="M50" s="125" t="str">
        <f ca="1">IF(M$2-$K$2&lt;$D50-1," ",IF(M$2-$K$2+1&gt;'Primary inputs Alt'!$C$17,0,(SUM(OFFSET($K$114:$K$163,0,M$2-$K$2-$D50+1)))*$F50))</f>
        <v xml:space="preserve"> </v>
      </c>
      <c r="N50" s="125" t="str">
        <f ca="1">IF(N$2-$K$2&lt;$D50-1," ",IF(N$2-$K$2+1&gt;'Primary inputs Alt'!$C$17,0,(SUM(OFFSET($K$114:$K$163,0,N$2-$K$2-$D50+1)))*$F50))</f>
        <v xml:space="preserve"> </v>
      </c>
      <c r="O50" s="125" t="str">
        <f ca="1">IF(O$2-$K$2&lt;$D50-1," ",IF(O$2-$K$2+1&gt;'Primary inputs Alt'!$C$17,0,(SUM(OFFSET($K$114:$K$163,0,O$2-$K$2-$D50+1)))*$F50))</f>
        <v xml:space="preserve"> </v>
      </c>
      <c r="P50" s="125" t="str">
        <f ca="1">IF(P$2-$K$2&lt;$D50-1," ",IF(P$2-$K$2+1&gt;'Primary inputs Alt'!$C$17,0,(SUM(OFFSET($K$114:$K$163,0,P$2-$K$2-$D50+1)))*$F50))</f>
        <v xml:space="preserve"> </v>
      </c>
      <c r="Q50" s="125" t="str">
        <f ca="1">IF(Q$2-$K$2&lt;$D50-1," ",IF(Q$2-$K$2+1&gt;'Primary inputs Alt'!$C$17,0,(SUM(OFFSET($K$114:$K$163,0,Q$2-$K$2-$D50+1)))*$F50))</f>
        <v xml:space="preserve"> </v>
      </c>
      <c r="R50" s="125" t="str">
        <f ca="1">IF(R$2-$K$2&lt;$D50-1," ",IF(R$2-$K$2+1&gt;'Primary inputs Alt'!$C$17,0,(SUM(OFFSET($K$114:$K$163,0,R$2-$K$2-$D50+1)))*$F50))</f>
        <v xml:space="preserve"> </v>
      </c>
      <c r="S50" s="125" t="str">
        <f ca="1">IF(S$2-$K$2&lt;$D50-1," ",IF(S$2-$K$2+1&gt;'Primary inputs Alt'!$C$17,0,(SUM(OFFSET($K$114:$K$163,0,S$2-$K$2-$D50+1)))*$F50))</f>
        <v xml:space="preserve"> </v>
      </c>
      <c r="T50" s="125" t="str">
        <f ca="1">IF(T$2-$K$2&lt;$D50-1," ",IF(T$2-$K$2+1&gt;'Primary inputs Alt'!$C$17,0,(SUM(OFFSET($K$114:$K$163,0,T$2-$K$2-$D50+1)))*$F50))</f>
        <v xml:space="preserve"> </v>
      </c>
      <c r="U50" s="125" t="str">
        <f ca="1">IF(U$2-$K$2&lt;$D50-1," ",IF(U$2-$K$2+1&gt;'Primary inputs Alt'!$C$17,0,(SUM(OFFSET($K$114:$K$163,0,U$2-$K$2-$D50+1)))*$F50))</f>
        <v xml:space="preserve"> </v>
      </c>
      <c r="V50" s="125" t="str">
        <f ca="1">IF(V$2-$K$2&lt;$D50-1," ",IF(V$2-$K$2+1&gt;'Primary inputs Alt'!$C$17,0,(SUM(OFFSET($K$114:$K$163,0,V$2-$K$2-$D50+1)))*$F50))</f>
        <v xml:space="preserve"> </v>
      </c>
      <c r="W50" s="125" t="str">
        <f ca="1">IF(W$2-$K$2&lt;$D50-1," ",IF(W$2-$K$2+1&gt;'Primary inputs Alt'!$C$17,0,(SUM(OFFSET($K$114:$K$163,0,W$2-$K$2-$D50+1)))*$F50))</f>
        <v xml:space="preserve"> </v>
      </c>
      <c r="X50" s="125" t="str">
        <f ca="1">IF(X$2-$K$2&lt;$D50-1," ",IF(X$2-$K$2+1&gt;'Primary inputs Alt'!$C$17,0,(SUM(OFFSET($K$114:$K$163,0,X$2-$K$2-$D50+1)))*$F50))</f>
        <v xml:space="preserve"> </v>
      </c>
      <c r="Y50" s="125" t="str">
        <f ca="1">IF(Y$2-$K$2&lt;$D50-1," ",IF(Y$2-$K$2+1&gt;'Primary inputs Alt'!$C$17,0,(SUM(OFFSET($K$114:$K$163,0,Y$2-$K$2-$D50+1)))*$F50))</f>
        <v xml:space="preserve"> </v>
      </c>
      <c r="Z50" s="125" t="str">
        <f ca="1">IF(Z$2-$K$2&lt;$D50-1," ",IF(Z$2-$K$2+1&gt;'Primary inputs Alt'!$C$17,0,(SUM(OFFSET($K$114:$K$163,0,Z$2-$K$2-$D50+1)))*$F50))</f>
        <v xml:space="preserve"> </v>
      </c>
      <c r="AA50" s="125" t="str">
        <f ca="1">IF(AA$2-$K$2&lt;$D50-1," ",IF(AA$2-$K$2+1&gt;'Primary inputs Alt'!$C$17,0,(SUM(OFFSET($K$114:$K$163,0,AA$2-$K$2-$D50+1)))*$F50))</f>
        <v xml:space="preserve"> </v>
      </c>
      <c r="AB50" s="125" t="str">
        <f ca="1">IF(AB$2-$K$2&lt;$D50-1," ",IF(AB$2-$K$2+1&gt;'Primary inputs Alt'!$C$17,0,(SUM(OFFSET($K$114:$K$163,0,AB$2-$K$2-$D50+1)))*$F50))</f>
        <v xml:space="preserve"> </v>
      </c>
      <c r="AC50" s="125" t="str">
        <f ca="1">IF(AC$2-$K$2&lt;$D50-1," ",IF(AC$2-$K$2+1&gt;'Primary inputs Alt'!$C$17,0,(SUM(OFFSET($K$114:$K$163,0,AC$2-$K$2-$D50+1)))*$F50))</f>
        <v xml:space="preserve"> </v>
      </c>
      <c r="AD50" s="125" t="str">
        <f ca="1">IF(AD$2-$K$2&lt;$D50-1," ",IF(AD$2-$K$2+1&gt;'Primary inputs Alt'!$C$17,0,(SUM(OFFSET($K$114:$K$163,0,AD$2-$K$2-$D50+1)))*$F50))</f>
        <v xml:space="preserve"> </v>
      </c>
      <c r="AE50" s="125" t="str">
        <f ca="1">IF(AE$2-$K$2&lt;$D50-1," ",IF(AE$2-$K$2+1&gt;'Primary inputs Alt'!$C$17,0,(SUM(OFFSET($K$114:$K$163,0,AE$2-$K$2-$D50+1)))*$F50))</f>
        <v xml:space="preserve"> </v>
      </c>
      <c r="AF50" s="125" t="str">
        <f ca="1">IF(AF$2-$K$2&lt;$D50-1," ",IF(AF$2-$K$2+1&gt;'Primary inputs Alt'!$C$17,0,(SUM(OFFSET($K$114:$K$163,0,AF$2-$K$2-$D50+1)))*$F50))</f>
        <v xml:space="preserve"> </v>
      </c>
      <c r="AG50" s="125" t="str">
        <f ca="1">IF(AG$2-$K$2&lt;$D50-1," ",IF(AG$2-$K$2+1&gt;'Primary inputs Alt'!$C$17,0,(SUM(OFFSET($K$114:$K$163,0,AG$2-$K$2-$D50+1)))*$F50))</f>
        <v xml:space="preserve"> </v>
      </c>
      <c r="AH50" s="125" t="str">
        <f ca="1">IF(AH$2-$K$2&lt;$D50-1," ",IF(AH$2-$K$2+1&gt;'Primary inputs Alt'!$C$17,0,(SUM(OFFSET($K$114:$K$163,0,AH$2-$K$2-$D50+1)))*$F50))</f>
        <v xml:space="preserve"> </v>
      </c>
      <c r="AI50" s="125" t="str">
        <f ca="1">IF(AI$2-$K$2&lt;$D50-1," ",IF(AI$2-$K$2+1&gt;'Primary inputs Alt'!$C$17,0,(SUM(OFFSET($K$114:$K$163,0,AI$2-$K$2-$D50+1)))*$F50))</f>
        <v xml:space="preserve"> </v>
      </c>
      <c r="AJ50" s="125" t="str">
        <f ca="1">IF(AJ$2-$K$2&lt;$D50-1," ",IF(AJ$2-$K$2+1&gt;'Primary inputs Alt'!$C$17,0,(SUM(OFFSET($K$114:$K$163,0,AJ$2-$K$2-$D50+1)))*$F50))</f>
        <v xml:space="preserve"> </v>
      </c>
      <c r="AK50" s="125" t="str">
        <f ca="1">IF(AK$2-$K$2&lt;$D50-1," ",IF(AK$2-$K$2+1&gt;'Primary inputs Alt'!$C$17,0,(SUM(OFFSET($K$114:$K$163,0,AK$2-$K$2-$D50+1)))*$F50))</f>
        <v xml:space="preserve"> </v>
      </c>
      <c r="AL50" s="125" t="str">
        <f ca="1">IF(AL$2-$K$2&lt;$D50-1," ",IF(AL$2-$K$2+1&gt;'Primary inputs Alt'!$C$17,0,(SUM(OFFSET($K$114:$K$163,0,AL$2-$K$2-$D50+1)))*$F50))</f>
        <v xml:space="preserve"> </v>
      </c>
      <c r="AM50" s="125" t="str">
        <f ca="1">IF(AM$2-$K$2&lt;$D50-1," ",IF(AM$2-$K$2+1&gt;'Primary inputs Alt'!$C$17,0,(SUM(OFFSET($K$114:$K$163,0,AM$2-$K$2-$D50+1)))*$F50))</f>
        <v xml:space="preserve"> </v>
      </c>
      <c r="AN50" s="125" t="str">
        <f ca="1">IF(AN$2-$K$2&lt;$D50-1," ",IF(AN$2-$K$2+1&gt;'Primary inputs Alt'!$C$17,0,(SUM(OFFSET($K$114:$K$163,0,AN$2-$K$2-$D50+1)))*$F50))</f>
        <v xml:space="preserve"> </v>
      </c>
      <c r="AO50" s="125" t="str">
        <f ca="1">IF(AO$2-$K$2&lt;$D50-1," ",IF(AO$2-$K$2+1&gt;'Primary inputs Alt'!$C$17,0,(SUM(OFFSET($K$114:$K$163,0,AO$2-$K$2-$D50+1)))*$F50))</f>
        <v xml:space="preserve"> </v>
      </c>
      <c r="AP50" s="125" t="str">
        <f ca="1">IF(AP$2-$K$2&lt;$D50-1," ",IF(AP$2-$K$2+1&gt;'Primary inputs Alt'!$C$17,0,(SUM(OFFSET($K$114:$K$163,0,AP$2-$K$2-$D50+1)))*$F50))</f>
        <v xml:space="preserve"> </v>
      </c>
      <c r="AQ50" s="125" t="str">
        <f ca="1">IF(AQ$2-$K$2&lt;$D50-1," ",IF(AQ$2-$K$2+1&gt;'Primary inputs Alt'!$C$17,0,(SUM(OFFSET($K$114:$K$163,0,AQ$2-$K$2-$D50+1)))*$F50))</f>
        <v xml:space="preserve"> </v>
      </c>
      <c r="AR50" s="125" t="str">
        <f ca="1">IF(AR$2-$K$2&lt;$D50-1," ",IF(AR$2-$K$2+1&gt;'Primary inputs Alt'!$C$17,0,(SUM(OFFSET($K$114:$K$163,0,AR$2-$K$2-$D50+1)))*$F50))</f>
        <v xml:space="preserve"> </v>
      </c>
      <c r="AS50" s="125" t="str">
        <f ca="1">IF(AS$2-$K$2&lt;$D50-1," ",IF(AS$2-$K$2+1&gt;'Primary inputs Alt'!$C$17,0,(SUM(OFFSET($K$114:$K$163,0,AS$2-$K$2-$D50+1)))*$F50))</f>
        <v xml:space="preserve"> </v>
      </c>
      <c r="AT50" s="125" t="str">
        <f ca="1">IF(AT$2-$K$2&lt;$D50-1," ",IF(AT$2-$K$2+1&gt;'Primary inputs Alt'!$C$17,0,(SUM(OFFSET($K$114:$K$163,0,AT$2-$K$2-$D50+1)))*$F50))</f>
        <v xml:space="preserve"> </v>
      </c>
      <c r="AU50" s="125" t="str">
        <f ca="1">IF(AU$2-$K$2&lt;$D50-1," ",IF(AU$2-$K$2+1&gt;'Primary inputs Alt'!$C$17,0,(SUM(OFFSET($K$114:$K$163,0,AU$2-$K$2-$D50+1)))*$F50))</f>
        <v xml:space="preserve"> </v>
      </c>
      <c r="AV50" s="125" t="str">
        <f ca="1">IF(AV$2-$K$2&lt;$D50-1," ",IF(AV$2-$K$2+1&gt;'Primary inputs Alt'!$C$17,0,(SUM(OFFSET($K$114:$K$163,0,AV$2-$K$2-$D50+1)))*$F50))</f>
        <v xml:space="preserve"> </v>
      </c>
      <c r="AW50" s="125" t="str">
        <f ca="1">IF(AW$2-$K$2&lt;$D50-1," ",IF(AW$2-$K$2+1&gt;'Primary inputs Alt'!$C$17,0,(SUM(OFFSET($K$114:$K$163,0,AW$2-$K$2-$D50+1)))*$F50))</f>
        <v xml:space="preserve"> </v>
      </c>
      <c r="AX50" s="125" t="str">
        <f ca="1">IF(AX$2-$K$2&lt;$D50-1," ",IF(AX$2-$K$2+1&gt;'Primary inputs Alt'!$C$17,0,(SUM(OFFSET($K$114:$K$163,0,AX$2-$K$2-$D50+1)))*$F50))</f>
        <v xml:space="preserve"> </v>
      </c>
      <c r="AY50" s="125" t="str">
        <f ca="1">IF(AY$2-$K$2&lt;$D50-1," ",IF(AY$2-$K$2+1&gt;'Primary inputs Alt'!$C$17,0,(SUM(OFFSET($K$114:$K$163,0,AY$2-$K$2-$D50+1)))*$F50))</f>
        <v xml:space="preserve"> </v>
      </c>
      <c r="AZ50" s="125" t="str">
        <f ca="1">IF(AZ$2-$K$2&lt;$D50-1," ",IF(AZ$2-$K$2+1&gt;'Primary inputs Alt'!$C$17,0,(SUM(OFFSET($K$114:$K$163,0,AZ$2-$K$2-$D50+1)))*$F50))</f>
        <v xml:space="preserve"> </v>
      </c>
      <c r="BA50" s="125" t="str">
        <f ca="1">IF(BA$2-$K$2&lt;$D50-1," ",IF(BA$2-$K$2+1&gt;'Primary inputs Alt'!$C$17,0,(SUM(OFFSET($K$114:$K$163,0,BA$2-$K$2-$D50+1)))*$F50))</f>
        <v xml:space="preserve"> </v>
      </c>
      <c r="BB50" s="125">
        <f ca="1">IF(BB$2-$K$2&lt;$D50-1," ",IF(BB$2-$K$2+1&gt;'Primary inputs Alt'!$C$17,0,(SUM(OFFSET($K$114:$K$163,0,BB$2-$K$2-$D50+1)))*$F50))</f>
        <v>0</v>
      </c>
      <c r="BC50" s="125">
        <f ca="1">IF(BC$2-$K$2&lt;$D50-1," ",IF(BC$2-$K$2+1&gt;'Primary inputs Alt'!$C$17,0,(SUM(OFFSET($K$114:$K$163,0,BC$2-$K$2-$D50+1)))*$F50))</f>
        <v>0</v>
      </c>
      <c r="BD50" s="125">
        <f ca="1">IF(BD$2-$K$2&lt;$D50-1," ",IF(BD$2-$K$2+1&gt;'Primary inputs Alt'!$C$17,0,(SUM(OFFSET($K$114:$K$163,0,BD$2-$K$2-$D50+1)))*$F50))</f>
        <v>0</v>
      </c>
      <c r="BE50" s="125">
        <f ca="1">IF(BE$2-$K$2&lt;$D50-1," ",IF(BE$2-$K$2+1&gt;'Primary inputs Alt'!$C$17,0,(SUM(OFFSET($K$114:$K$163,0,BE$2-$K$2-$D50+1)))*$F50))</f>
        <v>0</v>
      </c>
      <c r="BF50" s="125">
        <f ca="1">IF(BF$2-$K$2&lt;$D50-1," ",IF(BF$2-$K$2+1&gt;'Primary inputs Alt'!$C$17,0,(SUM(OFFSET($K$114:$K$163,0,BF$2-$K$2-$D50+1)))*$F50))</f>
        <v>0</v>
      </c>
      <c r="BG50" s="125">
        <f ca="1">IF(BG$2-$K$2&lt;$D50-1," ",IF(BG$2-$K$2+1&gt;'Primary inputs Alt'!$C$17,0,(SUM(OFFSET($K$114:$K$163,0,BG$2-$K$2-$D50+1)))*$F50))</f>
        <v>0</v>
      </c>
      <c r="BH50" s="125">
        <f ca="1">IF(BH$2-$K$2&lt;$D50-1," ",IF(BH$2-$K$2+1&gt;'Primary inputs Alt'!$C$17,0,(SUM(OFFSET($K$114:$K$163,0,BH$2-$K$2-$D50+1)))*$F50))</f>
        <v>0</v>
      </c>
    </row>
    <row r="51" spans="1:60">
      <c r="A51" s="104"/>
      <c r="B51" s="104"/>
      <c r="C51" s="104"/>
      <c r="D51" s="167">
        <v>45</v>
      </c>
      <c r="E51" t="s">
        <v>239</v>
      </c>
      <c r="F51" s="104">
        <f ca="1">OFFSET('Primary inputs Alt'!$E$12,0,'Calculations Alt'!$D51-1)</f>
        <v>0</v>
      </c>
      <c r="G51" s="104"/>
      <c r="H51" s="104"/>
      <c r="I51" s="104"/>
      <c r="J51" s="104"/>
      <c r="K51" s="125" t="str">
        <f ca="1">IF(K$2-$K$2&lt;$D51-1," ",IF(K$2-$K$2+1&gt;'Primary inputs Alt'!$C$17,0,(SUM(OFFSET($K$114:$K$163,0,K$2-$K$2-$D51+1)))*$F51))</f>
        <v xml:space="preserve"> </v>
      </c>
      <c r="L51" s="125" t="str">
        <f ca="1">IF(L$2-$K$2&lt;$D51-1," ",IF(L$2-$K$2+1&gt;'Primary inputs Alt'!$C$17,0,(SUM(OFFSET($K$114:$K$163,0,L$2-$K$2-$D51+1)))*$F51))</f>
        <v xml:space="preserve"> </v>
      </c>
      <c r="M51" s="125" t="str">
        <f ca="1">IF(M$2-$K$2&lt;$D51-1," ",IF(M$2-$K$2+1&gt;'Primary inputs Alt'!$C$17,0,(SUM(OFFSET($K$114:$K$163,0,M$2-$K$2-$D51+1)))*$F51))</f>
        <v xml:space="preserve"> </v>
      </c>
      <c r="N51" s="125" t="str">
        <f ca="1">IF(N$2-$K$2&lt;$D51-1," ",IF(N$2-$K$2+1&gt;'Primary inputs Alt'!$C$17,0,(SUM(OFFSET($K$114:$K$163,0,N$2-$K$2-$D51+1)))*$F51))</f>
        <v xml:space="preserve"> </v>
      </c>
      <c r="O51" s="125" t="str">
        <f ca="1">IF(O$2-$K$2&lt;$D51-1," ",IF(O$2-$K$2+1&gt;'Primary inputs Alt'!$C$17,0,(SUM(OFFSET($K$114:$K$163,0,O$2-$K$2-$D51+1)))*$F51))</f>
        <v xml:space="preserve"> </v>
      </c>
      <c r="P51" s="125" t="str">
        <f ca="1">IF(P$2-$K$2&lt;$D51-1," ",IF(P$2-$K$2+1&gt;'Primary inputs Alt'!$C$17,0,(SUM(OFFSET($K$114:$K$163,0,P$2-$K$2-$D51+1)))*$F51))</f>
        <v xml:space="preserve"> </v>
      </c>
      <c r="Q51" s="125" t="str">
        <f ca="1">IF(Q$2-$K$2&lt;$D51-1," ",IF(Q$2-$K$2+1&gt;'Primary inputs Alt'!$C$17,0,(SUM(OFFSET($K$114:$K$163,0,Q$2-$K$2-$D51+1)))*$F51))</f>
        <v xml:space="preserve"> </v>
      </c>
      <c r="R51" s="125" t="str">
        <f ca="1">IF(R$2-$K$2&lt;$D51-1," ",IF(R$2-$K$2+1&gt;'Primary inputs Alt'!$C$17,0,(SUM(OFFSET($K$114:$K$163,0,R$2-$K$2-$D51+1)))*$F51))</f>
        <v xml:space="preserve"> </v>
      </c>
      <c r="S51" s="125" t="str">
        <f ca="1">IF(S$2-$K$2&lt;$D51-1," ",IF(S$2-$K$2+1&gt;'Primary inputs Alt'!$C$17,0,(SUM(OFFSET($K$114:$K$163,0,S$2-$K$2-$D51+1)))*$F51))</f>
        <v xml:space="preserve"> </v>
      </c>
      <c r="T51" s="125" t="str">
        <f ca="1">IF(T$2-$K$2&lt;$D51-1," ",IF(T$2-$K$2+1&gt;'Primary inputs Alt'!$C$17,0,(SUM(OFFSET($K$114:$K$163,0,T$2-$K$2-$D51+1)))*$F51))</f>
        <v xml:space="preserve"> </v>
      </c>
      <c r="U51" s="125" t="str">
        <f ca="1">IF(U$2-$K$2&lt;$D51-1," ",IF(U$2-$K$2+1&gt;'Primary inputs Alt'!$C$17,0,(SUM(OFFSET($K$114:$K$163,0,U$2-$K$2-$D51+1)))*$F51))</f>
        <v xml:space="preserve"> </v>
      </c>
      <c r="V51" s="125" t="str">
        <f ca="1">IF(V$2-$K$2&lt;$D51-1," ",IF(V$2-$K$2+1&gt;'Primary inputs Alt'!$C$17,0,(SUM(OFFSET($K$114:$K$163,0,V$2-$K$2-$D51+1)))*$F51))</f>
        <v xml:space="preserve"> </v>
      </c>
      <c r="W51" s="125" t="str">
        <f ca="1">IF(W$2-$K$2&lt;$D51-1," ",IF(W$2-$K$2+1&gt;'Primary inputs Alt'!$C$17,0,(SUM(OFFSET($K$114:$K$163,0,W$2-$K$2-$D51+1)))*$F51))</f>
        <v xml:space="preserve"> </v>
      </c>
      <c r="X51" s="125" t="str">
        <f ca="1">IF(X$2-$K$2&lt;$D51-1," ",IF(X$2-$K$2+1&gt;'Primary inputs Alt'!$C$17,0,(SUM(OFFSET($K$114:$K$163,0,X$2-$K$2-$D51+1)))*$F51))</f>
        <v xml:space="preserve"> </v>
      </c>
      <c r="Y51" s="125" t="str">
        <f ca="1">IF(Y$2-$K$2&lt;$D51-1," ",IF(Y$2-$K$2+1&gt;'Primary inputs Alt'!$C$17,0,(SUM(OFFSET($K$114:$K$163,0,Y$2-$K$2-$D51+1)))*$F51))</f>
        <v xml:space="preserve"> </v>
      </c>
      <c r="Z51" s="125" t="str">
        <f ca="1">IF(Z$2-$K$2&lt;$D51-1," ",IF(Z$2-$K$2+1&gt;'Primary inputs Alt'!$C$17,0,(SUM(OFFSET($K$114:$K$163,0,Z$2-$K$2-$D51+1)))*$F51))</f>
        <v xml:space="preserve"> </v>
      </c>
      <c r="AA51" s="125" t="str">
        <f ca="1">IF(AA$2-$K$2&lt;$D51-1," ",IF(AA$2-$K$2+1&gt;'Primary inputs Alt'!$C$17,0,(SUM(OFFSET($K$114:$K$163,0,AA$2-$K$2-$D51+1)))*$F51))</f>
        <v xml:space="preserve"> </v>
      </c>
      <c r="AB51" s="125" t="str">
        <f ca="1">IF(AB$2-$K$2&lt;$D51-1," ",IF(AB$2-$K$2+1&gt;'Primary inputs Alt'!$C$17,0,(SUM(OFFSET($K$114:$K$163,0,AB$2-$K$2-$D51+1)))*$F51))</f>
        <v xml:space="preserve"> </v>
      </c>
      <c r="AC51" s="125" t="str">
        <f ca="1">IF(AC$2-$K$2&lt;$D51-1," ",IF(AC$2-$K$2+1&gt;'Primary inputs Alt'!$C$17,0,(SUM(OFFSET($K$114:$K$163,0,AC$2-$K$2-$D51+1)))*$F51))</f>
        <v xml:space="preserve"> </v>
      </c>
      <c r="AD51" s="125" t="str">
        <f ca="1">IF(AD$2-$K$2&lt;$D51-1," ",IF(AD$2-$K$2+1&gt;'Primary inputs Alt'!$C$17,0,(SUM(OFFSET($K$114:$K$163,0,AD$2-$K$2-$D51+1)))*$F51))</f>
        <v xml:space="preserve"> </v>
      </c>
      <c r="AE51" s="125" t="str">
        <f ca="1">IF(AE$2-$K$2&lt;$D51-1," ",IF(AE$2-$K$2+1&gt;'Primary inputs Alt'!$C$17,0,(SUM(OFFSET($K$114:$K$163,0,AE$2-$K$2-$D51+1)))*$F51))</f>
        <v xml:space="preserve"> </v>
      </c>
      <c r="AF51" s="125" t="str">
        <f ca="1">IF(AF$2-$K$2&lt;$D51-1," ",IF(AF$2-$K$2+1&gt;'Primary inputs Alt'!$C$17,0,(SUM(OFFSET($K$114:$K$163,0,AF$2-$K$2-$D51+1)))*$F51))</f>
        <v xml:space="preserve"> </v>
      </c>
      <c r="AG51" s="125" t="str">
        <f ca="1">IF(AG$2-$K$2&lt;$D51-1," ",IF(AG$2-$K$2+1&gt;'Primary inputs Alt'!$C$17,0,(SUM(OFFSET($K$114:$K$163,0,AG$2-$K$2-$D51+1)))*$F51))</f>
        <v xml:space="preserve"> </v>
      </c>
      <c r="AH51" s="125" t="str">
        <f ca="1">IF(AH$2-$K$2&lt;$D51-1," ",IF(AH$2-$K$2+1&gt;'Primary inputs Alt'!$C$17,0,(SUM(OFFSET($K$114:$K$163,0,AH$2-$K$2-$D51+1)))*$F51))</f>
        <v xml:space="preserve"> </v>
      </c>
      <c r="AI51" s="125" t="str">
        <f ca="1">IF(AI$2-$K$2&lt;$D51-1," ",IF(AI$2-$K$2+1&gt;'Primary inputs Alt'!$C$17,0,(SUM(OFFSET($K$114:$K$163,0,AI$2-$K$2-$D51+1)))*$F51))</f>
        <v xml:space="preserve"> </v>
      </c>
      <c r="AJ51" s="125" t="str">
        <f ca="1">IF(AJ$2-$K$2&lt;$D51-1," ",IF(AJ$2-$K$2+1&gt;'Primary inputs Alt'!$C$17,0,(SUM(OFFSET($K$114:$K$163,0,AJ$2-$K$2-$D51+1)))*$F51))</f>
        <v xml:space="preserve"> </v>
      </c>
      <c r="AK51" s="125" t="str">
        <f ca="1">IF(AK$2-$K$2&lt;$D51-1," ",IF(AK$2-$K$2+1&gt;'Primary inputs Alt'!$C$17,0,(SUM(OFFSET($K$114:$K$163,0,AK$2-$K$2-$D51+1)))*$F51))</f>
        <v xml:space="preserve"> </v>
      </c>
      <c r="AL51" s="125" t="str">
        <f ca="1">IF(AL$2-$K$2&lt;$D51-1," ",IF(AL$2-$K$2+1&gt;'Primary inputs Alt'!$C$17,0,(SUM(OFFSET($K$114:$K$163,0,AL$2-$K$2-$D51+1)))*$F51))</f>
        <v xml:space="preserve"> </v>
      </c>
      <c r="AM51" s="125" t="str">
        <f ca="1">IF(AM$2-$K$2&lt;$D51-1," ",IF(AM$2-$K$2+1&gt;'Primary inputs Alt'!$C$17,0,(SUM(OFFSET($K$114:$K$163,0,AM$2-$K$2-$D51+1)))*$F51))</f>
        <v xml:space="preserve"> </v>
      </c>
      <c r="AN51" s="125" t="str">
        <f ca="1">IF(AN$2-$K$2&lt;$D51-1," ",IF(AN$2-$K$2+1&gt;'Primary inputs Alt'!$C$17,0,(SUM(OFFSET($K$114:$K$163,0,AN$2-$K$2-$D51+1)))*$F51))</f>
        <v xml:space="preserve"> </v>
      </c>
      <c r="AO51" s="125" t="str">
        <f ca="1">IF(AO$2-$K$2&lt;$D51-1," ",IF(AO$2-$K$2+1&gt;'Primary inputs Alt'!$C$17,0,(SUM(OFFSET($K$114:$K$163,0,AO$2-$K$2-$D51+1)))*$F51))</f>
        <v xml:space="preserve"> </v>
      </c>
      <c r="AP51" s="125" t="str">
        <f ca="1">IF(AP$2-$K$2&lt;$D51-1," ",IF(AP$2-$K$2+1&gt;'Primary inputs Alt'!$C$17,0,(SUM(OFFSET($K$114:$K$163,0,AP$2-$K$2-$D51+1)))*$F51))</f>
        <v xml:space="preserve"> </v>
      </c>
      <c r="AQ51" s="125" t="str">
        <f ca="1">IF(AQ$2-$K$2&lt;$D51-1," ",IF(AQ$2-$K$2+1&gt;'Primary inputs Alt'!$C$17,0,(SUM(OFFSET($K$114:$K$163,0,AQ$2-$K$2-$D51+1)))*$F51))</f>
        <v xml:space="preserve"> </v>
      </c>
      <c r="AR51" s="125" t="str">
        <f ca="1">IF(AR$2-$K$2&lt;$D51-1," ",IF(AR$2-$K$2+1&gt;'Primary inputs Alt'!$C$17,0,(SUM(OFFSET($K$114:$K$163,0,AR$2-$K$2-$D51+1)))*$F51))</f>
        <v xml:space="preserve"> </v>
      </c>
      <c r="AS51" s="125" t="str">
        <f ca="1">IF(AS$2-$K$2&lt;$D51-1," ",IF(AS$2-$K$2+1&gt;'Primary inputs Alt'!$C$17,0,(SUM(OFFSET($K$114:$K$163,0,AS$2-$K$2-$D51+1)))*$F51))</f>
        <v xml:space="preserve"> </v>
      </c>
      <c r="AT51" s="125" t="str">
        <f ca="1">IF(AT$2-$K$2&lt;$D51-1," ",IF(AT$2-$K$2+1&gt;'Primary inputs Alt'!$C$17,0,(SUM(OFFSET($K$114:$K$163,0,AT$2-$K$2-$D51+1)))*$F51))</f>
        <v xml:space="preserve"> </v>
      </c>
      <c r="AU51" s="125" t="str">
        <f ca="1">IF(AU$2-$K$2&lt;$D51-1," ",IF(AU$2-$K$2+1&gt;'Primary inputs Alt'!$C$17,0,(SUM(OFFSET($K$114:$K$163,0,AU$2-$K$2-$D51+1)))*$F51))</f>
        <v xml:space="preserve"> </v>
      </c>
      <c r="AV51" s="125" t="str">
        <f ca="1">IF(AV$2-$K$2&lt;$D51-1," ",IF(AV$2-$K$2+1&gt;'Primary inputs Alt'!$C$17,0,(SUM(OFFSET($K$114:$K$163,0,AV$2-$K$2-$D51+1)))*$F51))</f>
        <v xml:space="preserve"> </v>
      </c>
      <c r="AW51" s="125" t="str">
        <f ca="1">IF(AW$2-$K$2&lt;$D51-1," ",IF(AW$2-$K$2+1&gt;'Primary inputs Alt'!$C$17,0,(SUM(OFFSET($K$114:$K$163,0,AW$2-$K$2-$D51+1)))*$F51))</f>
        <v xml:space="preserve"> </v>
      </c>
      <c r="AX51" s="125" t="str">
        <f ca="1">IF(AX$2-$K$2&lt;$D51-1," ",IF(AX$2-$K$2+1&gt;'Primary inputs Alt'!$C$17,0,(SUM(OFFSET($K$114:$K$163,0,AX$2-$K$2-$D51+1)))*$F51))</f>
        <v xml:space="preserve"> </v>
      </c>
      <c r="AY51" s="125" t="str">
        <f ca="1">IF(AY$2-$K$2&lt;$D51-1," ",IF(AY$2-$K$2+1&gt;'Primary inputs Alt'!$C$17,0,(SUM(OFFSET($K$114:$K$163,0,AY$2-$K$2-$D51+1)))*$F51))</f>
        <v xml:space="preserve"> </v>
      </c>
      <c r="AZ51" s="125" t="str">
        <f ca="1">IF(AZ$2-$K$2&lt;$D51-1," ",IF(AZ$2-$K$2+1&gt;'Primary inputs Alt'!$C$17,0,(SUM(OFFSET($K$114:$K$163,0,AZ$2-$K$2-$D51+1)))*$F51))</f>
        <v xml:space="preserve"> </v>
      </c>
      <c r="BA51" s="125" t="str">
        <f ca="1">IF(BA$2-$K$2&lt;$D51-1," ",IF(BA$2-$K$2+1&gt;'Primary inputs Alt'!$C$17,0,(SUM(OFFSET($K$114:$K$163,0,BA$2-$K$2-$D51+1)))*$F51))</f>
        <v xml:space="preserve"> </v>
      </c>
      <c r="BB51" s="125" t="str">
        <f ca="1">IF(BB$2-$K$2&lt;$D51-1," ",IF(BB$2-$K$2+1&gt;'Primary inputs Alt'!$C$17,0,(SUM(OFFSET($K$114:$K$163,0,BB$2-$K$2-$D51+1)))*$F51))</f>
        <v xml:space="preserve"> </v>
      </c>
      <c r="BC51" s="125">
        <f ca="1">IF(BC$2-$K$2&lt;$D51-1," ",IF(BC$2-$K$2+1&gt;'Primary inputs Alt'!$C$17,0,(SUM(OFFSET($K$114:$K$163,0,BC$2-$K$2-$D51+1)))*$F51))</f>
        <v>0</v>
      </c>
      <c r="BD51" s="125">
        <f ca="1">IF(BD$2-$K$2&lt;$D51-1," ",IF(BD$2-$K$2+1&gt;'Primary inputs Alt'!$C$17,0,(SUM(OFFSET($K$114:$K$163,0,BD$2-$K$2-$D51+1)))*$F51))</f>
        <v>0</v>
      </c>
      <c r="BE51" s="125">
        <f ca="1">IF(BE$2-$K$2&lt;$D51-1," ",IF(BE$2-$K$2+1&gt;'Primary inputs Alt'!$C$17,0,(SUM(OFFSET($K$114:$K$163,0,BE$2-$K$2-$D51+1)))*$F51))</f>
        <v>0</v>
      </c>
      <c r="BF51" s="125">
        <f ca="1">IF(BF$2-$K$2&lt;$D51-1," ",IF(BF$2-$K$2+1&gt;'Primary inputs Alt'!$C$17,0,(SUM(OFFSET($K$114:$K$163,0,BF$2-$K$2-$D51+1)))*$F51))</f>
        <v>0</v>
      </c>
      <c r="BG51" s="125">
        <f ca="1">IF(BG$2-$K$2&lt;$D51-1," ",IF(BG$2-$K$2+1&gt;'Primary inputs Alt'!$C$17,0,(SUM(OFFSET($K$114:$K$163,0,BG$2-$K$2-$D51+1)))*$F51))</f>
        <v>0</v>
      </c>
      <c r="BH51" s="125">
        <f ca="1">IF(BH$2-$K$2&lt;$D51-1," ",IF(BH$2-$K$2+1&gt;'Primary inputs Alt'!$C$17,0,(SUM(OFFSET($K$114:$K$163,0,BH$2-$K$2-$D51+1)))*$F51))</f>
        <v>0</v>
      </c>
    </row>
    <row r="52" spans="1:60">
      <c r="A52" s="104"/>
      <c r="B52" s="104"/>
      <c r="C52" s="104"/>
      <c r="D52" s="167">
        <v>46</v>
      </c>
      <c r="E52" t="s">
        <v>240</v>
      </c>
      <c r="F52" s="104">
        <f ca="1">OFFSET('Primary inputs Alt'!$E$12,0,'Calculations Alt'!$D52-1)</f>
        <v>0</v>
      </c>
      <c r="G52" s="104"/>
      <c r="H52" s="104"/>
      <c r="I52" s="104"/>
      <c r="J52" s="104"/>
      <c r="K52" s="125" t="str">
        <f ca="1">IF(K$2-$K$2&lt;$D52-1," ",IF(K$2-$K$2+1&gt;'Primary inputs Alt'!$C$17,0,(SUM(OFFSET($K$114:$K$163,0,K$2-$K$2-$D52+1)))*$F52))</f>
        <v xml:space="preserve"> </v>
      </c>
      <c r="L52" s="125" t="str">
        <f ca="1">IF(L$2-$K$2&lt;$D52-1," ",IF(L$2-$K$2+1&gt;'Primary inputs Alt'!$C$17,0,(SUM(OFFSET($K$114:$K$163,0,L$2-$K$2-$D52+1)))*$F52))</f>
        <v xml:space="preserve"> </v>
      </c>
      <c r="M52" s="125" t="str">
        <f ca="1">IF(M$2-$K$2&lt;$D52-1," ",IF(M$2-$K$2+1&gt;'Primary inputs Alt'!$C$17,0,(SUM(OFFSET($K$114:$K$163,0,M$2-$K$2-$D52+1)))*$F52))</f>
        <v xml:space="preserve"> </v>
      </c>
      <c r="N52" s="125" t="str">
        <f ca="1">IF(N$2-$K$2&lt;$D52-1," ",IF(N$2-$K$2+1&gt;'Primary inputs Alt'!$C$17,0,(SUM(OFFSET($K$114:$K$163,0,N$2-$K$2-$D52+1)))*$F52))</f>
        <v xml:space="preserve"> </v>
      </c>
      <c r="O52" s="125" t="str">
        <f ca="1">IF(O$2-$K$2&lt;$D52-1," ",IF(O$2-$K$2+1&gt;'Primary inputs Alt'!$C$17,0,(SUM(OFFSET($K$114:$K$163,0,O$2-$K$2-$D52+1)))*$F52))</f>
        <v xml:space="preserve"> </v>
      </c>
      <c r="P52" s="125" t="str">
        <f ca="1">IF(P$2-$K$2&lt;$D52-1," ",IF(P$2-$K$2+1&gt;'Primary inputs Alt'!$C$17,0,(SUM(OFFSET($K$114:$K$163,0,P$2-$K$2-$D52+1)))*$F52))</f>
        <v xml:space="preserve"> </v>
      </c>
      <c r="Q52" s="125" t="str">
        <f ca="1">IF(Q$2-$K$2&lt;$D52-1," ",IF(Q$2-$K$2+1&gt;'Primary inputs Alt'!$C$17,0,(SUM(OFFSET($K$114:$K$163,0,Q$2-$K$2-$D52+1)))*$F52))</f>
        <v xml:space="preserve"> </v>
      </c>
      <c r="R52" s="125" t="str">
        <f ca="1">IF(R$2-$K$2&lt;$D52-1," ",IF(R$2-$K$2+1&gt;'Primary inputs Alt'!$C$17,0,(SUM(OFFSET($K$114:$K$163,0,R$2-$K$2-$D52+1)))*$F52))</f>
        <v xml:space="preserve"> </v>
      </c>
      <c r="S52" s="125" t="str">
        <f ca="1">IF(S$2-$K$2&lt;$D52-1," ",IF(S$2-$K$2+1&gt;'Primary inputs Alt'!$C$17,0,(SUM(OFFSET($K$114:$K$163,0,S$2-$K$2-$D52+1)))*$F52))</f>
        <v xml:space="preserve"> </v>
      </c>
      <c r="T52" s="125" t="str">
        <f ca="1">IF(T$2-$K$2&lt;$D52-1," ",IF(T$2-$K$2+1&gt;'Primary inputs Alt'!$C$17,0,(SUM(OFFSET($K$114:$K$163,0,T$2-$K$2-$D52+1)))*$F52))</f>
        <v xml:space="preserve"> </v>
      </c>
      <c r="U52" s="125" t="str">
        <f ca="1">IF(U$2-$K$2&lt;$D52-1," ",IF(U$2-$K$2+1&gt;'Primary inputs Alt'!$C$17,0,(SUM(OFFSET($K$114:$K$163,0,U$2-$K$2-$D52+1)))*$F52))</f>
        <v xml:space="preserve"> </v>
      </c>
      <c r="V52" s="125" t="str">
        <f ca="1">IF(V$2-$K$2&lt;$D52-1," ",IF(V$2-$K$2+1&gt;'Primary inputs Alt'!$C$17,0,(SUM(OFFSET($K$114:$K$163,0,V$2-$K$2-$D52+1)))*$F52))</f>
        <v xml:space="preserve"> </v>
      </c>
      <c r="W52" s="125" t="str">
        <f ca="1">IF(W$2-$K$2&lt;$D52-1," ",IF(W$2-$K$2+1&gt;'Primary inputs Alt'!$C$17,0,(SUM(OFFSET($K$114:$K$163,0,W$2-$K$2-$D52+1)))*$F52))</f>
        <v xml:space="preserve"> </v>
      </c>
      <c r="X52" s="125" t="str">
        <f ca="1">IF(X$2-$K$2&lt;$D52-1," ",IF(X$2-$K$2+1&gt;'Primary inputs Alt'!$C$17,0,(SUM(OFFSET($K$114:$K$163,0,X$2-$K$2-$D52+1)))*$F52))</f>
        <v xml:space="preserve"> </v>
      </c>
      <c r="Y52" s="125" t="str">
        <f ca="1">IF(Y$2-$K$2&lt;$D52-1," ",IF(Y$2-$K$2+1&gt;'Primary inputs Alt'!$C$17,0,(SUM(OFFSET($K$114:$K$163,0,Y$2-$K$2-$D52+1)))*$F52))</f>
        <v xml:space="preserve"> </v>
      </c>
      <c r="Z52" s="125" t="str">
        <f ca="1">IF(Z$2-$K$2&lt;$D52-1," ",IF(Z$2-$K$2+1&gt;'Primary inputs Alt'!$C$17,0,(SUM(OFFSET($K$114:$K$163,0,Z$2-$K$2-$D52+1)))*$F52))</f>
        <v xml:space="preserve"> </v>
      </c>
      <c r="AA52" s="125" t="str">
        <f ca="1">IF(AA$2-$K$2&lt;$D52-1," ",IF(AA$2-$K$2+1&gt;'Primary inputs Alt'!$C$17,0,(SUM(OFFSET($K$114:$K$163,0,AA$2-$K$2-$D52+1)))*$F52))</f>
        <v xml:space="preserve"> </v>
      </c>
      <c r="AB52" s="125" t="str">
        <f ca="1">IF(AB$2-$K$2&lt;$D52-1," ",IF(AB$2-$K$2+1&gt;'Primary inputs Alt'!$C$17,0,(SUM(OFFSET($K$114:$K$163,0,AB$2-$K$2-$D52+1)))*$F52))</f>
        <v xml:space="preserve"> </v>
      </c>
      <c r="AC52" s="125" t="str">
        <f ca="1">IF(AC$2-$K$2&lt;$D52-1," ",IF(AC$2-$K$2+1&gt;'Primary inputs Alt'!$C$17,0,(SUM(OFFSET($K$114:$K$163,0,AC$2-$K$2-$D52+1)))*$F52))</f>
        <v xml:space="preserve"> </v>
      </c>
      <c r="AD52" s="125" t="str">
        <f ca="1">IF(AD$2-$K$2&lt;$D52-1," ",IF(AD$2-$K$2+1&gt;'Primary inputs Alt'!$C$17,0,(SUM(OFFSET($K$114:$K$163,0,AD$2-$K$2-$D52+1)))*$F52))</f>
        <v xml:space="preserve"> </v>
      </c>
      <c r="AE52" s="125" t="str">
        <f ca="1">IF(AE$2-$K$2&lt;$D52-1," ",IF(AE$2-$K$2+1&gt;'Primary inputs Alt'!$C$17,0,(SUM(OFFSET($K$114:$K$163,0,AE$2-$K$2-$D52+1)))*$F52))</f>
        <v xml:space="preserve"> </v>
      </c>
      <c r="AF52" s="125" t="str">
        <f ca="1">IF(AF$2-$K$2&lt;$D52-1," ",IF(AF$2-$K$2+1&gt;'Primary inputs Alt'!$C$17,0,(SUM(OFFSET($K$114:$K$163,0,AF$2-$K$2-$D52+1)))*$F52))</f>
        <v xml:space="preserve"> </v>
      </c>
      <c r="AG52" s="125" t="str">
        <f ca="1">IF(AG$2-$K$2&lt;$D52-1," ",IF(AG$2-$K$2+1&gt;'Primary inputs Alt'!$C$17,0,(SUM(OFFSET($K$114:$K$163,0,AG$2-$K$2-$D52+1)))*$F52))</f>
        <v xml:space="preserve"> </v>
      </c>
      <c r="AH52" s="125" t="str">
        <f ca="1">IF(AH$2-$K$2&lt;$D52-1," ",IF(AH$2-$K$2+1&gt;'Primary inputs Alt'!$C$17,0,(SUM(OFFSET($K$114:$K$163,0,AH$2-$K$2-$D52+1)))*$F52))</f>
        <v xml:space="preserve"> </v>
      </c>
      <c r="AI52" s="125" t="str">
        <f ca="1">IF(AI$2-$K$2&lt;$D52-1," ",IF(AI$2-$K$2+1&gt;'Primary inputs Alt'!$C$17,0,(SUM(OFFSET($K$114:$K$163,0,AI$2-$K$2-$D52+1)))*$F52))</f>
        <v xml:space="preserve"> </v>
      </c>
      <c r="AJ52" s="125" t="str">
        <f ca="1">IF(AJ$2-$K$2&lt;$D52-1," ",IF(AJ$2-$K$2+1&gt;'Primary inputs Alt'!$C$17,0,(SUM(OFFSET($K$114:$K$163,0,AJ$2-$K$2-$D52+1)))*$F52))</f>
        <v xml:space="preserve"> </v>
      </c>
      <c r="AK52" s="125" t="str">
        <f ca="1">IF(AK$2-$K$2&lt;$D52-1," ",IF(AK$2-$K$2+1&gt;'Primary inputs Alt'!$C$17,0,(SUM(OFFSET($K$114:$K$163,0,AK$2-$K$2-$D52+1)))*$F52))</f>
        <v xml:space="preserve"> </v>
      </c>
      <c r="AL52" s="125" t="str">
        <f ca="1">IF(AL$2-$K$2&lt;$D52-1," ",IF(AL$2-$K$2+1&gt;'Primary inputs Alt'!$C$17,0,(SUM(OFFSET($K$114:$K$163,0,AL$2-$K$2-$D52+1)))*$F52))</f>
        <v xml:space="preserve"> </v>
      </c>
      <c r="AM52" s="125" t="str">
        <f ca="1">IF(AM$2-$K$2&lt;$D52-1," ",IF(AM$2-$K$2+1&gt;'Primary inputs Alt'!$C$17,0,(SUM(OFFSET($K$114:$K$163,0,AM$2-$K$2-$D52+1)))*$F52))</f>
        <v xml:space="preserve"> </v>
      </c>
      <c r="AN52" s="125" t="str">
        <f ca="1">IF(AN$2-$K$2&lt;$D52-1," ",IF(AN$2-$K$2+1&gt;'Primary inputs Alt'!$C$17,0,(SUM(OFFSET($K$114:$K$163,0,AN$2-$K$2-$D52+1)))*$F52))</f>
        <v xml:space="preserve"> </v>
      </c>
      <c r="AO52" s="125" t="str">
        <f ca="1">IF(AO$2-$K$2&lt;$D52-1," ",IF(AO$2-$K$2+1&gt;'Primary inputs Alt'!$C$17,0,(SUM(OFFSET($K$114:$K$163,0,AO$2-$K$2-$D52+1)))*$F52))</f>
        <v xml:space="preserve"> </v>
      </c>
      <c r="AP52" s="125" t="str">
        <f ca="1">IF(AP$2-$K$2&lt;$D52-1," ",IF(AP$2-$K$2+1&gt;'Primary inputs Alt'!$C$17,0,(SUM(OFFSET($K$114:$K$163,0,AP$2-$K$2-$D52+1)))*$F52))</f>
        <v xml:space="preserve"> </v>
      </c>
      <c r="AQ52" s="125" t="str">
        <f ca="1">IF(AQ$2-$K$2&lt;$D52-1," ",IF(AQ$2-$K$2+1&gt;'Primary inputs Alt'!$C$17,0,(SUM(OFFSET($K$114:$K$163,0,AQ$2-$K$2-$D52+1)))*$F52))</f>
        <v xml:space="preserve"> </v>
      </c>
      <c r="AR52" s="125" t="str">
        <f ca="1">IF(AR$2-$K$2&lt;$D52-1," ",IF(AR$2-$K$2+1&gt;'Primary inputs Alt'!$C$17,0,(SUM(OFFSET($K$114:$K$163,0,AR$2-$K$2-$D52+1)))*$F52))</f>
        <v xml:space="preserve"> </v>
      </c>
      <c r="AS52" s="125" t="str">
        <f ca="1">IF(AS$2-$K$2&lt;$D52-1," ",IF(AS$2-$K$2+1&gt;'Primary inputs Alt'!$C$17,0,(SUM(OFFSET($K$114:$K$163,0,AS$2-$K$2-$D52+1)))*$F52))</f>
        <v xml:space="preserve"> </v>
      </c>
      <c r="AT52" s="125" t="str">
        <f ca="1">IF(AT$2-$K$2&lt;$D52-1," ",IF(AT$2-$K$2+1&gt;'Primary inputs Alt'!$C$17,0,(SUM(OFFSET($K$114:$K$163,0,AT$2-$K$2-$D52+1)))*$F52))</f>
        <v xml:space="preserve"> </v>
      </c>
      <c r="AU52" s="125" t="str">
        <f ca="1">IF(AU$2-$K$2&lt;$D52-1," ",IF(AU$2-$K$2+1&gt;'Primary inputs Alt'!$C$17,0,(SUM(OFFSET($K$114:$K$163,0,AU$2-$K$2-$D52+1)))*$F52))</f>
        <v xml:space="preserve"> </v>
      </c>
      <c r="AV52" s="125" t="str">
        <f ca="1">IF(AV$2-$K$2&lt;$D52-1," ",IF(AV$2-$K$2+1&gt;'Primary inputs Alt'!$C$17,0,(SUM(OFFSET($K$114:$K$163,0,AV$2-$K$2-$D52+1)))*$F52))</f>
        <v xml:space="preserve"> </v>
      </c>
      <c r="AW52" s="125" t="str">
        <f ca="1">IF(AW$2-$K$2&lt;$D52-1," ",IF(AW$2-$K$2+1&gt;'Primary inputs Alt'!$C$17,0,(SUM(OFFSET($K$114:$K$163,0,AW$2-$K$2-$D52+1)))*$F52))</f>
        <v xml:space="preserve"> </v>
      </c>
      <c r="AX52" s="125" t="str">
        <f ca="1">IF(AX$2-$K$2&lt;$D52-1," ",IF(AX$2-$K$2+1&gt;'Primary inputs Alt'!$C$17,0,(SUM(OFFSET($K$114:$K$163,0,AX$2-$K$2-$D52+1)))*$F52))</f>
        <v xml:space="preserve"> </v>
      </c>
      <c r="AY52" s="125" t="str">
        <f ca="1">IF(AY$2-$K$2&lt;$D52-1," ",IF(AY$2-$K$2+1&gt;'Primary inputs Alt'!$C$17,0,(SUM(OFFSET($K$114:$K$163,0,AY$2-$K$2-$D52+1)))*$F52))</f>
        <v xml:space="preserve"> </v>
      </c>
      <c r="AZ52" s="125" t="str">
        <f ca="1">IF(AZ$2-$K$2&lt;$D52-1," ",IF(AZ$2-$K$2+1&gt;'Primary inputs Alt'!$C$17,0,(SUM(OFFSET($K$114:$K$163,0,AZ$2-$K$2-$D52+1)))*$F52))</f>
        <v xml:space="preserve"> </v>
      </c>
      <c r="BA52" s="125" t="str">
        <f ca="1">IF(BA$2-$K$2&lt;$D52-1," ",IF(BA$2-$K$2+1&gt;'Primary inputs Alt'!$C$17,0,(SUM(OFFSET($K$114:$K$163,0,BA$2-$K$2-$D52+1)))*$F52))</f>
        <v xml:space="preserve"> </v>
      </c>
      <c r="BB52" s="125" t="str">
        <f ca="1">IF(BB$2-$K$2&lt;$D52-1," ",IF(BB$2-$K$2+1&gt;'Primary inputs Alt'!$C$17,0,(SUM(OFFSET($K$114:$K$163,0,BB$2-$K$2-$D52+1)))*$F52))</f>
        <v xml:space="preserve"> </v>
      </c>
      <c r="BC52" s="125" t="str">
        <f ca="1">IF(BC$2-$K$2&lt;$D52-1," ",IF(BC$2-$K$2+1&gt;'Primary inputs Alt'!$C$17,0,(SUM(OFFSET($K$114:$K$163,0,BC$2-$K$2-$D52+1)))*$F52))</f>
        <v xml:space="preserve"> </v>
      </c>
      <c r="BD52" s="125">
        <f ca="1">IF(BD$2-$K$2&lt;$D52-1," ",IF(BD$2-$K$2+1&gt;'Primary inputs Alt'!$C$17,0,(SUM(OFFSET($K$114:$K$163,0,BD$2-$K$2-$D52+1)))*$F52))</f>
        <v>0</v>
      </c>
      <c r="BE52" s="125">
        <f ca="1">IF(BE$2-$K$2&lt;$D52-1," ",IF(BE$2-$K$2+1&gt;'Primary inputs Alt'!$C$17,0,(SUM(OFFSET($K$114:$K$163,0,BE$2-$K$2-$D52+1)))*$F52))</f>
        <v>0</v>
      </c>
      <c r="BF52" s="125">
        <f ca="1">IF(BF$2-$K$2&lt;$D52-1," ",IF(BF$2-$K$2+1&gt;'Primary inputs Alt'!$C$17,0,(SUM(OFFSET($K$114:$K$163,0,BF$2-$K$2-$D52+1)))*$F52))</f>
        <v>0</v>
      </c>
      <c r="BG52" s="125">
        <f ca="1">IF(BG$2-$K$2&lt;$D52-1," ",IF(BG$2-$K$2+1&gt;'Primary inputs Alt'!$C$17,0,(SUM(OFFSET($K$114:$K$163,0,BG$2-$K$2-$D52+1)))*$F52))</f>
        <v>0</v>
      </c>
      <c r="BH52" s="125">
        <f ca="1">IF(BH$2-$K$2&lt;$D52-1," ",IF(BH$2-$K$2+1&gt;'Primary inputs Alt'!$C$17,0,(SUM(OFFSET($K$114:$K$163,0,BH$2-$K$2-$D52+1)))*$F52))</f>
        <v>0</v>
      </c>
    </row>
    <row r="53" spans="1:60">
      <c r="A53" s="104"/>
      <c r="B53" s="104"/>
      <c r="C53" s="104"/>
      <c r="D53" s="167">
        <v>47</v>
      </c>
      <c r="E53" t="s">
        <v>241</v>
      </c>
      <c r="F53" s="104">
        <f ca="1">OFFSET('Primary inputs Alt'!$E$12,0,'Calculations Alt'!$D53-1)</f>
        <v>0</v>
      </c>
      <c r="G53" s="104"/>
      <c r="H53" s="104"/>
      <c r="I53" s="104"/>
      <c r="J53" s="104"/>
      <c r="K53" s="125" t="str">
        <f ca="1">IF(K$2-$K$2&lt;$D53-1," ",IF(K$2-$K$2+1&gt;'Primary inputs Alt'!$C$17,0,(SUM(OFFSET($K$114:$K$163,0,K$2-$K$2-$D53+1)))*$F53))</f>
        <v xml:space="preserve"> </v>
      </c>
      <c r="L53" s="125" t="str">
        <f ca="1">IF(L$2-$K$2&lt;$D53-1," ",IF(L$2-$K$2+1&gt;'Primary inputs Alt'!$C$17,0,(SUM(OFFSET($K$114:$K$163,0,L$2-$K$2-$D53+1)))*$F53))</f>
        <v xml:space="preserve"> </v>
      </c>
      <c r="M53" s="125" t="str">
        <f ca="1">IF(M$2-$K$2&lt;$D53-1," ",IF(M$2-$K$2+1&gt;'Primary inputs Alt'!$C$17,0,(SUM(OFFSET($K$114:$K$163,0,M$2-$K$2-$D53+1)))*$F53))</f>
        <v xml:space="preserve"> </v>
      </c>
      <c r="N53" s="125" t="str">
        <f ca="1">IF(N$2-$K$2&lt;$D53-1," ",IF(N$2-$K$2+1&gt;'Primary inputs Alt'!$C$17,0,(SUM(OFFSET($K$114:$K$163,0,N$2-$K$2-$D53+1)))*$F53))</f>
        <v xml:space="preserve"> </v>
      </c>
      <c r="O53" s="125" t="str">
        <f ca="1">IF(O$2-$K$2&lt;$D53-1," ",IF(O$2-$K$2+1&gt;'Primary inputs Alt'!$C$17,0,(SUM(OFFSET($K$114:$K$163,0,O$2-$K$2-$D53+1)))*$F53))</f>
        <v xml:space="preserve"> </v>
      </c>
      <c r="P53" s="125" t="str">
        <f ca="1">IF(P$2-$K$2&lt;$D53-1," ",IF(P$2-$K$2+1&gt;'Primary inputs Alt'!$C$17,0,(SUM(OFFSET($K$114:$K$163,0,P$2-$K$2-$D53+1)))*$F53))</f>
        <v xml:space="preserve"> </v>
      </c>
      <c r="Q53" s="125" t="str">
        <f ca="1">IF(Q$2-$K$2&lt;$D53-1," ",IF(Q$2-$K$2+1&gt;'Primary inputs Alt'!$C$17,0,(SUM(OFFSET($K$114:$K$163,0,Q$2-$K$2-$D53+1)))*$F53))</f>
        <v xml:space="preserve"> </v>
      </c>
      <c r="R53" s="125" t="str">
        <f ca="1">IF(R$2-$K$2&lt;$D53-1," ",IF(R$2-$K$2+1&gt;'Primary inputs Alt'!$C$17,0,(SUM(OFFSET($K$114:$K$163,0,R$2-$K$2-$D53+1)))*$F53))</f>
        <v xml:space="preserve"> </v>
      </c>
      <c r="S53" s="125" t="str">
        <f ca="1">IF(S$2-$K$2&lt;$D53-1," ",IF(S$2-$K$2+1&gt;'Primary inputs Alt'!$C$17,0,(SUM(OFFSET($K$114:$K$163,0,S$2-$K$2-$D53+1)))*$F53))</f>
        <v xml:space="preserve"> </v>
      </c>
      <c r="T53" s="125" t="str">
        <f ca="1">IF(T$2-$K$2&lt;$D53-1," ",IF(T$2-$K$2+1&gt;'Primary inputs Alt'!$C$17,0,(SUM(OFFSET($K$114:$K$163,0,T$2-$K$2-$D53+1)))*$F53))</f>
        <v xml:space="preserve"> </v>
      </c>
      <c r="U53" s="125" t="str">
        <f ca="1">IF(U$2-$K$2&lt;$D53-1," ",IF(U$2-$K$2+1&gt;'Primary inputs Alt'!$C$17,0,(SUM(OFFSET($K$114:$K$163,0,U$2-$K$2-$D53+1)))*$F53))</f>
        <v xml:space="preserve"> </v>
      </c>
      <c r="V53" s="125" t="str">
        <f ca="1">IF(V$2-$K$2&lt;$D53-1," ",IF(V$2-$K$2+1&gt;'Primary inputs Alt'!$C$17,0,(SUM(OFFSET($K$114:$K$163,0,V$2-$K$2-$D53+1)))*$F53))</f>
        <v xml:space="preserve"> </v>
      </c>
      <c r="W53" s="125" t="str">
        <f ca="1">IF(W$2-$K$2&lt;$D53-1," ",IF(W$2-$K$2+1&gt;'Primary inputs Alt'!$C$17,0,(SUM(OFFSET($K$114:$K$163,0,W$2-$K$2-$D53+1)))*$F53))</f>
        <v xml:space="preserve"> </v>
      </c>
      <c r="X53" s="125" t="str">
        <f ca="1">IF(X$2-$K$2&lt;$D53-1," ",IF(X$2-$K$2+1&gt;'Primary inputs Alt'!$C$17,0,(SUM(OFFSET($K$114:$K$163,0,X$2-$K$2-$D53+1)))*$F53))</f>
        <v xml:space="preserve"> </v>
      </c>
      <c r="Y53" s="125" t="str">
        <f ca="1">IF(Y$2-$K$2&lt;$D53-1," ",IF(Y$2-$K$2+1&gt;'Primary inputs Alt'!$C$17,0,(SUM(OFFSET($K$114:$K$163,0,Y$2-$K$2-$D53+1)))*$F53))</f>
        <v xml:space="preserve"> </v>
      </c>
      <c r="Z53" s="125" t="str">
        <f ca="1">IF(Z$2-$K$2&lt;$D53-1," ",IF(Z$2-$K$2+1&gt;'Primary inputs Alt'!$C$17,0,(SUM(OFFSET($K$114:$K$163,0,Z$2-$K$2-$D53+1)))*$F53))</f>
        <v xml:space="preserve"> </v>
      </c>
      <c r="AA53" s="125" t="str">
        <f ca="1">IF(AA$2-$K$2&lt;$D53-1," ",IF(AA$2-$K$2+1&gt;'Primary inputs Alt'!$C$17,0,(SUM(OFFSET($K$114:$K$163,0,AA$2-$K$2-$D53+1)))*$F53))</f>
        <v xml:space="preserve"> </v>
      </c>
      <c r="AB53" s="125" t="str">
        <f ca="1">IF(AB$2-$K$2&lt;$D53-1," ",IF(AB$2-$K$2+1&gt;'Primary inputs Alt'!$C$17,0,(SUM(OFFSET($K$114:$K$163,0,AB$2-$K$2-$D53+1)))*$F53))</f>
        <v xml:space="preserve"> </v>
      </c>
      <c r="AC53" s="125" t="str">
        <f ca="1">IF(AC$2-$K$2&lt;$D53-1," ",IF(AC$2-$K$2+1&gt;'Primary inputs Alt'!$C$17,0,(SUM(OFFSET($K$114:$K$163,0,AC$2-$K$2-$D53+1)))*$F53))</f>
        <v xml:space="preserve"> </v>
      </c>
      <c r="AD53" s="125" t="str">
        <f ca="1">IF(AD$2-$K$2&lt;$D53-1," ",IF(AD$2-$K$2+1&gt;'Primary inputs Alt'!$C$17,0,(SUM(OFFSET($K$114:$K$163,0,AD$2-$K$2-$D53+1)))*$F53))</f>
        <v xml:space="preserve"> </v>
      </c>
      <c r="AE53" s="125" t="str">
        <f ca="1">IF(AE$2-$K$2&lt;$D53-1," ",IF(AE$2-$K$2+1&gt;'Primary inputs Alt'!$C$17,0,(SUM(OFFSET($K$114:$K$163,0,AE$2-$K$2-$D53+1)))*$F53))</f>
        <v xml:space="preserve"> </v>
      </c>
      <c r="AF53" s="125" t="str">
        <f ca="1">IF(AF$2-$K$2&lt;$D53-1," ",IF(AF$2-$K$2+1&gt;'Primary inputs Alt'!$C$17,0,(SUM(OFFSET($K$114:$K$163,0,AF$2-$K$2-$D53+1)))*$F53))</f>
        <v xml:space="preserve"> </v>
      </c>
      <c r="AG53" s="125" t="str">
        <f ca="1">IF(AG$2-$K$2&lt;$D53-1," ",IF(AG$2-$K$2+1&gt;'Primary inputs Alt'!$C$17,0,(SUM(OFFSET($K$114:$K$163,0,AG$2-$K$2-$D53+1)))*$F53))</f>
        <v xml:space="preserve"> </v>
      </c>
      <c r="AH53" s="125" t="str">
        <f ca="1">IF(AH$2-$K$2&lt;$D53-1," ",IF(AH$2-$K$2+1&gt;'Primary inputs Alt'!$C$17,0,(SUM(OFFSET($K$114:$K$163,0,AH$2-$K$2-$D53+1)))*$F53))</f>
        <v xml:space="preserve"> </v>
      </c>
      <c r="AI53" s="125" t="str">
        <f ca="1">IF(AI$2-$K$2&lt;$D53-1," ",IF(AI$2-$K$2+1&gt;'Primary inputs Alt'!$C$17,0,(SUM(OFFSET($K$114:$K$163,0,AI$2-$K$2-$D53+1)))*$F53))</f>
        <v xml:space="preserve"> </v>
      </c>
      <c r="AJ53" s="125" t="str">
        <f ca="1">IF(AJ$2-$K$2&lt;$D53-1," ",IF(AJ$2-$K$2+1&gt;'Primary inputs Alt'!$C$17,0,(SUM(OFFSET($K$114:$K$163,0,AJ$2-$K$2-$D53+1)))*$F53))</f>
        <v xml:space="preserve"> </v>
      </c>
      <c r="AK53" s="125" t="str">
        <f ca="1">IF(AK$2-$K$2&lt;$D53-1," ",IF(AK$2-$K$2+1&gt;'Primary inputs Alt'!$C$17,0,(SUM(OFFSET($K$114:$K$163,0,AK$2-$K$2-$D53+1)))*$F53))</f>
        <v xml:space="preserve"> </v>
      </c>
      <c r="AL53" s="125" t="str">
        <f ca="1">IF(AL$2-$K$2&lt;$D53-1," ",IF(AL$2-$K$2+1&gt;'Primary inputs Alt'!$C$17,0,(SUM(OFFSET($K$114:$K$163,0,AL$2-$K$2-$D53+1)))*$F53))</f>
        <v xml:space="preserve"> </v>
      </c>
      <c r="AM53" s="125" t="str">
        <f ca="1">IF(AM$2-$K$2&lt;$D53-1," ",IF(AM$2-$K$2+1&gt;'Primary inputs Alt'!$C$17,0,(SUM(OFFSET($K$114:$K$163,0,AM$2-$K$2-$D53+1)))*$F53))</f>
        <v xml:space="preserve"> </v>
      </c>
      <c r="AN53" s="125" t="str">
        <f ca="1">IF(AN$2-$K$2&lt;$D53-1," ",IF(AN$2-$K$2+1&gt;'Primary inputs Alt'!$C$17,0,(SUM(OFFSET($K$114:$K$163,0,AN$2-$K$2-$D53+1)))*$F53))</f>
        <v xml:space="preserve"> </v>
      </c>
      <c r="AO53" s="125" t="str">
        <f ca="1">IF(AO$2-$K$2&lt;$D53-1," ",IF(AO$2-$K$2+1&gt;'Primary inputs Alt'!$C$17,0,(SUM(OFFSET($K$114:$K$163,0,AO$2-$K$2-$D53+1)))*$F53))</f>
        <v xml:space="preserve"> </v>
      </c>
      <c r="AP53" s="125" t="str">
        <f ca="1">IF(AP$2-$K$2&lt;$D53-1," ",IF(AP$2-$K$2+1&gt;'Primary inputs Alt'!$C$17,0,(SUM(OFFSET($K$114:$K$163,0,AP$2-$K$2-$D53+1)))*$F53))</f>
        <v xml:space="preserve"> </v>
      </c>
      <c r="AQ53" s="125" t="str">
        <f ca="1">IF(AQ$2-$K$2&lt;$D53-1," ",IF(AQ$2-$K$2+1&gt;'Primary inputs Alt'!$C$17,0,(SUM(OFFSET($K$114:$K$163,0,AQ$2-$K$2-$D53+1)))*$F53))</f>
        <v xml:space="preserve"> </v>
      </c>
      <c r="AR53" s="125" t="str">
        <f ca="1">IF(AR$2-$K$2&lt;$D53-1," ",IF(AR$2-$K$2+1&gt;'Primary inputs Alt'!$C$17,0,(SUM(OFFSET($K$114:$K$163,0,AR$2-$K$2-$D53+1)))*$F53))</f>
        <v xml:space="preserve"> </v>
      </c>
      <c r="AS53" s="125" t="str">
        <f ca="1">IF(AS$2-$K$2&lt;$D53-1," ",IF(AS$2-$K$2+1&gt;'Primary inputs Alt'!$C$17,0,(SUM(OFFSET($K$114:$K$163,0,AS$2-$K$2-$D53+1)))*$F53))</f>
        <v xml:space="preserve"> </v>
      </c>
      <c r="AT53" s="125" t="str">
        <f ca="1">IF(AT$2-$K$2&lt;$D53-1," ",IF(AT$2-$K$2+1&gt;'Primary inputs Alt'!$C$17,0,(SUM(OFFSET($K$114:$K$163,0,AT$2-$K$2-$D53+1)))*$F53))</f>
        <v xml:space="preserve"> </v>
      </c>
      <c r="AU53" s="125" t="str">
        <f ca="1">IF(AU$2-$K$2&lt;$D53-1," ",IF(AU$2-$K$2+1&gt;'Primary inputs Alt'!$C$17,0,(SUM(OFFSET($K$114:$K$163,0,AU$2-$K$2-$D53+1)))*$F53))</f>
        <v xml:space="preserve"> </v>
      </c>
      <c r="AV53" s="125" t="str">
        <f ca="1">IF(AV$2-$K$2&lt;$D53-1," ",IF(AV$2-$K$2+1&gt;'Primary inputs Alt'!$C$17,0,(SUM(OFFSET($K$114:$K$163,0,AV$2-$K$2-$D53+1)))*$F53))</f>
        <v xml:space="preserve"> </v>
      </c>
      <c r="AW53" s="125" t="str">
        <f ca="1">IF(AW$2-$K$2&lt;$D53-1," ",IF(AW$2-$K$2+1&gt;'Primary inputs Alt'!$C$17,0,(SUM(OFFSET($K$114:$K$163,0,AW$2-$K$2-$D53+1)))*$F53))</f>
        <v xml:space="preserve"> </v>
      </c>
      <c r="AX53" s="125" t="str">
        <f ca="1">IF(AX$2-$K$2&lt;$D53-1," ",IF(AX$2-$K$2+1&gt;'Primary inputs Alt'!$C$17,0,(SUM(OFFSET($K$114:$K$163,0,AX$2-$K$2-$D53+1)))*$F53))</f>
        <v xml:space="preserve"> </v>
      </c>
      <c r="AY53" s="125" t="str">
        <f ca="1">IF(AY$2-$K$2&lt;$D53-1," ",IF(AY$2-$K$2+1&gt;'Primary inputs Alt'!$C$17,0,(SUM(OFFSET($K$114:$K$163,0,AY$2-$K$2-$D53+1)))*$F53))</f>
        <v xml:space="preserve"> </v>
      </c>
      <c r="AZ53" s="125" t="str">
        <f ca="1">IF(AZ$2-$K$2&lt;$D53-1," ",IF(AZ$2-$K$2+1&gt;'Primary inputs Alt'!$C$17,0,(SUM(OFFSET($K$114:$K$163,0,AZ$2-$K$2-$D53+1)))*$F53))</f>
        <v xml:space="preserve"> </v>
      </c>
      <c r="BA53" s="125" t="str">
        <f ca="1">IF(BA$2-$K$2&lt;$D53-1," ",IF(BA$2-$K$2+1&gt;'Primary inputs Alt'!$C$17,0,(SUM(OFFSET($K$114:$K$163,0,BA$2-$K$2-$D53+1)))*$F53))</f>
        <v xml:space="preserve"> </v>
      </c>
      <c r="BB53" s="125" t="str">
        <f ca="1">IF(BB$2-$K$2&lt;$D53-1," ",IF(BB$2-$K$2+1&gt;'Primary inputs Alt'!$C$17,0,(SUM(OFFSET($K$114:$K$163,0,BB$2-$K$2-$D53+1)))*$F53))</f>
        <v xml:space="preserve"> </v>
      </c>
      <c r="BC53" s="125" t="str">
        <f ca="1">IF(BC$2-$K$2&lt;$D53-1," ",IF(BC$2-$K$2+1&gt;'Primary inputs Alt'!$C$17,0,(SUM(OFFSET($K$114:$K$163,0,BC$2-$K$2-$D53+1)))*$F53))</f>
        <v xml:space="preserve"> </v>
      </c>
      <c r="BD53" s="125" t="str">
        <f ca="1">IF(BD$2-$K$2&lt;$D53-1," ",IF(BD$2-$K$2+1&gt;'Primary inputs Alt'!$C$17,0,(SUM(OFFSET($K$114:$K$163,0,BD$2-$K$2-$D53+1)))*$F53))</f>
        <v xml:space="preserve"> </v>
      </c>
      <c r="BE53" s="125">
        <f ca="1">IF(BE$2-$K$2&lt;$D53-1," ",IF(BE$2-$K$2+1&gt;'Primary inputs Alt'!$C$17,0,(SUM(OFFSET($K$114:$K$163,0,BE$2-$K$2-$D53+1)))*$F53))</f>
        <v>0</v>
      </c>
      <c r="BF53" s="125">
        <f ca="1">IF(BF$2-$K$2&lt;$D53-1," ",IF(BF$2-$K$2+1&gt;'Primary inputs Alt'!$C$17,0,(SUM(OFFSET($K$114:$K$163,0,BF$2-$K$2-$D53+1)))*$F53))</f>
        <v>0</v>
      </c>
      <c r="BG53" s="125">
        <f ca="1">IF(BG$2-$K$2&lt;$D53-1," ",IF(BG$2-$K$2+1&gt;'Primary inputs Alt'!$C$17,0,(SUM(OFFSET($K$114:$K$163,0,BG$2-$K$2-$D53+1)))*$F53))</f>
        <v>0</v>
      </c>
      <c r="BH53" s="125">
        <f ca="1">IF(BH$2-$K$2&lt;$D53-1," ",IF(BH$2-$K$2+1&gt;'Primary inputs Alt'!$C$17,0,(SUM(OFFSET($K$114:$K$163,0,BH$2-$K$2-$D53+1)))*$F53))</f>
        <v>0</v>
      </c>
    </row>
    <row r="54" spans="1:60">
      <c r="A54" s="104"/>
      <c r="B54" s="104"/>
      <c r="C54" s="104"/>
      <c r="D54" s="167">
        <v>48</v>
      </c>
      <c r="E54" t="s">
        <v>242</v>
      </c>
      <c r="F54" s="104">
        <f ca="1">OFFSET('Primary inputs Alt'!$E$12,0,'Calculations Alt'!$D54-1)</f>
        <v>0</v>
      </c>
      <c r="G54" s="104"/>
      <c r="H54" s="104"/>
      <c r="I54" s="104"/>
      <c r="J54" s="104"/>
      <c r="K54" s="125" t="str">
        <f ca="1">IF(K$2-$K$2&lt;$D54-1," ",IF(K$2-$K$2+1&gt;'Primary inputs Alt'!$C$17,0,(SUM(OFFSET($K$114:$K$163,0,K$2-$K$2-$D54+1)))*$F54))</f>
        <v xml:space="preserve"> </v>
      </c>
      <c r="L54" s="125" t="str">
        <f ca="1">IF(L$2-$K$2&lt;$D54-1," ",IF(L$2-$K$2+1&gt;'Primary inputs Alt'!$C$17,0,(SUM(OFFSET($K$114:$K$163,0,L$2-$K$2-$D54+1)))*$F54))</f>
        <v xml:space="preserve"> </v>
      </c>
      <c r="M54" s="125" t="str">
        <f ca="1">IF(M$2-$K$2&lt;$D54-1," ",IF(M$2-$K$2+1&gt;'Primary inputs Alt'!$C$17,0,(SUM(OFFSET($K$114:$K$163,0,M$2-$K$2-$D54+1)))*$F54))</f>
        <v xml:space="preserve"> </v>
      </c>
      <c r="N54" s="125" t="str">
        <f ca="1">IF(N$2-$K$2&lt;$D54-1," ",IF(N$2-$K$2+1&gt;'Primary inputs Alt'!$C$17,0,(SUM(OFFSET($K$114:$K$163,0,N$2-$K$2-$D54+1)))*$F54))</f>
        <v xml:space="preserve"> </v>
      </c>
      <c r="O54" s="125" t="str">
        <f ca="1">IF(O$2-$K$2&lt;$D54-1," ",IF(O$2-$K$2+1&gt;'Primary inputs Alt'!$C$17,0,(SUM(OFFSET($K$114:$K$163,0,O$2-$K$2-$D54+1)))*$F54))</f>
        <v xml:space="preserve"> </v>
      </c>
      <c r="P54" s="125" t="str">
        <f ca="1">IF(P$2-$K$2&lt;$D54-1," ",IF(P$2-$K$2+1&gt;'Primary inputs Alt'!$C$17,0,(SUM(OFFSET($K$114:$K$163,0,P$2-$K$2-$D54+1)))*$F54))</f>
        <v xml:space="preserve"> </v>
      </c>
      <c r="Q54" s="125" t="str">
        <f ca="1">IF(Q$2-$K$2&lt;$D54-1," ",IF(Q$2-$K$2+1&gt;'Primary inputs Alt'!$C$17,0,(SUM(OFFSET($K$114:$K$163,0,Q$2-$K$2-$D54+1)))*$F54))</f>
        <v xml:space="preserve"> </v>
      </c>
      <c r="R54" s="125" t="str">
        <f ca="1">IF(R$2-$K$2&lt;$D54-1," ",IF(R$2-$K$2+1&gt;'Primary inputs Alt'!$C$17,0,(SUM(OFFSET($K$114:$K$163,0,R$2-$K$2-$D54+1)))*$F54))</f>
        <v xml:space="preserve"> </v>
      </c>
      <c r="S54" s="125" t="str">
        <f ca="1">IF(S$2-$K$2&lt;$D54-1," ",IF(S$2-$K$2+1&gt;'Primary inputs Alt'!$C$17,0,(SUM(OFFSET($K$114:$K$163,0,S$2-$K$2-$D54+1)))*$F54))</f>
        <v xml:space="preserve"> </v>
      </c>
      <c r="T54" s="125" t="str">
        <f ca="1">IF(T$2-$K$2&lt;$D54-1," ",IF(T$2-$K$2+1&gt;'Primary inputs Alt'!$C$17,0,(SUM(OFFSET($K$114:$K$163,0,T$2-$K$2-$D54+1)))*$F54))</f>
        <v xml:space="preserve"> </v>
      </c>
      <c r="U54" s="125" t="str">
        <f ca="1">IF(U$2-$K$2&lt;$D54-1," ",IF(U$2-$K$2+1&gt;'Primary inputs Alt'!$C$17,0,(SUM(OFFSET($K$114:$K$163,0,U$2-$K$2-$D54+1)))*$F54))</f>
        <v xml:space="preserve"> </v>
      </c>
      <c r="V54" s="125" t="str">
        <f ca="1">IF(V$2-$K$2&lt;$D54-1," ",IF(V$2-$K$2+1&gt;'Primary inputs Alt'!$C$17,0,(SUM(OFFSET($K$114:$K$163,0,V$2-$K$2-$D54+1)))*$F54))</f>
        <v xml:space="preserve"> </v>
      </c>
      <c r="W54" s="125" t="str">
        <f ca="1">IF(W$2-$K$2&lt;$D54-1," ",IF(W$2-$K$2+1&gt;'Primary inputs Alt'!$C$17,0,(SUM(OFFSET($K$114:$K$163,0,W$2-$K$2-$D54+1)))*$F54))</f>
        <v xml:space="preserve"> </v>
      </c>
      <c r="X54" s="125" t="str">
        <f ca="1">IF(X$2-$K$2&lt;$D54-1," ",IF(X$2-$K$2+1&gt;'Primary inputs Alt'!$C$17,0,(SUM(OFFSET($K$114:$K$163,0,X$2-$K$2-$D54+1)))*$F54))</f>
        <v xml:space="preserve"> </v>
      </c>
      <c r="Y54" s="125" t="str">
        <f ca="1">IF(Y$2-$K$2&lt;$D54-1," ",IF(Y$2-$K$2+1&gt;'Primary inputs Alt'!$C$17,0,(SUM(OFFSET($K$114:$K$163,0,Y$2-$K$2-$D54+1)))*$F54))</f>
        <v xml:space="preserve"> </v>
      </c>
      <c r="Z54" s="125" t="str">
        <f ca="1">IF(Z$2-$K$2&lt;$D54-1," ",IF(Z$2-$K$2+1&gt;'Primary inputs Alt'!$C$17,0,(SUM(OFFSET($K$114:$K$163,0,Z$2-$K$2-$D54+1)))*$F54))</f>
        <v xml:space="preserve"> </v>
      </c>
      <c r="AA54" s="125" t="str">
        <f ca="1">IF(AA$2-$K$2&lt;$D54-1," ",IF(AA$2-$K$2+1&gt;'Primary inputs Alt'!$C$17,0,(SUM(OFFSET($K$114:$K$163,0,AA$2-$K$2-$D54+1)))*$F54))</f>
        <v xml:space="preserve"> </v>
      </c>
      <c r="AB54" s="125" t="str">
        <f ca="1">IF(AB$2-$K$2&lt;$D54-1," ",IF(AB$2-$K$2+1&gt;'Primary inputs Alt'!$C$17,0,(SUM(OFFSET($K$114:$K$163,0,AB$2-$K$2-$D54+1)))*$F54))</f>
        <v xml:space="preserve"> </v>
      </c>
      <c r="AC54" s="125" t="str">
        <f ca="1">IF(AC$2-$K$2&lt;$D54-1," ",IF(AC$2-$K$2+1&gt;'Primary inputs Alt'!$C$17,0,(SUM(OFFSET($K$114:$K$163,0,AC$2-$K$2-$D54+1)))*$F54))</f>
        <v xml:space="preserve"> </v>
      </c>
      <c r="AD54" s="125" t="str">
        <f ca="1">IF(AD$2-$K$2&lt;$D54-1," ",IF(AD$2-$K$2+1&gt;'Primary inputs Alt'!$C$17,0,(SUM(OFFSET($K$114:$K$163,0,AD$2-$K$2-$D54+1)))*$F54))</f>
        <v xml:space="preserve"> </v>
      </c>
      <c r="AE54" s="125" t="str">
        <f ca="1">IF(AE$2-$K$2&lt;$D54-1," ",IF(AE$2-$K$2+1&gt;'Primary inputs Alt'!$C$17,0,(SUM(OFFSET($K$114:$K$163,0,AE$2-$K$2-$D54+1)))*$F54))</f>
        <v xml:space="preserve"> </v>
      </c>
      <c r="AF54" s="125" t="str">
        <f ca="1">IF(AF$2-$K$2&lt;$D54-1," ",IF(AF$2-$K$2+1&gt;'Primary inputs Alt'!$C$17,0,(SUM(OFFSET($K$114:$K$163,0,AF$2-$K$2-$D54+1)))*$F54))</f>
        <v xml:space="preserve"> </v>
      </c>
      <c r="AG54" s="125" t="str">
        <f ca="1">IF(AG$2-$K$2&lt;$D54-1," ",IF(AG$2-$K$2+1&gt;'Primary inputs Alt'!$C$17,0,(SUM(OFFSET($K$114:$K$163,0,AG$2-$K$2-$D54+1)))*$F54))</f>
        <v xml:space="preserve"> </v>
      </c>
      <c r="AH54" s="125" t="str">
        <f ca="1">IF(AH$2-$K$2&lt;$D54-1," ",IF(AH$2-$K$2+1&gt;'Primary inputs Alt'!$C$17,0,(SUM(OFFSET($K$114:$K$163,0,AH$2-$K$2-$D54+1)))*$F54))</f>
        <v xml:space="preserve"> </v>
      </c>
      <c r="AI54" s="125" t="str">
        <f ca="1">IF(AI$2-$K$2&lt;$D54-1," ",IF(AI$2-$K$2+1&gt;'Primary inputs Alt'!$C$17,0,(SUM(OFFSET($K$114:$K$163,0,AI$2-$K$2-$D54+1)))*$F54))</f>
        <v xml:space="preserve"> </v>
      </c>
      <c r="AJ54" s="125" t="str">
        <f ca="1">IF(AJ$2-$K$2&lt;$D54-1," ",IF(AJ$2-$K$2+1&gt;'Primary inputs Alt'!$C$17,0,(SUM(OFFSET($K$114:$K$163,0,AJ$2-$K$2-$D54+1)))*$F54))</f>
        <v xml:space="preserve"> </v>
      </c>
      <c r="AK54" s="125" t="str">
        <f ca="1">IF(AK$2-$K$2&lt;$D54-1," ",IF(AK$2-$K$2+1&gt;'Primary inputs Alt'!$C$17,0,(SUM(OFFSET($K$114:$K$163,0,AK$2-$K$2-$D54+1)))*$F54))</f>
        <v xml:space="preserve"> </v>
      </c>
      <c r="AL54" s="125" t="str">
        <f ca="1">IF(AL$2-$K$2&lt;$D54-1," ",IF(AL$2-$K$2+1&gt;'Primary inputs Alt'!$C$17,0,(SUM(OFFSET($K$114:$K$163,0,AL$2-$K$2-$D54+1)))*$F54))</f>
        <v xml:space="preserve"> </v>
      </c>
      <c r="AM54" s="125" t="str">
        <f ca="1">IF(AM$2-$K$2&lt;$D54-1," ",IF(AM$2-$K$2+1&gt;'Primary inputs Alt'!$C$17,0,(SUM(OFFSET($K$114:$K$163,0,AM$2-$K$2-$D54+1)))*$F54))</f>
        <v xml:space="preserve"> </v>
      </c>
      <c r="AN54" s="125" t="str">
        <f ca="1">IF(AN$2-$K$2&lt;$D54-1," ",IF(AN$2-$K$2+1&gt;'Primary inputs Alt'!$C$17,0,(SUM(OFFSET($K$114:$K$163,0,AN$2-$K$2-$D54+1)))*$F54))</f>
        <v xml:space="preserve"> </v>
      </c>
      <c r="AO54" s="125" t="str">
        <f ca="1">IF(AO$2-$K$2&lt;$D54-1," ",IF(AO$2-$K$2+1&gt;'Primary inputs Alt'!$C$17,0,(SUM(OFFSET($K$114:$K$163,0,AO$2-$K$2-$D54+1)))*$F54))</f>
        <v xml:space="preserve"> </v>
      </c>
      <c r="AP54" s="125" t="str">
        <f ca="1">IF(AP$2-$K$2&lt;$D54-1," ",IF(AP$2-$K$2+1&gt;'Primary inputs Alt'!$C$17,0,(SUM(OFFSET($K$114:$K$163,0,AP$2-$K$2-$D54+1)))*$F54))</f>
        <v xml:space="preserve"> </v>
      </c>
      <c r="AQ54" s="125" t="str">
        <f ca="1">IF(AQ$2-$K$2&lt;$D54-1," ",IF(AQ$2-$K$2+1&gt;'Primary inputs Alt'!$C$17,0,(SUM(OFFSET($K$114:$K$163,0,AQ$2-$K$2-$D54+1)))*$F54))</f>
        <v xml:space="preserve"> </v>
      </c>
      <c r="AR54" s="125" t="str">
        <f ca="1">IF(AR$2-$K$2&lt;$D54-1," ",IF(AR$2-$K$2+1&gt;'Primary inputs Alt'!$C$17,0,(SUM(OFFSET($K$114:$K$163,0,AR$2-$K$2-$D54+1)))*$F54))</f>
        <v xml:space="preserve"> </v>
      </c>
      <c r="AS54" s="125" t="str">
        <f ca="1">IF(AS$2-$K$2&lt;$D54-1," ",IF(AS$2-$K$2+1&gt;'Primary inputs Alt'!$C$17,0,(SUM(OFFSET($K$114:$K$163,0,AS$2-$K$2-$D54+1)))*$F54))</f>
        <v xml:space="preserve"> </v>
      </c>
      <c r="AT54" s="125" t="str">
        <f ca="1">IF(AT$2-$K$2&lt;$D54-1," ",IF(AT$2-$K$2+1&gt;'Primary inputs Alt'!$C$17,0,(SUM(OFFSET($K$114:$K$163,0,AT$2-$K$2-$D54+1)))*$F54))</f>
        <v xml:space="preserve"> </v>
      </c>
      <c r="AU54" s="125" t="str">
        <f ca="1">IF(AU$2-$K$2&lt;$D54-1," ",IF(AU$2-$K$2+1&gt;'Primary inputs Alt'!$C$17,0,(SUM(OFFSET($K$114:$K$163,0,AU$2-$K$2-$D54+1)))*$F54))</f>
        <v xml:space="preserve"> </v>
      </c>
      <c r="AV54" s="125" t="str">
        <f ca="1">IF(AV$2-$K$2&lt;$D54-1," ",IF(AV$2-$K$2+1&gt;'Primary inputs Alt'!$C$17,0,(SUM(OFFSET($K$114:$K$163,0,AV$2-$K$2-$D54+1)))*$F54))</f>
        <v xml:space="preserve"> </v>
      </c>
      <c r="AW54" s="125" t="str">
        <f ca="1">IF(AW$2-$K$2&lt;$D54-1," ",IF(AW$2-$K$2+1&gt;'Primary inputs Alt'!$C$17,0,(SUM(OFFSET($K$114:$K$163,0,AW$2-$K$2-$D54+1)))*$F54))</f>
        <v xml:space="preserve"> </v>
      </c>
      <c r="AX54" s="125" t="str">
        <f ca="1">IF(AX$2-$K$2&lt;$D54-1," ",IF(AX$2-$K$2+1&gt;'Primary inputs Alt'!$C$17,0,(SUM(OFFSET($K$114:$K$163,0,AX$2-$K$2-$D54+1)))*$F54))</f>
        <v xml:space="preserve"> </v>
      </c>
      <c r="AY54" s="125" t="str">
        <f ca="1">IF(AY$2-$K$2&lt;$D54-1," ",IF(AY$2-$K$2+1&gt;'Primary inputs Alt'!$C$17,0,(SUM(OFFSET($K$114:$K$163,0,AY$2-$K$2-$D54+1)))*$F54))</f>
        <v xml:space="preserve"> </v>
      </c>
      <c r="AZ54" s="125" t="str">
        <f ca="1">IF(AZ$2-$K$2&lt;$D54-1," ",IF(AZ$2-$K$2+1&gt;'Primary inputs Alt'!$C$17,0,(SUM(OFFSET($K$114:$K$163,0,AZ$2-$K$2-$D54+1)))*$F54))</f>
        <v xml:space="preserve"> </v>
      </c>
      <c r="BA54" s="125" t="str">
        <f ca="1">IF(BA$2-$K$2&lt;$D54-1," ",IF(BA$2-$K$2+1&gt;'Primary inputs Alt'!$C$17,0,(SUM(OFFSET($K$114:$K$163,0,BA$2-$K$2-$D54+1)))*$F54))</f>
        <v xml:space="preserve"> </v>
      </c>
      <c r="BB54" s="125" t="str">
        <f ca="1">IF(BB$2-$K$2&lt;$D54-1," ",IF(BB$2-$K$2+1&gt;'Primary inputs Alt'!$C$17,0,(SUM(OFFSET($K$114:$K$163,0,BB$2-$K$2-$D54+1)))*$F54))</f>
        <v xml:space="preserve"> </v>
      </c>
      <c r="BC54" s="125" t="str">
        <f ca="1">IF(BC$2-$K$2&lt;$D54-1," ",IF(BC$2-$K$2+1&gt;'Primary inputs Alt'!$C$17,0,(SUM(OFFSET($K$114:$K$163,0,BC$2-$K$2-$D54+1)))*$F54))</f>
        <v xml:space="preserve"> </v>
      </c>
      <c r="BD54" s="125" t="str">
        <f ca="1">IF(BD$2-$K$2&lt;$D54-1," ",IF(BD$2-$K$2+1&gt;'Primary inputs Alt'!$C$17,0,(SUM(OFFSET($K$114:$K$163,0,BD$2-$K$2-$D54+1)))*$F54))</f>
        <v xml:space="preserve"> </v>
      </c>
      <c r="BE54" s="125" t="str">
        <f ca="1">IF(BE$2-$K$2&lt;$D54-1," ",IF(BE$2-$K$2+1&gt;'Primary inputs Alt'!$C$17,0,(SUM(OFFSET($K$114:$K$163,0,BE$2-$K$2-$D54+1)))*$F54))</f>
        <v xml:space="preserve"> </v>
      </c>
      <c r="BF54" s="125">
        <f ca="1">IF(BF$2-$K$2&lt;$D54-1," ",IF(BF$2-$K$2+1&gt;'Primary inputs Alt'!$C$17,0,(SUM(OFFSET($K$114:$K$163,0,BF$2-$K$2-$D54+1)))*$F54))</f>
        <v>0</v>
      </c>
      <c r="BG54" s="125">
        <f ca="1">IF(BG$2-$K$2&lt;$D54-1," ",IF(BG$2-$K$2+1&gt;'Primary inputs Alt'!$C$17,0,(SUM(OFFSET($K$114:$K$163,0,BG$2-$K$2-$D54+1)))*$F54))</f>
        <v>0</v>
      </c>
      <c r="BH54" s="125">
        <f ca="1">IF(BH$2-$K$2&lt;$D54-1," ",IF(BH$2-$K$2+1&gt;'Primary inputs Alt'!$C$17,0,(SUM(OFFSET($K$114:$K$163,0,BH$2-$K$2-$D54+1)))*$F54))</f>
        <v>0</v>
      </c>
    </row>
    <row r="55" spans="1:60">
      <c r="A55" s="104"/>
      <c r="B55" s="104"/>
      <c r="C55" s="104"/>
      <c r="D55" s="167">
        <v>49</v>
      </c>
      <c r="E55" t="s">
        <v>243</v>
      </c>
      <c r="F55" s="104">
        <f ca="1">OFFSET('Primary inputs Alt'!$E$12,0,'Calculations Alt'!$D55-1)</f>
        <v>0</v>
      </c>
      <c r="G55" s="104"/>
      <c r="H55" s="104"/>
      <c r="I55" s="104"/>
      <c r="J55" s="104"/>
      <c r="K55" s="125" t="str">
        <f ca="1">IF(K$2-$K$2&lt;$D55-1," ",IF(K$2-$K$2+1&gt;'Primary inputs Alt'!$C$17,0,(SUM(OFFSET($K$114:$K$163,0,K$2-$K$2-$D55+1)))*$F55))</f>
        <v xml:space="preserve"> </v>
      </c>
      <c r="L55" s="125" t="str">
        <f ca="1">IF(L$2-$K$2&lt;$D55-1," ",IF(L$2-$K$2+1&gt;'Primary inputs Alt'!$C$17,0,(SUM(OFFSET($K$114:$K$163,0,L$2-$K$2-$D55+1)))*$F55))</f>
        <v xml:space="preserve"> </v>
      </c>
      <c r="M55" s="125" t="str">
        <f ca="1">IF(M$2-$K$2&lt;$D55-1," ",IF(M$2-$K$2+1&gt;'Primary inputs Alt'!$C$17,0,(SUM(OFFSET($K$114:$K$163,0,M$2-$K$2-$D55+1)))*$F55))</f>
        <v xml:space="preserve"> </v>
      </c>
      <c r="N55" s="125" t="str">
        <f ca="1">IF(N$2-$K$2&lt;$D55-1," ",IF(N$2-$K$2+1&gt;'Primary inputs Alt'!$C$17,0,(SUM(OFFSET($K$114:$K$163,0,N$2-$K$2-$D55+1)))*$F55))</f>
        <v xml:space="preserve"> </v>
      </c>
      <c r="O55" s="125" t="str">
        <f ca="1">IF(O$2-$K$2&lt;$D55-1," ",IF(O$2-$K$2+1&gt;'Primary inputs Alt'!$C$17,0,(SUM(OFFSET($K$114:$K$163,0,O$2-$K$2-$D55+1)))*$F55))</f>
        <v xml:space="preserve"> </v>
      </c>
      <c r="P55" s="125" t="str">
        <f ca="1">IF(P$2-$K$2&lt;$D55-1," ",IF(P$2-$K$2+1&gt;'Primary inputs Alt'!$C$17,0,(SUM(OFFSET($K$114:$K$163,0,P$2-$K$2-$D55+1)))*$F55))</f>
        <v xml:space="preserve"> </v>
      </c>
      <c r="Q55" s="125" t="str">
        <f ca="1">IF(Q$2-$K$2&lt;$D55-1," ",IF(Q$2-$K$2+1&gt;'Primary inputs Alt'!$C$17,0,(SUM(OFFSET($K$114:$K$163,0,Q$2-$K$2-$D55+1)))*$F55))</f>
        <v xml:space="preserve"> </v>
      </c>
      <c r="R55" s="125" t="str">
        <f ca="1">IF(R$2-$K$2&lt;$D55-1," ",IF(R$2-$K$2+1&gt;'Primary inputs Alt'!$C$17,0,(SUM(OFFSET($K$114:$K$163,0,R$2-$K$2-$D55+1)))*$F55))</f>
        <v xml:space="preserve"> </v>
      </c>
      <c r="S55" s="125" t="str">
        <f ca="1">IF(S$2-$K$2&lt;$D55-1," ",IF(S$2-$K$2+1&gt;'Primary inputs Alt'!$C$17,0,(SUM(OFFSET($K$114:$K$163,0,S$2-$K$2-$D55+1)))*$F55))</f>
        <v xml:space="preserve"> </v>
      </c>
      <c r="T55" s="125" t="str">
        <f ca="1">IF(T$2-$K$2&lt;$D55-1," ",IF(T$2-$K$2+1&gt;'Primary inputs Alt'!$C$17,0,(SUM(OFFSET($K$114:$K$163,0,T$2-$K$2-$D55+1)))*$F55))</f>
        <v xml:space="preserve"> </v>
      </c>
      <c r="U55" s="125" t="str">
        <f ca="1">IF(U$2-$K$2&lt;$D55-1," ",IF(U$2-$K$2+1&gt;'Primary inputs Alt'!$C$17,0,(SUM(OFFSET($K$114:$K$163,0,U$2-$K$2-$D55+1)))*$F55))</f>
        <v xml:space="preserve"> </v>
      </c>
      <c r="V55" s="125" t="str">
        <f ca="1">IF(V$2-$K$2&lt;$D55-1," ",IF(V$2-$K$2+1&gt;'Primary inputs Alt'!$C$17,0,(SUM(OFFSET($K$114:$K$163,0,V$2-$K$2-$D55+1)))*$F55))</f>
        <v xml:space="preserve"> </v>
      </c>
      <c r="W55" s="125" t="str">
        <f ca="1">IF(W$2-$K$2&lt;$D55-1," ",IF(W$2-$K$2+1&gt;'Primary inputs Alt'!$C$17,0,(SUM(OFFSET($K$114:$K$163,0,W$2-$K$2-$D55+1)))*$F55))</f>
        <v xml:space="preserve"> </v>
      </c>
      <c r="X55" s="125" t="str">
        <f ca="1">IF(X$2-$K$2&lt;$D55-1," ",IF(X$2-$K$2+1&gt;'Primary inputs Alt'!$C$17,0,(SUM(OFFSET($K$114:$K$163,0,X$2-$K$2-$D55+1)))*$F55))</f>
        <v xml:space="preserve"> </v>
      </c>
      <c r="Y55" s="125" t="str">
        <f ca="1">IF(Y$2-$K$2&lt;$D55-1," ",IF(Y$2-$K$2+1&gt;'Primary inputs Alt'!$C$17,0,(SUM(OFFSET($K$114:$K$163,0,Y$2-$K$2-$D55+1)))*$F55))</f>
        <v xml:space="preserve"> </v>
      </c>
      <c r="Z55" s="125" t="str">
        <f ca="1">IF(Z$2-$K$2&lt;$D55-1," ",IF(Z$2-$K$2+1&gt;'Primary inputs Alt'!$C$17,0,(SUM(OFFSET($K$114:$K$163,0,Z$2-$K$2-$D55+1)))*$F55))</f>
        <v xml:space="preserve"> </v>
      </c>
      <c r="AA55" s="125" t="str">
        <f ca="1">IF(AA$2-$K$2&lt;$D55-1," ",IF(AA$2-$K$2+1&gt;'Primary inputs Alt'!$C$17,0,(SUM(OFFSET($K$114:$K$163,0,AA$2-$K$2-$D55+1)))*$F55))</f>
        <v xml:space="preserve"> </v>
      </c>
      <c r="AB55" s="125" t="str">
        <f ca="1">IF(AB$2-$K$2&lt;$D55-1," ",IF(AB$2-$K$2+1&gt;'Primary inputs Alt'!$C$17,0,(SUM(OFFSET($K$114:$K$163,0,AB$2-$K$2-$D55+1)))*$F55))</f>
        <v xml:space="preserve"> </v>
      </c>
      <c r="AC55" s="125" t="str">
        <f ca="1">IF(AC$2-$K$2&lt;$D55-1," ",IF(AC$2-$K$2+1&gt;'Primary inputs Alt'!$C$17,0,(SUM(OFFSET($K$114:$K$163,0,AC$2-$K$2-$D55+1)))*$F55))</f>
        <v xml:space="preserve"> </v>
      </c>
      <c r="AD55" s="125" t="str">
        <f ca="1">IF(AD$2-$K$2&lt;$D55-1," ",IF(AD$2-$K$2+1&gt;'Primary inputs Alt'!$C$17,0,(SUM(OFFSET($K$114:$K$163,0,AD$2-$K$2-$D55+1)))*$F55))</f>
        <v xml:space="preserve"> </v>
      </c>
      <c r="AE55" s="125" t="str">
        <f ca="1">IF(AE$2-$K$2&lt;$D55-1," ",IF(AE$2-$K$2+1&gt;'Primary inputs Alt'!$C$17,0,(SUM(OFFSET($K$114:$K$163,0,AE$2-$K$2-$D55+1)))*$F55))</f>
        <v xml:space="preserve"> </v>
      </c>
      <c r="AF55" s="125" t="str">
        <f ca="1">IF(AF$2-$K$2&lt;$D55-1," ",IF(AF$2-$K$2+1&gt;'Primary inputs Alt'!$C$17,0,(SUM(OFFSET($K$114:$K$163,0,AF$2-$K$2-$D55+1)))*$F55))</f>
        <v xml:space="preserve"> </v>
      </c>
      <c r="AG55" s="125" t="str">
        <f ca="1">IF(AG$2-$K$2&lt;$D55-1," ",IF(AG$2-$K$2+1&gt;'Primary inputs Alt'!$C$17,0,(SUM(OFFSET($K$114:$K$163,0,AG$2-$K$2-$D55+1)))*$F55))</f>
        <v xml:space="preserve"> </v>
      </c>
      <c r="AH55" s="125" t="str">
        <f ca="1">IF(AH$2-$K$2&lt;$D55-1," ",IF(AH$2-$K$2+1&gt;'Primary inputs Alt'!$C$17,0,(SUM(OFFSET($K$114:$K$163,0,AH$2-$K$2-$D55+1)))*$F55))</f>
        <v xml:space="preserve"> </v>
      </c>
      <c r="AI55" s="125" t="str">
        <f ca="1">IF(AI$2-$K$2&lt;$D55-1," ",IF(AI$2-$K$2+1&gt;'Primary inputs Alt'!$C$17,0,(SUM(OFFSET($K$114:$K$163,0,AI$2-$K$2-$D55+1)))*$F55))</f>
        <v xml:space="preserve"> </v>
      </c>
      <c r="AJ55" s="125" t="str">
        <f ca="1">IF(AJ$2-$K$2&lt;$D55-1," ",IF(AJ$2-$K$2+1&gt;'Primary inputs Alt'!$C$17,0,(SUM(OFFSET($K$114:$K$163,0,AJ$2-$K$2-$D55+1)))*$F55))</f>
        <v xml:space="preserve"> </v>
      </c>
      <c r="AK55" s="125" t="str">
        <f ca="1">IF(AK$2-$K$2&lt;$D55-1," ",IF(AK$2-$K$2+1&gt;'Primary inputs Alt'!$C$17,0,(SUM(OFFSET($K$114:$K$163,0,AK$2-$K$2-$D55+1)))*$F55))</f>
        <v xml:space="preserve"> </v>
      </c>
      <c r="AL55" s="125" t="str">
        <f ca="1">IF(AL$2-$K$2&lt;$D55-1," ",IF(AL$2-$K$2+1&gt;'Primary inputs Alt'!$C$17,0,(SUM(OFFSET($K$114:$K$163,0,AL$2-$K$2-$D55+1)))*$F55))</f>
        <v xml:space="preserve"> </v>
      </c>
      <c r="AM55" s="125" t="str">
        <f ca="1">IF(AM$2-$K$2&lt;$D55-1," ",IF(AM$2-$K$2+1&gt;'Primary inputs Alt'!$C$17,0,(SUM(OFFSET($K$114:$K$163,0,AM$2-$K$2-$D55+1)))*$F55))</f>
        <v xml:space="preserve"> </v>
      </c>
      <c r="AN55" s="125" t="str">
        <f ca="1">IF(AN$2-$K$2&lt;$D55-1," ",IF(AN$2-$K$2+1&gt;'Primary inputs Alt'!$C$17,0,(SUM(OFFSET($K$114:$K$163,0,AN$2-$K$2-$D55+1)))*$F55))</f>
        <v xml:space="preserve"> </v>
      </c>
      <c r="AO55" s="125" t="str">
        <f ca="1">IF(AO$2-$K$2&lt;$D55-1," ",IF(AO$2-$K$2+1&gt;'Primary inputs Alt'!$C$17,0,(SUM(OFFSET($K$114:$K$163,0,AO$2-$K$2-$D55+1)))*$F55))</f>
        <v xml:space="preserve"> </v>
      </c>
      <c r="AP55" s="125" t="str">
        <f ca="1">IF(AP$2-$K$2&lt;$D55-1," ",IF(AP$2-$K$2+1&gt;'Primary inputs Alt'!$C$17,0,(SUM(OFFSET($K$114:$K$163,0,AP$2-$K$2-$D55+1)))*$F55))</f>
        <v xml:space="preserve"> </v>
      </c>
      <c r="AQ55" s="125" t="str">
        <f ca="1">IF(AQ$2-$K$2&lt;$D55-1," ",IF(AQ$2-$K$2+1&gt;'Primary inputs Alt'!$C$17,0,(SUM(OFFSET($K$114:$K$163,0,AQ$2-$K$2-$D55+1)))*$F55))</f>
        <v xml:space="preserve"> </v>
      </c>
      <c r="AR55" s="125" t="str">
        <f ca="1">IF(AR$2-$K$2&lt;$D55-1," ",IF(AR$2-$K$2+1&gt;'Primary inputs Alt'!$C$17,0,(SUM(OFFSET($K$114:$K$163,0,AR$2-$K$2-$D55+1)))*$F55))</f>
        <v xml:space="preserve"> </v>
      </c>
      <c r="AS55" s="125" t="str">
        <f ca="1">IF(AS$2-$K$2&lt;$D55-1," ",IF(AS$2-$K$2+1&gt;'Primary inputs Alt'!$C$17,0,(SUM(OFFSET($K$114:$K$163,0,AS$2-$K$2-$D55+1)))*$F55))</f>
        <v xml:space="preserve"> </v>
      </c>
      <c r="AT55" s="125" t="str">
        <f ca="1">IF(AT$2-$K$2&lt;$D55-1," ",IF(AT$2-$K$2+1&gt;'Primary inputs Alt'!$C$17,0,(SUM(OFFSET($K$114:$K$163,0,AT$2-$K$2-$D55+1)))*$F55))</f>
        <v xml:space="preserve"> </v>
      </c>
      <c r="AU55" s="125" t="str">
        <f ca="1">IF(AU$2-$K$2&lt;$D55-1," ",IF(AU$2-$K$2+1&gt;'Primary inputs Alt'!$C$17,0,(SUM(OFFSET($K$114:$K$163,0,AU$2-$K$2-$D55+1)))*$F55))</f>
        <v xml:space="preserve"> </v>
      </c>
      <c r="AV55" s="125" t="str">
        <f ca="1">IF(AV$2-$K$2&lt;$D55-1," ",IF(AV$2-$K$2+1&gt;'Primary inputs Alt'!$C$17,0,(SUM(OFFSET($K$114:$K$163,0,AV$2-$K$2-$D55+1)))*$F55))</f>
        <v xml:space="preserve"> </v>
      </c>
      <c r="AW55" s="125" t="str">
        <f ca="1">IF(AW$2-$K$2&lt;$D55-1," ",IF(AW$2-$K$2+1&gt;'Primary inputs Alt'!$C$17,0,(SUM(OFFSET($K$114:$K$163,0,AW$2-$K$2-$D55+1)))*$F55))</f>
        <v xml:space="preserve"> </v>
      </c>
      <c r="AX55" s="125" t="str">
        <f ca="1">IF(AX$2-$K$2&lt;$D55-1," ",IF(AX$2-$K$2+1&gt;'Primary inputs Alt'!$C$17,0,(SUM(OFFSET($K$114:$K$163,0,AX$2-$K$2-$D55+1)))*$F55))</f>
        <v xml:space="preserve"> </v>
      </c>
      <c r="AY55" s="125" t="str">
        <f ca="1">IF(AY$2-$K$2&lt;$D55-1," ",IF(AY$2-$K$2+1&gt;'Primary inputs Alt'!$C$17,0,(SUM(OFFSET($K$114:$K$163,0,AY$2-$K$2-$D55+1)))*$F55))</f>
        <v xml:space="preserve"> </v>
      </c>
      <c r="AZ55" s="125" t="str">
        <f ca="1">IF(AZ$2-$K$2&lt;$D55-1," ",IF(AZ$2-$K$2+1&gt;'Primary inputs Alt'!$C$17,0,(SUM(OFFSET($K$114:$K$163,0,AZ$2-$K$2-$D55+1)))*$F55))</f>
        <v xml:space="preserve"> </v>
      </c>
      <c r="BA55" s="125" t="str">
        <f ca="1">IF(BA$2-$K$2&lt;$D55-1," ",IF(BA$2-$K$2+1&gt;'Primary inputs Alt'!$C$17,0,(SUM(OFFSET($K$114:$K$163,0,BA$2-$K$2-$D55+1)))*$F55))</f>
        <v xml:space="preserve"> </v>
      </c>
      <c r="BB55" s="125" t="str">
        <f ca="1">IF(BB$2-$K$2&lt;$D55-1," ",IF(BB$2-$K$2+1&gt;'Primary inputs Alt'!$C$17,0,(SUM(OFFSET($K$114:$K$163,0,BB$2-$K$2-$D55+1)))*$F55))</f>
        <v xml:space="preserve"> </v>
      </c>
      <c r="BC55" s="125" t="str">
        <f ca="1">IF(BC$2-$K$2&lt;$D55-1," ",IF(BC$2-$K$2+1&gt;'Primary inputs Alt'!$C$17,0,(SUM(OFFSET($K$114:$K$163,0,BC$2-$K$2-$D55+1)))*$F55))</f>
        <v xml:space="preserve"> </v>
      </c>
      <c r="BD55" s="125" t="str">
        <f ca="1">IF(BD$2-$K$2&lt;$D55-1," ",IF(BD$2-$K$2+1&gt;'Primary inputs Alt'!$C$17,0,(SUM(OFFSET($K$114:$K$163,0,BD$2-$K$2-$D55+1)))*$F55))</f>
        <v xml:space="preserve"> </v>
      </c>
      <c r="BE55" s="125" t="str">
        <f ca="1">IF(BE$2-$K$2&lt;$D55-1," ",IF(BE$2-$K$2+1&gt;'Primary inputs Alt'!$C$17,0,(SUM(OFFSET($K$114:$K$163,0,BE$2-$K$2-$D55+1)))*$F55))</f>
        <v xml:space="preserve"> </v>
      </c>
      <c r="BF55" s="125" t="str">
        <f ca="1">IF(BF$2-$K$2&lt;$D55-1," ",IF(BF$2-$K$2+1&gt;'Primary inputs Alt'!$C$17,0,(SUM(OFFSET($K$114:$K$163,0,BF$2-$K$2-$D55+1)))*$F55))</f>
        <v xml:space="preserve"> </v>
      </c>
      <c r="BG55" s="125">
        <f ca="1">IF(BG$2-$K$2&lt;$D55-1," ",IF(BG$2-$K$2+1&gt;'Primary inputs Alt'!$C$17,0,(SUM(OFFSET($K$114:$K$163,0,BG$2-$K$2-$D55+1)))*$F55))</f>
        <v>0</v>
      </c>
      <c r="BH55" s="125">
        <f ca="1">IF(BH$2-$K$2&lt;$D55-1," ",IF(BH$2-$K$2+1&gt;'Primary inputs Alt'!$C$17,0,(SUM(OFFSET($K$114:$K$163,0,BH$2-$K$2-$D55+1)))*$F55))</f>
        <v>0</v>
      </c>
    </row>
    <row r="56" spans="1:60">
      <c r="A56" s="104"/>
      <c r="B56" s="104"/>
      <c r="C56" s="104"/>
      <c r="D56" s="167">
        <v>50</v>
      </c>
      <c r="E56" t="s">
        <v>244</v>
      </c>
      <c r="F56" s="104">
        <f ca="1">OFFSET('Primary inputs Alt'!$E$12,0,'Calculations Alt'!$D56-1)</f>
        <v>0</v>
      </c>
      <c r="G56" s="104"/>
      <c r="H56" s="104"/>
      <c r="I56" s="104"/>
      <c r="J56" s="104"/>
      <c r="K56" s="125" t="str">
        <f ca="1">IF(K$2-$K$2&lt;$D56-1," ",IF(K$2-$K$2+1&gt;'Primary inputs Alt'!$C$17,0,(SUM(OFFSET($K$114:$K$163,0,K$2-$K$2-$D56+1)))*$F56))</f>
        <v xml:space="preserve"> </v>
      </c>
      <c r="L56" s="125" t="str">
        <f ca="1">IF(L$2-$K$2&lt;$D56-1," ",IF(L$2-$K$2+1&gt;'Primary inputs Alt'!$C$17,0,(SUM(OFFSET($K$114:$K$163,0,L$2-$K$2-$D56+1)))*$F56))</f>
        <v xml:space="preserve"> </v>
      </c>
      <c r="M56" s="125" t="str">
        <f ca="1">IF(M$2-$K$2&lt;$D56-1," ",IF(M$2-$K$2+1&gt;'Primary inputs Alt'!$C$17,0,(SUM(OFFSET($K$114:$K$163,0,M$2-$K$2-$D56+1)))*$F56))</f>
        <v xml:space="preserve"> </v>
      </c>
      <c r="N56" s="125" t="str">
        <f ca="1">IF(N$2-$K$2&lt;$D56-1," ",IF(N$2-$K$2+1&gt;'Primary inputs Alt'!$C$17,0,(SUM(OFFSET($K$114:$K$163,0,N$2-$K$2-$D56+1)))*$F56))</f>
        <v xml:space="preserve"> </v>
      </c>
      <c r="O56" s="125" t="str">
        <f ca="1">IF(O$2-$K$2&lt;$D56-1," ",IF(O$2-$K$2+1&gt;'Primary inputs Alt'!$C$17,0,(SUM(OFFSET($K$114:$K$163,0,O$2-$K$2-$D56+1)))*$F56))</f>
        <v xml:space="preserve"> </v>
      </c>
      <c r="P56" s="125" t="str">
        <f ca="1">IF(P$2-$K$2&lt;$D56-1," ",IF(P$2-$K$2+1&gt;'Primary inputs Alt'!$C$17,0,(SUM(OFFSET($K$114:$K$163,0,P$2-$K$2-$D56+1)))*$F56))</f>
        <v xml:space="preserve"> </v>
      </c>
      <c r="Q56" s="125" t="str">
        <f ca="1">IF(Q$2-$K$2&lt;$D56-1," ",IF(Q$2-$K$2+1&gt;'Primary inputs Alt'!$C$17,0,(SUM(OFFSET($K$114:$K$163,0,Q$2-$K$2-$D56+1)))*$F56))</f>
        <v xml:space="preserve"> </v>
      </c>
      <c r="R56" s="125" t="str">
        <f ca="1">IF(R$2-$K$2&lt;$D56-1," ",IF(R$2-$K$2+1&gt;'Primary inputs Alt'!$C$17,0,(SUM(OFFSET($K$114:$K$163,0,R$2-$K$2-$D56+1)))*$F56))</f>
        <v xml:space="preserve"> </v>
      </c>
      <c r="S56" s="125" t="str">
        <f ca="1">IF(S$2-$K$2&lt;$D56-1," ",IF(S$2-$K$2+1&gt;'Primary inputs Alt'!$C$17,0,(SUM(OFFSET($K$114:$K$163,0,S$2-$K$2-$D56+1)))*$F56))</f>
        <v xml:space="preserve"> </v>
      </c>
      <c r="T56" s="125" t="str">
        <f ca="1">IF(T$2-$K$2&lt;$D56-1," ",IF(T$2-$K$2+1&gt;'Primary inputs Alt'!$C$17,0,(SUM(OFFSET($K$114:$K$163,0,T$2-$K$2-$D56+1)))*$F56))</f>
        <v xml:space="preserve"> </v>
      </c>
      <c r="U56" s="125" t="str">
        <f ca="1">IF(U$2-$K$2&lt;$D56-1," ",IF(U$2-$K$2+1&gt;'Primary inputs Alt'!$C$17,0,(SUM(OFFSET($K$114:$K$163,0,U$2-$K$2-$D56+1)))*$F56))</f>
        <v xml:space="preserve"> </v>
      </c>
      <c r="V56" s="125" t="str">
        <f ca="1">IF(V$2-$K$2&lt;$D56-1," ",IF(V$2-$K$2+1&gt;'Primary inputs Alt'!$C$17,0,(SUM(OFFSET($K$114:$K$163,0,V$2-$K$2-$D56+1)))*$F56))</f>
        <v xml:space="preserve"> </v>
      </c>
      <c r="W56" s="125" t="str">
        <f ca="1">IF(W$2-$K$2&lt;$D56-1," ",IF(W$2-$K$2+1&gt;'Primary inputs Alt'!$C$17,0,(SUM(OFFSET($K$114:$K$163,0,W$2-$K$2-$D56+1)))*$F56))</f>
        <v xml:space="preserve"> </v>
      </c>
      <c r="X56" s="125" t="str">
        <f ca="1">IF(X$2-$K$2&lt;$D56-1," ",IF(X$2-$K$2+1&gt;'Primary inputs Alt'!$C$17,0,(SUM(OFFSET($K$114:$K$163,0,X$2-$K$2-$D56+1)))*$F56))</f>
        <v xml:space="preserve"> </v>
      </c>
      <c r="Y56" s="125" t="str">
        <f ca="1">IF(Y$2-$K$2&lt;$D56-1," ",IF(Y$2-$K$2+1&gt;'Primary inputs Alt'!$C$17,0,(SUM(OFFSET($K$114:$K$163,0,Y$2-$K$2-$D56+1)))*$F56))</f>
        <v xml:space="preserve"> </v>
      </c>
      <c r="Z56" s="125" t="str">
        <f ca="1">IF(Z$2-$K$2&lt;$D56-1," ",IF(Z$2-$K$2+1&gt;'Primary inputs Alt'!$C$17,0,(SUM(OFFSET($K$114:$K$163,0,Z$2-$K$2-$D56+1)))*$F56))</f>
        <v xml:space="preserve"> </v>
      </c>
      <c r="AA56" s="125" t="str">
        <f ca="1">IF(AA$2-$K$2&lt;$D56-1," ",IF(AA$2-$K$2+1&gt;'Primary inputs Alt'!$C$17,0,(SUM(OFFSET($K$114:$K$163,0,AA$2-$K$2-$D56+1)))*$F56))</f>
        <v xml:space="preserve"> </v>
      </c>
      <c r="AB56" s="125" t="str">
        <f ca="1">IF(AB$2-$K$2&lt;$D56-1," ",IF(AB$2-$K$2+1&gt;'Primary inputs Alt'!$C$17,0,(SUM(OFFSET($K$114:$K$163,0,AB$2-$K$2-$D56+1)))*$F56))</f>
        <v xml:space="preserve"> </v>
      </c>
      <c r="AC56" s="125" t="str">
        <f ca="1">IF(AC$2-$K$2&lt;$D56-1," ",IF(AC$2-$K$2+1&gt;'Primary inputs Alt'!$C$17,0,(SUM(OFFSET($K$114:$K$163,0,AC$2-$K$2-$D56+1)))*$F56))</f>
        <v xml:space="preserve"> </v>
      </c>
      <c r="AD56" s="125" t="str">
        <f ca="1">IF(AD$2-$K$2&lt;$D56-1," ",IF(AD$2-$K$2+1&gt;'Primary inputs Alt'!$C$17,0,(SUM(OFFSET($K$114:$K$163,0,AD$2-$K$2-$D56+1)))*$F56))</f>
        <v xml:space="preserve"> </v>
      </c>
      <c r="AE56" s="125" t="str">
        <f ca="1">IF(AE$2-$K$2&lt;$D56-1," ",IF(AE$2-$K$2+1&gt;'Primary inputs Alt'!$C$17,0,(SUM(OFFSET($K$114:$K$163,0,AE$2-$K$2-$D56+1)))*$F56))</f>
        <v xml:space="preserve"> </v>
      </c>
      <c r="AF56" s="125" t="str">
        <f ca="1">IF(AF$2-$K$2&lt;$D56-1," ",IF(AF$2-$K$2+1&gt;'Primary inputs Alt'!$C$17,0,(SUM(OFFSET($K$114:$K$163,0,AF$2-$K$2-$D56+1)))*$F56))</f>
        <v xml:space="preserve"> </v>
      </c>
      <c r="AG56" s="125" t="str">
        <f ca="1">IF(AG$2-$K$2&lt;$D56-1," ",IF(AG$2-$K$2+1&gt;'Primary inputs Alt'!$C$17,0,(SUM(OFFSET($K$114:$K$163,0,AG$2-$K$2-$D56+1)))*$F56))</f>
        <v xml:space="preserve"> </v>
      </c>
      <c r="AH56" s="125" t="str">
        <f ca="1">IF(AH$2-$K$2&lt;$D56-1," ",IF(AH$2-$K$2+1&gt;'Primary inputs Alt'!$C$17,0,(SUM(OFFSET($K$114:$K$163,0,AH$2-$K$2-$D56+1)))*$F56))</f>
        <v xml:space="preserve"> </v>
      </c>
      <c r="AI56" s="125" t="str">
        <f ca="1">IF(AI$2-$K$2&lt;$D56-1," ",IF(AI$2-$K$2+1&gt;'Primary inputs Alt'!$C$17,0,(SUM(OFFSET($K$114:$K$163,0,AI$2-$K$2-$D56+1)))*$F56))</f>
        <v xml:space="preserve"> </v>
      </c>
      <c r="AJ56" s="125" t="str">
        <f ca="1">IF(AJ$2-$K$2&lt;$D56-1," ",IF(AJ$2-$K$2+1&gt;'Primary inputs Alt'!$C$17,0,(SUM(OFFSET($K$114:$K$163,0,AJ$2-$K$2-$D56+1)))*$F56))</f>
        <v xml:space="preserve"> </v>
      </c>
      <c r="AK56" s="125" t="str">
        <f ca="1">IF(AK$2-$K$2&lt;$D56-1," ",IF(AK$2-$K$2+1&gt;'Primary inputs Alt'!$C$17,0,(SUM(OFFSET($K$114:$K$163,0,AK$2-$K$2-$D56+1)))*$F56))</f>
        <v xml:space="preserve"> </v>
      </c>
      <c r="AL56" s="125" t="str">
        <f ca="1">IF(AL$2-$K$2&lt;$D56-1," ",IF(AL$2-$K$2+1&gt;'Primary inputs Alt'!$C$17,0,(SUM(OFFSET($K$114:$K$163,0,AL$2-$K$2-$D56+1)))*$F56))</f>
        <v xml:space="preserve"> </v>
      </c>
      <c r="AM56" s="125" t="str">
        <f ca="1">IF(AM$2-$K$2&lt;$D56-1," ",IF(AM$2-$K$2+1&gt;'Primary inputs Alt'!$C$17,0,(SUM(OFFSET($K$114:$K$163,0,AM$2-$K$2-$D56+1)))*$F56))</f>
        <v xml:space="preserve"> </v>
      </c>
      <c r="AN56" s="125" t="str">
        <f ca="1">IF(AN$2-$K$2&lt;$D56-1," ",IF(AN$2-$K$2+1&gt;'Primary inputs Alt'!$C$17,0,(SUM(OFFSET($K$114:$K$163,0,AN$2-$K$2-$D56+1)))*$F56))</f>
        <v xml:space="preserve"> </v>
      </c>
      <c r="AO56" s="125" t="str">
        <f ca="1">IF(AO$2-$K$2&lt;$D56-1," ",IF(AO$2-$K$2+1&gt;'Primary inputs Alt'!$C$17,0,(SUM(OFFSET($K$114:$K$163,0,AO$2-$K$2-$D56+1)))*$F56))</f>
        <v xml:space="preserve"> </v>
      </c>
      <c r="AP56" s="125" t="str">
        <f ca="1">IF(AP$2-$K$2&lt;$D56-1," ",IF(AP$2-$K$2+1&gt;'Primary inputs Alt'!$C$17,0,(SUM(OFFSET($K$114:$K$163,0,AP$2-$K$2-$D56+1)))*$F56))</f>
        <v xml:space="preserve"> </v>
      </c>
      <c r="AQ56" s="125" t="str">
        <f ca="1">IF(AQ$2-$K$2&lt;$D56-1," ",IF(AQ$2-$K$2+1&gt;'Primary inputs Alt'!$C$17,0,(SUM(OFFSET($K$114:$K$163,0,AQ$2-$K$2-$D56+1)))*$F56))</f>
        <v xml:space="preserve"> </v>
      </c>
      <c r="AR56" s="125" t="str">
        <f ca="1">IF(AR$2-$K$2&lt;$D56-1," ",IF(AR$2-$K$2+1&gt;'Primary inputs Alt'!$C$17,0,(SUM(OFFSET($K$114:$K$163,0,AR$2-$K$2-$D56+1)))*$F56))</f>
        <v xml:space="preserve"> </v>
      </c>
      <c r="AS56" s="125" t="str">
        <f ca="1">IF(AS$2-$K$2&lt;$D56-1," ",IF(AS$2-$K$2+1&gt;'Primary inputs Alt'!$C$17,0,(SUM(OFFSET($K$114:$K$163,0,AS$2-$K$2-$D56+1)))*$F56))</f>
        <v xml:space="preserve"> </v>
      </c>
      <c r="AT56" s="125" t="str">
        <f ca="1">IF(AT$2-$K$2&lt;$D56-1," ",IF(AT$2-$K$2+1&gt;'Primary inputs Alt'!$C$17,0,(SUM(OFFSET($K$114:$K$163,0,AT$2-$K$2-$D56+1)))*$F56))</f>
        <v xml:space="preserve"> </v>
      </c>
      <c r="AU56" s="125" t="str">
        <f ca="1">IF(AU$2-$K$2&lt;$D56-1," ",IF(AU$2-$K$2+1&gt;'Primary inputs Alt'!$C$17,0,(SUM(OFFSET($K$114:$K$163,0,AU$2-$K$2-$D56+1)))*$F56))</f>
        <v xml:space="preserve"> </v>
      </c>
      <c r="AV56" s="125" t="str">
        <f ca="1">IF(AV$2-$K$2&lt;$D56-1," ",IF(AV$2-$K$2+1&gt;'Primary inputs Alt'!$C$17,0,(SUM(OFFSET($K$114:$K$163,0,AV$2-$K$2-$D56+1)))*$F56))</f>
        <v xml:space="preserve"> </v>
      </c>
      <c r="AW56" s="125" t="str">
        <f ca="1">IF(AW$2-$K$2&lt;$D56-1," ",IF(AW$2-$K$2+1&gt;'Primary inputs Alt'!$C$17,0,(SUM(OFFSET($K$114:$K$163,0,AW$2-$K$2-$D56+1)))*$F56))</f>
        <v xml:space="preserve"> </v>
      </c>
      <c r="AX56" s="125" t="str">
        <f ca="1">IF(AX$2-$K$2&lt;$D56-1," ",IF(AX$2-$K$2+1&gt;'Primary inputs Alt'!$C$17,0,(SUM(OFFSET($K$114:$K$163,0,AX$2-$K$2-$D56+1)))*$F56))</f>
        <v xml:space="preserve"> </v>
      </c>
      <c r="AY56" s="125" t="str">
        <f ca="1">IF(AY$2-$K$2&lt;$D56-1," ",IF(AY$2-$K$2+1&gt;'Primary inputs Alt'!$C$17,0,(SUM(OFFSET($K$114:$K$163,0,AY$2-$K$2-$D56+1)))*$F56))</f>
        <v xml:space="preserve"> </v>
      </c>
      <c r="AZ56" s="125" t="str">
        <f ca="1">IF(AZ$2-$K$2&lt;$D56-1," ",IF(AZ$2-$K$2+1&gt;'Primary inputs Alt'!$C$17,0,(SUM(OFFSET($K$114:$K$163,0,AZ$2-$K$2-$D56+1)))*$F56))</f>
        <v xml:space="preserve"> </v>
      </c>
      <c r="BA56" s="125" t="str">
        <f ca="1">IF(BA$2-$K$2&lt;$D56-1," ",IF(BA$2-$K$2+1&gt;'Primary inputs Alt'!$C$17,0,(SUM(OFFSET($K$114:$K$163,0,BA$2-$K$2-$D56+1)))*$F56))</f>
        <v xml:space="preserve"> </v>
      </c>
      <c r="BB56" s="125" t="str">
        <f ca="1">IF(BB$2-$K$2&lt;$D56-1," ",IF(BB$2-$K$2+1&gt;'Primary inputs Alt'!$C$17,0,(SUM(OFFSET($K$114:$K$163,0,BB$2-$K$2-$D56+1)))*$F56))</f>
        <v xml:space="preserve"> </v>
      </c>
      <c r="BC56" s="125" t="str">
        <f ca="1">IF(BC$2-$K$2&lt;$D56-1," ",IF(BC$2-$K$2+1&gt;'Primary inputs Alt'!$C$17,0,(SUM(OFFSET($K$114:$K$163,0,BC$2-$K$2-$D56+1)))*$F56))</f>
        <v xml:space="preserve"> </v>
      </c>
      <c r="BD56" s="125" t="str">
        <f ca="1">IF(BD$2-$K$2&lt;$D56-1," ",IF(BD$2-$K$2+1&gt;'Primary inputs Alt'!$C$17,0,(SUM(OFFSET($K$114:$K$163,0,BD$2-$K$2-$D56+1)))*$F56))</f>
        <v xml:space="preserve"> </v>
      </c>
      <c r="BE56" s="125" t="str">
        <f ca="1">IF(BE$2-$K$2&lt;$D56-1," ",IF(BE$2-$K$2+1&gt;'Primary inputs Alt'!$C$17,0,(SUM(OFFSET($K$114:$K$163,0,BE$2-$K$2-$D56+1)))*$F56))</f>
        <v xml:space="preserve"> </v>
      </c>
      <c r="BF56" s="125" t="str">
        <f ca="1">IF(BF$2-$K$2&lt;$D56-1," ",IF(BF$2-$K$2+1&gt;'Primary inputs Alt'!$C$17,0,(SUM(OFFSET($K$114:$K$163,0,BF$2-$K$2-$D56+1)))*$F56))</f>
        <v xml:space="preserve"> </v>
      </c>
      <c r="BG56" s="125" t="str">
        <f ca="1">IF(BG$2-$K$2&lt;$D56-1," ",IF(BG$2-$K$2+1&gt;'Primary inputs Alt'!$C$17,0,(SUM(OFFSET($K$114:$K$163,0,BG$2-$K$2-$D56+1)))*$F56))</f>
        <v xml:space="preserve"> </v>
      </c>
      <c r="BH56" s="125">
        <f ca="1">IF(BH$2-$K$2&lt;$D56-1," ",IF(BH$2-$K$2+1&gt;'Primary inputs Alt'!$C$17,0,(SUM(OFFSET($K$114:$K$163,0,BH$2-$K$2-$D56+1)))*$F56))</f>
        <v>0</v>
      </c>
    </row>
    <row r="57" spans="1:60" s="111" customFormat="1" ht="15">
      <c r="A57" s="134"/>
      <c r="B57" s="134"/>
      <c r="C57" s="134"/>
      <c r="D57" s="134"/>
      <c r="E57" s="134"/>
      <c r="F57" s="134"/>
      <c r="G57" s="134"/>
      <c r="H57" s="134"/>
      <c r="I57" s="134"/>
      <c r="J57" s="151" t="s">
        <v>175</v>
      </c>
      <c r="K57" s="153">
        <f ca="1">SUM(K7:K56)</f>
        <v>0</v>
      </c>
      <c r="L57" s="153">
        <f t="shared" ref="L57:BH57" ca="1" si="0">SUM(L7:L56)</f>
        <v>33595286.36649771</v>
      </c>
      <c r="M57" s="153">
        <f t="shared" ca="1" si="0"/>
        <v>98985859.099493131</v>
      </c>
      <c r="N57" s="153">
        <f t="shared" ca="1" si="0"/>
        <v>196171718.19898626</v>
      </c>
      <c r="O57" s="153">
        <f t="shared" ca="1" si="0"/>
        <v>297119548.10818809</v>
      </c>
      <c r="P57" s="153">
        <f t="shared" ca="1" si="0"/>
        <v>233852916.99461007</v>
      </c>
      <c r="Q57" s="153">
        <f t="shared" ca="1" si="0"/>
        <v>149752970.32424301</v>
      </c>
      <c r="R57" s="153">
        <f t="shared" ca="1" si="0"/>
        <v>37619708.097086959</v>
      </c>
      <c r="S57" s="153">
        <f t="shared" ca="1" si="0"/>
        <v>37619708.097086959</v>
      </c>
      <c r="T57" s="153">
        <f t="shared" ca="1" si="0"/>
        <v>37619708.097086959</v>
      </c>
      <c r="U57" s="153">
        <f t="shared" ca="1" si="0"/>
        <v>37619708.097086959</v>
      </c>
      <c r="V57" s="153">
        <f t="shared" ca="1" si="0"/>
        <v>37318749.132074505</v>
      </c>
      <c r="W57" s="153">
        <f t="shared" ca="1" si="0"/>
        <v>36716831.202049613</v>
      </c>
      <c r="X57" s="153">
        <f t="shared" ca="1" si="0"/>
        <v>35813954.30701226</v>
      </c>
      <c r="Y57" s="153">
        <f t="shared" ca="1" si="0"/>
        <v>34610118.446962468</v>
      </c>
      <c r="Z57" s="153">
        <f t="shared" ca="1" si="0"/>
        <v>34610118.446962468</v>
      </c>
      <c r="AA57" s="153">
        <f t="shared" ca="1" si="0"/>
        <v>34610118.446962468</v>
      </c>
      <c r="AB57" s="153">
        <f t="shared" ca="1" si="0"/>
        <v>34610118.446962468</v>
      </c>
      <c r="AC57" s="153">
        <f t="shared" ca="1" si="0"/>
        <v>34610118.446962468</v>
      </c>
      <c r="AD57" s="153">
        <f t="shared" ca="1" si="0"/>
        <v>34610118.446962468</v>
      </c>
      <c r="AE57" s="153">
        <f t="shared" ca="1" si="0"/>
        <v>34610118.446962468</v>
      </c>
      <c r="AF57" s="153">
        <f t="shared" ca="1" si="0"/>
        <v>31149106.602266222</v>
      </c>
      <c r="AG57" s="153">
        <f t="shared" ca="1" si="0"/>
        <v>24227082.912873726</v>
      </c>
      <c r="AH57" s="153">
        <f t="shared" ca="1" si="0"/>
        <v>13844047.378784986</v>
      </c>
      <c r="AI57" s="153">
        <f t="shared" ca="1" si="0"/>
        <v>0</v>
      </c>
      <c r="AJ57" s="153">
        <f t="shared" ca="1" si="0"/>
        <v>0</v>
      </c>
      <c r="AK57" s="153">
        <f t="shared" ca="1" si="0"/>
        <v>0</v>
      </c>
      <c r="AL57" s="153">
        <f t="shared" ca="1" si="0"/>
        <v>0</v>
      </c>
      <c r="AM57" s="153">
        <f t="shared" ca="1" si="0"/>
        <v>0</v>
      </c>
      <c r="AN57" s="153">
        <f t="shared" ca="1" si="0"/>
        <v>0</v>
      </c>
      <c r="AO57" s="153">
        <f t="shared" ca="1" si="0"/>
        <v>0</v>
      </c>
      <c r="AP57" s="153">
        <f t="shared" ca="1" si="0"/>
        <v>0</v>
      </c>
      <c r="AQ57" s="153">
        <f t="shared" ca="1" si="0"/>
        <v>0</v>
      </c>
      <c r="AR57" s="153">
        <f t="shared" ca="1" si="0"/>
        <v>0</v>
      </c>
      <c r="AS57" s="153">
        <f t="shared" ca="1" si="0"/>
        <v>0</v>
      </c>
      <c r="AT57" s="153">
        <f t="shared" ca="1" si="0"/>
        <v>0</v>
      </c>
      <c r="AU57" s="153">
        <f t="shared" ca="1" si="0"/>
        <v>0</v>
      </c>
      <c r="AV57" s="153">
        <f t="shared" ca="1" si="0"/>
        <v>0</v>
      </c>
      <c r="AW57" s="153">
        <f t="shared" ca="1" si="0"/>
        <v>0</v>
      </c>
      <c r="AX57" s="153">
        <f t="shared" ca="1" si="0"/>
        <v>0</v>
      </c>
      <c r="AY57" s="153">
        <f t="shared" ca="1" si="0"/>
        <v>0</v>
      </c>
      <c r="AZ57" s="153">
        <f t="shared" ca="1" si="0"/>
        <v>0</v>
      </c>
      <c r="BA57" s="153">
        <f t="shared" ca="1" si="0"/>
        <v>0</v>
      </c>
      <c r="BB57" s="153">
        <f t="shared" ca="1" si="0"/>
        <v>0</v>
      </c>
      <c r="BC57" s="153">
        <f t="shared" ca="1" si="0"/>
        <v>0</v>
      </c>
      <c r="BD57" s="153">
        <f t="shared" ca="1" si="0"/>
        <v>0</v>
      </c>
      <c r="BE57" s="153">
        <f t="shared" ca="1" si="0"/>
        <v>0</v>
      </c>
      <c r="BF57" s="153">
        <f t="shared" ca="1" si="0"/>
        <v>0</v>
      </c>
      <c r="BG57" s="153">
        <f t="shared" ca="1" si="0"/>
        <v>0</v>
      </c>
      <c r="BH57" s="153">
        <f t="shared" ca="1" si="0"/>
        <v>0</v>
      </c>
    </row>
    <row r="58" spans="1:60">
      <c r="A58" s="104"/>
      <c r="B58" s="104"/>
      <c r="C58" s="104"/>
      <c r="D58" s="104"/>
      <c r="E58" s="104"/>
      <c r="F58" s="104"/>
      <c r="G58" s="104"/>
      <c r="H58" s="104"/>
      <c r="I58" s="104"/>
      <c r="J58" s="104"/>
      <c r="K58" s="126"/>
      <c r="L58" s="126"/>
      <c r="M58" s="126"/>
      <c r="N58" s="126"/>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row>
    <row r="59" spans="1:60">
      <c r="A59" s="104"/>
      <c r="B59" s="104"/>
      <c r="C59" s="104"/>
      <c r="D59" s="124" t="s">
        <v>81</v>
      </c>
      <c r="E59" s="104"/>
      <c r="F59" s="124" t="s">
        <v>166</v>
      </c>
      <c r="G59" s="124"/>
      <c r="H59" s="23" t="s">
        <v>106</v>
      </c>
      <c r="I59" s="23" t="s">
        <v>105</v>
      </c>
      <c r="J59" s="23" t="str">
        <f>'Primary inputs Alt'!$C$17&amp;"-Year NPV"</f>
        <v>50-Year NPV</v>
      </c>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row>
    <row r="60" spans="1:60">
      <c r="A60" s="104"/>
      <c r="B60" s="104"/>
      <c r="C60" s="104"/>
      <c r="D60" s="104"/>
      <c r="E60" s="104" t="s">
        <v>11</v>
      </c>
      <c r="F60" s="104">
        <f ca="1">OFFSET('Primary inputs Alt'!$E$12,0,'Calculations Alt'!$D7-1)</f>
        <v>0</v>
      </c>
      <c r="G60" s="104"/>
      <c r="H60" s="125">
        <f ca="1">SUM(K60:O60)</f>
        <v>0</v>
      </c>
      <c r="I60" s="125">
        <f ca="1">SUM(K60:T60)</f>
        <v>0</v>
      </c>
      <c r="J60" s="125">
        <f ca="1">SUM(K60:BH60)</f>
        <v>0</v>
      </c>
      <c r="K60" s="125">
        <f t="shared" ref="K60:AP60" ca="1" si="1">IF(K$2-$K$2&lt;$D7-1," ",K7*K$3)</f>
        <v>0</v>
      </c>
      <c r="L60" s="125">
        <f t="shared" ca="1" si="1"/>
        <v>0</v>
      </c>
      <c r="M60" s="125">
        <f t="shared" ca="1" si="1"/>
        <v>0</v>
      </c>
      <c r="N60" s="125">
        <f t="shared" ca="1" si="1"/>
        <v>0</v>
      </c>
      <c r="O60" s="125">
        <f t="shared" ca="1" si="1"/>
        <v>0</v>
      </c>
      <c r="P60" s="125">
        <f t="shared" ca="1" si="1"/>
        <v>0</v>
      </c>
      <c r="Q60" s="125">
        <f t="shared" ca="1" si="1"/>
        <v>0</v>
      </c>
      <c r="R60" s="125">
        <f t="shared" ca="1" si="1"/>
        <v>0</v>
      </c>
      <c r="S60" s="125">
        <f t="shared" ca="1" si="1"/>
        <v>0</v>
      </c>
      <c r="T60" s="125">
        <f t="shared" ca="1" si="1"/>
        <v>0</v>
      </c>
      <c r="U60" s="125">
        <f t="shared" ca="1" si="1"/>
        <v>0</v>
      </c>
      <c r="V60" s="125">
        <f t="shared" ca="1" si="1"/>
        <v>0</v>
      </c>
      <c r="W60" s="125">
        <f t="shared" ca="1" si="1"/>
        <v>0</v>
      </c>
      <c r="X60" s="125">
        <f t="shared" ca="1" si="1"/>
        <v>0</v>
      </c>
      <c r="Y60" s="125">
        <f t="shared" ca="1" si="1"/>
        <v>0</v>
      </c>
      <c r="Z60" s="125">
        <f t="shared" ca="1" si="1"/>
        <v>0</v>
      </c>
      <c r="AA60" s="125">
        <f t="shared" ca="1" si="1"/>
        <v>0</v>
      </c>
      <c r="AB60" s="125">
        <f t="shared" ca="1" si="1"/>
        <v>0</v>
      </c>
      <c r="AC60" s="125">
        <f t="shared" ca="1" si="1"/>
        <v>0</v>
      </c>
      <c r="AD60" s="125">
        <f t="shared" ca="1" si="1"/>
        <v>0</v>
      </c>
      <c r="AE60" s="125">
        <f t="shared" ca="1" si="1"/>
        <v>0</v>
      </c>
      <c r="AF60" s="125">
        <f t="shared" ca="1" si="1"/>
        <v>0</v>
      </c>
      <c r="AG60" s="125">
        <f t="shared" ca="1" si="1"/>
        <v>0</v>
      </c>
      <c r="AH60" s="125">
        <f t="shared" ca="1" si="1"/>
        <v>0</v>
      </c>
      <c r="AI60" s="125">
        <f t="shared" ca="1" si="1"/>
        <v>0</v>
      </c>
      <c r="AJ60" s="125">
        <f t="shared" ca="1" si="1"/>
        <v>0</v>
      </c>
      <c r="AK60" s="125">
        <f t="shared" ca="1" si="1"/>
        <v>0</v>
      </c>
      <c r="AL60" s="125">
        <f t="shared" ca="1" si="1"/>
        <v>0</v>
      </c>
      <c r="AM60" s="125">
        <f t="shared" ca="1" si="1"/>
        <v>0</v>
      </c>
      <c r="AN60" s="125">
        <f t="shared" ca="1" si="1"/>
        <v>0</v>
      </c>
      <c r="AO60" s="125">
        <f t="shared" ca="1" si="1"/>
        <v>0</v>
      </c>
      <c r="AP60" s="125">
        <f t="shared" ca="1" si="1"/>
        <v>0</v>
      </c>
      <c r="AQ60" s="125">
        <f t="shared" ref="AQ60:BH60" ca="1" si="2">IF(AQ$2-$K$2&lt;$D7-1," ",AQ7*AQ$3)</f>
        <v>0</v>
      </c>
      <c r="AR60" s="125">
        <f t="shared" ca="1" si="2"/>
        <v>0</v>
      </c>
      <c r="AS60" s="125">
        <f t="shared" ca="1" si="2"/>
        <v>0</v>
      </c>
      <c r="AT60" s="125">
        <f t="shared" ca="1" si="2"/>
        <v>0</v>
      </c>
      <c r="AU60" s="125">
        <f t="shared" ca="1" si="2"/>
        <v>0</v>
      </c>
      <c r="AV60" s="125">
        <f t="shared" ca="1" si="2"/>
        <v>0</v>
      </c>
      <c r="AW60" s="125">
        <f t="shared" ca="1" si="2"/>
        <v>0</v>
      </c>
      <c r="AX60" s="125">
        <f t="shared" ca="1" si="2"/>
        <v>0</v>
      </c>
      <c r="AY60" s="125">
        <f t="shared" ca="1" si="2"/>
        <v>0</v>
      </c>
      <c r="AZ60" s="125">
        <f t="shared" ca="1" si="2"/>
        <v>0</v>
      </c>
      <c r="BA60" s="125">
        <f t="shared" ca="1" si="2"/>
        <v>0</v>
      </c>
      <c r="BB60" s="125">
        <f t="shared" ca="1" si="2"/>
        <v>0</v>
      </c>
      <c r="BC60" s="125">
        <f t="shared" ca="1" si="2"/>
        <v>0</v>
      </c>
      <c r="BD60" s="125">
        <f t="shared" ca="1" si="2"/>
        <v>0</v>
      </c>
      <c r="BE60" s="125">
        <f t="shared" ca="1" si="2"/>
        <v>0</v>
      </c>
      <c r="BF60" s="125">
        <f t="shared" ca="1" si="2"/>
        <v>0</v>
      </c>
      <c r="BG60" s="125">
        <f t="shared" ca="1" si="2"/>
        <v>0</v>
      </c>
      <c r="BH60" s="125">
        <f t="shared" ca="1" si="2"/>
        <v>0</v>
      </c>
    </row>
    <row r="61" spans="1:60">
      <c r="A61" s="104"/>
      <c r="B61" s="104"/>
      <c r="C61" s="104"/>
      <c r="D61" s="104"/>
      <c r="E61" s="104" t="s">
        <v>12</v>
      </c>
      <c r="F61" s="104">
        <f ca="1">OFFSET('Primary inputs Alt'!$E$12,0,'Calculations Alt'!$D8-1)</f>
        <v>1200</v>
      </c>
      <c r="G61" s="104"/>
      <c r="H61" s="125">
        <f t="shared" ref="H61:H109" ca="1" si="3">SUM(K61:O61)</f>
        <v>91371813.239385307</v>
      </c>
      <c r="I61" s="125">
        <f t="shared" ref="I61:I109" ca="1" si="4">SUM(K61:T61)</f>
        <v>105409747.94937915</v>
      </c>
      <c r="J61" s="125">
        <f t="shared" ref="J61:J109" ca="1" si="5">SUM(K61:BH61)</f>
        <v>126497946.09772351</v>
      </c>
      <c r="K61" s="125" t="str">
        <f t="shared" ref="K61:AP61" si="6">IF(K$2-$K$2&lt;$D8-1," ",K8*K$3)</f>
        <v xml:space="preserve"> </v>
      </c>
      <c r="L61" s="125">
        <f t="shared" ca="1" si="6"/>
        <v>31675854.42816373</v>
      </c>
      <c r="M61" s="125">
        <f t="shared" ca="1" si="6"/>
        <v>28825668.813837484</v>
      </c>
      <c r="N61" s="125">
        <f t="shared" ca="1" si="6"/>
        <v>27716989.244074501</v>
      </c>
      <c r="O61" s="125">
        <f t="shared" ca="1" si="6"/>
        <v>3153300.7533095884</v>
      </c>
      <c r="P61" s="125">
        <f t="shared" ca="1" si="6"/>
        <v>3032019.9551053732</v>
      </c>
      <c r="Q61" s="125">
        <f t="shared" ca="1" si="6"/>
        <v>2915403.8029859359</v>
      </c>
      <c r="R61" s="125">
        <f t="shared" ca="1" si="6"/>
        <v>2803272.8874864769</v>
      </c>
      <c r="S61" s="125">
        <f t="shared" ca="1" si="6"/>
        <v>2695454.6995062279</v>
      </c>
      <c r="T61" s="125">
        <f t="shared" ca="1" si="6"/>
        <v>2591783.3649098342</v>
      </c>
      <c r="U61" s="125">
        <f t="shared" ca="1" si="6"/>
        <v>2492099.3893363788</v>
      </c>
      <c r="V61" s="125">
        <f t="shared" ca="1" si="6"/>
        <v>2204548.6315909373</v>
      </c>
      <c r="W61" s="125">
        <f t="shared" ca="1" si="6"/>
        <v>2119758.2996066706</v>
      </c>
      <c r="X61" s="125">
        <f t="shared" ca="1" si="6"/>
        <v>2038229.134237183</v>
      </c>
      <c r="Y61" s="125">
        <f t="shared" ca="1" si="6"/>
        <v>1959835.7059972915</v>
      </c>
      <c r="Z61" s="125">
        <f t="shared" ca="1" si="6"/>
        <v>1884457.4096127802</v>
      </c>
      <c r="AA61" s="125">
        <f t="shared" ca="1" si="6"/>
        <v>1811978.2784738268</v>
      </c>
      <c r="AB61" s="125">
        <f t="shared" ca="1" si="6"/>
        <v>1742286.8062248335</v>
      </c>
      <c r="AC61" s="125">
        <f t="shared" ca="1" si="6"/>
        <v>1675275.7752161862</v>
      </c>
      <c r="AD61" s="125">
        <f t="shared" ca="1" si="6"/>
        <v>1610842.091554025</v>
      </c>
      <c r="AE61" s="125">
        <f t="shared" ca="1" si="6"/>
        <v>1548886.6264942547</v>
      </c>
      <c r="AF61" s="125">
        <f t="shared" ca="1" si="6"/>
        <v>0</v>
      </c>
      <c r="AG61" s="125">
        <f t="shared" ca="1" si="6"/>
        <v>0</v>
      </c>
      <c r="AH61" s="125">
        <f t="shared" ca="1" si="6"/>
        <v>0</v>
      </c>
      <c r="AI61" s="125">
        <f t="shared" ca="1" si="6"/>
        <v>0</v>
      </c>
      <c r="AJ61" s="125">
        <f t="shared" ca="1" si="6"/>
        <v>0</v>
      </c>
      <c r="AK61" s="125">
        <f t="shared" ca="1" si="6"/>
        <v>0</v>
      </c>
      <c r="AL61" s="125">
        <f t="shared" ca="1" si="6"/>
        <v>0</v>
      </c>
      <c r="AM61" s="125">
        <f t="shared" ca="1" si="6"/>
        <v>0</v>
      </c>
      <c r="AN61" s="125">
        <f t="shared" ca="1" si="6"/>
        <v>0</v>
      </c>
      <c r="AO61" s="125">
        <f t="shared" ca="1" si="6"/>
        <v>0</v>
      </c>
      <c r="AP61" s="125">
        <f t="shared" ca="1" si="6"/>
        <v>0</v>
      </c>
      <c r="AQ61" s="125">
        <f t="shared" ref="AQ61:BH61" ca="1" si="7">IF(AQ$2-$K$2&lt;$D8-1," ",AQ8*AQ$3)</f>
        <v>0</v>
      </c>
      <c r="AR61" s="125">
        <f t="shared" ca="1" si="7"/>
        <v>0</v>
      </c>
      <c r="AS61" s="125">
        <f t="shared" ca="1" si="7"/>
        <v>0</v>
      </c>
      <c r="AT61" s="125">
        <f t="shared" ca="1" si="7"/>
        <v>0</v>
      </c>
      <c r="AU61" s="125">
        <f t="shared" ca="1" si="7"/>
        <v>0</v>
      </c>
      <c r="AV61" s="125">
        <f t="shared" ca="1" si="7"/>
        <v>0</v>
      </c>
      <c r="AW61" s="125">
        <f t="shared" ca="1" si="7"/>
        <v>0</v>
      </c>
      <c r="AX61" s="125">
        <f t="shared" ca="1" si="7"/>
        <v>0</v>
      </c>
      <c r="AY61" s="125">
        <f t="shared" ca="1" si="7"/>
        <v>0</v>
      </c>
      <c r="AZ61" s="125">
        <f t="shared" ca="1" si="7"/>
        <v>0</v>
      </c>
      <c r="BA61" s="125">
        <f t="shared" ca="1" si="7"/>
        <v>0</v>
      </c>
      <c r="BB61" s="125">
        <f t="shared" ca="1" si="7"/>
        <v>0</v>
      </c>
      <c r="BC61" s="125">
        <f t="shared" ca="1" si="7"/>
        <v>0</v>
      </c>
      <c r="BD61" s="125">
        <f t="shared" ca="1" si="7"/>
        <v>0</v>
      </c>
      <c r="BE61" s="125">
        <f t="shared" ca="1" si="7"/>
        <v>0</v>
      </c>
      <c r="BF61" s="125">
        <f t="shared" ca="1" si="7"/>
        <v>0</v>
      </c>
      <c r="BG61" s="125">
        <f t="shared" ca="1" si="7"/>
        <v>0</v>
      </c>
      <c r="BH61" s="125">
        <f t="shared" ca="1" si="7"/>
        <v>0</v>
      </c>
    </row>
    <row r="62" spans="1:60">
      <c r="A62" s="104"/>
      <c r="B62" s="104"/>
      <c r="C62" s="104"/>
      <c r="D62" s="104"/>
      <c r="E62" s="104" t="s">
        <v>13</v>
      </c>
      <c r="F62" s="104">
        <f ca="1">OFFSET('Primary inputs Alt'!$E$12,0,'Calculations Alt'!$D9-1)</f>
        <v>2400</v>
      </c>
      <c r="G62" s="104"/>
      <c r="H62" s="125">
        <f t="shared" ca="1" si="3"/>
        <v>169650985.5501456</v>
      </c>
      <c r="I62" s="125">
        <f t="shared" ca="1" si="4"/>
        <v>197726854.97013327</v>
      </c>
      <c r="J62" s="125">
        <f t="shared" ca="1" si="5"/>
        <v>243265280.95716059</v>
      </c>
      <c r="K62" s="125" t="str">
        <f t="shared" ref="K62:AP62" si="8">IF(K$2-$K$2&lt;$D9-1," ",K9*K$3)</f>
        <v xml:space="preserve"> </v>
      </c>
      <c r="L62" s="125" t="str">
        <f t="shared" si="8"/>
        <v xml:space="preserve"> </v>
      </c>
      <c r="M62" s="125">
        <f t="shared" ca="1" si="8"/>
        <v>60915104.669545628</v>
      </c>
      <c r="N62" s="125">
        <f t="shared" ca="1" si="8"/>
        <v>55433978.488149002</v>
      </c>
      <c r="O62" s="125">
        <f t="shared" ca="1" si="8"/>
        <v>53301902.392450966</v>
      </c>
      <c r="P62" s="125">
        <f t="shared" ca="1" si="8"/>
        <v>6064039.9102107463</v>
      </c>
      <c r="Q62" s="125">
        <f t="shared" ca="1" si="8"/>
        <v>5830807.6059718719</v>
      </c>
      <c r="R62" s="125">
        <f t="shared" ca="1" si="8"/>
        <v>5606545.7749729538</v>
      </c>
      <c r="S62" s="125">
        <f t="shared" ca="1" si="8"/>
        <v>5390909.3990124557</v>
      </c>
      <c r="T62" s="125">
        <f t="shared" ca="1" si="8"/>
        <v>5183566.7298196685</v>
      </c>
      <c r="U62" s="125">
        <f t="shared" ca="1" si="8"/>
        <v>4984198.7786727576</v>
      </c>
      <c r="V62" s="125">
        <f t="shared" ca="1" si="8"/>
        <v>4792498.8256468819</v>
      </c>
      <c r="W62" s="125">
        <f t="shared" ca="1" si="8"/>
        <v>4239516.5992133413</v>
      </c>
      <c r="X62" s="125">
        <f t="shared" ca="1" si="8"/>
        <v>4076458.2684743661</v>
      </c>
      <c r="Y62" s="125">
        <f t="shared" ca="1" si="8"/>
        <v>3919671.411994583</v>
      </c>
      <c r="Z62" s="125">
        <f t="shared" ca="1" si="8"/>
        <v>3768914.8192255604</v>
      </c>
      <c r="AA62" s="125">
        <f t="shared" ca="1" si="8"/>
        <v>3623956.5569476536</v>
      </c>
      <c r="AB62" s="125">
        <f t="shared" ca="1" si="8"/>
        <v>3484573.612449667</v>
      </c>
      <c r="AC62" s="125">
        <f t="shared" ca="1" si="8"/>
        <v>3350551.5504323724</v>
      </c>
      <c r="AD62" s="125">
        <f t="shared" ca="1" si="8"/>
        <v>3221684.1831080499</v>
      </c>
      <c r="AE62" s="125">
        <f t="shared" ca="1" si="8"/>
        <v>3097773.2529885094</v>
      </c>
      <c r="AF62" s="125">
        <f t="shared" ca="1" si="8"/>
        <v>2978628.1278735669</v>
      </c>
      <c r="AG62" s="125">
        <f t="shared" ca="1" si="8"/>
        <v>0</v>
      </c>
      <c r="AH62" s="125">
        <f t="shared" ca="1" si="8"/>
        <v>0</v>
      </c>
      <c r="AI62" s="125">
        <f t="shared" ca="1" si="8"/>
        <v>0</v>
      </c>
      <c r="AJ62" s="125">
        <f t="shared" ca="1" si="8"/>
        <v>0</v>
      </c>
      <c r="AK62" s="125">
        <f t="shared" ca="1" si="8"/>
        <v>0</v>
      </c>
      <c r="AL62" s="125">
        <f t="shared" ca="1" si="8"/>
        <v>0</v>
      </c>
      <c r="AM62" s="125">
        <f t="shared" ca="1" si="8"/>
        <v>0</v>
      </c>
      <c r="AN62" s="125">
        <f t="shared" ca="1" si="8"/>
        <v>0</v>
      </c>
      <c r="AO62" s="125">
        <f t="shared" ca="1" si="8"/>
        <v>0</v>
      </c>
      <c r="AP62" s="125">
        <f t="shared" ca="1" si="8"/>
        <v>0</v>
      </c>
      <c r="AQ62" s="125">
        <f t="shared" ref="AQ62:BH62" ca="1" si="9">IF(AQ$2-$K$2&lt;$D9-1," ",AQ9*AQ$3)</f>
        <v>0</v>
      </c>
      <c r="AR62" s="125">
        <f t="shared" ca="1" si="9"/>
        <v>0</v>
      </c>
      <c r="AS62" s="125">
        <f t="shared" ca="1" si="9"/>
        <v>0</v>
      </c>
      <c r="AT62" s="125">
        <f t="shared" ca="1" si="9"/>
        <v>0</v>
      </c>
      <c r="AU62" s="125">
        <f t="shared" ca="1" si="9"/>
        <v>0</v>
      </c>
      <c r="AV62" s="125">
        <f t="shared" ca="1" si="9"/>
        <v>0</v>
      </c>
      <c r="AW62" s="125">
        <f t="shared" ca="1" si="9"/>
        <v>0</v>
      </c>
      <c r="AX62" s="125">
        <f t="shared" ca="1" si="9"/>
        <v>0</v>
      </c>
      <c r="AY62" s="125">
        <f t="shared" ca="1" si="9"/>
        <v>0</v>
      </c>
      <c r="AZ62" s="125">
        <f t="shared" ca="1" si="9"/>
        <v>0</v>
      </c>
      <c r="BA62" s="125">
        <f t="shared" ca="1" si="9"/>
        <v>0</v>
      </c>
      <c r="BB62" s="125">
        <f t="shared" ca="1" si="9"/>
        <v>0</v>
      </c>
      <c r="BC62" s="125">
        <f t="shared" ca="1" si="9"/>
        <v>0</v>
      </c>
      <c r="BD62" s="125">
        <f t="shared" ca="1" si="9"/>
        <v>0</v>
      </c>
      <c r="BE62" s="125">
        <f t="shared" ca="1" si="9"/>
        <v>0</v>
      </c>
      <c r="BF62" s="125">
        <f t="shared" ca="1" si="9"/>
        <v>0</v>
      </c>
      <c r="BG62" s="125">
        <f t="shared" ca="1" si="9"/>
        <v>0</v>
      </c>
      <c r="BH62" s="125">
        <f t="shared" ca="1" si="9"/>
        <v>0</v>
      </c>
    </row>
    <row r="63" spans="1:60">
      <c r="A63" s="104"/>
      <c r="B63" s="104"/>
      <c r="C63" s="104"/>
      <c r="D63" s="104"/>
      <c r="E63" s="104" t="s">
        <v>14</v>
      </c>
      <c r="F63" s="104">
        <f ca="1">OFFSET('Primary inputs Alt'!$E$12,0,'Calculations Alt'!$D10-1)</f>
        <v>3600</v>
      </c>
      <c r="G63" s="104"/>
      <c r="H63" s="125">
        <f t="shared" ca="1" si="3"/>
        <v>167811177.63129035</v>
      </c>
      <c r="I63" s="125">
        <f t="shared" ca="1" si="4"/>
        <v>277706665.73122156</v>
      </c>
      <c r="J63" s="125">
        <f t="shared" ca="1" si="5"/>
        <v>350863385.99590474</v>
      </c>
      <c r="K63" s="125" t="str">
        <f t="shared" ref="K63:AP63" si="10">IF(K$2-$K$2&lt;$D10-1," ",K10*K$3)</f>
        <v xml:space="preserve"> </v>
      </c>
      <c r="L63" s="125" t="str">
        <f t="shared" si="10"/>
        <v xml:space="preserve"> </v>
      </c>
      <c r="M63" s="125" t="str">
        <f t="shared" si="10"/>
        <v xml:space="preserve"> </v>
      </c>
      <c r="N63" s="125">
        <f t="shared" ca="1" si="10"/>
        <v>87858324.042613894</v>
      </c>
      <c r="O63" s="125">
        <f t="shared" ca="1" si="10"/>
        <v>79952853.588676453</v>
      </c>
      <c r="P63" s="125">
        <f t="shared" ca="1" si="10"/>
        <v>76877743.835265815</v>
      </c>
      <c r="Q63" s="125">
        <f t="shared" ca="1" si="10"/>
        <v>8746211.4089578073</v>
      </c>
      <c r="R63" s="125">
        <f t="shared" ca="1" si="10"/>
        <v>8409818.6624594312</v>
      </c>
      <c r="S63" s="125">
        <f t="shared" ca="1" si="10"/>
        <v>8086364.0985186826</v>
      </c>
      <c r="T63" s="125">
        <f t="shared" ca="1" si="10"/>
        <v>7775350.0947295027</v>
      </c>
      <c r="U63" s="125">
        <f t="shared" ca="1" si="10"/>
        <v>7476298.1680091368</v>
      </c>
      <c r="V63" s="125">
        <f t="shared" ca="1" si="10"/>
        <v>7188748.2384703234</v>
      </c>
      <c r="W63" s="125">
        <f t="shared" ca="1" si="10"/>
        <v>6912257.9216060797</v>
      </c>
      <c r="X63" s="125">
        <f t="shared" ca="1" si="10"/>
        <v>6114687.4027115488</v>
      </c>
      <c r="Y63" s="125">
        <f t="shared" ca="1" si="10"/>
        <v>5879507.1179918749</v>
      </c>
      <c r="Z63" s="125">
        <f t="shared" ca="1" si="10"/>
        <v>5653372.2288383413</v>
      </c>
      <c r="AA63" s="125">
        <f t="shared" ca="1" si="10"/>
        <v>5435934.8354214812</v>
      </c>
      <c r="AB63" s="125">
        <f t="shared" ca="1" si="10"/>
        <v>5226860.4186745007</v>
      </c>
      <c r="AC63" s="125">
        <f t="shared" ca="1" si="10"/>
        <v>5025827.3256485583</v>
      </c>
      <c r="AD63" s="125">
        <f t="shared" ca="1" si="10"/>
        <v>4832526.2746620746</v>
      </c>
      <c r="AE63" s="125">
        <f t="shared" ca="1" si="10"/>
        <v>4646659.8794827648</v>
      </c>
      <c r="AF63" s="125">
        <f t="shared" ca="1" si="10"/>
        <v>4467942.1918103499</v>
      </c>
      <c r="AG63" s="125">
        <f t="shared" ca="1" si="10"/>
        <v>4296098.261356106</v>
      </c>
      <c r="AH63" s="125">
        <f t="shared" ca="1" si="10"/>
        <v>0</v>
      </c>
      <c r="AI63" s="125">
        <f t="shared" ca="1" si="10"/>
        <v>0</v>
      </c>
      <c r="AJ63" s="125">
        <f t="shared" ca="1" si="10"/>
        <v>0</v>
      </c>
      <c r="AK63" s="125">
        <f t="shared" ca="1" si="10"/>
        <v>0</v>
      </c>
      <c r="AL63" s="125">
        <f t="shared" ca="1" si="10"/>
        <v>0</v>
      </c>
      <c r="AM63" s="125">
        <f t="shared" ca="1" si="10"/>
        <v>0</v>
      </c>
      <c r="AN63" s="125">
        <f t="shared" ca="1" si="10"/>
        <v>0</v>
      </c>
      <c r="AO63" s="125">
        <f t="shared" ca="1" si="10"/>
        <v>0</v>
      </c>
      <c r="AP63" s="125">
        <f t="shared" ca="1" si="10"/>
        <v>0</v>
      </c>
      <c r="AQ63" s="125">
        <f t="shared" ref="AQ63:BH63" ca="1" si="11">IF(AQ$2-$K$2&lt;$D10-1," ",AQ10*AQ$3)</f>
        <v>0</v>
      </c>
      <c r="AR63" s="125">
        <f t="shared" ca="1" si="11"/>
        <v>0</v>
      </c>
      <c r="AS63" s="125">
        <f t="shared" ca="1" si="11"/>
        <v>0</v>
      </c>
      <c r="AT63" s="125">
        <f t="shared" ca="1" si="11"/>
        <v>0</v>
      </c>
      <c r="AU63" s="125">
        <f t="shared" ca="1" si="11"/>
        <v>0</v>
      </c>
      <c r="AV63" s="125">
        <f t="shared" ca="1" si="11"/>
        <v>0</v>
      </c>
      <c r="AW63" s="125">
        <f t="shared" ca="1" si="11"/>
        <v>0</v>
      </c>
      <c r="AX63" s="125">
        <f t="shared" ca="1" si="11"/>
        <v>0</v>
      </c>
      <c r="AY63" s="125">
        <f t="shared" ca="1" si="11"/>
        <v>0</v>
      </c>
      <c r="AZ63" s="125">
        <f t="shared" ca="1" si="11"/>
        <v>0</v>
      </c>
      <c r="BA63" s="125">
        <f t="shared" ca="1" si="11"/>
        <v>0</v>
      </c>
      <c r="BB63" s="125">
        <f t="shared" ca="1" si="11"/>
        <v>0</v>
      </c>
      <c r="BC63" s="125">
        <f t="shared" ca="1" si="11"/>
        <v>0</v>
      </c>
      <c r="BD63" s="125">
        <f t="shared" ca="1" si="11"/>
        <v>0</v>
      </c>
      <c r="BE63" s="125">
        <f t="shared" ca="1" si="11"/>
        <v>0</v>
      </c>
      <c r="BF63" s="125">
        <f t="shared" ca="1" si="11"/>
        <v>0</v>
      </c>
      <c r="BG63" s="125">
        <f t="shared" ca="1" si="11"/>
        <v>0</v>
      </c>
      <c r="BH63" s="125">
        <f t="shared" ca="1" si="11"/>
        <v>0</v>
      </c>
    </row>
    <row r="64" spans="1:60">
      <c r="A64" s="104"/>
      <c r="B64" s="104"/>
      <c r="C64" s="104"/>
      <c r="D64" s="104"/>
      <c r="E64" s="104" t="s">
        <v>15</v>
      </c>
      <c r="F64" s="104">
        <f ca="1">OFFSET('Primary inputs Alt'!$E$12,0,'Calculations Alt'!$D11-1)</f>
        <v>4800</v>
      </c>
      <c r="G64" s="104"/>
      <c r="H64" s="125">
        <f t="shared" ca="1" si="3"/>
        <v>112638876.97771011</v>
      </c>
      <c r="I64" s="125">
        <f t="shared" ca="1" si="4"/>
        <v>346065789.27755386</v>
      </c>
      <c r="J64" s="125">
        <f t="shared" ca="1" si="5"/>
        <v>449824853.84090346</v>
      </c>
      <c r="K64" s="125" t="str">
        <f t="shared" ref="K64:AP64" si="12">IF(K$2-$K$2&lt;$D11-1," ",K11*K$3)</f>
        <v xml:space="preserve"> </v>
      </c>
      <c r="L64" s="125" t="str">
        <f t="shared" si="12"/>
        <v xml:space="preserve"> </v>
      </c>
      <c r="M64" s="125" t="str">
        <f t="shared" si="12"/>
        <v xml:space="preserve"> </v>
      </c>
      <c r="N64" s="125" t="str">
        <f t="shared" si="12"/>
        <v xml:space="preserve"> </v>
      </c>
      <c r="O64" s="125">
        <f t="shared" ca="1" si="12"/>
        <v>112638876.97771011</v>
      </c>
      <c r="P64" s="125">
        <f t="shared" ca="1" si="12"/>
        <v>102503658.44702108</v>
      </c>
      <c r="Q64" s="125">
        <f t="shared" ca="1" si="12"/>
        <v>98561210.045212582</v>
      </c>
      <c r="R64" s="125">
        <f t="shared" ca="1" si="12"/>
        <v>11213091.549945908</v>
      </c>
      <c r="S64" s="125">
        <f t="shared" ca="1" si="12"/>
        <v>10781818.798024911</v>
      </c>
      <c r="T64" s="125">
        <f t="shared" ca="1" si="12"/>
        <v>10367133.459639337</v>
      </c>
      <c r="U64" s="125">
        <f t="shared" ca="1" si="12"/>
        <v>9968397.5573455151</v>
      </c>
      <c r="V64" s="125">
        <f t="shared" ca="1" si="12"/>
        <v>9584997.6512937639</v>
      </c>
      <c r="W64" s="125">
        <f t="shared" ca="1" si="12"/>
        <v>9216343.8954747729</v>
      </c>
      <c r="X64" s="125">
        <f t="shared" ca="1" si="12"/>
        <v>8861869.130264204</v>
      </c>
      <c r="Y64" s="125">
        <f t="shared" ca="1" si="12"/>
        <v>7839342.8239891659</v>
      </c>
      <c r="Z64" s="125">
        <f t="shared" ca="1" si="12"/>
        <v>7537829.6384511208</v>
      </c>
      <c r="AA64" s="125">
        <f t="shared" ca="1" si="12"/>
        <v>7247913.1138953073</v>
      </c>
      <c r="AB64" s="125">
        <f t="shared" ca="1" si="12"/>
        <v>6969147.2248993339</v>
      </c>
      <c r="AC64" s="125">
        <f t="shared" ca="1" si="12"/>
        <v>6701103.1008647447</v>
      </c>
      <c r="AD64" s="125">
        <f t="shared" ca="1" si="12"/>
        <v>6443368.3662160998</v>
      </c>
      <c r="AE64" s="125">
        <f t="shared" ca="1" si="12"/>
        <v>6195546.5059770187</v>
      </c>
      <c r="AF64" s="125">
        <f t="shared" ca="1" si="12"/>
        <v>5957256.2557471339</v>
      </c>
      <c r="AG64" s="125">
        <f t="shared" ca="1" si="12"/>
        <v>5728131.0151414741</v>
      </c>
      <c r="AH64" s="125">
        <f t="shared" ca="1" si="12"/>
        <v>5507818.2837898778</v>
      </c>
      <c r="AI64" s="125">
        <f t="shared" ca="1" si="12"/>
        <v>0</v>
      </c>
      <c r="AJ64" s="125">
        <f t="shared" ca="1" si="12"/>
        <v>0</v>
      </c>
      <c r="AK64" s="125">
        <f t="shared" ca="1" si="12"/>
        <v>0</v>
      </c>
      <c r="AL64" s="125">
        <f t="shared" ca="1" si="12"/>
        <v>0</v>
      </c>
      <c r="AM64" s="125">
        <f t="shared" ca="1" si="12"/>
        <v>0</v>
      </c>
      <c r="AN64" s="125">
        <f t="shared" ca="1" si="12"/>
        <v>0</v>
      </c>
      <c r="AO64" s="125">
        <f t="shared" ca="1" si="12"/>
        <v>0</v>
      </c>
      <c r="AP64" s="125">
        <f t="shared" ca="1" si="12"/>
        <v>0</v>
      </c>
      <c r="AQ64" s="125">
        <f t="shared" ref="AQ64:BH64" ca="1" si="13">IF(AQ$2-$K$2&lt;$D11-1," ",AQ11*AQ$3)</f>
        <v>0</v>
      </c>
      <c r="AR64" s="125">
        <f t="shared" ca="1" si="13"/>
        <v>0</v>
      </c>
      <c r="AS64" s="125">
        <f t="shared" ca="1" si="13"/>
        <v>0</v>
      </c>
      <c r="AT64" s="125">
        <f t="shared" ca="1" si="13"/>
        <v>0</v>
      </c>
      <c r="AU64" s="125">
        <f t="shared" ca="1" si="13"/>
        <v>0</v>
      </c>
      <c r="AV64" s="125">
        <f t="shared" ca="1" si="13"/>
        <v>0</v>
      </c>
      <c r="AW64" s="125">
        <f t="shared" ca="1" si="13"/>
        <v>0</v>
      </c>
      <c r="AX64" s="125">
        <f t="shared" ca="1" si="13"/>
        <v>0</v>
      </c>
      <c r="AY64" s="125">
        <f t="shared" ca="1" si="13"/>
        <v>0</v>
      </c>
      <c r="AZ64" s="125">
        <f t="shared" ca="1" si="13"/>
        <v>0</v>
      </c>
      <c r="BA64" s="125">
        <f t="shared" ca="1" si="13"/>
        <v>0</v>
      </c>
      <c r="BB64" s="125">
        <f t="shared" ca="1" si="13"/>
        <v>0</v>
      </c>
      <c r="BC64" s="125">
        <f t="shared" ca="1" si="13"/>
        <v>0</v>
      </c>
      <c r="BD64" s="125">
        <f t="shared" ca="1" si="13"/>
        <v>0</v>
      </c>
      <c r="BE64" s="125">
        <f t="shared" ca="1" si="13"/>
        <v>0</v>
      </c>
      <c r="BF64" s="125">
        <f t="shared" ca="1" si="13"/>
        <v>0</v>
      </c>
      <c r="BG64" s="125">
        <f t="shared" ca="1" si="13"/>
        <v>0</v>
      </c>
      <c r="BH64" s="125">
        <f t="shared" ca="1" si="13"/>
        <v>0</v>
      </c>
    </row>
    <row r="65" spans="1:60">
      <c r="A65" s="104"/>
      <c r="B65" s="104"/>
      <c r="C65" s="104"/>
      <c r="D65" s="104"/>
      <c r="E65" s="104" t="s">
        <v>200</v>
      </c>
      <c r="F65" s="104">
        <f ca="1">OFFSET('Primary inputs Alt'!$E$12,0,'Calculations Alt'!$D12-1)</f>
        <v>0</v>
      </c>
      <c r="G65" s="104"/>
      <c r="H65" s="125">
        <f t="shared" si="3"/>
        <v>0</v>
      </c>
      <c r="I65" s="125">
        <f t="shared" ca="1" si="4"/>
        <v>0</v>
      </c>
      <c r="J65" s="125">
        <f t="shared" ca="1" si="5"/>
        <v>0</v>
      </c>
      <c r="K65" s="125" t="str">
        <f t="shared" ref="K65:AP65" si="14">IF(K$2-$K$2&lt;$D12-1," ",K12*K$3)</f>
        <v xml:space="preserve"> </v>
      </c>
      <c r="L65" s="125" t="str">
        <f t="shared" si="14"/>
        <v xml:space="preserve"> </v>
      </c>
      <c r="M65" s="125" t="str">
        <f t="shared" si="14"/>
        <v xml:space="preserve"> </v>
      </c>
      <c r="N65" s="125" t="str">
        <f t="shared" si="14"/>
        <v xml:space="preserve"> </v>
      </c>
      <c r="O65" s="125" t="str">
        <f t="shared" si="14"/>
        <v xml:space="preserve"> </v>
      </c>
      <c r="P65" s="125">
        <f t="shared" ca="1" si="14"/>
        <v>0</v>
      </c>
      <c r="Q65" s="125">
        <f t="shared" ca="1" si="14"/>
        <v>0</v>
      </c>
      <c r="R65" s="125">
        <f t="shared" ca="1" si="14"/>
        <v>0</v>
      </c>
      <c r="S65" s="125">
        <f t="shared" ca="1" si="14"/>
        <v>0</v>
      </c>
      <c r="T65" s="125">
        <f t="shared" ca="1" si="14"/>
        <v>0</v>
      </c>
      <c r="U65" s="125">
        <f t="shared" ca="1" si="14"/>
        <v>0</v>
      </c>
      <c r="V65" s="125">
        <f t="shared" ca="1" si="14"/>
        <v>0</v>
      </c>
      <c r="W65" s="125">
        <f t="shared" ca="1" si="14"/>
        <v>0</v>
      </c>
      <c r="X65" s="125">
        <f t="shared" ca="1" si="14"/>
        <v>0</v>
      </c>
      <c r="Y65" s="125">
        <f t="shared" ca="1" si="14"/>
        <v>0</v>
      </c>
      <c r="Z65" s="125">
        <f t="shared" ca="1" si="14"/>
        <v>0</v>
      </c>
      <c r="AA65" s="125">
        <f t="shared" ca="1" si="14"/>
        <v>0</v>
      </c>
      <c r="AB65" s="125">
        <f t="shared" ca="1" si="14"/>
        <v>0</v>
      </c>
      <c r="AC65" s="125">
        <f t="shared" ca="1" si="14"/>
        <v>0</v>
      </c>
      <c r="AD65" s="125">
        <f t="shared" ca="1" si="14"/>
        <v>0</v>
      </c>
      <c r="AE65" s="125">
        <f t="shared" ca="1" si="14"/>
        <v>0</v>
      </c>
      <c r="AF65" s="125">
        <f t="shared" ca="1" si="14"/>
        <v>0</v>
      </c>
      <c r="AG65" s="125">
        <f t="shared" ca="1" si="14"/>
        <v>0</v>
      </c>
      <c r="AH65" s="125">
        <f t="shared" ca="1" si="14"/>
        <v>0</v>
      </c>
      <c r="AI65" s="125">
        <f t="shared" ca="1" si="14"/>
        <v>0</v>
      </c>
      <c r="AJ65" s="125">
        <f t="shared" ca="1" si="14"/>
        <v>0</v>
      </c>
      <c r="AK65" s="125">
        <f t="shared" ca="1" si="14"/>
        <v>0</v>
      </c>
      <c r="AL65" s="125">
        <f t="shared" ca="1" si="14"/>
        <v>0</v>
      </c>
      <c r="AM65" s="125">
        <f t="shared" ca="1" si="14"/>
        <v>0</v>
      </c>
      <c r="AN65" s="125">
        <f t="shared" ca="1" si="14"/>
        <v>0</v>
      </c>
      <c r="AO65" s="125">
        <f t="shared" ca="1" si="14"/>
        <v>0</v>
      </c>
      <c r="AP65" s="125">
        <f t="shared" ca="1" si="14"/>
        <v>0</v>
      </c>
      <c r="AQ65" s="125">
        <f t="shared" ref="AQ65:BH65" ca="1" si="15">IF(AQ$2-$K$2&lt;$D12-1," ",AQ12*AQ$3)</f>
        <v>0</v>
      </c>
      <c r="AR65" s="125">
        <f t="shared" ca="1" si="15"/>
        <v>0</v>
      </c>
      <c r="AS65" s="125">
        <f t="shared" ca="1" si="15"/>
        <v>0</v>
      </c>
      <c r="AT65" s="125">
        <f t="shared" ca="1" si="15"/>
        <v>0</v>
      </c>
      <c r="AU65" s="125">
        <f t="shared" ca="1" si="15"/>
        <v>0</v>
      </c>
      <c r="AV65" s="125">
        <f t="shared" ca="1" si="15"/>
        <v>0</v>
      </c>
      <c r="AW65" s="125">
        <f t="shared" ca="1" si="15"/>
        <v>0</v>
      </c>
      <c r="AX65" s="125">
        <f t="shared" ca="1" si="15"/>
        <v>0</v>
      </c>
      <c r="AY65" s="125">
        <f t="shared" ca="1" si="15"/>
        <v>0</v>
      </c>
      <c r="AZ65" s="125">
        <f t="shared" ca="1" si="15"/>
        <v>0</v>
      </c>
      <c r="BA65" s="125">
        <f t="shared" ca="1" si="15"/>
        <v>0</v>
      </c>
      <c r="BB65" s="125">
        <f t="shared" ca="1" si="15"/>
        <v>0</v>
      </c>
      <c r="BC65" s="125">
        <f t="shared" ca="1" si="15"/>
        <v>0</v>
      </c>
      <c r="BD65" s="125">
        <f t="shared" ca="1" si="15"/>
        <v>0</v>
      </c>
      <c r="BE65" s="125">
        <f t="shared" ca="1" si="15"/>
        <v>0</v>
      </c>
      <c r="BF65" s="125">
        <f t="shared" ca="1" si="15"/>
        <v>0</v>
      </c>
      <c r="BG65" s="125">
        <f t="shared" ca="1" si="15"/>
        <v>0</v>
      </c>
      <c r="BH65" s="125">
        <f t="shared" ca="1" si="15"/>
        <v>0</v>
      </c>
    </row>
    <row r="66" spans="1:60">
      <c r="A66" s="104"/>
      <c r="B66" s="104"/>
      <c r="C66" s="104"/>
      <c r="D66" s="104"/>
      <c r="E66" s="104" t="s">
        <v>201</v>
      </c>
      <c r="F66" s="104">
        <f ca="1">OFFSET('Primary inputs Alt'!$E$12,0,'Calculations Alt'!$D13-1)</f>
        <v>0</v>
      </c>
      <c r="G66" s="104"/>
      <c r="H66" s="125">
        <f t="shared" si="3"/>
        <v>0</v>
      </c>
      <c r="I66" s="125">
        <f t="shared" ca="1" si="4"/>
        <v>0</v>
      </c>
      <c r="J66" s="125">
        <f t="shared" ca="1" si="5"/>
        <v>0</v>
      </c>
      <c r="K66" s="125" t="str">
        <f t="shared" ref="K66:AP66" si="16">IF(K$2-$K$2&lt;$D13-1," ",K13*K$3)</f>
        <v xml:space="preserve"> </v>
      </c>
      <c r="L66" s="125" t="str">
        <f t="shared" si="16"/>
        <v xml:space="preserve"> </v>
      </c>
      <c r="M66" s="125" t="str">
        <f t="shared" si="16"/>
        <v xml:space="preserve"> </v>
      </c>
      <c r="N66" s="125" t="str">
        <f t="shared" si="16"/>
        <v xml:space="preserve"> </v>
      </c>
      <c r="O66" s="125" t="str">
        <f t="shared" si="16"/>
        <v xml:space="preserve"> </v>
      </c>
      <c r="P66" s="125" t="str">
        <f t="shared" si="16"/>
        <v xml:space="preserve"> </v>
      </c>
      <c r="Q66" s="125">
        <f t="shared" ca="1" si="16"/>
        <v>0</v>
      </c>
      <c r="R66" s="125">
        <f t="shared" ca="1" si="16"/>
        <v>0</v>
      </c>
      <c r="S66" s="125">
        <f t="shared" ca="1" si="16"/>
        <v>0</v>
      </c>
      <c r="T66" s="125">
        <f t="shared" ca="1" si="16"/>
        <v>0</v>
      </c>
      <c r="U66" s="125">
        <f t="shared" ca="1" si="16"/>
        <v>0</v>
      </c>
      <c r="V66" s="125">
        <f t="shared" ca="1" si="16"/>
        <v>0</v>
      </c>
      <c r="W66" s="125">
        <f t="shared" ca="1" si="16"/>
        <v>0</v>
      </c>
      <c r="X66" s="125">
        <f t="shared" ca="1" si="16"/>
        <v>0</v>
      </c>
      <c r="Y66" s="125">
        <f t="shared" ca="1" si="16"/>
        <v>0</v>
      </c>
      <c r="Z66" s="125">
        <f t="shared" ca="1" si="16"/>
        <v>0</v>
      </c>
      <c r="AA66" s="125">
        <f t="shared" ca="1" si="16"/>
        <v>0</v>
      </c>
      <c r="AB66" s="125">
        <f t="shared" ca="1" si="16"/>
        <v>0</v>
      </c>
      <c r="AC66" s="125">
        <f t="shared" ca="1" si="16"/>
        <v>0</v>
      </c>
      <c r="AD66" s="125">
        <f t="shared" ca="1" si="16"/>
        <v>0</v>
      </c>
      <c r="AE66" s="125">
        <f t="shared" ca="1" si="16"/>
        <v>0</v>
      </c>
      <c r="AF66" s="125">
        <f t="shared" ca="1" si="16"/>
        <v>0</v>
      </c>
      <c r="AG66" s="125">
        <f t="shared" ca="1" si="16"/>
        <v>0</v>
      </c>
      <c r="AH66" s="125">
        <f t="shared" ca="1" si="16"/>
        <v>0</v>
      </c>
      <c r="AI66" s="125">
        <f t="shared" ca="1" si="16"/>
        <v>0</v>
      </c>
      <c r="AJ66" s="125">
        <f t="shared" ca="1" si="16"/>
        <v>0</v>
      </c>
      <c r="AK66" s="125">
        <f t="shared" ca="1" si="16"/>
        <v>0</v>
      </c>
      <c r="AL66" s="125">
        <f t="shared" ca="1" si="16"/>
        <v>0</v>
      </c>
      <c r="AM66" s="125">
        <f t="shared" ca="1" si="16"/>
        <v>0</v>
      </c>
      <c r="AN66" s="125">
        <f t="shared" ca="1" si="16"/>
        <v>0</v>
      </c>
      <c r="AO66" s="125">
        <f t="shared" ca="1" si="16"/>
        <v>0</v>
      </c>
      <c r="AP66" s="125">
        <f t="shared" ca="1" si="16"/>
        <v>0</v>
      </c>
      <c r="AQ66" s="125">
        <f t="shared" ref="AQ66:BH66" ca="1" si="17">IF(AQ$2-$K$2&lt;$D13-1," ",AQ13*AQ$3)</f>
        <v>0</v>
      </c>
      <c r="AR66" s="125">
        <f t="shared" ca="1" si="17"/>
        <v>0</v>
      </c>
      <c r="AS66" s="125">
        <f t="shared" ca="1" si="17"/>
        <v>0</v>
      </c>
      <c r="AT66" s="125">
        <f t="shared" ca="1" si="17"/>
        <v>0</v>
      </c>
      <c r="AU66" s="125">
        <f t="shared" ca="1" si="17"/>
        <v>0</v>
      </c>
      <c r="AV66" s="125">
        <f t="shared" ca="1" si="17"/>
        <v>0</v>
      </c>
      <c r="AW66" s="125">
        <f t="shared" ca="1" si="17"/>
        <v>0</v>
      </c>
      <c r="AX66" s="125">
        <f t="shared" ca="1" si="17"/>
        <v>0</v>
      </c>
      <c r="AY66" s="125">
        <f t="shared" ca="1" si="17"/>
        <v>0</v>
      </c>
      <c r="AZ66" s="125">
        <f t="shared" ca="1" si="17"/>
        <v>0</v>
      </c>
      <c r="BA66" s="125">
        <f t="shared" ca="1" si="17"/>
        <v>0</v>
      </c>
      <c r="BB66" s="125">
        <f t="shared" ca="1" si="17"/>
        <v>0</v>
      </c>
      <c r="BC66" s="125">
        <f t="shared" ca="1" si="17"/>
        <v>0</v>
      </c>
      <c r="BD66" s="125">
        <f t="shared" ca="1" si="17"/>
        <v>0</v>
      </c>
      <c r="BE66" s="125">
        <f t="shared" ca="1" si="17"/>
        <v>0</v>
      </c>
      <c r="BF66" s="125">
        <f t="shared" ca="1" si="17"/>
        <v>0</v>
      </c>
      <c r="BG66" s="125">
        <f t="shared" ca="1" si="17"/>
        <v>0</v>
      </c>
      <c r="BH66" s="125">
        <f t="shared" ca="1" si="17"/>
        <v>0</v>
      </c>
    </row>
    <row r="67" spans="1:60">
      <c r="A67" s="104"/>
      <c r="B67" s="104"/>
      <c r="C67" s="104"/>
      <c r="D67" s="104"/>
      <c r="E67" s="104" t="s">
        <v>202</v>
      </c>
      <c r="F67" s="104">
        <f ca="1">OFFSET('Primary inputs Alt'!$E$12,0,'Calculations Alt'!$D14-1)</f>
        <v>0</v>
      </c>
      <c r="G67" s="104"/>
      <c r="H67" s="125">
        <f t="shared" si="3"/>
        <v>0</v>
      </c>
      <c r="I67" s="125">
        <f t="shared" ca="1" si="4"/>
        <v>0</v>
      </c>
      <c r="J67" s="125">
        <f t="shared" ca="1" si="5"/>
        <v>0</v>
      </c>
      <c r="K67" s="125" t="str">
        <f t="shared" ref="K67:AP67" si="18">IF(K$2-$K$2&lt;$D14-1," ",K14*K$3)</f>
        <v xml:space="preserve"> </v>
      </c>
      <c r="L67" s="125" t="str">
        <f t="shared" si="18"/>
        <v xml:space="preserve"> </v>
      </c>
      <c r="M67" s="125" t="str">
        <f t="shared" si="18"/>
        <v xml:space="preserve"> </v>
      </c>
      <c r="N67" s="125" t="str">
        <f t="shared" si="18"/>
        <v xml:space="preserve"> </v>
      </c>
      <c r="O67" s="125" t="str">
        <f t="shared" si="18"/>
        <v xml:space="preserve"> </v>
      </c>
      <c r="P67" s="125" t="str">
        <f t="shared" si="18"/>
        <v xml:space="preserve"> </v>
      </c>
      <c r="Q67" s="125" t="str">
        <f t="shared" si="18"/>
        <v xml:space="preserve"> </v>
      </c>
      <c r="R67" s="125">
        <f t="shared" ca="1" si="18"/>
        <v>0</v>
      </c>
      <c r="S67" s="125">
        <f t="shared" ca="1" si="18"/>
        <v>0</v>
      </c>
      <c r="T67" s="125">
        <f t="shared" ca="1" si="18"/>
        <v>0</v>
      </c>
      <c r="U67" s="125">
        <f t="shared" ca="1" si="18"/>
        <v>0</v>
      </c>
      <c r="V67" s="125">
        <f t="shared" ca="1" si="18"/>
        <v>0</v>
      </c>
      <c r="W67" s="125">
        <f t="shared" ca="1" si="18"/>
        <v>0</v>
      </c>
      <c r="X67" s="125">
        <f t="shared" ca="1" si="18"/>
        <v>0</v>
      </c>
      <c r="Y67" s="125">
        <f t="shared" ca="1" si="18"/>
        <v>0</v>
      </c>
      <c r="Z67" s="125">
        <f t="shared" ca="1" si="18"/>
        <v>0</v>
      </c>
      <c r="AA67" s="125">
        <f t="shared" ca="1" si="18"/>
        <v>0</v>
      </c>
      <c r="AB67" s="125">
        <f t="shared" ca="1" si="18"/>
        <v>0</v>
      </c>
      <c r="AC67" s="125">
        <f t="shared" ca="1" si="18"/>
        <v>0</v>
      </c>
      <c r="AD67" s="125">
        <f t="shared" ca="1" si="18"/>
        <v>0</v>
      </c>
      <c r="AE67" s="125">
        <f t="shared" ca="1" si="18"/>
        <v>0</v>
      </c>
      <c r="AF67" s="125">
        <f t="shared" ca="1" si="18"/>
        <v>0</v>
      </c>
      <c r="AG67" s="125">
        <f t="shared" ca="1" si="18"/>
        <v>0</v>
      </c>
      <c r="AH67" s="125">
        <f t="shared" ca="1" si="18"/>
        <v>0</v>
      </c>
      <c r="AI67" s="125">
        <f t="shared" ca="1" si="18"/>
        <v>0</v>
      </c>
      <c r="AJ67" s="125">
        <f t="shared" ca="1" si="18"/>
        <v>0</v>
      </c>
      <c r="AK67" s="125">
        <f t="shared" ca="1" si="18"/>
        <v>0</v>
      </c>
      <c r="AL67" s="125">
        <f t="shared" ca="1" si="18"/>
        <v>0</v>
      </c>
      <c r="AM67" s="125">
        <f t="shared" ca="1" si="18"/>
        <v>0</v>
      </c>
      <c r="AN67" s="125">
        <f t="shared" ca="1" si="18"/>
        <v>0</v>
      </c>
      <c r="AO67" s="125">
        <f t="shared" ca="1" si="18"/>
        <v>0</v>
      </c>
      <c r="AP67" s="125">
        <f t="shared" ca="1" si="18"/>
        <v>0</v>
      </c>
      <c r="AQ67" s="125">
        <f t="shared" ref="AQ67:BH67" ca="1" si="19">IF(AQ$2-$K$2&lt;$D14-1," ",AQ14*AQ$3)</f>
        <v>0</v>
      </c>
      <c r="AR67" s="125">
        <f t="shared" ca="1" si="19"/>
        <v>0</v>
      </c>
      <c r="AS67" s="125">
        <f t="shared" ca="1" si="19"/>
        <v>0</v>
      </c>
      <c r="AT67" s="125">
        <f t="shared" ca="1" si="19"/>
        <v>0</v>
      </c>
      <c r="AU67" s="125">
        <f t="shared" ca="1" si="19"/>
        <v>0</v>
      </c>
      <c r="AV67" s="125">
        <f t="shared" ca="1" si="19"/>
        <v>0</v>
      </c>
      <c r="AW67" s="125">
        <f t="shared" ca="1" si="19"/>
        <v>0</v>
      </c>
      <c r="AX67" s="125">
        <f t="shared" ca="1" si="19"/>
        <v>0</v>
      </c>
      <c r="AY67" s="125">
        <f t="shared" ca="1" si="19"/>
        <v>0</v>
      </c>
      <c r="AZ67" s="125">
        <f t="shared" ca="1" si="19"/>
        <v>0</v>
      </c>
      <c r="BA67" s="125">
        <f t="shared" ca="1" si="19"/>
        <v>0</v>
      </c>
      <c r="BB67" s="125">
        <f t="shared" ca="1" si="19"/>
        <v>0</v>
      </c>
      <c r="BC67" s="125">
        <f t="shared" ca="1" si="19"/>
        <v>0</v>
      </c>
      <c r="BD67" s="125">
        <f t="shared" ca="1" si="19"/>
        <v>0</v>
      </c>
      <c r="BE67" s="125">
        <f t="shared" ca="1" si="19"/>
        <v>0</v>
      </c>
      <c r="BF67" s="125">
        <f t="shared" ca="1" si="19"/>
        <v>0</v>
      </c>
      <c r="BG67" s="125">
        <f t="shared" ca="1" si="19"/>
        <v>0</v>
      </c>
      <c r="BH67" s="125">
        <f t="shared" ca="1" si="19"/>
        <v>0</v>
      </c>
    </row>
    <row r="68" spans="1:60">
      <c r="A68" s="104"/>
      <c r="B68" s="104"/>
      <c r="C68" s="104"/>
      <c r="D68" s="104"/>
      <c r="E68" s="104" t="s">
        <v>203</v>
      </c>
      <c r="F68" s="104">
        <f ca="1">OFFSET('Primary inputs Alt'!$E$12,0,'Calculations Alt'!$D15-1)</f>
        <v>0</v>
      </c>
      <c r="G68" s="104"/>
      <c r="H68" s="125">
        <f t="shared" si="3"/>
        <v>0</v>
      </c>
      <c r="I68" s="125">
        <f t="shared" ca="1" si="4"/>
        <v>0</v>
      </c>
      <c r="J68" s="125">
        <f t="shared" ca="1" si="5"/>
        <v>0</v>
      </c>
      <c r="K68" s="125" t="str">
        <f t="shared" ref="K68:AP68" si="20">IF(K$2-$K$2&lt;$D15-1," ",K15*K$3)</f>
        <v xml:space="preserve"> </v>
      </c>
      <c r="L68" s="125" t="str">
        <f t="shared" si="20"/>
        <v xml:space="preserve"> </v>
      </c>
      <c r="M68" s="125" t="str">
        <f t="shared" si="20"/>
        <v xml:space="preserve"> </v>
      </c>
      <c r="N68" s="125" t="str">
        <f t="shared" si="20"/>
        <v xml:space="preserve"> </v>
      </c>
      <c r="O68" s="125" t="str">
        <f t="shared" si="20"/>
        <v xml:space="preserve"> </v>
      </c>
      <c r="P68" s="125" t="str">
        <f t="shared" si="20"/>
        <v xml:space="preserve"> </v>
      </c>
      <c r="Q68" s="125" t="str">
        <f t="shared" si="20"/>
        <v xml:space="preserve"> </v>
      </c>
      <c r="R68" s="125" t="str">
        <f t="shared" si="20"/>
        <v xml:space="preserve"> </v>
      </c>
      <c r="S68" s="125">
        <f t="shared" ca="1" si="20"/>
        <v>0</v>
      </c>
      <c r="T68" s="125">
        <f t="shared" ca="1" si="20"/>
        <v>0</v>
      </c>
      <c r="U68" s="125">
        <f t="shared" ca="1" si="20"/>
        <v>0</v>
      </c>
      <c r="V68" s="125">
        <f t="shared" ca="1" si="20"/>
        <v>0</v>
      </c>
      <c r="W68" s="125">
        <f t="shared" ca="1" si="20"/>
        <v>0</v>
      </c>
      <c r="X68" s="125">
        <f t="shared" ca="1" si="20"/>
        <v>0</v>
      </c>
      <c r="Y68" s="125">
        <f t="shared" ca="1" si="20"/>
        <v>0</v>
      </c>
      <c r="Z68" s="125">
        <f t="shared" ca="1" si="20"/>
        <v>0</v>
      </c>
      <c r="AA68" s="125">
        <f t="shared" ca="1" si="20"/>
        <v>0</v>
      </c>
      <c r="AB68" s="125">
        <f t="shared" ca="1" si="20"/>
        <v>0</v>
      </c>
      <c r="AC68" s="125">
        <f t="shared" ca="1" si="20"/>
        <v>0</v>
      </c>
      <c r="AD68" s="125">
        <f t="shared" ca="1" si="20"/>
        <v>0</v>
      </c>
      <c r="AE68" s="125">
        <f t="shared" ca="1" si="20"/>
        <v>0</v>
      </c>
      <c r="AF68" s="125">
        <f t="shared" ca="1" si="20"/>
        <v>0</v>
      </c>
      <c r="AG68" s="125">
        <f t="shared" ca="1" si="20"/>
        <v>0</v>
      </c>
      <c r="AH68" s="125">
        <f t="shared" ca="1" si="20"/>
        <v>0</v>
      </c>
      <c r="AI68" s="125">
        <f t="shared" ca="1" si="20"/>
        <v>0</v>
      </c>
      <c r="AJ68" s="125">
        <f t="shared" ca="1" si="20"/>
        <v>0</v>
      </c>
      <c r="AK68" s="125">
        <f t="shared" ca="1" si="20"/>
        <v>0</v>
      </c>
      <c r="AL68" s="125">
        <f t="shared" ca="1" si="20"/>
        <v>0</v>
      </c>
      <c r="AM68" s="125">
        <f t="shared" ca="1" si="20"/>
        <v>0</v>
      </c>
      <c r="AN68" s="125">
        <f t="shared" ca="1" si="20"/>
        <v>0</v>
      </c>
      <c r="AO68" s="125">
        <f t="shared" ca="1" si="20"/>
        <v>0</v>
      </c>
      <c r="AP68" s="125">
        <f t="shared" ca="1" si="20"/>
        <v>0</v>
      </c>
      <c r="AQ68" s="125">
        <f t="shared" ref="AQ68:BH68" ca="1" si="21">IF(AQ$2-$K$2&lt;$D15-1," ",AQ15*AQ$3)</f>
        <v>0</v>
      </c>
      <c r="AR68" s="125">
        <f t="shared" ca="1" si="21"/>
        <v>0</v>
      </c>
      <c r="AS68" s="125">
        <f t="shared" ca="1" si="21"/>
        <v>0</v>
      </c>
      <c r="AT68" s="125">
        <f t="shared" ca="1" si="21"/>
        <v>0</v>
      </c>
      <c r="AU68" s="125">
        <f t="shared" ca="1" si="21"/>
        <v>0</v>
      </c>
      <c r="AV68" s="125">
        <f t="shared" ca="1" si="21"/>
        <v>0</v>
      </c>
      <c r="AW68" s="125">
        <f t="shared" ca="1" si="21"/>
        <v>0</v>
      </c>
      <c r="AX68" s="125">
        <f t="shared" ca="1" si="21"/>
        <v>0</v>
      </c>
      <c r="AY68" s="125">
        <f t="shared" ca="1" si="21"/>
        <v>0</v>
      </c>
      <c r="AZ68" s="125">
        <f t="shared" ca="1" si="21"/>
        <v>0</v>
      </c>
      <c r="BA68" s="125">
        <f t="shared" ca="1" si="21"/>
        <v>0</v>
      </c>
      <c r="BB68" s="125">
        <f t="shared" ca="1" si="21"/>
        <v>0</v>
      </c>
      <c r="BC68" s="125">
        <f t="shared" ca="1" si="21"/>
        <v>0</v>
      </c>
      <c r="BD68" s="125">
        <f t="shared" ca="1" si="21"/>
        <v>0</v>
      </c>
      <c r="BE68" s="125">
        <f t="shared" ca="1" si="21"/>
        <v>0</v>
      </c>
      <c r="BF68" s="125">
        <f t="shared" ca="1" si="21"/>
        <v>0</v>
      </c>
      <c r="BG68" s="125">
        <f t="shared" ca="1" si="21"/>
        <v>0</v>
      </c>
      <c r="BH68" s="125">
        <f t="shared" ca="1" si="21"/>
        <v>0</v>
      </c>
    </row>
    <row r="69" spans="1:60">
      <c r="A69" s="104"/>
      <c r="B69" s="104"/>
      <c r="C69" s="104"/>
      <c r="D69" s="104"/>
      <c r="E69" s="104" t="s">
        <v>204</v>
      </c>
      <c r="F69" s="104">
        <f ca="1">OFFSET('Primary inputs Alt'!$E$12,0,'Calculations Alt'!$D16-1)</f>
        <v>0</v>
      </c>
      <c r="G69" s="104"/>
      <c r="H69" s="125">
        <f t="shared" si="3"/>
        <v>0</v>
      </c>
      <c r="I69" s="125">
        <f t="shared" ca="1" si="4"/>
        <v>0</v>
      </c>
      <c r="J69" s="125">
        <f t="shared" ca="1" si="5"/>
        <v>0</v>
      </c>
      <c r="K69" s="125" t="str">
        <f t="shared" ref="K69:AP69" si="22">IF(K$2-$K$2&lt;$D16-1," ",K16*K$3)</f>
        <v xml:space="preserve"> </v>
      </c>
      <c r="L69" s="125" t="str">
        <f t="shared" si="22"/>
        <v xml:space="preserve"> </v>
      </c>
      <c r="M69" s="125" t="str">
        <f t="shared" si="22"/>
        <v xml:space="preserve"> </v>
      </c>
      <c r="N69" s="125" t="str">
        <f t="shared" si="22"/>
        <v xml:space="preserve"> </v>
      </c>
      <c r="O69" s="125" t="str">
        <f t="shared" si="22"/>
        <v xml:space="preserve"> </v>
      </c>
      <c r="P69" s="125" t="str">
        <f t="shared" si="22"/>
        <v xml:space="preserve"> </v>
      </c>
      <c r="Q69" s="125" t="str">
        <f t="shared" si="22"/>
        <v xml:space="preserve"> </v>
      </c>
      <c r="R69" s="125" t="str">
        <f t="shared" si="22"/>
        <v xml:space="preserve"> </v>
      </c>
      <c r="S69" s="125" t="str">
        <f t="shared" si="22"/>
        <v xml:space="preserve"> </v>
      </c>
      <c r="T69" s="125">
        <f t="shared" ca="1" si="22"/>
        <v>0</v>
      </c>
      <c r="U69" s="125">
        <f t="shared" ca="1" si="22"/>
        <v>0</v>
      </c>
      <c r="V69" s="125">
        <f t="shared" ca="1" si="22"/>
        <v>0</v>
      </c>
      <c r="W69" s="125">
        <f t="shared" ca="1" si="22"/>
        <v>0</v>
      </c>
      <c r="X69" s="125">
        <f t="shared" ca="1" si="22"/>
        <v>0</v>
      </c>
      <c r="Y69" s="125">
        <f t="shared" ca="1" si="22"/>
        <v>0</v>
      </c>
      <c r="Z69" s="125">
        <f t="shared" ca="1" si="22"/>
        <v>0</v>
      </c>
      <c r="AA69" s="125">
        <f t="shared" ca="1" si="22"/>
        <v>0</v>
      </c>
      <c r="AB69" s="125">
        <f t="shared" ca="1" si="22"/>
        <v>0</v>
      </c>
      <c r="AC69" s="125">
        <f t="shared" ca="1" si="22"/>
        <v>0</v>
      </c>
      <c r="AD69" s="125">
        <f t="shared" ca="1" si="22"/>
        <v>0</v>
      </c>
      <c r="AE69" s="125">
        <f t="shared" ca="1" si="22"/>
        <v>0</v>
      </c>
      <c r="AF69" s="125">
        <f t="shared" ca="1" si="22"/>
        <v>0</v>
      </c>
      <c r="AG69" s="125">
        <f t="shared" ca="1" si="22"/>
        <v>0</v>
      </c>
      <c r="AH69" s="125">
        <f t="shared" ca="1" si="22"/>
        <v>0</v>
      </c>
      <c r="AI69" s="125">
        <f t="shared" ca="1" si="22"/>
        <v>0</v>
      </c>
      <c r="AJ69" s="125">
        <f t="shared" ca="1" si="22"/>
        <v>0</v>
      </c>
      <c r="AK69" s="125">
        <f t="shared" ca="1" si="22"/>
        <v>0</v>
      </c>
      <c r="AL69" s="125">
        <f t="shared" ca="1" si="22"/>
        <v>0</v>
      </c>
      <c r="AM69" s="125">
        <f t="shared" ca="1" si="22"/>
        <v>0</v>
      </c>
      <c r="AN69" s="125">
        <f t="shared" ca="1" si="22"/>
        <v>0</v>
      </c>
      <c r="AO69" s="125">
        <f t="shared" ca="1" si="22"/>
        <v>0</v>
      </c>
      <c r="AP69" s="125">
        <f t="shared" ca="1" si="22"/>
        <v>0</v>
      </c>
      <c r="AQ69" s="125">
        <f t="shared" ref="AQ69:BH69" ca="1" si="23">IF(AQ$2-$K$2&lt;$D16-1," ",AQ16*AQ$3)</f>
        <v>0</v>
      </c>
      <c r="AR69" s="125">
        <f t="shared" ca="1" si="23"/>
        <v>0</v>
      </c>
      <c r="AS69" s="125">
        <f t="shared" ca="1" si="23"/>
        <v>0</v>
      </c>
      <c r="AT69" s="125">
        <f t="shared" ca="1" si="23"/>
        <v>0</v>
      </c>
      <c r="AU69" s="125">
        <f t="shared" ca="1" si="23"/>
        <v>0</v>
      </c>
      <c r="AV69" s="125">
        <f t="shared" ca="1" si="23"/>
        <v>0</v>
      </c>
      <c r="AW69" s="125">
        <f t="shared" ca="1" si="23"/>
        <v>0</v>
      </c>
      <c r="AX69" s="125">
        <f t="shared" ca="1" si="23"/>
        <v>0</v>
      </c>
      <c r="AY69" s="125">
        <f t="shared" ca="1" si="23"/>
        <v>0</v>
      </c>
      <c r="AZ69" s="125">
        <f t="shared" ca="1" si="23"/>
        <v>0</v>
      </c>
      <c r="BA69" s="125">
        <f t="shared" ca="1" si="23"/>
        <v>0</v>
      </c>
      <c r="BB69" s="125">
        <f t="shared" ca="1" si="23"/>
        <v>0</v>
      </c>
      <c r="BC69" s="125">
        <f t="shared" ca="1" si="23"/>
        <v>0</v>
      </c>
      <c r="BD69" s="125">
        <f t="shared" ca="1" si="23"/>
        <v>0</v>
      </c>
      <c r="BE69" s="125">
        <f t="shared" ca="1" si="23"/>
        <v>0</v>
      </c>
      <c r="BF69" s="125">
        <f t="shared" ca="1" si="23"/>
        <v>0</v>
      </c>
      <c r="BG69" s="125">
        <f t="shared" ca="1" si="23"/>
        <v>0</v>
      </c>
      <c r="BH69" s="125">
        <f t="shared" ca="1" si="23"/>
        <v>0</v>
      </c>
    </row>
    <row r="70" spans="1:60">
      <c r="A70" s="104"/>
      <c r="B70" s="104"/>
      <c r="C70" s="104"/>
      <c r="D70" s="104"/>
      <c r="E70" s="104" t="s">
        <v>205</v>
      </c>
      <c r="F70" s="104">
        <f ca="1">OFFSET('Primary inputs Alt'!$E$12,0,'Calculations Alt'!$D17-1)</f>
        <v>0</v>
      </c>
      <c r="G70" s="104"/>
      <c r="H70" s="125">
        <f t="shared" si="3"/>
        <v>0</v>
      </c>
      <c r="I70" s="125">
        <f t="shared" si="4"/>
        <v>0</v>
      </c>
      <c r="J70" s="125">
        <f t="shared" ca="1" si="5"/>
        <v>0</v>
      </c>
      <c r="K70" s="125" t="str">
        <f t="shared" ref="K70:AP70" si="24">IF(K$2-$K$2&lt;$D17-1," ",K17*K$3)</f>
        <v xml:space="preserve"> </v>
      </c>
      <c r="L70" s="125" t="str">
        <f t="shared" si="24"/>
        <v xml:space="preserve"> </v>
      </c>
      <c r="M70" s="125" t="str">
        <f t="shared" si="24"/>
        <v xml:space="preserve"> </v>
      </c>
      <c r="N70" s="125" t="str">
        <f t="shared" si="24"/>
        <v xml:space="preserve"> </v>
      </c>
      <c r="O70" s="125" t="str">
        <f t="shared" si="24"/>
        <v xml:space="preserve"> </v>
      </c>
      <c r="P70" s="125" t="str">
        <f t="shared" si="24"/>
        <v xml:space="preserve"> </v>
      </c>
      <c r="Q70" s="125" t="str">
        <f t="shared" si="24"/>
        <v xml:space="preserve"> </v>
      </c>
      <c r="R70" s="125" t="str">
        <f t="shared" si="24"/>
        <v xml:space="preserve"> </v>
      </c>
      <c r="S70" s="125" t="str">
        <f t="shared" si="24"/>
        <v xml:space="preserve"> </v>
      </c>
      <c r="T70" s="125" t="str">
        <f t="shared" si="24"/>
        <v xml:space="preserve"> </v>
      </c>
      <c r="U70" s="125">
        <f t="shared" ca="1" si="24"/>
        <v>0</v>
      </c>
      <c r="V70" s="125">
        <f t="shared" ca="1" si="24"/>
        <v>0</v>
      </c>
      <c r="W70" s="125">
        <f t="shared" ca="1" si="24"/>
        <v>0</v>
      </c>
      <c r="X70" s="125">
        <f t="shared" ca="1" si="24"/>
        <v>0</v>
      </c>
      <c r="Y70" s="125">
        <f t="shared" ca="1" si="24"/>
        <v>0</v>
      </c>
      <c r="Z70" s="125">
        <f t="shared" ca="1" si="24"/>
        <v>0</v>
      </c>
      <c r="AA70" s="125">
        <f t="shared" ca="1" si="24"/>
        <v>0</v>
      </c>
      <c r="AB70" s="125">
        <f t="shared" ca="1" si="24"/>
        <v>0</v>
      </c>
      <c r="AC70" s="125">
        <f t="shared" ca="1" si="24"/>
        <v>0</v>
      </c>
      <c r="AD70" s="125">
        <f t="shared" ca="1" si="24"/>
        <v>0</v>
      </c>
      <c r="AE70" s="125">
        <f t="shared" ca="1" si="24"/>
        <v>0</v>
      </c>
      <c r="AF70" s="125">
        <f t="shared" ca="1" si="24"/>
        <v>0</v>
      </c>
      <c r="AG70" s="125">
        <f t="shared" ca="1" si="24"/>
        <v>0</v>
      </c>
      <c r="AH70" s="125">
        <f t="shared" ca="1" si="24"/>
        <v>0</v>
      </c>
      <c r="AI70" s="125">
        <f t="shared" ca="1" si="24"/>
        <v>0</v>
      </c>
      <c r="AJ70" s="125">
        <f t="shared" ca="1" si="24"/>
        <v>0</v>
      </c>
      <c r="AK70" s="125">
        <f t="shared" ca="1" si="24"/>
        <v>0</v>
      </c>
      <c r="AL70" s="125">
        <f t="shared" ca="1" si="24"/>
        <v>0</v>
      </c>
      <c r="AM70" s="125">
        <f t="shared" ca="1" si="24"/>
        <v>0</v>
      </c>
      <c r="AN70" s="125">
        <f t="shared" ca="1" si="24"/>
        <v>0</v>
      </c>
      <c r="AO70" s="125">
        <f t="shared" ca="1" si="24"/>
        <v>0</v>
      </c>
      <c r="AP70" s="125">
        <f t="shared" ca="1" si="24"/>
        <v>0</v>
      </c>
      <c r="AQ70" s="125">
        <f t="shared" ref="AQ70:BH70" ca="1" si="25">IF(AQ$2-$K$2&lt;$D17-1," ",AQ17*AQ$3)</f>
        <v>0</v>
      </c>
      <c r="AR70" s="125">
        <f t="shared" ca="1" si="25"/>
        <v>0</v>
      </c>
      <c r="AS70" s="125">
        <f t="shared" ca="1" si="25"/>
        <v>0</v>
      </c>
      <c r="AT70" s="125">
        <f t="shared" ca="1" si="25"/>
        <v>0</v>
      </c>
      <c r="AU70" s="125">
        <f t="shared" ca="1" si="25"/>
        <v>0</v>
      </c>
      <c r="AV70" s="125">
        <f t="shared" ca="1" si="25"/>
        <v>0</v>
      </c>
      <c r="AW70" s="125">
        <f t="shared" ca="1" si="25"/>
        <v>0</v>
      </c>
      <c r="AX70" s="125">
        <f t="shared" ca="1" si="25"/>
        <v>0</v>
      </c>
      <c r="AY70" s="125">
        <f t="shared" ca="1" si="25"/>
        <v>0</v>
      </c>
      <c r="AZ70" s="125">
        <f t="shared" ca="1" si="25"/>
        <v>0</v>
      </c>
      <c r="BA70" s="125">
        <f t="shared" ca="1" si="25"/>
        <v>0</v>
      </c>
      <c r="BB70" s="125">
        <f t="shared" ca="1" si="25"/>
        <v>0</v>
      </c>
      <c r="BC70" s="125">
        <f t="shared" ca="1" si="25"/>
        <v>0</v>
      </c>
      <c r="BD70" s="125">
        <f t="shared" ca="1" si="25"/>
        <v>0</v>
      </c>
      <c r="BE70" s="125">
        <f t="shared" ca="1" si="25"/>
        <v>0</v>
      </c>
      <c r="BF70" s="125">
        <f t="shared" ca="1" si="25"/>
        <v>0</v>
      </c>
      <c r="BG70" s="125">
        <f t="shared" ca="1" si="25"/>
        <v>0</v>
      </c>
      <c r="BH70" s="125">
        <f t="shared" ca="1" si="25"/>
        <v>0</v>
      </c>
    </row>
    <row r="71" spans="1:60">
      <c r="A71" s="104"/>
      <c r="B71" s="104"/>
      <c r="C71" s="104"/>
      <c r="D71" s="104"/>
      <c r="E71" s="104" t="s">
        <v>206</v>
      </c>
      <c r="F71" s="104">
        <f ca="1">OFFSET('Primary inputs Alt'!$E$12,0,'Calculations Alt'!$D18-1)</f>
        <v>0</v>
      </c>
      <c r="G71" s="104"/>
      <c r="H71" s="125">
        <f t="shared" si="3"/>
        <v>0</v>
      </c>
      <c r="I71" s="125">
        <f t="shared" si="4"/>
        <v>0</v>
      </c>
      <c r="J71" s="125">
        <f t="shared" ca="1" si="5"/>
        <v>0</v>
      </c>
      <c r="K71" s="125" t="str">
        <f t="shared" ref="K71:AP71" si="26">IF(K$2-$K$2&lt;$D18-1," ",K18*K$3)</f>
        <v xml:space="preserve"> </v>
      </c>
      <c r="L71" s="125" t="str">
        <f t="shared" si="26"/>
        <v xml:space="preserve"> </v>
      </c>
      <c r="M71" s="125" t="str">
        <f t="shared" si="26"/>
        <v xml:space="preserve"> </v>
      </c>
      <c r="N71" s="125" t="str">
        <f t="shared" si="26"/>
        <v xml:space="preserve"> </v>
      </c>
      <c r="O71" s="125" t="str">
        <f t="shared" si="26"/>
        <v xml:space="preserve"> </v>
      </c>
      <c r="P71" s="125" t="str">
        <f t="shared" si="26"/>
        <v xml:space="preserve"> </v>
      </c>
      <c r="Q71" s="125" t="str">
        <f t="shared" si="26"/>
        <v xml:space="preserve"> </v>
      </c>
      <c r="R71" s="125" t="str">
        <f t="shared" si="26"/>
        <v xml:space="preserve"> </v>
      </c>
      <c r="S71" s="125" t="str">
        <f t="shared" si="26"/>
        <v xml:space="preserve"> </v>
      </c>
      <c r="T71" s="125" t="str">
        <f t="shared" si="26"/>
        <v xml:space="preserve"> </v>
      </c>
      <c r="U71" s="125" t="str">
        <f t="shared" si="26"/>
        <v xml:space="preserve"> </v>
      </c>
      <c r="V71" s="125">
        <f t="shared" ca="1" si="26"/>
        <v>0</v>
      </c>
      <c r="W71" s="125">
        <f t="shared" ca="1" si="26"/>
        <v>0</v>
      </c>
      <c r="X71" s="125">
        <f t="shared" ca="1" si="26"/>
        <v>0</v>
      </c>
      <c r="Y71" s="125">
        <f t="shared" ca="1" si="26"/>
        <v>0</v>
      </c>
      <c r="Z71" s="125">
        <f t="shared" ca="1" si="26"/>
        <v>0</v>
      </c>
      <c r="AA71" s="125">
        <f t="shared" ca="1" si="26"/>
        <v>0</v>
      </c>
      <c r="AB71" s="125">
        <f t="shared" ca="1" si="26"/>
        <v>0</v>
      </c>
      <c r="AC71" s="125">
        <f t="shared" ca="1" si="26"/>
        <v>0</v>
      </c>
      <c r="AD71" s="125">
        <f t="shared" ca="1" si="26"/>
        <v>0</v>
      </c>
      <c r="AE71" s="125">
        <f t="shared" ca="1" si="26"/>
        <v>0</v>
      </c>
      <c r="AF71" s="125">
        <f t="shared" ca="1" si="26"/>
        <v>0</v>
      </c>
      <c r="AG71" s="125">
        <f t="shared" ca="1" si="26"/>
        <v>0</v>
      </c>
      <c r="AH71" s="125">
        <f t="shared" ca="1" si="26"/>
        <v>0</v>
      </c>
      <c r="AI71" s="125">
        <f t="shared" ca="1" si="26"/>
        <v>0</v>
      </c>
      <c r="AJ71" s="125">
        <f t="shared" ca="1" si="26"/>
        <v>0</v>
      </c>
      <c r="AK71" s="125">
        <f t="shared" ca="1" si="26"/>
        <v>0</v>
      </c>
      <c r="AL71" s="125">
        <f t="shared" ca="1" si="26"/>
        <v>0</v>
      </c>
      <c r="AM71" s="125">
        <f t="shared" ca="1" si="26"/>
        <v>0</v>
      </c>
      <c r="AN71" s="125">
        <f t="shared" ca="1" si="26"/>
        <v>0</v>
      </c>
      <c r="AO71" s="125">
        <f t="shared" ca="1" si="26"/>
        <v>0</v>
      </c>
      <c r="AP71" s="125">
        <f t="shared" ca="1" si="26"/>
        <v>0</v>
      </c>
      <c r="AQ71" s="125">
        <f t="shared" ref="AQ71:BH71" ca="1" si="27">IF(AQ$2-$K$2&lt;$D18-1," ",AQ18*AQ$3)</f>
        <v>0</v>
      </c>
      <c r="AR71" s="125">
        <f t="shared" ca="1" si="27"/>
        <v>0</v>
      </c>
      <c r="AS71" s="125">
        <f t="shared" ca="1" si="27"/>
        <v>0</v>
      </c>
      <c r="AT71" s="125">
        <f t="shared" ca="1" si="27"/>
        <v>0</v>
      </c>
      <c r="AU71" s="125">
        <f t="shared" ca="1" si="27"/>
        <v>0</v>
      </c>
      <c r="AV71" s="125">
        <f t="shared" ca="1" si="27"/>
        <v>0</v>
      </c>
      <c r="AW71" s="125">
        <f t="shared" ca="1" si="27"/>
        <v>0</v>
      </c>
      <c r="AX71" s="125">
        <f t="shared" ca="1" si="27"/>
        <v>0</v>
      </c>
      <c r="AY71" s="125">
        <f t="shared" ca="1" si="27"/>
        <v>0</v>
      </c>
      <c r="AZ71" s="125">
        <f t="shared" ca="1" si="27"/>
        <v>0</v>
      </c>
      <c r="BA71" s="125">
        <f t="shared" ca="1" si="27"/>
        <v>0</v>
      </c>
      <c r="BB71" s="125">
        <f t="shared" ca="1" si="27"/>
        <v>0</v>
      </c>
      <c r="BC71" s="125">
        <f t="shared" ca="1" si="27"/>
        <v>0</v>
      </c>
      <c r="BD71" s="125">
        <f t="shared" ca="1" si="27"/>
        <v>0</v>
      </c>
      <c r="BE71" s="125">
        <f t="shared" ca="1" si="27"/>
        <v>0</v>
      </c>
      <c r="BF71" s="125">
        <f t="shared" ca="1" si="27"/>
        <v>0</v>
      </c>
      <c r="BG71" s="125">
        <f t="shared" ca="1" si="27"/>
        <v>0</v>
      </c>
      <c r="BH71" s="125">
        <f t="shared" ca="1" si="27"/>
        <v>0</v>
      </c>
    </row>
    <row r="72" spans="1:60">
      <c r="A72" s="104"/>
      <c r="B72" s="104"/>
      <c r="C72" s="104"/>
      <c r="D72" s="104"/>
      <c r="E72" s="104" t="s">
        <v>207</v>
      </c>
      <c r="F72" s="104">
        <f ca="1">OFFSET('Primary inputs Alt'!$E$12,0,'Calculations Alt'!$D19-1)</f>
        <v>0</v>
      </c>
      <c r="G72" s="104"/>
      <c r="H72" s="125">
        <f t="shared" si="3"/>
        <v>0</v>
      </c>
      <c r="I72" s="125">
        <f t="shared" si="4"/>
        <v>0</v>
      </c>
      <c r="J72" s="125">
        <f t="shared" ca="1" si="5"/>
        <v>0</v>
      </c>
      <c r="K72" s="125" t="str">
        <f t="shared" ref="K72:AP72" si="28">IF(K$2-$K$2&lt;$D19-1," ",K19*K$3)</f>
        <v xml:space="preserve"> </v>
      </c>
      <c r="L72" s="125" t="str">
        <f t="shared" si="28"/>
        <v xml:space="preserve"> </v>
      </c>
      <c r="M72" s="125" t="str">
        <f t="shared" si="28"/>
        <v xml:space="preserve"> </v>
      </c>
      <c r="N72" s="125" t="str">
        <f t="shared" si="28"/>
        <v xml:space="preserve"> </v>
      </c>
      <c r="O72" s="125" t="str">
        <f t="shared" si="28"/>
        <v xml:space="preserve"> </v>
      </c>
      <c r="P72" s="125" t="str">
        <f t="shared" si="28"/>
        <v xml:space="preserve"> </v>
      </c>
      <c r="Q72" s="125" t="str">
        <f t="shared" si="28"/>
        <v xml:space="preserve"> </v>
      </c>
      <c r="R72" s="125" t="str">
        <f t="shared" si="28"/>
        <v xml:space="preserve"> </v>
      </c>
      <c r="S72" s="125" t="str">
        <f t="shared" si="28"/>
        <v xml:space="preserve"> </v>
      </c>
      <c r="T72" s="125" t="str">
        <f t="shared" si="28"/>
        <v xml:space="preserve"> </v>
      </c>
      <c r="U72" s="125" t="str">
        <f t="shared" si="28"/>
        <v xml:space="preserve"> </v>
      </c>
      <c r="V72" s="125" t="str">
        <f t="shared" si="28"/>
        <v xml:space="preserve"> </v>
      </c>
      <c r="W72" s="125">
        <f t="shared" ca="1" si="28"/>
        <v>0</v>
      </c>
      <c r="X72" s="125">
        <f t="shared" ca="1" si="28"/>
        <v>0</v>
      </c>
      <c r="Y72" s="125">
        <f t="shared" ca="1" si="28"/>
        <v>0</v>
      </c>
      <c r="Z72" s="125">
        <f t="shared" ca="1" si="28"/>
        <v>0</v>
      </c>
      <c r="AA72" s="125">
        <f t="shared" ca="1" si="28"/>
        <v>0</v>
      </c>
      <c r="AB72" s="125">
        <f t="shared" ca="1" si="28"/>
        <v>0</v>
      </c>
      <c r="AC72" s="125">
        <f t="shared" ca="1" si="28"/>
        <v>0</v>
      </c>
      <c r="AD72" s="125">
        <f t="shared" ca="1" si="28"/>
        <v>0</v>
      </c>
      <c r="AE72" s="125">
        <f t="shared" ca="1" si="28"/>
        <v>0</v>
      </c>
      <c r="AF72" s="125">
        <f t="shared" ca="1" si="28"/>
        <v>0</v>
      </c>
      <c r="AG72" s="125">
        <f t="shared" ca="1" si="28"/>
        <v>0</v>
      </c>
      <c r="AH72" s="125">
        <f t="shared" ca="1" si="28"/>
        <v>0</v>
      </c>
      <c r="AI72" s="125">
        <f t="shared" ca="1" si="28"/>
        <v>0</v>
      </c>
      <c r="AJ72" s="125">
        <f t="shared" ca="1" si="28"/>
        <v>0</v>
      </c>
      <c r="AK72" s="125">
        <f t="shared" ca="1" si="28"/>
        <v>0</v>
      </c>
      <c r="AL72" s="125">
        <f t="shared" ca="1" si="28"/>
        <v>0</v>
      </c>
      <c r="AM72" s="125">
        <f t="shared" ca="1" si="28"/>
        <v>0</v>
      </c>
      <c r="AN72" s="125">
        <f t="shared" ca="1" si="28"/>
        <v>0</v>
      </c>
      <c r="AO72" s="125">
        <f t="shared" ca="1" si="28"/>
        <v>0</v>
      </c>
      <c r="AP72" s="125">
        <f t="shared" ca="1" si="28"/>
        <v>0</v>
      </c>
      <c r="AQ72" s="125">
        <f t="shared" ref="AQ72:BH72" ca="1" si="29">IF(AQ$2-$K$2&lt;$D19-1," ",AQ19*AQ$3)</f>
        <v>0</v>
      </c>
      <c r="AR72" s="125">
        <f t="shared" ca="1" si="29"/>
        <v>0</v>
      </c>
      <c r="AS72" s="125">
        <f t="shared" ca="1" si="29"/>
        <v>0</v>
      </c>
      <c r="AT72" s="125">
        <f t="shared" ca="1" si="29"/>
        <v>0</v>
      </c>
      <c r="AU72" s="125">
        <f t="shared" ca="1" si="29"/>
        <v>0</v>
      </c>
      <c r="AV72" s="125">
        <f t="shared" ca="1" si="29"/>
        <v>0</v>
      </c>
      <c r="AW72" s="125">
        <f t="shared" ca="1" si="29"/>
        <v>0</v>
      </c>
      <c r="AX72" s="125">
        <f t="shared" ca="1" si="29"/>
        <v>0</v>
      </c>
      <c r="AY72" s="125">
        <f t="shared" ca="1" si="29"/>
        <v>0</v>
      </c>
      <c r="AZ72" s="125">
        <f t="shared" ca="1" si="29"/>
        <v>0</v>
      </c>
      <c r="BA72" s="125">
        <f t="shared" ca="1" si="29"/>
        <v>0</v>
      </c>
      <c r="BB72" s="125">
        <f t="shared" ca="1" si="29"/>
        <v>0</v>
      </c>
      <c r="BC72" s="125">
        <f t="shared" ca="1" si="29"/>
        <v>0</v>
      </c>
      <c r="BD72" s="125">
        <f t="shared" ca="1" si="29"/>
        <v>0</v>
      </c>
      <c r="BE72" s="125">
        <f t="shared" ca="1" si="29"/>
        <v>0</v>
      </c>
      <c r="BF72" s="125">
        <f t="shared" ca="1" si="29"/>
        <v>0</v>
      </c>
      <c r="BG72" s="125">
        <f t="shared" ca="1" si="29"/>
        <v>0</v>
      </c>
      <c r="BH72" s="125">
        <f t="shared" ca="1" si="29"/>
        <v>0</v>
      </c>
    </row>
    <row r="73" spans="1:60">
      <c r="A73" s="104"/>
      <c r="B73" s="104"/>
      <c r="C73" s="104"/>
      <c r="D73" s="104"/>
      <c r="E73" s="104" t="s">
        <v>208</v>
      </c>
      <c r="F73" s="104">
        <f ca="1">OFFSET('Primary inputs Alt'!$E$12,0,'Calculations Alt'!$D20-1)</f>
        <v>0</v>
      </c>
      <c r="G73" s="104"/>
      <c r="H73" s="125">
        <f t="shared" si="3"/>
        <v>0</v>
      </c>
      <c r="I73" s="125">
        <f t="shared" si="4"/>
        <v>0</v>
      </c>
      <c r="J73" s="125">
        <f t="shared" ca="1" si="5"/>
        <v>0</v>
      </c>
      <c r="K73" s="125" t="str">
        <f t="shared" ref="K73:AP73" si="30">IF(K$2-$K$2&lt;$D20-1," ",K20*K$3)</f>
        <v xml:space="preserve"> </v>
      </c>
      <c r="L73" s="125" t="str">
        <f t="shared" si="30"/>
        <v xml:space="preserve"> </v>
      </c>
      <c r="M73" s="125" t="str">
        <f t="shared" si="30"/>
        <v xml:space="preserve"> </v>
      </c>
      <c r="N73" s="125" t="str">
        <f t="shared" si="30"/>
        <v xml:space="preserve"> </v>
      </c>
      <c r="O73" s="125" t="str">
        <f t="shared" si="30"/>
        <v xml:space="preserve"> </v>
      </c>
      <c r="P73" s="125" t="str">
        <f t="shared" si="30"/>
        <v xml:space="preserve"> </v>
      </c>
      <c r="Q73" s="125" t="str">
        <f t="shared" si="30"/>
        <v xml:space="preserve"> </v>
      </c>
      <c r="R73" s="125" t="str">
        <f t="shared" si="30"/>
        <v xml:space="preserve"> </v>
      </c>
      <c r="S73" s="125" t="str">
        <f t="shared" si="30"/>
        <v xml:space="preserve"> </v>
      </c>
      <c r="T73" s="125" t="str">
        <f t="shared" si="30"/>
        <v xml:space="preserve"> </v>
      </c>
      <c r="U73" s="125" t="str">
        <f t="shared" si="30"/>
        <v xml:space="preserve"> </v>
      </c>
      <c r="V73" s="125" t="str">
        <f t="shared" si="30"/>
        <v xml:space="preserve"> </v>
      </c>
      <c r="W73" s="125" t="str">
        <f t="shared" si="30"/>
        <v xml:space="preserve"> </v>
      </c>
      <c r="X73" s="125">
        <f t="shared" ca="1" si="30"/>
        <v>0</v>
      </c>
      <c r="Y73" s="125">
        <f t="shared" ca="1" si="30"/>
        <v>0</v>
      </c>
      <c r="Z73" s="125">
        <f t="shared" ca="1" si="30"/>
        <v>0</v>
      </c>
      <c r="AA73" s="125">
        <f t="shared" ca="1" si="30"/>
        <v>0</v>
      </c>
      <c r="AB73" s="125">
        <f t="shared" ca="1" si="30"/>
        <v>0</v>
      </c>
      <c r="AC73" s="125">
        <f t="shared" ca="1" si="30"/>
        <v>0</v>
      </c>
      <c r="AD73" s="125">
        <f t="shared" ca="1" si="30"/>
        <v>0</v>
      </c>
      <c r="AE73" s="125">
        <f t="shared" ca="1" si="30"/>
        <v>0</v>
      </c>
      <c r="AF73" s="125">
        <f t="shared" ca="1" si="30"/>
        <v>0</v>
      </c>
      <c r="AG73" s="125">
        <f t="shared" ca="1" si="30"/>
        <v>0</v>
      </c>
      <c r="AH73" s="125">
        <f t="shared" ca="1" si="30"/>
        <v>0</v>
      </c>
      <c r="AI73" s="125">
        <f t="shared" ca="1" si="30"/>
        <v>0</v>
      </c>
      <c r="AJ73" s="125">
        <f t="shared" ca="1" si="30"/>
        <v>0</v>
      </c>
      <c r="AK73" s="125">
        <f t="shared" ca="1" si="30"/>
        <v>0</v>
      </c>
      <c r="AL73" s="125">
        <f t="shared" ca="1" si="30"/>
        <v>0</v>
      </c>
      <c r="AM73" s="125">
        <f t="shared" ca="1" si="30"/>
        <v>0</v>
      </c>
      <c r="AN73" s="125">
        <f t="shared" ca="1" si="30"/>
        <v>0</v>
      </c>
      <c r="AO73" s="125">
        <f t="shared" ca="1" si="30"/>
        <v>0</v>
      </c>
      <c r="AP73" s="125">
        <f t="shared" ca="1" si="30"/>
        <v>0</v>
      </c>
      <c r="AQ73" s="125">
        <f t="shared" ref="AQ73:BH73" ca="1" si="31">IF(AQ$2-$K$2&lt;$D20-1," ",AQ20*AQ$3)</f>
        <v>0</v>
      </c>
      <c r="AR73" s="125">
        <f t="shared" ca="1" si="31"/>
        <v>0</v>
      </c>
      <c r="AS73" s="125">
        <f t="shared" ca="1" si="31"/>
        <v>0</v>
      </c>
      <c r="AT73" s="125">
        <f t="shared" ca="1" si="31"/>
        <v>0</v>
      </c>
      <c r="AU73" s="125">
        <f t="shared" ca="1" si="31"/>
        <v>0</v>
      </c>
      <c r="AV73" s="125">
        <f t="shared" ca="1" si="31"/>
        <v>0</v>
      </c>
      <c r="AW73" s="125">
        <f t="shared" ca="1" si="31"/>
        <v>0</v>
      </c>
      <c r="AX73" s="125">
        <f t="shared" ca="1" si="31"/>
        <v>0</v>
      </c>
      <c r="AY73" s="125">
        <f t="shared" ca="1" si="31"/>
        <v>0</v>
      </c>
      <c r="AZ73" s="125">
        <f t="shared" ca="1" si="31"/>
        <v>0</v>
      </c>
      <c r="BA73" s="125">
        <f t="shared" ca="1" si="31"/>
        <v>0</v>
      </c>
      <c r="BB73" s="125">
        <f t="shared" ca="1" si="31"/>
        <v>0</v>
      </c>
      <c r="BC73" s="125">
        <f t="shared" ca="1" si="31"/>
        <v>0</v>
      </c>
      <c r="BD73" s="125">
        <f t="shared" ca="1" si="31"/>
        <v>0</v>
      </c>
      <c r="BE73" s="125">
        <f t="shared" ca="1" si="31"/>
        <v>0</v>
      </c>
      <c r="BF73" s="125">
        <f t="shared" ca="1" si="31"/>
        <v>0</v>
      </c>
      <c r="BG73" s="125">
        <f t="shared" ca="1" si="31"/>
        <v>0</v>
      </c>
      <c r="BH73" s="125">
        <f t="shared" ca="1" si="31"/>
        <v>0</v>
      </c>
    </row>
    <row r="74" spans="1:60">
      <c r="A74" s="104"/>
      <c r="B74" s="104"/>
      <c r="C74" s="104"/>
      <c r="D74" s="104"/>
      <c r="E74" s="104" t="s">
        <v>209</v>
      </c>
      <c r="F74" s="104">
        <f ca="1">OFFSET('Primary inputs Alt'!$E$12,0,'Calculations Alt'!$D21-1)</f>
        <v>0</v>
      </c>
      <c r="G74" s="104"/>
      <c r="H74" s="125">
        <f t="shared" si="3"/>
        <v>0</v>
      </c>
      <c r="I74" s="125">
        <f t="shared" si="4"/>
        <v>0</v>
      </c>
      <c r="J74" s="125">
        <f t="shared" ca="1" si="5"/>
        <v>0</v>
      </c>
      <c r="K74" s="125" t="str">
        <f t="shared" ref="K74:AP74" si="32">IF(K$2-$K$2&lt;$D21-1," ",K21*K$3)</f>
        <v xml:space="preserve"> </v>
      </c>
      <c r="L74" s="125" t="str">
        <f t="shared" si="32"/>
        <v xml:space="preserve"> </v>
      </c>
      <c r="M74" s="125" t="str">
        <f t="shared" si="32"/>
        <v xml:space="preserve"> </v>
      </c>
      <c r="N74" s="125" t="str">
        <f t="shared" si="32"/>
        <v xml:space="preserve"> </v>
      </c>
      <c r="O74" s="125" t="str">
        <f t="shared" si="32"/>
        <v xml:space="preserve"> </v>
      </c>
      <c r="P74" s="125" t="str">
        <f t="shared" si="32"/>
        <v xml:space="preserve"> </v>
      </c>
      <c r="Q74" s="125" t="str">
        <f t="shared" si="32"/>
        <v xml:space="preserve"> </v>
      </c>
      <c r="R74" s="125" t="str">
        <f t="shared" si="32"/>
        <v xml:space="preserve"> </v>
      </c>
      <c r="S74" s="125" t="str">
        <f t="shared" si="32"/>
        <v xml:space="preserve"> </v>
      </c>
      <c r="T74" s="125" t="str">
        <f t="shared" si="32"/>
        <v xml:space="preserve"> </v>
      </c>
      <c r="U74" s="125" t="str">
        <f t="shared" si="32"/>
        <v xml:space="preserve"> </v>
      </c>
      <c r="V74" s="125" t="str">
        <f t="shared" si="32"/>
        <v xml:space="preserve"> </v>
      </c>
      <c r="W74" s="125" t="str">
        <f t="shared" si="32"/>
        <v xml:space="preserve"> </v>
      </c>
      <c r="X74" s="125" t="str">
        <f t="shared" si="32"/>
        <v xml:space="preserve"> </v>
      </c>
      <c r="Y74" s="125">
        <f t="shared" ca="1" si="32"/>
        <v>0</v>
      </c>
      <c r="Z74" s="125">
        <f t="shared" ca="1" si="32"/>
        <v>0</v>
      </c>
      <c r="AA74" s="125">
        <f t="shared" ca="1" si="32"/>
        <v>0</v>
      </c>
      <c r="AB74" s="125">
        <f t="shared" ca="1" si="32"/>
        <v>0</v>
      </c>
      <c r="AC74" s="125">
        <f t="shared" ca="1" si="32"/>
        <v>0</v>
      </c>
      <c r="AD74" s="125">
        <f t="shared" ca="1" si="32"/>
        <v>0</v>
      </c>
      <c r="AE74" s="125">
        <f t="shared" ca="1" si="32"/>
        <v>0</v>
      </c>
      <c r="AF74" s="125">
        <f t="shared" ca="1" si="32"/>
        <v>0</v>
      </c>
      <c r="AG74" s="125">
        <f t="shared" ca="1" si="32"/>
        <v>0</v>
      </c>
      <c r="AH74" s="125">
        <f t="shared" ca="1" si="32"/>
        <v>0</v>
      </c>
      <c r="AI74" s="125">
        <f t="shared" ca="1" si="32"/>
        <v>0</v>
      </c>
      <c r="AJ74" s="125">
        <f t="shared" ca="1" si="32"/>
        <v>0</v>
      </c>
      <c r="AK74" s="125">
        <f t="shared" ca="1" si="32"/>
        <v>0</v>
      </c>
      <c r="AL74" s="125">
        <f t="shared" ca="1" si="32"/>
        <v>0</v>
      </c>
      <c r="AM74" s="125">
        <f t="shared" ca="1" si="32"/>
        <v>0</v>
      </c>
      <c r="AN74" s="125">
        <f t="shared" ca="1" si="32"/>
        <v>0</v>
      </c>
      <c r="AO74" s="125">
        <f t="shared" ca="1" si="32"/>
        <v>0</v>
      </c>
      <c r="AP74" s="125">
        <f t="shared" ca="1" si="32"/>
        <v>0</v>
      </c>
      <c r="AQ74" s="125">
        <f t="shared" ref="AQ74:BH74" ca="1" si="33">IF(AQ$2-$K$2&lt;$D21-1," ",AQ21*AQ$3)</f>
        <v>0</v>
      </c>
      <c r="AR74" s="125">
        <f t="shared" ca="1" si="33"/>
        <v>0</v>
      </c>
      <c r="AS74" s="125">
        <f t="shared" ca="1" si="33"/>
        <v>0</v>
      </c>
      <c r="AT74" s="125">
        <f t="shared" ca="1" si="33"/>
        <v>0</v>
      </c>
      <c r="AU74" s="125">
        <f t="shared" ca="1" si="33"/>
        <v>0</v>
      </c>
      <c r="AV74" s="125">
        <f t="shared" ca="1" si="33"/>
        <v>0</v>
      </c>
      <c r="AW74" s="125">
        <f t="shared" ca="1" si="33"/>
        <v>0</v>
      </c>
      <c r="AX74" s="125">
        <f t="shared" ca="1" si="33"/>
        <v>0</v>
      </c>
      <c r="AY74" s="125">
        <f t="shared" ca="1" si="33"/>
        <v>0</v>
      </c>
      <c r="AZ74" s="125">
        <f t="shared" ca="1" si="33"/>
        <v>0</v>
      </c>
      <c r="BA74" s="125">
        <f t="shared" ca="1" si="33"/>
        <v>0</v>
      </c>
      <c r="BB74" s="125">
        <f t="shared" ca="1" si="33"/>
        <v>0</v>
      </c>
      <c r="BC74" s="125">
        <f t="shared" ca="1" si="33"/>
        <v>0</v>
      </c>
      <c r="BD74" s="125">
        <f t="shared" ca="1" si="33"/>
        <v>0</v>
      </c>
      <c r="BE74" s="125">
        <f t="shared" ca="1" si="33"/>
        <v>0</v>
      </c>
      <c r="BF74" s="125">
        <f t="shared" ca="1" si="33"/>
        <v>0</v>
      </c>
      <c r="BG74" s="125">
        <f t="shared" ca="1" si="33"/>
        <v>0</v>
      </c>
      <c r="BH74" s="125">
        <f t="shared" ca="1" si="33"/>
        <v>0</v>
      </c>
    </row>
    <row r="75" spans="1:60">
      <c r="A75" s="104"/>
      <c r="B75" s="104"/>
      <c r="C75" s="104"/>
      <c r="D75" s="104"/>
      <c r="E75" s="104" t="s">
        <v>210</v>
      </c>
      <c r="F75" s="104">
        <f ca="1">OFFSET('Primary inputs Alt'!$E$12,0,'Calculations Alt'!$D22-1)</f>
        <v>0</v>
      </c>
      <c r="G75" s="104"/>
      <c r="H75" s="125">
        <f t="shared" si="3"/>
        <v>0</v>
      </c>
      <c r="I75" s="125">
        <f t="shared" si="4"/>
        <v>0</v>
      </c>
      <c r="J75" s="125">
        <f t="shared" ca="1" si="5"/>
        <v>0</v>
      </c>
      <c r="K75" s="125" t="str">
        <f t="shared" ref="K75:AP75" si="34">IF(K$2-$K$2&lt;$D22-1," ",K22*K$3)</f>
        <v xml:space="preserve"> </v>
      </c>
      <c r="L75" s="125" t="str">
        <f t="shared" si="34"/>
        <v xml:space="preserve"> </v>
      </c>
      <c r="M75" s="125" t="str">
        <f t="shared" si="34"/>
        <v xml:space="preserve"> </v>
      </c>
      <c r="N75" s="125" t="str">
        <f t="shared" si="34"/>
        <v xml:space="preserve"> </v>
      </c>
      <c r="O75" s="125" t="str">
        <f t="shared" si="34"/>
        <v xml:space="preserve"> </v>
      </c>
      <c r="P75" s="125" t="str">
        <f t="shared" si="34"/>
        <v xml:space="preserve"> </v>
      </c>
      <c r="Q75" s="125" t="str">
        <f t="shared" si="34"/>
        <v xml:space="preserve"> </v>
      </c>
      <c r="R75" s="125" t="str">
        <f t="shared" si="34"/>
        <v xml:space="preserve"> </v>
      </c>
      <c r="S75" s="125" t="str">
        <f t="shared" si="34"/>
        <v xml:space="preserve"> </v>
      </c>
      <c r="T75" s="125" t="str">
        <f t="shared" si="34"/>
        <v xml:space="preserve"> </v>
      </c>
      <c r="U75" s="125" t="str">
        <f t="shared" si="34"/>
        <v xml:space="preserve"> </v>
      </c>
      <c r="V75" s="125" t="str">
        <f t="shared" si="34"/>
        <v xml:space="preserve"> </v>
      </c>
      <c r="W75" s="125" t="str">
        <f t="shared" si="34"/>
        <v xml:space="preserve"> </v>
      </c>
      <c r="X75" s="125" t="str">
        <f t="shared" si="34"/>
        <v xml:space="preserve"> </v>
      </c>
      <c r="Y75" s="125" t="str">
        <f t="shared" si="34"/>
        <v xml:space="preserve"> </v>
      </c>
      <c r="Z75" s="125">
        <f t="shared" ca="1" si="34"/>
        <v>0</v>
      </c>
      <c r="AA75" s="125">
        <f t="shared" ca="1" si="34"/>
        <v>0</v>
      </c>
      <c r="AB75" s="125">
        <f t="shared" ca="1" si="34"/>
        <v>0</v>
      </c>
      <c r="AC75" s="125">
        <f t="shared" ca="1" si="34"/>
        <v>0</v>
      </c>
      <c r="AD75" s="125">
        <f t="shared" ca="1" si="34"/>
        <v>0</v>
      </c>
      <c r="AE75" s="125">
        <f t="shared" ca="1" si="34"/>
        <v>0</v>
      </c>
      <c r="AF75" s="125">
        <f t="shared" ca="1" si="34"/>
        <v>0</v>
      </c>
      <c r="AG75" s="125">
        <f t="shared" ca="1" si="34"/>
        <v>0</v>
      </c>
      <c r="AH75" s="125">
        <f t="shared" ca="1" si="34"/>
        <v>0</v>
      </c>
      <c r="AI75" s="125">
        <f t="shared" ca="1" si="34"/>
        <v>0</v>
      </c>
      <c r="AJ75" s="125">
        <f t="shared" ca="1" si="34"/>
        <v>0</v>
      </c>
      <c r="AK75" s="125">
        <f t="shared" ca="1" si="34"/>
        <v>0</v>
      </c>
      <c r="AL75" s="125">
        <f t="shared" ca="1" si="34"/>
        <v>0</v>
      </c>
      <c r="AM75" s="125">
        <f t="shared" ca="1" si="34"/>
        <v>0</v>
      </c>
      <c r="AN75" s="125">
        <f t="shared" ca="1" si="34"/>
        <v>0</v>
      </c>
      <c r="AO75" s="125">
        <f t="shared" ca="1" si="34"/>
        <v>0</v>
      </c>
      <c r="AP75" s="125">
        <f t="shared" ca="1" si="34"/>
        <v>0</v>
      </c>
      <c r="AQ75" s="125">
        <f t="shared" ref="AQ75:BH75" ca="1" si="35">IF(AQ$2-$K$2&lt;$D22-1," ",AQ22*AQ$3)</f>
        <v>0</v>
      </c>
      <c r="AR75" s="125">
        <f t="shared" ca="1" si="35"/>
        <v>0</v>
      </c>
      <c r="AS75" s="125">
        <f t="shared" ca="1" si="35"/>
        <v>0</v>
      </c>
      <c r="AT75" s="125">
        <f t="shared" ca="1" si="35"/>
        <v>0</v>
      </c>
      <c r="AU75" s="125">
        <f t="shared" ca="1" si="35"/>
        <v>0</v>
      </c>
      <c r="AV75" s="125">
        <f t="shared" ca="1" si="35"/>
        <v>0</v>
      </c>
      <c r="AW75" s="125">
        <f t="shared" ca="1" si="35"/>
        <v>0</v>
      </c>
      <c r="AX75" s="125">
        <f t="shared" ca="1" si="35"/>
        <v>0</v>
      </c>
      <c r="AY75" s="125">
        <f t="shared" ca="1" si="35"/>
        <v>0</v>
      </c>
      <c r="AZ75" s="125">
        <f t="shared" ca="1" si="35"/>
        <v>0</v>
      </c>
      <c r="BA75" s="125">
        <f t="shared" ca="1" si="35"/>
        <v>0</v>
      </c>
      <c r="BB75" s="125">
        <f t="shared" ca="1" si="35"/>
        <v>0</v>
      </c>
      <c r="BC75" s="125">
        <f t="shared" ca="1" si="35"/>
        <v>0</v>
      </c>
      <c r="BD75" s="125">
        <f t="shared" ca="1" si="35"/>
        <v>0</v>
      </c>
      <c r="BE75" s="125">
        <f t="shared" ca="1" si="35"/>
        <v>0</v>
      </c>
      <c r="BF75" s="125">
        <f t="shared" ca="1" si="35"/>
        <v>0</v>
      </c>
      <c r="BG75" s="125">
        <f t="shared" ca="1" si="35"/>
        <v>0</v>
      </c>
      <c r="BH75" s="125">
        <f t="shared" ca="1" si="35"/>
        <v>0</v>
      </c>
    </row>
    <row r="76" spans="1:60">
      <c r="A76" s="104"/>
      <c r="B76" s="104"/>
      <c r="C76" s="104"/>
      <c r="D76" s="104"/>
      <c r="E76" s="104" t="s">
        <v>211</v>
      </c>
      <c r="F76" s="104">
        <f ca="1">OFFSET('Primary inputs Alt'!$E$12,0,'Calculations Alt'!$D23-1)</f>
        <v>0</v>
      </c>
      <c r="G76" s="104"/>
      <c r="H76" s="125">
        <f t="shared" si="3"/>
        <v>0</v>
      </c>
      <c r="I76" s="125">
        <f t="shared" si="4"/>
        <v>0</v>
      </c>
      <c r="J76" s="125">
        <f t="shared" ca="1" si="5"/>
        <v>0</v>
      </c>
      <c r="K76" s="125" t="str">
        <f t="shared" ref="K76:AP76" si="36">IF(K$2-$K$2&lt;$D23-1," ",K23*K$3)</f>
        <v xml:space="preserve"> </v>
      </c>
      <c r="L76" s="125" t="str">
        <f t="shared" si="36"/>
        <v xml:space="preserve"> </v>
      </c>
      <c r="M76" s="125" t="str">
        <f t="shared" si="36"/>
        <v xml:space="preserve"> </v>
      </c>
      <c r="N76" s="125" t="str">
        <f t="shared" si="36"/>
        <v xml:space="preserve"> </v>
      </c>
      <c r="O76" s="125" t="str">
        <f t="shared" si="36"/>
        <v xml:space="preserve"> </v>
      </c>
      <c r="P76" s="125" t="str">
        <f t="shared" si="36"/>
        <v xml:space="preserve"> </v>
      </c>
      <c r="Q76" s="125" t="str">
        <f t="shared" si="36"/>
        <v xml:space="preserve"> </v>
      </c>
      <c r="R76" s="125" t="str">
        <f t="shared" si="36"/>
        <v xml:space="preserve"> </v>
      </c>
      <c r="S76" s="125" t="str">
        <f t="shared" si="36"/>
        <v xml:space="preserve"> </v>
      </c>
      <c r="T76" s="125" t="str">
        <f t="shared" si="36"/>
        <v xml:space="preserve"> </v>
      </c>
      <c r="U76" s="125" t="str">
        <f t="shared" si="36"/>
        <v xml:space="preserve"> </v>
      </c>
      <c r="V76" s="125" t="str">
        <f t="shared" si="36"/>
        <v xml:space="preserve"> </v>
      </c>
      <c r="W76" s="125" t="str">
        <f t="shared" si="36"/>
        <v xml:space="preserve"> </v>
      </c>
      <c r="X76" s="125" t="str">
        <f t="shared" si="36"/>
        <v xml:space="preserve"> </v>
      </c>
      <c r="Y76" s="125" t="str">
        <f t="shared" si="36"/>
        <v xml:space="preserve"> </v>
      </c>
      <c r="Z76" s="125" t="str">
        <f t="shared" si="36"/>
        <v xml:space="preserve"> </v>
      </c>
      <c r="AA76" s="125">
        <f t="shared" ca="1" si="36"/>
        <v>0</v>
      </c>
      <c r="AB76" s="125">
        <f t="shared" ca="1" si="36"/>
        <v>0</v>
      </c>
      <c r="AC76" s="125">
        <f t="shared" ca="1" si="36"/>
        <v>0</v>
      </c>
      <c r="AD76" s="125">
        <f t="shared" ca="1" si="36"/>
        <v>0</v>
      </c>
      <c r="AE76" s="125">
        <f t="shared" ca="1" si="36"/>
        <v>0</v>
      </c>
      <c r="AF76" s="125">
        <f t="shared" ca="1" si="36"/>
        <v>0</v>
      </c>
      <c r="AG76" s="125">
        <f t="shared" ca="1" si="36"/>
        <v>0</v>
      </c>
      <c r="AH76" s="125">
        <f t="shared" ca="1" si="36"/>
        <v>0</v>
      </c>
      <c r="AI76" s="125">
        <f t="shared" ca="1" si="36"/>
        <v>0</v>
      </c>
      <c r="AJ76" s="125">
        <f t="shared" ca="1" si="36"/>
        <v>0</v>
      </c>
      <c r="AK76" s="125">
        <f t="shared" ca="1" si="36"/>
        <v>0</v>
      </c>
      <c r="AL76" s="125">
        <f t="shared" ca="1" si="36"/>
        <v>0</v>
      </c>
      <c r="AM76" s="125">
        <f t="shared" ca="1" si="36"/>
        <v>0</v>
      </c>
      <c r="AN76" s="125">
        <f t="shared" ca="1" si="36"/>
        <v>0</v>
      </c>
      <c r="AO76" s="125">
        <f t="shared" ca="1" si="36"/>
        <v>0</v>
      </c>
      <c r="AP76" s="125">
        <f t="shared" ca="1" si="36"/>
        <v>0</v>
      </c>
      <c r="AQ76" s="125">
        <f t="shared" ref="AQ76:BH76" ca="1" si="37">IF(AQ$2-$K$2&lt;$D23-1," ",AQ23*AQ$3)</f>
        <v>0</v>
      </c>
      <c r="AR76" s="125">
        <f t="shared" ca="1" si="37"/>
        <v>0</v>
      </c>
      <c r="AS76" s="125">
        <f t="shared" ca="1" si="37"/>
        <v>0</v>
      </c>
      <c r="AT76" s="125">
        <f t="shared" ca="1" si="37"/>
        <v>0</v>
      </c>
      <c r="AU76" s="125">
        <f t="shared" ca="1" si="37"/>
        <v>0</v>
      </c>
      <c r="AV76" s="125">
        <f t="shared" ca="1" si="37"/>
        <v>0</v>
      </c>
      <c r="AW76" s="125">
        <f t="shared" ca="1" si="37"/>
        <v>0</v>
      </c>
      <c r="AX76" s="125">
        <f t="shared" ca="1" si="37"/>
        <v>0</v>
      </c>
      <c r="AY76" s="125">
        <f t="shared" ca="1" si="37"/>
        <v>0</v>
      </c>
      <c r="AZ76" s="125">
        <f t="shared" ca="1" si="37"/>
        <v>0</v>
      </c>
      <c r="BA76" s="125">
        <f t="shared" ca="1" si="37"/>
        <v>0</v>
      </c>
      <c r="BB76" s="125">
        <f t="shared" ca="1" si="37"/>
        <v>0</v>
      </c>
      <c r="BC76" s="125">
        <f t="shared" ca="1" si="37"/>
        <v>0</v>
      </c>
      <c r="BD76" s="125">
        <f t="shared" ca="1" si="37"/>
        <v>0</v>
      </c>
      <c r="BE76" s="125">
        <f t="shared" ca="1" si="37"/>
        <v>0</v>
      </c>
      <c r="BF76" s="125">
        <f t="shared" ca="1" si="37"/>
        <v>0</v>
      </c>
      <c r="BG76" s="125">
        <f t="shared" ca="1" si="37"/>
        <v>0</v>
      </c>
      <c r="BH76" s="125">
        <f t="shared" ca="1" si="37"/>
        <v>0</v>
      </c>
    </row>
    <row r="77" spans="1:60">
      <c r="A77" s="104"/>
      <c r="B77" s="104"/>
      <c r="C77" s="104"/>
      <c r="D77" s="104"/>
      <c r="E77" s="104" t="s">
        <v>212</v>
      </c>
      <c r="F77" s="104">
        <f ca="1">OFFSET('Primary inputs Alt'!$E$12,0,'Calculations Alt'!$D24-1)</f>
        <v>0</v>
      </c>
      <c r="G77" s="104"/>
      <c r="H77" s="125">
        <f t="shared" si="3"/>
        <v>0</v>
      </c>
      <c r="I77" s="125">
        <f t="shared" si="4"/>
        <v>0</v>
      </c>
      <c r="J77" s="125">
        <f t="shared" ca="1" si="5"/>
        <v>0</v>
      </c>
      <c r="K77" s="125" t="str">
        <f t="shared" ref="K77:AP77" si="38">IF(K$2-$K$2&lt;$D24-1," ",K24*K$3)</f>
        <v xml:space="preserve"> </v>
      </c>
      <c r="L77" s="125" t="str">
        <f t="shared" si="38"/>
        <v xml:space="preserve"> </v>
      </c>
      <c r="M77" s="125" t="str">
        <f t="shared" si="38"/>
        <v xml:space="preserve"> </v>
      </c>
      <c r="N77" s="125" t="str">
        <f t="shared" si="38"/>
        <v xml:space="preserve"> </v>
      </c>
      <c r="O77" s="125" t="str">
        <f t="shared" si="38"/>
        <v xml:space="preserve"> </v>
      </c>
      <c r="P77" s="125" t="str">
        <f t="shared" si="38"/>
        <v xml:space="preserve"> </v>
      </c>
      <c r="Q77" s="125" t="str">
        <f t="shared" si="38"/>
        <v xml:space="preserve"> </v>
      </c>
      <c r="R77" s="125" t="str">
        <f t="shared" si="38"/>
        <v xml:space="preserve"> </v>
      </c>
      <c r="S77" s="125" t="str">
        <f t="shared" si="38"/>
        <v xml:space="preserve"> </v>
      </c>
      <c r="T77" s="125" t="str">
        <f t="shared" si="38"/>
        <v xml:space="preserve"> </v>
      </c>
      <c r="U77" s="125" t="str">
        <f t="shared" si="38"/>
        <v xml:space="preserve"> </v>
      </c>
      <c r="V77" s="125" t="str">
        <f t="shared" si="38"/>
        <v xml:space="preserve"> </v>
      </c>
      <c r="W77" s="125" t="str">
        <f t="shared" si="38"/>
        <v xml:space="preserve"> </v>
      </c>
      <c r="X77" s="125" t="str">
        <f t="shared" si="38"/>
        <v xml:space="preserve"> </v>
      </c>
      <c r="Y77" s="125" t="str">
        <f t="shared" si="38"/>
        <v xml:space="preserve"> </v>
      </c>
      <c r="Z77" s="125" t="str">
        <f t="shared" si="38"/>
        <v xml:space="preserve"> </v>
      </c>
      <c r="AA77" s="125" t="str">
        <f t="shared" si="38"/>
        <v xml:space="preserve"> </v>
      </c>
      <c r="AB77" s="125">
        <f t="shared" ca="1" si="38"/>
        <v>0</v>
      </c>
      <c r="AC77" s="125">
        <f t="shared" ca="1" si="38"/>
        <v>0</v>
      </c>
      <c r="AD77" s="125">
        <f t="shared" ca="1" si="38"/>
        <v>0</v>
      </c>
      <c r="AE77" s="125">
        <f t="shared" ca="1" si="38"/>
        <v>0</v>
      </c>
      <c r="AF77" s="125">
        <f t="shared" ca="1" si="38"/>
        <v>0</v>
      </c>
      <c r="AG77" s="125">
        <f t="shared" ca="1" si="38"/>
        <v>0</v>
      </c>
      <c r="AH77" s="125">
        <f t="shared" ca="1" si="38"/>
        <v>0</v>
      </c>
      <c r="AI77" s="125">
        <f t="shared" ca="1" si="38"/>
        <v>0</v>
      </c>
      <c r="AJ77" s="125">
        <f t="shared" ca="1" si="38"/>
        <v>0</v>
      </c>
      <c r="AK77" s="125">
        <f t="shared" ca="1" si="38"/>
        <v>0</v>
      </c>
      <c r="AL77" s="125">
        <f t="shared" ca="1" si="38"/>
        <v>0</v>
      </c>
      <c r="AM77" s="125">
        <f t="shared" ca="1" si="38"/>
        <v>0</v>
      </c>
      <c r="AN77" s="125">
        <f t="shared" ca="1" si="38"/>
        <v>0</v>
      </c>
      <c r="AO77" s="125">
        <f t="shared" ca="1" si="38"/>
        <v>0</v>
      </c>
      <c r="AP77" s="125">
        <f t="shared" ca="1" si="38"/>
        <v>0</v>
      </c>
      <c r="AQ77" s="125">
        <f t="shared" ref="AQ77:BH77" ca="1" si="39">IF(AQ$2-$K$2&lt;$D24-1," ",AQ24*AQ$3)</f>
        <v>0</v>
      </c>
      <c r="AR77" s="125">
        <f t="shared" ca="1" si="39"/>
        <v>0</v>
      </c>
      <c r="AS77" s="125">
        <f t="shared" ca="1" si="39"/>
        <v>0</v>
      </c>
      <c r="AT77" s="125">
        <f t="shared" ca="1" si="39"/>
        <v>0</v>
      </c>
      <c r="AU77" s="125">
        <f t="shared" ca="1" si="39"/>
        <v>0</v>
      </c>
      <c r="AV77" s="125">
        <f t="shared" ca="1" si="39"/>
        <v>0</v>
      </c>
      <c r="AW77" s="125">
        <f t="shared" ca="1" si="39"/>
        <v>0</v>
      </c>
      <c r="AX77" s="125">
        <f t="shared" ca="1" si="39"/>
        <v>0</v>
      </c>
      <c r="AY77" s="125">
        <f t="shared" ca="1" si="39"/>
        <v>0</v>
      </c>
      <c r="AZ77" s="125">
        <f t="shared" ca="1" si="39"/>
        <v>0</v>
      </c>
      <c r="BA77" s="125">
        <f t="shared" ca="1" si="39"/>
        <v>0</v>
      </c>
      <c r="BB77" s="125">
        <f t="shared" ca="1" si="39"/>
        <v>0</v>
      </c>
      <c r="BC77" s="125">
        <f t="shared" ca="1" si="39"/>
        <v>0</v>
      </c>
      <c r="BD77" s="125">
        <f t="shared" ca="1" si="39"/>
        <v>0</v>
      </c>
      <c r="BE77" s="125">
        <f t="shared" ca="1" si="39"/>
        <v>0</v>
      </c>
      <c r="BF77" s="125">
        <f t="shared" ca="1" si="39"/>
        <v>0</v>
      </c>
      <c r="BG77" s="125">
        <f t="shared" ca="1" si="39"/>
        <v>0</v>
      </c>
      <c r="BH77" s="125">
        <f t="shared" ca="1" si="39"/>
        <v>0</v>
      </c>
    </row>
    <row r="78" spans="1:60">
      <c r="A78" s="104"/>
      <c r="B78" s="104"/>
      <c r="C78" s="104"/>
      <c r="D78" s="104"/>
      <c r="E78" s="104" t="s">
        <v>213</v>
      </c>
      <c r="F78" s="104">
        <f ca="1">OFFSET('Primary inputs Alt'!$E$12,0,'Calculations Alt'!$D25-1)</f>
        <v>0</v>
      </c>
      <c r="G78" s="104"/>
      <c r="H78" s="125">
        <f t="shared" si="3"/>
        <v>0</v>
      </c>
      <c r="I78" s="125">
        <f t="shared" si="4"/>
        <v>0</v>
      </c>
      <c r="J78" s="125">
        <f t="shared" ca="1" si="5"/>
        <v>0</v>
      </c>
      <c r="K78" s="125" t="str">
        <f t="shared" ref="K78:AP78" si="40">IF(K$2-$K$2&lt;$D25-1," ",K25*K$3)</f>
        <v xml:space="preserve"> </v>
      </c>
      <c r="L78" s="125" t="str">
        <f t="shared" si="40"/>
        <v xml:space="preserve"> </v>
      </c>
      <c r="M78" s="125" t="str">
        <f t="shared" si="40"/>
        <v xml:space="preserve"> </v>
      </c>
      <c r="N78" s="125" t="str">
        <f t="shared" si="40"/>
        <v xml:space="preserve"> </v>
      </c>
      <c r="O78" s="125" t="str">
        <f t="shared" si="40"/>
        <v xml:space="preserve"> </v>
      </c>
      <c r="P78" s="125" t="str">
        <f t="shared" si="40"/>
        <v xml:space="preserve"> </v>
      </c>
      <c r="Q78" s="125" t="str">
        <f t="shared" si="40"/>
        <v xml:space="preserve"> </v>
      </c>
      <c r="R78" s="125" t="str">
        <f t="shared" si="40"/>
        <v xml:space="preserve"> </v>
      </c>
      <c r="S78" s="125" t="str">
        <f t="shared" si="40"/>
        <v xml:space="preserve"> </v>
      </c>
      <c r="T78" s="125" t="str">
        <f t="shared" si="40"/>
        <v xml:space="preserve"> </v>
      </c>
      <c r="U78" s="125" t="str">
        <f t="shared" si="40"/>
        <v xml:space="preserve"> </v>
      </c>
      <c r="V78" s="125" t="str">
        <f t="shared" si="40"/>
        <v xml:space="preserve"> </v>
      </c>
      <c r="W78" s="125" t="str">
        <f t="shared" si="40"/>
        <v xml:space="preserve"> </v>
      </c>
      <c r="X78" s="125" t="str">
        <f t="shared" si="40"/>
        <v xml:space="preserve"> </v>
      </c>
      <c r="Y78" s="125" t="str">
        <f t="shared" si="40"/>
        <v xml:space="preserve"> </v>
      </c>
      <c r="Z78" s="125" t="str">
        <f t="shared" si="40"/>
        <v xml:space="preserve"> </v>
      </c>
      <c r="AA78" s="125" t="str">
        <f t="shared" si="40"/>
        <v xml:space="preserve"> </v>
      </c>
      <c r="AB78" s="125" t="str">
        <f t="shared" si="40"/>
        <v xml:space="preserve"> </v>
      </c>
      <c r="AC78" s="125">
        <f t="shared" ca="1" si="40"/>
        <v>0</v>
      </c>
      <c r="AD78" s="125">
        <f t="shared" ca="1" si="40"/>
        <v>0</v>
      </c>
      <c r="AE78" s="125">
        <f t="shared" ca="1" si="40"/>
        <v>0</v>
      </c>
      <c r="AF78" s="125">
        <f t="shared" ca="1" si="40"/>
        <v>0</v>
      </c>
      <c r="AG78" s="125">
        <f t="shared" ca="1" si="40"/>
        <v>0</v>
      </c>
      <c r="AH78" s="125">
        <f t="shared" ca="1" si="40"/>
        <v>0</v>
      </c>
      <c r="AI78" s="125">
        <f t="shared" ca="1" si="40"/>
        <v>0</v>
      </c>
      <c r="AJ78" s="125">
        <f t="shared" ca="1" si="40"/>
        <v>0</v>
      </c>
      <c r="AK78" s="125">
        <f t="shared" ca="1" si="40"/>
        <v>0</v>
      </c>
      <c r="AL78" s="125">
        <f t="shared" ca="1" si="40"/>
        <v>0</v>
      </c>
      <c r="AM78" s="125">
        <f t="shared" ca="1" si="40"/>
        <v>0</v>
      </c>
      <c r="AN78" s="125">
        <f t="shared" ca="1" si="40"/>
        <v>0</v>
      </c>
      <c r="AO78" s="125">
        <f t="shared" ca="1" si="40"/>
        <v>0</v>
      </c>
      <c r="AP78" s="125">
        <f t="shared" ca="1" si="40"/>
        <v>0</v>
      </c>
      <c r="AQ78" s="125">
        <f t="shared" ref="AQ78:BH78" ca="1" si="41">IF(AQ$2-$K$2&lt;$D25-1," ",AQ25*AQ$3)</f>
        <v>0</v>
      </c>
      <c r="AR78" s="125">
        <f t="shared" ca="1" si="41"/>
        <v>0</v>
      </c>
      <c r="AS78" s="125">
        <f t="shared" ca="1" si="41"/>
        <v>0</v>
      </c>
      <c r="AT78" s="125">
        <f t="shared" ca="1" si="41"/>
        <v>0</v>
      </c>
      <c r="AU78" s="125">
        <f t="shared" ca="1" si="41"/>
        <v>0</v>
      </c>
      <c r="AV78" s="125">
        <f t="shared" ca="1" si="41"/>
        <v>0</v>
      </c>
      <c r="AW78" s="125">
        <f t="shared" ca="1" si="41"/>
        <v>0</v>
      </c>
      <c r="AX78" s="125">
        <f t="shared" ca="1" si="41"/>
        <v>0</v>
      </c>
      <c r="AY78" s="125">
        <f t="shared" ca="1" si="41"/>
        <v>0</v>
      </c>
      <c r="AZ78" s="125">
        <f t="shared" ca="1" si="41"/>
        <v>0</v>
      </c>
      <c r="BA78" s="125">
        <f t="shared" ca="1" si="41"/>
        <v>0</v>
      </c>
      <c r="BB78" s="125">
        <f t="shared" ca="1" si="41"/>
        <v>0</v>
      </c>
      <c r="BC78" s="125">
        <f t="shared" ca="1" si="41"/>
        <v>0</v>
      </c>
      <c r="BD78" s="125">
        <f t="shared" ca="1" si="41"/>
        <v>0</v>
      </c>
      <c r="BE78" s="125">
        <f t="shared" ca="1" si="41"/>
        <v>0</v>
      </c>
      <c r="BF78" s="125">
        <f t="shared" ca="1" si="41"/>
        <v>0</v>
      </c>
      <c r="BG78" s="125">
        <f t="shared" ca="1" si="41"/>
        <v>0</v>
      </c>
      <c r="BH78" s="125">
        <f t="shared" ca="1" si="41"/>
        <v>0</v>
      </c>
    </row>
    <row r="79" spans="1:60">
      <c r="A79" s="104"/>
      <c r="B79" s="104"/>
      <c r="C79" s="104"/>
      <c r="D79" s="104"/>
      <c r="E79" s="104" t="s">
        <v>214</v>
      </c>
      <c r="F79" s="104">
        <f ca="1">OFFSET('Primary inputs Alt'!$E$12,0,'Calculations Alt'!$D26-1)</f>
        <v>0</v>
      </c>
      <c r="G79" s="104"/>
      <c r="H79" s="125">
        <f t="shared" si="3"/>
        <v>0</v>
      </c>
      <c r="I79" s="125">
        <f t="shared" si="4"/>
        <v>0</v>
      </c>
      <c r="J79" s="125">
        <f t="shared" ca="1" si="5"/>
        <v>0</v>
      </c>
      <c r="K79" s="125" t="str">
        <f t="shared" ref="K79:AP79" si="42">IF(K$2-$K$2&lt;$D26-1," ",K26*K$3)</f>
        <v xml:space="preserve"> </v>
      </c>
      <c r="L79" s="125" t="str">
        <f t="shared" si="42"/>
        <v xml:space="preserve"> </v>
      </c>
      <c r="M79" s="125" t="str">
        <f t="shared" si="42"/>
        <v xml:space="preserve"> </v>
      </c>
      <c r="N79" s="125" t="str">
        <f t="shared" si="42"/>
        <v xml:space="preserve"> </v>
      </c>
      <c r="O79" s="125" t="str">
        <f t="shared" si="42"/>
        <v xml:space="preserve"> </v>
      </c>
      <c r="P79" s="125" t="str">
        <f t="shared" si="42"/>
        <v xml:space="preserve"> </v>
      </c>
      <c r="Q79" s="125" t="str">
        <f t="shared" si="42"/>
        <v xml:space="preserve"> </v>
      </c>
      <c r="R79" s="125" t="str">
        <f t="shared" si="42"/>
        <v xml:space="preserve"> </v>
      </c>
      <c r="S79" s="125" t="str">
        <f t="shared" si="42"/>
        <v xml:space="preserve"> </v>
      </c>
      <c r="T79" s="125" t="str">
        <f t="shared" si="42"/>
        <v xml:space="preserve"> </v>
      </c>
      <c r="U79" s="125" t="str">
        <f t="shared" si="42"/>
        <v xml:space="preserve"> </v>
      </c>
      <c r="V79" s="125" t="str">
        <f t="shared" si="42"/>
        <v xml:space="preserve"> </v>
      </c>
      <c r="W79" s="125" t="str">
        <f t="shared" si="42"/>
        <v xml:space="preserve"> </v>
      </c>
      <c r="X79" s="125" t="str">
        <f t="shared" si="42"/>
        <v xml:space="preserve"> </v>
      </c>
      <c r="Y79" s="125" t="str">
        <f t="shared" si="42"/>
        <v xml:space="preserve"> </v>
      </c>
      <c r="Z79" s="125" t="str">
        <f t="shared" si="42"/>
        <v xml:space="preserve"> </v>
      </c>
      <c r="AA79" s="125" t="str">
        <f t="shared" si="42"/>
        <v xml:space="preserve"> </v>
      </c>
      <c r="AB79" s="125" t="str">
        <f t="shared" si="42"/>
        <v xml:space="preserve"> </v>
      </c>
      <c r="AC79" s="125" t="str">
        <f t="shared" si="42"/>
        <v xml:space="preserve"> </v>
      </c>
      <c r="AD79" s="125">
        <f t="shared" ca="1" si="42"/>
        <v>0</v>
      </c>
      <c r="AE79" s="125">
        <f t="shared" ca="1" si="42"/>
        <v>0</v>
      </c>
      <c r="AF79" s="125">
        <f t="shared" ca="1" si="42"/>
        <v>0</v>
      </c>
      <c r="AG79" s="125">
        <f t="shared" ca="1" si="42"/>
        <v>0</v>
      </c>
      <c r="AH79" s="125">
        <f t="shared" ca="1" si="42"/>
        <v>0</v>
      </c>
      <c r="AI79" s="125">
        <f t="shared" ca="1" si="42"/>
        <v>0</v>
      </c>
      <c r="AJ79" s="125">
        <f t="shared" ca="1" si="42"/>
        <v>0</v>
      </c>
      <c r="AK79" s="125">
        <f t="shared" ca="1" si="42"/>
        <v>0</v>
      </c>
      <c r="AL79" s="125">
        <f t="shared" ca="1" si="42"/>
        <v>0</v>
      </c>
      <c r="AM79" s="125">
        <f t="shared" ca="1" si="42"/>
        <v>0</v>
      </c>
      <c r="AN79" s="125">
        <f t="shared" ca="1" si="42"/>
        <v>0</v>
      </c>
      <c r="AO79" s="125">
        <f t="shared" ca="1" si="42"/>
        <v>0</v>
      </c>
      <c r="AP79" s="125">
        <f t="shared" ca="1" si="42"/>
        <v>0</v>
      </c>
      <c r="AQ79" s="125">
        <f t="shared" ref="AQ79:BH79" ca="1" si="43">IF(AQ$2-$K$2&lt;$D26-1," ",AQ26*AQ$3)</f>
        <v>0</v>
      </c>
      <c r="AR79" s="125">
        <f t="shared" ca="1" si="43"/>
        <v>0</v>
      </c>
      <c r="AS79" s="125">
        <f t="shared" ca="1" si="43"/>
        <v>0</v>
      </c>
      <c r="AT79" s="125">
        <f t="shared" ca="1" si="43"/>
        <v>0</v>
      </c>
      <c r="AU79" s="125">
        <f t="shared" ca="1" si="43"/>
        <v>0</v>
      </c>
      <c r="AV79" s="125">
        <f t="shared" ca="1" si="43"/>
        <v>0</v>
      </c>
      <c r="AW79" s="125">
        <f t="shared" ca="1" si="43"/>
        <v>0</v>
      </c>
      <c r="AX79" s="125">
        <f t="shared" ca="1" si="43"/>
        <v>0</v>
      </c>
      <c r="AY79" s="125">
        <f t="shared" ca="1" si="43"/>
        <v>0</v>
      </c>
      <c r="AZ79" s="125">
        <f t="shared" ca="1" si="43"/>
        <v>0</v>
      </c>
      <c r="BA79" s="125">
        <f t="shared" ca="1" si="43"/>
        <v>0</v>
      </c>
      <c r="BB79" s="125">
        <f t="shared" ca="1" si="43"/>
        <v>0</v>
      </c>
      <c r="BC79" s="125">
        <f t="shared" ca="1" si="43"/>
        <v>0</v>
      </c>
      <c r="BD79" s="125">
        <f t="shared" ca="1" si="43"/>
        <v>0</v>
      </c>
      <c r="BE79" s="125">
        <f t="shared" ca="1" si="43"/>
        <v>0</v>
      </c>
      <c r="BF79" s="125">
        <f t="shared" ca="1" si="43"/>
        <v>0</v>
      </c>
      <c r="BG79" s="125">
        <f t="shared" ca="1" si="43"/>
        <v>0</v>
      </c>
      <c r="BH79" s="125">
        <f t="shared" ca="1" si="43"/>
        <v>0</v>
      </c>
    </row>
    <row r="80" spans="1:60">
      <c r="A80" s="104"/>
      <c r="B80" s="104"/>
      <c r="C80" s="104"/>
      <c r="D80" s="104"/>
      <c r="E80" s="104" t="s">
        <v>215</v>
      </c>
      <c r="F80" s="104">
        <f ca="1">OFFSET('Primary inputs Alt'!$E$12,0,'Calculations Alt'!$D27-1)</f>
        <v>0</v>
      </c>
      <c r="G80" s="104"/>
      <c r="H80" s="125">
        <f t="shared" si="3"/>
        <v>0</v>
      </c>
      <c r="I80" s="125">
        <f t="shared" si="4"/>
        <v>0</v>
      </c>
      <c r="J80" s="125">
        <f t="shared" ca="1" si="5"/>
        <v>0</v>
      </c>
      <c r="K80" s="125" t="str">
        <f t="shared" ref="K80:AP80" si="44">IF(K$2-$K$2&lt;$D27-1," ",K27*K$3)</f>
        <v xml:space="preserve"> </v>
      </c>
      <c r="L80" s="125" t="str">
        <f t="shared" si="44"/>
        <v xml:space="preserve"> </v>
      </c>
      <c r="M80" s="125" t="str">
        <f t="shared" si="44"/>
        <v xml:space="preserve"> </v>
      </c>
      <c r="N80" s="125" t="str">
        <f t="shared" si="44"/>
        <v xml:space="preserve"> </v>
      </c>
      <c r="O80" s="125" t="str">
        <f t="shared" si="44"/>
        <v xml:space="preserve"> </v>
      </c>
      <c r="P80" s="125" t="str">
        <f t="shared" si="44"/>
        <v xml:space="preserve"> </v>
      </c>
      <c r="Q80" s="125" t="str">
        <f t="shared" si="44"/>
        <v xml:space="preserve"> </v>
      </c>
      <c r="R80" s="125" t="str">
        <f t="shared" si="44"/>
        <v xml:space="preserve"> </v>
      </c>
      <c r="S80" s="125" t="str">
        <f t="shared" si="44"/>
        <v xml:space="preserve"> </v>
      </c>
      <c r="T80" s="125" t="str">
        <f t="shared" si="44"/>
        <v xml:space="preserve"> </v>
      </c>
      <c r="U80" s="125" t="str">
        <f t="shared" si="44"/>
        <v xml:space="preserve"> </v>
      </c>
      <c r="V80" s="125" t="str">
        <f t="shared" si="44"/>
        <v xml:space="preserve"> </v>
      </c>
      <c r="W80" s="125" t="str">
        <f t="shared" si="44"/>
        <v xml:space="preserve"> </v>
      </c>
      <c r="X80" s="125" t="str">
        <f t="shared" si="44"/>
        <v xml:space="preserve"> </v>
      </c>
      <c r="Y80" s="125" t="str">
        <f t="shared" si="44"/>
        <v xml:space="preserve"> </v>
      </c>
      <c r="Z80" s="125" t="str">
        <f t="shared" si="44"/>
        <v xml:space="preserve"> </v>
      </c>
      <c r="AA80" s="125" t="str">
        <f t="shared" si="44"/>
        <v xml:space="preserve"> </v>
      </c>
      <c r="AB80" s="125" t="str">
        <f t="shared" si="44"/>
        <v xml:space="preserve"> </v>
      </c>
      <c r="AC80" s="125" t="str">
        <f t="shared" si="44"/>
        <v xml:space="preserve"> </v>
      </c>
      <c r="AD80" s="125" t="str">
        <f t="shared" si="44"/>
        <v xml:space="preserve"> </v>
      </c>
      <c r="AE80" s="125">
        <f t="shared" ca="1" si="44"/>
        <v>0</v>
      </c>
      <c r="AF80" s="125">
        <f t="shared" ca="1" si="44"/>
        <v>0</v>
      </c>
      <c r="AG80" s="125">
        <f t="shared" ca="1" si="44"/>
        <v>0</v>
      </c>
      <c r="AH80" s="125">
        <f t="shared" ca="1" si="44"/>
        <v>0</v>
      </c>
      <c r="AI80" s="125">
        <f t="shared" ca="1" si="44"/>
        <v>0</v>
      </c>
      <c r="AJ80" s="125">
        <f t="shared" ca="1" si="44"/>
        <v>0</v>
      </c>
      <c r="AK80" s="125">
        <f t="shared" ca="1" si="44"/>
        <v>0</v>
      </c>
      <c r="AL80" s="125">
        <f t="shared" ca="1" si="44"/>
        <v>0</v>
      </c>
      <c r="AM80" s="125">
        <f t="shared" ca="1" si="44"/>
        <v>0</v>
      </c>
      <c r="AN80" s="125">
        <f t="shared" ca="1" si="44"/>
        <v>0</v>
      </c>
      <c r="AO80" s="125">
        <f t="shared" ca="1" si="44"/>
        <v>0</v>
      </c>
      <c r="AP80" s="125">
        <f t="shared" ca="1" si="44"/>
        <v>0</v>
      </c>
      <c r="AQ80" s="125">
        <f t="shared" ref="AQ80:BH80" ca="1" si="45">IF(AQ$2-$K$2&lt;$D27-1," ",AQ27*AQ$3)</f>
        <v>0</v>
      </c>
      <c r="AR80" s="125">
        <f t="shared" ca="1" si="45"/>
        <v>0</v>
      </c>
      <c r="AS80" s="125">
        <f t="shared" ca="1" si="45"/>
        <v>0</v>
      </c>
      <c r="AT80" s="125">
        <f t="shared" ca="1" si="45"/>
        <v>0</v>
      </c>
      <c r="AU80" s="125">
        <f t="shared" ca="1" si="45"/>
        <v>0</v>
      </c>
      <c r="AV80" s="125">
        <f t="shared" ca="1" si="45"/>
        <v>0</v>
      </c>
      <c r="AW80" s="125">
        <f t="shared" ca="1" si="45"/>
        <v>0</v>
      </c>
      <c r="AX80" s="125">
        <f t="shared" ca="1" si="45"/>
        <v>0</v>
      </c>
      <c r="AY80" s="125">
        <f t="shared" ca="1" si="45"/>
        <v>0</v>
      </c>
      <c r="AZ80" s="125">
        <f t="shared" ca="1" si="45"/>
        <v>0</v>
      </c>
      <c r="BA80" s="125">
        <f t="shared" ca="1" si="45"/>
        <v>0</v>
      </c>
      <c r="BB80" s="125">
        <f t="shared" ca="1" si="45"/>
        <v>0</v>
      </c>
      <c r="BC80" s="125">
        <f t="shared" ca="1" si="45"/>
        <v>0</v>
      </c>
      <c r="BD80" s="125">
        <f t="shared" ca="1" si="45"/>
        <v>0</v>
      </c>
      <c r="BE80" s="125">
        <f t="shared" ca="1" si="45"/>
        <v>0</v>
      </c>
      <c r="BF80" s="125">
        <f t="shared" ca="1" si="45"/>
        <v>0</v>
      </c>
      <c r="BG80" s="125">
        <f t="shared" ca="1" si="45"/>
        <v>0</v>
      </c>
      <c r="BH80" s="125">
        <f t="shared" ca="1" si="45"/>
        <v>0</v>
      </c>
    </row>
    <row r="81" spans="1:60">
      <c r="A81" s="104"/>
      <c r="B81" s="104"/>
      <c r="C81" s="104"/>
      <c r="D81" s="104"/>
      <c r="E81" s="104" t="s">
        <v>216</v>
      </c>
      <c r="F81" s="104">
        <f ca="1">OFFSET('Primary inputs Alt'!$E$12,0,'Calculations Alt'!$D28-1)</f>
        <v>0</v>
      </c>
      <c r="G81" s="104"/>
      <c r="H81" s="125">
        <f t="shared" si="3"/>
        <v>0</v>
      </c>
      <c r="I81" s="125">
        <f t="shared" si="4"/>
        <v>0</v>
      </c>
      <c r="J81" s="125">
        <f t="shared" ca="1" si="5"/>
        <v>0</v>
      </c>
      <c r="K81" s="125" t="str">
        <f t="shared" ref="K81:AP81" si="46">IF(K$2-$K$2&lt;$D28-1," ",K28*K$3)</f>
        <v xml:space="preserve"> </v>
      </c>
      <c r="L81" s="125" t="str">
        <f t="shared" si="46"/>
        <v xml:space="preserve"> </v>
      </c>
      <c r="M81" s="125" t="str">
        <f t="shared" si="46"/>
        <v xml:space="preserve"> </v>
      </c>
      <c r="N81" s="125" t="str">
        <f t="shared" si="46"/>
        <v xml:space="preserve"> </v>
      </c>
      <c r="O81" s="125" t="str">
        <f t="shared" si="46"/>
        <v xml:space="preserve"> </v>
      </c>
      <c r="P81" s="125" t="str">
        <f t="shared" si="46"/>
        <v xml:space="preserve"> </v>
      </c>
      <c r="Q81" s="125" t="str">
        <f t="shared" si="46"/>
        <v xml:space="preserve"> </v>
      </c>
      <c r="R81" s="125" t="str">
        <f t="shared" si="46"/>
        <v xml:space="preserve"> </v>
      </c>
      <c r="S81" s="125" t="str">
        <f t="shared" si="46"/>
        <v xml:space="preserve"> </v>
      </c>
      <c r="T81" s="125" t="str">
        <f t="shared" si="46"/>
        <v xml:space="preserve"> </v>
      </c>
      <c r="U81" s="125" t="str">
        <f t="shared" si="46"/>
        <v xml:space="preserve"> </v>
      </c>
      <c r="V81" s="125" t="str">
        <f t="shared" si="46"/>
        <v xml:space="preserve"> </v>
      </c>
      <c r="W81" s="125" t="str">
        <f t="shared" si="46"/>
        <v xml:space="preserve"> </v>
      </c>
      <c r="X81" s="125" t="str">
        <f t="shared" si="46"/>
        <v xml:space="preserve"> </v>
      </c>
      <c r="Y81" s="125" t="str">
        <f t="shared" si="46"/>
        <v xml:space="preserve"> </v>
      </c>
      <c r="Z81" s="125" t="str">
        <f t="shared" si="46"/>
        <v xml:space="preserve"> </v>
      </c>
      <c r="AA81" s="125" t="str">
        <f t="shared" si="46"/>
        <v xml:space="preserve"> </v>
      </c>
      <c r="AB81" s="125" t="str">
        <f t="shared" si="46"/>
        <v xml:space="preserve"> </v>
      </c>
      <c r="AC81" s="125" t="str">
        <f t="shared" si="46"/>
        <v xml:space="preserve"> </v>
      </c>
      <c r="AD81" s="125" t="str">
        <f t="shared" si="46"/>
        <v xml:space="preserve"> </v>
      </c>
      <c r="AE81" s="125" t="str">
        <f t="shared" si="46"/>
        <v xml:space="preserve"> </v>
      </c>
      <c r="AF81" s="125">
        <f t="shared" ca="1" si="46"/>
        <v>0</v>
      </c>
      <c r="AG81" s="125">
        <f t="shared" ca="1" si="46"/>
        <v>0</v>
      </c>
      <c r="AH81" s="125">
        <f t="shared" ca="1" si="46"/>
        <v>0</v>
      </c>
      <c r="AI81" s="125">
        <f t="shared" ca="1" si="46"/>
        <v>0</v>
      </c>
      <c r="AJ81" s="125">
        <f t="shared" ca="1" si="46"/>
        <v>0</v>
      </c>
      <c r="AK81" s="125">
        <f t="shared" ca="1" si="46"/>
        <v>0</v>
      </c>
      <c r="AL81" s="125">
        <f t="shared" ca="1" si="46"/>
        <v>0</v>
      </c>
      <c r="AM81" s="125">
        <f t="shared" ca="1" si="46"/>
        <v>0</v>
      </c>
      <c r="AN81" s="125">
        <f t="shared" ca="1" si="46"/>
        <v>0</v>
      </c>
      <c r="AO81" s="125">
        <f t="shared" ca="1" si="46"/>
        <v>0</v>
      </c>
      <c r="AP81" s="125">
        <f t="shared" ca="1" si="46"/>
        <v>0</v>
      </c>
      <c r="AQ81" s="125">
        <f t="shared" ref="AQ81:BH81" ca="1" si="47">IF(AQ$2-$K$2&lt;$D28-1," ",AQ28*AQ$3)</f>
        <v>0</v>
      </c>
      <c r="AR81" s="125">
        <f t="shared" ca="1" si="47"/>
        <v>0</v>
      </c>
      <c r="AS81" s="125">
        <f t="shared" ca="1" si="47"/>
        <v>0</v>
      </c>
      <c r="AT81" s="125">
        <f t="shared" ca="1" si="47"/>
        <v>0</v>
      </c>
      <c r="AU81" s="125">
        <f t="shared" ca="1" si="47"/>
        <v>0</v>
      </c>
      <c r="AV81" s="125">
        <f t="shared" ca="1" si="47"/>
        <v>0</v>
      </c>
      <c r="AW81" s="125">
        <f t="shared" ca="1" si="47"/>
        <v>0</v>
      </c>
      <c r="AX81" s="125">
        <f t="shared" ca="1" si="47"/>
        <v>0</v>
      </c>
      <c r="AY81" s="125">
        <f t="shared" ca="1" si="47"/>
        <v>0</v>
      </c>
      <c r="AZ81" s="125">
        <f t="shared" ca="1" si="47"/>
        <v>0</v>
      </c>
      <c r="BA81" s="125">
        <f t="shared" ca="1" si="47"/>
        <v>0</v>
      </c>
      <c r="BB81" s="125">
        <f t="shared" ca="1" si="47"/>
        <v>0</v>
      </c>
      <c r="BC81" s="125">
        <f t="shared" ca="1" si="47"/>
        <v>0</v>
      </c>
      <c r="BD81" s="125">
        <f t="shared" ca="1" si="47"/>
        <v>0</v>
      </c>
      <c r="BE81" s="125">
        <f t="shared" ca="1" si="47"/>
        <v>0</v>
      </c>
      <c r="BF81" s="125">
        <f t="shared" ca="1" si="47"/>
        <v>0</v>
      </c>
      <c r="BG81" s="125">
        <f t="shared" ca="1" si="47"/>
        <v>0</v>
      </c>
      <c r="BH81" s="125">
        <f t="shared" ca="1" si="47"/>
        <v>0</v>
      </c>
    </row>
    <row r="82" spans="1:60">
      <c r="A82" s="104"/>
      <c r="B82" s="104"/>
      <c r="C82" s="104"/>
      <c r="D82" s="104"/>
      <c r="E82" s="104" t="s">
        <v>217</v>
      </c>
      <c r="F82" s="104">
        <f ca="1">OFFSET('Primary inputs Alt'!$E$12,0,'Calculations Alt'!$D29-1)</f>
        <v>0</v>
      </c>
      <c r="G82" s="104"/>
      <c r="H82" s="125">
        <f t="shared" si="3"/>
        <v>0</v>
      </c>
      <c r="I82" s="125">
        <f t="shared" si="4"/>
        <v>0</v>
      </c>
      <c r="J82" s="125">
        <f t="shared" ca="1" si="5"/>
        <v>0</v>
      </c>
      <c r="K82" s="125" t="str">
        <f t="shared" ref="K82:AP82" si="48">IF(K$2-$K$2&lt;$D29-1," ",K29*K$3)</f>
        <v xml:space="preserve"> </v>
      </c>
      <c r="L82" s="125" t="str">
        <f t="shared" si="48"/>
        <v xml:space="preserve"> </v>
      </c>
      <c r="M82" s="125" t="str">
        <f t="shared" si="48"/>
        <v xml:space="preserve"> </v>
      </c>
      <c r="N82" s="125" t="str">
        <f t="shared" si="48"/>
        <v xml:space="preserve"> </v>
      </c>
      <c r="O82" s="125" t="str">
        <f t="shared" si="48"/>
        <v xml:space="preserve"> </v>
      </c>
      <c r="P82" s="125" t="str">
        <f t="shared" si="48"/>
        <v xml:space="preserve"> </v>
      </c>
      <c r="Q82" s="125" t="str">
        <f t="shared" si="48"/>
        <v xml:space="preserve"> </v>
      </c>
      <c r="R82" s="125" t="str">
        <f t="shared" si="48"/>
        <v xml:space="preserve"> </v>
      </c>
      <c r="S82" s="125" t="str">
        <f t="shared" si="48"/>
        <v xml:space="preserve"> </v>
      </c>
      <c r="T82" s="125" t="str">
        <f t="shared" si="48"/>
        <v xml:space="preserve"> </v>
      </c>
      <c r="U82" s="125" t="str">
        <f t="shared" si="48"/>
        <v xml:space="preserve"> </v>
      </c>
      <c r="V82" s="125" t="str">
        <f t="shared" si="48"/>
        <v xml:space="preserve"> </v>
      </c>
      <c r="W82" s="125" t="str">
        <f t="shared" si="48"/>
        <v xml:space="preserve"> </v>
      </c>
      <c r="X82" s="125" t="str">
        <f t="shared" si="48"/>
        <v xml:space="preserve"> </v>
      </c>
      <c r="Y82" s="125" t="str">
        <f t="shared" si="48"/>
        <v xml:space="preserve"> </v>
      </c>
      <c r="Z82" s="125" t="str">
        <f t="shared" si="48"/>
        <v xml:space="preserve"> </v>
      </c>
      <c r="AA82" s="125" t="str">
        <f t="shared" si="48"/>
        <v xml:space="preserve"> </v>
      </c>
      <c r="AB82" s="125" t="str">
        <f t="shared" si="48"/>
        <v xml:space="preserve"> </v>
      </c>
      <c r="AC82" s="125" t="str">
        <f t="shared" si="48"/>
        <v xml:space="preserve"> </v>
      </c>
      <c r="AD82" s="125" t="str">
        <f t="shared" si="48"/>
        <v xml:space="preserve"> </v>
      </c>
      <c r="AE82" s="125" t="str">
        <f t="shared" si="48"/>
        <v xml:space="preserve"> </v>
      </c>
      <c r="AF82" s="125" t="str">
        <f t="shared" si="48"/>
        <v xml:space="preserve"> </v>
      </c>
      <c r="AG82" s="125">
        <f t="shared" ca="1" si="48"/>
        <v>0</v>
      </c>
      <c r="AH82" s="125">
        <f t="shared" ca="1" si="48"/>
        <v>0</v>
      </c>
      <c r="AI82" s="125">
        <f t="shared" ca="1" si="48"/>
        <v>0</v>
      </c>
      <c r="AJ82" s="125">
        <f t="shared" ca="1" si="48"/>
        <v>0</v>
      </c>
      <c r="AK82" s="125">
        <f t="shared" ca="1" si="48"/>
        <v>0</v>
      </c>
      <c r="AL82" s="125">
        <f t="shared" ca="1" si="48"/>
        <v>0</v>
      </c>
      <c r="AM82" s="125">
        <f t="shared" ca="1" si="48"/>
        <v>0</v>
      </c>
      <c r="AN82" s="125">
        <f t="shared" ca="1" si="48"/>
        <v>0</v>
      </c>
      <c r="AO82" s="125">
        <f t="shared" ca="1" si="48"/>
        <v>0</v>
      </c>
      <c r="AP82" s="125">
        <f t="shared" ca="1" si="48"/>
        <v>0</v>
      </c>
      <c r="AQ82" s="125">
        <f t="shared" ref="AQ82:BH82" ca="1" si="49">IF(AQ$2-$K$2&lt;$D29-1," ",AQ29*AQ$3)</f>
        <v>0</v>
      </c>
      <c r="AR82" s="125">
        <f t="shared" ca="1" si="49"/>
        <v>0</v>
      </c>
      <c r="AS82" s="125">
        <f t="shared" ca="1" si="49"/>
        <v>0</v>
      </c>
      <c r="AT82" s="125">
        <f t="shared" ca="1" si="49"/>
        <v>0</v>
      </c>
      <c r="AU82" s="125">
        <f t="shared" ca="1" si="49"/>
        <v>0</v>
      </c>
      <c r="AV82" s="125">
        <f t="shared" ca="1" si="49"/>
        <v>0</v>
      </c>
      <c r="AW82" s="125">
        <f t="shared" ca="1" si="49"/>
        <v>0</v>
      </c>
      <c r="AX82" s="125">
        <f t="shared" ca="1" si="49"/>
        <v>0</v>
      </c>
      <c r="AY82" s="125">
        <f t="shared" ca="1" si="49"/>
        <v>0</v>
      </c>
      <c r="AZ82" s="125">
        <f t="shared" ca="1" si="49"/>
        <v>0</v>
      </c>
      <c r="BA82" s="125">
        <f t="shared" ca="1" si="49"/>
        <v>0</v>
      </c>
      <c r="BB82" s="125">
        <f t="shared" ca="1" si="49"/>
        <v>0</v>
      </c>
      <c r="BC82" s="125">
        <f t="shared" ca="1" si="49"/>
        <v>0</v>
      </c>
      <c r="BD82" s="125">
        <f t="shared" ca="1" si="49"/>
        <v>0</v>
      </c>
      <c r="BE82" s="125">
        <f t="shared" ca="1" si="49"/>
        <v>0</v>
      </c>
      <c r="BF82" s="125">
        <f t="shared" ca="1" si="49"/>
        <v>0</v>
      </c>
      <c r="BG82" s="125">
        <f t="shared" ca="1" si="49"/>
        <v>0</v>
      </c>
      <c r="BH82" s="125">
        <f t="shared" ca="1" si="49"/>
        <v>0</v>
      </c>
    </row>
    <row r="83" spans="1:60">
      <c r="A83" s="104"/>
      <c r="B83" s="104"/>
      <c r="C83" s="104"/>
      <c r="D83" s="104"/>
      <c r="E83" s="104" t="s">
        <v>218</v>
      </c>
      <c r="F83" s="104">
        <f ca="1">OFFSET('Primary inputs Alt'!$E$12,0,'Calculations Alt'!$D30-1)</f>
        <v>0</v>
      </c>
      <c r="G83" s="104"/>
      <c r="H83" s="125">
        <f t="shared" si="3"/>
        <v>0</v>
      </c>
      <c r="I83" s="125">
        <f t="shared" si="4"/>
        <v>0</v>
      </c>
      <c r="J83" s="125">
        <f t="shared" ca="1" si="5"/>
        <v>0</v>
      </c>
      <c r="K83" s="125" t="str">
        <f t="shared" ref="K83:AP83" si="50">IF(K$2-$K$2&lt;$D30-1," ",K30*K$3)</f>
        <v xml:space="preserve"> </v>
      </c>
      <c r="L83" s="125" t="str">
        <f t="shared" si="50"/>
        <v xml:space="preserve"> </v>
      </c>
      <c r="M83" s="125" t="str">
        <f t="shared" si="50"/>
        <v xml:space="preserve"> </v>
      </c>
      <c r="N83" s="125" t="str">
        <f t="shared" si="50"/>
        <v xml:space="preserve"> </v>
      </c>
      <c r="O83" s="125" t="str">
        <f t="shared" si="50"/>
        <v xml:space="preserve"> </v>
      </c>
      <c r="P83" s="125" t="str">
        <f t="shared" si="50"/>
        <v xml:space="preserve"> </v>
      </c>
      <c r="Q83" s="125" t="str">
        <f t="shared" si="50"/>
        <v xml:space="preserve"> </v>
      </c>
      <c r="R83" s="125" t="str">
        <f t="shared" si="50"/>
        <v xml:space="preserve"> </v>
      </c>
      <c r="S83" s="125" t="str">
        <f t="shared" si="50"/>
        <v xml:space="preserve"> </v>
      </c>
      <c r="T83" s="125" t="str">
        <f t="shared" si="50"/>
        <v xml:space="preserve"> </v>
      </c>
      <c r="U83" s="125" t="str">
        <f t="shared" si="50"/>
        <v xml:space="preserve"> </v>
      </c>
      <c r="V83" s="125" t="str">
        <f t="shared" si="50"/>
        <v xml:space="preserve"> </v>
      </c>
      <c r="W83" s="125" t="str">
        <f t="shared" si="50"/>
        <v xml:space="preserve"> </v>
      </c>
      <c r="X83" s="125" t="str">
        <f t="shared" si="50"/>
        <v xml:space="preserve"> </v>
      </c>
      <c r="Y83" s="125" t="str">
        <f t="shared" si="50"/>
        <v xml:space="preserve"> </v>
      </c>
      <c r="Z83" s="125" t="str">
        <f t="shared" si="50"/>
        <v xml:space="preserve"> </v>
      </c>
      <c r="AA83" s="125" t="str">
        <f t="shared" si="50"/>
        <v xml:space="preserve"> </v>
      </c>
      <c r="AB83" s="125" t="str">
        <f t="shared" si="50"/>
        <v xml:space="preserve"> </v>
      </c>
      <c r="AC83" s="125" t="str">
        <f t="shared" si="50"/>
        <v xml:space="preserve"> </v>
      </c>
      <c r="AD83" s="125" t="str">
        <f t="shared" si="50"/>
        <v xml:space="preserve"> </v>
      </c>
      <c r="AE83" s="125" t="str">
        <f t="shared" si="50"/>
        <v xml:space="preserve"> </v>
      </c>
      <c r="AF83" s="125" t="str">
        <f t="shared" si="50"/>
        <v xml:space="preserve"> </v>
      </c>
      <c r="AG83" s="125" t="str">
        <f t="shared" si="50"/>
        <v xml:space="preserve"> </v>
      </c>
      <c r="AH83" s="125">
        <f t="shared" ca="1" si="50"/>
        <v>0</v>
      </c>
      <c r="AI83" s="125">
        <f t="shared" ca="1" si="50"/>
        <v>0</v>
      </c>
      <c r="AJ83" s="125">
        <f t="shared" ca="1" si="50"/>
        <v>0</v>
      </c>
      <c r="AK83" s="125">
        <f t="shared" ca="1" si="50"/>
        <v>0</v>
      </c>
      <c r="AL83" s="125">
        <f t="shared" ca="1" si="50"/>
        <v>0</v>
      </c>
      <c r="AM83" s="125">
        <f t="shared" ca="1" si="50"/>
        <v>0</v>
      </c>
      <c r="AN83" s="125">
        <f t="shared" ca="1" si="50"/>
        <v>0</v>
      </c>
      <c r="AO83" s="125">
        <f t="shared" ca="1" si="50"/>
        <v>0</v>
      </c>
      <c r="AP83" s="125">
        <f t="shared" ca="1" si="50"/>
        <v>0</v>
      </c>
      <c r="AQ83" s="125">
        <f t="shared" ref="AQ83:BH83" ca="1" si="51">IF(AQ$2-$K$2&lt;$D30-1," ",AQ30*AQ$3)</f>
        <v>0</v>
      </c>
      <c r="AR83" s="125">
        <f t="shared" ca="1" si="51"/>
        <v>0</v>
      </c>
      <c r="AS83" s="125">
        <f t="shared" ca="1" si="51"/>
        <v>0</v>
      </c>
      <c r="AT83" s="125">
        <f t="shared" ca="1" si="51"/>
        <v>0</v>
      </c>
      <c r="AU83" s="125">
        <f t="shared" ca="1" si="51"/>
        <v>0</v>
      </c>
      <c r="AV83" s="125">
        <f t="shared" ca="1" si="51"/>
        <v>0</v>
      </c>
      <c r="AW83" s="125">
        <f t="shared" ca="1" si="51"/>
        <v>0</v>
      </c>
      <c r="AX83" s="125">
        <f t="shared" ca="1" si="51"/>
        <v>0</v>
      </c>
      <c r="AY83" s="125">
        <f t="shared" ca="1" si="51"/>
        <v>0</v>
      </c>
      <c r="AZ83" s="125">
        <f t="shared" ca="1" si="51"/>
        <v>0</v>
      </c>
      <c r="BA83" s="125">
        <f t="shared" ca="1" si="51"/>
        <v>0</v>
      </c>
      <c r="BB83" s="125">
        <f t="shared" ca="1" si="51"/>
        <v>0</v>
      </c>
      <c r="BC83" s="125">
        <f t="shared" ca="1" si="51"/>
        <v>0</v>
      </c>
      <c r="BD83" s="125">
        <f t="shared" ca="1" si="51"/>
        <v>0</v>
      </c>
      <c r="BE83" s="125">
        <f t="shared" ca="1" si="51"/>
        <v>0</v>
      </c>
      <c r="BF83" s="125">
        <f t="shared" ca="1" si="51"/>
        <v>0</v>
      </c>
      <c r="BG83" s="125">
        <f t="shared" ca="1" si="51"/>
        <v>0</v>
      </c>
      <c r="BH83" s="125">
        <f t="shared" ca="1" si="51"/>
        <v>0</v>
      </c>
    </row>
    <row r="84" spans="1:60">
      <c r="A84" s="104"/>
      <c r="B84" s="104"/>
      <c r="C84" s="104"/>
      <c r="D84" s="104"/>
      <c r="E84" s="104" t="s">
        <v>219</v>
      </c>
      <c r="F84" s="104">
        <f ca="1">OFFSET('Primary inputs Alt'!$E$12,0,'Calculations Alt'!$D31-1)</f>
        <v>0</v>
      </c>
      <c r="G84" s="104"/>
      <c r="H84" s="125">
        <f t="shared" si="3"/>
        <v>0</v>
      </c>
      <c r="I84" s="125">
        <f t="shared" si="4"/>
        <v>0</v>
      </c>
      <c r="J84" s="125">
        <f t="shared" ca="1" si="5"/>
        <v>0</v>
      </c>
      <c r="K84" s="125" t="str">
        <f t="shared" ref="K84:AP84" si="52">IF(K$2-$K$2&lt;$D31-1," ",K31*K$3)</f>
        <v xml:space="preserve"> </v>
      </c>
      <c r="L84" s="125" t="str">
        <f t="shared" si="52"/>
        <v xml:space="preserve"> </v>
      </c>
      <c r="M84" s="125" t="str">
        <f t="shared" si="52"/>
        <v xml:space="preserve"> </v>
      </c>
      <c r="N84" s="125" t="str">
        <f t="shared" si="52"/>
        <v xml:space="preserve"> </v>
      </c>
      <c r="O84" s="125" t="str">
        <f t="shared" si="52"/>
        <v xml:space="preserve"> </v>
      </c>
      <c r="P84" s="125" t="str">
        <f t="shared" si="52"/>
        <v xml:space="preserve"> </v>
      </c>
      <c r="Q84" s="125" t="str">
        <f t="shared" si="52"/>
        <v xml:space="preserve"> </v>
      </c>
      <c r="R84" s="125" t="str">
        <f t="shared" si="52"/>
        <v xml:space="preserve"> </v>
      </c>
      <c r="S84" s="125" t="str">
        <f t="shared" si="52"/>
        <v xml:space="preserve"> </v>
      </c>
      <c r="T84" s="125" t="str">
        <f t="shared" si="52"/>
        <v xml:space="preserve"> </v>
      </c>
      <c r="U84" s="125" t="str">
        <f t="shared" si="52"/>
        <v xml:space="preserve"> </v>
      </c>
      <c r="V84" s="125" t="str">
        <f t="shared" si="52"/>
        <v xml:space="preserve"> </v>
      </c>
      <c r="W84" s="125" t="str">
        <f t="shared" si="52"/>
        <v xml:space="preserve"> </v>
      </c>
      <c r="X84" s="125" t="str">
        <f t="shared" si="52"/>
        <v xml:space="preserve"> </v>
      </c>
      <c r="Y84" s="125" t="str">
        <f t="shared" si="52"/>
        <v xml:space="preserve"> </v>
      </c>
      <c r="Z84" s="125" t="str">
        <f t="shared" si="52"/>
        <v xml:space="preserve"> </v>
      </c>
      <c r="AA84" s="125" t="str">
        <f t="shared" si="52"/>
        <v xml:space="preserve"> </v>
      </c>
      <c r="AB84" s="125" t="str">
        <f t="shared" si="52"/>
        <v xml:space="preserve"> </v>
      </c>
      <c r="AC84" s="125" t="str">
        <f t="shared" si="52"/>
        <v xml:space="preserve"> </v>
      </c>
      <c r="AD84" s="125" t="str">
        <f t="shared" si="52"/>
        <v xml:space="preserve"> </v>
      </c>
      <c r="AE84" s="125" t="str">
        <f t="shared" si="52"/>
        <v xml:space="preserve"> </v>
      </c>
      <c r="AF84" s="125" t="str">
        <f t="shared" si="52"/>
        <v xml:space="preserve"> </v>
      </c>
      <c r="AG84" s="125" t="str">
        <f t="shared" si="52"/>
        <v xml:space="preserve"> </v>
      </c>
      <c r="AH84" s="125" t="str">
        <f t="shared" si="52"/>
        <v xml:space="preserve"> </v>
      </c>
      <c r="AI84" s="125">
        <f t="shared" ca="1" si="52"/>
        <v>0</v>
      </c>
      <c r="AJ84" s="125">
        <f t="shared" ca="1" si="52"/>
        <v>0</v>
      </c>
      <c r="AK84" s="125">
        <f t="shared" ca="1" si="52"/>
        <v>0</v>
      </c>
      <c r="AL84" s="125">
        <f t="shared" ca="1" si="52"/>
        <v>0</v>
      </c>
      <c r="AM84" s="125">
        <f t="shared" ca="1" si="52"/>
        <v>0</v>
      </c>
      <c r="AN84" s="125">
        <f t="shared" ca="1" si="52"/>
        <v>0</v>
      </c>
      <c r="AO84" s="125">
        <f t="shared" ca="1" si="52"/>
        <v>0</v>
      </c>
      <c r="AP84" s="125">
        <f t="shared" ca="1" si="52"/>
        <v>0</v>
      </c>
      <c r="AQ84" s="125">
        <f t="shared" ref="AQ84:BH84" ca="1" si="53">IF(AQ$2-$K$2&lt;$D31-1," ",AQ31*AQ$3)</f>
        <v>0</v>
      </c>
      <c r="AR84" s="125">
        <f t="shared" ca="1" si="53"/>
        <v>0</v>
      </c>
      <c r="AS84" s="125">
        <f t="shared" ca="1" si="53"/>
        <v>0</v>
      </c>
      <c r="AT84" s="125">
        <f t="shared" ca="1" si="53"/>
        <v>0</v>
      </c>
      <c r="AU84" s="125">
        <f t="shared" ca="1" si="53"/>
        <v>0</v>
      </c>
      <c r="AV84" s="125">
        <f t="shared" ca="1" si="53"/>
        <v>0</v>
      </c>
      <c r="AW84" s="125">
        <f t="shared" ca="1" si="53"/>
        <v>0</v>
      </c>
      <c r="AX84" s="125">
        <f t="shared" ca="1" si="53"/>
        <v>0</v>
      </c>
      <c r="AY84" s="125">
        <f t="shared" ca="1" si="53"/>
        <v>0</v>
      </c>
      <c r="AZ84" s="125">
        <f t="shared" ca="1" si="53"/>
        <v>0</v>
      </c>
      <c r="BA84" s="125">
        <f t="shared" ca="1" si="53"/>
        <v>0</v>
      </c>
      <c r="BB84" s="125">
        <f t="shared" ca="1" si="53"/>
        <v>0</v>
      </c>
      <c r="BC84" s="125">
        <f t="shared" ca="1" si="53"/>
        <v>0</v>
      </c>
      <c r="BD84" s="125">
        <f t="shared" ca="1" si="53"/>
        <v>0</v>
      </c>
      <c r="BE84" s="125">
        <f t="shared" ca="1" si="53"/>
        <v>0</v>
      </c>
      <c r="BF84" s="125">
        <f t="shared" ca="1" si="53"/>
        <v>0</v>
      </c>
      <c r="BG84" s="125">
        <f t="shared" ca="1" si="53"/>
        <v>0</v>
      </c>
      <c r="BH84" s="125">
        <f t="shared" ca="1" si="53"/>
        <v>0</v>
      </c>
    </row>
    <row r="85" spans="1:60">
      <c r="A85" s="104"/>
      <c r="B85" s="104"/>
      <c r="C85" s="104"/>
      <c r="D85" s="104"/>
      <c r="E85" s="104" t="s">
        <v>220</v>
      </c>
      <c r="F85" s="104">
        <f ca="1">OFFSET('Primary inputs Alt'!$E$12,0,'Calculations Alt'!$D32-1)</f>
        <v>0</v>
      </c>
      <c r="G85" s="104"/>
      <c r="H85" s="125">
        <f t="shared" si="3"/>
        <v>0</v>
      </c>
      <c r="I85" s="125">
        <f t="shared" si="4"/>
        <v>0</v>
      </c>
      <c r="J85" s="125">
        <f t="shared" ca="1" si="5"/>
        <v>0</v>
      </c>
      <c r="K85" s="125" t="str">
        <f t="shared" ref="K85:AP85" si="54">IF(K$2-$K$2&lt;$D32-1," ",K32*K$3)</f>
        <v xml:space="preserve"> </v>
      </c>
      <c r="L85" s="125" t="str">
        <f t="shared" si="54"/>
        <v xml:space="preserve"> </v>
      </c>
      <c r="M85" s="125" t="str">
        <f t="shared" si="54"/>
        <v xml:space="preserve"> </v>
      </c>
      <c r="N85" s="125" t="str">
        <f t="shared" si="54"/>
        <v xml:space="preserve"> </v>
      </c>
      <c r="O85" s="125" t="str">
        <f t="shared" si="54"/>
        <v xml:space="preserve"> </v>
      </c>
      <c r="P85" s="125" t="str">
        <f t="shared" si="54"/>
        <v xml:space="preserve"> </v>
      </c>
      <c r="Q85" s="125" t="str">
        <f t="shared" si="54"/>
        <v xml:space="preserve"> </v>
      </c>
      <c r="R85" s="125" t="str">
        <f t="shared" si="54"/>
        <v xml:space="preserve"> </v>
      </c>
      <c r="S85" s="125" t="str">
        <f t="shared" si="54"/>
        <v xml:space="preserve"> </v>
      </c>
      <c r="T85" s="125" t="str">
        <f t="shared" si="54"/>
        <v xml:space="preserve"> </v>
      </c>
      <c r="U85" s="125" t="str">
        <f t="shared" si="54"/>
        <v xml:space="preserve"> </v>
      </c>
      <c r="V85" s="125" t="str">
        <f t="shared" si="54"/>
        <v xml:space="preserve"> </v>
      </c>
      <c r="W85" s="125" t="str">
        <f t="shared" si="54"/>
        <v xml:space="preserve"> </v>
      </c>
      <c r="X85" s="125" t="str">
        <f t="shared" si="54"/>
        <v xml:space="preserve"> </v>
      </c>
      <c r="Y85" s="125" t="str">
        <f t="shared" si="54"/>
        <v xml:space="preserve"> </v>
      </c>
      <c r="Z85" s="125" t="str">
        <f t="shared" si="54"/>
        <v xml:space="preserve"> </v>
      </c>
      <c r="AA85" s="125" t="str">
        <f t="shared" si="54"/>
        <v xml:space="preserve"> </v>
      </c>
      <c r="AB85" s="125" t="str">
        <f t="shared" si="54"/>
        <v xml:space="preserve"> </v>
      </c>
      <c r="AC85" s="125" t="str">
        <f t="shared" si="54"/>
        <v xml:space="preserve"> </v>
      </c>
      <c r="AD85" s="125" t="str">
        <f t="shared" si="54"/>
        <v xml:space="preserve"> </v>
      </c>
      <c r="AE85" s="125" t="str">
        <f t="shared" si="54"/>
        <v xml:space="preserve"> </v>
      </c>
      <c r="AF85" s="125" t="str">
        <f t="shared" si="54"/>
        <v xml:space="preserve"> </v>
      </c>
      <c r="AG85" s="125" t="str">
        <f t="shared" si="54"/>
        <v xml:space="preserve"> </v>
      </c>
      <c r="AH85" s="125" t="str">
        <f t="shared" si="54"/>
        <v xml:space="preserve"> </v>
      </c>
      <c r="AI85" s="125" t="str">
        <f t="shared" si="54"/>
        <v xml:space="preserve"> </v>
      </c>
      <c r="AJ85" s="125">
        <f t="shared" ca="1" si="54"/>
        <v>0</v>
      </c>
      <c r="AK85" s="125">
        <f t="shared" ca="1" si="54"/>
        <v>0</v>
      </c>
      <c r="AL85" s="125">
        <f t="shared" ca="1" si="54"/>
        <v>0</v>
      </c>
      <c r="AM85" s="125">
        <f t="shared" ca="1" si="54"/>
        <v>0</v>
      </c>
      <c r="AN85" s="125">
        <f t="shared" ca="1" si="54"/>
        <v>0</v>
      </c>
      <c r="AO85" s="125">
        <f t="shared" ca="1" si="54"/>
        <v>0</v>
      </c>
      <c r="AP85" s="125">
        <f t="shared" ca="1" si="54"/>
        <v>0</v>
      </c>
      <c r="AQ85" s="125">
        <f t="shared" ref="AQ85:BH85" ca="1" si="55">IF(AQ$2-$K$2&lt;$D32-1," ",AQ32*AQ$3)</f>
        <v>0</v>
      </c>
      <c r="AR85" s="125">
        <f t="shared" ca="1" si="55"/>
        <v>0</v>
      </c>
      <c r="AS85" s="125">
        <f t="shared" ca="1" si="55"/>
        <v>0</v>
      </c>
      <c r="AT85" s="125">
        <f t="shared" ca="1" si="55"/>
        <v>0</v>
      </c>
      <c r="AU85" s="125">
        <f t="shared" ca="1" si="55"/>
        <v>0</v>
      </c>
      <c r="AV85" s="125">
        <f t="shared" ca="1" si="55"/>
        <v>0</v>
      </c>
      <c r="AW85" s="125">
        <f t="shared" ca="1" si="55"/>
        <v>0</v>
      </c>
      <c r="AX85" s="125">
        <f t="shared" ca="1" si="55"/>
        <v>0</v>
      </c>
      <c r="AY85" s="125">
        <f t="shared" ca="1" si="55"/>
        <v>0</v>
      </c>
      <c r="AZ85" s="125">
        <f t="shared" ca="1" si="55"/>
        <v>0</v>
      </c>
      <c r="BA85" s="125">
        <f t="shared" ca="1" si="55"/>
        <v>0</v>
      </c>
      <c r="BB85" s="125">
        <f t="shared" ca="1" si="55"/>
        <v>0</v>
      </c>
      <c r="BC85" s="125">
        <f t="shared" ca="1" si="55"/>
        <v>0</v>
      </c>
      <c r="BD85" s="125">
        <f t="shared" ca="1" si="55"/>
        <v>0</v>
      </c>
      <c r="BE85" s="125">
        <f t="shared" ca="1" si="55"/>
        <v>0</v>
      </c>
      <c r="BF85" s="125">
        <f t="shared" ca="1" si="55"/>
        <v>0</v>
      </c>
      <c r="BG85" s="125">
        <f t="shared" ca="1" si="55"/>
        <v>0</v>
      </c>
      <c r="BH85" s="125">
        <f t="shared" ca="1" si="55"/>
        <v>0</v>
      </c>
    </row>
    <row r="86" spans="1:60">
      <c r="A86" s="104"/>
      <c r="B86" s="104"/>
      <c r="C86" s="104"/>
      <c r="D86" s="104"/>
      <c r="E86" s="104" t="s">
        <v>221</v>
      </c>
      <c r="F86" s="104">
        <f ca="1">OFFSET('Primary inputs Alt'!$E$12,0,'Calculations Alt'!$D33-1)</f>
        <v>0</v>
      </c>
      <c r="G86" s="104"/>
      <c r="H86" s="125">
        <f t="shared" si="3"/>
        <v>0</v>
      </c>
      <c r="I86" s="125">
        <f t="shared" si="4"/>
        <v>0</v>
      </c>
      <c r="J86" s="125">
        <f t="shared" ca="1" si="5"/>
        <v>0</v>
      </c>
      <c r="K86" s="125" t="str">
        <f t="shared" ref="K86:AP86" si="56">IF(K$2-$K$2&lt;$D33-1," ",K33*K$3)</f>
        <v xml:space="preserve"> </v>
      </c>
      <c r="L86" s="125" t="str">
        <f t="shared" si="56"/>
        <v xml:space="preserve"> </v>
      </c>
      <c r="M86" s="125" t="str">
        <f t="shared" si="56"/>
        <v xml:space="preserve"> </v>
      </c>
      <c r="N86" s="125" t="str">
        <f t="shared" si="56"/>
        <v xml:space="preserve"> </v>
      </c>
      <c r="O86" s="125" t="str">
        <f t="shared" si="56"/>
        <v xml:space="preserve"> </v>
      </c>
      <c r="P86" s="125" t="str">
        <f t="shared" si="56"/>
        <v xml:space="preserve"> </v>
      </c>
      <c r="Q86" s="125" t="str">
        <f t="shared" si="56"/>
        <v xml:space="preserve"> </v>
      </c>
      <c r="R86" s="125" t="str">
        <f t="shared" si="56"/>
        <v xml:space="preserve"> </v>
      </c>
      <c r="S86" s="125" t="str">
        <f t="shared" si="56"/>
        <v xml:space="preserve"> </v>
      </c>
      <c r="T86" s="125" t="str">
        <f t="shared" si="56"/>
        <v xml:space="preserve"> </v>
      </c>
      <c r="U86" s="125" t="str">
        <f t="shared" si="56"/>
        <v xml:space="preserve"> </v>
      </c>
      <c r="V86" s="125" t="str">
        <f t="shared" si="56"/>
        <v xml:space="preserve"> </v>
      </c>
      <c r="W86" s="125" t="str">
        <f t="shared" si="56"/>
        <v xml:space="preserve"> </v>
      </c>
      <c r="X86" s="125" t="str">
        <f t="shared" si="56"/>
        <v xml:space="preserve"> </v>
      </c>
      <c r="Y86" s="125" t="str">
        <f t="shared" si="56"/>
        <v xml:space="preserve"> </v>
      </c>
      <c r="Z86" s="125" t="str">
        <f t="shared" si="56"/>
        <v xml:space="preserve"> </v>
      </c>
      <c r="AA86" s="125" t="str">
        <f t="shared" si="56"/>
        <v xml:space="preserve"> </v>
      </c>
      <c r="AB86" s="125" t="str">
        <f t="shared" si="56"/>
        <v xml:space="preserve"> </v>
      </c>
      <c r="AC86" s="125" t="str">
        <f t="shared" si="56"/>
        <v xml:space="preserve"> </v>
      </c>
      <c r="AD86" s="125" t="str">
        <f t="shared" si="56"/>
        <v xml:space="preserve"> </v>
      </c>
      <c r="AE86" s="125" t="str">
        <f t="shared" si="56"/>
        <v xml:space="preserve"> </v>
      </c>
      <c r="AF86" s="125" t="str">
        <f t="shared" si="56"/>
        <v xml:space="preserve"> </v>
      </c>
      <c r="AG86" s="125" t="str">
        <f t="shared" si="56"/>
        <v xml:space="preserve"> </v>
      </c>
      <c r="AH86" s="125" t="str">
        <f t="shared" si="56"/>
        <v xml:space="preserve"> </v>
      </c>
      <c r="AI86" s="125" t="str">
        <f t="shared" si="56"/>
        <v xml:space="preserve"> </v>
      </c>
      <c r="AJ86" s="125" t="str">
        <f t="shared" si="56"/>
        <v xml:space="preserve"> </v>
      </c>
      <c r="AK86" s="125">
        <f t="shared" ca="1" si="56"/>
        <v>0</v>
      </c>
      <c r="AL86" s="125">
        <f t="shared" ca="1" si="56"/>
        <v>0</v>
      </c>
      <c r="AM86" s="125">
        <f t="shared" ca="1" si="56"/>
        <v>0</v>
      </c>
      <c r="AN86" s="125">
        <f t="shared" ca="1" si="56"/>
        <v>0</v>
      </c>
      <c r="AO86" s="125">
        <f t="shared" ca="1" si="56"/>
        <v>0</v>
      </c>
      <c r="AP86" s="125">
        <f t="shared" ca="1" si="56"/>
        <v>0</v>
      </c>
      <c r="AQ86" s="125">
        <f t="shared" ref="AQ86:BH86" ca="1" si="57">IF(AQ$2-$K$2&lt;$D33-1," ",AQ33*AQ$3)</f>
        <v>0</v>
      </c>
      <c r="AR86" s="125">
        <f t="shared" ca="1" si="57"/>
        <v>0</v>
      </c>
      <c r="AS86" s="125">
        <f t="shared" ca="1" si="57"/>
        <v>0</v>
      </c>
      <c r="AT86" s="125">
        <f t="shared" ca="1" si="57"/>
        <v>0</v>
      </c>
      <c r="AU86" s="125">
        <f t="shared" ca="1" si="57"/>
        <v>0</v>
      </c>
      <c r="AV86" s="125">
        <f t="shared" ca="1" si="57"/>
        <v>0</v>
      </c>
      <c r="AW86" s="125">
        <f t="shared" ca="1" si="57"/>
        <v>0</v>
      </c>
      <c r="AX86" s="125">
        <f t="shared" ca="1" si="57"/>
        <v>0</v>
      </c>
      <c r="AY86" s="125">
        <f t="shared" ca="1" si="57"/>
        <v>0</v>
      </c>
      <c r="AZ86" s="125">
        <f t="shared" ca="1" si="57"/>
        <v>0</v>
      </c>
      <c r="BA86" s="125">
        <f t="shared" ca="1" si="57"/>
        <v>0</v>
      </c>
      <c r="BB86" s="125">
        <f t="shared" ca="1" si="57"/>
        <v>0</v>
      </c>
      <c r="BC86" s="125">
        <f t="shared" ca="1" si="57"/>
        <v>0</v>
      </c>
      <c r="BD86" s="125">
        <f t="shared" ca="1" si="57"/>
        <v>0</v>
      </c>
      <c r="BE86" s="125">
        <f t="shared" ca="1" si="57"/>
        <v>0</v>
      </c>
      <c r="BF86" s="125">
        <f t="shared" ca="1" si="57"/>
        <v>0</v>
      </c>
      <c r="BG86" s="125">
        <f t="shared" ca="1" si="57"/>
        <v>0</v>
      </c>
      <c r="BH86" s="125">
        <f t="shared" ca="1" si="57"/>
        <v>0</v>
      </c>
    </row>
    <row r="87" spans="1:60">
      <c r="A87" s="104"/>
      <c r="B87" s="104"/>
      <c r="C87" s="104"/>
      <c r="D87" s="104"/>
      <c r="E87" s="104" t="s">
        <v>222</v>
      </c>
      <c r="F87" s="104">
        <f ca="1">OFFSET('Primary inputs Alt'!$E$12,0,'Calculations Alt'!$D34-1)</f>
        <v>0</v>
      </c>
      <c r="G87" s="104"/>
      <c r="H87" s="125">
        <f t="shared" si="3"/>
        <v>0</v>
      </c>
      <c r="I87" s="125">
        <f t="shared" si="4"/>
        <v>0</v>
      </c>
      <c r="J87" s="125">
        <f t="shared" ca="1" si="5"/>
        <v>0</v>
      </c>
      <c r="K87" s="125" t="str">
        <f t="shared" ref="K87:AP87" si="58">IF(K$2-$K$2&lt;$D34-1," ",K34*K$3)</f>
        <v xml:space="preserve"> </v>
      </c>
      <c r="L87" s="125" t="str">
        <f t="shared" si="58"/>
        <v xml:space="preserve"> </v>
      </c>
      <c r="M87" s="125" t="str">
        <f t="shared" si="58"/>
        <v xml:space="preserve"> </v>
      </c>
      <c r="N87" s="125" t="str">
        <f t="shared" si="58"/>
        <v xml:space="preserve"> </v>
      </c>
      <c r="O87" s="125" t="str">
        <f t="shared" si="58"/>
        <v xml:space="preserve"> </v>
      </c>
      <c r="P87" s="125" t="str">
        <f t="shared" si="58"/>
        <v xml:space="preserve"> </v>
      </c>
      <c r="Q87" s="125" t="str">
        <f t="shared" si="58"/>
        <v xml:space="preserve"> </v>
      </c>
      <c r="R87" s="125" t="str">
        <f t="shared" si="58"/>
        <v xml:space="preserve"> </v>
      </c>
      <c r="S87" s="125" t="str">
        <f t="shared" si="58"/>
        <v xml:space="preserve"> </v>
      </c>
      <c r="T87" s="125" t="str">
        <f t="shared" si="58"/>
        <v xml:space="preserve"> </v>
      </c>
      <c r="U87" s="125" t="str">
        <f t="shared" si="58"/>
        <v xml:space="preserve"> </v>
      </c>
      <c r="V87" s="125" t="str">
        <f t="shared" si="58"/>
        <v xml:space="preserve"> </v>
      </c>
      <c r="W87" s="125" t="str">
        <f t="shared" si="58"/>
        <v xml:space="preserve"> </v>
      </c>
      <c r="X87" s="125" t="str">
        <f t="shared" si="58"/>
        <v xml:space="preserve"> </v>
      </c>
      <c r="Y87" s="125" t="str">
        <f t="shared" si="58"/>
        <v xml:space="preserve"> </v>
      </c>
      <c r="Z87" s="125" t="str">
        <f t="shared" si="58"/>
        <v xml:space="preserve"> </v>
      </c>
      <c r="AA87" s="125" t="str">
        <f t="shared" si="58"/>
        <v xml:space="preserve"> </v>
      </c>
      <c r="AB87" s="125" t="str">
        <f t="shared" si="58"/>
        <v xml:space="preserve"> </v>
      </c>
      <c r="AC87" s="125" t="str">
        <f t="shared" si="58"/>
        <v xml:space="preserve"> </v>
      </c>
      <c r="AD87" s="125" t="str">
        <f t="shared" si="58"/>
        <v xml:space="preserve"> </v>
      </c>
      <c r="AE87" s="125" t="str">
        <f t="shared" si="58"/>
        <v xml:space="preserve"> </v>
      </c>
      <c r="AF87" s="125" t="str">
        <f t="shared" si="58"/>
        <v xml:space="preserve"> </v>
      </c>
      <c r="AG87" s="125" t="str">
        <f t="shared" si="58"/>
        <v xml:space="preserve"> </v>
      </c>
      <c r="AH87" s="125" t="str">
        <f t="shared" si="58"/>
        <v xml:space="preserve"> </v>
      </c>
      <c r="AI87" s="125" t="str">
        <f t="shared" si="58"/>
        <v xml:space="preserve"> </v>
      </c>
      <c r="AJ87" s="125" t="str">
        <f t="shared" si="58"/>
        <v xml:space="preserve"> </v>
      </c>
      <c r="AK87" s="125" t="str">
        <f t="shared" si="58"/>
        <v xml:space="preserve"> </v>
      </c>
      <c r="AL87" s="125">
        <f t="shared" ca="1" si="58"/>
        <v>0</v>
      </c>
      <c r="AM87" s="125">
        <f t="shared" ca="1" si="58"/>
        <v>0</v>
      </c>
      <c r="AN87" s="125">
        <f t="shared" ca="1" si="58"/>
        <v>0</v>
      </c>
      <c r="AO87" s="125">
        <f t="shared" ca="1" si="58"/>
        <v>0</v>
      </c>
      <c r="AP87" s="125">
        <f t="shared" ca="1" si="58"/>
        <v>0</v>
      </c>
      <c r="AQ87" s="125">
        <f t="shared" ref="AQ87:BH87" ca="1" si="59">IF(AQ$2-$K$2&lt;$D34-1," ",AQ34*AQ$3)</f>
        <v>0</v>
      </c>
      <c r="AR87" s="125">
        <f t="shared" ca="1" si="59"/>
        <v>0</v>
      </c>
      <c r="AS87" s="125">
        <f t="shared" ca="1" si="59"/>
        <v>0</v>
      </c>
      <c r="AT87" s="125">
        <f t="shared" ca="1" si="59"/>
        <v>0</v>
      </c>
      <c r="AU87" s="125">
        <f t="shared" ca="1" si="59"/>
        <v>0</v>
      </c>
      <c r="AV87" s="125">
        <f t="shared" ca="1" si="59"/>
        <v>0</v>
      </c>
      <c r="AW87" s="125">
        <f t="shared" ca="1" si="59"/>
        <v>0</v>
      </c>
      <c r="AX87" s="125">
        <f t="shared" ca="1" si="59"/>
        <v>0</v>
      </c>
      <c r="AY87" s="125">
        <f t="shared" ca="1" si="59"/>
        <v>0</v>
      </c>
      <c r="AZ87" s="125">
        <f t="shared" ca="1" si="59"/>
        <v>0</v>
      </c>
      <c r="BA87" s="125">
        <f t="shared" ca="1" si="59"/>
        <v>0</v>
      </c>
      <c r="BB87" s="125">
        <f t="shared" ca="1" si="59"/>
        <v>0</v>
      </c>
      <c r="BC87" s="125">
        <f t="shared" ca="1" si="59"/>
        <v>0</v>
      </c>
      <c r="BD87" s="125">
        <f t="shared" ca="1" si="59"/>
        <v>0</v>
      </c>
      <c r="BE87" s="125">
        <f t="shared" ca="1" si="59"/>
        <v>0</v>
      </c>
      <c r="BF87" s="125">
        <f t="shared" ca="1" si="59"/>
        <v>0</v>
      </c>
      <c r="BG87" s="125">
        <f t="shared" ca="1" si="59"/>
        <v>0</v>
      </c>
      <c r="BH87" s="125">
        <f t="shared" ca="1" si="59"/>
        <v>0</v>
      </c>
    </row>
    <row r="88" spans="1:60">
      <c r="A88" s="104"/>
      <c r="B88" s="104"/>
      <c r="C88" s="104"/>
      <c r="D88" s="104"/>
      <c r="E88" s="104" t="s">
        <v>223</v>
      </c>
      <c r="F88" s="104">
        <f ca="1">OFFSET('Primary inputs Alt'!$E$12,0,'Calculations Alt'!$D35-1)</f>
        <v>0</v>
      </c>
      <c r="G88" s="104"/>
      <c r="H88" s="125">
        <f t="shared" si="3"/>
        <v>0</v>
      </c>
      <c r="I88" s="125">
        <f t="shared" si="4"/>
        <v>0</v>
      </c>
      <c r="J88" s="125">
        <f t="shared" ca="1" si="5"/>
        <v>0</v>
      </c>
      <c r="K88" s="125" t="str">
        <f t="shared" ref="K88:AP88" si="60">IF(K$2-$K$2&lt;$D35-1," ",K35*K$3)</f>
        <v xml:space="preserve"> </v>
      </c>
      <c r="L88" s="125" t="str">
        <f t="shared" si="60"/>
        <v xml:space="preserve"> </v>
      </c>
      <c r="M88" s="125" t="str">
        <f t="shared" si="60"/>
        <v xml:space="preserve"> </v>
      </c>
      <c r="N88" s="125" t="str">
        <f t="shared" si="60"/>
        <v xml:space="preserve"> </v>
      </c>
      <c r="O88" s="125" t="str">
        <f t="shared" si="60"/>
        <v xml:space="preserve"> </v>
      </c>
      <c r="P88" s="125" t="str">
        <f t="shared" si="60"/>
        <v xml:space="preserve"> </v>
      </c>
      <c r="Q88" s="125" t="str">
        <f t="shared" si="60"/>
        <v xml:space="preserve"> </v>
      </c>
      <c r="R88" s="125" t="str">
        <f t="shared" si="60"/>
        <v xml:space="preserve"> </v>
      </c>
      <c r="S88" s="125" t="str">
        <f t="shared" si="60"/>
        <v xml:space="preserve"> </v>
      </c>
      <c r="T88" s="125" t="str">
        <f t="shared" si="60"/>
        <v xml:space="preserve"> </v>
      </c>
      <c r="U88" s="125" t="str">
        <f t="shared" si="60"/>
        <v xml:space="preserve"> </v>
      </c>
      <c r="V88" s="125" t="str">
        <f t="shared" si="60"/>
        <v xml:space="preserve"> </v>
      </c>
      <c r="W88" s="125" t="str">
        <f t="shared" si="60"/>
        <v xml:space="preserve"> </v>
      </c>
      <c r="X88" s="125" t="str">
        <f t="shared" si="60"/>
        <v xml:space="preserve"> </v>
      </c>
      <c r="Y88" s="125" t="str">
        <f t="shared" si="60"/>
        <v xml:space="preserve"> </v>
      </c>
      <c r="Z88" s="125" t="str">
        <f t="shared" si="60"/>
        <v xml:space="preserve"> </v>
      </c>
      <c r="AA88" s="125" t="str">
        <f t="shared" si="60"/>
        <v xml:space="preserve"> </v>
      </c>
      <c r="AB88" s="125" t="str">
        <f t="shared" si="60"/>
        <v xml:space="preserve"> </v>
      </c>
      <c r="AC88" s="125" t="str">
        <f t="shared" si="60"/>
        <v xml:space="preserve"> </v>
      </c>
      <c r="AD88" s="125" t="str">
        <f t="shared" si="60"/>
        <v xml:space="preserve"> </v>
      </c>
      <c r="AE88" s="125" t="str">
        <f t="shared" si="60"/>
        <v xml:space="preserve"> </v>
      </c>
      <c r="AF88" s="125" t="str">
        <f t="shared" si="60"/>
        <v xml:space="preserve"> </v>
      </c>
      <c r="AG88" s="125" t="str">
        <f t="shared" si="60"/>
        <v xml:space="preserve"> </v>
      </c>
      <c r="AH88" s="125" t="str">
        <f t="shared" si="60"/>
        <v xml:space="preserve"> </v>
      </c>
      <c r="AI88" s="125" t="str">
        <f t="shared" si="60"/>
        <v xml:space="preserve"> </v>
      </c>
      <c r="AJ88" s="125" t="str">
        <f t="shared" si="60"/>
        <v xml:space="preserve"> </v>
      </c>
      <c r="AK88" s="125" t="str">
        <f t="shared" si="60"/>
        <v xml:space="preserve"> </v>
      </c>
      <c r="AL88" s="125" t="str">
        <f t="shared" si="60"/>
        <v xml:space="preserve"> </v>
      </c>
      <c r="AM88" s="125">
        <f t="shared" ca="1" si="60"/>
        <v>0</v>
      </c>
      <c r="AN88" s="125">
        <f t="shared" ca="1" si="60"/>
        <v>0</v>
      </c>
      <c r="AO88" s="125">
        <f t="shared" ca="1" si="60"/>
        <v>0</v>
      </c>
      <c r="AP88" s="125">
        <f t="shared" ca="1" si="60"/>
        <v>0</v>
      </c>
      <c r="AQ88" s="125">
        <f t="shared" ref="AQ88:BH88" ca="1" si="61">IF(AQ$2-$K$2&lt;$D35-1," ",AQ35*AQ$3)</f>
        <v>0</v>
      </c>
      <c r="AR88" s="125">
        <f t="shared" ca="1" si="61"/>
        <v>0</v>
      </c>
      <c r="AS88" s="125">
        <f t="shared" ca="1" si="61"/>
        <v>0</v>
      </c>
      <c r="AT88" s="125">
        <f t="shared" ca="1" si="61"/>
        <v>0</v>
      </c>
      <c r="AU88" s="125">
        <f t="shared" ca="1" si="61"/>
        <v>0</v>
      </c>
      <c r="AV88" s="125">
        <f t="shared" ca="1" si="61"/>
        <v>0</v>
      </c>
      <c r="AW88" s="125">
        <f t="shared" ca="1" si="61"/>
        <v>0</v>
      </c>
      <c r="AX88" s="125">
        <f t="shared" ca="1" si="61"/>
        <v>0</v>
      </c>
      <c r="AY88" s="125">
        <f t="shared" ca="1" si="61"/>
        <v>0</v>
      </c>
      <c r="AZ88" s="125">
        <f t="shared" ca="1" si="61"/>
        <v>0</v>
      </c>
      <c r="BA88" s="125">
        <f t="shared" ca="1" si="61"/>
        <v>0</v>
      </c>
      <c r="BB88" s="125">
        <f t="shared" ca="1" si="61"/>
        <v>0</v>
      </c>
      <c r="BC88" s="125">
        <f t="shared" ca="1" si="61"/>
        <v>0</v>
      </c>
      <c r="BD88" s="125">
        <f t="shared" ca="1" si="61"/>
        <v>0</v>
      </c>
      <c r="BE88" s="125">
        <f t="shared" ca="1" si="61"/>
        <v>0</v>
      </c>
      <c r="BF88" s="125">
        <f t="shared" ca="1" si="61"/>
        <v>0</v>
      </c>
      <c r="BG88" s="125">
        <f t="shared" ca="1" si="61"/>
        <v>0</v>
      </c>
      <c r="BH88" s="125">
        <f t="shared" ca="1" si="61"/>
        <v>0</v>
      </c>
    </row>
    <row r="89" spans="1:60">
      <c r="A89" s="104"/>
      <c r="B89" s="104"/>
      <c r="C89" s="104"/>
      <c r="D89" s="104"/>
      <c r="E89" s="104" t="s">
        <v>224</v>
      </c>
      <c r="F89" s="104">
        <f ca="1">OFFSET('Primary inputs Alt'!$E$12,0,'Calculations Alt'!$D36-1)</f>
        <v>0</v>
      </c>
      <c r="G89" s="104"/>
      <c r="H89" s="125">
        <f t="shared" si="3"/>
        <v>0</v>
      </c>
      <c r="I89" s="125">
        <f t="shared" si="4"/>
        <v>0</v>
      </c>
      <c r="J89" s="125">
        <f t="shared" ca="1" si="5"/>
        <v>0</v>
      </c>
      <c r="K89" s="125" t="str">
        <f t="shared" ref="K89:AP89" si="62">IF(K$2-$K$2&lt;$D36-1," ",K36*K$3)</f>
        <v xml:space="preserve"> </v>
      </c>
      <c r="L89" s="125" t="str">
        <f t="shared" si="62"/>
        <v xml:space="preserve"> </v>
      </c>
      <c r="M89" s="125" t="str">
        <f t="shared" si="62"/>
        <v xml:space="preserve"> </v>
      </c>
      <c r="N89" s="125" t="str">
        <f t="shared" si="62"/>
        <v xml:space="preserve"> </v>
      </c>
      <c r="O89" s="125" t="str">
        <f t="shared" si="62"/>
        <v xml:space="preserve"> </v>
      </c>
      <c r="P89" s="125" t="str">
        <f t="shared" si="62"/>
        <v xml:space="preserve"> </v>
      </c>
      <c r="Q89" s="125" t="str">
        <f t="shared" si="62"/>
        <v xml:space="preserve"> </v>
      </c>
      <c r="R89" s="125" t="str">
        <f t="shared" si="62"/>
        <v xml:space="preserve"> </v>
      </c>
      <c r="S89" s="125" t="str">
        <f t="shared" si="62"/>
        <v xml:space="preserve"> </v>
      </c>
      <c r="T89" s="125" t="str">
        <f t="shared" si="62"/>
        <v xml:space="preserve"> </v>
      </c>
      <c r="U89" s="125" t="str">
        <f t="shared" si="62"/>
        <v xml:space="preserve"> </v>
      </c>
      <c r="V89" s="125" t="str">
        <f t="shared" si="62"/>
        <v xml:space="preserve"> </v>
      </c>
      <c r="W89" s="125" t="str">
        <f t="shared" si="62"/>
        <v xml:space="preserve"> </v>
      </c>
      <c r="X89" s="125" t="str">
        <f t="shared" si="62"/>
        <v xml:space="preserve"> </v>
      </c>
      <c r="Y89" s="125" t="str">
        <f t="shared" si="62"/>
        <v xml:space="preserve"> </v>
      </c>
      <c r="Z89" s="125" t="str">
        <f t="shared" si="62"/>
        <v xml:space="preserve"> </v>
      </c>
      <c r="AA89" s="125" t="str">
        <f t="shared" si="62"/>
        <v xml:space="preserve"> </v>
      </c>
      <c r="AB89" s="125" t="str">
        <f t="shared" si="62"/>
        <v xml:space="preserve"> </v>
      </c>
      <c r="AC89" s="125" t="str">
        <f t="shared" si="62"/>
        <v xml:space="preserve"> </v>
      </c>
      <c r="AD89" s="125" t="str">
        <f t="shared" si="62"/>
        <v xml:space="preserve"> </v>
      </c>
      <c r="AE89" s="125" t="str">
        <f t="shared" si="62"/>
        <v xml:space="preserve"> </v>
      </c>
      <c r="AF89" s="125" t="str">
        <f t="shared" si="62"/>
        <v xml:space="preserve"> </v>
      </c>
      <c r="AG89" s="125" t="str">
        <f t="shared" si="62"/>
        <v xml:space="preserve"> </v>
      </c>
      <c r="AH89" s="125" t="str">
        <f t="shared" si="62"/>
        <v xml:space="preserve"> </v>
      </c>
      <c r="AI89" s="125" t="str">
        <f t="shared" si="62"/>
        <v xml:space="preserve"> </v>
      </c>
      <c r="AJ89" s="125" t="str">
        <f t="shared" si="62"/>
        <v xml:space="preserve"> </v>
      </c>
      <c r="AK89" s="125" t="str">
        <f t="shared" si="62"/>
        <v xml:space="preserve"> </v>
      </c>
      <c r="AL89" s="125" t="str">
        <f t="shared" si="62"/>
        <v xml:space="preserve"> </v>
      </c>
      <c r="AM89" s="125" t="str">
        <f t="shared" si="62"/>
        <v xml:space="preserve"> </v>
      </c>
      <c r="AN89" s="125">
        <f t="shared" ca="1" si="62"/>
        <v>0</v>
      </c>
      <c r="AO89" s="125">
        <f t="shared" ca="1" si="62"/>
        <v>0</v>
      </c>
      <c r="AP89" s="125">
        <f t="shared" ca="1" si="62"/>
        <v>0</v>
      </c>
      <c r="AQ89" s="125">
        <f t="shared" ref="AQ89:BH89" ca="1" si="63">IF(AQ$2-$K$2&lt;$D36-1," ",AQ36*AQ$3)</f>
        <v>0</v>
      </c>
      <c r="AR89" s="125">
        <f t="shared" ca="1" si="63"/>
        <v>0</v>
      </c>
      <c r="AS89" s="125">
        <f t="shared" ca="1" si="63"/>
        <v>0</v>
      </c>
      <c r="AT89" s="125">
        <f t="shared" ca="1" si="63"/>
        <v>0</v>
      </c>
      <c r="AU89" s="125">
        <f t="shared" ca="1" si="63"/>
        <v>0</v>
      </c>
      <c r="AV89" s="125">
        <f t="shared" ca="1" si="63"/>
        <v>0</v>
      </c>
      <c r="AW89" s="125">
        <f t="shared" ca="1" si="63"/>
        <v>0</v>
      </c>
      <c r="AX89" s="125">
        <f t="shared" ca="1" si="63"/>
        <v>0</v>
      </c>
      <c r="AY89" s="125">
        <f t="shared" ca="1" si="63"/>
        <v>0</v>
      </c>
      <c r="AZ89" s="125">
        <f t="shared" ca="1" si="63"/>
        <v>0</v>
      </c>
      <c r="BA89" s="125">
        <f t="shared" ca="1" si="63"/>
        <v>0</v>
      </c>
      <c r="BB89" s="125">
        <f t="shared" ca="1" si="63"/>
        <v>0</v>
      </c>
      <c r="BC89" s="125">
        <f t="shared" ca="1" si="63"/>
        <v>0</v>
      </c>
      <c r="BD89" s="125">
        <f t="shared" ca="1" si="63"/>
        <v>0</v>
      </c>
      <c r="BE89" s="125">
        <f t="shared" ca="1" si="63"/>
        <v>0</v>
      </c>
      <c r="BF89" s="125">
        <f t="shared" ca="1" si="63"/>
        <v>0</v>
      </c>
      <c r="BG89" s="125">
        <f t="shared" ca="1" si="63"/>
        <v>0</v>
      </c>
      <c r="BH89" s="125">
        <f t="shared" ca="1" si="63"/>
        <v>0</v>
      </c>
    </row>
    <row r="90" spans="1:60">
      <c r="A90" s="104"/>
      <c r="B90" s="104"/>
      <c r="C90" s="104"/>
      <c r="D90" s="104"/>
      <c r="E90" s="104" t="s">
        <v>225</v>
      </c>
      <c r="F90" s="104">
        <f ca="1">OFFSET('Primary inputs Alt'!$E$12,0,'Calculations Alt'!$D37-1)</f>
        <v>0</v>
      </c>
      <c r="G90" s="104"/>
      <c r="H90" s="125">
        <f t="shared" si="3"/>
        <v>0</v>
      </c>
      <c r="I90" s="125">
        <f t="shared" si="4"/>
        <v>0</v>
      </c>
      <c r="J90" s="125">
        <f t="shared" ca="1" si="5"/>
        <v>0</v>
      </c>
      <c r="K90" s="125" t="str">
        <f t="shared" ref="K90:AP90" si="64">IF(K$2-$K$2&lt;$D37-1," ",K37*K$3)</f>
        <v xml:space="preserve"> </v>
      </c>
      <c r="L90" s="125" t="str">
        <f t="shared" si="64"/>
        <v xml:space="preserve"> </v>
      </c>
      <c r="M90" s="125" t="str">
        <f t="shared" si="64"/>
        <v xml:space="preserve"> </v>
      </c>
      <c r="N90" s="125" t="str">
        <f t="shared" si="64"/>
        <v xml:space="preserve"> </v>
      </c>
      <c r="O90" s="125" t="str">
        <f t="shared" si="64"/>
        <v xml:space="preserve"> </v>
      </c>
      <c r="P90" s="125" t="str">
        <f t="shared" si="64"/>
        <v xml:space="preserve"> </v>
      </c>
      <c r="Q90" s="125" t="str">
        <f t="shared" si="64"/>
        <v xml:space="preserve"> </v>
      </c>
      <c r="R90" s="125" t="str">
        <f t="shared" si="64"/>
        <v xml:space="preserve"> </v>
      </c>
      <c r="S90" s="125" t="str">
        <f t="shared" si="64"/>
        <v xml:space="preserve"> </v>
      </c>
      <c r="T90" s="125" t="str">
        <f t="shared" si="64"/>
        <v xml:space="preserve"> </v>
      </c>
      <c r="U90" s="125" t="str">
        <f t="shared" si="64"/>
        <v xml:space="preserve"> </v>
      </c>
      <c r="V90" s="125" t="str">
        <f t="shared" si="64"/>
        <v xml:space="preserve"> </v>
      </c>
      <c r="W90" s="125" t="str">
        <f t="shared" si="64"/>
        <v xml:space="preserve"> </v>
      </c>
      <c r="X90" s="125" t="str">
        <f t="shared" si="64"/>
        <v xml:space="preserve"> </v>
      </c>
      <c r="Y90" s="125" t="str">
        <f t="shared" si="64"/>
        <v xml:space="preserve"> </v>
      </c>
      <c r="Z90" s="125" t="str">
        <f t="shared" si="64"/>
        <v xml:space="preserve"> </v>
      </c>
      <c r="AA90" s="125" t="str">
        <f t="shared" si="64"/>
        <v xml:space="preserve"> </v>
      </c>
      <c r="AB90" s="125" t="str">
        <f t="shared" si="64"/>
        <v xml:space="preserve"> </v>
      </c>
      <c r="AC90" s="125" t="str">
        <f t="shared" si="64"/>
        <v xml:space="preserve"> </v>
      </c>
      <c r="AD90" s="125" t="str">
        <f t="shared" si="64"/>
        <v xml:space="preserve"> </v>
      </c>
      <c r="AE90" s="125" t="str">
        <f t="shared" si="64"/>
        <v xml:space="preserve"> </v>
      </c>
      <c r="AF90" s="125" t="str">
        <f t="shared" si="64"/>
        <v xml:space="preserve"> </v>
      </c>
      <c r="AG90" s="125" t="str">
        <f t="shared" si="64"/>
        <v xml:space="preserve"> </v>
      </c>
      <c r="AH90" s="125" t="str">
        <f t="shared" si="64"/>
        <v xml:space="preserve"> </v>
      </c>
      <c r="AI90" s="125" t="str">
        <f t="shared" si="64"/>
        <v xml:space="preserve"> </v>
      </c>
      <c r="AJ90" s="125" t="str">
        <f t="shared" si="64"/>
        <v xml:space="preserve"> </v>
      </c>
      <c r="AK90" s="125" t="str">
        <f t="shared" si="64"/>
        <v xml:space="preserve"> </v>
      </c>
      <c r="AL90" s="125" t="str">
        <f t="shared" si="64"/>
        <v xml:space="preserve"> </v>
      </c>
      <c r="AM90" s="125" t="str">
        <f t="shared" si="64"/>
        <v xml:space="preserve"> </v>
      </c>
      <c r="AN90" s="125" t="str">
        <f t="shared" si="64"/>
        <v xml:space="preserve"> </v>
      </c>
      <c r="AO90" s="125">
        <f t="shared" ca="1" si="64"/>
        <v>0</v>
      </c>
      <c r="AP90" s="125">
        <f t="shared" ca="1" si="64"/>
        <v>0</v>
      </c>
      <c r="AQ90" s="125">
        <f t="shared" ref="AQ90:BH90" ca="1" si="65">IF(AQ$2-$K$2&lt;$D37-1," ",AQ37*AQ$3)</f>
        <v>0</v>
      </c>
      <c r="AR90" s="125">
        <f t="shared" ca="1" si="65"/>
        <v>0</v>
      </c>
      <c r="AS90" s="125">
        <f t="shared" ca="1" si="65"/>
        <v>0</v>
      </c>
      <c r="AT90" s="125">
        <f t="shared" ca="1" si="65"/>
        <v>0</v>
      </c>
      <c r="AU90" s="125">
        <f t="shared" ca="1" si="65"/>
        <v>0</v>
      </c>
      <c r="AV90" s="125">
        <f t="shared" ca="1" si="65"/>
        <v>0</v>
      </c>
      <c r="AW90" s="125">
        <f t="shared" ca="1" si="65"/>
        <v>0</v>
      </c>
      <c r="AX90" s="125">
        <f t="shared" ca="1" si="65"/>
        <v>0</v>
      </c>
      <c r="AY90" s="125">
        <f t="shared" ca="1" si="65"/>
        <v>0</v>
      </c>
      <c r="AZ90" s="125">
        <f t="shared" ca="1" si="65"/>
        <v>0</v>
      </c>
      <c r="BA90" s="125">
        <f t="shared" ca="1" si="65"/>
        <v>0</v>
      </c>
      <c r="BB90" s="125">
        <f t="shared" ca="1" si="65"/>
        <v>0</v>
      </c>
      <c r="BC90" s="125">
        <f t="shared" ca="1" si="65"/>
        <v>0</v>
      </c>
      <c r="BD90" s="125">
        <f t="shared" ca="1" si="65"/>
        <v>0</v>
      </c>
      <c r="BE90" s="125">
        <f t="shared" ca="1" si="65"/>
        <v>0</v>
      </c>
      <c r="BF90" s="125">
        <f t="shared" ca="1" si="65"/>
        <v>0</v>
      </c>
      <c r="BG90" s="125">
        <f t="shared" ca="1" si="65"/>
        <v>0</v>
      </c>
      <c r="BH90" s="125">
        <f t="shared" ca="1" si="65"/>
        <v>0</v>
      </c>
    </row>
    <row r="91" spans="1:60">
      <c r="A91" s="104"/>
      <c r="B91" s="104"/>
      <c r="C91" s="104"/>
      <c r="D91" s="104"/>
      <c r="E91" s="104" t="s">
        <v>226</v>
      </c>
      <c r="F91" s="104">
        <f ca="1">OFFSET('Primary inputs Alt'!$E$12,0,'Calculations Alt'!$D38-1)</f>
        <v>0</v>
      </c>
      <c r="G91" s="104"/>
      <c r="H91" s="125">
        <f t="shared" si="3"/>
        <v>0</v>
      </c>
      <c r="I91" s="125">
        <f t="shared" si="4"/>
        <v>0</v>
      </c>
      <c r="J91" s="125">
        <f t="shared" ca="1" si="5"/>
        <v>0</v>
      </c>
      <c r="K91" s="125" t="str">
        <f t="shared" ref="K91:AP91" si="66">IF(K$2-$K$2&lt;$D38-1," ",K38*K$3)</f>
        <v xml:space="preserve"> </v>
      </c>
      <c r="L91" s="125" t="str">
        <f t="shared" si="66"/>
        <v xml:space="preserve"> </v>
      </c>
      <c r="M91" s="125" t="str">
        <f t="shared" si="66"/>
        <v xml:space="preserve"> </v>
      </c>
      <c r="N91" s="125" t="str">
        <f t="shared" si="66"/>
        <v xml:space="preserve"> </v>
      </c>
      <c r="O91" s="125" t="str">
        <f t="shared" si="66"/>
        <v xml:space="preserve"> </v>
      </c>
      <c r="P91" s="125" t="str">
        <f t="shared" si="66"/>
        <v xml:space="preserve"> </v>
      </c>
      <c r="Q91" s="125" t="str">
        <f t="shared" si="66"/>
        <v xml:space="preserve"> </v>
      </c>
      <c r="R91" s="125" t="str">
        <f t="shared" si="66"/>
        <v xml:space="preserve"> </v>
      </c>
      <c r="S91" s="125" t="str">
        <f t="shared" si="66"/>
        <v xml:space="preserve"> </v>
      </c>
      <c r="T91" s="125" t="str">
        <f t="shared" si="66"/>
        <v xml:space="preserve"> </v>
      </c>
      <c r="U91" s="125" t="str">
        <f t="shared" si="66"/>
        <v xml:space="preserve"> </v>
      </c>
      <c r="V91" s="125" t="str">
        <f t="shared" si="66"/>
        <v xml:space="preserve"> </v>
      </c>
      <c r="W91" s="125" t="str">
        <f t="shared" si="66"/>
        <v xml:space="preserve"> </v>
      </c>
      <c r="X91" s="125" t="str">
        <f t="shared" si="66"/>
        <v xml:space="preserve"> </v>
      </c>
      <c r="Y91" s="125" t="str">
        <f t="shared" si="66"/>
        <v xml:space="preserve"> </v>
      </c>
      <c r="Z91" s="125" t="str">
        <f t="shared" si="66"/>
        <v xml:space="preserve"> </v>
      </c>
      <c r="AA91" s="125" t="str">
        <f t="shared" si="66"/>
        <v xml:space="preserve"> </v>
      </c>
      <c r="AB91" s="125" t="str">
        <f t="shared" si="66"/>
        <v xml:space="preserve"> </v>
      </c>
      <c r="AC91" s="125" t="str">
        <f t="shared" si="66"/>
        <v xml:space="preserve"> </v>
      </c>
      <c r="AD91" s="125" t="str">
        <f t="shared" si="66"/>
        <v xml:space="preserve"> </v>
      </c>
      <c r="AE91" s="125" t="str">
        <f t="shared" si="66"/>
        <v xml:space="preserve"> </v>
      </c>
      <c r="AF91" s="125" t="str">
        <f t="shared" si="66"/>
        <v xml:space="preserve"> </v>
      </c>
      <c r="AG91" s="125" t="str">
        <f t="shared" si="66"/>
        <v xml:space="preserve"> </v>
      </c>
      <c r="AH91" s="125" t="str">
        <f t="shared" si="66"/>
        <v xml:space="preserve"> </v>
      </c>
      <c r="AI91" s="125" t="str">
        <f t="shared" si="66"/>
        <v xml:space="preserve"> </v>
      </c>
      <c r="AJ91" s="125" t="str">
        <f t="shared" si="66"/>
        <v xml:space="preserve"> </v>
      </c>
      <c r="AK91" s="125" t="str">
        <f t="shared" si="66"/>
        <v xml:space="preserve"> </v>
      </c>
      <c r="AL91" s="125" t="str">
        <f t="shared" si="66"/>
        <v xml:space="preserve"> </v>
      </c>
      <c r="AM91" s="125" t="str">
        <f t="shared" si="66"/>
        <v xml:space="preserve"> </v>
      </c>
      <c r="AN91" s="125" t="str">
        <f t="shared" si="66"/>
        <v xml:space="preserve"> </v>
      </c>
      <c r="AO91" s="125" t="str">
        <f t="shared" si="66"/>
        <v xml:space="preserve"> </v>
      </c>
      <c r="AP91" s="125">
        <f t="shared" ca="1" si="66"/>
        <v>0</v>
      </c>
      <c r="AQ91" s="125">
        <f t="shared" ref="AQ91:BH91" ca="1" si="67">IF(AQ$2-$K$2&lt;$D38-1," ",AQ38*AQ$3)</f>
        <v>0</v>
      </c>
      <c r="AR91" s="125">
        <f t="shared" ca="1" si="67"/>
        <v>0</v>
      </c>
      <c r="AS91" s="125">
        <f t="shared" ca="1" si="67"/>
        <v>0</v>
      </c>
      <c r="AT91" s="125">
        <f t="shared" ca="1" si="67"/>
        <v>0</v>
      </c>
      <c r="AU91" s="125">
        <f t="shared" ca="1" si="67"/>
        <v>0</v>
      </c>
      <c r="AV91" s="125">
        <f t="shared" ca="1" si="67"/>
        <v>0</v>
      </c>
      <c r="AW91" s="125">
        <f t="shared" ca="1" si="67"/>
        <v>0</v>
      </c>
      <c r="AX91" s="125">
        <f t="shared" ca="1" si="67"/>
        <v>0</v>
      </c>
      <c r="AY91" s="125">
        <f t="shared" ca="1" si="67"/>
        <v>0</v>
      </c>
      <c r="AZ91" s="125">
        <f t="shared" ca="1" si="67"/>
        <v>0</v>
      </c>
      <c r="BA91" s="125">
        <f t="shared" ca="1" si="67"/>
        <v>0</v>
      </c>
      <c r="BB91" s="125">
        <f t="shared" ca="1" si="67"/>
        <v>0</v>
      </c>
      <c r="BC91" s="125">
        <f t="shared" ca="1" si="67"/>
        <v>0</v>
      </c>
      <c r="BD91" s="125">
        <f t="shared" ca="1" si="67"/>
        <v>0</v>
      </c>
      <c r="BE91" s="125">
        <f t="shared" ca="1" si="67"/>
        <v>0</v>
      </c>
      <c r="BF91" s="125">
        <f t="shared" ca="1" si="67"/>
        <v>0</v>
      </c>
      <c r="BG91" s="125">
        <f t="shared" ca="1" si="67"/>
        <v>0</v>
      </c>
      <c r="BH91" s="125">
        <f t="shared" ca="1" si="67"/>
        <v>0</v>
      </c>
    </row>
    <row r="92" spans="1:60">
      <c r="A92" s="104"/>
      <c r="B92" s="104"/>
      <c r="C92" s="104"/>
      <c r="D92" s="104"/>
      <c r="E92" s="104" t="s">
        <v>227</v>
      </c>
      <c r="F92" s="104">
        <f ca="1">OFFSET('Primary inputs Alt'!$E$12,0,'Calculations Alt'!$D39-1)</f>
        <v>0</v>
      </c>
      <c r="G92" s="104"/>
      <c r="H92" s="125">
        <f t="shared" si="3"/>
        <v>0</v>
      </c>
      <c r="I92" s="125">
        <f t="shared" si="4"/>
        <v>0</v>
      </c>
      <c r="J92" s="125">
        <f t="shared" ca="1" si="5"/>
        <v>0</v>
      </c>
      <c r="K92" s="125" t="str">
        <f t="shared" ref="K92:AP92" si="68">IF(K$2-$K$2&lt;$D39-1," ",K39*K$3)</f>
        <v xml:space="preserve"> </v>
      </c>
      <c r="L92" s="125" t="str">
        <f t="shared" si="68"/>
        <v xml:space="preserve"> </v>
      </c>
      <c r="M92" s="125" t="str">
        <f t="shared" si="68"/>
        <v xml:space="preserve"> </v>
      </c>
      <c r="N92" s="125" t="str">
        <f t="shared" si="68"/>
        <v xml:space="preserve"> </v>
      </c>
      <c r="O92" s="125" t="str">
        <f t="shared" si="68"/>
        <v xml:space="preserve"> </v>
      </c>
      <c r="P92" s="125" t="str">
        <f t="shared" si="68"/>
        <v xml:space="preserve"> </v>
      </c>
      <c r="Q92" s="125" t="str">
        <f t="shared" si="68"/>
        <v xml:space="preserve"> </v>
      </c>
      <c r="R92" s="125" t="str">
        <f t="shared" si="68"/>
        <v xml:space="preserve"> </v>
      </c>
      <c r="S92" s="125" t="str">
        <f t="shared" si="68"/>
        <v xml:space="preserve"> </v>
      </c>
      <c r="T92" s="125" t="str">
        <f t="shared" si="68"/>
        <v xml:space="preserve"> </v>
      </c>
      <c r="U92" s="125" t="str">
        <f t="shared" si="68"/>
        <v xml:space="preserve"> </v>
      </c>
      <c r="V92" s="125" t="str">
        <f t="shared" si="68"/>
        <v xml:space="preserve"> </v>
      </c>
      <c r="W92" s="125" t="str">
        <f t="shared" si="68"/>
        <v xml:space="preserve"> </v>
      </c>
      <c r="X92" s="125" t="str">
        <f t="shared" si="68"/>
        <v xml:space="preserve"> </v>
      </c>
      <c r="Y92" s="125" t="str">
        <f t="shared" si="68"/>
        <v xml:space="preserve"> </v>
      </c>
      <c r="Z92" s="125" t="str">
        <f t="shared" si="68"/>
        <v xml:space="preserve"> </v>
      </c>
      <c r="AA92" s="125" t="str">
        <f t="shared" si="68"/>
        <v xml:space="preserve"> </v>
      </c>
      <c r="AB92" s="125" t="str">
        <f t="shared" si="68"/>
        <v xml:space="preserve"> </v>
      </c>
      <c r="AC92" s="125" t="str">
        <f t="shared" si="68"/>
        <v xml:space="preserve"> </v>
      </c>
      <c r="AD92" s="125" t="str">
        <f t="shared" si="68"/>
        <v xml:space="preserve"> </v>
      </c>
      <c r="AE92" s="125" t="str">
        <f t="shared" si="68"/>
        <v xml:space="preserve"> </v>
      </c>
      <c r="AF92" s="125" t="str">
        <f t="shared" si="68"/>
        <v xml:space="preserve"> </v>
      </c>
      <c r="AG92" s="125" t="str">
        <f t="shared" si="68"/>
        <v xml:space="preserve"> </v>
      </c>
      <c r="AH92" s="125" t="str">
        <f t="shared" si="68"/>
        <v xml:space="preserve"> </v>
      </c>
      <c r="AI92" s="125" t="str">
        <f t="shared" si="68"/>
        <v xml:space="preserve"> </v>
      </c>
      <c r="AJ92" s="125" t="str">
        <f t="shared" si="68"/>
        <v xml:space="preserve"> </v>
      </c>
      <c r="AK92" s="125" t="str">
        <f t="shared" si="68"/>
        <v xml:space="preserve"> </v>
      </c>
      <c r="AL92" s="125" t="str">
        <f t="shared" si="68"/>
        <v xml:space="preserve"> </v>
      </c>
      <c r="AM92" s="125" t="str">
        <f t="shared" si="68"/>
        <v xml:space="preserve"> </v>
      </c>
      <c r="AN92" s="125" t="str">
        <f t="shared" si="68"/>
        <v xml:space="preserve"> </v>
      </c>
      <c r="AO92" s="125" t="str">
        <f t="shared" si="68"/>
        <v xml:space="preserve"> </v>
      </c>
      <c r="AP92" s="125" t="str">
        <f t="shared" si="68"/>
        <v xml:space="preserve"> </v>
      </c>
      <c r="AQ92" s="125">
        <f t="shared" ref="AQ92:BH92" ca="1" si="69">IF(AQ$2-$K$2&lt;$D39-1," ",AQ39*AQ$3)</f>
        <v>0</v>
      </c>
      <c r="AR92" s="125">
        <f t="shared" ca="1" si="69"/>
        <v>0</v>
      </c>
      <c r="AS92" s="125">
        <f t="shared" ca="1" si="69"/>
        <v>0</v>
      </c>
      <c r="AT92" s="125">
        <f t="shared" ca="1" si="69"/>
        <v>0</v>
      </c>
      <c r="AU92" s="125">
        <f t="shared" ca="1" si="69"/>
        <v>0</v>
      </c>
      <c r="AV92" s="125">
        <f t="shared" ca="1" si="69"/>
        <v>0</v>
      </c>
      <c r="AW92" s="125">
        <f t="shared" ca="1" si="69"/>
        <v>0</v>
      </c>
      <c r="AX92" s="125">
        <f t="shared" ca="1" si="69"/>
        <v>0</v>
      </c>
      <c r="AY92" s="125">
        <f t="shared" ca="1" si="69"/>
        <v>0</v>
      </c>
      <c r="AZ92" s="125">
        <f t="shared" ca="1" si="69"/>
        <v>0</v>
      </c>
      <c r="BA92" s="125">
        <f t="shared" ca="1" si="69"/>
        <v>0</v>
      </c>
      <c r="BB92" s="125">
        <f t="shared" ca="1" si="69"/>
        <v>0</v>
      </c>
      <c r="BC92" s="125">
        <f t="shared" ca="1" si="69"/>
        <v>0</v>
      </c>
      <c r="BD92" s="125">
        <f t="shared" ca="1" si="69"/>
        <v>0</v>
      </c>
      <c r="BE92" s="125">
        <f t="shared" ca="1" si="69"/>
        <v>0</v>
      </c>
      <c r="BF92" s="125">
        <f t="shared" ca="1" si="69"/>
        <v>0</v>
      </c>
      <c r="BG92" s="125">
        <f t="shared" ca="1" si="69"/>
        <v>0</v>
      </c>
      <c r="BH92" s="125">
        <f t="shared" ca="1" si="69"/>
        <v>0</v>
      </c>
    </row>
    <row r="93" spans="1:60">
      <c r="A93" s="104"/>
      <c r="B93" s="104"/>
      <c r="C93" s="104"/>
      <c r="D93" s="104"/>
      <c r="E93" s="104" t="s">
        <v>228</v>
      </c>
      <c r="F93" s="104">
        <f ca="1">OFFSET('Primary inputs Alt'!$E$12,0,'Calculations Alt'!$D40-1)</f>
        <v>0</v>
      </c>
      <c r="G93" s="104"/>
      <c r="H93" s="125">
        <f t="shared" si="3"/>
        <v>0</v>
      </c>
      <c r="I93" s="125">
        <f t="shared" si="4"/>
        <v>0</v>
      </c>
      <c r="J93" s="125">
        <f t="shared" ca="1" si="5"/>
        <v>0</v>
      </c>
      <c r="K93" s="125" t="str">
        <f t="shared" ref="K93:AP93" si="70">IF(K$2-$K$2&lt;$D40-1," ",K40*K$3)</f>
        <v xml:space="preserve"> </v>
      </c>
      <c r="L93" s="125" t="str">
        <f t="shared" si="70"/>
        <v xml:space="preserve"> </v>
      </c>
      <c r="M93" s="125" t="str">
        <f t="shared" si="70"/>
        <v xml:space="preserve"> </v>
      </c>
      <c r="N93" s="125" t="str">
        <f t="shared" si="70"/>
        <v xml:space="preserve"> </v>
      </c>
      <c r="O93" s="125" t="str">
        <f t="shared" si="70"/>
        <v xml:space="preserve"> </v>
      </c>
      <c r="P93" s="125" t="str">
        <f t="shared" si="70"/>
        <v xml:space="preserve"> </v>
      </c>
      <c r="Q93" s="125" t="str">
        <f t="shared" si="70"/>
        <v xml:space="preserve"> </v>
      </c>
      <c r="R93" s="125" t="str">
        <f t="shared" si="70"/>
        <v xml:space="preserve"> </v>
      </c>
      <c r="S93" s="125" t="str">
        <f t="shared" si="70"/>
        <v xml:space="preserve"> </v>
      </c>
      <c r="T93" s="125" t="str">
        <f t="shared" si="70"/>
        <v xml:space="preserve"> </v>
      </c>
      <c r="U93" s="125" t="str">
        <f t="shared" si="70"/>
        <v xml:space="preserve"> </v>
      </c>
      <c r="V93" s="125" t="str">
        <f t="shared" si="70"/>
        <v xml:space="preserve"> </v>
      </c>
      <c r="W93" s="125" t="str">
        <f t="shared" si="70"/>
        <v xml:space="preserve"> </v>
      </c>
      <c r="X93" s="125" t="str">
        <f t="shared" si="70"/>
        <v xml:space="preserve"> </v>
      </c>
      <c r="Y93" s="125" t="str">
        <f t="shared" si="70"/>
        <v xml:space="preserve"> </v>
      </c>
      <c r="Z93" s="125" t="str">
        <f t="shared" si="70"/>
        <v xml:space="preserve"> </v>
      </c>
      <c r="AA93" s="125" t="str">
        <f t="shared" si="70"/>
        <v xml:space="preserve"> </v>
      </c>
      <c r="AB93" s="125" t="str">
        <f t="shared" si="70"/>
        <v xml:space="preserve"> </v>
      </c>
      <c r="AC93" s="125" t="str">
        <f t="shared" si="70"/>
        <v xml:space="preserve"> </v>
      </c>
      <c r="AD93" s="125" t="str">
        <f t="shared" si="70"/>
        <v xml:space="preserve"> </v>
      </c>
      <c r="AE93" s="125" t="str">
        <f t="shared" si="70"/>
        <v xml:space="preserve"> </v>
      </c>
      <c r="AF93" s="125" t="str">
        <f t="shared" si="70"/>
        <v xml:space="preserve"> </v>
      </c>
      <c r="AG93" s="125" t="str">
        <f t="shared" si="70"/>
        <v xml:space="preserve"> </v>
      </c>
      <c r="AH93" s="125" t="str">
        <f t="shared" si="70"/>
        <v xml:space="preserve"> </v>
      </c>
      <c r="AI93" s="125" t="str">
        <f t="shared" si="70"/>
        <v xml:space="preserve"> </v>
      </c>
      <c r="AJ93" s="125" t="str">
        <f t="shared" si="70"/>
        <v xml:space="preserve"> </v>
      </c>
      <c r="AK93" s="125" t="str">
        <f t="shared" si="70"/>
        <v xml:space="preserve"> </v>
      </c>
      <c r="AL93" s="125" t="str">
        <f t="shared" si="70"/>
        <v xml:space="preserve"> </v>
      </c>
      <c r="AM93" s="125" t="str">
        <f t="shared" si="70"/>
        <v xml:space="preserve"> </v>
      </c>
      <c r="AN93" s="125" t="str">
        <f t="shared" si="70"/>
        <v xml:space="preserve"> </v>
      </c>
      <c r="AO93" s="125" t="str">
        <f t="shared" si="70"/>
        <v xml:space="preserve"> </v>
      </c>
      <c r="AP93" s="125" t="str">
        <f t="shared" si="70"/>
        <v xml:space="preserve"> </v>
      </c>
      <c r="AQ93" s="125" t="str">
        <f t="shared" ref="AQ93:BH93" si="71">IF(AQ$2-$K$2&lt;$D40-1," ",AQ40*AQ$3)</f>
        <v xml:space="preserve"> </v>
      </c>
      <c r="AR93" s="125">
        <f t="shared" ca="1" si="71"/>
        <v>0</v>
      </c>
      <c r="AS93" s="125">
        <f t="shared" ca="1" si="71"/>
        <v>0</v>
      </c>
      <c r="AT93" s="125">
        <f t="shared" ca="1" si="71"/>
        <v>0</v>
      </c>
      <c r="AU93" s="125">
        <f t="shared" ca="1" si="71"/>
        <v>0</v>
      </c>
      <c r="AV93" s="125">
        <f t="shared" ca="1" si="71"/>
        <v>0</v>
      </c>
      <c r="AW93" s="125">
        <f t="shared" ca="1" si="71"/>
        <v>0</v>
      </c>
      <c r="AX93" s="125">
        <f t="shared" ca="1" si="71"/>
        <v>0</v>
      </c>
      <c r="AY93" s="125">
        <f t="shared" ca="1" si="71"/>
        <v>0</v>
      </c>
      <c r="AZ93" s="125">
        <f t="shared" ca="1" si="71"/>
        <v>0</v>
      </c>
      <c r="BA93" s="125">
        <f t="shared" ca="1" si="71"/>
        <v>0</v>
      </c>
      <c r="BB93" s="125">
        <f t="shared" ca="1" si="71"/>
        <v>0</v>
      </c>
      <c r="BC93" s="125">
        <f t="shared" ca="1" si="71"/>
        <v>0</v>
      </c>
      <c r="BD93" s="125">
        <f t="shared" ca="1" si="71"/>
        <v>0</v>
      </c>
      <c r="BE93" s="125">
        <f t="shared" ca="1" si="71"/>
        <v>0</v>
      </c>
      <c r="BF93" s="125">
        <f t="shared" ca="1" si="71"/>
        <v>0</v>
      </c>
      <c r="BG93" s="125">
        <f t="shared" ca="1" si="71"/>
        <v>0</v>
      </c>
      <c r="BH93" s="125">
        <f t="shared" ca="1" si="71"/>
        <v>0</v>
      </c>
    </row>
    <row r="94" spans="1:60">
      <c r="A94" s="104"/>
      <c r="B94" s="104"/>
      <c r="C94" s="104"/>
      <c r="D94" s="104"/>
      <c r="E94" s="104" t="s">
        <v>229</v>
      </c>
      <c r="F94" s="104">
        <f ca="1">OFFSET('Primary inputs Alt'!$E$12,0,'Calculations Alt'!$D41-1)</f>
        <v>0</v>
      </c>
      <c r="G94" s="104"/>
      <c r="H94" s="125">
        <f t="shared" si="3"/>
        <v>0</v>
      </c>
      <c r="I94" s="125">
        <f t="shared" si="4"/>
        <v>0</v>
      </c>
      <c r="J94" s="125">
        <f t="shared" ca="1" si="5"/>
        <v>0</v>
      </c>
      <c r="K94" s="125" t="str">
        <f t="shared" ref="K94:AP94" si="72">IF(K$2-$K$2&lt;$D41-1," ",K41*K$3)</f>
        <v xml:space="preserve"> </v>
      </c>
      <c r="L94" s="125" t="str">
        <f t="shared" si="72"/>
        <v xml:space="preserve"> </v>
      </c>
      <c r="M94" s="125" t="str">
        <f t="shared" si="72"/>
        <v xml:space="preserve"> </v>
      </c>
      <c r="N94" s="125" t="str">
        <f t="shared" si="72"/>
        <v xml:space="preserve"> </v>
      </c>
      <c r="O94" s="125" t="str">
        <f t="shared" si="72"/>
        <v xml:space="preserve"> </v>
      </c>
      <c r="P94" s="125" t="str">
        <f t="shared" si="72"/>
        <v xml:space="preserve"> </v>
      </c>
      <c r="Q94" s="125" t="str">
        <f t="shared" si="72"/>
        <v xml:space="preserve"> </v>
      </c>
      <c r="R94" s="125" t="str">
        <f t="shared" si="72"/>
        <v xml:space="preserve"> </v>
      </c>
      <c r="S94" s="125" t="str">
        <f t="shared" si="72"/>
        <v xml:space="preserve"> </v>
      </c>
      <c r="T94" s="125" t="str">
        <f t="shared" si="72"/>
        <v xml:space="preserve"> </v>
      </c>
      <c r="U94" s="125" t="str">
        <f t="shared" si="72"/>
        <v xml:space="preserve"> </v>
      </c>
      <c r="V94" s="125" t="str">
        <f t="shared" si="72"/>
        <v xml:space="preserve"> </v>
      </c>
      <c r="W94" s="125" t="str">
        <f t="shared" si="72"/>
        <v xml:space="preserve"> </v>
      </c>
      <c r="X94" s="125" t="str">
        <f t="shared" si="72"/>
        <v xml:space="preserve"> </v>
      </c>
      <c r="Y94" s="125" t="str">
        <f t="shared" si="72"/>
        <v xml:space="preserve"> </v>
      </c>
      <c r="Z94" s="125" t="str">
        <f t="shared" si="72"/>
        <v xml:space="preserve"> </v>
      </c>
      <c r="AA94" s="125" t="str">
        <f t="shared" si="72"/>
        <v xml:space="preserve"> </v>
      </c>
      <c r="AB94" s="125" t="str">
        <f t="shared" si="72"/>
        <v xml:space="preserve"> </v>
      </c>
      <c r="AC94" s="125" t="str">
        <f t="shared" si="72"/>
        <v xml:space="preserve"> </v>
      </c>
      <c r="AD94" s="125" t="str">
        <f t="shared" si="72"/>
        <v xml:space="preserve"> </v>
      </c>
      <c r="AE94" s="125" t="str">
        <f t="shared" si="72"/>
        <v xml:space="preserve"> </v>
      </c>
      <c r="AF94" s="125" t="str">
        <f t="shared" si="72"/>
        <v xml:space="preserve"> </v>
      </c>
      <c r="AG94" s="125" t="str">
        <f t="shared" si="72"/>
        <v xml:space="preserve"> </v>
      </c>
      <c r="AH94" s="125" t="str">
        <f t="shared" si="72"/>
        <v xml:space="preserve"> </v>
      </c>
      <c r="AI94" s="125" t="str">
        <f t="shared" si="72"/>
        <v xml:space="preserve"> </v>
      </c>
      <c r="AJ94" s="125" t="str">
        <f t="shared" si="72"/>
        <v xml:space="preserve"> </v>
      </c>
      <c r="AK94" s="125" t="str">
        <f t="shared" si="72"/>
        <v xml:space="preserve"> </v>
      </c>
      <c r="AL94" s="125" t="str">
        <f t="shared" si="72"/>
        <v xml:space="preserve"> </v>
      </c>
      <c r="AM94" s="125" t="str">
        <f t="shared" si="72"/>
        <v xml:space="preserve"> </v>
      </c>
      <c r="AN94" s="125" t="str">
        <f t="shared" si="72"/>
        <v xml:space="preserve"> </v>
      </c>
      <c r="AO94" s="125" t="str">
        <f t="shared" si="72"/>
        <v xml:space="preserve"> </v>
      </c>
      <c r="AP94" s="125" t="str">
        <f t="shared" si="72"/>
        <v xml:space="preserve"> </v>
      </c>
      <c r="AQ94" s="125" t="str">
        <f t="shared" ref="AQ94:BH94" si="73">IF(AQ$2-$K$2&lt;$D41-1," ",AQ41*AQ$3)</f>
        <v xml:space="preserve"> </v>
      </c>
      <c r="AR94" s="125" t="str">
        <f t="shared" si="73"/>
        <v xml:space="preserve"> </v>
      </c>
      <c r="AS94" s="125">
        <f t="shared" ca="1" si="73"/>
        <v>0</v>
      </c>
      <c r="AT94" s="125">
        <f t="shared" ca="1" si="73"/>
        <v>0</v>
      </c>
      <c r="AU94" s="125">
        <f t="shared" ca="1" si="73"/>
        <v>0</v>
      </c>
      <c r="AV94" s="125">
        <f t="shared" ca="1" si="73"/>
        <v>0</v>
      </c>
      <c r="AW94" s="125">
        <f t="shared" ca="1" si="73"/>
        <v>0</v>
      </c>
      <c r="AX94" s="125">
        <f t="shared" ca="1" si="73"/>
        <v>0</v>
      </c>
      <c r="AY94" s="125">
        <f t="shared" ca="1" si="73"/>
        <v>0</v>
      </c>
      <c r="AZ94" s="125">
        <f t="shared" ca="1" si="73"/>
        <v>0</v>
      </c>
      <c r="BA94" s="125">
        <f t="shared" ca="1" si="73"/>
        <v>0</v>
      </c>
      <c r="BB94" s="125">
        <f t="shared" ca="1" si="73"/>
        <v>0</v>
      </c>
      <c r="BC94" s="125">
        <f t="shared" ca="1" si="73"/>
        <v>0</v>
      </c>
      <c r="BD94" s="125">
        <f t="shared" ca="1" si="73"/>
        <v>0</v>
      </c>
      <c r="BE94" s="125">
        <f t="shared" ca="1" si="73"/>
        <v>0</v>
      </c>
      <c r="BF94" s="125">
        <f t="shared" ca="1" si="73"/>
        <v>0</v>
      </c>
      <c r="BG94" s="125">
        <f t="shared" ca="1" si="73"/>
        <v>0</v>
      </c>
      <c r="BH94" s="125">
        <f t="shared" ca="1" si="73"/>
        <v>0</v>
      </c>
    </row>
    <row r="95" spans="1:60">
      <c r="A95" s="104"/>
      <c r="B95" s="104"/>
      <c r="C95" s="104"/>
      <c r="D95" s="104"/>
      <c r="E95" s="104" t="s">
        <v>230</v>
      </c>
      <c r="F95" s="104">
        <f ca="1">OFFSET('Primary inputs Alt'!$E$12,0,'Calculations Alt'!$D42-1)</f>
        <v>0</v>
      </c>
      <c r="G95" s="104"/>
      <c r="H95" s="125">
        <f t="shared" si="3"/>
        <v>0</v>
      </c>
      <c r="I95" s="125">
        <f t="shared" si="4"/>
        <v>0</v>
      </c>
      <c r="J95" s="125">
        <f t="shared" ca="1" si="5"/>
        <v>0</v>
      </c>
      <c r="K95" s="125" t="str">
        <f t="shared" ref="K95:AP95" si="74">IF(K$2-$K$2&lt;$D42-1," ",K42*K$3)</f>
        <v xml:space="preserve"> </v>
      </c>
      <c r="L95" s="125" t="str">
        <f t="shared" si="74"/>
        <v xml:space="preserve"> </v>
      </c>
      <c r="M95" s="125" t="str">
        <f t="shared" si="74"/>
        <v xml:space="preserve"> </v>
      </c>
      <c r="N95" s="125" t="str">
        <f t="shared" si="74"/>
        <v xml:space="preserve"> </v>
      </c>
      <c r="O95" s="125" t="str">
        <f t="shared" si="74"/>
        <v xml:space="preserve"> </v>
      </c>
      <c r="P95" s="125" t="str">
        <f t="shared" si="74"/>
        <v xml:space="preserve"> </v>
      </c>
      <c r="Q95" s="125" t="str">
        <f t="shared" si="74"/>
        <v xml:space="preserve"> </v>
      </c>
      <c r="R95" s="125" t="str">
        <f t="shared" si="74"/>
        <v xml:space="preserve"> </v>
      </c>
      <c r="S95" s="125" t="str">
        <f t="shared" si="74"/>
        <v xml:space="preserve"> </v>
      </c>
      <c r="T95" s="125" t="str">
        <f t="shared" si="74"/>
        <v xml:space="preserve"> </v>
      </c>
      <c r="U95" s="125" t="str">
        <f t="shared" si="74"/>
        <v xml:space="preserve"> </v>
      </c>
      <c r="V95" s="125" t="str">
        <f t="shared" si="74"/>
        <v xml:space="preserve"> </v>
      </c>
      <c r="W95" s="125" t="str">
        <f t="shared" si="74"/>
        <v xml:space="preserve"> </v>
      </c>
      <c r="X95" s="125" t="str">
        <f t="shared" si="74"/>
        <v xml:space="preserve"> </v>
      </c>
      <c r="Y95" s="125" t="str">
        <f t="shared" si="74"/>
        <v xml:space="preserve"> </v>
      </c>
      <c r="Z95" s="125" t="str">
        <f t="shared" si="74"/>
        <v xml:space="preserve"> </v>
      </c>
      <c r="AA95" s="125" t="str">
        <f t="shared" si="74"/>
        <v xml:space="preserve"> </v>
      </c>
      <c r="AB95" s="125" t="str">
        <f t="shared" si="74"/>
        <v xml:space="preserve"> </v>
      </c>
      <c r="AC95" s="125" t="str">
        <f t="shared" si="74"/>
        <v xml:space="preserve"> </v>
      </c>
      <c r="AD95" s="125" t="str">
        <f t="shared" si="74"/>
        <v xml:space="preserve"> </v>
      </c>
      <c r="AE95" s="125" t="str">
        <f t="shared" si="74"/>
        <v xml:space="preserve"> </v>
      </c>
      <c r="AF95" s="125" t="str">
        <f t="shared" si="74"/>
        <v xml:space="preserve"> </v>
      </c>
      <c r="AG95" s="125" t="str">
        <f t="shared" si="74"/>
        <v xml:space="preserve"> </v>
      </c>
      <c r="AH95" s="125" t="str">
        <f t="shared" si="74"/>
        <v xml:space="preserve"> </v>
      </c>
      <c r="AI95" s="125" t="str">
        <f t="shared" si="74"/>
        <v xml:space="preserve"> </v>
      </c>
      <c r="AJ95" s="125" t="str">
        <f t="shared" si="74"/>
        <v xml:space="preserve"> </v>
      </c>
      <c r="AK95" s="125" t="str">
        <f t="shared" si="74"/>
        <v xml:space="preserve"> </v>
      </c>
      <c r="AL95" s="125" t="str">
        <f t="shared" si="74"/>
        <v xml:space="preserve"> </v>
      </c>
      <c r="AM95" s="125" t="str">
        <f t="shared" si="74"/>
        <v xml:space="preserve"> </v>
      </c>
      <c r="AN95" s="125" t="str">
        <f t="shared" si="74"/>
        <v xml:space="preserve"> </v>
      </c>
      <c r="AO95" s="125" t="str">
        <f t="shared" si="74"/>
        <v xml:space="preserve"> </v>
      </c>
      <c r="AP95" s="125" t="str">
        <f t="shared" si="74"/>
        <v xml:space="preserve"> </v>
      </c>
      <c r="AQ95" s="125" t="str">
        <f t="shared" ref="AQ95:BH95" si="75">IF(AQ$2-$K$2&lt;$D42-1," ",AQ42*AQ$3)</f>
        <v xml:space="preserve"> </v>
      </c>
      <c r="AR95" s="125" t="str">
        <f t="shared" si="75"/>
        <v xml:space="preserve"> </v>
      </c>
      <c r="AS95" s="125" t="str">
        <f t="shared" si="75"/>
        <v xml:space="preserve"> </v>
      </c>
      <c r="AT95" s="125">
        <f t="shared" ca="1" si="75"/>
        <v>0</v>
      </c>
      <c r="AU95" s="125">
        <f t="shared" ca="1" si="75"/>
        <v>0</v>
      </c>
      <c r="AV95" s="125">
        <f t="shared" ca="1" si="75"/>
        <v>0</v>
      </c>
      <c r="AW95" s="125">
        <f t="shared" ca="1" si="75"/>
        <v>0</v>
      </c>
      <c r="AX95" s="125">
        <f t="shared" ca="1" si="75"/>
        <v>0</v>
      </c>
      <c r="AY95" s="125">
        <f t="shared" ca="1" si="75"/>
        <v>0</v>
      </c>
      <c r="AZ95" s="125">
        <f t="shared" ca="1" si="75"/>
        <v>0</v>
      </c>
      <c r="BA95" s="125">
        <f t="shared" ca="1" si="75"/>
        <v>0</v>
      </c>
      <c r="BB95" s="125">
        <f t="shared" ca="1" si="75"/>
        <v>0</v>
      </c>
      <c r="BC95" s="125">
        <f t="shared" ca="1" si="75"/>
        <v>0</v>
      </c>
      <c r="BD95" s="125">
        <f t="shared" ca="1" si="75"/>
        <v>0</v>
      </c>
      <c r="BE95" s="125">
        <f t="shared" ca="1" si="75"/>
        <v>0</v>
      </c>
      <c r="BF95" s="125">
        <f t="shared" ca="1" si="75"/>
        <v>0</v>
      </c>
      <c r="BG95" s="125">
        <f t="shared" ca="1" si="75"/>
        <v>0</v>
      </c>
      <c r="BH95" s="125">
        <f t="shared" ca="1" si="75"/>
        <v>0</v>
      </c>
    </row>
    <row r="96" spans="1:60">
      <c r="A96" s="104"/>
      <c r="B96" s="104"/>
      <c r="C96" s="104"/>
      <c r="D96" s="104"/>
      <c r="E96" s="104" t="s">
        <v>231</v>
      </c>
      <c r="F96" s="104">
        <f ca="1">OFFSET('Primary inputs Alt'!$E$12,0,'Calculations Alt'!$D43-1)</f>
        <v>0</v>
      </c>
      <c r="G96" s="104"/>
      <c r="H96" s="125">
        <f t="shared" si="3"/>
        <v>0</v>
      </c>
      <c r="I96" s="125">
        <f t="shared" si="4"/>
        <v>0</v>
      </c>
      <c r="J96" s="125">
        <f t="shared" ca="1" si="5"/>
        <v>0</v>
      </c>
      <c r="K96" s="125" t="str">
        <f t="shared" ref="K96:AP96" si="76">IF(K$2-$K$2&lt;$D43-1," ",K43*K$3)</f>
        <v xml:space="preserve"> </v>
      </c>
      <c r="L96" s="125" t="str">
        <f t="shared" si="76"/>
        <v xml:space="preserve"> </v>
      </c>
      <c r="M96" s="125" t="str">
        <f t="shared" si="76"/>
        <v xml:space="preserve"> </v>
      </c>
      <c r="N96" s="125" t="str">
        <f t="shared" si="76"/>
        <v xml:space="preserve"> </v>
      </c>
      <c r="O96" s="125" t="str">
        <f t="shared" si="76"/>
        <v xml:space="preserve"> </v>
      </c>
      <c r="P96" s="125" t="str">
        <f t="shared" si="76"/>
        <v xml:space="preserve"> </v>
      </c>
      <c r="Q96" s="125" t="str">
        <f t="shared" si="76"/>
        <v xml:space="preserve"> </v>
      </c>
      <c r="R96" s="125" t="str">
        <f t="shared" si="76"/>
        <v xml:space="preserve"> </v>
      </c>
      <c r="S96" s="125" t="str">
        <f t="shared" si="76"/>
        <v xml:space="preserve"> </v>
      </c>
      <c r="T96" s="125" t="str">
        <f t="shared" si="76"/>
        <v xml:space="preserve"> </v>
      </c>
      <c r="U96" s="125" t="str">
        <f t="shared" si="76"/>
        <v xml:space="preserve"> </v>
      </c>
      <c r="V96" s="125" t="str">
        <f t="shared" si="76"/>
        <v xml:space="preserve"> </v>
      </c>
      <c r="W96" s="125" t="str">
        <f t="shared" si="76"/>
        <v xml:space="preserve"> </v>
      </c>
      <c r="X96" s="125" t="str">
        <f t="shared" si="76"/>
        <v xml:space="preserve"> </v>
      </c>
      <c r="Y96" s="125" t="str">
        <f t="shared" si="76"/>
        <v xml:space="preserve"> </v>
      </c>
      <c r="Z96" s="125" t="str">
        <f t="shared" si="76"/>
        <v xml:space="preserve"> </v>
      </c>
      <c r="AA96" s="125" t="str">
        <f t="shared" si="76"/>
        <v xml:space="preserve"> </v>
      </c>
      <c r="AB96" s="125" t="str">
        <f t="shared" si="76"/>
        <v xml:space="preserve"> </v>
      </c>
      <c r="AC96" s="125" t="str">
        <f t="shared" si="76"/>
        <v xml:space="preserve"> </v>
      </c>
      <c r="AD96" s="125" t="str">
        <f t="shared" si="76"/>
        <v xml:space="preserve"> </v>
      </c>
      <c r="AE96" s="125" t="str">
        <f t="shared" si="76"/>
        <v xml:space="preserve"> </v>
      </c>
      <c r="AF96" s="125" t="str">
        <f t="shared" si="76"/>
        <v xml:space="preserve"> </v>
      </c>
      <c r="AG96" s="125" t="str">
        <f t="shared" si="76"/>
        <v xml:space="preserve"> </v>
      </c>
      <c r="AH96" s="125" t="str">
        <f t="shared" si="76"/>
        <v xml:space="preserve"> </v>
      </c>
      <c r="AI96" s="125" t="str">
        <f t="shared" si="76"/>
        <v xml:space="preserve"> </v>
      </c>
      <c r="AJ96" s="125" t="str">
        <f t="shared" si="76"/>
        <v xml:space="preserve"> </v>
      </c>
      <c r="AK96" s="125" t="str">
        <f t="shared" si="76"/>
        <v xml:space="preserve"> </v>
      </c>
      <c r="AL96" s="125" t="str">
        <f t="shared" si="76"/>
        <v xml:space="preserve"> </v>
      </c>
      <c r="AM96" s="125" t="str">
        <f t="shared" si="76"/>
        <v xml:space="preserve"> </v>
      </c>
      <c r="AN96" s="125" t="str">
        <f t="shared" si="76"/>
        <v xml:space="preserve"> </v>
      </c>
      <c r="AO96" s="125" t="str">
        <f t="shared" si="76"/>
        <v xml:space="preserve"> </v>
      </c>
      <c r="AP96" s="125" t="str">
        <f t="shared" si="76"/>
        <v xml:space="preserve"> </v>
      </c>
      <c r="AQ96" s="125" t="str">
        <f t="shared" ref="AQ96:BH96" si="77">IF(AQ$2-$K$2&lt;$D43-1," ",AQ43*AQ$3)</f>
        <v xml:space="preserve"> </v>
      </c>
      <c r="AR96" s="125" t="str">
        <f t="shared" si="77"/>
        <v xml:space="preserve"> </v>
      </c>
      <c r="AS96" s="125" t="str">
        <f t="shared" si="77"/>
        <v xml:space="preserve"> </v>
      </c>
      <c r="AT96" s="125" t="str">
        <f t="shared" si="77"/>
        <v xml:space="preserve"> </v>
      </c>
      <c r="AU96" s="125">
        <f t="shared" ca="1" si="77"/>
        <v>0</v>
      </c>
      <c r="AV96" s="125">
        <f t="shared" ca="1" si="77"/>
        <v>0</v>
      </c>
      <c r="AW96" s="125">
        <f t="shared" ca="1" si="77"/>
        <v>0</v>
      </c>
      <c r="AX96" s="125">
        <f t="shared" ca="1" si="77"/>
        <v>0</v>
      </c>
      <c r="AY96" s="125">
        <f t="shared" ca="1" si="77"/>
        <v>0</v>
      </c>
      <c r="AZ96" s="125">
        <f t="shared" ca="1" si="77"/>
        <v>0</v>
      </c>
      <c r="BA96" s="125">
        <f t="shared" ca="1" si="77"/>
        <v>0</v>
      </c>
      <c r="BB96" s="125">
        <f t="shared" ca="1" si="77"/>
        <v>0</v>
      </c>
      <c r="BC96" s="125">
        <f t="shared" ca="1" si="77"/>
        <v>0</v>
      </c>
      <c r="BD96" s="125">
        <f t="shared" ca="1" si="77"/>
        <v>0</v>
      </c>
      <c r="BE96" s="125">
        <f t="shared" ca="1" si="77"/>
        <v>0</v>
      </c>
      <c r="BF96" s="125">
        <f t="shared" ca="1" si="77"/>
        <v>0</v>
      </c>
      <c r="BG96" s="125">
        <f t="shared" ca="1" si="77"/>
        <v>0</v>
      </c>
      <c r="BH96" s="125">
        <f t="shared" ca="1" si="77"/>
        <v>0</v>
      </c>
    </row>
    <row r="97" spans="1:60">
      <c r="A97" s="104"/>
      <c r="B97" s="104"/>
      <c r="C97" s="104"/>
      <c r="D97" s="104"/>
      <c r="E97" s="104" t="s">
        <v>232</v>
      </c>
      <c r="F97" s="104">
        <f ca="1">OFFSET('Primary inputs Alt'!$E$12,0,'Calculations Alt'!$D44-1)</f>
        <v>0</v>
      </c>
      <c r="G97" s="104"/>
      <c r="H97" s="125">
        <f t="shared" si="3"/>
        <v>0</v>
      </c>
      <c r="I97" s="125">
        <f t="shared" si="4"/>
        <v>0</v>
      </c>
      <c r="J97" s="125">
        <f t="shared" ca="1" si="5"/>
        <v>0</v>
      </c>
      <c r="K97" s="125" t="str">
        <f t="shared" ref="K97:AP97" si="78">IF(K$2-$K$2&lt;$D44-1," ",K44*K$3)</f>
        <v xml:space="preserve"> </v>
      </c>
      <c r="L97" s="125" t="str">
        <f t="shared" si="78"/>
        <v xml:space="preserve"> </v>
      </c>
      <c r="M97" s="125" t="str">
        <f t="shared" si="78"/>
        <v xml:space="preserve"> </v>
      </c>
      <c r="N97" s="125" t="str">
        <f t="shared" si="78"/>
        <v xml:space="preserve"> </v>
      </c>
      <c r="O97" s="125" t="str">
        <f t="shared" si="78"/>
        <v xml:space="preserve"> </v>
      </c>
      <c r="P97" s="125" t="str">
        <f t="shared" si="78"/>
        <v xml:space="preserve"> </v>
      </c>
      <c r="Q97" s="125" t="str">
        <f t="shared" si="78"/>
        <v xml:space="preserve"> </v>
      </c>
      <c r="R97" s="125" t="str">
        <f t="shared" si="78"/>
        <v xml:space="preserve"> </v>
      </c>
      <c r="S97" s="125" t="str">
        <f t="shared" si="78"/>
        <v xml:space="preserve"> </v>
      </c>
      <c r="T97" s="125" t="str">
        <f t="shared" si="78"/>
        <v xml:space="preserve"> </v>
      </c>
      <c r="U97" s="125" t="str">
        <f t="shared" si="78"/>
        <v xml:space="preserve"> </v>
      </c>
      <c r="V97" s="125" t="str">
        <f t="shared" si="78"/>
        <v xml:space="preserve"> </v>
      </c>
      <c r="W97" s="125" t="str">
        <f t="shared" si="78"/>
        <v xml:space="preserve"> </v>
      </c>
      <c r="X97" s="125" t="str">
        <f t="shared" si="78"/>
        <v xml:space="preserve"> </v>
      </c>
      <c r="Y97" s="125" t="str">
        <f t="shared" si="78"/>
        <v xml:space="preserve"> </v>
      </c>
      <c r="Z97" s="125" t="str">
        <f t="shared" si="78"/>
        <v xml:space="preserve"> </v>
      </c>
      <c r="AA97" s="125" t="str">
        <f t="shared" si="78"/>
        <v xml:space="preserve"> </v>
      </c>
      <c r="AB97" s="125" t="str">
        <f t="shared" si="78"/>
        <v xml:space="preserve"> </v>
      </c>
      <c r="AC97" s="125" t="str">
        <f t="shared" si="78"/>
        <v xml:space="preserve"> </v>
      </c>
      <c r="AD97" s="125" t="str">
        <f t="shared" si="78"/>
        <v xml:space="preserve"> </v>
      </c>
      <c r="AE97" s="125" t="str">
        <f t="shared" si="78"/>
        <v xml:space="preserve"> </v>
      </c>
      <c r="AF97" s="125" t="str">
        <f t="shared" si="78"/>
        <v xml:space="preserve"> </v>
      </c>
      <c r="AG97" s="125" t="str">
        <f t="shared" si="78"/>
        <v xml:space="preserve"> </v>
      </c>
      <c r="AH97" s="125" t="str">
        <f t="shared" si="78"/>
        <v xml:space="preserve"> </v>
      </c>
      <c r="AI97" s="125" t="str">
        <f t="shared" si="78"/>
        <v xml:space="preserve"> </v>
      </c>
      <c r="AJ97" s="125" t="str">
        <f t="shared" si="78"/>
        <v xml:space="preserve"> </v>
      </c>
      <c r="AK97" s="125" t="str">
        <f t="shared" si="78"/>
        <v xml:space="preserve"> </v>
      </c>
      <c r="AL97" s="125" t="str">
        <f t="shared" si="78"/>
        <v xml:space="preserve"> </v>
      </c>
      <c r="AM97" s="125" t="str">
        <f t="shared" si="78"/>
        <v xml:space="preserve"> </v>
      </c>
      <c r="AN97" s="125" t="str">
        <f t="shared" si="78"/>
        <v xml:space="preserve"> </v>
      </c>
      <c r="AO97" s="125" t="str">
        <f t="shared" si="78"/>
        <v xml:space="preserve"> </v>
      </c>
      <c r="AP97" s="125" t="str">
        <f t="shared" si="78"/>
        <v xml:space="preserve"> </v>
      </c>
      <c r="AQ97" s="125" t="str">
        <f t="shared" ref="AQ97:BH97" si="79">IF(AQ$2-$K$2&lt;$D44-1," ",AQ44*AQ$3)</f>
        <v xml:space="preserve"> </v>
      </c>
      <c r="AR97" s="125" t="str">
        <f t="shared" si="79"/>
        <v xml:space="preserve"> </v>
      </c>
      <c r="AS97" s="125" t="str">
        <f t="shared" si="79"/>
        <v xml:space="preserve"> </v>
      </c>
      <c r="AT97" s="125" t="str">
        <f t="shared" si="79"/>
        <v xml:space="preserve"> </v>
      </c>
      <c r="AU97" s="125" t="str">
        <f t="shared" si="79"/>
        <v xml:space="preserve"> </v>
      </c>
      <c r="AV97" s="125">
        <f t="shared" ca="1" si="79"/>
        <v>0</v>
      </c>
      <c r="AW97" s="125">
        <f t="shared" ca="1" si="79"/>
        <v>0</v>
      </c>
      <c r="AX97" s="125">
        <f t="shared" ca="1" si="79"/>
        <v>0</v>
      </c>
      <c r="AY97" s="125">
        <f t="shared" ca="1" si="79"/>
        <v>0</v>
      </c>
      <c r="AZ97" s="125">
        <f t="shared" ca="1" si="79"/>
        <v>0</v>
      </c>
      <c r="BA97" s="125">
        <f t="shared" ca="1" si="79"/>
        <v>0</v>
      </c>
      <c r="BB97" s="125">
        <f t="shared" ca="1" si="79"/>
        <v>0</v>
      </c>
      <c r="BC97" s="125">
        <f t="shared" ca="1" si="79"/>
        <v>0</v>
      </c>
      <c r="BD97" s="125">
        <f t="shared" ca="1" si="79"/>
        <v>0</v>
      </c>
      <c r="BE97" s="125">
        <f t="shared" ca="1" si="79"/>
        <v>0</v>
      </c>
      <c r="BF97" s="125">
        <f t="shared" ca="1" si="79"/>
        <v>0</v>
      </c>
      <c r="BG97" s="125">
        <f t="shared" ca="1" si="79"/>
        <v>0</v>
      </c>
      <c r="BH97" s="125">
        <f t="shared" ca="1" si="79"/>
        <v>0</v>
      </c>
    </row>
    <row r="98" spans="1:60">
      <c r="A98" s="104"/>
      <c r="B98" s="104"/>
      <c r="C98" s="104"/>
      <c r="D98" s="104"/>
      <c r="E98" s="104" t="s">
        <v>233</v>
      </c>
      <c r="F98" s="104">
        <f ca="1">OFFSET('Primary inputs Alt'!$E$12,0,'Calculations Alt'!$D45-1)</f>
        <v>0</v>
      </c>
      <c r="G98" s="104"/>
      <c r="H98" s="125">
        <f t="shared" si="3"/>
        <v>0</v>
      </c>
      <c r="I98" s="125">
        <f t="shared" si="4"/>
        <v>0</v>
      </c>
      <c r="J98" s="125">
        <f t="shared" ca="1" si="5"/>
        <v>0</v>
      </c>
      <c r="K98" s="125" t="str">
        <f t="shared" ref="K98:AP98" si="80">IF(K$2-$K$2&lt;$D45-1," ",K45*K$3)</f>
        <v xml:space="preserve"> </v>
      </c>
      <c r="L98" s="125" t="str">
        <f t="shared" si="80"/>
        <v xml:space="preserve"> </v>
      </c>
      <c r="M98" s="125" t="str">
        <f t="shared" si="80"/>
        <v xml:space="preserve"> </v>
      </c>
      <c r="N98" s="125" t="str">
        <f t="shared" si="80"/>
        <v xml:space="preserve"> </v>
      </c>
      <c r="O98" s="125" t="str">
        <f t="shared" si="80"/>
        <v xml:space="preserve"> </v>
      </c>
      <c r="P98" s="125" t="str">
        <f t="shared" si="80"/>
        <v xml:space="preserve"> </v>
      </c>
      <c r="Q98" s="125" t="str">
        <f t="shared" si="80"/>
        <v xml:space="preserve"> </v>
      </c>
      <c r="R98" s="125" t="str">
        <f t="shared" si="80"/>
        <v xml:space="preserve"> </v>
      </c>
      <c r="S98" s="125" t="str">
        <f t="shared" si="80"/>
        <v xml:space="preserve"> </v>
      </c>
      <c r="T98" s="125" t="str">
        <f t="shared" si="80"/>
        <v xml:space="preserve"> </v>
      </c>
      <c r="U98" s="125" t="str">
        <f t="shared" si="80"/>
        <v xml:space="preserve"> </v>
      </c>
      <c r="V98" s="125" t="str">
        <f t="shared" si="80"/>
        <v xml:space="preserve"> </v>
      </c>
      <c r="W98" s="125" t="str">
        <f t="shared" si="80"/>
        <v xml:space="preserve"> </v>
      </c>
      <c r="X98" s="125" t="str">
        <f t="shared" si="80"/>
        <v xml:space="preserve"> </v>
      </c>
      <c r="Y98" s="125" t="str">
        <f t="shared" si="80"/>
        <v xml:space="preserve"> </v>
      </c>
      <c r="Z98" s="125" t="str">
        <f t="shared" si="80"/>
        <v xml:space="preserve"> </v>
      </c>
      <c r="AA98" s="125" t="str">
        <f t="shared" si="80"/>
        <v xml:space="preserve"> </v>
      </c>
      <c r="AB98" s="125" t="str">
        <f t="shared" si="80"/>
        <v xml:space="preserve"> </v>
      </c>
      <c r="AC98" s="125" t="str">
        <f t="shared" si="80"/>
        <v xml:space="preserve"> </v>
      </c>
      <c r="AD98" s="125" t="str">
        <f t="shared" si="80"/>
        <v xml:space="preserve"> </v>
      </c>
      <c r="AE98" s="125" t="str">
        <f t="shared" si="80"/>
        <v xml:space="preserve"> </v>
      </c>
      <c r="AF98" s="125" t="str">
        <f t="shared" si="80"/>
        <v xml:space="preserve"> </v>
      </c>
      <c r="AG98" s="125" t="str">
        <f t="shared" si="80"/>
        <v xml:space="preserve"> </v>
      </c>
      <c r="AH98" s="125" t="str">
        <f t="shared" si="80"/>
        <v xml:space="preserve"> </v>
      </c>
      <c r="AI98" s="125" t="str">
        <f t="shared" si="80"/>
        <v xml:space="preserve"> </v>
      </c>
      <c r="AJ98" s="125" t="str">
        <f t="shared" si="80"/>
        <v xml:space="preserve"> </v>
      </c>
      <c r="AK98" s="125" t="str">
        <f t="shared" si="80"/>
        <v xml:space="preserve"> </v>
      </c>
      <c r="AL98" s="125" t="str">
        <f t="shared" si="80"/>
        <v xml:space="preserve"> </v>
      </c>
      <c r="AM98" s="125" t="str">
        <f t="shared" si="80"/>
        <v xml:space="preserve"> </v>
      </c>
      <c r="AN98" s="125" t="str">
        <f t="shared" si="80"/>
        <v xml:space="preserve"> </v>
      </c>
      <c r="AO98" s="125" t="str">
        <f t="shared" si="80"/>
        <v xml:space="preserve"> </v>
      </c>
      <c r="AP98" s="125" t="str">
        <f t="shared" si="80"/>
        <v xml:space="preserve"> </v>
      </c>
      <c r="AQ98" s="125" t="str">
        <f t="shared" ref="AQ98:BH98" si="81">IF(AQ$2-$K$2&lt;$D45-1," ",AQ45*AQ$3)</f>
        <v xml:space="preserve"> </v>
      </c>
      <c r="AR98" s="125" t="str">
        <f t="shared" si="81"/>
        <v xml:space="preserve"> </v>
      </c>
      <c r="AS98" s="125" t="str">
        <f t="shared" si="81"/>
        <v xml:space="preserve"> </v>
      </c>
      <c r="AT98" s="125" t="str">
        <f t="shared" si="81"/>
        <v xml:space="preserve"> </v>
      </c>
      <c r="AU98" s="125" t="str">
        <f t="shared" si="81"/>
        <v xml:space="preserve"> </v>
      </c>
      <c r="AV98" s="125" t="str">
        <f t="shared" si="81"/>
        <v xml:space="preserve"> </v>
      </c>
      <c r="AW98" s="125">
        <f t="shared" ca="1" si="81"/>
        <v>0</v>
      </c>
      <c r="AX98" s="125">
        <f t="shared" ca="1" si="81"/>
        <v>0</v>
      </c>
      <c r="AY98" s="125">
        <f t="shared" ca="1" si="81"/>
        <v>0</v>
      </c>
      <c r="AZ98" s="125">
        <f t="shared" ca="1" si="81"/>
        <v>0</v>
      </c>
      <c r="BA98" s="125">
        <f t="shared" ca="1" si="81"/>
        <v>0</v>
      </c>
      <c r="BB98" s="125">
        <f t="shared" ca="1" si="81"/>
        <v>0</v>
      </c>
      <c r="BC98" s="125">
        <f t="shared" ca="1" si="81"/>
        <v>0</v>
      </c>
      <c r="BD98" s="125">
        <f t="shared" ca="1" si="81"/>
        <v>0</v>
      </c>
      <c r="BE98" s="125">
        <f t="shared" ca="1" si="81"/>
        <v>0</v>
      </c>
      <c r="BF98" s="125">
        <f t="shared" ca="1" si="81"/>
        <v>0</v>
      </c>
      <c r="BG98" s="125">
        <f t="shared" ca="1" si="81"/>
        <v>0</v>
      </c>
      <c r="BH98" s="125">
        <f t="shared" ca="1" si="81"/>
        <v>0</v>
      </c>
    </row>
    <row r="99" spans="1:60">
      <c r="A99" s="104"/>
      <c r="B99" s="104"/>
      <c r="C99" s="104"/>
      <c r="D99" s="104"/>
      <c r="E99" s="104" t="s">
        <v>234</v>
      </c>
      <c r="F99" s="104">
        <f ca="1">OFFSET('Primary inputs Alt'!$E$12,0,'Calculations Alt'!$D46-1)</f>
        <v>0</v>
      </c>
      <c r="G99" s="104"/>
      <c r="H99" s="125">
        <f t="shared" si="3"/>
        <v>0</v>
      </c>
      <c r="I99" s="125">
        <f t="shared" si="4"/>
        <v>0</v>
      </c>
      <c r="J99" s="125">
        <f t="shared" ca="1" si="5"/>
        <v>0</v>
      </c>
      <c r="K99" s="125" t="str">
        <f t="shared" ref="K99:AP99" si="82">IF(K$2-$K$2&lt;$D46-1," ",K46*K$3)</f>
        <v xml:space="preserve"> </v>
      </c>
      <c r="L99" s="125" t="str">
        <f t="shared" si="82"/>
        <v xml:space="preserve"> </v>
      </c>
      <c r="M99" s="125" t="str">
        <f t="shared" si="82"/>
        <v xml:space="preserve"> </v>
      </c>
      <c r="N99" s="125" t="str">
        <f t="shared" si="82"/>
        <v xml:space="preserve"> </v>
      </c>
      <c r="O99" s="125" t="str">
        <f t="shared" si="82"/>
        <v xml:space="preserve"> </v>
      </c>
      <c r="P99" s="125" t="str">
        <f t="shared" si="82"/>
        <v xml:space="preserve"> </v>
      </c>
      <c r="Q99" s="125" t="str">
        <f t="shared" si="82"/>
        <v xml:space="preserve"> </v>
      </c>
      <c r="R99" s="125" t="str">
        <f t="shared" si="82"/>
        <v xml:space="preserve"> </v>
      </c>
      <c r="S99" s="125" t="str">
        <f t="shared" si="82"/>
        <v xml:space="preserve"> </v>
      </c>
      <c r="T99" s="125" t="str">
        <f t="shared" si="82"/>
        <v xml:space="preserve"> </v>
      </c>
      <c r="U99" s="125" t="str">
        <f t="shared" si="82"/>
        <v xml:space="preserve"> </v>
      </c>
      <c r="V99" s="125" t="str">
        <f t="shared" si="82"/>
        <v xml:space="preserve"> </v>
      </c>
      <c r="W99" s="125" t="str">
        <f t="shared" si="82"/>
        <v xml:space="preserve"> </v>
      </c>
      <c r="X99" s="125" t="str">
        <f t="shared" si="82"/>
        <v xml:space="preserve"> </v>
      </c>
      <c r="Y99" s="125" t="str">
        <f t="shared" si="82"/>
        <v xml:space="preserve"> </v>
      </c>
      <c r="Z99" s="125" t="str">
        <f t="shared" si="82"/>
        <v xml:space="preserve"> </v>
      </c>
      <c r="AA99" s="125" t="str">
        <f t="shared" si="82"/>
        <v xml:space="preserve"> </v>
      </c>
      <c r="AB99" s="125" t="str">
        <f t="shared" si="82"/>
        <v xml:space="preserve"> </v>
      </c>
      <c r="AC99" s="125" t="str">
        <f t="shared" si="82"/>
        <v xml:space="preserve"> </v>
      </c>
      <c r="AD99" s="125" t="str">
        <f t="shared" si="82"/>
        <v xml:space="preserve"> </v>
      </c>
      <c r="AE99" s="125" t="str">
        <f t="shared" si="82"/>
        <v xml:space="preserve"> </v>
      </c>
      <c r="AF99" s="125" t="str">
        <f t="shared" si="82"/>
        <v xml:space="preserve"> </v>
      </c>
      <c r="AG99" s="125" t="str">
        <f t="shared" si="82"/>
        <v xml:space="preserve"> </v>
      </c>
      <c r="AH99" s="125" t="str">
        <f t="shared" si="82"/>
        <v xml:space="preserve"> </v>
      </c>
      <c r="AI99" s="125" t="str">
        <f t="shared" si="82"/>
        <v xml:space="preserve"> </v>
      </c>
      <c r="AJ99" s="125" t="str">
        <f t="shared" si="82"/>
        <v xml:space="preserve"> </v>
      </c>
      <c r="AK99" s="125" t="str">
        <f t="shared" si="82"/>
        <v xml:space="preserve"> </v>
      </c>
      <c r="AL99" s="125" t="str">
        <f t="shared" si="82"/>
        <v xml:space="preserve"> </v>
      </c>
      <c r="AM99" s="125" t="str">
        <f t="shared" si="82"/>
        <v xml:space="preserve"> </v>
      </c>
      <c r="AN99" s="125" t="str">
        <f t="shared" si="82"/>
        <v xml:space="preserve"> </v>
      </c>
      <c r="AO99" s="125" t="str">
        <f t="shared" si="82"/>
        <v xml:space="preserve"> </v>
      </c>
      <c r="AP99" s="125" t="str">
        <f t="shared" si="82"/>
        <v xml:space="preserve"> </v>
      </c>
      <c r="AQ99" s="125" t="str">
        <f t="shared" ref="AQ99:BH99" si="83">IF(AQ$2-$K$2&lt;$D46-1," ",AQ46*AQ$3)</f>
        <v xml:space="preserve"> </v>
      </c>
      <c r="AR99" s="125" t="str">
        <f t="shared" si="83"/>
        <v xml:space="preserve"> </v>
      </c>
      <c r="AS99" s="125" t="str">
        <f t="shared" si="83"/>
        <v xml:space="preserve"> </v>
      </c>
      <c r="AT99" s="125" t="str">
        <f t="shared" si="83"/>
        <v xml:space="preserve"> </v>
      </c>
      <c r="AU99" s="125" t="str">
        <f t="shared" si="83"/>
        <v xml:space="preserve"> </v>
      </c>
      <c r="AV99" s="125" t="str">
        <f t="shared" si="83"/>
        <v xml:space="preserve"> </v>
      </c>
      <c r="AW99" s="125" t="str">
        <f t="shared" si="83"/>
        <v xml:space="preserve"> </v>
      </c>
      <c r="AX99" s="125">
        <f t="shared" ca="1" si="83"/>
        <v>0</v>
      </c>
      <c r="AY99" s="125">
        <f t="shared" ca="1" si="83"/>
        <v>0</v>
      </c>
      <c r="AZ99" s="125">
        <f t="shared" ca="1" si="83"/>
        <v>0</v>
      </c>
      <c r="BA99" s="125">
        <f t="shared" ca="1" si="83"/>
        <v>0</v>
      </c>
      <c r="BB99" s="125">
        <f t="shared" ca="1" si="83"/>
        <v>0</v>
      </c>
      <c r="BC99" s="125">
        <f t="shared" ca="1" si="83"/>
        <v>0</v>
      </c>
      <c r="BD99" s="125">
        <f t="shared" ca="1" si="83"/>
        <v>0</v>
      </c>
      <c r="BE99" s="125">
        <f t="shared" ca="1" si="83"/>
        <v>0</v>
      </c>
      <c r="BF99" s="125">
        <f t="shared" ca="1" si="83"/>
        <v>0</v>
      </c>
      <c r="BG99" s="125">
        <f t="shared" ca="1" si="83"/>
        <v>0</v>
      </c>
      <c r="BH99" s="125">
        <f t="shared" ca="1" si="83"/>
        <v>0</v>
      </c>
    </row>
    <row r="100" spans="1:60">
      <c r="A100" s="104"/>
      <c r="B100" s="104"/>
      <c r="C100" s="104"/>
      <c r="D100" s="104"/>
      <c r="E100" s="104" t="s">
        <v>235</v>
      </c>
      <c r="F100" s="104">
        <f ca="1">OFFSET('Primary inputs Alt'!$E$12,0,'Calculations Alt'!$D47-1)</f>
        <v>0</v>
      </c>
      <c r="G100" s="104"/>
      <c r="H100" s="125">
        <f t="shared" si="3"/>
        <v>0</v>
      </c>
      <c r="I100" s="125">
        <f t="shared" si="4"/>
        <v>0</v>
      </c>
      <c r="J100" s="125">
        <f t="shared" ca="1" si="5"/>
        <v>0</v>
      </c>
      <c r="K100" s="125" t="str">
        <f t="shared" ref="K100:AP100" si="84">IF(K$2-$K$2&lt;$D47-1," ",K47*K$3)</f>
        <v xml:space="preserve"> </v>
      </c>
      <c r="L100" s="125" t="str">
        <f t="shared" si="84"/>
        <v xml:space="preserve"> </v>
      </c>
      <c r="M100" s="125" t="str">
        <f t="shared" si="84"/>
        <v xml:space="preserve"> </v>
      </c>
      <c r="N100" s="125" t="str">
        <f t="shared" si="84"/>
        <v xml:space="preserve"> </v>
      </c>
      <c r="O100" s="125" t="str">
        <f t="shared" si="84"/>
        <v xml:space="preserve"> </v>
      </c>
      <c r="P100" s="125" t="str">
        <f t="shared" si="84"/>
        <v xml:space="preserve"> </v>
      </c>
      <c r="Q100" s="125" t="str">
        <f t="shared" si="84"/>
        <v xml:space="preserve"> </v>
      </c>
      <c r="R100" s="125" t="str">
        <f t="shared" si="84"/>
        <v xml:space="preserve"> </v>
      </c>
      <c r="S100" s="125" t="str">
        <f t="shared" si="84"/>
        <v xml:space="preserve"> </v>
      </c>
      <c r="T100" s="125" t="str">
        <f t="shared" si="84"/>
        <v xml:space="preserve"> </v>
      </c>
      <c r="U100" s="125" t="str">
        <f t="shared" si="84"/>
        <v xml:space="preserve"> </v>
      </c>
      <c r="V100" s="125" t="str">
        <f t="shared" si="84"/>
        <v xml:space="preserve"> </v>
      </c>
      <c r="W100" s="125" t="str">
        <f t="shared" si="84"/>
        <v xml:space="preserve"> </v>
      </c>
      <c r="X100" s="125" t="str">
        <f t="shared" si="84"/>
        <v xml:space="preserve"> </v>
      </c>
      <c r="Y100" s="125" t="str">
        <f t="shared" si="84"/>
        <v xml:space="preserve"> </v>
      </c>
      <c r="Z100" s="125" t="str">
        <f t="shared" si="84"/>
        <v xml:space="preserve"> </v>
      </c>
      <c r="AA100" s="125" t="str">
        <f t="shared" si="84"/>
        <v xml:space="preserve"> </v>
      </c>
      <c r="AB100" s="125" t="str">
        <f t="shared" si="84"/>
        <v xml:space="preserve"> </v>
      </c>
      <c r="AC100" s="125" t="str">
        <f t="shared" si="84"/>
        <v xml:space="preserve"> </v>
      </c>
      <c r="AD100" s="125" t="str">
        <f t="shared" si="84"/>
        <v xml:space="preserve"> </v>
      </c>
      <c r="AE100" s="125" t="str">
        <f t="shared" si="84"/>
        <v xml:space="preserve"> </v>
      </c>
      <c r="AF100" s="125" t="str">
        <f t="shared" si="84"/>
        <v xml:space="preserve"> </v>
      </c>
      <c r="AG100" s="125" t="str">
        <f t="shared" si="84"/>
        <v xml:space="preserve"> </v>
      </c>
      <c r="AH100" s="125" t="str">
        <f t="shared" si="84"/>
        <v xml:space="preserve"> </v>
      </c>
      <c r="AI100" s="125" t="str">
        <f t="shared" si="84"/>
        <v xml:space="preserve"> </v>
      </c>
      <c r="AJ100" s="125" t="str">
        <f t="shared" si="84"/>
        <v xml:space="preserve"> </v>
      </c>
      <c r="AK100" s="125" t="str">
        <f t="shared" si="84"/>
        <v xml:space="preserve"> </v>
      </c>
      <c r="AL100" s="125" t="str">
        <f t="shared" si="84"/>
        <v xml:space="preserve"> </v>
      </c>
      <c r="AM100" s="125" t="str">
        <f t="shared" si="84"/>
        <v xml:space="preserve"> </v>
      </c>
      <c r="AN100" s="125" t="str">
        <f t="shared" si="84"/>
        <v xml:space="preserve"> </v>
      </c>
      <c r="AO100" s="125" t="str">
        <f t="shared" si="84"/>
        <v xml:space="preserve"> </v>
      </c>
      <c r="AP100" s="125" t="str">
        <f t="shared" si="84"/>
        <v xml:space="preserve"> </v>
      </c>
      <c r="AQ100" s="125" t="str">
        <f t="shared" ref="AQ100:BH100" si="85">IF(AQ$2-$K$2&lt;$D47-1," ",AQ47*AQ$3)</f>
        <v xml:space="preserve"> </v>
      </c>
      <c r="AR100" s="125" t="str">
        <f t="shared" si="85"/>
        <v xml:space="preserve"> </v>
      </c>
      <c r="AS100" s="125" t="str">
        <f t="shared" si="85"/>
        <v xml:space="preserve"> </v>
      </c>
      <c r="AT100" s="125" t="str">
        <f t="shared" si="85"/>
        <v xml:space="preserve"> </v>
      </c>
      <c r="AU100" s="125" t="str">
        <f t="shared" si="85"/>
        <v xml:space="preserve"> </v>
      </c>
      <c r="AV100" s="125" t="str">
        <f t="shared" si="85"/>
        <v xml:space="preserve"> </v>
      </c>
      <c r="AW100" s="125" t="str">
        <f t="shared" si="85"/>
        <v xml:space="preserve"> </v>
      </c>
      <c r="AX100" s="125" t="str">
        <f t="shared" si="85"/>
        <v xml:space="preserve"> </v>
      </c>
      <c r="AY100" s="125">
        <f t="shared" ca="1" si="85"/>
        <v>0</v>
      </c>
      <c r="AZ100" s="125">
        <f t="shared" ca="1" si="85"/>
        <v>0</v>
      </c>
      <c r="BA100" s="125">
        <f t="shared" ca="1" si="85"/>
        <v>0</v>
      </c>
      <c r="BB100" s="125">
        <f t="shared" ca="1" si="85"/>
        <v>0</v>
      </c>
      <c r="BC100" s="125">
        <f t="shared" ca="1" si="85"/>
        <v>0</v>
      </c>
      <c r="BD100" s="125">
        <f t="shared" ca="1" si="85"/>
        <v>0</v>
      </c>
      <c r="BE100" s="125">
        <f t="shared" ca="1" si="85"/>
        <v>0</v>
      </c>
      <c r="BF100" s="125">
        <f t="shared" ca="1" si="85"/>
        <v>0</v>
      </c>
      <c r="BG100" s="125">
        <f t="shared" ca="1" si="85"/>
        <v>0</v>
      </c>
      <c r="BH100" s="125">
        <f t="shared" ca="1" si="85"/>
        <v>0</v>
      </c>
    </row>
    <row r="101" spans="1:60">
      <c r="A101" s="104"/>
      <c r="B101" s="104"/>
      <c r="C101" s="104"/>
      <c r="D101" s="104"/>
      <c r="E101" s="104" t="s">
        <v>236</v>
      </c>
      <c r="F101" s="104">
        <f ca="1">OFFSET('Primary inputs Alt'!$E$12,0,'Calculations Alt'!$D48-1)</f>
        <v>0</v>
      </c>
      <c r="G101" s="104"/>
      <c r="H101" s="125">
        <f t="shared" si="3"/>
        <v>0</v>
      </c>
      <c r="I101" s="125">
        <f t="shared" si="4"/>
        <v>0</v>
      </c>
      <c r="J101" s="125">
        <f t="shared" ca="1" si="5"/>
        <v>0</v>
      </c>
      <c r="K101" s="125" t="str">
        <f t="shared" ref="K101:AP101" si="86">IF(K$2-$K$2&lt;$D48-1," ",K48*K$3)</f>
        <v xml:space="preserve"> </v>
      </c>
      <c r="L101" s="125" t="str">
        <f t="shared" si="86"/>
        <v xml:space="preserve"> </v>
      </c>
      <c r="M101" s="125" t="str">
        <f t="shared" si="86"/>
        <v xml:space="preserve"> </v>
      </c>
      <c r="N101" s="125" t="str">
        <f t="shared" si="86"/>
        <v xml:space="preserve"> </v>
      </c>
      <c r="O101" s="125" t="str">
        <f t="shared" si="86"/>
        <v xml:space="preserve"> </v>
      </c>
      <c r="P101" s="125" t="str">
        <f t="shared" si="86"/>
        <v xml:space="preserve"> </v>
      </c>
      <c r="Q101" s="125" t="str">
        <f t="shared" si="86"/>
        <v xml:space="preserve"> </v>
      </c>
      <c r="R101" s="125" t="str">
        <f t="shared" si="86"/>
        <v xml:space="preserve"> </v>
      </c>
      <c r="S101" s="125" t="str">
        <f t="shared" si="86"/>
        <v xml:space="preserve"> </v>
      </c>
      <c r="T101" s="125" t="str">
        <f t="shared" si="86"/>
        <v xml:space="preserve"> </v>
      </c>
      <c r="U101" s="125" t="str">
        <f t="shared" si="86"/>
        <v xml:space="preserve"> </v>
      </c>
      <c r="V101" s="125" t="str">
        <f t="shared" si="86"/>
        <v xml:space="preserve"> </v>
      </c>
      <c r="W101" s="125" t="str">
        <f t="shared" si="86"/>
        <v xml:space="preserve"> </v>
      </c>
      <c r="X101" s="125" t="str">
        <f t="shared" si="86"/>
        <v xml:space="preserve"> </v>
      </c>
      <c r="Y101" s="125" t="str">
        <f t="shared" si="86"/>
        <v xml:space="preserve"> </v>
      </c>
      <c r="Z101" s="125" t="str">
        <f t="shared" si="86"/>
        <v xml:space="preserve"> </v>
      </c>
      <c r="AA101" s="125" t="str">
        <f t="shared" si="86"/>
        <v xml:space="preserve"> </v>
      </c>
      <c r="AB101" s="125" t="str">
        <f t="shared" si="86"/>
        <v xml:space="preserve"> </v>
      </c>
      <c r="AC101" s="125" t="str">
        <f t="shared" si="86"/>
        <v xml:space="preserve"> </v>
      </c>
      <c r="AD101" s="125" t="str">
        <f t="shared" si="86"/>
        <v xml:space="preserve"> </v>
      </c>
      <c r="AE101" s="125" t="str">
        <f t="shared" si="86"/>
        <v xml:space="preserve"> </v>
      </c>
      <c r="AF101" s="125" t="str">
        <f t="shared" si="86"/>
        <v xml:space="preserve"> </v>
      </c>
      <c r="AG101" s="125" t="str">
        <f t="shared" si="86"/>
        <v xml:space="preserve"> </v>
      </c>
      <c r="AH101" s="125" t="str">
        <f t="shared" si="86"/>
        <v xml:space="preserve"> </v>
      </c>
      <c r="AI101" s="125" t="str">
        <f t="shared" si="86"/>
        <v xml:space="preserve"> </v>
      </c>
      <c r="AJ101" s="125" t="str">
        <f t="shared" si="86"/>
        <v xml:space="preserve"> </v>
      </c>
      <c r="AK101" s="125" t="str">
        <f t="shared" si="86"/>
        <v xml:space="preserve"> </v>
      </c>
      <c r="AL101" s="125" t="str">
        <f t="shared" si="86"/>
        <v xml:space="preserve"> </v>
      </c>
      <c r="AM101" s="125" t="str">
        <f t="shared" si="86"/>
        <v xml:space="preserve"> </v>
      </c>
      <c r="AN101" s="125" t="str">
        <f t="shared" si="86"/>
        <v xml:space="preserve"> </v>
      </c>
      <c r="AO101" s="125" t="str">
        <f t="shared" si="86"/>
        <v xml:space="preserve"> </v>
      </c>
      <c r="AP101" s="125" t="str">
        <f t="shared" si="86"/>
        <v xml:space="preserve"> </v>
      </c>
      <c r="AQ101" s="125" t="str">
        <f t="shared" ref="AQ101:BH101" si="87">IF(AQ$2-$K$2&lt;$D48-1," ",AQ48*AQ$3)</f>
        <v xml:space="preserve"> </v>
      </c>
      <c r="AR101" s="125" t="str">
        <f t="shared" si="87"/>
        <v xml:space="preserve"> </v>
      </c>
      <c r="AS101" s="125" t="str">
        <f t="shared" si="87"/>
        <v xml:space="preserve"> </v>
      </c>
      <c r="AT101" s="125" t="str">
        <f t="shared" si="87"/>
        <v xml:space="preserve"> </v>
      </c>
      <c r="AU101" s="125" t="str">
        <f t="shared" si="87"/>
        <v xml:space="preserve"> </v>
      </c>
      <c r="AV101" s="125" t="str">
        <f t="shared" si="87"/>
        <v xml:space="preserve"> </v>
      </c>
      <c r="AW101" s="125" t="str">
        <f t="shared" si="87"/>
        <v xml:space="preserve"> </v>
      </c>
      <c r="AX101" s="125" t="str">
        <f t="shared" si="87"/>
        <v xml:space="preserve"> </v>
      </c>
      <c r="AY101" s="125" t="str">
        <f t="shared" si="87"/>
        <v xml:space="preserve"> </v>
      </c>
      <c r="AZ101" s="125">
        <f t="shared" ca="1" si="87"/>
        <v>0</v>
      </c>
      <c r="BA101" s="125">
        <f t="shared" ca="1" si="87"/>
        <v>0</v>
      </c>
      <c r="BB101" s="125">
        <f t="shared" ca="1" si="87"/>
        <v>0</v>
      </c>
      <c r="BC101" s="125">
        <f t="shared" ca="1" si="87"/>
        <v>0</v>
      </c>
      <c r="BD101" s="125">
        <f t="shared" ca="1" si="87"/>
        <v>0</v>
      </c>
      <c r="BE101" s="125">
        <f t="shared" ca="1" si="87"/>
        <v>0</v>
      </c>
      <c r="BF101" s="125">
        <f t="shared" ca="1" si="87"/>
        <v>0</v>
      </c>
      <c r="BG101" s="125">
        <f t="shared" ca="1" si="87"/>
        <v>0</v>
      </c>
      <c r="BH101" s="125">
        <f t="shared" ca="1" si="87"/>
        <v>0</v>
      </c>
    </row>
    <row r="102" spans="1:60">
      <c r="A102" s="104"/>
      <c r="B102" s="104"/>
      <c r="C102" s="104"/>
      <c r="D102" s="104"/>
      <c r="E102" s="104" t="s">
        <v>237</v>
      </c>
      <c r="F102" s="104">
        <f ca="1">OFFSET('Primary inputs Alt'!$E$12,0,'Calculations Alt'!$D49-1)</f>
        <v>0</v>
      </c>
      <c r="G102" s="104"/>
      <c r="H102" s="125">
        <f t="shared" si="3"/>
        <v>0</v>
      </c>
      <c r="I102" s="125">
        <f t="shared" si="4"/>
        <v>0</v>
      </c>
      <c r="J102" s="125">
        <f t="shared" ca="1" si="5"/>
        <v>0</v>
      </c>
      <c r="K102" s="125" t="str">
        <f t="shared" ref="K102:AP102" si="88">IF(K$2-$K$2&lt;$D49-1," ",K49*K$3)</f>
        <v xml:space="preserve"> </v>
      </c>
      <c r="L102" s="125" t="str">
        <f t="shared" si="88"/>
        <v xml:space="preserve"> </v>
      </c>
      <c r="M102" s="125" t="str">
        <f t="shared" si="88"/>
        <v xml:space="preserve"> </v>
      </c>
      <c r="N102" s="125" t="str">
        <f t="shared" si="88"/>
        <v xml:space="preserve"> </v>
      </c>
      <c r="O102" s="125" t="str">
        <f t="shared" si="88"/>
        <v xml:space="preserve"> </v>
      </c>
      <c r="P102" s="125" t="str">
        <f t="shared" si="88"/>
        <v xml:space="preserve"> </v>
      </c>
      <c r="Q102" s="125" t="str">
        <f t="shared" si="88"/>
        <v xml:space="preserve"> </v>
      </c>
      <c r="R102" s="125" t="str">
        <f t="shared" si="88"/>
        <v xml:space="preserve"> </v>
      </c>
      <c r="S102" s="125" t="str">
        <f t="shared" si="88"/>
        <v xml:space="preserve"> </v>
      </c>
      <c r="T102" s="125" t="str">
        <f t="shared" si="88"/>
        <v xml:space="preserve"> </v>
      </c>
      <c r="U102" s="125" t="str">
        <f t="shared" si="88"/>
        <v xml:space="preserve"> </v>
      </c>
      <c r="V102" s="125" t="str">
        <f t="shared" si="88"/>
        <v xml:space="preserve"> </v>
      </c>
      <c r="W102" s="125" t="str">
        <f t="shared" si="88"/>
        <v xml:space="preserve"> </v>
      </c>
      <c r="X102" s="125" t="str">
        <f t="shared" si="88"/>
        <v xml:space="preserve"> </v>
      </c>
      <c r="Y102" s="125" t="str">
        <f t="shared" si="88"/>
        <v xml:space="preserve"> </v>
      </c>
      <c r="Z102" s="125" t="str">
        <f t="shared" si="88"/>
        <v xml:space="preserve"> </v>
      </c>
      <c r="AA102" s="125" t="str">
        <f t="shared" si="88"/>
        <v xml:space="preserve"> </v>
      </c>
      <c r="AB102" s="125" t="str">
        <f t="shared" si="88"/>
        <v xml:space="preserve"> </v>
      </c>
      <c r="AC102" s="125" t="str">
        <f t="shared" si="88"/>
        <v xml:space="preserve"> </v>
      </c>
      <c r="AD102" s="125" t="str">
        <f t="shared" si="88"/>
        <v xml:space="preserve"> </v>
      </c>
      <c r="AE102" s="125" t="str">
        <f t="shared" si="88"/>
        <v xml:space="preserve"> </v>
      </c>
      <c r="AF102" s="125" t="str">
        <f t="shared" si="88"/>
        <v xml:space="preserve"> </v>
      </c>
      <c r="AG102" s="125" t="str">
        <f t="shared" si="88"/>
        <v xml:space="preserve"> </v>
      </c>
      <c r="AH102" s="125" t="str">
        <f t="shared" si="88"/>
        <v xml:space="preserve"> </v>
      </c>
      <c r="AI102" s="125" t="str">
        <f t="shared" si="88"/>
        <v xml:space="preserve"> </v>
      </c>
      <c r="AJ102" s="125" t="str">
        <f t="shared" si="88"/>
        <v xml:space="preserve"> </v>
      </c>
      <c r="AK102" s="125" t="str">
        <f t="shared" si="88"/>
        <v xml:space="preserve"> </v>
      </c>
      <c r="AL102" s="125" t="str">
        <f t="shared" si="88"/>
        <v xml:space="preserve"> </v>
      </c>
      <c r="AM102" s="125" t="str">
        <f t="shared" si="88"/>
        <v xml:space="preserve"> </v>
      </c>
      <c r="AN102" s="125" t="str">
        <f t="shared" si="88"/>
        <v xml:space="preserve"> </v>
      </c>
      <c r="AO102" s="125" t="str">
        <f t="shared" si="88"/>
        <v xml:space="preserve"> </v>
      </c>
      <c r="AP102" s="125" t="str">
        <f t="shared" si="88"/>
        <v xml:space="preserve"> </v>
      </c>
      <c r="AQ102" s="125" t="str">
        <f t="shared" ref="AQ102:BH102" si="89">IF(AQ$2-$K$2&lt;$D49-1," ",AQ49*AQ$3)</f>
        <v xml:space="preserve"> </v>
      </c>
      <c r="AR102" s="125" t="str">
        <f t="shared" si="89"/>
        <v xml:space="preserve"> </v>
      </c>
      <c r="AS102" s="125" t="str">
        <f t="shared" si="89"/>
        <v xml:space="preserve"> </v>
      </c>
      <c r="AT102" s="125" t="str">
        <f t="shared" si="89"/>
        <v xml:space="preserve"> </v>
      </c>
      <c r="AU102" s="125" t="str">
        <f t="shared" si="89"/>
        <v xml:space="preserve"> </v>
      </c>
      <c r="AV102" s="125" t="str">
        <f t="shared" si="89"/>
        <v xml:space="preserve"> </v>
      </c>
      <c r="AW102" s="125" t="str">
        <f t="shared" si="89"/>
        <v xml:space="preserve"> </v>
      </c>
      <c r="AX102" s="125" t="str">
        <f t="shared" si="89"/>
        <v xml:space="preserve"> </v>
      </c>
      <c r="AY102" s="125" t="str">
        <f t="shared" si="89"/>
        <v xml:space="preserve"> </v>
      </c>
      <c r="AZ102" s="125" t="str">
        <f t="shared" si="89"/>
        <v xml:space="preserve"> </v>
      </c>
      <c r="BA102" s="125">
        <f t="shared" ca="1" si="89"/>
        <v>0</v>
      </c>
      <c r="BB102" s="125">
        <f t="shared" ca="1" si="89"/>
        <v>0</v>
      </c>
      <c r="BC102" s="125">
        <f t="shared" ca="1" si="89"/>
        <v>0</v>
      </c>
      <c r="BD102" s="125">
        <f t="shared" ca="1" si="89"/>
        <v>0</v>
      </c>
      <c r="BE102" s="125">
        <f t="shared" ca="1" si="89"/>
        <v>0</v>
      </c>
      <c r="BF102" s="125">
        <f t="shared" ca="1" si="89"/>
        <v>0</v>
      </c>
      <c r="BG102" s="125">
        <f t="shared" ca="1" si="89"/>
        <v>0</v>
      </c>
      <c r="BH102" s="125">
        <f t="shared" ca="1" si="89"/>
        <v>0</v>
      </c>
    </row>
    <row r="103" spans="1:60">
      <c r="A103" s="104"/>
      <c r="B103" s="104"/>
      <c r="C103" s="104"/>
      <c r="D103" s="104"/>
      <c r="E103" s="104" t="s">
        <v>238</v>
      </c>
      <c r="F103" s="104">
        <f ca="1">OFFSET('Primary inputs Alt'!$E$12,0,'Calculations Alt'!$D50-1)</f>
        <v>0</v>
      </c>
      <c r="G103" s="104"/>
      <c r="H103" s="125">
        <f t="shared" si="3"/>
        <v>0</v>
      </c>
      <c r="I103" s="125">
        <f t="shared" si="4"/>
        <v>0</v>
      </c>
      <c r="J103" s="125">
        <f t="shared" ca="1" si="5"/>
        <v>0</v>
      </c>
      <c r="K103" s="125" t="str">
        <f t="shared" ref="K103:AP103" si="90">IF(K$2-$K$2&lt;$D50-1," ",K50*K$3)</f>
        <v xml:space="preserve"> </v>
      </c>
      <c r="L103" s="125" t="str">
        <f t="shared" si="90"/>
        <v xml:space="preserve"> </v>
      </c>
      <c r="M103" s="125" t="str">
        <f t="shared" si="90"/>
        <v xml:space="preserve"> </v>
      </c>
      <c r="N103" s="125" t="str">
        <f t="shared" si="90"/>
        <v xml:space="preserve"> </v>
      </c>
      <c r="O103" s="125" t="str">
        <f t="shared" si="90"/>
        <v xml:space="preserve"> </v>
      </c>
      <c r="P103" s="125" t="str">
        <f t="shared" si="90"/>
        <v xml:space="preserve"> </v>
      </c>
      <c r="Q103" s="125" t="str">
        <f t="shared" si="90"/>
        <v xml:space="preserve"> </v>
      </c>
      <c r="R103" s="125" t="str">
        <f t="shared" si="90"/>
        <v xml:space="preserve"> </v>
      </c>
      <c r="S103" s="125" t="str">
        <f t="shared" si="90"/>
        <v xml:space="preserve"> </v>
      </c>
      <c r="T103" s="125" t="str">
        <f t="shared" si="90"/>
        <v xml:space="preserve"> </v>
      </c>
      <c r="U103" s="125" t="str">
        <f t="shared" si="90"/>
        <v xml:space="preserve"> </v>
      </c>
      <c r="V103" s="125" t="str">
        <f t="shared" si="90"/>
        <v xml:space="preserve"> </v>
      </c>
      <c r="W103" s="125" t="str">
        <f t="shared" si="90"/>
        <v xml:space="preserve"> </v>
      </c>
      <c r="X103" s="125" t="str">
        <f t="shared" si="90"/>
        <v xml:space="preserve"> </v>
      </c>
      <c r="Y103" s="125" t="str">
        <f t="shared" si="90"/>
        <v xml:space="preserve"> </v>
      </c>
      <c r="Z103" s="125" t="str">
        <f t="shared" si="90"/>
        <v xml:space="preserve"> </v>
      </c>
      <c r="AA103" s="125" t="str">
        <f t="shared" si="90"/>
        <v xml:space="preserve"> </v>
      </c>
      <c r="AB103" s="125" t="str">
        <f t="shared" si="90"/>
        <v xml:space="preserve"> </v>
      </c>
      <c r="AC103" s="125" t="str">
        <f t="shared" si="90"/>
        <v xml:space="preserve"> </v>
      </c>
      <c r="AD103" s="125" t="str">
        <f t="shared" si="90"/>
        <v xml:space="preserve"> </v>
      </c>
      <c r="AE103" s="125" t="str">
        <f t="shared" si="90"/>
        <v xml:space="preserve"> </v>
      </c>
      <c r="AF103" s="125" t="str">
        <f t="shared" si="90"/>
        <v xml:space="preserve"> </v>
      </c>
      <c r="AG103" s="125" t="str">
        <f t="shared" si="90"/>
        <v xml:space="preserve"> </v>
      </c>
      <c r="AH103" s="125" t="str">
        <f t="shared" si="90"/>
        <v xml:space="preserve"> </v>
      </c>
      <c r="AI103" s="125" t="str">
        <f t="shared" si="90"/>
        <v xml:space="preserve"> </v>
      </c>
      <c r="AJ103" s="125" t="str">
        <f t="shared" si="90"/>
        <v xml:space="preserve"> </v>
      </c>
      <c r="AK103" s="125" t="str">
        <f t="shared" si="90"/>
        <v xml:space="preserve"> </v>
      </c>
      <c r="AL103" s="125" t="str">
        <f t="shared" si="90"/>
        <v xml:space="preserve"> </v>
      </c>
      <c r="AM103" s="125" t="str">
        <f t="shared" si="90"/>
        <v xml:space="preserve"> </v>
      </c>
      <c r="AN103" s="125" t="str">
        <f t="shared" si="90"/>
        <v xml:space="preserve"> </v>
      </c>
      <c r="AO103" s="125" t="str">
        <f t="shared" si="90"/>
        <v xml:space="preserve"> </v>
      </c>
      <c r="AP103" s="125" t="str">
        <f t="shared" si="90"/>
        <v xml:space="preserve"> </v>
      </c>
      <c r="AQ103" s="125" t="str">
        <f t="shared" ref="AQ103:BH103" si="91">IF(AQ$2-$K$2&lt;$D50-1," ",AQ50*AQ$3)</f>
        <v xml:space="preserve"> </v>
      </c>
      <c r="AR103" s="125" t="str">
        <f t="shared" si="91"/>
        <v xml:space="preserve"> </v>
      </c>
      <c r="AS103" s="125" t="str">
        <f t="shared" si="91"/>
        <v xml:space="preserve"> </v>
      </c>
      <c r="AT103" s="125" t="str">
        <f t="shared" si="91"/>
        <v xml:space="preserve"> </v>
      </c>
      <c r="AU103" s="125" t="str">
        <f t="shared" si="91"/>
        <v xml:space="preserve"> </v>
      </c>
      <c r="AV103" s="125" t="str">
        <f t="shared" si="91"/>
        <v xml:space="preserve"> </v>
      </c>
      <c r="AW103" s="125" t="str">
        <f t="shared" si="91"/>
        <v xml:space="preserve"> </v>
      </c>
      <c r="AX103" s="125" t="str">
        <f t="shared" si="91"/>
        <v xml:space="preserve"> </v>
      </c>
      <c r="AY103" s="125" t="str">
        <f t="shared" si="91"/>
        <v xml:space="preserve"> </v>
      </c>
      <c r="AZ103" s="125" t="str">
        <f t="shared" si="91"/>
        <v xml:space="preserve"> </v>
      </c>
      <c r="BA103" s="125" t="str">
        <f t="shared" si="91"/>
        <v xml:space="preserve"> </v>
      </c>
      <c r="BB103" s="125">
        <f t="shared" ca="1" si="91"/>
        <v>0</v>
      </c>
      <c r="BC103" s="125">
        <f t="shared" ca="1" si="91"/>
        <v>0</v>
      </c>
      <c r="BD103" s="125">
        <f t="shared" ca="1" si="91"/>
        <v>0</v>
      </c>
      <c r="BE103" s="125">
        <f t="shared" ca="1" si="91"/>
        <v>0</v>
      </c>
      <c r="BF103" s="125">
        <f t="shared" ca="1" si="91"/>
        <v>0</v>
      </c>
      <c r="BG103" s="125">
        <f t="shared" ca="1" si="91"/>
        <v>0</v>
      </c>
      <c r="BH103" s="125">
        <f t="shared" ca="1" si="91"/>
        <v>0</v>
      </c>
    </row>
    <row r="104" spans="1:60">
      <c r="A104" s="104"/>
      <c r="B104" s="104"/>
      <c r="C104" s="104"/>
      <c r="D104" s="104"/>
      <c r="E104" s="104" t="s">
        <v>239</v>
      </c>
      <c r="F104" s="104">
        <f ca="1">OFFSET('Primary inputs Alt'!$E$12,0,'Calculations Alt'!$D51-1)</f>
        <v>0</v>
      </c>
      <c r="G104" s="104"/>
      <c r="H104" s="125">
        <f t="shared" si="3"/>
        <v>0</v>
      </c>
      <c r="I104" s="125">
        <f t="shared" si="4"/>
        <v>0</v>
      </c>
      <c r="J104" s="125">
        <f t="shared" ca="1" si="5"/>
        <v>0</v>
      </c>
      <c r="K104" s="125" t="str">
        <f t="shared" ref="K104:AP104" si="92">IF(K$2-$K$2&lt;$D51-1," ",K51*K$3)</f>
        <v xml:space="preserve"> </v>
      </c>
      <c r="L104" s="125" t="str">
        <f t="shared" si="92"/>
        <v xml:space="preserve"> </v>
      </c>
      <c r="M104" s="125" t="str">
        <f t="shared" si="92"/>
        <v xml:space="preserve"> </v>
      </c>
      <c r="N104" s="125" t="str">
        <f t="shared" si="92"/>
        <v xml:space="preserve"> </v>
      </c>
      <c r="O104" s="125" t="str">
        <f t="shared" si="92"/>
        <v xml:space="preserve"> </v>
      </c>
      <c r="P104" s="125" t="str">
        <f t="shared" si="92"/>
        <v xml:space="preserve"> </v>
      </c>
      <c r="Q104" s="125" t="str">
        <f t="shared" si="92"/>
        <v xml:space="preserve"> </v>
      </c>
      <c r="R104" s="125" t="str">
        <f t="shared" si="92"/>
        <v xml:space="preserve"> </v>
      </c>
      <c r="S104" s="125" t="str">
        <f t="shared" si="92"/>
        <v xml:space="preserve"> </v>
      </c>
      <c r="T104" s="125" t="str">
        <f t="shared" si="92"/>
        <v xml:space="preserve"> </v>
      </c>
      <c r="U104" s="125" t="str">
        <f t="shared" si="92"/>
        <v xml:space="preserve"> </v>
      </c>
      <c r="V104" s="125" t="str">
        <f t="shared" si="92"/>
        <v xml:space="preserve"> </v>
      </c>
      <c r="W104" s="125" t="str">
        <f t="shared" si="92"/>
        <v xml:space="preserve"> </v>
      </c>
      <c r="X104" s="125" t="str">
        <f t="shared" si="92"/>
        <v xml:space="preserve"> </v>
      </c>
      <c r="Y104" s="125" t="str">
        <f t="shared" si="92"/>
        <v xml:space="preserve"> </v>
      </c>
      <c r="Z104" s="125" t="str">
        <f t="shared" si="92"/>
        <v xml:space="preserve"> </v>
      </c>
      <c r="AA104" s="125" t="str">
        <f t="shared" si="92"/>
        <v xml:space="preserve"> </v>
      </c>
      <c r="AB104" s="125" t="str">
        <f t="shared" si="92"/>
        <v xml:space="preserve"> </v>
      </c>
      <c r="AC104" s="125" t="str">
        <f t="shared" si="92"/>
        <v xml:space="preserve"> </v>
      </c>
      <c r="AD104" s="125" t="str">
        <f t="shared" si="92"/>
        <v xml:space="preserve"> </v>
      </c>
      <c r="AE104" s="125" t="str">
        <f t="shared" si="92"/>
        <v xml:space="preserve"> </v>
      </c>
      <c r="AF104" s="125" t="str">
        <f t="shared" si="92"/>
        <v xml:space="preserve"> </v>
      </c>
      <c r="AG104" s="125" t="str">
        <f t="shared" si="92"/>
        <v xml:space="preserve"> </v>
      </c>
      <c r="AH104" s="125" t="str">
        <f t="shared" si="92"/>
        <v xml:space="preserve"> </v>
      </c>
      <c r="AI104" s="125" t="str">
        <f t="shared" si="92"/>
        <v xml:space="preserve"> </v>
      </c>
      <c r="AJ104" s="125" t="str">
        <f t="shared" si="92"/>
        <v xml:space="preserve"> </v>
      </c>
      <c r="AK104" s="125" t="str">
        <f t="shared" si="92"/>
        <v xml:space="preserve"> </v>
      </c>
      <c r="AL104" s="125" t="str">
        <f t="shared" si="92"/>
        <v xml:space="preserve"> </v>
      </c>
      <c r="AM104" s="125" t="str">
        <f t="shared" si="92"/>
        <v xml:space="preserve"> </v>
      </c>
      <c r="AN104" s="125" t="str">
        <f t="shared" si="92"/>
        <v xml:space="preserve"> </v>
      </c>
      <c r="AO104" s="125" t="str">
        <f t="shared" si="92"/>
        <v xml:space="preserve"> </v>
      </c>
      <c r="AP104" s="125" t="str">
        <f t="shared" si="92"/>
        <v xml:space="preserve"> </v>
      </c>
      <c r="AQ104" s="125" t="str">
        <f t="shared" ref="AQ104:BH104" si="93">IF(AQ$2-$K$2&lt;$D51-1," ",AQ51*AQ$3)</f>
        <v xml:space="preserve"> </v>
      </c>
      <c r="AR104" s="125" t="str">
        <f t="shared" si="93"/>
        <v xml:space="preserve"> </v>
      </c>
      <c r="AS104" s="125" t="str">
        <f t="shared" si="93"/>
        <v xml:space="preserve"> </v>
      </c>
      <c r="AT104" s="125" t="str">
        <f t="shared" si="93"/>
        <v xml:space="preserve"> </v>
      </c>
      <c r="AU104" s="125" t="str">
        <f t="shared" si="93"/>
        <v xml:space="preserve"> </v>
      </c>
      <c r="AV104" s="125" t="str">
        <f t="shared" si="93"/>
        <v xml:space="preserve"> </v>
      </c>
      <c r="AW104" s="125" t="str">
        <f t="shared" si="93"/>
        <v xml:space="preserve"> </v>
      </c>
      <c r="AX104" s="125" t="str">
        <f t="shared" si="93"/>
        <v xml:space="preserve"> </v>
      </c>
      <c r="AY104" s="125" t="str">
        <f t="shared" si="93"/>
        <v xml:space="preserve"> </v>
      </c>
      <c r="AZ104" s="125" t="str">
        <f t="shared" si="93"/>
        <v xml:space="preserve"> </v>
      </c>
      <c r="BA104" s="125" t="str">
        <f t="shared" si="93"/>
        <v xml:space="preserve"> </v>
      </c>
      <c r="BB104" s="125" t="str">
        <f t="shared" si="93"/>
        <v xml:space="preserve"> </v>
      </c>
      <c r="BC104" s="125">
        <f t="shared" ca="1" si="93"/>
        <v>0</v>
      </c>
      <c r="BD104" s="125">
        <f t="shared" ca="1" si="93"/>
        <v>0</v>
      </c>
      <c r="BE104" s="125">
        <f t="shared" ca="1" si="93"/>
        <v>0</v>
      </c>
      <c r="BF104" s="125">
        <f t="shared" ca="1" si="93"/>
        <v>0</v>
      </c>
      <c r="BG104" s="125">
        <f t="shared" ca="1" si="93"/>
        <v>0</v>
      </c>
      <c r="BH104" s="125">
        <f t="shared" ca="1" si="93"/>
        <v>0</v>
      </c>
    </row>
    <row r="105" spans="1:60">
      <c r="A105" s="104"/>
      <c r="B105" s="104"/>
      <c r="C105" s="104"/>
      <c r="D105" s="104"/>
      <c r="E105" s="104" t="s">
        <v>240</v>
      </c>
      <c r="F105" s="104">
        <f ca="1">OFFSET('Primary inputs Alt'!$E$12,0,'Calculations Alt'!$D52-1)</f>
        <v>0</v>
      </c>
      <c r="G105" s="104"/>
      <c r="H105" s="125">
        <f t="shared" si="3"/>
        <v>0</v>
      </c>
      <c r="I105" s="125">
        <f t="shared" si="4"/>
        <v>0</v>
      </c>
      <c r="J105" s="125">
        <f t="shared" ca="1" si="5"/>
        <v>0</v>
      </c>
      <c r="K105" s="125" t="str">
        <f t="shared" ref="K105:AP105" si="94">IF(K$2-$K$2&lt;$D52-1," ",K52*K$3)</f>
        <v xml:space="preserve"> </v>
      </c>
      <c r="L105" s="125" t="str">
        <f t="shared" si="94"/>
        <v xml:space="preserve"> </v>
      </c>
      <c r="M105" s="125" t="str">
        <f t="shared" si="94"/>
        <v xml:space="preserve"> </v>
      </c>
      <c r="N105" s="125" t="str">
        <f t="shared" si="94"/>
        <v xml:space="preserve"> </v>
      </c>
      <c r="O105" s="125" t="str">
        <f t="shared" si="94"/>
        <v xml:space="preserve"> </v>
      </c>
      <c r="P105" s="125" t="str">
        <f t="shared" si="94"/>
        <v xml:space="preserve"> </v>
      </c>
      <c r="Q105" s="125" t="str">
        <f t="shared" si="94"/>
        <v xml:space="preserve"> </v>
      </c>
      <c r="R105" s="125" t="str">
        <f t="shared" si="94"/>
        <v xml:space="preserve"> </v>
      </c>
      <c r="S105" s="125" t="str">
        <f t="shared" si="94"/>
        <v xml:space="preserve"> </v>
      </c>
      <c r="T105" s="125" t="str">
        <f t="shared" si="94"/>
        <v xml:space="preserve"> </v>
      </c>
      <c r="U105" s="125" t="str">
        <f t="shared" si="94"/>
        <v xml:space="preserve"> </v>
      </c>
      <c r="V105" s="125" t="str">
        <f t="shared" si="94"/>
        <v xml:space="preserve"> </v>
      </c>
      <c r="W105" s="125" t="str">
        <f t="shared" si="94"/>
        <v xml:space="preserve"> </v>
      </c>
      <c r="X105" s="125" t="str">
        <f t="shared" si="94"/>
        <v xml:space="preserve"> </v>
      </c>
      <c r="Y105" s="125" t="str">
        <f t="shared" si="94"/>
        <v xml:space="preserve"> </v>
      </c>
      <c r="Z105" s="125" t="str">
        <f t="shared" si="94"/>
        <v xml:space="preserve"> </v>
      </c>
      <c r="AA105" s="125" t="str">
        <f t="shared" si="94"/>
        <v xml:space="preserve"> </v>
      </c>
      <c r="AB105" s="125" t="str">
        <f t="shared" si="94"/>
        <v xml:space="preserve"> </v>
      </c>
      <c r="AC105" s="125" t="str">
        <f t="shared" si="94"/>
        <v xml:space="preserve"> </v>
      </c>
      <c r="AD105" s="125" t="str">
        <f t="shared" si="94"/>
        <v xml:space="preserve"> </v>
      </c>
      <c r="AE105" s="125" t="str">
        <f t="shared" si="94"/>
        <v xml:space="preserve"> </v>
      </c>
      <c r="AF105" s="125" t="str">
        <f t="shared" si="94"/>
        <v xml:space="preserve"> </v>
      </c>
      <c r="AG105" s="125" t="str">
        <f t="shared" si="94"/>
        <v xml:space="preserve"> </v>
      </c>
      <c r="AH105" s="125" t="str">
        <f t="shared" si="94"/>
        <v xml:space="preserve"> </v>
      </c>
      <c r="AI105" s="125" t="str">
        <f t="shared" si="94"/>
        <v xml:space="preserve"> </v>
      </c>
      <c r="AJ105" s="125" t="str">
        <f t="shared" si="94"/>
        <v xml:space="preserve"> </v>
      </c>
      <c r="AK105" s="125" t="str">
        <f t="shared" si="94"/>
        <v xml:space="preserve"> </v>
      </c>
      <c r="AL105" s="125" t="str">
        <f t="shared" si="94"/>
        <v xml:space="preserve"> </v>
      </c>
      <c r="AM105" s="125" t="str">
        <f t="shared" si="94"/>
        <v xml:space="preserve"> </v>
      </c>
      <c r="AN105" s="125" t="str">
        <f t="shared" si="94"/>
        <v xml:space="preserve"> </v>
      </c>
      <c r="AO105" s="125" t="str">
        <f t="shared" si="94"/>
        <v xml:space="preserve"> </v>
      </c>
      <c r="AP105" s="125" t="str">
        <f t="shared" si="94"/>
        <v xml:space="preserve"> </v>
      </c>
      <c r="AQ105" s="125" t="str">
        <f t="shared" ref="AQ105:BH105" si="95">IF(AQ$2-$K$2&lt;$D52-1," ",AQ52*AQ$3)</f>
        <v xml:space="preserve"> </v>
      </c>
      <c r="AR105" s="125" t="str">
        <f t="shared" si="95"/>
        <v xml:space="preserve"> </v>
      </c>
      <c r="AS105" s="125" t="str">
        <f t="shared" si="95"/>
        <v xml:space="preserve"> </v>
      </c>
      <c r="AT105" s="125" t="str">
        <f t="shared" si="95"/>
        <v xml:space="preserve"> </v>
      </c>
      <c r="AU105" s="125" t="str">
        <f t="shared" si="95"/>
        <v xml:space="preserve"> </v>
      </c>
      <c r="AV105" s="125" t="str">
        <f t="shared" si="95"/>
        <v xml:space="preserve"> </v>
      </c>
      <c r="AW105" s="125" t="str">
        <f t="shared" si="95"/>
        <v xml:space="preserve"> </v>
      </c>
      <c r="AX105" s="125" t="str">
        <f t="shared" si="95"/>
        <v xml:space="preserve"> </v>
      </c>
      <c r="AY105" s="125" t="str">
        <f t="shared" si="95"/>
        <v xml:space="preserve"> </v>
      </c>
      <c r="AZ105" s="125" t="str">
        <f t="shared" si="95"/>
        <v xml:space="preserve"> </v>
      </c>
      <c r="BA105" s="125" t="str">
        <f t="shared" si="95"/>
        <v xml:space="preserve"> </v>
      </c>
      <c r="BB105" s="125" t="str">
        <f t="shared" si="95"/>
        <v xml:space="preserve"> </v>
      </c>
      <c r="BC105" s="125" t="str">
        <f t="shared" si="95"/>
        <v xml:space="preserve"> </v>
      </c>
      <c r="BD105" s="125">
        <f t="shared" ca="1" si="95"/>
        <v>0</v>
      </c>
      <c r="BE105" s="125">
        <f t="shared" ca="1" si="95"/>
        <v>0</v>
      </c>
      <c r="BF105" s="125">
        <f t="shared" ca="1" si="95"/>
        <v>0</v>
      </c>
      <c r="BG105" s="125">
        <f t="shared" ca="1" si="95"/>
        <v>0</v>
      </c>
      <c r="BH105" s="125">
        <f t="shared" ca="1" si="95"/>
        <v>0</v>
      </c>
    </row>
    <row r="106" spans="1:60">
      <c r="A106" s="104"/>
      <c r="B106" s="104"/>
      <c r="C106" s="104"/>
      <c r="D106" s="104"/>
      <c r="E106" s="104" t="s">
        <v>241</v>
      </c>
      <c r="F106" s="104">
        <f ca="1">OFFSET('Primary inputs Alt'!$E$12,0,'Calculations Alt'!$D53-1)</f>
        <v>0</v>
      </c>
      <c r="G106" s="104"/>
      <c r="H106" s="125">
        <f t="shared" si="3"/>
        <v>0</v>
      </c>
      <c r="I106" s="125">
        <f t="shared" si="4"/>
        <v>0</v>
      </c>
      <c r="J106" s="125">
        <f t="shared" ca="1" si="5"/>
        <v>0</v>
      </c>
      <c r="K106" s="125" t="str">
        <f t="shared" ref="K106:AP106" si="96">IF(K$2-$K$2&lt;$D53-1," ",K53*K$3)</f>
        <v xml:space="preserve"> </v>
      </c>
      <c r="L106" s="125" t="str">
        <f t="shared" si="96"/>
        <v xml:space="preserve"> </v>
      </c>
      <c r="M106" s="125" t="str">
        <f t="shared" si="96"/>
        <v xml:space="preserve"> </v>
      </c>
      <c r="N106" s="125" t="str">
        <f t="shared" si="96"/>
        <v xml:space="preserve"> </v>
      </c>
      <c r="O106" s="125" t="str">
        <f t="shared" si="96"/>
        <v xml:space="preserve"> </v>
      </c>
      <c r="P106" s="125" t="str">
        <f t="shared" si="96"/>
        <v xml:space="preserve"> </v>
      </c>
      <c r="Q106" s="125" t="str">
        <f t="shared" si="96"/>
        <v xml:space="preserve"> </v>
      </c>
      <c r="R106" s="125" t="str">
        <f t="shared" si="96"/>
        <v xml:space="preserve"> </v>
      </c>
      <c r="S106" s="125" t="str">
        <f t="shared" si="96"/>
        <v xml:space="preserve"> </v>
      </c>
      <c r="T106" s="125" t="str">
        <f t="shared" si="96"/>
        <v xml:space="preserve"> </v>
      </c>
      <c r="U106" s="125" t="str">
        <f t="shared" si="96"/>
        <v xml:space="preserve"> </v>
      </c>
      <c r="V106" s="125" t="str">
        <f t="shared" si="96"/>
        <v xml:space="preserve"> </v>
      </c>
      <c r="W106" s="125" t="str">
        <f t="shared" si="96"/>
        <v xml:space="preserve"> </v>
      </c>
      <c r="X106" s="125" t="str">
        <f t="shared" si="96"/>
        <v xml:space="preserve"> </v>
      </c>
      <c r="Y106" s="125" t="str">
        <f t="shared" si="96"/>
        <v xml:space="preserve"> </v>
      </c>
      <c r="Z106" s="125" t="str">
        <f t="shared" si="96"/>
        <v xml:space="preserve"> </v>
      </c>
      <c r="AA106" s="125" t="str">
        <f t="shared" si="96"/>
        <v xml:space="preserve"> </v>
      </c>
      <c r="AB106" s="125" t="str">
        <f t="shared" si="96"/>
        <v xml:space="preserve"> </v>
      </c>
      <c r="AC106" s="125" t="str">
        <f t="shared" si="96"/>
        <v xml:space="preserve"> </v>
      </c>
      <c r="AD106" s="125" t="str">
        <f t="shared" si="96"/>
        <v xml:space="preserve"> </v>
      </c>
      <c r="AE106" s="125" t="str">
        <f t="shared" si="96"/>
        <v xml:space="preserve"> </v>
      </c>
      <c r="AF106" s="125" t="str">
        <f t="shared" si="96"/>
        <v xml:space="preserve"> </v>
      </c>
      <c r="AG106" s="125" t="str">
        <f t="shared" si="96"/>
        <v xml:space="preserve"> </v>
      </c>
      <c r="AH106" s="125" t="str">
        <f t="shared" si="96"/>
        <v xml:space="preserve"> </v>
      </c>
      <c r="AI106" s="125" t="str">
        <f t="shared" si="96"/>
        <v xml:space="preserve"> </v>
      </c>
      <c r="AJ106" s="125" t="str">
        <f t="shared" si="96"/>
        <v xml:space="preserve"> </v>
      </c>
      <c r="AK106" s="125" t="str">
        <f t="shared" si="96"/>
        <v xml:space="preserve"> </v>
      </c>
      <c r="AL106" s="125" t="str">
        <f t="shared" si="96"/>
        <v xml:space="preserve"> </v>
      </c>
      <c r="AM106" s="125" t="str">
        <f t="shared" si="96"/>
        <v xml:space="preserve"> </v>
      </c>
      <c r="AN106" s="125" t="str">
        <f t="shared" si="96"/>
        <v xml:space="preserve"> </v>
      </c>
      <c r="AO106" s="125" t="str">
        <f t="shared" si="96"/>
        <v xml:space="preserve"> </v>
      </c>
      <c r="AP106" s="125" t="str">
        <f t="shared" si="96"/>
        <v xml:space="preserve"> </v>
      </c>
      <c r="AQ106" s="125" t="str">
        <f t="shared" ref="AQ106:BH106" si="97">IF(AQ$2-$K$2&lt;$D53-1," ",AQ53*AQ$3)</f>
        <v xml:space="preserve"> </v>
      </c>
      <c r="AR106" s="125" t="str">
        <f t="shared" si="97"/>
        <v xml:space="preserve"> </v>
      </c>
      <c r="AS106" s="125" t="str">
        <f t="shared" si="97"/>
        <v xml:space="preserve"> </v>
      </c>
      <c r="AT106" s="125" t="str">
        <f t="shared" si="97"/>
        <v xml:space="preserve"> </v>
      </c>
      <c r="AU106" s="125" t="str">
        <f t="shared" si="97"/>
        <v xml:space="preserve"> </v>
      </c>
      <c r="AV106" s="125" t="str">
        <f t="shared" si="97"/>
        <v xml:space="preserve"> </v>
      </c>
      <c r="AW106" s="125" t="str">
        <f t="shared" si="97"/>
        <v xml:space="preserve"> </v>
      </c>
      <c r="AX106" s="125" t="str">
        <f t="shared" si="97"/>
        <v xml:space="preserve"> </v>
      </c>
      <c r="AY106" s="125" t="str">
        <f t="shared" si="97"/>
        <v xml:space="preserve"> </v>
      </c>
      <c r="AZ106" s="125" t="str">
        <f t="shared" si="97"/>
        <v xml:space="preserve"> </v>
      </c>
      <c r="BA106" s="125" t="str">
        <f t="shared" si="97"/>
        <v xml:space="preserve"> </v>
      </c>
      <c r="BB106" s="125" t="str">
        <f t="shared" si="97"/>
        <v xml:space="preserve"> </v>
      </c>
      <c r="BC106" s="125" t="str">
        <f t="shared" si="97"/>
        <v xml:space="preserve"> </v>
      </c>
      <c r="BD106" s="125" t="str">
        <f t="shared" si="97"/>
        <v xml:space="preserve"> </v>
      </c>
      <c r="BE106" s="125">
        <f t="shared" ca="1" si="97"/>
        <v>0</v>
      </c>
      <c r="BF106" s="125">
        <f t="shared" ca="1" si="97"/>
        <v>0</v>
      </c>
      <c r="BG106" s="125">
        <f t="shared" ca="1" si="97"/>
        <v>0</v>
      </c>
      <c r="BH106" s="125">
        <f t="shared" ca="1" si="97"/>
        <v>0</v>
      </c>
    </row>
    <row r="107" spans="1:60">
      <c r="A107" s="104"/>
      <c r="B107" s="104"/>
      <c r="C107" s="104"/>
      <c r="D107" s="104"/>
      <c r="E107" s="104" t="s">
        <v>242</v>
      </c>
      <c r="F107" s="104">
        <f ca="1">OFFSET('Primary inputs Alt'!$E$12,0,'Calculations Alt'!$D54-1)</f>
        <v>0</v>
      </c>
      <c r="G107" s="104"/>
      <c r="H107" s="125">
        <f t="shared" si="3"/>
        <v>0</v>
      </c>
      <c r="I107" s="125">
        <f t="shared" si="4"/>
        <v>0</v>
      </c>
      <c r="J107" s="125">
        <f t="shared" ca="1" si="5"/>
        <v>0</v>
      </c>
      <c r="K107" s="125" t="str">
        <f t="shared" ref="K107:AP107" si="98">IF(K$2-$K$2&lt;$D54-1," ",K54*K$3)</f>
        <v xml:space="preserve"> </v>
      </c>
      <c r="L107" s="125" t="str">
        <f t="shared" si="98"/>
        <v xml:space="preserve"> </v>
      </c>
      <c r="M107" s="125" t="str">
        <f t="shared" si="98"/>
        <v xml:space="preserve"> </v>
      </c>
      <c r="N107" s="125" t="str">
        <f t="shared" si="98"/>
        <v xml:space="preserve"> </v>
      </c>
      <c r="O107" s="125" t="str">
        <f t="shared" si="98"/>
        <v xml:space="preserve"> </v>
      </c>
      <c r="P107" s="125" t="str">
        <f t="shared" si="98"/>
        <v xml:space="preserve"> </v>
      </c>
      <c r="Q107" s="125" t="str">
        <f t="shared" si="98"/>
        <v xml:space="preserve"> </v>
      </c>
      <c r="R107" s="125" t="str">
        <f t="shared" si="98"/>
        <v xml:space="preserve"> </v>
      </c>
      <c r="S107" s="125" t="str">
        <f t="shared" si="98"/>
        <v xml:space="preserve"> </v>
      </c>
      <c r="T107" s="125" t="str">
        <f t="shared" si="98"/>
        <v xml:space="preserve"> </v>
      </c>
      <c r="U107" s="125" t="str">
        <f t="shared" si="98"/>
        <v xml:space="preserve"> </v>
      </c>
      <c r="V107" s="125" t="str">
        <f t="shared" si="98"/>
        <v xml:space="preserve"> </v>
      </c>
      <c r="W107" s="125" t="str">
        <f t="shared" si="98"/>
        <v xml:space="preserve"> </v>
      </c>
      <c r="X107" s="125" t="str">
        <f t="shared" si="98"/>
        <v xml:space="preserve"> </v>
      </c>
      <c r="Y107" s="125" t="str">
        <f t="shared" si="98"/>
        <v xml:space="preserve"> </v>
      </c>
      <c r="Z107" s="125" t="str">
        <f t="shared" si="98"/>
        <v xml:space="preserve"> </v>
      </c>
      <c r="AA107" s="125" t="str">
        <f t="shared" si="98"/>
        <v xml:space="preserve"> </v>
      </c>
      <c r="AB107" s="125" t="str">
        <f t="shared" si="98"/>
        <v xml:space="preserve"> </v>
      </c>
      <c r="AC107" s="125" t="str">
        <f t="shared" si="98"/>
        <v xml:space="preserve"> </v>
      </c>
      <c r="AD107" s="125" t="str">
        <f t="shared" si="98"/>
        <v xml:space="preserve"> </v>
      </c>
      <c r="AE107" s="125" t="str">
        <f t="shared" si="98"/>
        <v xml:space="preserve"> </v>
      </c>
      <c r="AF107" s="125" t="str">
        <f t="shared" si="98"/>
        <v xml:space="preserve"> </v>
      </c>
      <c r="AG107" s="125" t="str">
        <f t="shared" si="98"/>
        <v xml:space="preserve"> </v>
      </c>
      <c r="AH107" s="125" t="str">
        <f t="shared" si="98"/>
        <v xml:space="preserve"> </v>
      </c>
      <c r="AI107" s="125" t="str">
        <f t="shared" si="98"/>
        <v xml:space="preserve"> </v>
      </c>
      <c r="AJ107" s="125" t="str">
        <f t="shared" si="98"/>
        <v xml:space="preserve"> </v>
      </c>
      <c r="AK107" s="125" t="str">
        <f t="shared" si="98"/>
        <v xml:space="preserve"> </v>
      </c>
      <c r="AL107" s="125" t="str">
        <f t="shared" si="98"/>
        <v xml:space="preserve"> </v>
      </c>
      <c r="AM107" s="125" t="str">
        <f t="shared" si="98"/>
        <v xml:space="preserve"> </v>
      </c>
      <c r="AN107" s="125" t="str">
        <f t="shared" si="98"/>
        <v xml:space="preserve"> </v>
      </c>
      <c r="AO107" s="125" t="str">
        <f t="shared" si="98"/>
        <v xml:space="preserve"> </v>
      </c>
      <c r="AP107" s="125" t="str">
        <f t="shared" si="98"/>
        <v xml:space="preserve"> </v>
      </c>
      <c r="AQ107" s="125" t="str">
        <f t="shared" ref="AQ107:BH107" si="99">IF(AQ$2-$K$2&lt;$D54-1," ",AQ54*AQ$3)</f>
        <v xml:space="preserve"> </v>
      </c>
      <c r="AR107" s="125" t="str">
        <f t="shared" si="99"/>
        <v xml:space="preserve"> </v>
      </c>
      <c r="AS107" s="125" t="str">
        <f t="shared" si="99"/>
        <v xml:space="preserve"> </v>
      </c>
      <c r="AT107" s="125" t="str">
        <f t="shared" si="99"/>
        <v xml:space="preserve"> </v>
      </c>
      <c r="AU107" s="125" t="str">
        <f t="shared" si="99"/>
        <v xml:space="preserve"> </v>
      </c>
      <c r="AV107" s="125" t="str">
        <f t="shared" si="99"/>
        <v xml:space="preserve"> </v>
      </c>
      <c r="AW107" s="125" t="str">
        <f t="shared" si="99"/>
        <v xml:space="preserve"> </v>
      </c>
      <c r="AX107" s="125" t="str">
        <f t="shared" si="99"/>
        <v xml:space="preserve"> </v>
      </c>
      <c r="AY107" s="125" t="str">
        <f t="shared" si="99"/>
        <v xml:space="preserve"> </v>
      </c>
      <c r="AZ107" s="125" t="str">
        <f t="shared" si="99"/>
        <v xml:space="preserve"> </v>
      </c>
      <c r="BA107" s="125" t="str">
        <f t="shared" si="99"/>
        <v xml:space="preserve"> </v>
      </c>
      <c r="BB107" s="125" t="str">
        <f t="shared" si="99"/>
        <v xml:space="preserve"> </v>
      </c>
      <c r="BC107" s="125" t="str">
        <f t="shared" si="99"/>
        <v xml:space="preserve"> </v>
      </c>
      <c r="BD107" s="125" t="str">
        <f t="shared" si="99"/>
        <v xml:space="preserve"> </v>
      </c>
      <c r="BE107" s="125" t="str">
        <f t="shared" si="99"/>
        <v xml:space="preserve"> </v>
      </c>
      <c r="BF107" s="125">
        <f t="shared" ca="1" si="99"/>
        <v>0</v>
      </c>
      <c r="BG107" s="125">
        <f t="shared" ca="1" si="99"/>
        <v>0</v>
      </c>
      <c r="BH107" s="125">
        <f t="shared" ca="1" si="99"/>
        <v>0</v>
      </c>
    </row>
    <row r="108" spans="1:60">
      <c r="A108" s="104"/>
      <c r="B108" s="104"/>
      <c r="C108" s="104"/>
      <c r="D108" s="104"/>
      <c r="E108" s="104" t="s">
        <v>243</v>
      </c>
      <c r="F108" s="104">
        <f ca="1">OFFSET('Primary inputs Alt'!$E$12,0,'Calculations Alt'!$D55-1)</f>
        <v>0</v>
      </c>
      <c r="G108" s="104"/>
      <c r="H108" s="125">
        <f t="shared" si="3"/>
        <v>0</v>
      </c>
      <c r="I108" s="125">
        <f t="shared" si="4"/>
        <v>0</v>
      </c>
      <c r="J108" s="125">
        <f t="shared" ca="1" si="5"/>
        <v>0</v>
      </c>
      <c r="K108" s="125" t="str">
        <f t="shared" ref="K108:AP108" si="100">IF(K$2-$K$2&lt;$D55-1," ",K55*K$3)</f>
        <v xml:space="preserve"> </v>
      </c>
      <c r="L108" s="125" t="str">
        <f t="shared" si="100"/>
        <v xml:space="preserve"> </v>
      </c>
      <c r="M108" s="125" t="str">
        <f t="shared" si="100"/>
        <v xml:space="preserve"> </v>
      </c>
      <c r="N108" s="125" t="str">
        <f t="shared" si="100"/>
        <v xml:space="preserve"> </v>
      </c>
      <c r="O108" s="125" t="str">
        <f t="shared" si="100"/>
        <v xml:space="preserve"> </v>
      </c>
      <c r="P108" s="125" t="str">
        <f t="shared" si="100"/>
        <v xml:space="preserve"> </v>
      </c>
      <c r="Q108" s="125" t="str">
        <f t="shared" si="100"/>
        <v xml:space="preserve"> </v>
      </c>
      <c r="R108" s="125" t="str">
        <f t="shared" si="100"/>
        <v xml:space="preserve"> </v>
      </c>
      <c r="S108" s="125" t="str">
        <f t="shared" si="100"/>
        <v xml:space="preserve"> </v>
      </c>
      <c r="T108" s="125" t="str">
        <f t="shared" si="100"/>
        <v xml:space="preserve"> </v>
      </c>
      <c r="U108" s="125" t="str">
        <f t="shared" si="100"/>
        <v xml:space="preserve"> </v>
      </c>
      <c r="V108" s="125" t="str">
        <f t="shared" si="100"/>
        <v xml:space="preserve"> </v>
      </c>
      <c r="W108" s="125" t="str">
        <f t="shared" si="100"/>
        <v xml:space="preserve"> </v>
      </c>
      <c r="X108" s="125" t="str">
        <f t="shared" si="100"/>
        <v xml:space="preserve"> </v>
      </c>
      <c r="Y108" s="125" t="str">
        <f t="shared" si="100"/>
        <v xml:space="preserve"> </v>
      </c>
      <c r="Z108" s="125" t="str">
        <f t="shared" si="100"/>
        <v xml:space="preserve"> </v>
      </c>
      <c r="AA108" s="125" t="str">
        <f t="shared" si="100"/>
        <v xml:space="preserve"> </v>
      </c>
      <c r="AB108" s="125" t="str">
        <f t="shared" si="100"/>
        <v xml:space="preserve"> </v>
      </c>
      <c r="AC108" s="125" t="str">
        <f t="shared" si="100"/>
        <v xml:space="preserve"> </v>
      </c>
      <c r="AD108" s="125" t="str">
        <f t="shared" si="100"/>
        <v xml:space="preserve"> </v>
      </c>
      <c r="AE108" s="125" t="str">
        <f t="shared" si="100"/>
        <v xml:space="preserve"> </v>
      </c>
      <c r="AF108" s="125" t="str">
        <f t="shared" si="100"/>
        <v xml:space="preserve"> </v>
      </c>
      <c r="AG108" s="125" t="str">
        <f t="shared" si="100"/>
        <v xml:space="preserve"> </v>
      </c>
      <c r="AH108" s="125" t="str">
        <f t="shared" si="100"/>
        <v xml:space="preserve"> </v>
      </c>
      <c r="AI108" s="125" t="str">
        <f t="shared" si="100"/>
        <v xml:space="preserve"> </v>
      </c>
      <c r="AJ108" s="125" t="str">
        <f t="shared" si="100"/>
        <v xml:space="preserve"> </v>
      </c>
      <c r="AK108" s="125" t="str">
        <f t="shared" si="100"/>
        <v xml:space="preserve"> </v>
      </c>
      <c r="AL108" s="125" t="str">
        <f t="shared" si="100"/>
        <v xml:space="preserve"> </v>
      </c>
      <c r="AM108" s="125" t="str">
        <f t="shared" si="100"/>
        <v xml:space="preserve"> </v>
      </c>
      <c r="AN108" s="125" t="str">
        <f t="shared" si="100"/>
        <v xml:space="preserve"> </v>
      </c>
      <c r="AO108" s="125" t="str">
        <f t="shared" si="100"/>
        <v xml:space="preserve"> </v>
      </c>
      <c r="AP108" s="125" t="str">
        <f t="shared" si="100"/>
        <v xml:space="preserve"> </v>
      </c>
      <c r="AQ108" s="125" t="str">
        <f t="shared" ref="AQ108:BH108" si="101">IF(AQ$2-$K$2&lt;$D55-1," ",AQ55*AQ$3)</f>
        <v xml:space="preserve"> </v>
      </c>
      <c r="AR108" s="125" t="str">
        <f t="shared" si="101"/>
        <v xml:space="preserve"> </v>
      </c>
      <c r="AS108" s="125" t="str">
        <f t="shared" si="101"/>
        <v xml:space="preserve"> </v>
      </c>
      <c r="AT108" s="125" t="str">
        <f t="shared" si="101"/>
        <v xml:space="preserve"> </v>
      </c>
      <c r="AU108" s="125" t="str">
        <f t="shared" si="101"/>
        <v xml:space="preserve"> </v>
      </c>
      <c r="AV108" s="125" t="str">
        <f t="shared" si="101"/>
        <v xml:space="preserve"> </v>
      </c>
      <c r="AW108" s="125" t="str">
        <f t="shared" si="101"/>
        <v xml:space="preserve"> </v>
      </c>
      <c r="AX108" s="125" t="str">
        <f t="shared" si="101"/>
        <v xml:space="preserve"> </v>
      </c>
      <c r="AY108" s="125" t="str">
        <f t="shared" si="101"/>
        <v xml:space="preserve"> </v>
      </c>
      <c r="AZ108" s="125" t="str">
        <f t="shared" si="101"/>
        <v xml:space="preserve"> </v>
      </c>
      <c r="BA108" s="125" t="str">
        <f t="shared" si="101"/>
        <v xml:space="preserve"> </v>
      </c>
      <c r="BB108" s="125" t="str">
        <f t="shared" si="101"/>
        <v xml:space="preserve"> </v>
      </c>
      <c r="BC108" s="125" t="str">
        <f t="shared" si="101"/>
        <v xml:space="preserve"> </v>
      </c>
      <c r="BD108" s="125" t="str">
        <f t="shared" si="101"/>
        <v xml:space="preserve"> </v>
      </c>
      <c r="BE108" s="125" t="str">
        <f t="shared" si="101"/>
        <v xml:space="preserve"> </v>
      </c>
      <c r="BF108" s="125" t="str">
        <f t="shared" si="101"/>
        <v xml:space="preserve"> </v>
      </c>
      <c r="BG108" s="125">
        <f t="shared" ca="1" si="101"/>
        <v>0</v>
      </c>
      <c r="BH108" s="125">
        <f t="shared" ca="1" si="101"/>
        <v>0</v>
      </c>
    </row>
    <row r="109" spans="1:60">
      <c r="A109" s="104"/>
      <c r="B109" s="104"/>
      <c r="C109" s="104"/>
      <c r="D109" s="104"/>
      <c r="E109" s="104" t="s">
        <v>244</v>
      </c>
      <c r="F109" s="104">
        <f ca="1">OFFSET('Primary inputs Alt'!$E$12,0,'Calculations Alt'!$D56-1)</f>
        <v>0</v>
      </c>
      <c r="G109" s="104"/>
      <c r="H109" s="125">
        <f t="shared" si="3"/>
        <v>0</v>
      </c>
      <c r="I109" s="125">
        <f t="shared" si="4"/>
        <v>0</v>
      </c>
      <c r="J109" s="125">
        <f t="shared" ca="1" si="5"/>
        <v>0</v>
      </c>
      <c r="K109" s="125" t="str">
        <f t="shared" ref="K109:AP109" si="102">IF(K$2-$K$2&lt;$D56-1," ",K56*K$3)</f>
        <v xml:space="preserve"> </v>
      </c>
      <c r="L109" s="125" t="str">
        <f t="shared" si="102"/>
        <v xml:space="preserve"> </v>
      </c>
      <c r="M109" s="125" t="str">
        <f t="shared" si="102"/>
        <v xml:space="preserve"> </v>
      </c>
      <c r="N109" s="125" t="str">
        <f t="shared" si="102"/>
        <v xml:space="preserve"> </v>
      </c>
      <c r="O109" s="125" t="str">
        <f t="shared" si="102"/>
        <v xml:space="preserve"> </v>
      </c>
      <c r="P109" s="125" t="str">
        <f t="shared" si="102"/>
        <v xml:space="preserve"> </v>
      </c>
      <c r="Q109" s="125" t="str">
        <f t="shared" si="102"/>
        <v xml:space="preserve"> </v>
      </c>
      <c r="R109" s="125" t="str">
        <f t="shared" si="102"/>
        <v xml:space="preserve"> </v>
      </c>
      <c r="S109" s="125" t="str">
        <f t="shared" si="102"/>
        <v xml:space="preserve"> </v>
      </c>
      <c r="T109" s="125" t="str">
        <f t="shared" si="102"/>
        <v xml:space="preserve"> </v>
      </c>
      <c r="U109" s="125" t="str">
        <f t="shared" si="102"/>
        <v xml:space="preserve"> </v>
      </c>
      <c r="V109" s="125" t="str">
        <f t="shared" si="102"/>
        <v xml:space="preserve"> </v>
      </c>
      <c r="W109" s="125" t="str">
        <f t="shared" si="102"/>
        <v xml:space="preserve"> </v>
      </c>
      <c r="X109" s="125" t="str">
        <f t="shared" si="102"/>
        <v xml:space="preserve"> </v>
      </c>
      <c r="Y109" s="125" t="str">
        <f t="shared" si="102"/>
        <v xml:space="preserve"> </v>
      </c>
      <c r="Z109" s="125" t="str">
        <f t="shared" si="102"/>
        <v xml:space="preserve"> </v>
      </c>
      <c r="AA109" s="125" t="str">
        <f t="shared" si="102"/>
        <v xml:space="preserve"> </v>
      </c>
      <c r="AB109" s="125" t="str">
        <f t="shared" si="102"/>
        <v xml:space="preserve"> </v>
      </c>
      <c r="AC109" s="125" t="str">
        <f t="shared" si="102"/>
        <v xml:space="preserve"> </v>
      </c>
      <c r="AD109" s="125" t="str">
        <f t="shared" si="102"/>
        <v xml:space="preserve"> </v>
      </c>
      <c r="AE109" s="125" t="str">
        <f t="shared" si="102"/>
        <v xml:space="preserve"> </v>
      </c>
      <c r="AF109" s="125" t="str">
        <f t="shared" si="102"/>
        <v xml:space="preserve"> </v>
      </c>
      <c r="AG109" s="125" t="str">
        <f t="shared" si="102"/>
        <v xml:space="preserve"> </v>
      </c>
      <c r="AH109" s="125" t="str">
        <f t="shared" si="102"/>
        <v xml:space="preserve"> </v>
      </c>
      <c r="AI109" s="125" t="str">
        <f t="shared" si="102"/>
        <v xml:space="preserve"> </v>
      </c>
      <c r="AJ109" s="125" t="str">
        <f t="shared" si="102"/>
        <v xml:space="preserve"> </v>
      </c>
      <c r="AK109" s="125" t="str">
        <f t="shared" si="102"/>
        <v xml:space="preserve"> </v>
      </c>
      <c r="AL109" s="125" t="str">
        <f t="shared" si="102"/>
        <v xml:space="preserve"> </v>
      </c>
      <c r="AM109" s="125" t="str">
        <f t="shared" si="102"/>
        <v xml:space="preserve"> </v>
      </c>
      <c r="AN109" s="125" t="str">
        <f t="shared" si="102"/>
        <v xml:space="preserve"> </v>
      </c>
      <c r="AO109" s="125" t="str">
        <f t="shared" si="102"/>
        <v xml:space="preserve"> </v>
      </c>
      <c r="AP109" s="125" t="str">
        <f t="shared" si="102"/>
        <v xml:space="preserve"> </v>
      </c>
      <c r="AQ109" s="125" t="str">
        <f t="shared" ref="AQ109:BH109" si="103">IF(AQ$2-$K$2&lt;$D56-1," ",AQ56*AQ$3)</f>
        <v xml:space="preserve"> </v>
      </c>
      <c r="AR109" s="125" t="str">
        <f t="shared" si="103"/>
        <v xml:space="preserve"> </v>
      </c>
      <c r="AS109" s="125" t="str">
        <f t="shared" si="103"/>
        <v xml:space="preserve"> </v>
      </c>
      <c r="AT109" s="125" t="str">
        <f t="shared" si="103"/>
        <v xml:space="preserve"> </v>
      </c>
      <c r="AU109" s="125" t="str">
        <f t="shared" si="103"/>
        <v xml:space="preserve"> </v>
      </c>
      <c r="AV109" s="125" t="str">
        <f t="shared" si="103"/>
        <v xml:space="preserve"> </v>
      </c>
      <c r="AW109" s="125" t="str">
        <f t="shared" si="103"/>
        <v xml:space="preserve"> </v>
      </c>
      <c r="AX109" s="125" t="str">
        <f t="shared" si="103"/>
        <v xml:space="preserve"> </v>
      </c>
      <c r="AY109" s="125" t="str">
        <f t="shared" si="103"/>
        <v xml:space="preserve"> </v>
      </c>
      <c r="AZ109" s="125" t="str">
        <f t="shared" si="103"/>
        <v xml:space="preserve"> </v>
      </c>
      <c r="BA109" s="125" t="str">
        <f t="shared" si="103"/>
        <v xml:space="preserve"> </v>
      </c>
      <c r="BB109" s="125" t="str">
        <f t="shared" si="103"/>
        <v xml:space="preserve"> </v>
      </c>
      <c r="BC109" s="125" t="str">
        <f t="shared" si="103"/>
        <v xml:space="preserve"> </v>
      </c>
      <c r="BD109" s="125" t="str">
        <f t="shared" si="103"/>
        <v xml:space="preserve"> </v>
      </c>
      <c r="BE109" s="125" t="str">
        <f t="shared" si="103"/>
        <v xml:space="preserve"> </v>
      </c>
      <c r="BF109" s="125" t="str">
        <f t="shared" si="103"/>
        <v xml:space="preserve"> </v>
      </c>
      <c r="BG109" s="125" t="str">
        <f t="shared" si="103"/>
        <v xml:space="preserve"> </v>
      </c>
      <c r="BH109" s="125">
        <f t="shared" ca="1" si="103"/>
        <v>0</v>
      </c>
    </row>
    <row r="110" spans="1:60" ht="17.25" customHeight="1">
      <c r="A110" s="104"/>
      <c r="B110" s="104"/>
      <c r="C110" s="104"/>
      <c r="D110" s="104"/>
      <c r="E110" s="104"/>
      <c r="G110" s="152" t="s">
        <v>175</v>
      </c>
      <c r="H110" s="135">
        <f ca="1">SUM(H60:H109)</f>
        <v>541472853.39853132</v>
      </c>
      <c r="I110" s="135">
        <f ca="1">SUM(I60:I109)</f>
        <v>926909057.92828774</v>
      </c>
      <c r="J110" s="153">
        <f ca="1">SUM(J60:J109)</f>
        <v>1170451466.8916924</v>
      </c>
      <c r="K110" s="126"/>
      <c r="L110" s="126"/>
      <c r="M110" s="126"/>
      <c r="N110" s="126"/>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row>
    <row r="111" spans="1:60">
      <c r="A111" s="104"/>
      <c r="B111" s="104"/>
      <c r="C111" s="104"/>
      <c r="D111" s="104"/>
      <c r="E111" s="104"/>
      <c r="F111" s="104"/>
      <c r="G111" s="104"/>
      <c r="H111" s="104"/>
      <c r="I111" s="104"/>
      <c r="J111" s="106"/>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row>
    <row r="112" spans="1:60">
      <c r="A112" s="123" t="s">
        <v>167</v>
      </c>
      <c r="B112" s="123"/>
      <c r="C112" s="123"/>
      <c r="D112" s="123"/>
      <c r="E112" s="123"/>
      <c r="F112" s="123"/>
      <c r="G112" s="123"/>
      <c r="H112" s="123"/>
      <c r="I112" s="123"/>
      <c r="J112" s="123"/>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row>
    <row r="113" spans="1:60" ht="15">
      <c r="A113" s="104"/>
      <c r="B113" s="104"/>
      <c r="C113" s="104"/>
      <c r="D113" s="124" t="s">
        <v>187</v>
      </c>
      <c r="E113" s="104"/>
      <c r="F113" s="124" t="s">
        <v>74</v>
      </c>
      <c r="G113" s="124" t="s">
        <v>178</v>
      </c>
      <c r="H113" s="23"/>
      <c r="I113" s="23"/>
      <c r="J113" s="23"/>
      <c r="K113" s="135" t="s">
        <v>253</v>
      </c>
      <c r="L113" s="135" t="s">
        <v>254</v>
      </c>
      <c r="M113" s="135" t="s">
        <v>255</v>
      </c>
      <c r="N113" s="135" t="s">
        <v>256</v>
      </c>
      <c r="O113" s="135" t="s">
        <v>257</v>
      </c>
      <c r="P113" s="135" t="s">
        <v>258</v>
      </c>
      <c r="Q113" s="135" t="s">
        <v>259</v>
      </c>
      <c r="R113" s="135" t="s">
        <v>260</v>
      </c>
      <c r="S113" s="135" t="s">
        <v>261</v>
      </c>
      <c r="T113" s="135" t="s">
        <v>262</v>
      </c>
      <c r="U113" s="135" t="s">
        <v>263</v>
      </c>
      <c r="V113" s="135" t="s">
        <v>264</v>
      </c>
      <c r="W113" s="135" t="s">
        <v>265</v>
      </c>
      <c r="X113" s="135" t="s">
        <v>266</v>
      </c>
      <c r="Y113" s="135" t="s">
        <v>267</v>
      </c>
      <c r="Z113" s="135" t="s">
        <v>268</v>
      </c>
      <c r="AA113" s="135" t="s">
        <v>269</v>
      </c>
      <c r="AB113" s="135" t="s">
        <v>270</v>
      </c>
      <c r="AC113" s="135" t="s">
        <v>271</v>
      </c>
      <c r="AD113" s="135" t="s">
        <v>272</v>
      </c>
      <c r="AE113" s="135" t="s">
        <v>273</v>
      </c>
      <c r="AF113" s="135" t="s">
        <v>274</v>
      </c>
      <c r="AG113" s="135" t="s">
        <v>275</v>
      </c>
      <c r="AH113" s="135" t="s">
        <v>276</v>
      </c>
      <c r="AI113" s="135" t="s">
        <v>277</v>
      </c>
      <c r="AJ113" s="135" t="s">
        <v>278</v>
      </c>
      <c r="AK113" s="135" t="s">
        <v>279</v>
      </c>
      <c r="AL113" s="135" t="s">
        <v>280</v>
      </c>
      <c r="AM113" s="135" t="s">
        <v>281</v>
      </c>
      <c r="AN113" s="135" t="s">
        <v>282</v>
      </c>
      <c r="AO113" s="135" t="s">
        <v>283</v>
      </c>
      <c r="AP113" s="135" t="s">
        <v>284</v>
      </c>
      <c r="AQ113" s="135" t="s">
        <v>285</v>
      </c>
      <c r="AR113" s="135" t="s">
        <v>286</v>
      </c>
      <c r="AS113" s="135" t="s">
        <v>287</v>
      </c>
      <c r="AT113" s="135" t="s">
        <v>288</v>
      </c>
      <c r="AU113" s="135" t="s">
        <v>289</v>
      </c>
      <c r="AV113" s="135" t="s">
        <v>290</v>
      </c>
      <c r="AW113" s="135" t="s">
        <v>291</v>
      </c>
      <c r="AX113" s="135" t="s">
        <v>292</v>
      </c>
      <c r="AY113" s="135" t="s">
        <v>293</v>
      </c>
      <c r="AZ113" s="135" t="s">
        <v>294</v>
      </c>
      <c r="BA113" s="135" t="s">
        <v>295</v>
      </c>
      <c r="BB113" s="135" t="s">
        <v>296</v>
      </c>
      <c r="BC113" s="135" t="s">
        <v>297</v>
      </c>
      <c r="BD113" s="135" t="s">
        <v>298</v>
      </c>
      <c r="BE113" s="135" t="s">
        <v>299</v>
      </c>
      <c r="BF113" s="135" t="s">
        <v>300</v>
      </c>
      <c r="BG113" s="135" t="s">
        <v>301</v>
      </c>
      <c r="BH113" s="135" t="s">
        <v>302</v>
      </c>
    </row>
    <row r="114" spans="1:60" ht="28.5">
      <c r="A114" s="104"/>
      <c r="B114" s="104"/>
      <c r="C114" s="104">
        <v>0</v>
      </c>
      <c r="D114" s="104"/>
      <c r="E114" s="104" t="str">
        <f ca="1">OFFSET('Impact Inputs'!A$6,C114,0)</f>
        <v>Impact 1</v>
      </c>
      <c r="F114" s="154" t="str">
        <f ca="1">OFFSET('Impact Inputs'!C$6,C114,0)</f>
        <v>Efficiency gain - maximised overheads/capacity/resources</v>
      </c>
      <c r="G114" s="104" t="str">
        <f ca="1">OFFSET('Impact Inputs'!E$6,C114,0)</f>
        <v>Private Impact</v>
      </c>
      <c r="H114" s="104"/>
      <c r="I114" s="104"/>
      <c r="J114" s="104"/>
      <c r="K114" s="125">
        <f ca="1">OFFSET('Impact Inputs'!S$8,$C114,0)</f>
        <v>1500</v>
      </c>
      <c r="L114" s="125">
        <f ca="1">OFFSET('Impact Inputs'!T$8,$C114,0)</f>
        <v>0</v>
      </c>
      <c r="M114" s="125">
        <f ca="1">OFFSET('Impact Inputs'!U$8,$C114,0)</f>
        <v>0</v>
      </c>
      <c r="N114" s="125">
        <f ca="1">OFFSET('Impact Inputs'!V$8,$C114,0)</f>
        <v>0</v>
      </c>
      <c r="O114" s="125">
        <f ca="1">OFFSET('Impact Inputs'!W$8,$C114,0)</f>
        <v>0</v>
      </c>
      <c r="P114" s="125">
        <f ca="1">OFFSET('Impact Inputs'!X$8,$C114,0)</f>
        <v>0</v>
      </c>
      <c r="Q114" s="125">
        <f ca="1">OFFSET('Impact Inputs'!Y$8,$C114,0)</f>
        <v>0</v>
      </c>
      <c r="R114" s="125">
        <f ca="1">OFFSET('Impact Inputs'!Z$8,$C114,0)</f>
        <v>0</v>
      </c>
      <c r="S114" s="125">
        <f ca="1">OFFSET('Impact Inputs'!AA$8,$C114,0)</f>
        <v>0</v>
      </c>
      <c r="T114" s="125">
        <f ca="1">OFFSET('Impact Inputs'!AB$8,$C114,0)</f>
        <v>0</v>
      </c>
      <c r="U114" s="125">
        <f ca="1">OFFSET('Impact Inputs'!AC$8,$C114,0)</f>
        <v>0</v>
      </c>
      <c r="V114" s="125">
        <f ca="1">OFFSET('Impact Inputs'!AD$8,$C114,0)</f>
        <v>0</v>
      </c>
      <c r="W114" s="125">
        <f ca="1">OFFSET('Impact Inputs'!AE$8,$C114,0)</f>
        <v>0</v>
      </c>
      <c r="X114" s="125">
        <f ca="1">OFFSET('Impact Inputs'!AF$8,$C114,0)</f>
        <v>0</v>
      </c>
      <c r="Y114" s="125">
        <f ca="1">OFFSET('Impact Inputs'!AG$8,$C114,0)</f>
        <v>0</v>
      </c>
      <c r="Z114" s="125">
        <f ca="1">OFFSET('Impact Inputs'!AH$8,$C114,0)</f>
        <v>0</v>
      </c>
      <c r="AA114" s="125">
        <f ca="1">OFFSET('Impact Inputs'!AI$8,$C114,0)</f>
        <v>0</v>
      </c>
      <c r="AB114" s="125">
        <f ca="1">OFFSET('Impact Inputs'!AJ$8,$C114,0)</f>
        <v>0</v>
      </c>
      <c r="AC114" s="125">
        <f ca="1">OFFSET('Impact Inputs'!AK$8,$C114,0)</f>
        <v>0</v>
      </c>
      <c r="AD114" s="125">
        <f ca="1">OFFSET('Impact Inputs'!AL$8,$C114,0)</f>
        <v>0</v>
      </c>
      <c r="AE114" s="125">
        <f ca="1">OFFSET('Impact Inputs'!AM$8,$C114,0)</f>
        <v>0</v>
      </c>
      <c r="AF114" s="125">
        <f ca="1">OFFSET('Impact Inputs'!AN$8,$C114,0)</f>
        <v>0</v>
      </c>
      <c r="AG114" s="125">
        <f ca="1">OFFSET('Impact Inputs'!AO$8,$C114,0)</f>
        <v>0</v>
      </c>
      <c r="AH114" s="125">
        <f ca="1">OFFSET('Impact Inputs'!AP$8,$C114,0)</f>
        <v>0</v>
      </c>
      <c r="AI114" s="125">
        <f ca="1">OFFSET('Impact Inputs'!AQ$8,$C114,0)</f>
        <v>0</v>
      </c>
      <c r="AJ114" s="125">
        <f ca="1">OFFSET('Impact Inputs'!AR$8,$C114,0)</f>
        <v>0</v>
      </c>
      <c r="AK114" s="125">
        <f ca="1">OFFSET('Impact Inputs'!AS$8,$C114,0)</f>
        <v>0</v>
      </c>
      <c r="AL114" s="125">
        <f ca="1">OFFSET('Impact Inputs'!AT$8,$C114,0)</f>
        <v>0</v>
      </c>
      <c r="AM114" s="125">
        <f ca="1">OFFSET('Impact Inputs'!AU$8,$C114,0)</f>
        <v>0</v>
      </c>
      <c r="AN114" s="125">
        <f ca="1">OFFSET('Impact Inputs'!AV$8,$C114,0)</f>
        <v>0</v>
      </c>
      <c r="AO114" s="125">
        <f ca="1">OFFSET('Impact Inputs'!AW$8,$C114,0)</f>
        <v>0</v>
      </c>
      <c r="AP114" s="125">
        <f ca="1">OFFSET('Impact Inputs'!AX$8,$C114,0)</f>
        <v>0</v>
      </c>
      <c r="AQ114" s="125">
        <f ca="1">OFFSET('Impact Inputs'!AY$8,$C114,0)</f>
        <v>0</v>
      </c>
      <c r="AR114" s="125">
        <f ca="1">OFFSET('Impact Inputs'!AZ$8,$C114,0)</f>
        <v>0</v>
      </c>
      <c r="AS114" s="125">
        <f ca="1">OFFSET('Impact Inputs'!BA$8,$C114,0)</f>
        <v>0</v>
      </c>
      <c r="AT114" s="125">
        <f ca="1">OFFSET('Impact Inputs'!BB$8,$C114,0)</f>
        <v>0</v>
      </c>
      <c r="AU114" s="125">
        <f ca="1">OFFSET('Impact Inputs'!BC$8,$C114,0)</f>
        <v>0</v>
      </c>
      <c r="AV114" s="125">
        <f ca="1">OFFSET('Impact Inputs'!BD$8,$C114,0)</f>
        <v>0</v>
      </c>
      <c r="AW114" s="125">
        <f ca="1">OFFSET('Impact Inputs'!BE$8,$C114,0)</f>
        <v>0</v>
      </c>
      <c r="AX114" s="125">
        <f ca="1">OFFSET('Impact Inputs'!BF$8,$C114,0)</f>
        <v>0</v>
      </c>
      <c r="AY114" s="125">
        <f ca="1">OFFSET('Impact Inputs'!BG$8,$C114,0)</f>
        <v>0</v>
      </c>
      <c r="AZ114" s="125">
        <f ca="1">OFFSET('Impact Inputs'!BH$8,$C114,0)</f>
        <v>0</v>
      </c>
      <c r="BA114" s="125">
        <f ca="1">OFFSET('Impact Inputs'!BI$8,$C114,0)</f>
        <v>0</v>
      </c>
      <c r="BB114" s="125">
        <f ca="1">OFFSET('Impact Inputs'!BJ$8,$C114,0)</f>
        <v>0</v>
      </c>
      <c r="BC114" s="125">
        <f ca="1">OFFSET('Impact Inputs'!BK$8,$C114,0)</f>
        <v>0</v>
      </c>
      <c r="BD114" s="125">
        <f ca="1">OFFSET('Impact Inputs'!BL$8,$C114,0)</f>
        <v>0</v>
      </c>
      <c r="BE114" s="125">
        <f ca="1">OFFSET('Impact Inputs'!BM$8,$C114,0)</f>
        <v>0</v>
      </c>
      <c r="BF114" s="125">
        <f ca="1">OFFSET('Impact Inputs'!BN$8,$C114,0)</f>
        <v>0</v>
      </c>
      <c r="BG114" s="125">
        <f ca="1">OFFSET('Impact Inputs'!BO$8,$C114,0)</f>
        <v>0</v>
      </c>
      <c r="BH114" s="125">
        <f ca="1">OFFSET('Impact Inputs'!BP$8,$C114,0)</f>
        <v>0</v>
      </c>
    </row>
    <row r="115" spans="1:60">
      <c r="A115" s="104"/>
      <c r="B115" s="104"/>
      <c r="C115" s="104">
        <v>3</v>
      </c>
      <c r="D115" s="104"/>
      <c r="E115" s="104" t="str">
        <f ca="1">OFFSET('Impact Inputs'!A$6,C115,0)</f>
        <v>Impact 2</v>
      </c>
      <c r="F115" s="154" t="str">
        <f ca="1">OFFSET('Impact Inputs'!C$6,C115,0)</f>
        <v>Quality-adjusted life year (QALY) gained</v>
      </c>
      <c r="G115" s="104" t="str">
        <f ca="1">OFFSET('Impact Inputs'!E$6,C115,0)</f>
        <v>Private Impact</v>
      </c>
      <c r="H115" s="104"/>
      <c r="I115" s="104"/>
      <c r="J115" s="104"/>
      <c r="K115" s="125">
        <f ca="1">OFFSET('Impact Inputs'!S$8,$C115,0)</f>
        <v>22185.491124805405</v>
      </c>
      <c r="L115" s="125">
        <f ca="1">OFFSET('Impact Inputs'!T$8,$C115,0)</f>
        <v>22185.491124805405</v>
      </c>
      <c r="M115" s="125">
        <f ca="1">OFFSET('Impact Inputs'!U$8,$C115,0)</f>
        <v>22185.491124805405</v>
      </c>
      <c r="N115" s="125">
        <f ca="1">OFFSET('Impact Inputs'!V$8,$C115,0)</f>
        <v>0</v>
      </c>
      <c r="O115" s="125">
        <f ca="1">OFFSET('Impact Inputs'!W$8,$C115,0)</f>
        <v>0</v>
      </c>
      <c r="P115" s="125">
        <f ca="1">OFFSET('Impact Inputs'!X$8,$C115,0)</f>
        <v>0</v>
      </c>
      <c r="Q115" s="125">
        <f ca="1">OFFSET('Impact Inputs'!Y$8,$C115,0)</f>
        <v>0</v>
      </c>
      <c r="R115" s="125">
        <f ca="1">OFFSET('Impact Inputs'!Z$8,$C115,0)</f>
        <v>0</v>
      </c>
      <c r="S115" s="125">
        <f ca="1">OFFSET('Impact Inputs'!AA$8,$C115,0)</f>
        <v>0</v>
      </c>
      <c r="T115" s="125">
        <f ca="1">OFFSET('Impact Inputs'!AB$8,$C115,0)</f>
        <v>0</v>
      </c>
      <c r="U115" s="125">
        <f ca="1">OFFSET('Impact Inputs'!AC$8,$C115,0)</f>
        <v>0</v>
      </c>
      <c r="V115" s="125">
        <f ca="1">OFFSET('Impact Inputs'!AD$8,$C115,0)</f>
        <v>0</v>
      </c>
      <c r="W115" s="125">
        <f ca="1">OFFSET('Impact Inputs'!AE$8,$C115,0)</f>
        <v>0</v>
      </c>
      <c r="X115" s="125">
        <f ca="1">OFFSET('Impact Inputs'!AF$8,$C115,0)</f>
        <v>0</v>
      </c>
      <c r="Y115" s="125">
        <f ca="1">OFFSET('Impact Inputs'!AG$8,$C115,0)</f>
        <v>0</v>
      </c>
      <c r="Z115" s="125">
        <f ca="1">OFFSET('Impact Inputs'!AH$8,$C115,0)</f>
        <v>0</v>
      </c>
      <c r="AA115" s="125">
        <f ca="1">OFFSET('Impact Inputs'!AI$8,$C115,0)</f>
        <v>0</v>
      </c>
      <c r="AB115" s="125">
        <f ca="1">OFFSET('Impact Inputs'!AJ$8,$C115,0)</f>
        <v>0</v>
      </c>
      <c r="AC115" s="125">
        <f ca="1">OFFSET('Impact Inputs'!AK$8,$C115,0)</f>
        <v>0</v>
      </c>
      <c r="AD115" s="125">
        <f ca="1">OFFSET('Impact Inputs'!AL$8,$C115,0)</f>
        <v>0</v>
      </c>
      <c r="AE115" s="125">
        <f ca="1">OFFSET('Impact Inputs'!AM$8,$C115,0)</f>
        <v>0</v>
      </c>
      <c r="AF115" s="125">
        <f ca="1">OFFSET('Impact Inputs'!AN$8,$C115,0)</f>
        <v>0</v>
      </c>
      <c r="AG115" s="125">
        <f ca="1">OFFSET('Impact Inputs'!AO$8,$C115,0)</f>
        <v>0</v>
      </c>
      <c r="AH115" s="125">
        <f ca="1">OFFSET('Impact Inputs'!AP$8,$C115,0)</f>
        <v>0</v>
      </c>
      <c r="AI115" s="125">
        <f ca="1">OFFSET('Impact Inputs'!AQ$8,$C115,0)</f>
        <v>0</v>
      </c>
      <c r="AJ115" s="125">
        <f ca="1">OFFSET('Impact Inputs'!AR$8,$C115,0)</f>
        <v>0</v>
      </c>
      <c r="AK115" s="125">
        <f ca="1">OFFSET('Impact Inputs'!AS$8,$C115,0)</f>
        <v>0</v>
      </c>
      <c r="AL115" s="125">
        <f ca="1">OFFSET('Impact Inputs'!AT$8,$C115,0)</f>
        <v>0</v>
      </c>
      <c r="AM115" s="125">
        <f ca="1">OFFSET('Impact Inputs'!AU$8,$C115,0)</f>
        <v>0</v>
      </c>
      <c r="AN115" s="125">
        <f ca="1">OFFSET('Impact Inputs'!AV$8,$C115,0)</f>
        <v>0</v>
      </c>
      <c r="AO115" s="125">
        <f ca="1">OFFSET('Impact Inputs'!AW$8,$C115,0)</f>
        <v>0</v>
      </c>
      <c r="AP115" s="125">
        <f ca="1">OFFSET('Impact Inputs'!AX$8,$C115,0)</f>
        <v>0</v>
      </c>
      <c r="AQ115" s="125">
        <f ca="1">OFFSET('Impact Inputs'!AY$8,$C115,0)</f>
        <v>0</v>
      </c>
      <c r="AR115" s="125">
        <f ca="1">OFFSET('Impact Inputs'!AZ$8,$C115,0)</f>
        <v>0</v>
      </c>
      <c r="AS115" s="125">
        <f ca="1">OFFSET('Impact Inputs'!BA$8,$C115,0)</f>
        <v>0</v>
      </c>
      <c r="AT115" s="125">
        <f ca="1">OFFSET('Impact Inputs'!BB$8,$C115,0)</f>
        <v>0</v>
      </c>
      <c r="AU115" s="125">
        <f ca="1">OFFSET('Impact Inputs'!BC$8,$C115,0)</f>
        <v>0</v>
      </c>
      <c r="AV115" s="125">
        <f ca="1">OFFSET('Impact Inputs'!BD$8,$C115,0)</f>
        <v>0</v>
      </c>
      <c r="AW115" s="125">
        <f ca="1">OFFSET('Impact Inputs'!BE$8,$C115,0)</f>
        <v>0</v>
      </c>
      <c r="AX115" s="125">
        <f ca="1">OFFSET('Impact Inputs'!BF$8,$C115,0)</f>
        <v>0</v>
      </c>
      <c r="AY115" s="125">
        <f ca="1">OFFSET('Impact Inputs'!BG$8,$C115,0)</f>
        <v>0</v>
      </c>
      <c r="AZ115" s="125">
        <f ca="1">OFFSET('Impact Inputs'!BH$8,$C115,0)</f>
        <v>0</v>
      </c>
      <c r="BA115" s="125">
        <f ca="1">OFFSET('Impact Inputs'!BI$8,$C115,0)</f>
        <v>0</v>
      </c>
      <c r="BB115" s="125">
        <f ca="1">OFFSET('Impact Inputs'!BJ$8,$C115,0)</f>
        <v>0</v>
      </c>
      <c r="BC115" s="125">
        <f ca="1">OFFSET('Impact Inputs'!BK$8,$C115,0)</f>
        <v>0</v>
      </c>
      <c r="BD115" s="125">
        <f ca="1">OFFSET('Impact Inputs'!BL$8,$C115,0)</f>
        <v>0</v>
      </c>
      <c r="BE115" s="125">
        <f ca="1">OFFSET('Impact Inputs'!BM$8,$C115,0)</f>
        <v>0</v>
      </c>
      <c r="BF115" s="125">
        <f ca="1">OFFSET('Impact Inputs'!BN$8,$C115,0)</f>
        <v>0</v>
      </c>
      <c r="BG115" s="125">
        <f ca="1">OFFSET('Impact Inputs'!BO$8,$C115,0)</f>
        <v>0</v>
      </c>
      <c r="BH115" s="125">
        <f ca="1">OFFSET('Impact Inputs'!BP$8,$C115,0)</f>
        <v>0</v>
      </c>
    </row>
    <row r="116" spans="1:60" ht="28.5">
      <c r="A116" s="104"/>
      <c r="B116" s="104"/>
      <c r="C116" s="104">
        <v>6</v>
      </c>
      <c r="D116" s="104"/>
      <c r="E116" s="104" t="str">
        <f ca="1">OFFSET('Impact Inputs'!A$6,C116,0)</f>
        <v>Impact 3</v>
      </c>
      <c r="F116" s="154" t="str">
        <f ca="1">OFFSET('Impact Inputs'!C$6,C116,0)</f>
        <v>Tax income: Average annual income - Total</v>
      </c>
      <c r="G116" s="104" t="str">
        <f ca="1">OFFSET('Impact Inputs'!E$6,C116,0)</f>
        <v>Revenue</v>
      </c>
      <c r="H116" s="104"/>
      <c r="I116" s="104"/>
      <c r="J116" s="104"/>
      <c r="K116" s="125">
        <f ca="1">OFFSET('Impact Inputs'!S$8,$C116,0)</f>
        <v>442.16230090170376</v>
      </c>
      <c r="L116" s="125">
        <f ca="1">OFFSET('Impact Inputs'!T$8,$C116,0)</f>
        <v>442.16230090170376</v>
      </c>
      <c r="M116" s="125">
        <f ca="1">OFFSET('Impact Inputs'!U$8,$C116,0)</f>
        <v>442.16230090170376</v>
      </c>
      <c r="N116" s="125">
        <f ca="1">OFFSET('Impact Inputs'!V$8,$C116,0)</f>
        <v>442.16230090170376</v>
      </c>
      <c r="O116" s="125">
        <f ca="1">OFFSET('Impact Inputs'!W$8,$C116,0)</f>
        <v>442.16230090170376</v>
      </c>
      <c r="P116" s="125">
        <f ca="1">OFFSET('Impact Inputs'!X$8,$C116,0)</f>
        <v>442.16230090170376</v>
      </c>
      <c r="Q116" s="125">
        <f ca="1">OFFSET('Impact Inputs'!Y$8,$C116,0)</f>
        <v>442.16230090170376</v>
      </c>
      <c r="R116" s="125">
        <f ca="1">OFFSET('Impact Inputs'!Z$8,$C116,0)</f>
        <v>442.16230090170376</v>
      </c>
      <c r="S116" s="125">
        <f ca="1">OFFSET('Impact Inputs'!AA$8,$C116,0)</f>
        <v>442.16230090170376</v>
      </c>
      <c r="T116" s="125">
        <f ca="1">OFFSET('Impact Inputs'!AB$8,$C116,0)</f>
        <v>442.16230090170376</v>
      </c>
      <c r="U116" s="125">
        <f ca="1">OFFSET('Impact Inputs'!AC$8,$C116,0)</f>
        <v>442.16230090170376</v>
      </c>
      <c r="V116" s="125">
        <f ca="1">OFFSET('Impact Inputs'!AD$8,$C116,0)</f>
        <v>442.16230090170376</v>
      </c>
      <c r="W116" s="125">
        <f ca="1">OFFSET('Impact Inputs'!AE$8,$C116,0)</f>
        <v>442.16230090170376</v>
      </c>
      <c r="X116" s="125">
        <f ca="1">OFFSET('Impact Inputs'!AF$8,$C116,0)</f>
        <v>442.16230090170376</v>
      </c>
      <c r="Y116" s="125">
        <f ca="1">OFFSET('Impact Inputs'!AG$8,$C116,0)</f>
        <v>442.16230090170376</v>
      </c>
      <c r="Z116" s="125">
        <f ca="1">OFFSET('Impact Inputs'!AH$8,$C116,0)</f>
        <v>442.16230090170376</v>
      </c>
      <c r="AA116" s="125">
        <f ca="1">OFFSET('Impact Inputs'!AI$8,$C116,0)</f>
        <v>442.16230090170376</v>
      </c>
      <c r="AB116" s="125">
        <f ca="1">OFFSET('Impact Inputs'!AJ$8,$C116,0)</f>
        <v>442.16230090170376</v>
      </c>
      <c r="AC116" s="125">
        <f ca="1">OFFSET('Impact Inputs'!AK$8,$C116,0)</f>
        <v>442.16230090170376</v>
      </c>
      <c r="AD116" s="125">
        <f ca="1">OFFSET('Impact Inputs'!AL$8,$C116,0)</f>
        <v>442.16230090170376</v>
      </c>
      <c r="AE116" s="125">
        <f ca="1">OFFSET('Impact Inputs'!AM$8,$C116,0)</f>
        <v>0</v>
      </c>
      <c r="AF116" s="125">
        <f ca="1">OFFSET('Impact Inputs'!AN$8,$C116,0)</f>
        <v>0</v>
      </c>
      <c r="AG116" s="125">
        <f ca="1">OFFSET('Impact Inputs'!AO$8,$C116,0)</f>
        <v>0</v>
      </c>
      <c r="AH116" s="125">
        <f ca="1">OFFSET('Impact Inputs'!AP$8,$C116,0)</f>
        <v>0</v>
      </c>
      <c r="AI116" s="125">
        <f ca="1">OFFSET('Impact Inputs'!AQ$8,$C116,0)</f>
        <v>0</v>
      </c>
      <c r="AJ116" s="125">
        <f ca="1">OFFSET('Impact Inputs'!AR$8,$C116,0)</f>
        <v>0</v>
      </c>
      <c r="AK116" s="125">
        <f ca="1">OFFSET('Impact Inputs'!AS$8,$C116,0)</f>
        <v>0</v>
      </c>
      <c r="AL116" s="125">
        <f ca="1">OFFSET('Impact Inputs'!AT$8,$C116,0)</f>
        <v>0</v>
      </c>
      <c r="AM116" s="125">
        <f ca="1">OFFSET('Impact Inputs'!AU$8,$C116,0)</f>
        <v>0</v>
      </c>
      <c r="AN116" s="125">
        <f ca="1">OFFSET('Impact Inputs'!AV$8,$C116,0)</f>
        <v>0</v>
      </c>
      <c r="AO116" s="125">
        <f ca="1">OFFSET('Impact Inputs'!AW$8,$C116,0)</f>
        <v>0</v>
      </c>
      <c r="AP116" s="125">
        <f ca="1">OFFSET('Impact Inputs'!AX$8,$C116,0)</f>
        <v>0</v>
      </c>
      <c r="AQ116" s="125">
        <f ca="1">OFFSET('Impact Inputs'!AY$8,$C116,0)</f>
        <v>0</v>
      </c>
      <c r="AR116" s="125">
        <f ca="1">OFFSET('Impact Inputs'!AZ$8,$C116,0)</f>
        <v>0</v>
      </c>
      <c r="AS116" s="125">
        <f ca="1">OFFSET('Impact Inputs'!BA$8,$C116,0)</f>
        <v>0</v>
      </c>
      <c r="AT116" s="125">
        <f ca="1">OFFSET('Impact Inputs'!BB$8,$C116,0)</f>
        <v>0</v>
      </c>
      <c r="AU116" s="125">
        <f ca="1">OFFSET('Impact Inputs'!BC$8,$C116,0)</f>
        <v>0</v>
      </c>
      <c r="AV116" s="125">
        <f ca="1">OFFSET('Impact Inputs'!BD$8,$C116,0)</f>
        <v>0</v>
      </c>
      <c r="AW116" s="125">
        <f ca="1">OFFSET('Impact Inputs'!BE$8,$C116,0)</f>
        <v>0</v>
      </c>
      <c r="AX116" s="125">
        <f ca="1">OFFSET('Impact Inputs'!BF$8,$C116,0)</f>
        <v>0</v>
      </c>
      <c r="AY116" s="125">
        <f ca="1">OFFSET('Impact Inputs'!BG$8,$C116,0)</f>
        <v>0</v>
      </c>
      <c r="AZ116" s="125">
        <f ca="1">OFFSET('Impact Inputs'!BH$8,$C116,0)</f>
        <v>0</v>
      </c>
      <c r="BA116" s="125">
        <f ca="1">OFFSET('Impact Inputs'!BI$8,$C116,0)</f>
        <v>0</v>
      </c>
      <c r="BB116" s="125">
        <f ca="1">OFFSET('Impact Inputs'!BJ$8,$C116,0)</f>
        <v>0</v>
      </c>
      <c r="BC116" s="125">
        <f ca="1">OFFSET('Impact Inputs'!BK$8,$C116,0)</f>
        <v>0</v>
      </c>
      <c r="BD116" s="125">
        <f ca="1">OFFSET('Impact Inputs'!BL$8,$C116,0)</f>
        <v>0</v>
      </c>
      <c r="BE116" s="125">
        <f ca="1">OFFSET('Impact Inputs'!BM$8,$C116,0)</f>
        <v>0</v>
      </c>
      <c r="BF116" s="125">
        <f ca="1">OFFSET('Impact Inputs'!BN$8,$C116,0)</f>
        <v>0</v>
      </c>
      <c r="BG116" s="125">
        <f ca="1">OFFSET('Impact Inputs'!BO$8,$C116,0)</f>
        <v>0</v>
      </c>
      <c r="BH116" s="125">
        <f ca="1">OFFSET('Impact Inputs'!BP$8,$C116,0)</f>
        <v>0</v>
      </c>
    </row>
    <row r="117" spans="1:60">
      <c r="A117" s="104"/>
      <c r="B117" s="104"/>
      <c r="C117" s="106">
        <v>9</v>
      </c>
      <c r="D117" s="104"/>
      <c r="E117" s="104" t="str">
        <f ca="1">OFFSET('Impact Inputs'!A$6,C117,0)</f>
        <v>Impact 4</v>
      </c>
      <c r="F117" s="154" t="str">
        <f ca="1">OFFSET('Impact Inputs'!C$6,C117,0)</f>
        <v>Average annual income - Total</v>
      </c>
      <c r="G117" s="104" t="str">
        <f ca="1">OFFSET('Impact Inputs'!E$6,C117,0)</f>
        <v>Private Impact</v>
      </c>
      <c r="H117" s="104"/>
      <c r="I117" s="104"/>
      <c r="J117" s="104"/>
      <c r="K117" s="125">
        <f ca="1">OFFSET('Impact Inputs'!S$8,$C117,0)</f>
        <v>2442.0142363451682</v>
      </c>
      <c r="L117" s="125">
        <f ca="1">OFFSET('Impact Inputs'!T$8,$C117,0)</f>
        <v>2442.0142363451682</v>
      </c>
      <c r="M117" s="125">
        <f ca="1">OFFSET('Impact Inputs'!U$8,$C117,0)</f>
        <v>2442.0142363451682</v>
      </c>
      <c r="N117" s="125">
        <f ca="1">OFFSET('Impact Inputs'!V$8,$C117,0)</f>
        <v>2442.0142363451682</v>
      </c>
      <c r="O117" s="125">
        <f ca="1">OFFSET('Impact Inputs'!W$8,$C117,0)</f>
        <v>2442.0142363451682</v>
      </c>
      <c r="P117" s="125">
        <f ca="1">OFFSET('Impact Inputs'!X$8,$C117,0)</f>
        <v>2442.0142363451682</v>
      </c>
      <c r="Q117" s="125">
        <f ca="1">OFFSET('Impact Inputs'!Y$8,$C117,0)</f>
        <v>2442.0142363451682</v>
      </c>
      <c r="R117" s="125">
        <f ca="1">OFFSET('Impact Inputs'!Z$8,$C117,0)</f>
        <v>2442.0142363451682</v>
      </c>
      <c r="S117" s="125">
        <f ca="1">OFFSET('Impact Inputs'!AA$8,$C117,0)</f>
        <v>2442.0142363451682</v>
      </c>
      <c r="T117" s="125">
        <f ca="1">OFFSET('Impact Inputs'!AB$8,$C117,0)</f>
        <v>2442.0142363451682</v>
      </c>
      <c r="U117" s="125">
        <f ca="1">OFFSET('Impact Inputs'!AC$8,$C117,0)</f>
        <v>2442.0142363451682</v>
      </c>
      <c r="V117" s="125">
        <f ca="1">OFFSET('Impact Inputs'!AD$8,$C117,0)</f>
        <v>2442.0142363451682</v>
      </c>
      <c r="W117" s="125">
        <f ca="1">OFFSET('Impact Inputs'!AE$8,$C117,0)</f>
        <v>2442.0142363451682</v>
      </c>
      <c r="X117" s="125">
        <f ca="1">OFFSET('Impact Inputs'!AF$8,$C117,0)</f>
        <v>2442.0142363451682</v>
      </c>
      <c r="Y117" s="125">
        <f ca="1">OFFSET('Impact Inputs'!AG$8,$C117,0)</f>
        <v>2442.0142363451682</v>
      </c>
      <c r="Z117" s="125">
        <f ca="1">OFFSET('Impact Inputs'!AH$8,$C117,0)</f>
        <v>2442.0142363451682</v>
      </c>
      <c r="AA117" s="125">
        <f ca="1">OFFSET('Impact Inputs'!AI$8,$C117,0)</f>
        <v>2442.0142363451682</v>
      </c>
      <c r="AB117" s="125">
        <f ca="1">OFFSET('Impact Inputs'!AJ$8,$C117,0)</f>
        <v>2442.0142363451682</v>
      </c>
      <c r="AC117" s="125">
        <f ca="1">OFFSET('Impact Inputs'!AK$8,$C117,0)</f>
        <v>2442.0142363451682</v>
      </c>
      <c r="AD117" s="125">
        <f ca="1">OFFSET('Impact Inputs'!AL$8,$C117,0)</f>
        <v>2442.0142363451682</v>
      </c>
      <c r="AE117" s="125">
        <f ca="1">OFFSET('Impact Inputs'!AM$8,$C117,0)</f>
        <v>0</v>
      </c>
      <c r="AF117" s="125">
        <f ca="1">OFFSET('Impact Inputs'!AN$8,$C117,0)</f>
        <v>0</v>
      </c>
      <c r="AG117" s="125">
        <f ca="1">OFFSET('Impact Inputs'!AO$8,$C117,0)</f>
        <v>0</v>
      </c>
      <c r="AH117" s="125">
        <f ca="1">OFFSET('Impact Inputs'!AP$8,$C117,0)</f>
        <v>0</v>
      </c>
      <c r="AI117" s="125">
        <f ca="1">OFFSET('Impact Inputs'!AQ$8,$C117,0)</f>
        <v>0</v>
      </c>
      <c r="AJ117" s="125">
        <f ca="1">OFFSET('Impact Inputs'!AR$8,$C117,0)</f>
        <v>0</v>
      </c>
      <c r="AK117" s="125">
        <f ca="1">OFFSET('Impact Inputs'!AS$8,$C117,0)</f>
        <v>0</v>
      </c>
      <c r="AL117" s="125">
        <f ca="1">OFFSET('Impact Inputs'!AT$8,$C117,0)</f>
        <v>0</v>
      </c>
      <c r="AM117" s="125">
        <f ca="1">OFFSET('Impact Inputs'!AU$8,$C117,0)</f>
        <v>0</v>
      </c>
      <c r="AN117" s="125">
        <f ca="1">OFFSET('Impact Inputs'!AV$8,$C117,0)</f>
        <v>0</v>
      </c>
      <c r="AO117" s="125">
        <f ca="1">OFFSET('Impact Inputs'!AW$8,$C117,0)</f>
        <v>0</v>
      </c>
      <c r="AP117" s="125">
        <f ca="1">OFFSET('Impact Inputs'!AX$8,$C117,0)</f>
        <v>0</v>
      </c>
      <c r="AQ117" s="125">
        <f ca="1">OFFSET('Impact Inputs'!AY$8,$C117,0)</f>
        <v>0</v>
      </c>
      <c r="AR117" s="125">
        <f ca="1">OFFSET('Impact Inputs'!AZ$8,$C117,0)</f>
        <v>0</v>
      </c>
      <c r="AS117" s="125">
        <f ca="1">OFFSET('Impact Inputs'!BA$8,$C117,0)</f>
        <v>0</v>
      </c>
      <c r="AT117" s="125">
        <f ca="1">OFFSET('Impact Inputs'!BB$8,$C117,0)</f>
        <v>0</v>
      </c>
      <c r="AU117" s="125">
        <f ca="1">OFFSET('Impact Inputs'!BC$8,$C117,0)</f>
        <v>0</v>
      </c>
      <c r="AV117" s="125">
        <f ca="1">OFFSET('Impact Inputs'!BD$8,$C117,0)</f>
        <v>0</v>
      </c>
      <c r="AW117" s="125">
        <f ca="1">OFFSET('Impact Inputs'!BE$8,$C117,0)</f>
        <v>0</v>
      </c>
      <c r="AX117" s="125">
        <f ca="1">OFFSET('Impact Inputs'!BF$8,$C117,0)</f>
        <v>0</v>
      </c>
      <c r="AY117" s="125">
        <f ca="1">OFFSET('Impact Inputs'!BG$8,$C117,0)</f>
        <v>0</v>
      </c>
      <c r="AZ117" s="125">
        <f ca="1">OFFSET('Impact Inputs'!BH$8,$C117,0)</f>
        <v>0</v>
      </c>
      <c r="BA117" s="125">
        <f ca="1">OFFSET('Impact Inputs'!BI$8,$C117,0)</f>
        <v>0</v>
      </c>
      <c r="BB117" s="125">
        <f ca="1">OFFSET('Impact Inputs'!BJ$8,$C117,0)</f>
        <v>0</v>
      </c>
      <c r="BC117" s="125">
        <f ca="1">OFFSET('Impact Inputs'!BK$8,$C117,0)</f>
        <v>0</v>
      </c>
      <c r="BD117" s="125">
        <f ca="1">OFFSET('Impact Inputs'!BL$8,$C117,0)</f>
        <v>0</v>
      </c>
      <c r="BE117" s="125">
        <f ca="1">OFFSET('Impact Inputs'!BM$8,$C117,0)</f>
        <v>0</v>
      </c>
      <c r="BF117" s="125">
        <f ca="1">OFFSET('Impact Inputs'!BN$8,$C117,0)</f>
        <v>0</v>
      </c>
      <c r="BG117" s="125">
        <f ca="1">OFFSET('Impact Inputs'!BO$8,$C117,0)</f>
        <v>0</v>
      </c>
      <c r="BH117" s="125">
        <f ca="1">OFFSET('Impact Inputs'!BP$8,$C117,0)</f>
        <v>0</v>
      </c>
    </row>
    <row r="118" spans="1:60">
      <c r="A118" s="104"/>
      <c r="B118" s="104"/>
      <c r="C118" s="106">
        <v>12</v>
      </c>
      <c r="D118" s="104"/>
      <c r="E118" s="104" t="str">
        <f ca="1">OFFSET('Impact Inputs'!A$6,C118,0)</f>
        <v>Impact 5</v>
      </c>
      <c r="F118" s="154" t="str">
        <f ca="1">OFFSET('Impact Inputs'!C$6,C118,0)</f>
        <v>Average elective surgery</v>
      </c>
      <c r="G118" s="104" t="str">
        <f ca="1">OFFSET('Impact Inputs'!E$6,C118,0)</f>
        <v>Health</v>
      </c>
      <c r="H118" s="104"/>
      <c r="I118" s="104"/>
      <c r="J118" s="104"/>
      <c r="K118" s="125">
        <f ca="1">OFFSET('Impact Inputs'!S$8,$C118,0)</f>
        <v>0</v>
      </c>
      <c r="L118" s="125">
        <f ca="1">OFFSET('Impact Inputs'!T$8,$C118,0)</f>
        <v>0</v>
      </c>
      <c r="M118" s="125">
        <f ca="1">OFFSET('Impact Inputs'!U$8,$C118,0)</f>
        <v>0</v>
      </c>
      <c r="N118" s="125">
        <f ca="1">OFFSET('Impact Inputs'!V$8,$C118,0)</f>
        <v>0</v>
      </c>
      <c r="O118" s="125">
        <f ca="1">OFFSET('Impact Inputs'!W$8,$C118,0)</f>
        <v>0</v>
      </c>
      <c r="P118" s="125">
        <f ca="1">OFFSET('Impact Inputs'!X$8,$C118,0)</f>
        <v>0</v>
      </c>
      <c r="Q118" s="125">
        <f ca="1">OFFSET('Impact Inputs'!Y$8,$C118,0)</f>
        <v>0</v>
      </c>
      <c r="R118" s="125">
        <f ca="1">OFFSET('Impact Inputs'!Z$8,$C118,0)</f>
        <v>0</v>
      </c>
      <c r="S118" s="125">
        <f ca="1">OFFSET('Impact Inputs'!AA$8,$C118,0)</f>
        <v>0</v>
      </c>
      <c r="T118" s="125">
        <f ca="1">OFFSET('Impact Inputs'!AB$8,$C118,0)</f>
        <v>0</v>
      </c>
      <c r="U118" s="125">
        <f ca="1">OFFSET('Impact Inputs'!AC$8,$C118,0)</f>
        <v>0</v>
      </c>
      <c r="V118" s="125">
        <f ca="1">OFFSET('Impact Inputs'!AD$8,$C118,0)</f>
        <v>0</v>
      </c>
      <c r="W118" s="125">
        <f ca="1">OFFSET('Impact Inputs'!AE$8,$C118,0)</f>
        <v>0</v>
      </c>
      <c r="X118" s="125">
        <f ca="1">OFFSET('Impact Inputs'!AF$8,$C118,0)</f>
        <v>0</v>
      </c>
      <c r="Y118" s="125">
        <f ca="1">OFFSET('Impact Inputs'!AG$8,$C118,0)</f>
        <v>0</v>
      </c>
      <c r="Z118" s="125">
        <f ca="1">OFFSET('Impact Inputs'!AH$8,$C118,0)</f>
        <v>0</v>
      </c>
      <c r="AA118" s="125">
        <f ca="1">OFFSET('Impact Inputs'!AI$8,$C118,0)</f>
        <v>0</v>
      </c>
      <c r="AB118" s="125">
        <f ca="1">OFFSET('Impact Inputs'!AJ$8,$C118,0)</f>
        <v>0</v>
      </c>
      <c r="AC118" s="125">
        <f ca="1">OFFSET('Impact Inputs'!AK$8,$C118,0)</f>
        <v>0</v>
      </c>
      <c r="AD118" s="125">
        <f ca="1">OFFSET('Impact Inputs'!AL$8,$C118,0)</f>
        <v>0</v>
      </c>
      <c r="AE118" s="125">
        <f ca="1">OFFSET('Impact Inputs'!AM$8,$C118,0)</f>
        <v>0</v>
      </c>
      <c r="AF118" s="125">
        <f ca="1">OFFSET('Impact Inputs'!AN$8,$C118,0)</f>
        <v>0</v>
      </c>
      <c r="AG118" s="125">
        <f ca="1">OFFSET('Impact Inputs'!AO$8,$C118,0)</f>
        <v>0</v>
      </c>
      <c r="AH118" s="125">
        <f ca="1">OFFSET('Impact Inputs'!AP$8,$C118,0)</f>
        <v>0</v>
      </c>
      <c r="AI118" s="125">
        <f ca="1">OFFSET('Impact Inputs'!AQ$8,$C118,0)</f>
        <v>0</v>
      </c>
      <c r="AJ118" s="125">
        <f ca="1">OFFSET('Impact Inputs'!AR$8,$C118,0)</f>
        <v>0</v>
      </c>
      <c r="AK118" s="125">
        <f ca="1">OFFSET('Impact Inputs'!AS$8,$C118,0)</f>
        <v>0</v>
      </c>
      <c r="AL118" s="125">
        <f ca="1">OFFSET('Impact Inputs'!AT$8,$C118,0)</f>
        <v>0</v>
      </c>
      <c r="AM118" s="125">
        <f ca="1">OFFSET('Impact Inputs'!AU$8,$C118,0)</f>
        <v>0</v>
      </c>
      <c r="AN118" s="125">
        <f ca="1">OFFSET('Impact Inputs'!AV$8,$C118,0)</f>
        <v>0</v>
      </c>
      <c r="AO118" s="125">
        <f ca="1">OFFSET('Impact Inputs'!AW$8,$C118,0)</f>
        <v>0</v>
      </c>
      <c r="AP118" s="125">
        <f ca="1">OFFSET('Impact Inputs'!AX$8,$C118,0)</f>
        <v>0</v>
      </c>
      <c r="AQ118" s="125">
        <f ca="1">OFFSET('Impact Inputs'!AY$8,$C118,0)</f>
        <v>0</v>
      </c>
      <c r="AR118" s="125">
        <f ca="1">OFFSET('Impact Inputs'!AZ$8,$C118,0)</f>
        <v>0</v>
      </c>
      <c r="AS118" s="125">
        <f ca="1">OFFSET('Impact Inputs'!BA$8,$C118,0)</f>
        <v>0</v>
      </c>
      <c r="AT118" s="125">
        <f ca="1">OFFSET('Impact Inputs'!BB$8,$C118,0)</f>
        <v>0</v>
      </c>
      <c r="AU118" s="125">
        <f ca="1">OFFSET('Impact Inputs'!BC$8,$C118,0)</f>
        <v>0</v>
      </c>
      <c r="AV118" s="125">
        <f ca="1">OFFSET('Impact Inputs'!BD$8,$C118,0)</f>
        <v>0</v>
      </c>
      <c r="AW118" s="125">
        <f ca="1">OFFSET('Impact Inputs'!BE$8,$C118,0)</f>
        <v>0</v>
      </c>
      <c r="AX118" s="125">
        <f ca="1">OFFSET('Impact Inputs'!BF$8,$C118,0)</f>
        <v>0</v>
      </c>
      <c r="AY118" s="125">
        <f ca="1">OFFSET('Impact Inputs'!BG$8,$C118,0)</f>
        <v>0</v>
      </c>
      <c r="AZ118" s="125">
        <f ca="1">OFFSET('Impact Inputs'!BH$8,$C118,0)</f>
        <v>0</v>
      </c>
      <c r="BA118" s="125">
        <f ca="1">OFFSET('Impact Inputs'!BI$8,$C118,0)</f>
        <v>0</v>
      </c>
      <c r="BB118" s="125">
        <f ca="1">OFFSET('Impact Inputs'!BJ$8,$C118,0)</f>
        <v>0</v>
      </c>
      <c r="BC118" s="125">
        <f ca="1">OFFSET('Impact Inputs'!BK$8,$C118,0)</f>
        <v>0</v>
      </c>
      <c r="BD118" s="125">
        <f ca="1">OFFSET('Impact Inputs'!BL$8,$C118,0)</f>
        <v>0</v>
      </c>
      <c r="BE118" s="125">
        <f ca="1">OFFSET('Impact Inputs'!BM$8,$C118,0)</f>
        <v>0</v>
      </c>
      <c r="BF118" s="125">
        <f ca="1">OFFSET('Impact Inputs'!BN$8,$C118,0)</f>
        <v>0</v>
      </c>
      <c r="BG118" s="125">
        <f ca="1">OFFSET('Impact Inputs'!BO$8,$C118,0)</f>
        <v>0</v>
      </c>
      <c r="BH118" s="125">
        <f ca="1">OFFSET('Impact Inputs'!BP$8,$C118,0)</f>
        <v>0</v>
      </c>
    </row>
    <row r="119" spans="1:60">
      <c r="A119" s="104"/>
      <c r="B119" s="104"/>
      <c r="C119" s="104">
        <v>15</v>
      </c>
      <c r="D119" s="104"/>
      <c r="E119" s="104" t="str">
        <f ca="1">OFFSET('Impact Inputs'!A$6,C119,0)</f>
        <v>Impact 6</v>
      </c>
      <c r="F119" s="154" t="str">
        <f ca="1">OFFSET('Impact Inputs'!C$6,C119,0)</f>
        <v>Outpatient hospital visit</v>
      </c>
      <c r="G119" s="104" t="str">
        <f ca="1">OFFSET('Impact Inputs'!E$6,C119,0)</f>
        <v>Health</v>
      </c>
      <c r="H119" s="104"/>
      <c r="I119" s="104"/>
      <c r="J119" s="104"/>
      <c r="K119" s="125">
        <f ca="1">OFFSET('Impact Inputs'!S$8,$C119,0)</f>
        <v>657.69004591881423</v>
      </c>
      <c r="L119" s="125">
        <f ca="1">OFFSET('Impact Inputs'!T$8,$C119,0)</f>
        <v>657.69004591881423</v>
      </c>
      <c r="M119" s="125">
        <f ca="1">OFFSET('Impact Inputs'!U$8,$C119,0)</f>
        <v>657.69004591881423</v>
      </c>
      <c r="N119" s="125">
        <f ca="1">OFFSET('Impact Inputs'!V$8,$C119,0)</f>
        <v>0</v>
      </c>
      <c r="O119" s="125">
        <f ca="1">OFFSET('Impact Inputs'!W$8,$C119,0)</f>
        <v>0</v>
      </c>
      <c r="P119" s="125">
        <f ca="1">OFFSET('Impact Inputs'!X$8,$C119,0)</f>
        <v>0</v>
      </c>
      <c r="Q119" s="125">
        <f ca="1">OFFSET('Impact Inputs'!Y$8,$C119,0)</f>
        <v>0</v>
      </c>
      <c r="R119" s="125">
        <f ca="1">OFFSET('Impact Inputs'!Z$8,$C119,0)</f>
        <v>0</v>
      </c>
      <c r="S119" s="125">
        <f ca="1">OFFSET('Impact Inputs'!AA$8,$C119,0)</f>
        <v>0</v>
      </c>
      <c r="T119" s="125">
        <f ca="1">OFFSET('Impact Inputs'!AB$8,$C119,0)</f>
        <v>0</v>
      </c>
      <c r="U119" s="125">
        <f ca="1">OFFSET('Impact Inputs'!AC$8,$C119,0)</f>
        <v>0</v>
      </c>
      <c r="V119" s="125">
        <f ca="1">OFFSET('Impact Inputs'!AD$8,$C119,0)</f>
        <v>0</v>
      </c>
      <c r="W119" s="125">
        <f ca="1">OFFSET('Impact Inputs'!AE$8,$C119,0)</f>
        <v>0</v>
      </c>
      <c r="X119" s="125">
        <f ca="1">OFFSET('Impact Inputs'!AF$8,$C119,0)</f>
        <v>0</v>
      </c>
      <c r="Y119" s="125">
        <f ca="1">OFFSET('Impact Inputs'!AG$8,$C119,0)</f>
        <v>0</v>
      </c>
      <c r="Z119" s="125">
        <f ca="1">OFFSET('Impact Inputs'!AH$8,$C119,0)</f>
        <v>0</v>
      </c>
      <c r="AA119" s="125">
        <f ca="1">OFFSET('Impact Inputs'!AI$8,$C119,0)</f>
        <v>0</v>
      </c>
      <c r="AB119" s="125">
        <f ca="1">OFFSET('Impact Inputs'!AJ$8,$C119,0)</f>
        <v>0</v>
      </c>
      <c r="AC119" s="125">
        <f ca="1">OFFSET('Impact Inputs'!AK$8,$C119,0)</f>
        <v>0</v>
      </c>
      <c r="AD119" s="125">
        <f ca="1">OFFSET('Impact Inputs'!AL$8,$C119,0)</f>
        <v>0</v>
      </c>
      <c r="AE119" s="125">
        <f ca="1">OFFSET('Impact Inputs'!AM$8,$C119,0)</f>
        <v>0</v>
      </c>
      <c r="AF119" s="125">
        <f ca="1">OFFSET('Impact Inputs'!AN$8,$C119,0)</f>
        <v>0</v>
      </c>
      <c r="AG119" s="125">
        <f ca="1">OFFSET('Impact Inputs'!AO$8,$C119,0)</f>
        <v>0</v>
      </c>
      <c r="AH119" s="125">
        <f ca="1">OFFSET('Impact Inputs'!AP$8,$C119,0)</f>
        <v>0</v>
      </c>
      <c r="AI119" s="125">
        <f ca="1">OFFSET('Impact Inputs'!AQ$8,$C119,0)</f>
        <v>0</v>
      </c>
      <c r="AJ119" s="125">
        <f ca="1">OFFSET('Impact Inputs'!AR$8,$C119,0)</f>
        <v>0</v>
      </c>
      <c r="AK119" s="125">
        <f ca="1">OFFSET('Impact Inputs'!AS$8,$C119,0)</f>
        <v>0</v>
      </c>
      <c r="AL119" s="125">
        <f ca="1">OFFSET('Impact Inputs'!AT$8,$C119,0)</f>
        <v>0</v>
      </c>
      <c r="AM119" s="125">
        <f ca="1">OFFSET('Impact Inputs'!AU$8,$C119,0)</f>
        <v>0</v>
      </c>
      <c r="AN119" s="125">
        <f ca="1">OFFSET('Impact Inputs'!AV$8,$C119,0)</f>
        <v>0</v>
      </c>
      <c r="AO119" s="125">
        <f ca="1">OFFSET('Impact Inputs'!AW$8,$C119,0)</f>
        <v>0</v>
      </c>
      <c r="AP119" s="125">
        <f ca="1">OFFSET('Impact Inputs'!AX$8,$C119,0)</f>
        <v>0</v>
      </c>
      <c r="AQ119" s="125">
        <f ca="1">OFFSET('Impact Inputs'!AY$8,$C119,0)</f>
        <v>0</v>
      </c>
      <c r="AR119" s="125">
        <f ca="1">OFFSET('Impact Inputs'!AZ$8,$C119,0)</f>
        <v>0</v>
      </c>
      <c r="AS119" s="125">
        <f ca="1">OFFSET('Impact Inputs'!BA$8,$C119,0)</f>
        <v>0</v>
      </c>
      <c r="AT119" s="125">
        <f ca="1">OFFSET('Impact Inputs'!BB$8,$C119,0)</f>
        <v>0</v>
      </c>
      <c r="AU119" s="125">
        <f ca="1">OFFSET('Impact Inputs'!BC$8,$C119,0)</f>
        <v>0</v>
      </c>
      <c r="AV119" s="125">
        <f ca="1">OFFSET('Impact Inputs'!BD$8,$C119,0)</f>
        <v>0</v>
      </c>
      <c r="AW119" s="125">
        <f ca="1">OFFSET('Impact Inputs'!BE$8,$C119,0)</f>
        <v>0</v>
      </c>
      <c r="AX119" s="125">
        <f ca="1">OFFSET('Impact Inputs'!BF$8,$C119,0)</f>
        <v>0</v>
      </c>
      <c r="AY119" s="125">
        <f ca="1">OFFSET('Impact Inputs'!BG$8,$C119,0)</f>
        <v>0</v>
      </c>
      <c r="AZ119" s="125">
        <f ca="1">OFFSET('Impact Inputs'!BH$8,$C119,0)</f>
        <v>0</v>
      </c>
      <c r="BA119" s="125">
        <f ca="1">OFFSET('Impact Inputs'!BI$8,$C119,0)</f>
        <v>0</v>
      </c>
      <c r="BB119" s="125">
        <f ca="1">OFFSET('Impact Inputs'!BJ$8,$C119,0)</f>
        <v>0</v>
      </c>
      <c r="BC119" s="125">
        <f ca="1">OFFSET('Impact Inputs'!BK$8,$C119,0)</f>
        <v>0</v>
      </c>
      <c r="BD119" s="125">
        <f ca="1">OFFSET('Impact Inputs'!BL$8,$C119,0)</f>
        <v>0</v>
      </c>
      <c r="BE119" s="125">
        <f ca="1">OFFSET('Impact Inputs'!BM$8,$C119,0)</f>
        <v>0</v>
      </c>
      <c r="BF119" s="125">
        <f ca="1">OFFSET('Impact Inputs'!BN$8,$C119,0)</f>
        <v>0</v>
      </c>
      <c r="BG119" s="125">
        <f ca="1">OFFSET('Impact Inputs'!BO$8,$C119,0)</f>
        <v>0</v>
      </c>
      <c r="BH119" s="125">
        <f ca="1">OFFSET('Impact Inputs'!BP$8,$C119,0)</f>
        <v>0</v>
      </c>
    </row>
    <row r="120" spans="1:60">
      <c r="A120" s="104"/>
      <c r="B120" s="104"/>
      <c r="C120" s="104">
        <v>18</v>
      </c>
      <c r="D120" s="104"/>
      <c r="E120" s="104" t="str">
        <f ca="1">OFFSET('Impact Inputs'!A$6,C120,0)</f>
        <v>Impact 7</v>
      </c>
      <c r="F120" s="154" t="str">
        <f ca="1">OFFSET('Impact Inputs'!C$6,C120,0)</f>
        <v>Ambulance call out</v>
      </c>
      <c r="G120" s="104" t="str">
        <f ca="1">OFFSET('Impact Inputs'!E$6,C120,0)</f>
        <v>Health</v>
      </c>
      <c r="H120" s="104"/>
      <c r="I120" s="104"/>
      <c r="J120" s="104"/>
      <c r="K120" s="125">
        <f ca="1">OFFSET('Impact Inputs'!S$8,$C120,0)</f>
        <v>15.236486063785863</v>
      </c>
      <c r="L120" s="125">
        <f ca="1">OFFSET('Impact Inputs'!T$8,$C120,0)</f>
        <v>15.236486063785863</v>
      </c>
      <c r="M120" s="125">
        <f ca="1">OFFSET('Impact Inputs'!U$8,$C120,0)</f>
        <v>15.236486063785863</v>
      </c>
      <c r="N120" s="125">
        <f ca="1">OFFSET('Impact Inputs'!V$8,$C120,0)</f>
        <v>0</v>
      </c>
      <c r="O120" s="125">
        <f ca="1">OFFSET('Impact Inputs'!W$8,$C120,0)</f>
        <v>0</v>
      </c>
      <c r="P120" s="125">
        <f ca="1">OFFSET('Impact Inputs'!X$8,$C120,0)</f>
        <v>0</v>
      </c>
      <c r="Q120" s="125">
        <f ca="1">OFFSET('Impact Inputs'!Y$8,$C120,0)</f>
        <v>0</v>
      </c>
      <c r="R120" s="125">
        <f ca="1">OFFSET('Impact Inputs'!Z$8,$C120,0)</f>
        <v>0</v>
      </c>
      <c r="S120" s="125">
        <f ca="1">OFFSET('Impact Inputs'!AA$8,$C120,0)</f>
        <v>0</v>
      </c>
      <c r="T120" s="125">
        <f ca="1">OFFSET('Impact Inputs'!AB$8,$C120,0)</f>
        <v>0</v>
      </c>
      <c r="U120" s="125">
        <f ca="1">OFFSET('Impact Inputs'!AC$8,$C120,0)</f>
        <v>0</v>
      </c>
      <c r="V120" s="125">
        <f ca="1">OFFSET('Impact Inputs'!AD$8,$C120,0)</f>
        <v>0</v>
      </c>
      <c r="W120" s="125">
        <f ca="1">OFFSET('Impact Inputs'!AE$8,$C120,0)</f>
        <v>0</v>
      </c>
      <c r="X120" s="125">
        <f ca="1">OFFSET('Impact Inputs'!AF$8,$C120,0)</f>
        <v>0</v>
      </c>
      <c r="Y120" s="125">
        <f ca="1">OFFSET('Impact Inputs'!AG$8,$C120,0)</f>
        <v>0</v>
      </c>
      <c r="Z120" s="125">
        <f ca="1">OFFSET('Impact Inputs'!AH$8,$C120,0)</f>
        <v>0</v>
      </c>
      <c r="AA120" s="125">
        <f ca="1">OFFSET('Impact Inputs'!AI$8,$C120,0)</f>
        <v>0</v>
      </c>
      <c r="AB120" s="125">
        <f ca="1">OFFSET('Impact Inputs'!AJ$8,$C120,0)</f>
        <v>0</v>
      </c>
      <c r="AC120" s="125">
        <f ca="1">OFFSET('Impact Inputs'!AK$8,$C120,0)</f>
        <v>0</v>
      </c>
      <c r="AD120" s="125">
        <f ca="1">OFFSET('Impact Inputs'!AL$8,$C120,0)</f>
        <v>0</v>
      </c>
      <c r="AE120" s="125">
        <f ca="1">OFFSET('Impact Inputs'!AM$8,$C120,0)</f>
        <v>0</v>
      </c>
      <c r="AF120" s="125">
        <f ca="1">OFFSET('Impact Inputs'!AN$8,$C120,0)</f>
        <v>0</v>
      </c>
      <c r="AG120" s="125">
        <f ca="1">OFFSET('Impact Inputs'!AO$8,$C120,0)</f>
        <v>0</v>
      </c>
      <c r="AH120" s="125">
        <f ca="1">OFFSET('Impact Inputs'!AP$8,$C120,0)</f>
        <v>0</v>
      </c>
      <c r="AI120" s="125">
        <f ca="1">OFFSET('Impact Inputs'!AQ$8,$C120,0)</f>
        <v>0</v>
      </c>
      <c r="AJ120" s="125">
        <f ca="1">OFFSET('Impact Inputs'!AR$8,$C120,0)</f>
        <v>0</v>
      </c>
      <c r="AK120" s="125">
        <f ca="1">OFFSET('Impact Inputs'!AS$8,$C120,0)</f>
        <v>0</v>
      </c>
      <c r="AL120" s="125">
        <f ca="1">OFFSET('Impact Inputs'!AT$8,$C120,0)</f>
        <v>0</v>
      </c>
      <c r="AM120" s="125">
        <f ca="1">OFFSET('Impact Inputs'!AU$8,$C120,0)</f>
        <v>0</v>
      </c>
      <c r="AN120" s="125">
        <f ca="1">OFFSET('Impact Inputs'!AV$8,$C120,0)</f>
        <v>0</v>
      </c>
      <c r="AO120" s="125">
        <f ca="1">OFFSET('Impact Inputs'!AW$8,$C120,0)</f>
        <v>0</v>
      </c>
      <c r="AP120" s="125">
        <f ca="1">OFFSET('Impact Inputs'!AX$8,$C120,0)</f>
        <v>0</v>
      </c>
      <c r="AQ120" s="125">
        <f ca="1">OFFSET('Impact Inputs'!AY$8,$C120,0)</f>
        <v>0</v>
      </c>
      <c r="AR120" s="125">
        <f ca="1">OFFSET('Impact Inputs'!AZ$8,$C120,0)</f>
        <v>0</v>
      </c>
      <c r="AS120" s="125">
        <f ca="1">OFFSET('Impact Inputs'!BA$8,$C120,0)</f>
        <v>0</v>
      </c>
      <c r="AT120" s="125">
        <f ca="1">OFFSET('Impact Inputs'!BB$8,$C120,0)</f>
        <v>0</v>
      </c>
      <c r="AU120" s="125">
        <f ca="1">OFFSET('Impact Inputs'!BC$8,$C120,0)</f>
        <v>0</v>
      </c>
      <c r="AV120" s="125">
        <f ca="1">OFFSET('Impact Inputs'!BD$8,$C120,0)</f>
        <v>0</v>
      </c>
      <c r="AW120" s="125">
        <f ca="1">OFFSET('Impact Inputs'!BE$8,$C120,0)</f>
        <v>0</v>
      </c>
      <c r="AX120" s="125">
        <f ca="1">OFFSET('Impact Inputs'!BF$8,$C120,0)</f>
        <v>0</v>
      </c>
      <c r="AY120" s="125">
        <f ca="1">OFFSET('Impact Inputs'!BG$8,$C120,0)</f>
        <v>0</v>
      </c>
      <c r="AZ120" s="125">
        <f ca="1">OFFSET('Impact Inputs'!BH$8,$C120,0)</f>
        <v>0</v>
      </c>
      <c r="BA120" s="125">
        <f ca="1">OFFSET('Impact Inputs'!BI$8,$C120,0)</f>
        <v>0</v>
      </c>
      <c r="BB120" s="125">
        <f ca="1">OFFSET('Impact Inputs'!BJ$8,$C120,0)</f>
        <v>0</v>
      </c>
      <c r="BC120" s="125">
        <f ca="1">OFFSET('Impact Inputs'!BK$8,$C120,0)</f>
        <v>0</v>
      </c>
      <c r="BD120" s="125">
        <f ca="1">OFFSET('Impact Inputs'!BL$8,$C120,0)</f>
        <v>0</v>
      </c>
      <c r="BE120" s="125">
        <f ca="1">OFFSET('Impact Inputs'!BM$8,$C120,0)</f>
        <v>0</v>
      </c>
      <c r="BF120" s="125">
        <f ca="1">OFFSET('Impact Inputs'!BN$8,$C120,0)</f>
        <v>0</v>
      </c>
      <c r="BG120" s="125">
        <f ca="1">OFFSET('Impact Inputs'!BO$8,$C120,0)</f>
        <v>0</v>
      </c>
      <c r="BH120" s="125">
        <f ca="1">OFFSET('Impact Inputs'!BP$8,$C120,0)</f>
        <v>0</v>
      </c>
    </row>
    <row r="121" spans="1:60">
      <c r="A121" s="104"/>
      <c r="B121" s="104"/>
      <c r="C121" s="104">
        <v>21</v>
      </c>
      <c r="D121" s="104"/>
      <c r="E121" s="104" t="str">
        <f ca="1">OFFSET('Impact Inputs'!A$6,C121,0)</f>
        <v>Impact 8</v>
      </c>
      <c r="F121" s="154" t="str">
        <f ca="1">OFFSET('Impact Inputs'!C$6,C121,0)</f>
        <v>Emergency room</v>
      </c>
      <c r="G121" s="104" t="str">
        <f ca="1">OFFSET('Impact Inputs'!E$6,C121,0)</f>
        <v>Health</v>
      </c>
      <c r="H121" s="104"/>
      <c r="I121" s="104"/>
      <c r="J121" s="104"/>
      <c r="K121" s="125">
        <f ca="1">OFFSET('Impact Inputs'!S$8,$C121,0)</f>
        <v>7.6730505357194989</v>
      </c>
      <c r="L121" s="125">
        <f ca="1">OFFSET('Impact Inputs'!T$8,$C121,0)</f>
        <v>7.6730505357194989</v>
      </c>
      <c r="M121" s="125">
        <f ca="1">OFFSET('Impact Inputs'!U$8,$C121,0)</f>
        <v>7.6730505357194989</v>
      </c>
      <c r="N121" s="125">
        <f ca="1">OFFSET('Impact Inputs'!V$8,$C121,0)</f>
        <v>0</v>
      </c>
      <c r="O121" s="125">
        <f ca="1">OFFSET('Impact Inputs'!W$8,$C121,0)</f>
        <v>0</v>
      </c>
      <c r="P121" s="125">
        <f ca="1">OFFSET('Impact Inputs'!X$8,$C121,0)</f>
        <v>0</v>
      </c>
      <c r="Q121" s="125">
        <f ca="1">OFFSET('Impact Inputs'!Y$8,$C121,0)</f>
        <v>0</v>
      </c>
      <c r="R121" s="125">
        <f ca="1">OFFSET('Impact Inputs'!Z$8,$C121,0)</f>
        <v>0</v>
      </c>
      <c r="S121" s="125">
        <f ca="1">OFFSET('Impact Inputs'!AA$8,$C121,0)</f>
        <v>0</v>
      </c>
      <c r="T121" s="125">
        <f ca="1">OFFSET('Impact Inputs'!AB$8,$C121,0)</f>
        <v>0</v>
      </c>
      <c r="U121" s="125">
        <f ca="1">OFFSET('Impact Inputs'!AC$8,$C121,0)</f>
        <v>0</v>
      </c>
      <c r="V121" s="125">
        <f ca="1">OFFSET('Impact Inputs'!AD$8,$C121,0)</f>
        <v>0</v>
      </c>
      <c r="W121" s="125">
        <f ca="1">OFFSET('Impact Inputs'!AE$8,$C121,0)</f>
        <v>0</v>
      </c>
      <c r="X121" s="125">
        <f ca="1">OFFSET('Impact Inputs'!AF$8,$C121,0)</f>
        <v>0</v>
      </c>
      <c r="Y121" s="125">
        <f ca="1">OFFSET('Impact Inputs'!AG$8,$C121,0)</f>
        <v>0</v>
      </c>
      <c r="Z121" s="125">
        <f ca="1">OFFSET('Impact Inputs'!AH$8,$C121,0)</f>
        <v>0</v>
      </c>
      <c r="AA121" s="125">
        <f ca="1">OFFSET('Impact Inputs'!AI$8,$C121,0)</f>
        <v>0</v>
      </c>
      <c r="AB121" s="125">
        <f ca="1">OFFSET('Impact Inputs'!AJ$8,$C121,0)</f>
        <v>0</v>
      </c>
      <c r="AC121" s="125">
        <f ca="1">OFFSET('Impact Inputs'!AK$8,$C121,0)</f>
        <v>0</v>
      </c>
      <c r="AD121" s="125">
        <f ca="1">OFFSET('Impact Inputs'!AL$8,$C121,0)</f>
        <v>0</v>
      </c>
      <c r="AE121" s="125">
        <f ca="1">OFFSET('Impact Inputs'!AM$8,$C121,0)</f>
        <v>0</v>
      </c>
      <c r="AF121" s="125">
        <f ca="1">OFFSET('Impact Inputs'!AN$8,$C121,0)</f>
        <v>0</v>
      </c>
      <c r="AG121" s="125">
        <f ca="1">OFFSET('Impact Inputs'!AO$8,$C121,0)</f>
        <v>0</v>
      </c>
      <c r="AH121" s="125">
        <f ca="1">OFFSET('Impact Inputs'!AP$8,$C121,0)</f>
        <v>0</v>
      </c>
      <c r="AI121" s="125">
        <f ca="1">OFFSET('Impact Inputs'!AQ$8,$C121,0)</f>
        <v>0</v>
      </c>
      <c r="AJ121" s="125">
        <f ca="1">OFFSET('Impact Inputs'!AR$8,$C121,0)</f>
        <v>0</v>
      </c>
      <c r="AK121" s="125">
        <f ca="1">OFFSET('Impact Inputs'!AS$8,$C121,0)</f>
        <v>0</v>
      </c>
      <c r="AL121" s="125">
        <f ca="1">OFFSET('Impact Inputs'!AT$8,$C121,0)</f>
        <v>0</v>
      </c>
      <c r="AM121" s="125">
        <f ca="1">OFFSET('Impact Inputs'!AU$8,$C121,0)</f>
        <v>0</v>
      </c>
      <c r="AN121" s="125">
        <f ca="1">OFFSET('Impact Inputs'!AV$8,$C121,0)</f>
        <v>0</v>
      </c>
      <c r="AO121" s="125">
        <f ca="1">OFFSET('Impact Inputs'!AW$8,$C121,0)</f>
        <v>0</v>
      </c>
      <c r="AP121" s="125">
        <f ca="1">OFFSET('Impact Inputs'!AX$8,$C121,0)</f>
        <v>0</v>
      </c>
      <c r="AQ121" s="125">
        <f ca="1">OFFSET('Impact Inputs'!AY$8,$C121,0)</f>
        <v>0</v>
      </c>
      <c r="AR121" s="125">
        <f ca="1">OFFSET('Impact Inputs'!AZ$8,$C121,0)</f>
        <v>0</v>
      </c>
      <c r="AS121" s="125">
        <f ca="1">OFFSET('Impact Inputs'!BA$8,$C121,0)</f>
        <v>0</v>
      </c>
      <c r="AT121" s="125">
        <f ca="1">OFFSET('Impact Inputs'!BB$8,$C121,0)</f>
        <v>0</v>
      </c>
      <c r="AU121" s="125">
        <f ca="1">OFFSET('Impact Inputs'!BC$8,$C121,0)</f>
        <v>0</v>
      </c>
      <c r="AV121" s="125">
        <f ca="1">OFFSET('Impact Inputs'!BD$8,$C121,0)</f>
        <v>0</v>
      </c>
      <c r="AW121" s="125">
        <f ca="1">OFFSET('Impact Inputs'!BE$8,$C121,0)</f>
        <v>0</v>
      </c>
      <c r="AX121" s="125">
        <f ca="1">OFFSET('Impact Inputs'!BF$8,$C121,0)</f>
        <v>0</v>
      </c>
      <c r="AY121" s="125">
        <f ca="1">OFFSET('Impact Inputs'!BG$8,$C121,0)</f>
        <v>0</v>
      </c>
      <c r="AZ121" s="125">
        <f ca="1">OFFSET('Impact Inputs'!BH$8,$C121,0)</f>
        <v>0</v>
      </c>
      <c r="BA121" s="125">
        <f ca="1">OFFSET('Impact Inputs'!BI$8,$C121,0)</f>
        <v>0</v>
      </c>
      <c r="BB121" s="125">
        <f ca="1">OFFSET('Impact Inputs'!BJ$8,$C121,0)</f>
        <v>0</v>
      </c>
      <c r="BC121" s="125">
        <f ca="1">OFFSET('Impact Inputs'!BK$8,$C121,0)</f>
        <v>0</v>
      </c>
      <c r="BD121" s="125">
        <f ca="1">OFFSET('Impact Inputs'!BL$8,$C121,0)</f>
        <v>0</v>
      </c>
      <c r="BE121" s="125">
        <f ca="1">OFFSET('Impact Inputs'!BM$8,$C121,0)</f>
        <v>0</v>
      </c>
      <c r="BF121" s="125">
        <f ca="1">OFFSET('Impact Inputs'!BN$8,$C121,0)</f>
        <v>0</v>
      </c>
      <c r="BG121" s="125">
        <f ca="1">OFFSET('Impact Inputs'!BO$8,$C121,0)</f>
        <v>0</v>
      </c>
      <c r="BH121" s="125">
        <f ca="1">OFFSET('Impact Inputs'!BP$8,$C121,0)</f>
        <v>0</v>
      </c>
    </row>
    <row r="122" spans="1:60">
      <c r="A122" s="104"/>
      <c r="B122" s="104"/>
      <c r="C122" s="106">
        <v>24</v>
      </c>
      <c r="D122" s="104"/>
      <c r="E122" s="104" t="str">
        <f ca="1">OFFSET('Impact Inputs'!A$6,C122,0)</f>
        <v>Impact 9</v>
      </c>
      <c r="F122" s="154" t="str">
        <f ca="1">OFFSET('Impact Inputs'!C$6,C122,0)</f>
        <v>Inpatient hospital visit</v>
      </c>
      <c r="G122" s="104" t="str">
        <f ca="1">OFFSET('Impact Inputs'!E$6,C122,0)</f>
        <v>Health</v>
      </c>
      <c r="H122" s="104"/>
      <c r="I122" s="104"/>
      <c r="J122" s="104"/>
      <c r="K122" s="125">
        <f ca="1">OFFSET('Impact Inputs'!S$8,$C122,0)</f>
        <v>104.1688956128973</v>
      </c>
      <c r="L122" s="125">
        <f ca="1">OFFSET('Impact Inputs'!T$8,$C122,0)</f>
        <v>104.1688956128973</v>
      </c>
      <c r="M122" s="125">
        <f ca="1">OFFSET('Impact Inputs'!U$8,$C122,0)</f>
        <v>104.1688956128973</v>
      </c>
      <c r="N122" s="125">
        <f ca="1">OFFSET('Impact Inputs'!V$8,$C122,0)</f>
        <v>0</v>
      </c>
      <c r="O122" s="125">
        <f ca="1">OFFSET('Impact Inputs'!W$8,$C122,0)</f>
        <v>0</v>
      </c>
      <c r="P122" s="125">
        <f ca="1">OFFSET('Impact Inputs'!X$8,$C122,0)</f>
        <v>0</v>
      </c>
      <c r="Q122" s="125">
        <f ca="1">OFFSET('Impact Inputs'!Y$8,$C122,0)</f>
        <v>0</v>
      </c>
      <c r="R122" s="125">
        <f ca="1">OFFSET('Impact Inputs'!Z$8,$C122,0)</f>
        <v>0</v>
      </c>
      <c r="S122" s="125">
        <f ca="1">OFFSET('Impact Inputs'!AA$8,$C122,0)</f>
        <v>0</v>
      </c>
      <c r="T122" s="125">
        <f ca="1">OFFSET('Impact Inputs'!AB$8,$C122,0)</f>
        <v>0</v>
      </c>
      <c r="U122" s="125">
        <f ca="1">OFFSET('Impact Inputs'!AC$8,$C122,0)</f>
        <v>0</v>
      </c>
      <c r="V122" s="125">
        <f ca="1">OFFSET('Impact Inputs'!AD$8,$C122,0)</f>
        <v>0</v>
      </c>
      <c r="W122" s="125">
        <f ca="1">OFFSET('Impact Inputs'!AE$8,$C122,0)</f>
        <v>0</v>
      </c>
      <c r="X122" s="125">
        <f ca="1">OFFSET('Impact Inputs'!AF$8,$C122,0)</f>
        <v>0</v>
      </c>
      <c r="Y122" s="125">
        <f ca="1">OFFSET('Impact Inputs'!AG$8,$C122,0)</f>
        <v>0</v>
      </c>
      <c r="Z122" s="125">
        <f ca="1">OFFSET('Impact Inputs'!AH$8,$C122,0)</f>
        <v>0</v>
      </c>
      <c r="AA122" s="125">
        <f ca="1">OFFSET('Impact Inputs'!AI$8,$C122,0)</f>
        <v>0</v>
      </c>
      <c r="AB122" s="125">
        <f ca="1">OFFSET('Impact Inputs'!AJ$8,$C122,0)</f>
        <v>0</v>
      </c>
      <c r="AC122" s="125">
        <f ca="1">OFFSET('Impact Inputs'!AK$8,$C122,0)</f>
        <v>0</v>
      </c>
      <c r="AD122" s="125">
        <f ca="1">OFFSET('Impact Inputs'!AL$8,$C122,0)</f>
        <v>0</v>
      </c>
      <c r="AE122" s="125">
        <f ca="1">OFFSET('Impact Inputs'!AM$8,$C122,0)</f>
        <v>0</v>
      </c>
      <c r="AF122" s="125">
        <f ca="1">OFFSET('Impact Inputs'!AN$8,$C122,0)</f>
        <v>0</v>
      </c>
      <c r="AG122" s="125">
        <f ca="1">OFFSET('Impact Inputs'!AO$8,$C122,0)</f>
        <v>0</v>
      </c>
      <c r="AH122" s="125">
        <f ca="1">OFFSET('Impact Inputs'!AP$8,$C122,0)</f>
        <v>0</v>
      </c>
      <c r="AI122" s="125">
        <f ca="1">OFFSET('Impact Inputs'!AQ$8,$C122,0)</f>
        <v>0</v>
      </c>
      <c r="AJ122" s="125">
        <f ca="1">OFFSET('Impact Inputs'!AR$8,$C122,0)</f>
        <v>0</v>
      </c>
      <c r="AK122" s="125">
        <f ca="1">OFFSET('Impact Inputs'!AS$8,$C122,0)</f>
        <v>0</v>
      </c>
      <c r="AL122" s="125">
        <f ca="1">OFFSET('Impact Inputs'!AT$8,$C122,0)</f>
        <v>0</v>
      </c>
      <c r="AM122" s="125">
        <f ca="1">OFFSET('Impact Inputs'!AU$8,$C122,0)</f>
        <v>0</v>
      </c>
      <c r="AN122" s="125">
        <f ca="1">OFFSET('Impact Inputs'!AV$8,$C122,0)</f>
        <v>0</v>
      </c>
      <c r="AO122" s="125">
        <f ca="1">OFFSET('Impact Inputs'!AW$8,$C122,0)</f>
        <v>0</v>
      </c>
      <c r="AP122" s="125">
        <f ca="1">OFFSET('Impact Inputs'!AX$8,$C122,0)</f>
        <v>0</v>
      </c>
      <c r="AQ122" s="125">
        <f ca="1">OFFSET('Impact Inputs'!AY$8,$C122,0)</f>
        <v>0</v>
      </c>
      <c r="AR122" s="125">
        <f ca="1">OFFSET('Impact Inputs'!AZ$8,$C122,0)</f>
        <v>0</v>
      </c>
      <c r="AS122" s="125">
        <f ca="1">OFFSET('Impact Inputs'!BA$8,$C122,0)</f>
        <v>0</v>
      </c>
      <c r="AT122" s="125">
        <f ca="1">OFFSET('Impact Inputs'!BB$8,$C122,0)</f>
        <v>0</v>
      </c>
      <c r="AU122" s="125">
        <f ca="1">OFFSET('Impact Inputs'!BC$8,$C122,0)</f>
        <v>0</v>
      </c>
      <c r="AV122" s="125">
        <f ca="1">OFFSET('Impact Inputs'!BD$8,$C122,0)</f>
        <v>0</v>
      </c>
      <c r="AW122" s="125">
        <f ca="1">OFFSET('Impact Inputs'!BE$8,$C122,0)</f>
        <v>0</v>
      </c>
      <c r="AX122" s="125">
        <f ca="1">OFFSET('Impact Inputs'!BF$8,$C122,0)</f>
        <v>0</v>
      </c>
      <c r="AY122" s="125">
        <f ca="1">OFFSET('Impact Inputs'!BG$8,$C122,0)</f>
        <v>0</v>
      </c>
      <c r="AZ122" s="125">
        <f ca="1">OFFSET('Impact Inputs'!BH$8,$C122,0)</f>
        <v>0</v>
      </c>
      <c r="BA122" s="125">
        <f ca="1">OFFSET('Impact Inputs'!BI$8,$C122,0)</f>
        <v>0</v>
      </c>
      <c r="BB122" s="125">
        <f ca="1">OFFSET('Impact Inputs'!BJ$8,$C122,0)</f>
        <v>0</v>
      </c>
      <c r="BC122" s="125">
        <f ca="1">OFFSET('Impact Inputs'!BK$8,$C122,0)</f>
        <v>0</v>
      </c>
      <c r="BD122" s="125">
        <f ca="1">OFFSET('Impact Inputs'!BL$8,$C122,0)</f>
        <v>0</v>
      </c>
      <c r="BE122" s="125">
        <f ca="1">OFFSET('Impact Inputs'!BM$8,$C122,0)</f>
        <v>0</v>
      </c>
      <c r="BF122" s="125">
        <f ca="1">OFFSET('Impact Inputs'!BN$8,$C122,0)</f>
        <v>0</v>
      </c>
      <c r="BG122" s="125">
        <f ca="1">OFFSET('Impact Inputs'!BO$8,$C122,0)</f>
        <v>0</v>
      </c>
      <c r="BH122" s="125">
        <f ca="1">OFFSET('Impact Inputs'!BP$8,$C122,0)</f>
        <v>0</v>
      </c>
    </row>
    <row r="123" spans="1:60">
      <c r="A123" s="104"/>
      <c r="B123" s="104"/>
      <c r="C123" s="106">
        <v>27</v>
      </c>
      <c r="D123" s="104"/>
      <c r="E123" s="104" t="str">
        <f ca="1">OFFSET('Impact Inputs'!A$6,C123,0)</f>
        <v>Impact 10</v>
      </c>
      <c r="F123" s="154" t="str">
        <f ca="1">OFFSET('Impact Inputs'!C$6,C123,0)</f>
        <v>GP visit (20 minutes) - Publicly funded</v>
      </c>
      <c r="G123" s="104" t="str">
        <f ca="1">OFFSET('Impact Inputs'!E$6,C123,0)</f>
        <v>Health</v>
      </c>
      <c r="H123" s="104"/>
      <c r="I123" s="104"/>
      <c r="J123" s="104"/>
      <c r="K123" s="125">
        <f ca="1">OFFSET('Impact Inputs'!S$8,$C123,0)</f>
        <v>82.211255739851779</v>
      </c>
      <c r="L123" s="125">
        <f ca="1">OFFSET('Impact Inputs'!T$8,$C123,0)</f>
        <v>82.211255739851779</v>
      </c>
      <c r="M123" s="125">
        <f ca="1">OFFSET('Impact Inputs'!U$8,$C123,0)</f>
        <v>82.211255739851779</v>
      </c>
      <c r="N123" s="125">
        <f ca="1">OFFSET('Impact Inputs'!V$8,$C123,0)</f>
        <v>0</v>
      </c>
      <c r="O123" s="125">
        <f ca="1">OFFSET('Impact Inputs'!W$8,$C123,0)</f>
        <v>0</v>
      </c>
      <c r="P123" s="125">
        <f ca="1">OFFSET('Impact Inputs'!X$8,$C123,0)</f>
        <v>0</v>
      </c>
      <c r="Q123" s="125">
        <f ca="1">OFFSET('Impact Inputs'!Y$8,$C123,0)</f>
        <v>0</v>
      </c>
      <c r="R123" s="125">
        <f ca="1">OFFSET('Impact Inputs'!Z$8,$C123,0)</f>
        <v>0</v>
      </c>
      <c r="S123" s="125">
        <f ca="1">OFFSET('Impact Inputs'!AA$8,$C123,0)</f>
        <v>0</v>
      </c>
      <c r="T123" s="125">
        <f ca="1">OFFSET('Impact Inputs'!AB$8,$C123,0)</f>
        <v>0</v>
      </c>
      <c r="U123" s="125">
        <f ca="1">OFFSET('Impact Inputs'!AC$8,$C123,0)</f>
        <v>0</v>
      </c>
      <c r="V123" s="125">
        <f ca="1">OFFSET('Impact Inputs'!AD$8,$C123,0)</f>
        <v>0</v>
      </c>
      <c r="W123" s="125">
        <f ca="1">OFFSET('Impact Inputs'!AE$8,$C123,0)</f>
        <v>0</v>
      </c>
      <c r="X123" s="125">
        <f ca="1">OFFSET('Impact Inputs'!AF$8,$C123,0)</f>
        <v>0</v>
      </c>
      <c r="Y123" s="125">
        <f ca="1">OFFSET('Impact Inputs'!AG$8,$C123,0)</f>
        <v>0</v>
      </c>
      <c r="Z123" s="125">
        <f ca="1">OFFSET('Impact Inputs'!AH$8,$C123,0)</f>
        <v>0</v>
      </c>
      <c r="AA123" s="125">
        <f ca="1">OFFSET('Impact Inputs'!AI$8,$C123,0)</f>
        <v>0</v>
      </c>
      <c r="AB123" s="125">
        <f ca="1">OFFSET('Impact Inputs'!AJ$8,$C123,0)</f>
        <v>0</v>
      </c>
      <c r="AC123" s="125">
        <f ca="1">OFFSET('Impact Inputs'!AK$8,$C123,0)</f>
        <v>0</v>
      </c>
      <c r="AD123" s="125">
        <f ca="1">OFFSET('Impact Inputs'!AL$8,$C123,0)</f>
        <v>0</v>
      </c>
      <c r="AE123" s="125">
        <f ca="1">OFFSET('Impact Inputs'!AM$8,$C123,0)</f>
        <v>0</v>
      </c>
      <c r="AF123" s="125">
        <f ca="1">OFFSET('Impact Inputs'!AN$8,$C123,0)</f>
        <v>0</v>
      </c>
      <c r="AG123" s="125">
        <f ca="1">OFFSET('Impact Inputs'!AO$8,$C123,0)</f>
        <v>0</v>
      </c>
      <c r="AH123" s="125">
        <f ca="1">OFFSET('Impact Inputs'!AP$8,$C123,0)</f>
        <v>0</v>
      </c>
      <c r="AI123" s="125">
        <f ca="1">OFFSET('Impact Inputs'!AQ$8,$C123,0)</f>
        <v>0</v>
      </c>
      <c r="AJ123" s="125">
        <f ca="1">OFFSET('Impact Inputs'!AR$8,$C123,0)</f>
        <v>0</v>
      </c>
      <c r="AK123" s="125">
        <f ca="1">OFFSET('Impact Inputs'!AS$8,$C123,0)</f>
        <v>0</v>
      </c>
      <c r="AL123" s="125">
        <f ca="1">OFFSET('Impact Inputs'!AT$8,$C123,0)</f>
        <v>0</v>
      </c>
      <c r="AM123" s="125">
        <f ca="1">OFFSET('Impact Inputs'!AU$8,$C123,0)</f>
        <v>0</v>
      </c>
      <c r="AN123" s="125">
        <f ca="1">OFFSET('Impact Inputs'!AV$8,$C123,0)</f>
        <v>0</v>
      </c>
      <c r="AO123" s="125">
        <f ca="1">OFFSET('Impact Inputs'!AW$8,$C123,0)</f>
        <v>0</v>
      </c>
      <c r="AP123" s="125">
        <f ca="1">OFFSET('Impact Inputs'!AX$8,$C123,0)</f>
        <v>0</v>
      </c>
      <c r="AQ123" s="125">
        <f ca="1">OFFSET('Impact Inputs'!AY$8,$C123,0)</f>
        <v>0</v>
      </c>
      <c r="AR123" s="125">
        <f ca="1">OFFSET('Impact Inputs'!AZ$8,$C123,0)</f>
        <v>0</v>
      </c>
      <c r="AS123" s="125">
        <f ca="1">OFFSET('Impact Inputs'!BA$8,$C123,0)</f>
        <v>0</v>
      </c>
      <c r="AT123" s="125">
        <f ca="1">OFFSET('Impact Inputs'!BB$8,$C123,0)</f>
        <v>0</v>
      </c>
      <c r="AU123" s="125">
        <f ca="1">OFFSET('Impact Inputs'!BC$8,$C123,0)</f>
        <v>0</v>
      </c>
      <c r="AV123" s="125">
        <f ca="1">OFFSET('Impact Inputs'!BD$8,$C123,0)</f>
        <v>0</v>
      </c>
      <c r="AW123" s="125">
        <f ca="1">OFFSET('Impact Inputs'!BE$8,$C123,0)</f>
        <v>0</v>
      </c>
      <c r="AX123" s="125">
        <f ca="1">OFFSET('Impact Inputs'!BF$8,$C123,0)</f>
        <v>0</v>
      </c>
      <c r="AY123" s="125">
        <f ca="1">OFFSET('Impact Inputs'!BG$8,$C123,0)</f>
        <v>0</v>
      </c>
      <c r="AZ123" s="125">
        <f ca="1">OFFSET('Impact Inputs'!BH$8,$C123,0)</f>
        <v>0</v>
      </c>
      <c r="BA123" s="125">
        <f ca="1">OFFSET('Impact Inputs'!BI$8,$C123,0)</f>
        <v>0</v>
      </c>
      <c r="BB123" s="125">
        <f ca="1">OFFSET('Impact Inputs'!BJ$8,$C123,0)</f>
        <v>0</v>
      </c>
      <c r="BC123" s="125">
        <f ca="1">OFFSET('Impact Inputs'!BK$8,$C123,0)</f>
        <v>0</v>
      </c>
      <c r="BD123" s="125">
        <f ca="1">OFFSET('Impact Inputs'!BL$8,$C123,0)</f>
        <v>0</v>
      </c>
      <c r="BE123" s="125">
        <f ca="1">OFFSET('Impact Inputs'!BM$8,$C123,0)</f>
        <v>0</v>
      </c>
      <c r="BF123" s="125">
        <f ca="1">OFFSET('Impact Inputs'!BN$8,$C123,0)</f>
        <v>0</v>
      </c>
      <c r="BG123" s="125">
        <f ca="1">OFFSET('Impact Inputs'!BO$8,$C123,0)</f>
        <v>0</v>
      </c>
      <c r="BH123" s="125">
        <f ca="1">OFFSET('Impact Inputs'!BP$8,$C123,0)</f>
        <v>0</v>
      </c>
    </row>
    <row r="124" spans="1:60">
      <c r="A124" s="104"/>
      <c r="B124" s="104"/>
      <c r="C124" s="104">
        <v>30</v>
      </c>
      <c r="D124" s="104"/>
      <c r="E124" s="104" t="str">
        <f ca="1">OFFSET('Impact Inputs'!A$6,C124,0)</f>
        <v>Impact 11</v>
      </c>
      <c r="F124" s="154" t="str">
        <f ca="1">OFFSET('Impact Inputs'!C$6,C124,0)</f>
        <v>Community services nurse</v>
      </c>
      <c r="G124" s="104" t="str">
        <f ca="1">OFFSET('Impact Inputs'!E$6,C124,0)</f>
        <v>Health</v>
      </c>
      <c r="H124" s="104"/>
      <c r="I124" s="104"/>
      <c r="J124" s="104"/>
      <c r="K124" s="125">
        <f ca="1">OFFSET('Impact Inputs'!S$8,$C124,0)</f>
        <v>280.12553665789443</v>
      </c>
      <c r="L124" s="125">
        <f ca="1">OFFSET('Impact Inputs'!T$8,$C124,0)</f>
        <v>280.12553665789443</v>
      </c>
      <c r="M124" s="125">
        <f ca="1">OFFSET('Impact Inputs'!U$8,$C124,0)</f>
        <v>280.12553665789443</v>
      </c>
      <c r="N124" s="125">
        <f ca="1">OFFSET('Impact Inputs'!V$8,$C124,0)</f>
        <v>0</v>
      </c>
      <c r="O124" s="125">
        <f ca="1">OFFSET('Impact Inputs'!W$8,$C124,0)</f>
        <v>0</v>
      </c>
      <c r="P124" s="125">
        <f ca="1">OFFSET('Impact Inputs'!X$8,$C124,0)</f>
        <v>0</v>
      </c>
      <c r="Q124" s="125">
        <f ca="1">OFFSET('Impact Inputs'!Y$8,$C124,0)</f>
        <v>0</v>
      </c>
      <c r="R124" s="125">
        <f ca="1">OFFSET('Impact Inputs'!Z$8,$C124,0)</f>
        <v>0</v>
      </c>
      <c r="S124" s="125">
        <f ca="1">OFFSET('Impact Inputs'!AA$8,$C124,0)</f>
        <v>0</v>
      </c>
      <c r="T124" s="125">
        <f ca="1">OFFSET('Impact Inputs'!AB$8,$C124,0)</f>
        <v>0</v>
      </c>
      <c r="U124" s="125">
        <f ca="1">OFFSET('Impact Inputs'!AC$8,$C124,0)</f>
        <v>0</v>
      </c>
      <c r="V124" s="125">
        <f ca="1">OFFSET('Impact Inputs'!AD$8,$C124,0)</f>
        <v>0</v>
      </c>
      <c r="W124" s="125">
        <f ca="1">OFFSET('Impact Inputs'!AE$8,$C124,0)</f>
        <v>0</v>
      </c>
      <c r="X124" s="125">
        <f ca="1">OFFSET('Impact Inputs'!AF$8,$C124,0)</f>
        <v>0</v>
      </c>
      <c r="Y124" s="125">
        <f ca="1">OFFSET('Impact Inputs'!AG$8,$C124,0)</f>
        <v>0</v>
      </c>
      <c r="Z124" s="125">
        <f ca="1">OFFSET('Impact Inputs'!AH$8,$C124,0)</f>
        <v>0</v>
      </c>
      <c r="AA124" s="125">
        <f ca="1">OFFSET('Impact Inputs'!AI$8,$C124,0)</f>
        <v>0</v>
      </c>
      <c r="AB124" s="125">
        <f ca="1">OFFSET('Impact Inputs'!AJ$8,$C124,0)</f>
        <v>0</v>
      </c>
      <c r="AC124" s="125">
        <f ca="1">OFFSET('Impact Inputs'!AK$8,$C124,0)</f>
        <v>0</v>
      </c>
      <c r="AD124" s="125">
        <f ca="1">OFFSET('Impact Inputs'!AL$8,$C124,0)</f>
        <v>0</v>
      </c>
      <c r="AE124" s="125">
        <f ca="1">OFFSET('Impact Inputs'!AM$8,$C124,0)</f>
        <v>0</v>
      </c>
      <c r="AF124" s="125">
        <f ca="1">OFFSET('Impact Inputs'!AN$8,$C124,0)</f>
        <v>0</v>
      </c>
      <c r="AG124" s="125">
        <f ca="1">OFFSET('Impact Inputs'!AO$8,$C124,0)</f>
        <v>0</v>
      </c>
      <c r="AH124" s="125">
        <f ca="1">OFFSET('Impact Inputs'!AP$8,$C124,0)</f>
        <v>0</v>
      </c>
      <c r="AI124" s="125">
        <f ca="1">OFFSET('Impact Inputs'!AQ$8,$C124,0)</f>
        <v>0</v>
      </c>
      <c r="AJ124" s="125">
        <f ca="1">OFFSET('Impact Inputs'!AR$8,$C124,0)</f>
        <v>0</v>
      </c>
      <c r="AK124" s="125">
        <f ca="1">OFFSET('Impact Inputs'!AS$8,$C124,0)</f>
        <v>0</v>
      </c>
      <c r="AL124" s="125">
        <f ca="1">OFFSET('Impact Inputs'!AT$8,$C124,0)</f>
        <v>0</v>
      </c>
      <c r="AM124" s="125">
        <f ca="1">OFFSET('Impact Inputs'!AU$8,$C124,0)</f>
        <v>0</v>
      </c>
      <c r="AN124" s="125">
        <f ca="1">OFFSET('Impact Inputs'!AV$8,$C124,0)</f>
        <v>0</v>
      </c>
      <c r="AO124" s="125">
        <f ca="1">OFFSET('Impact Inputs'!AW$8,$C124,0)</f>
        <v>0</v>
      </c>
      <c r="AP124" s="125">
        <f ca="1">OFFSET('Impact Inputs'!AX$8,$C124,0)</f>
        <v>0</v>
      </c>
      <c r="AQ124" s="125">
        <f ca="1">OFFSET('Impact Inputs'!AY$8,$C124,0)</f>
        <v>0</v>
      </c>
      <c r="AR124" s="125">
        <f ca="1">OFFSET('Impact Inputs'!AZ$8,$C124,0)</f>
        <v>0</v>
      </c>
      <c r="AS124" s="125">
        <f ca="1">OFFSET('Impact Inputs'!BA$8,$C124,0)</f>
        <v>0</v>
      </c>
      <c r="AT124" s="125">
        <f ca="1">OFFSET('Impact Inputs'!BB$8,$C124,0)</f>
        <v>0</v>
      </c>
      <c r="AU124" s="125">
        <f ca="1">OFFSET('Impact Inputs'!BC$8,$C124,0)</f>
        <v>0</v>
      </c>
      <c r="AV124" s="125">
        <f ca="1">OFFSET('Impact Inputs'!BD$8,$C124,0)</f>
        <v>0</v>
      </c>
      <c r="AW124" s="125">
        <f ca="1">OFFSET('Impact Inputs'!BE$8,$C124,0)</f>
        <v>0</v>
      </c>
      <c r="AX124" s="125">
        <f ca="1">OFFSET('Impact Inputs'!BF$8,$C124,0)</f>
        <v>0</v>
      </c>
      <c r="AY124" s="125">
        <f ca="1">OFFSET('Impact Inputs'!BG$8,$C124,0)</f>
        <v>0</v>
      </c>
      <c r="AZ124" s="125">
        <f ca="1">OFFSET('Impact Inputs'!BH$8,$C124,0)</f>
        <v>0</v>
      </c>
      <c r="BA124" s="125">
        <f ca="1">OFFSET('Impact Inputs'!BI$8,$C124,0)</f>
        <v>0</v>
      </c>
      <c r="BB124" s="125">
        <f ca="1">OFFSET('Impact Inputs'!BJ$8,$C124,0)</f>
        <v>0</v>
      </c>
      <c r="BC124" s="125">
        <f ca="1">OFFSET('Impact Inputs'!BK$8,$C124,0)</f>
        <v>0</v>
      </c>
      <c r="BD124" s="125">
        <f ca="1">OFFSET('Impact Inputs'!BL$8,$C124,0)</f>
        <v>0</v>
      </c>
      <c r="BE124" s="125">
        <f ca="1">OFFSET('Impact Inputs'!BM$8,$C124,0)</f>
        <v>0</v>
      </c>
      <c r="BF124" s="125">
        <f ca="1">OFFSET('Impact Inputs'!BN$8,$C124,0)</f>
        <v>0</v>
      </c>
      <c r="BG124" s="125">
        <f ca="1">OFFSET('Impact Inputs'!BO$8,$C124,0)</f>
        <v>0</v>
      </c>
      <c r="BH124" s="125">
        <f ca="1">OFFSET('Impact Inputs'!BP$8,$C124,0)</f>
        <v>0</v>
      </c>
    </row>
    <row r="125" spans="1:60">
      <c r="A125" s="104"/>
      <c r="B125" s="104"/>
      <c r="C125" s="104">
        <v>33</v>
      </c>
      <c r="D125" s="104"/>
      <c r="E125" s="104" t="str">
        <f ca="1">OFFSET('Impact Inputs'!A$6,C125,0)</f>
        <v>Impact 12</v>
      </c>
      <c r="F125" s="154" t="str">
        <f ca="1">OFFSET('Impact Inputs'!C$6,C125,0)</f>
        <v>Hospice care</v>
      </c>
      <c r="G125" s="104" t="str">
        <f ca="1">OFFSET('Impact Inputs'!E$6,C125,0)</f>
        <v>Health</v>
      </c>
      <c r="H125" s="104"/>
      <c r="I125" s="104"/>
      <c r="J125" s="104"/>
      <c r="K125" s="125">
        <f ca="1">OFFSET('Impact Inputs'!S$8,$C125,0)</f>
        <v>28.499901989815282</v>
      </c>
      <c r="L125" s="125">
        <f ca="1">OFFSET('Impact Inputs'!T$8,$C125,0)</f>
        <v>28.499901989815282</v>
      </c>
      <c r="M125" s="125">
        <f ca="1">OFFSET('Impact Inputs'!U$8,$C125,0)</f>
        <v>28.499901989815282</v>
      </c>
      <c r="N125" s="125">
        <f ca="1">OFFSET('Impact Inputs'!V$8,$C125,0)</f>
        <v>0</v>
      </c>
      <c r="O125" s="125">
        <f ca="1">OFFSET('Impact Inputs'!W$8,$C125,0)</f>
        <v>0</v>
      </c>
      <c r="P125" s="125">
        <f ca="1">OFFSET('Impact Inputs'!X$8,$C125,0)</f>
        <v>0</v>
      </c>
      <c r="Q125" s="125">
        <f ca="1">OFFSET('Impact Inputs'!Y$8,$C125,0)</f>
        <v>0</v>
      </c>
      <c r="R125" s="125">
        <f ca="1">OFFSET('Impact Inputs'!Z$8,$C125,0)</f>
        <v>0</v>
      </c>
      <c r="S125" s="125">
        <f ca="1">OFFSET('Impact Inputs'!AA$8,$C125,0)</f>
        <v>0</v>
      </c>
      <c r="T125" s="125">
        <f ca="1">OFFSET('Impact Inputs'!AB$8,$C125,0)</f>
        <v>0</v>
      </c>
      <c r="U125" s="125">
        <f ca="1">OFFSET('Impact Inputs'!AC$8,$C125,0)</f>
        <v>0</v>
      </c>
      <c r="V125" s="125">
        <f ca="1">OFFSET('Impact Inputs'!AD$8,$C125,0)</f>
        <v>0</v>
      </c>
      <c r="W125" s="125">
        <f ca="1">OFFSET('Impact Inputs'!AE$8,$C125,0)</f>
        <v>0</v>
      </c>
      <c r="X125" s="125">
        <f ca="1">OFFSET('Impact Inputs'!AF$8,$C125,0)</f>
        <v>0</v>
      </c>
      <c r="Y125" s="125">
        <f ca="1">OFFSET('Impact Inputs'!AG$8,$C125,0)</f>
        <v>0</v>
      </c>
      <c r="Z125" s="125">
        <f ca="1">OFFSET('Impact Inputs'!AH$8,$C125,0)</f>
        <v>0</v>
      </c>
      <c r="AA125" s="125">
        <f ca="1">OFFSET('Impact Inputs'!AI$8,$C125,0)</f>
        <v>0</v>
      </c>
      <c r="AB125" s="125">
        <f ca="1">OFFSET('Impact Inputs'!AJ$8,$C125,0)</f>
        <v>0</v>
      </c>
      <c r="AC125" s="125">
        <f ca="1">OFFSET('Impact Inputs'!AK$8,$C125,0)</f>
        <v>0</v>
      </c>
      <c r="AD125" s="125">
        <f ca="1">OFFSET('Impact Inputs'!AL$8,$C125,0)</f>
        <v>0</v>
      </c>
      <c r="AE125" s="125">
        <f ca="1">OFFSET('Impact Inputs'!AM$8,$C125,0)</f>
        <v>0</v>
      </c>
      <c r="AF125" s="125">
        <f ca="1">OFFSET('Impact Inputs'!AN$8,$C125,0)</f>
        <v>0</v>
      </c>
      <c r="AG125" s="125">
        <f ca="1">OFFSET('Impact Inputs'!AO$8,$C125,0)</f>
        <v>0</v>
      </c>
      <c r="AH125" s="125">
        <f ca="1">OFFSET('Impact Inputs'!AP$8,$C125,0)</f>
        <v>0</v>
      </c>
      <c r="AI125" s="125">
        <f ca="1">OFFSET('Impact Inputs'!AQ$8,$C125,0)</f>
        <v>0</v>
      </c>
      <c r="AJ125" s="125">
        <f ca="1">OFFSET('Impact Inputs'!AR$8,$C125,0)</f>
        <v>0</v>
      </c>
      <c r="AK125" s="125">
        <f ca="1">OFFSET('Impact Inputs'!AS$8,$C125,0)</f>
        <v>0</v>
      </c>
      <c r="AL125" s="125">
        <f ca="1">OFFSET('Impact Inputs'!AT$8,$C125,0)</f>
        <v>0</v>
      </c>
      <c r="AM125" s="125">
        <f ca="1">OFFSET('Impact Inputs'!AU$8,$C125,0)</f>
        <v>0</v>
      </c>
      <c r="AN125" s="125">
        <f ca="1">OFFSET('Impact Inputs'!AV$8,$C125,0)</f>
        <v>0</v>
      </c>
      <c r="AO125" s="125">
        <f ca="1">OFFSET('Impact Inputs'!AW$8,$C125,0)</f>
        <v>0</v>
      </c>
      <c r="AP125" s="125">
        <f ca="1">OFFSET('Impact Inputs'!AX$8,$C125,0)</f>
        <v>0</v>
      </c>
      <c r="AQ125" s="125">
        <f ca="1">OFFSET('Impact Inputs'!AY$8,$C125,0)</f>
        <v>0</v>
      </c>
      <c r="AR125" s="125">
        <f ca="1">OFFSET('Impact Inputs'!AZ$8,$C125,0)</f>
        <v>0</v>
      </c>
      <c r="AS125" s="125">
        <f ca="1">OFFSET('Impact Inputs'!BA$8,$C125,0)</f>
        <v>0</v>
      </c>
      <c r="AT125" s="125">
        <f ca="1">OFFSET('Impact Inputs'!BB$8,$C125,0)</f>
        <v>0</v>
      </c>
      <c r="AU125" s="125">
        <f ca="1">OFFSET('Impact Inputs'!BC$8,$C125,0)</f>
        <v>0</v>
      </c>
      <c r="AV125" s="125">
        <f ca="1">OFFSET('Impact Inputs'!BD$8,$C125,0)</f>
        <v>0</v>
      </c>
      <c r="AW125" s="125">
        <f ca="1">OFFSET('Impact Inputs'!BE$8,$C125,0)</f>
        <v>0</v>
      </c>
      <c r="AX125" s="125">
        <f ca="1">OFFSET('Impact Inputs'!BF$8,$C125,0)</f>
        <v>0</v>
      </c>
      <c r="AY125" s="125">
        <f ca="1">OFFSET('Impact Inputs'!BG$8,$C125,0)</f>
        <v>0</v>
      </c>
      <c r="AZ125" s="125">
        <f ca="1">OFFSET('Impact Inputs'!BH$8,$C125,0)</f>
        <v>0</v>
      </c>
      <c r="BA125" s="125">
        <f ca="1">OFFSET('Impact Inputs'!BI$8,$C125,0)</f>
        <v>0</v>
      </c>
      <c r="BB125" s="125">
        <f ca="1">OFFSET('Impact Inputs'!BJ$8,$C125,0)</f>
        <v>0</v>
      </c>
      <c r="BC125" s="125">
        <f ca="1">OFFSET('Impact Inputs'!BK$8,$C125,0)</f>
        <v>0</v>
      </c>
      <c r="BD125" s="125">
        <f ca="1">OFFSET('Impact Inputs'!BL$8,$C125,0)</f>
        <v>0</v>
      </c>
      <c r="BE125" s="125">
        <f ca="1">OFFSET('Impact Inputs'!BM$8,$C125,0)</f>
        <v>0</v>
      </c>
      <c r="BF125" s="125">
        <f ca="1">OFFSET('Impact Inputs'!BN$8,$C125,0)</f>
        <v>0</v>
      </c>
      <c r="BG125" s="125">
        <f ca="1">OFFSET('Impact Inputs'!BO$8,$C125,0)</f>
        <v>0</v>
      </c>
      <c r="BH125" s="125">
        <f ca="1">OFFSET('Impact Inputs'!BP$8,$C125,0)</f>
        <v>0</v>
      </c>
    </row>
    <row r="126" spans="1:60">
      <c r="A126" s="104"/>
      <c r="B126" s="104"/>
      <c r="C126" s="104">
        <v>36</v>
      </c>
      <c r="D126" s="104"/>
      <c r="E126" s="104" t="str">
        <f ca="1">OFFSET('Impact Inputs'!A$6,C126,0)</f>
        <v>Impact 13</v>
      </c>
      <c r="F126" s="154" t="str">
        <f ca="1">OFFSET('Impact Inputs'!C$6,C126,0)</f>
        <v>Annual rest home costs - Publicly funded</v>
      </c>
      <c r="G126" s="104" t="str">
        <f ca="1">OFFSET('Impact Inputs'!E$6,C126,0)</f>
        <v>Health</v>
      </c>
      <c r="H126" s="104"/>
      <c r="I126" s="104"/>
      <c r="J126" s="104"/>
      <c r="K126" s="125">
        <f ca="1">OFFSET('Impact Inputs'!S$8,$C126,0)</f>
        <v>250.79913751037449</v>
      </c>
      <c r="L126" s="125">
        <f ca="1">OFFSET('Impact Inputs'!T$8,$C126,0)</f>
        <v>250.79913751037449</v>
      </c>
      <c r="M126" s="125">
        <f ca="1">OFFSET('Impact Inputs'!U$8,$C126,0)</f>
        <v>250.79913751037449</v>
      </c>
      <c r="N126" s="125">
        <f ca="1">OFFSET('Impact Inputs'!V$8,$C126,0)</f>
        <v>250.79913751037449</v>
      </c>
      <c r="O126" s="125">
        <f ca="1">OFFSET('Impact Inputs'!W$8,$C126,0)</f>
        <v>250.79913751037449</v>
      </c>
      <c r="P126" s="125">
        <f ca="1">OFFSET('Impact Inputs'!X$8,$C126,0)</f>
        <v>250.79913751037449</v>
      </c>
      <c r="Q126" s="125">
        <f ca="1">OFFSET('Impact Inputs'!Y$8,$C126,0)</f>
        <v>250.79913751037449</v>
      </c>
      <c r="R126" s="125">
        <f ca="1">OFFSET('Impact Inputs'!Z$8,$C126,0)</f>
        <v>250.79913751037449</v>
      </c>
      <c r="S126" s="125">
        <f ca="1">OFFSET('Impact Inputs'!AA$8,$C126,0)</f>
        <v>250.79913751037449</v>
      </c>
      <c r="T126" s="125">
        <f ca="1">OFFSET('Impact Inputs'!AB$8,$C126,0)</f>
        <v>250.79913751037449</v>
      </c>
      <c r="U126" s="125">
        <f ca="1">OFFSET('Impact Inputs'!AC$8,$C126,0)</f>
        <v>0</v>
      </c>
      <c r="V126" s="125">
        <f ca="1">OFFSET('Impact Inputs'!AD$8,$C126,0)</f>
        <v>0</v>
      </c>
      <c r="W126" s="125">
        <f ca="1">OFFSET('Impact Inputs'!AE$8,$C126,0)</f>
        <v>0</v>
      </c>
      <c r="X126" s="125">
        <f ca="1">OFFSET('Impact Inputs'!AF$8,$C126,0)</f>
        <v>0</v>
      </c>
      <c r="Y126" s="125">
        <f ca="1">OFFSET('Impact Inputs'!AG$8,$C126,0)</f>
        <v>0</v>
      </c>
      <c r="Z126" s="125">
        <f ca="1">OFFSET('Impact Inputs'!AH$8,$C126,0)</f>
        <v>0</v>
      </c>
      <c r="AA126" s="125">
        <f ca="1">OFFSET('Impact Inputs'!AI$8,$C126,0)</f>
        <v>0</v>
      </c>
      <c r="AB126" s="125">
        <f ca="1">OFFSET('Impact Inputs'!AJ$8,$C126,0)</f>
        <v>0</v>
      </c>
      <c r="AC126" s="125">
        <f ca="1">OFFSET('Impact Inputs'!AK$8,$C126,0)</f>
        <v>0</v>
      </c>
      <c r="AD126" s="125">
        <f ca="1">OFFSET('Impact Inputs'!AL$8,$C126,0)</f>
        <v>0</v>
      </c>
      <c r="AE126" s="125">
        <f ca="1">OFFSET('Impact Inputs'!AM$8,$C126,0)</f>
        <v>0</v>
      </c>
      <c r="AF126" s="125">
        <f ca="1">OFFSET('Impact Inputs'!AN$8,$C126,0)</f>
        <v>0</v>
      </c>
      <c r="AG126" s="125">
        <f ca="1">OFFSET('Impact Inputs'!AO$8,$C126,0)</f>
        <v>0</v>
      </c>
      <c r="AH126" s="125">
        <f ca="1">OFFSET('Impact Inputs'!AP$8,$C126,0)</f>
        <v>0</v>
      </c>
      <c r="AI126" s="125">
        <f ca="1">OFFSET('Impact Inputs'!AQ$8,$C126,0)</f>
        <v>0</v>
      </c>
      <c r="AJ126" s="125">
        <f ca="1">OFFSET('Impact Inputs'!AR$8,$C126,0)</f>
        <v>0</v>
      </c>
      <c r="AK126" s="125">
        <f ca="1">OFFSET('Impact Inputs'!AS$8,$C126,0)</f>
        <v>0</v>
      </c>
      <c r="AL126" s="125">
        <f ca="1">OFFSET('Impact Inputs'!AT$8,$C126,0)</f>
        <v>0</v>
      </c>
      <c r="AM126" s="125">
        <f ca="1">OFFSET('Impact Inputs'!AU$8,$C126,0)</f>
        <v>0</v>
      </c>
      <c r="AN126" s="125">
        <f ca="1">OFFSET('Impact Inputs'!AV$8,$C126,0)</f>
        <v>0</v>
      </c>
      <c r="AO126" s="125">
        <f ca="1">OFFSET('Impact Inputs'!AW$8,$C126,0)</f>
        <v>0</v>
      </c>
      <c r="AP126" s="125">
        <f ca="1">OFFSET('Impact Inputs'!AX$8,$C126,0)</f>
        <v>0</v>
      </c>
      <c r="AQ126" s="125">
        <f ca="1">OFFSET('Impact Inputs'!AY$8,$C126,0)</f>
        <v>0</v>
      </c>
      <c r="AR126" s="125">
        <f ca="1">OFFSET('Impact Inputs'!AZ$8,$C126,0)</f>
        <v>0</v>
      </c>
      <c r="AS126" s="125">
        <f ca="1">OFFSET('Impact Inputs'!BA$8,$C126,0)</f>
        <v>0</v>
      </c>
      <c r="AT126" s="125">
        <f ca="1">OFFSET('Impact Inputs'!BB$8,$C126,0)</f>
        <v>0</v>
      </c>
      <c r="AU126" s="125">
        <f ca="1">OFFSET('Impact Inputs'!BC$8,$C126,0)</f>
        <v>0</v>
      </c>
      <c r="AV126" s="125">
        <f ca="1">OFFSET('Impact Inputs'!BD$8,$C126,0)</f>
        <v>0</v>
      </c>
      <c r="AW126" s="125">
        <f ca="1">OFFSET('Impact Inputs'!BE$8,$C126,0)</f>
        <v>0</v>
      </c>
      <c r="AX126" s="125">
        <f ca="1">OFFSET('Impact Inputs'!BF$8,$C126,0)</f>
        <v>0</v>
      </c>
      <c r="AY126" s="125">
        <f ca="1">OFFSET('Impact Inputs'!BG$8,$C126,0)</f>
        <v>0</v>
      </c>
      <c r="AZ126" s="125">
        <f ca="1">OFFSET('Impact Inputs'!BH$8,$C126,0)</f>
        <v>0</v>
      </c>
      <c r="BA126" s="125">
        <f ca="1">OFFSET('Impact Inputs'!BI$8,$C126,0)</f>
        <v>0</v>
      </c>
      <c r="BB126" s="125">
        <f ca="1">OFFSET('Impact Inputs'!BJ$8,$C126,0)</f>
        <v>0</v>
      </c>
      <c r="BC126" s="125">
        <f ca="1">OFFSET('Impact Inputs'!BK$8,$C126,0)</f>
        <v>0</v>
      </c>
      <c r="BD126" s="125">
        <f ca="1">OFFSET('Impact Inputs'!BL$8,$C126,0)</f>
        <v>0</v>
      </c>
      <c r="BE126" s="125">
        <f ca="1">OFFSET('Impact Inputs'!BM$8,$C126,0)</f>
        <v>0</v>
      </c>
      <c r="BF126" s="125">
        <f ca="1">OFFSET('Impact Inputs'!BN$8,$C126,0)</f>
        <v>0</v>
      </c>
      <c r="BG126" s="125">
        <f ca="1">OFFSET('Impact Inputs'!BO$8,$C126,0)</f>
        <v>0</v>
      </c>
      <c r="BH126" s="125">
        <f ca="1">OFFSET('Impact Inputs'!BP$8,$C126,0)</f>
        <v>0</v>
      </c>
    </row>
    <row r="127" spans="1:60">
      <c r="A127" s="104"/>
      <c r="B127" s="104"/>
      <c r="C127" s="106">
        <v>39</v>
      </c>
      <c r="D127" s="104"/>
      <c r="E127" s="104" t="str">
        <f ca="1">OFFSET('Impact Inputs'!A$6,C127,0)</f>
        <v>Impact 14</v>
      </c>
      <c r="F127" s="154" t="str">
        <f ca="1">OFFSET('Impact Inputs'!C$6,C127,0)</f>
        <v>-</v>
      </c>
      <c r="G127" s="104" t="str">
        <f ca="1">OFFSET('Impact Inputs'!E$6,C127,0)</f>
        <v>-</v>
      </c>
      <c r="H127" s="104"/>
      <c r="I127" s="104"/>
      <c r="J127" s="104"/>
      <c r="K127" s="125">
        <f ca="1">OFFSET('Impact Inputs'!S$8,$C127,0)</f>
        <v>0</v>
      </c>
      <c r="L127" s="125">
        <f ca="1">OFFSET('Impact Inputs'!T$8,$C127,0)</f>
        <v>0</v>
      </c>
      <c r="M127" s="125">
        <f ca="1">OFFSET('Impact Inputs'!U$8,$C127,0)</f>
        <v>0</v>
      </c>
      <c r="N127" s="125">
        <f ca="1">OFFSET('Impact Inputs'!V$8,$C127,0)</f>
        <v>0</v>
      </c>
      <c r="O127" s="125">
        <f ca="1">OFFSET('Impact Inputs'!W$8,$C127,0)</f>
        <v>0</v>
      </c>
      <c r="P127" s="125">
        <f ca="1">OFFSET('Impact Inputs'!X$8,$C127,0)</f>
        <v>0</v>
      </c>
      <c r="Q127" s="125">
        <f ca="1">OFFSET('Impact Inputs'!Y$8,$C127,0)</f>
        <v>0</v>
      </c>
      <c r="R127" s="125">
        <f ca="1">OFFSET('Impact Inputs'!Z$8,$C127,0)</f>
        <v>0</v>
      </c>
      <c r="S127" s="125">
        <f ca="1">OFFSET('Impact Inputs'!AA$8,$C127,0)</f>
        <v>0</v>
      </c>
      <c r="T127" s="125">
        <f ca="1">OFFSET('Impact Inputs'!AB$8,$C127,0)</f>
        <v>0</v>
      </c>
      <c r="U127" s="125">
        <f ca="1">OFFSET('Impact Inputs'!AC$8,$C127,0)</f>
        <v>0</v>
      </c>
      <c r="V127" s="125">
        <f ca="1">OFFSET('Impact Inputs'!AD$8,$C127,0)</f>
        <v>0</v>
      </c>
      <c r="W127" s="125">
        <f ca="1">OFFSET('Impact Inputs'!AE$8,$C127,0)</f>
        <v>0</v>
      </c>
      <c r="X127" s="125">
        <f ca="1">OFFSET('Impact Inputs'!AF$8,$C127,0)</f>
        <v>0</v>
      </c>
      <c r="Y127" s="125">
        <f ca="1">OFFSET('Impact Inputs'!AG$8,$C127,0)</f>
        <v>0</v>
      </c>
      <c r="Z127" s="125">
        <f ca="1">OFFSET('Impact Inputs'!AH$8,$C127,0)</f>
        <v>0</v>
      </c>
      <c r="AA127" s="125">
        <f ca="1">OFFSET('Impact Inputs'!AI$8,$C127,0)</f>
        <v>0</v>
      </c>
      <c r="AB127" s="125">
        <f ca="1">OFFSET('Impact Inputs'!AJ$8,$C127,0)</f>
        <v>0</v>
      </c>
      <c r="AC127" s="125">
        <f ca="1">OFFSET('Impact Inputs'!AK$8,$C127,0)</f>
        <v>0</v>
      </c>
      <c r="AD127" s="125">
        <f ca="1">OFFSET('Impact Inputs'!AL$8,$C127,0)</f>
        <v>0</v>
      </c>
      <c r="AE127" s="125">
        <f ca="1">OFFSET('Impact Inputs'!AM$8,$C127,0)</f>
        <v>0</v>
      </c>
      <c r="AF127" s="125">
        <f ca="1">OFFSET('Impact Inputs'!AN$8,$C127,0)</f>
        <v>0</v>
      </c>
      <c r="AG127" s="125">
        <f ca="1">OFFSET('Impact Inputs'!AO$8,$C127,0)</f>
        <v>0</v>
      </c>
      <c r="AH127" s="125">
        <f ca="1">OFFSET('Impact Inputs'!AP$8,$C127,0)</f>
        <v>0</v>
      </c>
      <c r="AI127" s="125">
        <f ca="1">OFFSET('Impact Inputs'!AQ$8,$C127,0)</f>
        <v>0</v>
      </c>
      <c r="AJ127" s="125">
        <f ca="1">OFFSET('Impact Inputs'!AR$8,$C127,0)</f>
        <v>0</v>
      </c>
      <c r="AK127" s="125">
        <f ca="1">OFFSET('Impact Inputs'!AS$8,$C127,0)</f>
        <v>0</v>
      </c>
      <c r="AL127" s="125">
        <f ca="1">OFFSET('Impact Inputs'!AT$8,$C127,0)</f>
        <v>0</v>
      </c>
      <c r="AM127" s="125">
        <f ca="1">OFFSET('Impact Inputs'!AU$8,$C127,0)</f>
        <v>0</v>
      </c>
      <c r="AN127" s="125">
        <f ca="1">OFFSET('Impact Inputs'!AV$8,$C127,0)</f>
        <v>0</v>
      </c>
      <c r="AO127" s="125">
        <f ca="1">OFFSET('Impact Inputs'!AW$8,$C127,0)</f>
        <v>0</v>
      </c>
      <c r="AP127" s="125">
        <f ca="1">OFFSET('Impact Inputs'!AX$8,$C127,0)</f>
        <v>0</v>
      </c>
      <c r="AQ127" s="125">
        <f ca="1">OFFSET('Impact Inputs'!AY$8,$C127,0)</f>
        <v>0</v>
      </c>
      <c r="AR127" s="125">
        <f ca="1">OFFSET('Impact Inputs'!AZ$8,$C127,0)</f>
        <v>0</v>
      </c>
      <c r="AS127" s="125">
        <f ca="1">OFFSET('Impact Inputs'!BA$8,$C127,0)</f>
        <v>0</v>
      </c>
      <c r="AT127" s="125">
        <f ca="1">OFFSET('Impact Inputs'!BB$8,$C127,0)</f>
        <v>0</v>
      </c>
      <c r="AU127" s="125">
        <f ca="1">OFFSET('Impact Inputs'!BC$8,$C127,0)</f>
        <v>0</v>
      </c>
      <c r="AV127" s="125">
        <f ca="1">OFFSET('Impact Inputs'!BD$8,$C127,0)</f>
        <v>0</v>
      </c>
      <c r="AW127" s="125">
        <f ca="1">OFFSET('Impact Inputs'!BE$8,$C127,0)</f>
        <v>0</v>
      </c>
      <c r="AX127" s="125">
        <f ca="1">OFFSET('Impact Inputs'!BF$8,$C127,0)</f>
        <v>0</v>
      </c>
      <c r="AY127" s="125">
        <f ca="1">OFFSET('Impact Inputs'!BG$8,$C127,0)</f>
        <v>0</v>
      </c>
      <c r="AZ127" s="125">
        <f ca="1">OFFSET('Impact Inputs'!BH$8,$C127,0)</f>
        <v>0</v>
      </c>
      <c r="BA127" s="125">
        <f ca="1">OFFSET('Impact Inputs'!BI$8,$C127,0)</f>
        <v>0</v>
      </c>
      <c r="BB127" s="125">
        <f ca="1">OFFSET('Impact Inputs'!BJ$8,$C127,0)</f>
        <v>0</v>
      </c>
      <c r="BC127" s="125">
        <f ca="1">OFFSET('Impact Inputs'!BK$8,$C127,0)</f>
        <v>0</v>
      </c>
      <c r="BD127" s="125">
        <f ca="1">OFFSET('Impact Inputs'!BL$8,$C127,0)</f>
        <v>0</v>
      </c>
      <c r="BE127" s="125">
        <f ca="1">OFFSET('Impact Inputs'!BM$8,$C127,0)</f>
        <v>0</v>
      </c>
      <c r="BF127" s="125">
        <f ca="1">OFFSET('Impact Inputs'!BN$8,$C127,0)</f>
        <v>0</v>
      </c>
      <c r="BG127" s="125">
        <f ca="1">OFFSET('Impact Inputs'!BO$8,$C127,0)</f>
        <v>0</v>
      </c>
      <c r="BH127" s="125">
        <f ca="1">OFFSET('Impact Inputs'!BP$8,$C127,0)</f>
        <v>0</v>
      </c>
    </row>
    <row r="128" spans="1:60">
      <c r="A128" s="104"/>
      <c r="B128" s="104"/>
      <c r="C128" s="106">
        <v>42</v>
      </c>
      <c r="D128" s="104"/>
      <c r="E128" s="104" t="str">
        <f ca="1">OFFSET('Impact Inputs'!A$6,C128,0)</f>
        <v>Impact 15</v>
      </c>
      <c r="F128" s="154" t="str">
        <f ca="1">OFFSET('Impact Inputs'!C$6,C128,0)</f>
        <v>-</v>
      </c>
      <c r="G128" s="104" t="str">
        <f ca="1">OFFSET('Impact Inputs'!E$6,C128,0)</f>
        <v>-</v>
      </c>
      <c r="H128" s="104"/>
      <c r="I128" s="104"/>
      <c r="J128" s="104"/>
      <c r="K128" s="125">
        <f ca="1">OFFSET('Impact Inputs'!S$8,$C128,0)</f>
        <v>0</v>
      </c>
      <c r="L128" s="125">
        <f ca="1">OFFSET('Impact Inputs'!T$8,$C128,0)</f>
        <v>0</v>
      </c>
      <c r="M128" s="125">
        <f ca="1">OFFSET('Impact Inputs'!U$8,$C128,0)</f>
        <v>0</v>
      </c>
      <c r="N128" s="125">
        <f ca="1">OFFSET('Impact Inputs'!V$8,$C128,0)</f>
        <v>0</v>
      </c>
      <c r="O128" s="125">
        <f ca="1">OFFSET('Impact Inputs'!W$8,$C128,0)</f>
        <v>0</v>
      </c>
      <c r="P128" s="125">
        <f ca="1">OFFSET('Impact Inputs'!X$8,$C128,0)</f>
        <v>0</v>
      </c>
      <c r="Q128" s="125">
        <f ca="1">OFFSET('Impact Inputs'!Y$8,$C128,0)</f>
        <v>0</v>
      </c>
      <c r="R128" s="125">
        <f ca="1">OFFSET('Impact Inputs'!Z$8,$C128,0)</f>
        <v>0</v>
      </c>
      <c r="S128" s="125">
        <f ca="1">OFFSET('Impact Inputs'!AA$8,$C128,0)</f>
        <v>0</v>
      </c>
      <c r="T128" s="125">
        <f ca="1">OFFSET('Impact Inputs'!AB$8,$C128,0)</f>
        <v>0</v>
      </c>
      <c r="U128" s="125">
        <f ca="1">OFFSET('Impact Inputs'!AC$8,$C128,0)</f>
        <v>0</v>
      </c>
      <c r="V128" s="125">
        <f ca="1">OFFSET('Impact Inputs'!AD$8,$C128,0)</f>
        <v>0</v>
      </c>
      <c r="W128" s="125">
        <f ca="1">OFFSET('Impact Inputs'!AE$8,$C128,0)</f>
        <v>0</v>
      </c>
      <c r="X128" s="125">
        <f ca="1">OFFSET('Impact Inputs'!AF$8,$C128,0)</f>
        <v>0</v>
      </c>
      <c r="Y128" s="125">
        <f ca="1">OFFSET('Impact Inputs'!AG$8,$C128,0)</f>
        <v>0</v>
      </c>
      <c r="Z128" s="125">
        <f ca="1">OFFSET('Impact Inputs'!AH$8,$C128,0)</f>
        <v>0</v>
      </c>
      <c r="AA128" s="125">
        <f ca="1">OFFSET('Impact Inputs'!AI$8,$C128,0)</f>
        <v>0</v>
      </c>
      <c r="AB128" s="125">
        <f ca="1">OFFSET('Impact Inputs'!AJ$8,$C128,0)</f>
        <v>0</v>
      </c>
      <c r="AC128" s="125">
        <f ca="1">OFFSET('Impact Inputs'!AK$8,$C128,0)</f>
        <v>0</v>
      </c>
      <c r="AD128" s="125">
        <f ca="1">OFFSET('Impact Inputs'!AL$8,$C128,0)</f>
        <v>0</v>
      </c>
      <c r="AE128" s="125">
        <f ca="1">OFFSET('Impact Inputs'!AM$8,$C128,0)</f>
        <v>0</v>
      </c>
      <c r="AF128" s="125">
        <f ca="1">OFFSET('Impact Inputs'!AN$8,$C128,0)</f>
        <v>0</v>
      </c>
      <c r="AG128" s="125">
        <f ca="1">OFFSET('Impact Inputs'!AO$8,$C128,0)</f>
        <v>0</v>
      </c>
      <c r="AH128" s="125">
        <f ca="1">OFFSET('Impact Inputs'!AP$8,$C128,0)</f>
        <v>0</v>
      </c>
      <c r="AI128" s="125">
        <f ca="1">OFFSET('Impact Inputs'!AQ$8,$C128,0)</f>
        <v>0</v>
      </c>
      <c r="AJ128" s="125">
        <f ca="1">OFFSET('Impact Inputs'!AR$8,$C128,0)</f>
        <v>0</v>
      </c>
      <c r="AK128" s="125">
        <f ca="1">OFFSET('Impact Inputs'!AS$8,$C128,0)</f>
        <v>0</v>
      </c>
      <c r="AL128" s="125">
        <f ca="1">OFFSET('Impact Inputs'!AT$8,$C128,0)</f>
        <v>0</v>
      </c>
      <c r="AM128" s="125">
        <f ca="1">OFFSET('Impact Inputs'!AU$8,$C128,0)</f>
        <v>0</v>
      </c>
      <c r="AN128" s="125">
        <f ca="1">OFFSET('Impact Inputs'!AV$8,$C128,0)</f>
        <v>0</v>
      </c>
      <c r="AO128" s="125">
        <f ca="1">OFFSET('Impact Inputs'!AW$8,$C128,0)</f>
        <v>0</v>
      </c>
      <c r="AP128" s="125">
        <f ca="1">OFFSET('Impact Inputs'!AX$8,$C128,0)</f>
        <v>0</v>
      </c>
      <c r="AQ128" s="125">
        <f ca="1">OFFSET('Impact Inputs'!AY$8,$C128,0)</f>
        <v>0</v>
      </c>
      <c r="AR128" s="125">
        <f ca="1">OFFSET('Impact Inputs'!AZ$8,$C128,0)</f>
        <v>0</v>
      </c>
      <c r="AS128" s="125">
        <f ca="1">OFFSET('Impact Inputs'!BA$8,$C128,0)</f>
        <v>0</v>
      </c>
      <c r="AT128" s="125">
        <f ca="1">OFFSET('Impact Inputs'!BB$8,$C128,0)</f>
        <v>0</v>
      </c>
      <c r="AU128" s="125">
        <f ca="1">OFFSET('Impact Inputs'!BC$8,$C128,0)</f>
        <v>0</v>
      </c>
      <c r="AV128" s="125">
        <f ca="1">OFFSET('Impact Inputs'!BD$8,$C128,0)</f>
        <v>0</v>
      </c>
      <c r="AW128" s="125">
        <f ca="1">OFFSET('Impact Inputs'!BE$8,$C128,0)</f>
        <v>0</v>
      </c>
      <c r="AX128" s="125">
        <f ca="1">OFFSET('Impact Inputs'!BF$8,$C128,0)</f>
        <v>0</v>
      </c>
      <c r="AY128" s="125">
        <f ca="1">OFFSET('Impact Inputs'!BG$8,$C128,0)</f>
        <v>0</v>
      </c>
      <c r="AZ128" s="125">
        <f ca="1">OFFSET('Impact Inputs'!BH$8,$C128,0)</f>
        <v>0</v>
      </c>
      <c r="BA128" s="125">
        <f ca="1">OFFSET('Impact Inputs'!BI$8,$C128,0)</f>
        <v>0</v>
      </c>
      <c r="BB128" s="125">
        <f ca="1">OFFSET('Impact Inputs'!BJ$8,$C128,0)</f>
        <v>0</v>
      </c>
      <c r="BC128" s="125">
        <f ca="1">OFFSET('Impact Inputs'!BK$8,$C128,0)</f>
        <v>0</v>
      </c>
      <c r="BD128" s="125">
        <f ca="1">OFFSET('Impact Inputs'!BL$8,$C128,0)</f>
        <v>0</v>
      </c>
      <c r="BE128" s="125">
        <f ca="1">OFFSET('Impact Inputs'!BM$8,$C128,0)</f>
        <v>0</v>
      </c>
      <c r="BF128" s="125">
        <f ca="1">OFFSET('Impact Inputs'!BN$8,$C128,0)</f>
        <v>0</v>
      </c>
      <c r="BG128" s="125">
        <f ca="1">OFFSET('Impact Inputs'!BO$8,$C128,0)</f>
        <v>0</v>
      </c>
      <c r="BH128" s="125">
        <f ca="1">OFFSET('Impact Inputs'!BP$8,$C128,0)</f>
        <v>0</v>
      </c>
    </row>
    <row r="129" spans="1:60">
      <c r="A129" s="104"/>
      <c r="B129" s="104"/>
      <c r="C129" s="104">
        <v>45</v>
      </c>
      <c r="D129" s="104"/>
      <c r="E129" s="104" t="str">
        <f ca="1">OFFSET('Impact Inputs'!A$6,C129,0)</f>
        <v>Impact 16</v>
      </c>
      <c r="F129" s="154" t="str">
        <f ca="1">OFFSET('Impact Inputs'!C$6,C129,0)</f>
        <v>-</v>
      </c>
      <c r="G129" s="104" t="str">
        <f ca="1">OFFSET('Impact Inputs'!E$6,C129,0)</f>
        <v>-</v>
      </c>
      <c r="H129" s="104"/>
      <c r="I129" s="104"/>
      <c r="J129" s="104"/>
      <c r="K129" s="125">
        <f ca="1">OFFSET('Impact Inputs'!S$8,$C129,0)</f>
        <v>0</v>
      </c>
      <c r="L129" s="125">
        <f ca="1">OFFSET('Impact Inputs'!T$8,$C129,0)</f>
        <v>0</v>
      </c>
      <c r="M129" s="125">
        <f ca="1">OFFSET('Impact Inputs'!U$8,$C129,0)</f>
        <v>0</v>
      </c>
      <c r="N129" s="125">
        <f ca="1">OFFSET('Impact Inputs'!V$8,$C129,0)</f>
        <v>0</v>
      </c>
      <c r="O129" s="125">
        <f ca="1">OFFSET('Impact Inputs'!W$8,$C129,0)</f>
        <v>0</v>
      </c>
      <c r="P129" s="125">
        <f ca="1">OFFSET('Impact Inputs'!X$8,$C129,0)</f>
        <v>0</v>
      </c>
      <c r="Q129" s="125">
        <f ca="1">OFFSET('Impact Inputs'!Y$8,$C129,0)</f>
        <v>0</v>
      </c>
      <c r="R129" s="125">
        <f ca="1">OFFSET('Impact Inputs'!Z$8,$C129,0)</f>
        <v>0</v>
      </c>
      <c r="S129" s="125">
        <f ca="1">OFFSET('Impact Inputs'!AA$8,$C129,0)</f>
        <v>0</v>
      </c>
      <c r="T129" s="125">
        <f ca="1">OFFSET('Impact Inputs'!AB$8,$C129,0)</f>
        <v>0</v>
      </c>
      <c r="U129" s="125">
        <f ca="1">OFFSET('Impact Inputs'!AC$8,$C129,0)</f>
        <v>0</v>
      </c>
      <c r="V129" s="125">
        <f ca="1">OFFSET('Impact Inputs'!AD$8,$C129,0)</f>
        <v>0</v>
      </c>
      <c r="W129" s="125">
        <f ca="1">OFFSET('Impact Inputs'!AE$8,$C129,0)</f>
        <v>0</v>
      </c>
      <c r="X129" s="125">
        <f ca="1">OFFSET('Impact Inputs'!AF$8,$C129,0)</f>
        <v>0</v>
      </c>
      <c r="Y129" s="125">
        <f ca="1">OFFSET('Impact Inputs'!AG$8,$C129,0)</f>
        <v>0</v>
      </c>
      <c r="Z129" s="125">
        <f ca="1">OFFSET('Impact Inputs'!AH$8,$C129,0)</f>
        <v>0</v>
      </c>
      <c r="AA129" s="125">
        <f ca="1">OFFSET('Impact Inputs'!AI$8,$C129,0)</f>
        <v>0</v>
      </c>
      <c r="AB129" s="125">
        <f ca="1">OFFSET('Impact Inputs'!AJ$8,$C129,0)</f>
        <v>0</v>
      </c>
      <c r="AC129" s="125">
        <f ca="1">OFFSET('Impact Inputs'!AK$8,$C129,0)</f>
        <v>0</v>
      </c>
      <c r="AD129" s="125">
        <f ca="1">OFFSET('Impact Inputs'!AL$8,$C129,0)</f>
        <v>0</v>
      </c>
      <c r="AE129" s="125">
        <f ca="1">OFFSET('Impact Inputs'!AM$8,$C129,0)</f>
        <v>0</v>
      </c>
      <c r="AF129" s="125">
        <f ca="1">OFFSET('Impact Inputs'!AN$8,$C129,0)</f>
        <v>0</v>
      </c>
      <c r="AG129" s="125">
        <f ca="1">OFFSET('Impact Inputs'!AO$8,$C129,0)</f>
        <v>0</v>
      </c>
      <c r="AH129" s="125">
        <f ca="1">OFFSET('Impact Inputs'!AP$8,$C129,0)</f>
        <v>0</v>
      </c>
      <c r="AI129" s="125">
        <f ca="1">OFFSET('Impact Inputs'!AQ$8,$C129,0)</f>
        <v>0</v>
      </c>
      <c r="AJ129" s="125">
        <f ca="1">OFFSET('Impact Inputs'!AR$8,$C129,0)</f>
        <v>0</v>
      </c>
      <c r="AK129" s="125">
        <f ca="1">OFFSET('Impact Inputs'!AS$8,$C129,0)</f>
        <v>0</v>
      </c>
      <c r="AL129" s="125">
        <f ca="1">OFFSET('Impact Inputs'!AT$8,$C129,0)</f>
        <v>0</v>
      </c>
      <c r="AM129" s="125">
        <f ca="1">OFFSET('Impact Inputs'!AU$8,$C129,0)</f>
        <v>0</v>
      </c>
      <c r="AN129" s="125">
        <f ca="1">OFFSET('Impact Inputs'!AV$8,$C129,0)</f>
        <v>0</v>
      </c>
      <c r="AO129" s="125">
        <f ca="1">OFFSET('Impact Inputs'!AW$8,$C129,0)</f>
        <v>0</v>
      </c>
      <c r="AP129" s="125">
        <f ca="1">OFFSET('Impact Inputs'!AX$8,$C129,0)</f>
        <v>0</v>
      </c>
      <c r="AQ129" s="125">
        <f ca="1">OFFSET('Impact Inputs'!AY$8,$C129,0)</f>
        <v>0</v>
      </c>
      <c r="AR129" s="125">
        <f ca="1">OFFSET('Impact Inputs'!AZ$8,$C129,0)</f>
        <v>0</v>
      </c>
      <c r="AS129" s="125">
        <f ca="1">OFFSET('Impact Inputs'!BA$8,$C129,0)</f>
        <v>0</v>
      </c>
      <c r="AT129" s="125">
        <f ca="1">OFFSET('Impact Inputs'!BB$8,$C129,0)</f>
        <v>0</v>
      </c>
      <c r="AU129" s="125">
        <f ca="1">OFFSET('Impact Inputs'!BC$8,$C129,0)</f>
        <v>0</v>
      </c>
      <c r="AV129" s="125">
        <f ca="1">OFFSET('Impact Inputs'!BD$8,$C129,0)</f>
        <v>0</v>
      </c>
      <c r="AW129" s="125">
        <f ca="1">OFFSET('Impact Inputs'!BE$8,$C129,0)</f>
        <v>0</v>
      </c>
      <c r="AX129" s="125">
        <f ca="1">OFFSET('Impact Inputs'!BF$8,$C129,0)</f>
        <v>0</v>
      </c>
      <c r="AY129" s="125">
        <f ca="1">OFFSET('Impact Inputs'!BG$8,$C129,0)</f>
        <v>0</v>
      </c>
      <c r="AZ129" s="125">
        <f ca="1">OFFSET('Impact Inputs'!BH$8,$C129,0)</f>
        <v>0</v>
      </c>
      <c r="BA129" s="125">
        <f ca="1">OFFSET('Impact Inputs'!BI$8,$C129,0)</f>
        <v>0</v>
      </c>
      <c r="BB129" s="125">
        <f ca="1">OFFSET('Impact Inputs'!BJ$8,$C129,0)</f>
        <v>0</v>
      </c>
      <c r="BC129" s="125">
        <f ca="1">OFFSET('Impact Inputs'!BK$8,$C129,0)</f>
        <v>0</v>
      </c>
      <c r="BD129" s="125">
        <f ca="1">OFFSET('Impact Inputs'!BL$8,$C129,0)</f>
        <v>0</v>
      </c>
      <c r="BE129" s="125">
        <f ca="1">OFFSET('Impact Inputs'!BM$8,$C129,0)</f>
        <v>0</v>
      </c>
      <c r="BF129" s="125">
        <f ca="1">OFFSET('Impact Inputs'!BN$8,$C129,0)</f>
        <v>0</v>
      </c>
      <c r="BG129" s="125">
        <f ca="1">OFFSET('Impact Inputs'!BO$8,$C129,0)</f>
        <v>0</v>
      </c>
      <c r="BH129" s="125">
        <f ca="1">OFFSET('Impact Inputs'!BP$8,$C129,0)</f>
        <v>0</v>
      </c>
    </row>
    <row r="130" spans="1:60">
      <c r="A130" s="104"/>
      <c r="B130" s="104"/>
      <c r="C130" s="104">
        <v>48</v>
      </c>
      <c r="D130" s="104"/>
      <c r="E130" s="104" t="str">
        <f ca="1">OFFSET('Impact Inputs'!A$6,C130,0)</f>
        <v>Impact 17</v>
      </c>
      <c r="F130" s="154" t="str">
        <f ca="1">OFFSET('Impact Inputs'!C$6,C130,0)</f>
        <v>-</v>
      </c>
      <c r="G130" s="104" t="str">
        <f ca="1">OFFSET('Impact Inputs'!E$6,C130,0)</f>
        <v>-</v>
      </c>
      <c r="H130" s="104"/>
      <c r="I130" s="104"/>
      <c r="J130" s="104"/>
      <c r="K130" s="125">
        <f ca="1">OFFSET('Impact Inputs'!S$8,$C130,0)</f>
        <v>0</v>
      </c>
      <c r="L130" s="125">
        <f ca="1">OFFSET('Impact Inputs'!T$8,$C130,0)</f>
        <v>0</v>
      </c>
      <c r="M130" s="125">
        <f ca="1">OFFSET('Impact Inputs'!U$8,$C130,0)</f>
        <v>0</v>
      </c>
      <c r="N130" s="125">
        <f ca="1">OFFSET('Impact Inputs'!V$8,$C130,0)</f>
        <v>0</v>
      </c>
      <c r="O130" s="125">
        <f ca="1">OFFSET('Impact Inputs'!W$8,$C130,0)</f>
        <v>0</v>
      </c>
      <c r="P130" s="125">
        <f ca="1">OFFSET('Impact Inputs'!X$8,$C130,0)</f>
        <v>0</v>
      </c>
      <c r="Q130" s="125">
        <f ca="1">OFFSET('Impact Inputs'!Y$8,$C130,0)</f>
        <v>0</v>
      </c>
      <c r="R130" s="125">
        <f ca="1">OFFSET('Impact Inputs'!Z$8,$C130,0)</f>
        <v>0</v>
      </c>
      <c r="S130" s="125">
        <f ca="1">OFFSET('Impact Inputs'!AA$8,$C130,0)</f>
        <v>0</v>
      </c>
      <c r="T130" s="125">
        <f ca="1">OFFSET('Impact Inputs'!AB$8,$C130,0)</f>
        <v>0</v>
      </c>
      <c r="U130" s="125">
        <f ca="1">OFFSET('Impact Inputs'!AC$8,$C130,0)</f>
        <v>0</v>
      </c>
      <c r="V130" s="125">
        <f ca="1">OFFSET('Impact Inputs'!AD$8,$C130,0)</f>
        <v>0</v>
      </c>
      <c r="W130" s="125">
        <f ca="1">OFFSET('Impact Inputs'!AE$8,$C130,0)</f>
        <v>0</v>
      </c>
      <c r="X130" s="125">
        <f ca="1">OFFSET('Impact Inputs'!AF$8,$C130,0)</f>
        <v>0</v>
      </c>
      <c r="Y130" s="125">
        <f ca="1">OFFSET('Impact Inputs'!AG$8,$C130,0)</f>
        <v>0</v>
      </c>
      <c r="Z130" s="125">
        <f ca="1">OFFSET('Impact Inputs'!AH$8,$C130,0)</f>
        <v>0</v>
      </c>
      <c r="AA130" s="125">
        <f ca="1">OFFSET('Impact Inputs'!AI$8,$C130,0)</f>
        <v>0</v>
      </c>
      <c r="AB130" s="125">
        <f ca="1">OFFSET('Impact Inputs'!AJ$8,$C130,0)</f>
        <v>0</v>
      </c>
      <c r="AC130" s="125">
        <f ca="1">OFFSET('Impact Inputs'!AK$8,$C130,0)</f>
        <v>0</v>
      </c>
      <c r="AD130" s="125">
        <f ca="1">OFFSET('Impact Inputs'!AL$8,$C130,0)</f>
        <v>0</v>
      </c>
      <c r="AE130" s="125">
        <f ca="1">OFFSET('Impact Inputs'!AM$8,$C130,0)</f>
        <v>0</v>
      </c>
      <c r="AF130" s="125">
        <f ca="1">OFFSET('Impact Inputs'!AN$8,$C130,0)</f>
        <v>0</v>
      </c>
      <c r="AG130" s="125">
        <f ca="1">OFFSET('Impact Inputs'!AO$8,$C130,0)</f>
        <v>0</v>
      </c>
      <c r="AH130" s="125">
        <f ca="1">OFFSET('Impact Inputs'!AP$8,$C130,0)</f>
        <v>0</v>
      </c>
      <c r="AI130" s="125">
        <f ca="1">OFFSET('Impact Inputs'!AQ$8,$C130,0)</f>
        <v>0</v>
      </c>
      <c r="AJ130" s="125">
        <f ca="1">OFFSET('Impact Inputs'!AR$8,$C130,0)</f>
        <v>0</v>
      </c>
      <c r="AK130" s="125">
        <f ca="1">OFFSET('Impact Inputs'!AS$8,$C130,0)</f>
        <v>0</v>
      </c>
      <c r="AL130" s="125">
        <f ca="1">OFFSET('Impact Inputs'!AT$8,$C130,0)</f>
        <v>0</v>
      </c>
      <c r="AM130" s="125">
        <f ca="1">OFFSET('Impact Inputs'!AU$8,$C130,0)</f>
        <v>0</v>
      </c>
      <c r="AN130" s="125">
        <f ca="1">OFFSET('Impact Inputs'!AV$8,$C130,0)</f>
        <v>0</v>
      </c>
      <c r="AO130" s="125">
        <f ca="1">OFFSET('Impact Inputs'!AW$8,$C130,0)</f>
        <v>0</v>
      </c>
      <c r="AP130" s="125">
        <f ca="1">OFFSET('Impact Inputs'!AX$8,$C130,0)</f>
        <v>0</v>
      </c>
      <c r="AQ130" s="125">
        <f ca="1">OFFSET('Impact Inputs'!AY$8,$C130,0)</f>
        <v>0</v>
      </c>
      <c r="AR130" s="125">
        <f ca="1">OFFSET('Impact Inputs'!AZ$8,$C130,0)</f>
        <v>0</v>
      </c>
      <c r="AS130" s="125">
        <f ca="1">OFFSET('Impact Inputs'!BA$8,$C130,0)</f>
        <v>0</v>
      </c>
      <c r="AT130" s="125">
        <f ca="1">OFFSET('Impact Inputs'!BB$8,$C130,0)</f>
        <v>0</v>
      </c>
      <c r="AU130" s="125">
        <f ca="1">OFFSET('Impact Inputs'!BC$8,$C130,0)</f>
        <v>0</v>
      </c>
      <c r="AV130" s="125">
        <f ca="1">OFFSET('Impact Inputs'!BD$8,$C130,0)</f>
        <v>0</v>
      </c>
      <c r="AW130" s="125">
        <f ca="1">OFFSET('Impact Inputs'!BE$8,$C130,0)</f>
        <v>0</v>
      </c>
      <c r="AX130" s="125">
        <f ca="1">OFFSET('Impact Inputs'!BF$8,$C130,0)</f>
        <v>0</v>
      </c>
      <c r="AY130" s="125">
        <f ca="1">OFFSET('Impact Inputs'!BG$8,$C130,0)</f>
        <v>0</v>
      </c>
      <c r="AZ130" s="125">
        <f ca="1">OFFSET('Impact Inputs'!BH$8,$C130,0)</f>
        <v>0</v>
      </c>
      <c r="BA130" s="125">
        <f ca="1">OFFSET('Impact Inputs'!BI$8,$C130,0)</f>
        <v>0</v>
      </c>
      <c r="BB130" s="125">
        <f ca="1">OFFSET('Impact Inputs'!BJ$8,$C130,0)</f>
        <v>0</v>
      </c>
      <c r="BC130" s="125">
        <f ca="1">OFFSET('Impact Inputs'!BK$8,$C130,0)</f>
        <v>0</v>
      </c>
      <c r="BD130" s="125">
        <f ca="1">OFFSET('Impact Inputs'!BL$8,$C130,0)</f>
        <v>0</v>
      </c>
      <c r="BE130" s="125">
        <f ca="1">OFFSET('Impact Inputs'!BM$8,$C130,0)</f>
        <v>0</v>
      </c>
      <c r="BF130" s="125">
        <f ca="1">OFFSET('Impact Inputs'!BN$8,$C130,0)</f>
        <v>0</v>
      </c>
      <c r="BG130" s="125">
        <f ca="1">OFFSET('Impact Inputs'!BO$8,$C130,0)</f>
        <v>0</v>
      </c>
      <c r="BH130" s="125">
        <f ca="1">OFFSET('Impact Inputs'!BP$8,$C130,0)</f>
        <v>0</v>
      </c>
    </row>
    <row r="131" spans="1:60">
      <c r="A131" s="104"/>
      <c r="B131" s="104"/>
      <c r="C131" s="104">
        <v>51</v>
      </c>
      <c r="D131" s="104"/>
      <c r="E131" s="104" t="str">
        <f ca="1">OFFSET('Impact Inputs'!A$6,C131,0)</f>
        <v>Impact 18</v>
      </c>
      <c r="F131" s="154" t="str">
        <f ca="1">OFFSET('Impact Inputs'!C$6,C131,0)</f>
        <v>-</v>
      </c>
      <c r="G131" s="104" t="str">
        <f ca="1">OFFSET('Impact Inputs'!E$6,C131,0)</f>
        <v>-</v>
      </c>
      <c r="H131" s="104"/>
      <c r="I131" s="104"/>
      <c r="J131" s="104"/>
      <c r="K131" s="125">
        <f ca="1">OFFSET('Impact Inputs'!S$8,$C131,0)</f>
        <v>0</v>
      </c>
      <c r="L131" s="125">
        <f ca="1">OFFSET('Impact Inputs'!T$8,$C131,0)</f>
        <v>0</v>
      </c>
      <c r="M131" s="125">
        <f ca="1">OFFSET('Impact Inputs'!U$8,$C131,0)</f>
        <v>0</v>
      </c>
      <c r="N131" s="125">
        <f ca="1">OFFSET('Impact Inputs'!V$8,$C131,0)</f>
        <v>0</v>
      </c>
      <c r="O131" s="125">
        <f ca="1">OFFSET('Impact Inputs'!W$8,$C131,0)</f>
        <v>0</v>
      </c>
      <c r="P131" s="125">
        <f ca="1">OFFSET('Impact Inputs'!X$8,$C131,0)</f>
        <v>0</v>
      </c>
      <c r="Q131" s="125">
        <f ca="1">OFFSET('Impact Inputs'!Y$8,$C131,0)</f>
        <v>0</v>
      </c>
      <c r="R131" s="125">
        <f ca="1">OFFSET('Impact Inputs'!Z$8,$C131,0)</f>
        <v>0</v>
      </c>
      <c r="S131" s="125">
        <f ca="1">OFFSET('Impact Inputs'!AA$8,$C131,0)</f>
        <v>0</v>
      </c>
      <c r="T131" s="125">
        <f ca="1">OFFSET('Impact Inputs'!AB$8,$C131,0)</f>
        <v>0</v>
      </c>
      <c r="U131" s="125">
        <f ca="1">OFFSET('Impact Inputs'!AC$8,$C131,0)</f>
        <v>0</v>
      </c>
      <c r="V131" s="125">
        <f ca="1">OFFSET('Impact Inputs'!AD$8,$C131,0)</f>
        <v>0</v>
      </c>
      <c r="W131" s="125">
        <f ca="1">OFFSET('Impact Inputs'!AE$8,$C131,0)</f>
        <v>0</v>
      </c>
      <c r="X131" s="125">
        <f ca="1">OFFSET('Impact Inputs'!AF$8,$C131,0)</f>
        <v>0</v>
      </c>
      <c r="Y131" s="125">
        <f ca="1">OFFSET('Impact Inputs'!AG$8,$C131,0)</f>
        <v>0</v>
      </c>
      <c r="Z131" s="125">
        <f ca="1">OFFSET('Impact Inputs'!AH$8,$C131,0)</f>
        <v>0</v>
      </c>
      <c r="AA131" s="125">
        <f ca="1">OFFSET('Impact Inputs'!AI$8,$C131,0)</f>
        <v>0</v>
      </c>
      <c r="AB131" s="125">
        <f ca="1">OFFSET('Impact Inputs'!AJ$8,$C131,0)</f>
        <v>0</v>
      </c>
      <c r="AC131" s="125">
        <f ca="1">OFFSET('Impact Inputs'!AK$8,$C131,0)</f>
        <v>0</v>
      </c>
      <c r="AD131" s="125">
        <f ca="1">OFFSET('Impact Inputs'!AL$8,$C131,0)</f>
        <v>0</v>
      </c>
      <c r="AE131" s="125">
        <f ca="1">OFFSET('Impact Inputs'!AM$8,$C131,0)</f>
        <v>0</v>
      </c>
      <c r="AF131" s="125">
        <f ca="1">OFFSET('Impact Inputs'!AN$8,$C131,0)</f>
        <v>0</v>
      </c>
      <c r="AG131" s="125">
        <f ca="1">OFFSET('Impact Inputs'!AO$8,$C131,0)</f>
        <v>0</v>
      </c>
      <c r="AH131" s="125">
        <f ca="1">OFFSET('Impact Inputs'!AP$8,$C131,0)</f>
        <v>0</v>
      </c>
      <c r="AI131" s="125">
        <f ca="1">OFFSET('Impact Inputs'!AQ$8,$C131,0)</f>
        <v>0</v>
      </c>
      <c r="AJ131" s="125">
        <f ca="1">OFFSET('Impact Inputs'!AR$8,$C131,0)</f>
        <v>0</v>
      </c>
      <c r="AK131" s="125">
        <f ca="1">OFFSET('Impact Inputs'!AS$8,$C131,0)</f>
        <v>0</v>
      </c>
      <c r="AL131" s="125">
        <f ca="1">OFFSET('Impact Inputs'!AT$8,$C131,0)</f>
        <v>0</v>
      </c>
      <c r="AM131" s="125">
        <f ca="1">OFFSET('Impact Inputs'!AU$8,$C131,0)</f>
        <v>0</v>
      </c>
      <c r="AN131" s="125">
        <f ca="1">OFFSET('Impact Inputs'!AV$8,$C131,0)</f>
        <v>0</v>
      </c>
      <c r="AO131" s="125">
        <f ca="1">OFFSET('Impact Inputs'!AW$8,$C131,0)</f>
        <v>0</v>
      </c>
      <c r="AP131" s="125">
        <f ca="1">OFFSET('Impact Inputs'!AX$8,$C131,0)</f>
        <v>0</v>
      </c>
      <c r="AQ131" s="125">
        <f ca="1">OFFSET('Impact Inputs'!AY$8,$C131,0)</f>
        <v>0</v>
      </c>
      <c r="AR131" s="125">
        <f ca="1">OFFSET('Impact Inputs'!AZ$8,$C131,0)</f>
        <v>0</v>
      </c>
      <c r="AS131" s="125">
        <f ca="1">OFFSET('Impact Inputs'!BA$8,$C131,0)</f>
        <v>0</v>
      </c>
      <c r="AT131" s="125">
        <f ca="1">OFFSET('Impact Inputs'!BB$8,$C131,0)</f>
        <v>0</v>
      </c>
      <c r="AU131" s="125">
        <f ca="1">OFFSET('Impact Inputs'!BC$8,$C131,0)</f>
        <v>0</v>
      </c>
      <c r="AV131" s="125">
        <f ca="1">OFFSET('Impact Inputs'!BD$8,$C131,0)</f>
        <v>0</v>
      </c>
      <c r="AW131" s="125">
        <f ca="1">OFFSET('Impact Inputs'!BE$8,$C131,0)</f>
        <v>0</v>
      </c>
      <c r="AX131" s="125">
        <f ca="1">OFFSET('Impact Inputs'!BF$8,$C131,0)</f>
        <v>0</v>
      </c>
      <c r="AY131" s="125">
        <f ca="1">OFFSET('Impact Inputs'!BG$8,$C131,0)</f>
        <v>0</v>
      </c>
      <c r="AZ131" s="125">
        <f ca="1">OFFSET('Impact Inputs'!BH$8,$C131,0)</f>
        <v>0</v>
      </c>
      <c r="BA131" s="125">
        <f ca="1">OFFSET('Impact Inputs'!BI$8,$C131,0)</f>
        <v>0</v>
      </c>
      <c r="BB131" s="125">
        <f ca="1">OFFSET('Impact Inputs'!BJ$8,$C131,0)</f>
        <v>0</v>
      </c>
      <c r="BC131" s="125">
        <f ca="1">OFFSET('Impact Inputs'!BK$8,$C131,0)</f>
        <v>0</v>
      </c>
      <c r="BD131" s="125">
        <f ca="1">OFFSET('Impact Inputs'!BL$8,$C131,0)</f>
        <v>0</v>
      </c>
      <c r="BE131" s="125">
        <f ca="1">OFFSET('Impact Inputs'!BM$8,$C131,0)</f>
        <v>0</v>
      </c>
      <c r="BF131" s="125">
        <f ca="1">OFFSET('Impact Inputs'!BN$8,$C131,0)</f>
        <v>0</v>
      </c>
      <c r="BG131" s="125">
        <f ca="1">OFFSET('Impact Inputs'!BO$8,$C131,0)</f>
        <v>0</v>
      </c>
      <c r="BH131" s="125">
        <f ca="1">OFFSET('Impact Inputs'!BP$8,$C131,0)</f>
        <v>0</v>
      </c>
    </row>
    <row r="132" spans="1:60">
      <c r="A132" s="104"/>
      <c r="B132" s="104"/>
      <c r="C132" s="106">
        <v>54</v>
      </c>
      <c r="D132" s="104"/>
      <c r="E132" s="104" t="str">
        <f ca="1">OFFSET('Impact Inputs'!A$6,C132,0)</f>
        <v>Impact 19</v>
      </c>
      <c r="F132" s="154" t="str">
        <f ca="1">OFFSET('Impact Inputs'!C$6,C132,0)</f>
        <v>-</v>
      </c>
      <c r="G132" s="104" t="str">
        <f ca="1">OFFSET('Impact Inputs'!E$6,C132,0)</f>
        <v>-</v>
      </c>
      <c r="H132" s="104"/>
      <c r="I132" s="104"/>
      <c r="J132" s="104"/>
      <c r="K132" s="125">
        <f ca="1">OFFSET('Impact Inputs'!S$8,$C132,0)</f>
        <v>0</v>
      </c>
      <c r="L132" s="125">
        <f ca="1">OFFSET('Impact Inputs'!T$8,$C132,0)</f>
        <v>0</v>
      </c>
      <c r="M132" s="125">
        <f ca="1">OFFSET('Impact Inputs'!U$8,$C132,0)</f>
        <v>0</v>
      </c>
      <c r="N132" s="125">
        <f ca="1">OFFSET('Impact Inputs'!V$8,$C132,0)</f>
        <v>0</v>
      </c>
      <c r="O132" s="125">
        <f ca="1">OFFSET('Impact Inputs'!W$8,$C132,0)</f>
        <v>0</v>
      </c>
      <c r="P132" s="125">
        <f ca="1">OFFSET('Impact Inputs'!X$8,$C132,0)</f>
        <v>0</v>
      </c>
      <c r="Q132" s="125">
        <f ca="1">OFFSET('Impact Inputs'!Y$8,$C132,0)</f>
        <v>0</v>
      </c>
      <c r="R132" s="125">
        <f ca="1">OFFSET('Impact Inputs'!Z$8,$C132,0)</f>
        <v>0</v>
      </c>
      <c r="S132" s="125">
        <f ca="1">OFFSET('Impact Inputs'!AA$8,$C132,0)</f>
        <v>0</v>
      </c>
      <c r="T132" s="125">
        <f ca="1">OFFSET('Impact Inputs'!AB$8,$C132,0)</f>
        <v>0</v>
      </c>
      <c r="U132" s="125">
        <f ca="1">OFFSET('Impact Inputs'!AC$8,$C132,0)</f>
        <v>0</v>
      </c>
      <c r="V132" s="125">
        <f ca="1">OFFSET('Impact Inputs'!AD$8,$C132,0)</f>
        <v>0</v>
      </c>
      <c r="W132" s="125">
        <f ca="1">OFFSET('Impact Inputs'!AE$8,$C132,0)</f>
        <v>0</v>
      </c>
      <c r="X132" s="125">
        <f ca="1">OFFSET('Impact Inputs'!AF$8,$C132,0)</f>
        <v>0</v>
      </c>
      <c r="Y132" s="125">
        <f ca="1">OFFSET('Impact Inputs'!AG$8,$C132,0)</f>
        <v>0</v>
      </c>
      <c r="Z132" s="125">
        <f ca="1">OFFSET('Impact Inputs'!AH$8,$C132,0)</f>
        <v>0</v>
      </c>
      <c r="AA132" s="125">
        <f ca="1">OFFSET('Impact Inputs'!AI$8,$C132,0)</f>
        <v>0</v>
      </c>
      <c r="AB132" s="125">
        <f ca="1">OFFSET('Impact Inputs'!AJ$8,$C132,0)</f>
        <v>0</v>
      </c>
      <c r="AC132" s="125">
        <f ca="1">OFFSET('Impact Inputs'!AK$8,$C132,0)</f>
        <v>0</v>
      </c>
      <c r="AD132" s="125">
        <f ca="1">OFFSET('Impact Inputs'!AL$8,$C132,0)</f>
        <v>0</v>
      </c>
      <c r="AE132" s="125">
        <f ca="1">OFFSET('Impact Inputs'!AM$8,$C132,0)</f>
        <v>0</v>
      </c>
      <c r="AF132" s="125">
        <f ca="1">OFFSET('Impact Inputs'!AN$8,$C132,0)</f>
        <v>0</v>
      </c>
      <c r="AG132" s="125">
        <f ca="1">OFFSET('Impact Inputs'!AO$8,$C132,0)</f>
        <v>0</v>
      </c>
      <c r="AH132" s="125">
        <f ca="1">OFFSET('Impact Inputs'!AP$8,$C132,0)</f>
        <v>0</v>
      </c>
      <c r="AI132" s="125">
        <f ca="1">OFFSET('Impact Inputs'!AQ$8,$C132,0)</f>
        <v>0</v>
      </c>
      <c r="AJ132" s="125">
        <f ca="1">OFFSET('Impact Inputs'!AR$8,$C132,0)</f>
        <v>0</v>
      </c>
      <c r="AK132" s="125">
        <f ca="1">OFFSET('Impact Inputs'!AS$8,$C132,0)</f>
        <v>0</v>
      </c>
      <c r="AL132" s="125">
        <f ca="1">OFFSET('Impact Inputs'!AT$8,$C132,0)</f>
        <v>0</v>
      </c>
      <c r="AM132" s="125">
        <f ca="1">OFFSET('Impact Inputs'!AU$8,$C132,0)</f>
        <v>0</v>
      </c>
      <c r="AN132" s="125">
        <f ca="1">OFFSET('Impact Inputs'!AV$8,$C132,0)</f>
        <v>0</v>
      </c>
      <c r="AO132" s="125">
        <f ca="1">OFFSET('Impact Inputs'!AW$8,$C132,0)</f>
        <v>0</v>
      </c>
      <c r="AP132" s="125">
        <f ca="1">OFFSET('Impact Inputs'!AX$8,$C132,0)</f>
        <v>0</v>
      </c>
      <c r="AQ132" s="125">
        <f ca="1">OFFSET('Impact Inputs'!AY$8,$C132,0)</f>
        <v>0</v>
      </c>
      <c r="AR132" s="125">
        <f ca="1">OFFSET('Impact Inputs'!AZ$8,$C132,0)</f>
        <v>0</v>
      </c>
      <c r="AS132" s="125">
        <f ca="1">OFFSET('Impact Inputs'!BA$8,$C132,0)</f>
        <v>0</v>
      </c>
      <c r="AT132" s="125">
        <f ca="1">OFFSET('Impact Inputs'!BB$8,$C132,0)</f>
        <v>0</v>
      </c>
      <c r="AU132" s="125">
        <f ca="1">OFFSET('Impact Inputs'!BC$8,$C132,0)</f>
        <v>0</v>
      </c>
      <c r="AV132" s="125">
        <f ca="1">OFFSET('Impact Inputs'!BD$8,$C132,0)</f>
        <v>0</v>
      </c>
      <c r="AW132" s="125">
        <f ca="1">OFFSET('Impact Inputs'!BE$8,$C132,0)</f>
        <v>0</v>
      </c>
      <c r="AX132" s="125">
        <f ca="1">OFFSET('Impact Inputs'!BF$8,$C132,0)</f>
        <v>0</v>
      </c>
      <c r="AY132" s="125">
        <f ca="1">OFFSET('Impact Inputs'!BG$8,$C132,0)</f>
        <v>0</v>
      </c>
      <c r="AZ132" s="125">
        <f ca="1">OFFSET('Impact Inputs'!BH$8,$C132,0)</f>
        <v>0</v>
      </c>
      <c r="BA132" s="125">
        <f ca="1">OFFSET('Impact Inputs'!BI$8,$C132,0)</f>
        <v>0</v>
      </c>
      <c r="BB132" s="125">
        <f ca="1">OFFSET('Impact Inputs'!BJ$8,$C132,0)</f>
        <v>0</v>
      </c>
      <c r="BC132" s="125">
        <f ca="1">OFFSET('Impact Inputs'!BK$8,$C132,0)</f>
        <v>0</v>
      </c>
      <c r="BD132" s="125">
        <f ca="1">OFFSET('Impact Inputs'!BL$8,$C132,0)</f>
        <v>0</v>
      </c>
      <c r="BE132" s="125">
        <f ca="1">OFFSET('Impact Inputs'!BM$8,$C132,0)</f>
        <v>0</v>
      </c>
      <c r="BF132" s="125">
        <f ca="1">OFFSET('Impact Inputs'!BN$8,$C132,0)</f>
        <v>0</v>
      </c>
      <c r="BG132" s="125">
        <f ca="1">OFFSET('Impact Inputs'!BO$8,$C132,0)</f>
        <v>0</v>
      </c>
      <c r="BH132" s="125">
        <f ca="1">OFFSET('Impact Inputs'!BP$8,$C132,0)</f>
        <v>0</v>
      </c>
    </row>
    <row r="133" spans="1:60">
      <c r="A133" s="104"/>
      <c r="B133" s="104"/>
      <c r="C133" s="106">
        <v>57</v>
      </c>
      <c r="D133" s="104"/>
      <c r="E133" s="104" t="str">
        <f ca="1">OFFSET('Impact Inputs'!A$6,C133,0)</f>
        <v>Impact 20</v>
      </c>
      <c r="F133" s="154" t="str">
        <f ca="1">OFFSET('Impact Inputs'!C$6,C133,0)</f>
        <v>-</v>
      </c>
      <c r="G133" s="104" t="str">
        <f ca="1">OFFSET('Impact Inputs'!E$6,C133,0)</f>
        <v>-</v>
      </c>
      <c r="H133" s="104"/>
      <c r="I133" s="104"/>
      <c r="J133" s="104"/>
      <c r="K133" s="125">
        <f ca="1">OFFSET('Impact Inputs'!S$8,$C133,0)</f>
        <v>0</v>
      </c>
      <c r="L133" s="125">
        <f ca="1">OFFSET('Impact Inputs'!T$8,$C133,0)</f>
        <v>0</v>
      </c>
      <c r="M133" s="125">
        <f ca="1">OFFSET('Impact Inputs'!U$8,$C133,0)</f>
        <v>0</v>
      </c>
      <c r="N133" s="125">
        <f ca="1">OFFSET('Impact Inputs'!V$8,$C133,0)</f>
        <v>0</v>
      </c>
      <c r="O133" s="125">
        <f ca="1">OFFSET('Impact Inputs'!W$8,$C133,0)</f>
        <v>0</v>
      </c>
      <c r="P133" s="125">
        <f ca="1">OFFSET('Impact Inputs'!X$8,$C133,0)</f>
        <v>0</v>
      </c>
      <c r="Q133" s="125">
        <f ca="1">OFFSET('Impact Inputs'!Y$8,$C133,0)</f>
        <v>0</v>
      </c>
      <c r="R133" s="125">
        <f ca="1">OFFSET('Impact Inputs'!Z$8,$C133,0)</f>
        <v>0</v>
      </c>
      <c r="S133" s="125">
        <f ca="1">OFFSET('Impact Inputs'!AA$8,$C133,0)</f>
        <v>0</v>
      </c>
      <c r="T133" s="125">
        <f ca="1">OFFSET('Impact Inputs'!AB$8,$C133,0)</f>
        <v>0</v>
      </c>
      <c r="U133" s="125">
        <f ca="1">OFFSET('Impact Inputs'!AC$8,$C133,0)</f>
        <v>0</v>
      </c>
      <c r="V133" s="125">
        <f ca="1">OFFSET('Impact Inputs'!AD$8,$C133,0)</f>
        <v>0</v>
      </c>
      <c r="W133" s="125">
        <f ca="1">OFFSET('Impact Inputs'!AE$8,$C133,0)</f>
        <v>0</v>
      </c>
      <c r="X133" s="125">
        <f ca="1">OFFSET('Impact Inputs'!AF$8,$C133,0)</f>
        <v>0</v>
      </c>
      <c r="Y133" s="125">
        <f ca="1">OFFSET('Impact Inputs'!AG$8,$C133,0)</f>
        <v>0</v>
      </c>
      <c r="Z133" s="125">
        <f ca="1">OFFSET('Impact Inputs'!AH$8,$C133,0)</f>
        <v>0</v>
      </c>
      <c r="AA133" s="125">
        <f ca="1">OFFSET('Impact Inputs'!AI$8,$C133,0)</f>
        <v>0</v>
      </c>
      <c r="AB133" s="125">
        <f ca="1">OFFSET('Impact Inputs'!AJ$8,$C133,0)</f>
        <v>0</v>
      </c>
      <c r="AC133" s="125">
        <f ca="1">OFFSET('Impact Inputs'!AK$8,$C133,0)</f>
        <v>0</v>
      </c>
      <c r="AD133" s="125">
        <f ca="1">OFFSET('Impact Inputs'!AL$8,$C133,0)</f>
        <v>0</v>
      </c>
      <c r="AE133" s="125">
        <f ca="1">OFFSET('Impact Inputs'!AM$8,$C133,0)</f>
        <v>0</v>
      </c>
      <c r="AF133" s="125">
        <f ca="1">OFFSET('Impact Inputs'!AN$8,$C133,0)</f>
        <v>0</v>
      </c>
      <c r="AG133" s="125">
        <f ca="1">OFFSET('Impact Inputs'!AO$8,$C133,0)</f>
        <v>0</v>
      </c>
      <c r="AH133" s="125">
        <f ca="1">OFFSET('Impact Inputs'!AP$8,$C133,0)</f>
        <v>0</v>
      </c>
      <c r="AI133" s="125">
        <f ca="1">OFFSET('Impact Inputs'!AQ$8,$C133,0)</f>
        <v>0</v>
      </c>
      <c r="AJ133" s="125">
        <f ca="1">OFFSET('Impact Inputs'!AR$8,$C133,0)</f>
        <v>0</v>
      </c>
      <c r="AK133" s="125">
        <f ca="1">OFFSET('Impact Inputs'!AS$8,$C133,0)</f>
        <v>0</v>
      </c>
      <c r="AL133" s="125">
        <f ca="1">OFFSET('Impact Inputs'!AT$8,$C133,0)</f>
        <v>0</v>
      </c>
      <c r="AM133" s="125">
        <f ca="1">OFFSET('Impact Inputs'!AU$8,$C133,0)</f>
        <v>0</v>
      </c>
      <c r="AN133" s="125">
        <f ca="1">OFFSET('Impact Inputs'!AV$8,$C133,0)</f>
        <v>0</v>
      </c>
      <c r="AO133" s="125">
        <f ca="1">OFFSET('Impact Inputs'!AW$8,$C133,0)</f>
        <v>0</v>
      </c>
      <c r="AP133" s="125">
        <f ca="1">OFFSET('Impact Inputs'!AX$8,$C133,0)</f>
        <v>0</v>
      </c>
      <c r="AQ133" s="125">
        <f ca="1">OFFSET('Impact Inputs'!AY$8,$C133,0)</f>
        <v>0</v>
      </c>
      <c r="AR133" s="125">
        <f ca="1">OFFSET('Impact Inputs'!AZ$8,$C133,0)</f>
        <v>0</v>
      </c>
      <c r="AS133" s="125">
        <f ca="1">OFFSET('Impact Inputs'!BA$8,$C133,0)</f>
        <v>0</v>
      </c>
      <c r="AT133" s="125">
        <f ca="1">OFFSET('Impact Inputs'!BB$8,$C133,0)</f>
        <v>0</v>
      </c>
      <c r="AU133" s="125">
        <f ca="1">OFFSET('Impact Inputs'!BC$8,$C133,0)</f>
        <v>0</v>
      </c>
      <c r="AV133" s="125">
        <f ca="1">OFFSET('Impact Inputs'!BD$8,$C133,0)</f>
        <v>0</v>
      </c>
      <c r="AW133" s="125">
        <f ca="1">OFFSET('Impact Inputs'!BE$8,$C133,0)</f>
        <v>0</v>
      </c>
      <c r="AX133" s="125">
        <f ca="1">OFFSET('Impact Inputs'!BF$8,$C133,0)</f>
        <v>0</v>
      </c>
      <c r="AY133" s="125">
        <f ca="1">OFFSET('Impact Inputs'!BG$8,$C133,0)</f>
        <v>0</v>
      </c>
      <c r="AZ133" s="125">
        <f ca="1">OFFSET('Impact Inputs'!BH$8,$C133,0)</f>
        <v>0</v>
      </c>
      <c r="BA133" s="125">
        <f ca="1">OFFSET('Impact Inputs'!BI$8,$C133,0)</f>
        <v>0</v>
      </c>
      <c r="BB133" s="125">
        <f ca="1">OFFSET('Impact Inputs'!BJ$8,$C133,0)</f>
        <v>0</v>
      </c>
      <c r="BC133" s="125">
        <f ca="1">OFFSET('Impact Inputs'!BK$8,$C133,0)</f>
        <v>0</v>
      </c>
      <c r="BD133" s="125">
        <f ca="1">OFFSET('Impact Inputs'!BL$8,$C133,0)</f>
        <v>0</v>
      </c>
      <c r="BE133" s="125">
        <f ca="1">OFFSET('Impact Inputs'!BM$8,$C133,0)</f>
        <v>0</v>
      </c>
      <c r="BF133" s="125">
        <f ca="1">OFFSET('Impact Inputs'!BN$8,$C133,0)</f>
        <v>0</v>
      </c>
      <c r="BG133" s="125">
        <f ca="1">OFFSET('Impact Inputs'!BO$8,$C133,0)</f>
        <v>0</v>
      </c>
      <c r="BH133" s="125">
        <f ca="1">OFFSET('Impact Inputs'!BP$8,$C133,0)</f>
        <v>0</v>
      </c>
    </row>
    <row r="134" spans="1:60">
      <c r="A134" s="104"/>
      <c r="B134" s="104"/>
      <c r="C134" s="104">
        <v>60</v>
      </c>
      <c r="D134" s="104"/>
      <c r="E134" s="104" t="str">
        <f ca="1">OFFSET('Impact Inputs'!A$6,C134,0)</f>
        <v>Impact 21</v>
      </c>
      <c r="F134" s="154" t="str">
        <f ca="1">OFFSET('Impact Inputs'!C$6,C134,0)</f>
        <v>-</v>
      </c>
      <c r="G134" s="104" t="str">
        <f ca="1">OFFSET('Impact Inputs'!E$6,C134,0)</f>
        <v>-</v>
      </c>
      <c r="H134" s="104"/>
      <c r="I134" s="104"/>
      <c r="J134" s="104"/>
      <c r="K134" s="125">
        <f ca="1">OFFSET('Impact Inputs'!S$8,$C134,0)</f>
        <v>0</v>
      </c>
      <c r="L134" s="125">
        <f ca="1">OFFSET('Impact Inputs'!T$8,$C134,0)</f>
        <v>0</v>
      </c>
      <c r="M134" s="125">
        <f ca="1">OFFSET('Impact Inputs'!U$8,$C134,0)</f>
        <v>0</v>
      </c>
      <c r="N134" s="125">
        <f ca="1">OFFSET('Impact Inputs'!V$8,$C134,0)</f>
        <v>0</v>
      </c>
      <c r="O134" s="125">
        <f ca="1">OFFSET('Impact Inputs'!W$8,$C134,0)</f>
        <v>0</v>
      </c>
      <c r="P134" s="125">
        <f ca="1">OFFSET('Impact Inputs'!X$8,$C134,0)</f>
        <v>0</v>
      </c>
      <c r="Q134" s="125">
        <f ca="1">OFFSET('Impact Inputs'!Y$8,$C134,0)</f>
        <v>0</v>
      </c>
      <c r="R134" s="125">
        <f ca="1">OFFSET('Impact Inputs'!Z$8,$C134,0)</f>
        <v>0</v>
      </c>
      <c r="S134" s="125">
        <f ca="1">OFFSET('Impact Inputs'!AA$8,$C134,0)</f>
        <v>0</v>
      </c>
      <c r="T134" s="125">
        <f ca="1">OFFSET('Impact Inputs'!AB$8,$C134,0)</f>
        <v>0</v>
      </c>
      <c r="U134" s="125">
        <f ca="1">OFFSET('Impact Inputs'!AC$8,$C134,0)</f>
        <v>0</v>
      </c>
      <c r="V134" s="125">
        <f ca="1">OFFSET('Impact Inputs'!AD$8,$C134,0)</f>
        <v>0</v>
      </c>
      <c r="W134" s="125">
        <f ca="1">OFFSET('Impact Inputs'!AE$8,$C134,0)</f>
        <v>0</v>
      </c>
      <c r="X134" s="125">
        <f ca="1">OFFSET('Impact Inputs'!AF$8,$C134,0)</f>
        <v>0</v>
      </c>
      <c r="Y134" s="125">
        <f ca="1">OFFSET('Impact Inputs'!AG$8,$C134,0)</f>
        <v>0</v>
      </c>
      <c r="Z134" s="125">
        <f ca="1">OFFSET('Impact Inputs'!AH$8,$C134,0)</f>
        <v>0</v>
      </c>
      <c r="AA134" s="125">
        <f ca="1">OFFSET('Impact Inputs'!AI$8,$C134,0)</f>
        <v>0</v>
      </c>
      <c r="AB134" s="125">
        <f ca="1">OFFSET('Impact Inputs'!AJ$8,$C134,0)</f>
        <v>0</v>
      </c>
      <c r="AC134" s="125">
        <f ca="1">OFFSET('Impact Inputs'!AK$8,$C134,0)</f>
        <v>0</v>
      </c>
      <c r="AD134" s="125">
        <f ca="1">OFFSET('Impact Inputs'!AL$8,$C134,0)</f>
        <v>0</v>
      </c>
      <c r="AE134" s="125">
        <f ca="1">OFFSET('Impact Inputs'!AM$8,$C134,0)</f>
        <v>0</v>
      </c>
      <c r="AF134" s="125">
        <f ca="1">OFFSET('Impact Inputs'!AN$8,$C134,0)</f>
        <v>0</v>
      </c>
      <c r="AG134" s="125">
        <f ca="1">OFFSET('Impact Inputs'!AO$8,$C134,0)</f>
        <v>0</v>
      </c>
      <c r="AH134" s="125">
        <f ca="1">OFFSET('Impact Inputs'!AP$8,$C134,0)</f>
        <v>0</v>
      </c>
      <c r="AI134" s="125">
        <f ca="1">OFFSET('Impact Inputs'!AQ$8,$C134,0)</f>
        <v>0</v>
      </c>
      <c r="AJ134" s="125">
        <f ca="1">OFFSET('Impact Inputs'!AR$8,$C134,0)</f>
        <v>0</v>
      </c>
      <c r="AK134" s="125">
        <f ca="1">OFFSET('Impact Inputs'!AS$8,$C134,0)</f>
        <v>0</v>
      </c>
      <c r="AL134" s="125">
        <f ca="1">OFFSET('Impact Inputs'!AT$8,$C134,0)</f>
        <v>0</v>
      </c>
      <c r="AM134" s="125">
        <f ca="1">OFFSET('Impact Inputs'!AU$8,$C134,0)</f>
        <v>0</v>
      </c>
      <c r="AN134" s="125">
        <f ca="1">OFFSET('Impact Inputs'!AV$8,$C134,0)</f>
        <v>0</v>
      </c>
      <c r="AO134" s="125">
        <f ca="1">OFFSET('Impact Inputs'!AW$8,$C134,0)</f>
        <v>0</v>
      </c>
      <c r="AP134" s="125">
        <f ca="1">OFFSET('Impact Inputs'!AX$8,$C134,0)</f>
        <v>0</v>
      </c>
      <c r="AQ134" s="125">
        <f ca="1">OFFSET('Impact Inputs'!AY$8,$C134,0)</f>
        <v>0</v>
      </c>
      <c r="AR134" s="125">
        <f ca="1">OFFSET('Impact Inputs'!AZ$8,$C134,0)</f>
        <v>0</v>
      </c>
      <c r="AS134" s="125">
        <f ca="1">OFFSET('Impact Inputs'!BA$8,$C134,0)</f>
        <v>0</v>
      </c>
      <c r="AT134" s="125">
        <f ca="1">OFFSET('Impact Inputs'!BB$8,$C134,0)</f>
        <v>0</v>
      </c>
      <c r="AU134" s="125">
        <f ca="1">OFFSET('Impact Inputs'!BC$8,$C134,0)</f>
        <v>0</v>
      </c>
      <c r="AV134" s="125">
        <f ca="1">OFFSET('Impact Inputs'!BD$8,$C134,0)</f>
        <v>0</v>
      </c>
      <c r="AW134" s="125">
        <f ca="1">OFFSET('Impact Inputs'!BE$8,$C134,0)</f>
        <v>0</v>
      </c>
      <c r="AX134" s="125">
        <f ca="1">OFFSET('Impact Inputs'!BF$8,$C134,0)</f>
        <v>0</v>
      </c>
      <c r="AY134" s="125">
        <f ca="1">OFFSET('Impact Inputs'!BG$8,$C134,0)</f>
        <v>0</v>
      </c>
      <c r="AZ134" s="125">
        <f ca="1">OFFSET('Impact Inputs'!BH$8,$C134,0)</f>
        <v>0</v>
      </c>
      <c r="BA134" s="125">
        <f ca="1">OFFSET('Impact Inputs'!BI$8,$C134,0)</f>
        <v>0</v>
      </c>
      <c r="BB134" s="125">
        <f ca="1">OFFSET('Impact Inputs'!BJ$8,$C134,0)</f>
        <v>0</v>
      </c>
      <c r="BC134" s="125">
        <f ca="1">OFFSET('Impact Inputs'!BK$8,$C134,0)</f>
        <v>0</v>
      </c>
      <c r="BD134" s="125">
        <f ca="1">OFFSET('Impact Inputs'!BL$8,$C134,0)</f>
        <v>0</v>
      </c>
      <c r="BE134" s="125">
        <f ca="1">OFFSET('Impact Inputs'!BM$8,$C134,0)</f>
        <v>0</v>
      </c>
      <c r="BF134" s="125">
        <f ca="1">OFFSET('Impact Inputs'!BN$8,$C134,0)</f>
        <v>0</v>
      </c>
      <c r="BG134" s="125">
        <f ca="1">OFFSET('Impact Inputs'!BO$8,$C134,0)</f>
        <v>0</v>
      </c>
      <c r="BH134" s="125">
        <f ca="1">OFFSET('Impact Inputs'!BP$8,$C134,0)</f>
        <v>0</v>
      </c>
    </row>
    <row r="135" spans="1:60">
      <c r="A135" s="104"/>
      <c r="B135" s="104"/>
      <c r="C135" s="104">
        <v>63</v>
      </c>
      <c r="D135" s="104"/>
      <c r="E135" s="104" t="str">
        <f ca="1">OFFSET('Impact Inputs'!A$6,C135,0)</f>
        <v>Impact 22</v>
      </c>
      <c r="F135" s="154" t="str">
        <f ca="1">OFFSET('Impact Inputs'!C$6,C135,0)</f>
        <v>-</v>
      </c>
      <c r="G135" s="104" t="str">
        <f ca="1">OFFSET('Impact Inputs'!E$6,C135,0)</f>
        <v>-</v>
      </c>
      <c r="H135" s="104"/>
      <c r="I135" s="104"/>
      <c r="J135" s="104"/>
      <c r="K135" s="125">
        <f ca="1">OFFSET('Impact Inputs'!S$8,$C135,0)</f>
        <v>0</v>
      </c>
      <c r="L135" s="125">
        <f ca="1">OFFSET('Impact Inputs'!T$8,$C135,0)</f>
        <v>0</v>
      </c>
      <c r="M135" s="125">
        <f ca="1">OFFSET('Impact Inputs'!U$8,$C135,0)</f>
        <v>0</v>
      </c>
      <c r="N135" s="125">
        <f ca="1">OFFSET('Impact Inputs'!V$8,$C135,0)</f>
        <v>0</v>
      </c>
      <c r="O135" s="125">
        <f ca="1">OFFSET('Impact Inputs'!W$8,$C135,0)</f>
        <v>0</v>
      </c>
      <c r="P135" s="125">
        <f ca="1">OFFSET('Impact Inputs'!X$8,$C135,0)</f>
        <v>0</v>
      </c>
      <c r="Q135" s="125">
        <f ca="1">OFFSET('Impact Inputs'!Y$8,$C135,0)</f>
        <v>0</v>
      </c>
      <c r="R135" s="125">
        <f ca="1">OFFSET('Impact Inputs'!Z$8,$C135,0)</f>
        <v>0</v>
      </c>
      <c r="S135" s="125">
        <f ca="1">OFFSET('Impact Inputs'!AA$8,$C135,0)</f>
        <v>0</v>
      </c>
      <c r="T135" s="125">
        <f ca="1">OFFSET('Impact Inputs'!AB$8,$C135,0)</f>
        <v>0</v>
      </c>
      <c r="U135" s="125">
        <f ca="1">OFFSET('Impact Inputs'!AC$8,$C135,0)</f>
        <v>0</v>
      </c>
      <c r="V135" s="125">
        <f ca="1">OFFSET('Impact Inputs'!AD$8,$C135,0)</f>
        <v>0</v>
      </c>
      <c r="W135" s="125">
        <f ca="1">OFFSET('Impact Inputs'!AE$8,$C135,0)</f>
        <v>0</v>
      </c>
      <c r="X135" s="125">
        <f ca="1">OFFSET('Impact Inputs'!AF$8,$C135,0)</f>
        <v>0</v>
      </c>
      <c r="Y135" s="125">
        <f ca="1">OFFSET('Impact Inputs'!AG$8,$C135,0)</f>
        <v>0</v>
      </c>
      <c r="Z135" s="125">
        <f ca="1">OFFSET('Impact Inputs'!AH$8,$C135,0)</f>
        <v>0</v>
      </c>
      <c r="AA135" s="125">
        <f ca="1">OFFSET('Impact Inputs'!AI$8,$C135,0)</f>
        <v>0</v>
      </c>
      <c r="AB135" s="125">
        <f ca="1">OFFSET('Impact Inputs'!AJ$8,$C135,0)</f>
        <v>0</v>
      </c>
      <c r="AC135" s="125">
        <f ca="1">OFFSET('Impact Inputs'!AK$8,$C135,0)</f>
        <v>0</v>
      </c>
      <c r="AD135" s="125">
        <f ca="1">OFFSET('Impact Inputs'!AL$8,$C135,0)</f>
        <v>0</v>
      </c>
      <c r="AE135" s="125">
        <f ca="1">OFFSET('Impact Inputs'!AM$8,$C135,0)</f>
        <v>0</v>
      </c>
      <c r="AF135" s="125">
        <f ca="1">OFFSET('Impact Inputs'!AN$8,$C135,0)</f>
        <v>0</v>
      </c>
      <c r="AG135" s="125">
        <f ca="1">OFFSET('Impact Inputs'!AO$8,$C135,0)</f>
        <v>0</v>
      </c>
      <c r="AH135" s="125">
        <f ca="1">OFFSET('Impact Inputs'!AP$8,$C135,0)</f>
        <v>0</v>
      </c>
      <c r="AI135" s="125">
        <f ca="1">OFFSET('Impact Inputs'!AQ$8,$C135,0)</f>
        <v>0</v>
      </c>
      <c r="AJ135" s="125">
        <f ca="1">OFFSET('Impact Inputs'!AR$8,$C135,0)</f>
        <v>0</v>
      </c>
      <c r="AK135" s="125">
        <f ca="1">OFFSET('Impact Inputs'!AS$8,$C135,0)</f>
        <v>0</v>
      </c>
      <c r="AL135" s="125">
        <f ca="1">OFFSET('Impact Inputs'!AT$8,$C135,0)</f>
        <v>0</v>
      </c>
      <c r="AM135" s="125">
        <f ca="1">OFFSET('Impact Inputs'!AU$8,$C135,0)</f>
        <v>0</v>
      </c>
      <c r="AN135" s="125">
        <f ca="1">OFFSET('Impact Inputs'!AV$8,$C135,0)</f>
        <v>0</v>
      </c>
      <c r="AO135" s="125">
        <f ca="1">OFFSET('Impact Inputs'!AW$8,$C135,0)</f>
        <v>0</v>
      </c>
      <c r="AP135" s="125">
        <f ca="1">OFFSET('Impact Inputs'!AX$8,$C135,0)</f>
        <v>0</v>
      </c>
      <c r="AQ135" s="125">
        <f ca="1">OFFSET('Impact Inputs'!AY$8,$C135,0)</f>
        <v>0</v>
      </c>
      <c r="AR135" s="125">
        <f ca="1">OFFSET('Impact Inputs'!AZ$8,$C135,0)</f>
        <v>0</v>
      </c>
      <c r="AS135" s="125">
        <f ca="1">OFFSET('Impact Inputs'!BA$8,$C135,0)</f>
        <v>0</v>
      </c>
      <c r="AT135" s="125">
        <f ca="1">OFFSET('Impact Inputs'!BB$8,$C135,0)</f>
        <v>0</v>
      </c>
      <c r="AU135" s="125">
        <f ca="1">OFFSET('Impact Inputs'!BC$8,$C135,0)</f>
        <v>0</v>
      </c>
      <c r="AV135" s="125">
        <f ca="1">OFFSET('Impact Inputs'!BD$8,$C135,0)</f>
        <v>0</v>
      </c>
      <c r="AW135" s="125">
        <f ca="1">OFFSET('Impact Inputs'!BE$8,$C135,0)</f>
        <v>0</v>
      </c>
      <c r="AX135" s="125">
        <f ca="1">OFFSET('Impact Inputs'!BF$8,$C135,0)</f>
        <v>0</v>
      </c>
      <c r="AY135" s="125">
        <f ca="1">OFFSET('Impact Inputs'!BG$8,$C135,0)</f>
        <v>0</v>
      </c>
      <c r="AZ135" s="125">
        <f ca="1">OFFSET('Impact Inputs'!BH$8,$C135,0)</f>
        <v>0</v>
      </c>
      <c r="BA135" s="125">
        <f ca="1">OFFSET('Impact Inputs'!BI$8,$C135,0)</f>
        <v>0</v>
      </c>
      <c r="BB135" s="125">
        <f ca="1">OFFSET('Impact Inputs'!BJ$8,$C135,0)</f>
        <v>0</v>
      </c>
      <c r="BC135" s="125">
        <f ca="1">OFFSET('Impact Inputs'!BK$8,$C135,0)</f>
        <v>0</v>
      </c>
      <c r="BD135" s="125">
        <f ca="1">OFFSET('Impact Inputs'!BL$8,$C135,0)</f>
        <v>0</v>
      </c>
      <c r="BE135" s="125">
        <f ca="1">OFFSET('Impact Inputs'!BM$8,$C135,0)</f>
        <v>0</v>
      </c>
      <c r="BF135" s="125">
        <f ca="1">OFFSET('Impact Inputs'!BN$8,$C135,0)</f>
        <v>0</v>
      </c>
      <c r="BG135" s="125">
        <f ca="1">OFFSET('Impact Inputs'!BO$8,$C135,0)</f>
        <v>0</v>
      </c>
      <c r="BH135" s="125">
        <f ca="1">OFFSET('Impact Inputs'!BP$8,$C135,0)</f>
        <v>0</v>
      </c>
    </row>
    <row r="136" spans="1:60">
      <c r="A136" s="104"/>
      <c r="B136" s="104"/>
      <c r="C136" s="104">
        <v>66</v>
      </c>
      <c r="D136" s="104"/>
      <c r="E136" s="104" t="str">
        <f ca="1">OFFSET('Impact Inputs'!A$6,C136,0)</f>
        <v>Impact 23</v>
      </c>
      <c r="F136" s="154" t="str">
        <f ca="1">OFFSET('Impact Inputs'!C$6,C136,0)</f>
        <v>-</v>
      </c>
      <c r="G136" s="104" t="str">
        <f ca="1">OFFSET('Impact Inputs'!E$6,C136,0)</f>
        <v>-</v>
      </c>
      <c r="H136" s="104"/>
      <c r="I136" s="104"/>
      <c r="J136" s="104"/>
      <c r="K136" s="125">
        <f ca="1">OFFSET('Impact Inputs'!S$8,$C136,0)</f>
        <v>0</v>
      </c>
      <c r="L136" s="125">
        <f ca="1">OFFSET('Impact Inputs'!T$8,$C136,0)</f>
        <v>0</v>
      </c>
      <c r="M136" s="125">
        <f ca="1">OFFSET('Impact Inputs'!U$8,$C136,0)</f>
        <v>0</v>
      </c>
      <c r="N136" s="125">
        <f ca="1">OFFSET('Impact Inputs'!V$8,$C136,0)</f>
        <v>0</v>
      </c>
      <c r="O136" s="125">
        <f ca="1">OFFSET('Impact Inputs'!W$8,$C136,0)</f>
        <v>0</v>
      </c>
      <c r="P136" s="125">
        <f ca="1">OFFSET('Impact Inputs'!X$8,$C136,0)</f>
        <v>0</v>
      </c>
      <c r="Q136" s="125">
        <f ca="1">OFFSET('Impact Inputs'!Y$8,$C136,0)</f>
        <v>0</v>
      </c>
      <c r="R136" s="125">
        <f ca="1">OFFSET('Impact Inputs'!Z$8,$C136,0)</f>
        <v>0</v>
      </c>
      <c r="S136" s="125">
        <f ca="1">OFFSET('Impact Inputs'!AA$8,$C136,0)</f>
        <v>0</v>
      </c>
      <c r="T136" s="125">
        <f ca="1">OFFSET('Impact Inputs'!AB$8,$C136,0)</f>
        <v>0</v>
      </c>
      <c r="U136" s="125">
        <f ca="1">OFFSET('Impact Inputs'!AC$8,$C136,0)</f>
        <v>0</v>
      </c>
      <c r="V136" s="125">
        <f ca="1">OFFSET('Impact Inputs'!AD$8,$C136,0)</f>
        <v>0</v>
      </c>
      <c r="W136" s="125">
        <f ca="1">OFFSET('Impact Inputs'!AE$8,$C136,0)</f>
        <v>0</v>
      </c>
      <c r="X136" s="125">
        <f ca="1">OFFSET('Impact Inputs'!AF$8,$C136,0)</f>
        <v>0</v>
      </c>
      <c r="Y136" s="125">
        <f ca="1">OFFSET('Impact Inputs'!AG$8,$C136,0)</f>
        <v>0</v>
      </c>
      <c r="Z136" s="125">
        <f ca="1">OFFSET('Impact Inputs'!AH$8,$C136,0)</f>
        <v>0</v>
      </c>
      <c r="AA136" s="125">
        <f ca="1">OFFSET('Impact Inputs'!AI$8,$C136,0)</f>
        <v>0</v>
      </c>
      <c r="AB136" s="125">
        <f ca="1">OFFSET('Impact Inputs'!AJ$8,$C136,0)</f>
        <v>0</v>
      </c>
      <c r="AC136" s="125">
        <f ca="1">OFFSET('Impact Inputs'!AK$8,$C136,0)</f>
        <v>0</v>
      </c>
      <c r="AD136" s="125">
        <f ca="1">OFFSET('Impact Inputs'!AL$8,$C136,0)</f>
        <v>0</v>
      </c>
      <c r="AE136" s="125">
        <f ca="1">OFFSET('Impact Inputs'!AM$8,$C136,0)</f>
        <v>0</v>
      </c>
      <c r="AF136" s="125">
        <f ca="1">OFFSET('Impact Inputs'!AN$8,$C136,0)</f>
        <v>0</v>
      </c>
      <c r="AG136" s="125">
        <f ca="1">OFFSET('Impact Inputs'!AO$8,$C136,0)</f>
        <v>0</v>
      </c>
      <c r="AH136" s="125">
        <f ca="1">OFFSET('Impact Inputs'!AP$8,$C136,0)</f>
        <v>0</v>
      </c>
      <c r="AI136" s="125">
        <f ca="1">OFFSET('Impact Inputs'!AQ$8,$C136,0)</f>
        <v>0</v>
      </c>
      <c r="AJ136" s="125">
        <f ca="1">OFFSET('Impact Inputs'!AR$8,$C136,0)</f>
        <v>0</v>
      </c>
      <c r="AK136" s="125">
        <f ca="1">OFFSET('Impact Inputs'!AS$8,$C136,0)</f>
        <v>0</v>
      </c>
      <c r="AL136" s="125">
        <f ca="1">OFFSET('Impact Inputs'!AT$8,$C136,0)</f>
        <v>0</v>
      </c>
      <c r="AM136" s="125">
        <f ca="1">OFFSET('Impact Inputs'!AU$8,$C136,0)</f>
        <v>0</v>
      </c>
      <c r="AN136" s="125">
        <f ca="1">OFFSET('Impact Inputs'!AV$8,$C136,0)</f>
        <v>0</v>
      </c>
      <c r="AO136" s="125">
        <f ca="1">OFFSET('Impact Inputs'!AW$8,$C136,0)</f>
        <v>0</v>
      </c>
      <c r="AP136" s="125">
        <f ca="1">OFFSET('Impact Inputs'!AX$8,$C136,0)</f>
        <v>0</v>
      </c>
      <c r="AQ136" s="125">
        <f ca="1">OFFSET('Impact Inputs'!AY$8,$C136,0)</f>
        <v>0</v>
      </c>
      <c r="AR136" s="125">
        <f ca="1">OFFSET('Impact Inputs'!AZ$8,$C136,0)</f>
        <v>0</v>
      </c>
      <c r="AS136" s="125">
        <f ca="1">OFFSET('Impact Inputs'!BA$8,$C136,0)</f>
        <v>0</v>
      </c>
      <c r="AT136" s="125">
        <f ca="1">OFFSET('Impact Inputs'!BB$8,$C136,0)</f>
        <v>0</v>
      </c>
      <c r="AU136" s="125">
        <f ca="1">OFFSET('Impact Inputs'!BC$8,$C136,0)</f>
        <v>0</v>
      </c>
      <c r="AV136" s="125">
        <f ca="1">OFFSET('Impact Inputs'!BD$8,$C136,0)</f>
        <v>0</v>
      </c>
      <c r="AW136" s="125">
        <f ca="1">OFFSET('Impact Inputs'!BE$8,$C136,0)</f>
        <v>0</v>
      </c>
      <c r="AX136" s="125">
        <f ca="1">OFFSET('Impact Inputs'!BF$8,$C136,0)</f>
        <v>0</v>
      </c>
      <c r="AY136" s="125">
        <f ca="1">OFFSET('Impact Inputs'!BG$8,$C136,0)</f>
        <v>0</v>
      </c>
      <c r="AZ136" s="125">
        <f ca="1">OFFSET('Impact Inputs'!BH$8,$C136,0)</f>
        <v>0</v>
      </c>
      <c r="BA136" s="125">
        <f ca="1">OFFSET('Impact Inputs'!BI$8,$C136,0)</f>
        <v>0</v>
      </c>
      <c r="BB136" s="125">
        <f ca="1">OFFSET('Impact Inputs'!BJ$8,$C136,0)</f>
        <v>0</v>
      </c>
      <c r="BC136" s="125">
        <f ca="1">OFFSET('Impact Inputs'!BK$8,$C136,0)</f>
        <v>0</v>
      </c>
      <c r="BD136" s="125">
        <f ca="1">OFFSET('Impact Inputs'!BL$8,$C136,0)</f>
        <v>0</v>
      </c>
      <c r="BE136" s="125">
        <f ca="1">OFFSET('Impact Inputs'!BM$8,$C136,0)</f>
        <v>0</v>
      </c>
      <c r="BF136" s="125">
        <f ca="1">OFFSET('Impact Inputs'!BN$8,$C136,0)</f>
        <v>0</v>
      </c>
      <c r="BG136" s="125">
        <f ca="1">OFFSET('Impact Inputs'!BO$8,$C136,0)</f>
        <v>0</v>
      </c>
      <c r="BH136" s="125">
        <f ca="1">OFFSET('Impact Inputs'!BP$8,$C136,0)</f>
        <v>0</v>
      </c>
    </row>
    <row r="137" spans="1:60">
      <c r="A137" s="104"/>
      <c r="B137" s="104"/>
      <c r="C137" s="106">
        <v>69</v>
      </c>
      <c r="D137" s="104"/>
      <c r="E137" s="104" t="str">
        <f ca="1">OFFSET('Impact Inputs'!A$6,C137,0)</f>
        <v>Impact 24</v>
      </c>
      <c r="F137" s="154" t="str">
        <f ca="1">OFFSET('Impact Inputs'!C$6,C137,0)</f>
        <v>-</v>
      </c>
      <c r="G137" s="104" t="str">
        <f ca="1">OFFSET('Impact Inputs'!E$6,C137,0)</f>
        <v>-</v>
      </c>
      <c r="H137" s="104"/>
      <c r="I137" s="104"/>
      <c r="J137" s="104"/>
      <c r="K137" s="125">
        <f ca="1">OFFSET('Impact Inputs'!S$8,$C137,0)</f>
        <v>0</v>
      </c>
      <c r="L137" s="125">
        <f ca="1">OFFSET('Impact Inputs'!T$8,$C137,0)</f>
        <v>0</v>
      </c>
      <c r="M137" s="125">
        <f ca="1">OFFSET('Impact Inputs'!U$8,$C137,0)</f>
        <v>0</v>
      </c>
      <c r="N137" s="125">
        <f ca="1">OFFSET('Impact Inputs'!V$8,$C137,0)</f>
        <v>0</v>
      </c>
      <c r="O137" s="125">
        <f ca="1">OFFSET('Impact Inputs'!W$8,$C137,0)</f>
        <v>0</v>
      </c>
      <c r="P137" s="125">
        <f ca="1">OFFSET('Impact Inputs'!X$8,$C137,0)</f>
        <v>0</v>
      </c>
      <c r="Q137" s="125">
        <f ca="1">OFFSET('Impact Inputs'!Y$8,$C137,0)</f>
        <v>0</v>
      </c>
      <c r="R137" s="125">
        <f ca="1">OFFSET('Impact Inputs'!Z$8,$C137,0)</f>
        <v>0</v>
      </c>
      <c r="S137" s="125">
        <f ca="1">OFFSET('Impact Inputs'!AA$8,$C137,0)</f>
        <v>0</v>
      </c>
      <c r="T137" s="125">
        <f ca="1">OFFSET('Impact Inputs'!AB$8,$C137,0)</f>
        <v>0</v>
      </c>
      <c r="U137" s="125">
        <f ca="1">OFFSET('Impact Inputs'!AC$8,$C137,0)</f>
        <v>0</v>
      </c>
      <c r="V137" s="125">
        <f ca="1">OFFSET('Impact Inputs'!AD$8,$C137,0)</f>
        <v>0</v>
      </c>
      <c r="W137" s="125">
        <f ca="1">OFFSET('Impact Inputs'!AE$8,$C137,0)</f>
        <v>0</v>
      </c>
      <c r="X137" s="125">
        <f ca="1">OFFSET('Impact Inputs'!AF$8,$C137,0)</f>
        <v>0</v>
      </c>
      <c r="Y137" s="125">
        <f ca="1">OFFSET('Impact Inputs'!AG$8,$C137,0)</f>
        <v>0</v>
      </c>
      <c r="Z137" s="125">
        <f ca="1">OFFSET('Impact Inputs'!AH$8,$C137,0)</f>
        <v>0</v>
      </c>
      <c r="AA137" s="125">
        <f ca="1">OFFSET('Impact Inputs'!AI$8,$C137,0)</f>
        <v>0</v>
      </c>
      <c r="AB137" s="125">
        <f ca="1">OFFSET('Impact Inputs'!AJ$8,$C137,0)</f>
        <v>0</v>
      </c>
      <c r="AC137" s="125">
        <f ca="1">OFFSET('Impact Inputs'!AK$8,$C137,0)</f>
        <v>0</v>
      </c>
      <c r="AD137" s="125">
        <f ca="1">OFFSET('Impact Inputs'!AL$8,$C137,0)</f>
        <v>0</v>
      </c>
      <c r="AE137" s="125">
        <f ca="1">OFFSET('Impact Inputs'!AM$8,$C137,0)</f>
        <v>0</v>
      </c>
      <c r="AF137" s="125">
        <f ca="1">OFFSET('Impact Inputs'!AN$8,$C137,0)</f>
        <v>0</v>
      </c>
      <c r="AG137" s="125">
        <f ca="1">OFFSET('Impact Inputs'!AO$8,$C137,0)</f>
        <v>0</v>
      </c>
      <c r="AH137" s="125">
        <f ca="1">OFFSET('Impact Inputs'!AP$8,$C137,0)</f>
        <v>0</v>
      </c>
      <c r="AI137" s="125">
        <f ca="1">OFFSET('Impact Inputs'!AQ$8,$C137,0)</f>
        <v>0</v>
      </c>
      <c r="AJ137" s="125">
        <f ca="1">OFFSET('Impact Inputs'!AR$8,$C137,0)</f>
        <v>0</v>
      </c>
      <c r="AK137" s="125">
        <f ca="1">OFFSET('Impact Inputs'!AS$8,$C137,0)</f>
        <v>0</v>
      </c>
      <c r="AL137" s="125">
        <f ca="1">OFFSET('Impact Inputs'!AT$8,$C137,0)</f>
        <v>0</v>
      </c>
      <c r="AM137" s="125">
        <f ca="1">OFFSET('Impact Inputs'!AU$8,$C137,0)</f>
        <v>0</v>
      </c>
      <c r="AN137" s="125">
        <f ca="1">OFFSET('Impact Inputs'!AV$8,$C137,0)</f>
        <v>0</v>
      </c>
      <c r="AO137" s="125">
        <f ca="1">OFFSET('Impact Inputs'!AW$8,$C137,0)</f>
        <v>0</v>
      </c>
      <c r="AP137" s="125">
        <f ca="1">OFFSET('Impact Inputs'!AX$8,$C137,0)</f>
        <v>0</v>
      </c>
      <c r="AQ137" s="125">
        <f ca="1">OFFSET('Impact Inputs'!AY$8,$C137,0)</f>
        <v>0</v>
      </c>
      <c r="AR137" s="125">
        <f ca="1">OFFSET('Impact Inputs'!AZ$8,$C137,0)</f>
        <v>0</v>
      </c>
      <c r="AS137" s="125">
        <f ca="1">OFFSET('Impact Inputs'!BA$8,$C137,0)</f>
        <v>0</v>
      </c>
      <c r="AT137" s="125">
        <f ca="1">OFFSET('Impact Inputs'!BB$8,$C137,0)</f>
        <v>0</v>
      </c>
      <c r="AU137" s="125">
        <f ca="1">OFFSET('Impact Inputs'!BC$8,$C137,0)</f>
        <v>0</v>
      </c>
      <c r="AV137" s="125">
        <f ca="1">OFFSET('Impact Inputs'!BD$8,$C137,0)</f>
        <v>0</v>
      </c>
      <c r="AW137" s="125">
        <f ca="1">OFFSET('Impact Inputs'!BE$8,$C137,0)</f>
        <v>0</v>
      </c>
      <c r="AX137" s="125">
        <f ca="1">OFFSET('Impact Inputs'!BF$8,$C137,0)</f>
        <v>0</v>
      </c>
      <c r="AY137" s="125">
        <f ca="1">OFFSET('Impact Inputs'!BG$8,$C137,0)</f>
        <v>0</v>
      </c>
      <c r="AZ137" s="125">
        <f ca="1">OFFSET('Impact Inputs'!BH$8,$C137,0)</f>
        <v>0</v>
      </c>
      <c r="BA137" s="125">
        <f ca="1">OFFSET('Impact Inputs'!BI$8,$C137,0)</f>
        <v>0</v>
      </c>
      <c r="BB137" s="125">
        <f ca="1">OFFSET('Impact Inputs'!BJ$8,$C137,0)</f>
        <v>0</v>
      </c>
      <c r="BC137" s="125">
        <f ca="1">OFFSET('Impact Inputs'!BK$8,$C137,0)</f>
        <v>0</v>
      </c>
      <c r="BD137" s="125">
        <f ca="1">OFFSET('Impact Inputs'!BL$8,$C137,0)</f>
        <v>0</v>
      </c>
      <c r="BE137" s="125">
        <f ca="1">OFFSET('Impact Inputs'!BM$8,$C137,0)</f>
        <v>0</v>
      </c>
      <c r="BF137" s="125">
        <f ca="1">OFFSET('Impact Inputs'!BN$8,$C137,0)</f>
        <v>0</v>
      </c>
      <c r="BG137" s="125">
        <f ca="1">OFFSET('Impact Inputs'!BO$8,$C137,0)</f>
        <v>0</v>
      </c>
      <c r="BH137" s="125">
        <f ca="1">OFFSET('Impact Inputs'!BP$8,$C137,0)</f>
        <v>0</v>
      </c>
    </row>
    <row r="138" spans="1:60">
      <c r="A138" s="104"/>
      <c r="B138" s="104"/>
      <c r="C138" s="106">
        <v>72</v>
      </c>
      <c r="D138" s="104"/>
      <c r="E138" s="104" t="str">
        <f ca="1">OFFSET('Impact Inputs'!A$6,C138,0)</f>
        <v>Impact 25</v>
      </c>
      <c r="F138" s="154" t="str">
        <f ca="1">OFFSET('Impact Inputs'!C$6,C138,0)</f>
        <v>-</v>
      </c>
      <c r="G138" s="104" t="str">
        <f ca="1">OFFSET('Impact Inputs'!E$6,C138,0)</f>
        <v>-</v>
      </c>
      <c r="H138" s="104"/>
      <c r="I138" s="104"/>
      <c r="J138" s="104"/>
      <c r="K138" s="125">
        <f ca="1">OFFSET('Impact Inputs'!S$8,$C138,0)</f>
        <v>0</v>
      </c>
      <c r="L138" s="125">
        <f ca="1">OFFSET('Impact Inputs'!T$8,$C138,0)</f>
        <v>0</v>
      </c>
      <c r="M138" s="125">
        <f ca="1">OFFSET('Impact Inputs'!U$8,$C138,0)</f>
        <v>0</v>
      </c>
      <c r="N138" s="125">
        <f ca="1">OFFSET('Impact Inputs'!V$8,$C138,0)</f>
        <v>0</v>
      </c>
      <c r="O138" s="125">
        <f ca="1">OFFSET('Impact Inputs'!W$8,$C138,0)</f>
        <v>0</v>
      </c>
      <c r="P138" s="125">
        <f ca="1">OFFSET('Impact Inputs'!X$8,$C138,0)</f>
        <v>0</v>
      </c>
      <c r="Q138" s="125">
        <f ca="1">OFFSET('Impact Inputs'!Y$8,$C138,0)</f>
        <v>0</v>
      </c>
      <c r="R138" s="125">
        <f ca="1">OFFSET('Impact Inputs'!Z$8,$C138,0)</f>
        <v>0</v>
      </c>
      <c r="S138" s="125">
        <f ca="1">OFFSET('Impact Inputs'!AA$8,$C138,0)</f>
        <v>0</v>
      </c>
      <c r="T138" s="125">
        <f ca="1">OFFSET('Impact Inputs'!AB$8,$C138,0)</f>
        <v>0</v>
      </c>
      <c r="U138" s="125">
        <f ca="1">OFFSET('Impact Inputs'!AC$8,$C138,0)</f>
        <v>0</v>
      </c>
      <c r="V138" s="125">
        <f ca="1">OFFSET('Impact Inputs'!AD$8,$C138,0)</f>
        <v>0</v>
      </c>
      <c r="W138" s="125">
        <f ca="1">OFFSET('Impact Inputs'!AE$8,$C138,0)</f>
        <v>0</v>
      </c>
      <c r="X138" s="125">
        <f ca="1">OFFSET('Impact Inputs'!AF$8,$C138,0)</f>
        <v>0</v>
      </c>
      <c r="Y138" s="125">
        <f ca="1">OFFSET('Impact Inputs'!AG$8,$C138,0)</f>
        <v>0</v>
      </c>
      <c r="Z138" s="125">
        <f ca="1">OFFSET('Impact Inputs'!AH$8,$C138,0)</f>
        <v>0</v>
      </c>
      <c r="AA138" s="125">
        <f ca="1">OFFSET('Impact Inputs'!AI$8,$C138,0)</f>
        <v>0</v>
      </c>
      <c r="AB138" s="125">
        <f ca="1">OFFSET('Impact Inputs'!AJ$8,$C138,0)</f>
        <v>0</v>
      </c>
      <c r="AC138" s="125">
        <f ca="1">OFFSET('Impact Inputs'!AK$8,$C138,0)</f>
        <v>0</v>
      </c>
      <c r="AD138" s="125">
        <f ca="1">OFFSET('Impact Inputs'!AL$8,$C138,0)</f>
        <v>0</v>
      </c>
      <c r="AE138" s="125">
        <f ca="1">OFFSET('Impact Inputs'!AM$8,$C138,0)</f>
        <v>0</v>
      </c>
      <c r="AF138" s="125">
        <f ca="1">OFFSET('Impact Inputs'!AN$8,$C138,0)</f>
        <v>0</v>
      </c>
      <c r="AG138" s="125">
        <f ca="1">OFFSET('Impact Inputs'!AO$8,$C138,0)</f>
        <v>0</v>
      </c>
      <c r="AH138" s="125">
        <f ca="1">OFFSET('Impact Inputs'!AP$8,$C138,0)</f>
        <v>0</v>
      </c>
      <c r="AI138" s="125">
        <f ca="1">OFFSET('Impact Inputs'!AQ$8,$C138,0)</f>
        <v>0</v>
      </c>
      <c r="AJ138" s="125">
        <f ca="1">OFFSET('Impact Inputs'!AR$8,$C138,0)</f>
        <v>0</v>
      </c>
      <c r="AK138" s="125">
        <f ca="1">OFFSET('Impact Inputs'!AS$8,$C138,0)</f>
        <v>0</v>
      </c>
      <c r="AL138" s="125">
        <f ca="1">OFFSET('Impact Inputs'!AT$8,$C138,0)</f>
        <v>0</v>
      </c>
      <c r="AM138" s="125">
        <f ca="1">OFFSET('Impact Inputs'!AU$8,$C138,0)</f>
        <v>0</v>
      </c>
      <c r="AN138" s="125">
        <f ca="1">OFFSET('Impact Inputs'!AV$8,$C138,0)</f>
        <v>0</v>
      </c>
      <c r="AO138" s="125">
        <f ca="1">OFFSET('Impact Inputs'!AW$8,$C138,0)</f>
        <v>0</v>
      </c>
      <c r="AP138" s="125">
        <f ca="1">OFFSET('Impact Inputs'!AX$8,$C138,0)</f>
        <v>0</v>
      </c>
      <c r="AQ138" s="125">
        <f ca="1">OFFSET('Impact Inputs'!AY$8,$C138,0)</f>
        <v>0</v>
      </c>
      <c r="AR138" s="125">
        <f ca="1">OFFSET('Impact Inputs'!AZ$8,$C138,0)</f>
        <v>0</v>
      </c>
      <c r="AS138" s="125">
        <f ca="1">OFFSET('Impact Inputs'!BA$8,$C138,0)</f>
        <v>0</v>
      </c>
      <c r="AT138" s="125">
        <f ca="1">OFFSET('Impact Inputs'!BB$8,$C138,0)</f>
        <v>0</v>
      </c>
      <c r="AU138" s="125">
        <f ca="1">OFFSET('Impact Inputs'!BC$8,$C138,0)</f>
        <v>0</v>
      </c>
      <c r="AV138" s="125">
        <f ca="1">OFFSET('Impact Inputs'!BD$8,$C138,0)</f>
        <v>0</v>
      </c>
      <c r="AW138" s="125">
        <f ca="1">OFFSET('Impact Inputs'!BE$8,$C138,0)</f>
        <v>0</v>
      </c>
      <c r="AX138" s="125">
        <f ca="1">OFFSET('Impact Inputs'!BF$8,$C138,0)</f>
        <v>0</v>
      </c>
      <c r="AY138" s="125">
        <f ca="1">OFFSET('Impact Inputs'!BG$8,$C138,0)</f>
        <v>0</v>
      </c>
      <c r="AZ138" s="125">
        <f ca="1">OFFSET('Impact Inputs'!BH$8,$C138,0)</f>
        <v>0</v>
      </c>
      <c r="BA138" s="125">
        <f ca="1">OFFSET('Impact Inputs'!BI$8,$C138,0)</f>
        <v>0</v>
      </c>
      <c r="BB138" s="125">
        <f ca="1">OFFSET('Impact Inputs'!BJ$8,$C138,0)</f>
        <v>0</v>
      </c>
      <c r="BC138" s="125">
        <f ca="1">OFFSET('Impact Inputs'!BK$8,$C138,0)</f>
        <v>0</v>
      </c>
      <c r="BD138" s="125">
        <f ca="1">OFFSET('Impact Inputs'!BL$8,$C138,0)</f>
        <v>0</v>
      </c>
      <c r="BE138" s="125">
        <f ca="1">OFFSET('Impact Inputs'!BM$8,$C138,0)</f>
        <v>0</v>
      </c>
      <c r="BF138" s="125">
        <f ca="1">OFFSET('Impact Inputs'!BN$8,$C138,0)</f>
        <v>0</v>
      </c>
      <c r="BG138" s="125">
        <f ca="1">OFFSET('Impact Inputs'!BO$8,$C138,0)</f>
        <v>0</v>
      </c>
      <c r="BH138" s="125">
        <f ca="1">OFFSET('Impact Inputs'!BP$8,$C138,0)</f>
        <v>0</v>
      </c>
    </row>
    <row r="139" spans="1:60">
      <c r="A139" s="104"/>
      <c r="B139" s="104"/>
      <c r="C139" s="104">
        <v>75</v>
      </c>
      <c r="D139" s="104"/>
      <c r="E139" s="104" t="str">
        <f ca="1">OFFSET('Impact Inputs'!A$6,C139,0)</f>
        <v>Impact 26</v>
      </c>
      <c r="F139" s="154" t="str">
        <f ca="1">OFFSET('Impact Inputs'!C$6,C139,0)</f>
        <v>-</v>
      </c>
      <c r="G139" s="104" t="str">
        <f ca="1">OFFSET('Impact Inputs'!E$6,C139,0)</f>
        <v>-</v>
      </c>
      <c r="H139" s="104"/>
      <c r="I139" s="104"/>
      <c r="J139" s="104"/>
      <c r="K139" s="125">
        <f ca="1">OFFSET('Impact Inputs'!S$8,$C139,0)</f>
        <v>0</v>
      </c>
      <c r="L139" s="125">
        <f ca="1">OFFSET('Impact Inputs'!T$8,$C139,0)</f>
        <v>0</v>
      </c>
      <c r="M139" s="125">
        <f ca="1">OFFSET('Impact Inputs'!U$8,$C139,0)</f>
        <v>0</v>
      </c>
      <c r="N139" s="125">
        <f ca="1">OFFSET('Impact Inputs'!V$8,$C139,0)</f>
        <v>0</v>
      </c>
      <c r="O139" s="125">
        <f ca="1">OFFSET('Impact Inputs'!W$8,$C139,0)</f>
        <v>0</v>
      </c>
      <c r="P139" s="125">
        <f ca="1">OFFSET('Impact Inputs'!X$8,$C139,0)</f>
        <v>0</v>
      </c>
      <c r="Q139" s="125">
        <f ca="1">OFFSET('Impact Inputs'!Y$8,$C139,0)</f>
        <v>0</v>
      </c>
      <c r="R139" s="125">
        <f ca="1">OFFSET('Impact Inputs'!Z$8,$C139,0)</f>
        <v>0</v>
      </c>
      <c r="S139" s="125">
        <f ca="1">OFFSET('Impact Inputs'!AA$8,$C139,0)</f>
        <v>0</v>
      </c>
      <c r="T139" s="125">
        <f ca="1">OFFSET('Impact Inputs'!AB$8,$C139,0)</f>
        <v>0</v>
      </c>
      <c r="U139" s="125">
        <f ca="1">OFFSET('Impact Inputs'!AC$8,$C139,0)</f>
        <v>0</v>
      </c>
      <c r="V139" s="125">
        <f ca="1">OFFSET('Impact Inputs'!AD$8,$C139,0)</f>
        <v>0</v>
      </c>
      <c r="W139" s="125">
        <f ca="1">OFFSET('Impact Inputs'!AE$8,$C139,0)</f>
        <v>0</v>
      </c>
      <c r="X139" s="125">
        <f ca="1">OFFSET('Impact Inputs'!AF$8,$C139,0)</f>
        <v>0</v>
      </c>
      <c r="Y139" s="125">
        <f ca="1">OFFSET('Impact Inputs'!AG$8,$C139,0)</f>
        <v>0</v>
      </c>
      <c r="Z139" s="125">
        <f ca="1">OFFSET('Impact Inputs'!AH$8,$C139,0)</f>
        <v>0</v>
      </c>
      <c r="AA139" s="125">
        <f ca="1">OFFSET('Impact Inputs'!AI$8,$C139,0)</f>
        <v>0</v>
      </c>
      <c r="AB139" s="125">
        <f ca="1">OFFSET('Impact Inputs'!AJ$8,$C139,0)</f>
        <v>0</v>
      </c>
      <c r="AC139" s="125">
        <f ca="1">OFFSET('Impact Inputs'!AK$8,$C139,0)</f>
        <v>0</v>
      </c>
      <c r="AD139" s="125">
        <f ca="1">OFFSET('Impact Inputs'!AL$8,$C139,0)</f>
        <v>0</v>
      </c>
      <c r="AE139" s="125">
        <f ca="1">OFFSET('Impact Inputs'!AM$8,$C139,0)</f>
        <v>0</v>
      </c>
      <c r="AF139" s="125">
        <f ca="1">OFFSET('Impact Inputs'!AN$8,$C139,0)</f>
        <v>0</v>
      </c>
      <c r="AG139" s="125">
        <f ca="1">OFFSET('Impact Inputs'!AO$8,$C139,0)</f>
        <v>0</v>
      </c>
      <c r="AH139" s="125">
        <f ca="1">OFFSET('Impact Inputs'!AP$8,$C139,0)</f>
        <v>0</v>
      </c>
      <c r="AI139" s="125">
        <f ca="1">OFFSET('Impact Inputs'!AQ$8,$C139,0)</f>
        <v>0</v>
      </c>
      <c r="AJ139" s="125">
        <f ca="1">OFFSET('Impact Inputs'!AR$8,$C139,0)</f>
        <v>0</v>
      </c>
      <c r="AK139" s="125">
        <f ca="1">OFFSET('Impact Inputs'!AS$8,$C139,0)</f>
        <v>0</v>
      </c>
      <c r="AL139" s="125">
        <f ca="1">OFFSET('Impact Inputs'!AT$8,$C139,0)</f>
        <v>0</v>
      </c>
      <c r="AM139" s="125">
        <f ca="1">OFFSET('Impact Inputs'!AU$8,$C139,0)</f>
        <v>0</v>
      </c>
      <c r="AN139" s="125">
        <f ca="1">OFFSET('Impact Inputs'!AV$8,$C139,0)</f>
        <v>0</v>
      </c>
      <c r="AO139" s="125">
        <f ca="1">OFFSET('Impact Inputs'!AW$8,$C139,0)</f>
        <v>0</v>
      </c>
      <c r="AP139" s="125">
        <f ca="1">OFFSET('Impact Inputs'!AX$8,$C139,0)</f>
        <v>0</v>
      </c>
      <c r="AQ139" s="125">
        <f ca="1">OFFSET('Impact Inputs'!AY$8,$C139,0)</f>
        <v>0</v>
      </c>
      <c r="AR139" s="125">
        <f ca="1">OFFSET('Impact Inputs'!AZ$8,$C139,0)</f>
        <v>0</v>
      </c>
      <c r="AS139" s="125">
        <f ca="1">OFFSET('Impact Inputs'!BA$8,$C139,0)</f>
        <v>0</v>
      </c>
      <c r="AT139" s="125">
        <f ca="1">OFFSET('Impact Inputs'!BB$8,$C139,0)</f>
        <v>0</v>
      </c>
      <c r="AU139" s="125">
        <f ca="1">OFFSET('Impact Inputs'!BC$8,$C139,0)</f>
        <v>0</v>
      </c>
      <c r="AV139" s="125">
        <f ca="1">OFFSET('Impact Inputs'!BD$8,$C139,0)</f>
        <v>0</v>
      </c>
      <c r="AW139" s="125">
        <f ca="1">OFFSET('Impact Inputs'!BE$8,$C139,0)</f>
        <v>0</v>
      </c>
      <c r="AX139" s="125">
        <f ca="1">OFFSET('Impact Inputs'!BF$8,$C139,0)</f>
        <v>0</v>
      </c>
      <c r="AY139" s="125">
        <f ca="1">OFFSET('Impact Inputs'!BG$8,$C139,0)</f>
        <v>0</v>
      </c>
      <c r="AZ139" s="125">
        <f ca="1">OFFSET('Impact Inputs'!BH$8,$C139,0)</f>
        <v>0</v>
      </c>
      <c r="BA139" s="125">
        <f ca="1">OFFSET('Impact Inputs'!BI$8,$C139,0)</f>
        <v>0</v>
      </c>
      <c r="BB139" s="125">
        <f ca="1">OFFSET('Impact Inputs'!BJ$8,$C139,0)</f>
        <v>0</v>
      </c>
      <c r="BC139" s="125">
        <f ca="1">OFFSET('Impact Inputs'!BK$8,$C139,0)</f>
        <v>0</v>
      </c>
      <c r="BD139" s="125">
        <f ca="1">OFFSET('Impact Inputs'!BL$8,$C139,0)</f>
        <v>0</v>
      </c>
      <c r="BE139" s="125">
        <f ca="1">OFFSET('Impact Inputs'!BM$8,$C139,0)</f>
        <v>0</v>
      </c>
      <c r="BF139" s="125">
        <f ca="1">OFFSET('Impact Inputs'!BN$8,$C139,0)</f>
        <v>0</v>
      </c>
      <c r="BG139" s="125">
        <f ca="1">OFFSET('Impact Inputs'!BO$8,$C139,0)</f>
        <v>0</v>
      </c>
      <c r="BH139" s="125">
        <f ca="1">OFFSET('Impact Inputs'!BP$8,$C139,0)</f>
        <v>0</v>
      </c>
    </row>
    <row r="140" spans="1:60">
      <c r="A140" s="104"/>
      <c r="B140" s="104"/>
      <c r="C140" s="106">
        <v>78</v>
      </c>
      <c r="D140" s="104"/>
      <c r="E140" s="104" t="str">
        <f ca="1">OFFSET('Impact Inputs'!A$6,C140,0)</f>
        <v>Impact 27</v>
      </c>
      <c r="F140" s="154" t="str">
        <f ca="1">OFFSET('Impact Inputs'!C$6,C140,0)</f>
        <v>-</v>
      </c>
      <c r="G140" s="104" t="str">
        <f ca="1">OFFSET('Impact Inputs'!E$6,C140,0)</f>
        <v>-</v>
      </c>
      <c r="H140" s="104"/>
      <c r="I140" s="104"/>
      <c r="J140" s="104"/>
      <c r="K140" s="125">
        <f ca="1">OFFSET('Impact Inputs'!S$8,$C140,0)</f>
        <v>0</v>
      </c>
      <c r="L140" s="125">
        <f ca="1">OFFSET('Impact Inputs'!T$8,$C140,0)</f>
        <v>0</v>
      </c>
      <c r="M140" s="125">
        <f ca="1">OFFSET('Impact Inputs'!U$8,$C140,0)</f>
        <v>0</v>
      </c>
      <c r="N140" s="125">
        <f ca="1">OFFSET('Impact Inputs'!V$8,$C140,0)</f>
        <v>0</v>
      </c>
      <c r="O140" s="125">
        <f ca="1">OFFSET('Impact Inputs'!W$8,$C140,0)</f>
        <v>0</v>
      </c>
      <c r="P140" s="125">
        <f ca="1">OFFSET('Impact Inputs'!X$8,$C140,0)</f>
        <v>0</v>
      </c>
      <c r="Q140" s="125">
        <f ca="1">OFFSET('Impact Inputs'!Y$8,$C140,0)</f>
        <v>0</v>
      </c>
      <c r="R140" s="125">
        <f ca="1">OFFSET('Impact Inputs'!Z$8,$C140,0)</f>
        <v>0</v>
      </c>
      <c r="S140" s="125">
        <f ca="1">OFFSET('Impact Inputs'!AA$8,$C140,0)</f>
        <v>0</v>
      </c>
      <c r="T140" s="125">
        <f ca="1">OFFSET('Impact Inputs'!AB$8,$C140,0)</f>
        <v>0</v>
      </c>
      <c r="U140" s="125">
        <f ca="1">OFFSET('Impact Inputs'!AC$8,$C140,0)</f>
        <v>0</v>
      </c>
      <c r="V140" s="125">
        <f ca="1">OFFSET('Impact Inputs'!AD$8,$C140,0)</f>
        <v>0</v>
      </c>
      <c r="W140" s="125">
        <f ca="1">OFFSET('Impact Inputs'!AE$8,$C140,0)</f>
        <v>0</v>
      </c>
      <c r="X140" s="125">
        <f ca="1">OFFSET('Impact Inputs'!AF$8,$C140,0)</f>
        <v>0</v>
      </c>
      <c r="Y140" s="125">
        <f ca="1">OFFSET('Impact Inputs'!AG$8,$C140,0)</f>
        <v>0</v>
      </c>
      <c r="Z140" s="125">
        <f ca="1">OFFSET('Impact Inputs'!AH$8,$C140,0)</f>
        <v>0</v>
      </c>
      <c r="AA140" s="125">
        <f ca="1">OFFSET('Impact Inputs'!AI$8,$C140,0)</f>
        <v>0</v>
      </c>
      <c r="AB140" s="125">
        <f ca="1">OFFSET('Impact Inputs'!AJ$8,$C140,0)</f>
        <v>0</v>
      </c>
      <c r="AC140" s="125">
        <f ca="1">OFFSET('Impact Inputs'!AK$8,$C140,0)</f>
        <v>0</v>
      </c>
      <c r="AD140" s="125">
        <f ca="1">OFFSET('Impact Inputs'!AL$8,$C140,0)</f>
        <v>0</v>
      </c>
      <c r="AE140" s="125">
        <f ca="1">OFFSET('Impact Inputs'!AM$8,$C140,0)</f>
        <v>0</v>
      </c>
      <c r="AF140" s="125">
        <f ca="1">OFFSET('Impact Inputs'!AN$8,$C140,0)</f>
        <v>0</v>
      </c>
      <c r="AG140" s="125">
        <f ca="1">OFFSET('Impact Inputs'!AO$8,$C140,0)</f>
        <v>0</v>
      </c>
      <c r="AH140" s="125">
        <f ca="1">OFFSET('Impact Inputs'!AP$8,$C140,0)</f>
        <v>0</v>
      </c>
      <c r="AI140" s="125">
        <f ca="1">OFFSET('Impact Inputs'!AQ$8,$C140,0)</f>
        <v>0</v>
      </c>
      <c r="AJ140" s="125">
        <f ca="1">OFFSET('Impact Inputs'!AR$8,$C140,0)</f>
        <v>0</v>
      </c>
      <c r="AK140" s="125">
        <f ca="1">OFFSET('Impact Inputs'!AS$8,$C140,0)</f>
        <v>0</v>
      </c>
      <c r="AL140" s="125">
        <f ca="1">OFFSET('Impact Inputs'!AT$8,$C140,0)</f>
        <v>0</v>
      </c>
      <c r="AM140" s="125">
        <f ca="1">OFFSET('Impact Inputs'!AU$8,$C140,0)</f>
        <v>0</v>
      </c>
      <c r="AN140" s="125">
        <f ca="1">OFFSET('Impact Inputs'!AV$8,$C140,0)</f>
        <v>0</v>
      </c>
      <c r="AO140" s="125">
        <f ca="1">OFFSET('Impact Inputs'!AW$8,$C140,0)</f>
        <v>0</v>
      </c>
      <c r="AP140" s="125">
        <f ca="1">OFFSET('Impact Inputs'!AX$8,$C140,0)</f>
        <v>0</v>
      </c>
      <c r="AQ140" s="125">
        <f ca="1">OFFSET('Impact Inputs'!AY$8,$C140,0)</f>
        <v>0</v>
      </c>
      <c r="AR140" s="125">
        <f ca="1">OFFSET('Impact Inputs'!AZ$8,$C140,0)</f>
        <v>0</v>
      </c>
      <c r="AS140" s="125">
        <f ca="1">OFFSET('Impact Inputs'!BA$8,$C140,0)</f>
        <v>0</v>
      </c>
      <c r="AT140" s="125">
        <f ca="1">OFFSET('Impact Inputs'!BB$8,$C140,0)</f>
        <v>0</v>
      </c>
      <c r="AU140" s="125">
        <f ca="1">OFFSET('Impact Inputs'!BC$8,$C140,0)</f>
        <v>0</v>
      </c>
      <c r="AV140" s="125">
        <f ca="1">OFFSET('Impact Inputs'!BD$8,$C140,0)</f>
        <v>0</v>
      </c>
      <c r="AW140" s="125">
        <f ca="1">OFFSET('Impact Inputs'!BE$8,$C140,0)</f>
        <v>0</v>
      </c>
      <c r="AX140" s="125">
        <f ca="1">OFFSET('Impact Inputs'!BF$8,$C140,0)</f>
        <v>0</v>
      </c>
      <c r="AY140" s="125">
        <f ca="1">OFFSET('Impact Inputs'!BG$8,$C140,0)</f>
        <v>0</v>
      </c>
      <c r="AZ140" s="125">
        <f ca="1">OFFSET('Impact Inputs'!BH$8,$C140,0)</f>
        <v>0</v>
      </c>
      <c r="BA140" s="125">
        <f ca="1">OFFSET('Impact Inputs'!BI$8,$C140,0)</f>
        <v>0</v>
      </c>
      <c r="BB140" s="125">
        <f ca="1">OFFSET('Impact Inputs'!BJ$8,$C140,0)</f>
        <v>0</v>
      </c>
      <c r="BC140" s="125">
        <f ca="1">OFFSET('Impact Inputs'!BK$8,$C140,0)</f>
        <v>0</v>
      </c>
      <c r="BD140" s="125">
        <f ca="1">OFFSET('Impact Inputs'!BL$8,$C140,0)</f>
        <v>0</v>
      </c>
      <c r="BE140" s="125">
        <f ca="1">OFFSET('Impact Inputs'!BM$8,$C140,0)</f>
        <v>0</v>
      </c>
      <c r="BF140" s="125">
        <f ca="1">OFFSET('Impact Inputs'!BN$8,$C140,0)</f>
        <v>0</v>
      </c>
      <c r="BG140" s="125">
        <f ca="1">OFFSET('Impact Inputs'!BO$8,$C140,0)</f>
        <v>0</v>
      </c>
      <c r="BH140" s="125">
        <f ca="1">OFFSET('Impact Inputs'!BP$8,$C140,0)</f>
        <v>0</v>
      </c>
    </row>
    <row r="141" spans="1:60">
      <c r="A141" s="104"/>
      <c r="B141" s="104"/>
      <c r="C141" s="104">
        <v>81</v>
      </c>
      <c r="D141" s="104"/>
      <c r="E141" s="104" t="str">
        <f ca="1">OFFSET('Impact Inputs'!A$6,C141,0)</f>
        <v>Impact 28</v>
      </c>
      <c r="F141" s="154" t="str">
        <f ca="1">OFFSET('Impact Inputs'!C$6,C141,0)</f>
        <v>-</v>
      </c>
      <c r="G141" s="104" t="str">
        <f ca="1">OFFSET('Impact Inputs'!E$6,C141,0)</f>
        <v>-</v>
      </c>
      <c r="H141" s="104"/>
      <c r="I141" s="104"/>
      <c r="J141" s="104"/>
      <c r="K141" s="125">
        <f ca="1">OFFSET('Impact Inputs'!S$8,$C141,0)</f>
        <v>0</v>
      </c>
      <c r="L141" s="125">
        <f ca="1">OFFSET('Impact Inputs'!T$8,$C141,0)</f>
        <v>0</v>
      </c>
      <c r="M141" s="125">
        <f ca="1">OFFSET('Impact Inputs'!U$8,$C141,0)</f>
        <v>0</v>
      </c>
      <c r="N141" s="125">
        <f ca="1">OFFSET('Impact Inputs'!V$8,$C141,0)</f>
        <v>0</v>
      </c>
      <c r="O141" s="125">
        <f ca="1">OFFSET('Impact Inputs'!W$8,$C141,0)</f>
        <v>0</v>
      </c>
      <c r="P141" s="125">
        <f ca="1">OFFSET('Impact Inputs'!X$8,$C141,0)</f>
        <v>0</v>
      </c>
      <c r="Q141" s="125">
        <f ca="1">OFFSET('Impact Inputs'!Y$8,$C141,0)</f>
        <v>0</v>
      </c>
      <c r="R141" s="125">
        <f ca="1">OFFSET('Impact Inputs'!Z$8,$C141,0)</f>
        <v>0</v>
      </c>
      <c r="S141" s="125">
        <f ca="1">OFFSET('Impact Inputs'!AA$8,$C141,0)</f>
        <v>0</v>
      </c>
      <c r="T141" s="125">
        <f ca="1">OFFSET('Impact Inputs'!AB$8,$C141,0)</f>
        <v>0</v>
      </c>
      <c r="U141" s="125">
        <f ca="1">OFFSET('Impact Inputs'!AC$8,$C141,0)</f>
        <v>0</v>
      </c>
      <c r="V141" s="125">
        <f ca="1">OFFSET('Impact Inputs'!AD$8,$C141,0)</f>
        <v>0</v>
      </c>
      <c r="W141" s="125">
        <f ca="1">OFFSET('Impact Inputs'!AE$8,$C141,0)</f>
        <v>0</v>
      </c>
      <c r="X141" s="125">
        <f ca="1">OFFSET('Impact Inputs'!AF$8,$C141,0)</f>
        <v>0</v>
      </c>
      <c r="Y141" s="125">
        <f ca="1">OFFSET('Impact Inputs'!AG$8,$C141,0)</f>
        <v>0</v>
      </c>
      <c r="Z141" s="125">
        <f ca="1">OFFSET('Impact Inputs'!AH$8,$C141,0)</f>
        <v>0</v>
      </c>
      <c r="AA141" s="125">
        <f ca="1">OFFSET('Impact Inputs'!AI$8,$C141,0)</f>
        <v>0</v>
      </c>
      <c r="AB141" s="125">
        <f ca="1">OFFSET('Impact Inputs'!AJ$8,$C141,0)</f>
        <v>0</v>
      </c>
      <c r="AC141" s="125">
        <f ca="1">OFFSET('Impact Inputs'!AK$8,$C141,0)</f>
        <v>0</v>
      </c>
      <c r="AD141" s="125">
        <f ca="1">OFFSET('Impact Inputs'!AL$8,$C141,0)</f>
        <v>0</v>
      </c>
      <c r="AE141" s="125">
        <f ca="1">OFFSET('Impact Inputs'!AM$8,$C141,0)</f>
        <v>0</v>
      </c>
      <c r="AF141" s="125">
        <f ca="1">OFFSET('Impact Inputs'!AN$8,$C141,0)</f>
        <v>0</v>
      </c>
      <c r="AG141" s="125">
        <f ca="1">OFFSET('Impact Inputs'!AO$8,$C141,0)</f>
        <v>0</v>
      </c>
      <c r="AH141" s="125">
        <f ca="1">OFFSET('Impact Inputs'!AP$8,$C141,0)</f>
        <v>0</v>
      </c>
      <c r="AI141" s="125">
        <f ca="1">OFFSET('Impact Inputs'!AQ$8,$C141,0)</f>
        <v>0</v>
      </c>
      <c r="AJ141" s="125">
        <f ca="1">OFFSET('Impact Inputs'!AR$8,$C141,0)</f>
        <v>0</v>
      </c>
      <c r="AK141" s="125">
        <f ca="1">OFFSET('Impact Inputs'!AS$8,$C141,0)</f>
        <v>0</v>
      </c>
      <c r="AL141" s="125">
        <f ca="1">OFFSET('Impact Inputs'!AT$8,$C141,0)</f>
        <v>0</v>
      </c>
      <c r="AM141" s="125">
        <f ca="1">OFFSET('Impact Inputs'!AU$8,$C141,0)</f>
        <v>0</v>
      </c>
      <c r="AN141" s="125">
        <f ca="1">OFFSET('Impact Inputs'!AV$8,$C141,0)</f>
        <v>0</v>
      </c>
      <c r="AO141" s="125">
        <f ca="1">OFFSET('Impact Inputs'!AW$8,$C141,0)</f>
        <v>0</v>
      </c>
      <c r="AP141" s="125">
        <f ca="1">OFFSET('Impact Inputs'!AX$8,$C141,0)</f>
        <v>0</v>
      </c>
      <c r="AQ141" s="125">
        <f ca="1">OFFSET('Impact Inputs'!AY$8,$C141,0)</f>
        <v>0</v>
      </c>
      <c r="AR141" s="125">
        <f ca="1">OFFSET('Impact Inputs'!AZ$8,$C141,0)</f>
        <v>0</v>
      </c>
      <c r="AS141" s="125">
        <f ca="1">OFFSET('Impact Inputs'!BA$8,$C141,0)</f>
        <v>0</v>
      </c>
      <c r="AT141" s="125">
        <f ca="1">OFFSET('Impact Inputs'!BB$8,$C141,0)</f>
        <v>0</v>
      </c>
      <c r="AU141" s="125">
        <f ca="1">OFFSET('Impact Inputs'!BC$8,$C141,0)</f>
        <v>0</v>
      </c>
      <c r="AV141" s="125">
        <f ca="1">OFFSET('Impact Inputs'!BD$8,$C141,0)</f>
        <v>0</v>
      </c>
      <c r="AW141" s="125">
        <f ca="1">OFFSET('Impact Inputs'!BE$8,$C141,0)</f>
        <v>0</v>
      </c>
      <c r="AX141" s="125">
        <f ca="1">OFFSET('Impact Inputs'!BF$8,$C141,0)</f>
        <v>0</v>
      </c>
      <c r="AY141" s="125">
        <f ca="1">OFFSET('Impact Inputs'!BG$8,$C141,0)</f>
        <v>0</v>
      </c>
      <c r="AZ141" s="125">
        <f ca="1">OFFSET('Impact Inputs'!BH$8,$C141,0)</f>
        <v>0</v>
      </c>
      <c r="BA141" s="125">
        <f ca="1">OFFSET('Impact Inputs'!BI$8,$C141,0)</f>
        <v>0</v>
      </c>
      <c r="BB141" s="125">
        <f ca="1">OFFSET('Impact Inputs'!BJ$8,$C141,0)</f>
        <v>0</v>
      </c>
      <c r="BC141" s="125">
        <f ca="1">OFFSET('Impact Inputs'!BK$8,$C141,0)</f>
        <v>0</v>
      </c>
      <c r="BD141" s="125">
        <f ca="1">OFFSET('Impact Inputs'!BL$8,$C141,0)</f>
        <v>0</v>
      </c>
      <c r="BE141" s="125">
        <f ca="1">OFFSET('Impact Inputs'!BM$8,$C141,0)</f>
        <v>0</v>
      </c>
      <c r="BF141" s="125">
        <f ca="1">OFFSET('Impact Inputs'!BN$8,$C141,0)</f>
        <v>0</v>
      </c>
      <c r="BG141" s="125">
        <f ca="1">OFFSET('Impact Inputs'!BO$8,$C141,0)</f>
        <v>0</v>
      </c>
      <c r="BH141" s="125">
        <f ca="1">OFFSET('Impact Inputs'!BP$8,$C141,0)</f>
        <v>0</v>
      </c>
    </row>
    <row r="142" spans="1:60">
      <c r="A142" s="104"/>
      <c r="B142" s="104"/>
      <c r="C142" s="106">
        <v>84</v>
      </c>
      <c r="D142" s="104"/>
      <c r="E142" s="104" t="str">
        <f ca="1">OFFSET('Impact Inputs'!A$6,C142,0)</f>
        <v>Impact 29</v>
      </c>
      <c r="F142" s="154" t="str">
        <f ca="1">OFFSET('Impact Inputs'!C$6,C142,0)</f>
        <v>-</v>
      </c>
      <c r="G142" s="104" t="str">
        <f ca="1">OFFSET('Impact Inputs'!E$6,C142,0)</f>
        <v>-</v>
      </c>
      <c r="H142" s="104"/>
      <c r="I142" s="104"/>
      <c r="J142" s="104"/>
      <c r="K142" s="125">
        <f ca="1">OFFSET('Impact Inputs'!S$8,$C142,0)</f>
        <v>0</v>
      </c>
      <c r="L142" s="125">
        <f ca="1">OFFSET('Impact Inputs'!T$8,$C142,0)</f>
        <v>0</v>
      </c>
      <c r="M142" s="125">
        <f ca="1">OFFSET('Impact Inputs'!U$8,$C142,0)</f>
        <v>0</v>
      </c>
      <c r="N142" s="125">
        <f ca="1">OFFSET('Impact Inputs'!V$8,$C142,0)</f>
        <v>0</v>
      </c>
      <c r="O142" s="125">
        <f ca="1">OFFSET('Impact Inputs'!W$8,$C142,0)</f>
        <v>0</v>
      </c>
      <c r="P142" s="125">
        <f ca="1">OFFSET('Impact Inputs'!X$8,$C142,0)</f>
        <v>0</v>
      </c>
      <c r="Q142" s="125">
        <f ca="1">OFFSET('Impact Inputs'!Y$8,$C142,0)</f>
        <v>0</v>
      </c>
      <c r="R142" s="125">
        <f ca="1">OFFSET('Impact Inputs'!Z$8,$C142,0)</f>
        <v>0</v>
      </c>
      <c r="S142" s="125">
        <f ca="1">OFFSET('Impact Inputs'!AA$8,$C142,0)</f>
        <v>0</v>
      </c>
      <c r="T142" s="125">
        <f ca="1">OFFSET('Impact Inputs'!AB$8,$C142,0)</f>
        <v>0</v>
      </c>
      <c r="U142" s="125">
        <f ca="1">OFFSET('Impact Inputs'!AC$8,$C142,0)</f>
        <v>0</v>
      </c>
      <c r="V142" s="125">
        <f ca="1">OFFSET('Impact Inputs'!AD$8,$C142,0)</f>
        <v>0</v>
      </c>
      <c r="W142" s="125">
        <f ca="1">OFFSET('Impact Inputs'!AE$8,$C142,0)</f>
        <v>0</v>
      </c>
      <c r="X142" s="125">
        <f ca="1">OFFSET('Impact Inputs'!AF$8,$C142,0)</f>
        <v>0</v>
      </c>
      <c r="Y142" s="125">
        <f ca="1">OFFSET('Impact Inputs'!AG$8,$C142,0)</f>
        <v>0</v>
      </c>
      <c r="Z142" s="125">
        <f ca="1">OFFSET('Impact Inputs'!AH$8,$C142,0)</f>
        <v>0</v>
      </c>
      <c r="AA142" s="125">
        <f ca="1">OFFSET('Impact Inputs'!AI$8,$C142,0)</f>
        <v>0</v>
      </c>
      <c r="AB142" s="125">
        <f ca="1">OFFSET('Impact Inputs'!AJ$8,$C142,0)</f>
        <v>0</v>
      </c>
      <c r="AC142" s="125">
        <f ca="1">OFFSET('Impact Inputs'!AK$8,$C142,0)</f>
        <v>0</v>
      </c>
      <c r="AD142" s="125">
        <f ca="1">OFFSET('Impact Inputs'!AL$8,$C142,0)</f>
        <v>0</v>
      </c>
      <c r="AE142" s="125">
        <f ca="1">OFFSET('Impact Inputs'!AM$8,$C142,0)</f>
        <v>0</v>
      </c>
      <c r="AF142" s="125">
        <f ca="1">OFFSET('Impact Inputs'!AN$8,$C142,0)</f>
        <v>0</v>
      </c>
      <c r="AG142" s="125">
        <f ca="1">OFFSET('Impact Inputs'!AO$8,$C142,0)</f>
        <v>0</v>
      </c>
      <c r="AH142" s="125">
        <f ca="1">OFFSET('Impact Inputs'!AP$8,$C142,0)</f>
        <v>0</v>
      </c>
      <c r="AI142" s="125">
        <f ca="1">OFFSET('Impact Inputs'!AQ$8,$C142,0)</f>
        <v>0</v>
      </c>
      <c r="AJ142" s="125">
        <f ca="1">OFFSET('Impact Inputs'!AR$8,$C142,0)</f>
        <v>0</v>
      </c>
      <c r="AK142" s="125">
        <f ca="1">OFFSET('Impact Inputs'!AS$8,$C142,0)</f>
        <v>0</v>
      </c>
      <c r="AL142" s="125">
        <f ca="1">OFFSET('Impact Inputs'!AT$8,$C142,0)</f>
        <v>0</v>
      </c>
      <c r="AM142" s="125">
        <f ca="1">OFFSET('Impact Inputs'!AU$8,$C142,0)</f>
        <v>0</v>
      </c>
      <c r="AN142" s="125">
        <f ca="1">OFFSET('Impact Inputs'!AV$8,$C142,0)</f>
        <v>0</v>
      </c>
      <c r="AO142" s="125">
        <f ca="1">OFFSET('Impact Inputs'!AW$8,$C142,0)</f>
        <v>0</v>
      </c>
      <c r="AP142" s="125">
        <f ca="1">OFFSET('Impact Inputs'!AX$8,$C142,0)</f>
        <v>0</v>
      </c>
      <c r="AQ142" s="125">
        <f ca="1">OFFSET('Impact Inputs'!AY$8,$C142,0)</f>
        <v>0</v>
      </c>
      <c r="AR142" s="125">
        <f ca="1">OFFSET('Impact Inputs'!AZ$8,$C142,0)</f>
        <v>0</v>
      </c>
      <c r="AS142" s="125">
        <f ca="1">OFFSET('Impact Inputs'!BA$8,$C142,0)</f>
        <v>0</v>
      </c>
      <c r="AT142" s="125">
        <f ca="1">OFFSET('Impact Inputs'!BB$8,$C142,0)</f>
        <v>0</v>
      </c>
      <c r="AU142" s="125">
        <f ca="1">OFFSET('Impact Inputs'!BC$8,$C142,0)</f>
        <v>0</v>
      </c>
      <c r="AV142" s="125">
        <f ca="1">OFFSET('Impact Inputs'!BD$8,$C142,0)</f>
        <v>0</v>
      </c>
      <c r="AW142" s="125">
        <f ca="1">OFFSET('Impact Inputs'!BE$8,$C142,0)</f>
        <v>0</v>
      </c>
      <c r="AX142" s="125">
        <f ca="1">OFFSET('Impact Inputs'!BF$8,$C142,0)</f>
        <v>0</v>
      </c>
      <c r="AY142" s="125">
        <f ca="1">OFFSET('Impact Inputs'!BG$8,$C142,0)</f>
        <v>0</v>
      </c>
      <c r="AZ142" s="125">
        <f ca="1">OFFSET('Impact Inputs'!BH$8,$C142,0)</f>
        <v>0</v>
      </c>
      <c r="BA142" s="125">
        <f ca="1">OFFSET('Impact Inputs'!BI$8,$C142,0)</f>
        <v>0</v>
      </c>
      <c r="BB142" s="125">
        <f ca="1">OFFSET('Impact Inputs'!BJ$8,$C142,0)</f>
        <v>0</v>
      </c>
      <c r="BC142" s="125">
        <f ca="1">OFFSET('Impact Inputs'!BK$8,$C142,0)</f>
        <v>0</v>
      </c>
      <c r="BD142" s="125">
        <f ca="1">OFFSET('Impact Inputs'!BL$8,$C142,0)</f>
        <v>0</v>
      </c>
      <c r="BE142" s="125">
        <f ca="1">OFFSET('Impact Inputs'!BM$8,$C142,0)</f>
        <v>0</v>
      </c>
      <c r="BF142" s="125">
        <f ca="1">OFFSET('Impact Inputs'!BN$8,$C142,0)</f>
        <v>0</v>
      </c>
      <c r="BG142" s="125">
        <f ca="1">OFFSET('Impact Inputs'!BO$8,$C142,0)</f>
        <v>0</v>
      </c>
      <c r="BH142" s="125">
        <f ca="1">OFFSET('Impact Inputs'!BP$8,$C142,0)</f>
        <v>0</v>
      </c>
    </row>
    <row r="143" spans="1:60">
      <c r="A143" s="104"/>
      <c r="B143" s="104"/>
      <c r="C143" s="104">
        <v>87</v>
      </c>
      <c r="D143" s="104"/>
      <c r="E143" s="104" t="str">
        <f ca="1">OFFSET('Impact Inputs'!A$6,C143,0)</f>
        <v>Impact 30</v>
      </c>
      <c r="F143" s="154" t="str">
        <f ca="1">OFFSET('Impact Inputs'!C$6,C143,0)</f>
        <v>-</v>
      </c>
      <c r="G143" s="104" t="str">
        <f ca="1">OFFSET('Impact Inputs'!E$6,C143,0)</f>
        <v>-</v>
      </c>
      <c r="H143" s="104"/>
      <c r="I143" s="104"/>
      <c r="J143" s="104"/>
      <c r="K143" s="125">
        <f ca="1">OFFSET('Impact Inputs'!S$8,$C143,0)</f>
        <v>0</v>
      </c>
      <c r="L143" s="125">
        <f ca="1">OFFSET('Impact Inputs'!T$8,$C143,0)</f>
        <v>0</v>
      </c>
      <c r="M143" s="125">
        <f ca="1">OFFSET('Impact Inputs'!U$8,$C143,0)</f>
        <v>0</v>
      </c>
      <c r="N143" s="125">
        <f ca="1">OFFSET('Impact Inputs'!V$8,$C143,0)</f>
        <v>0</v>
      </c>
      <c r="O143" s="125">
        <f ca="1">OFFSET('Impact Inputs'!W$8,$C143,0)</f>
        <v>0</v>
      </c>
      <c r="P143" s="125">
        <f ca="1">OFFSET('Impact Inputs'!X$8,$C143,0)</f>
        <v>0</v>
      </c>
      <c r="Q143" s="125">
        <f ca="1">OFFSET('Impact Inputs'!Y$8,$C143,0)</f>
        <v>0</v>
      </c>
      <c r="R143" s="125">
        <f ca="1">OFFSET('Impact Inputs'!Z$8,$C143,0)</f>
        <v>0</v>
      </c>
      <c r="S143" s="125">
        <f ca="1">OFFSET('Impact Inputs'!AA$8,$C143,0)</f>
        <v>0</v>
      </c>
      <c r="T143" s="125">
        <f ca="1">OFFSET('Impact Inputs'!AB$8,$C143,0)</f>
        <v>0</v>
      </c>
      <c r="U143" s="125">
        <f ca="1">OFFSET('Impact Inputs'!AC$8,$C143,0)</f>
        <v>0</v>
      </c>
      <c r="V143" s="125">
        <f ca="1">OFFSET('Impact Inputs'!AD$8,$C143,0)</f>
        <v>0</v>
      </c>
      <c r="W143" s="125">
        <f ca="1">OFFSET('Impact Inputs'!AE$8,$C143,0)</f>
        <v>0</v>
      </c>
      <c r="X143" s="125">
        <f ca="1">OFFSET('Impact Inputs'!AF$8,$C143,0)</f>
        <v>0</v>
      </c>
      <c r="Y143" s="125">
        <f ca="1">OFFSET('Impact Inputs'!AG$8,$C143,0)</f>
        <v>0</v>
      </c>
      <c r="Z143" s="125">
        <f ca="1">OFFSET('Impact Inputs'!AH$8,$C143,0)</f>
        <v>0</v>
      </c>
      <c r="AA143" s="125">
        <f ca="1">OFFSET('Impact Inputs'!AI$8,$C143,0)</f>
        <v>0</v>
      </c>
      <c r="AB143" s="125">
        <f ca="1">OFFSET('Impact Inputs'!AJ$8,$C143,0)</f>
        <v>0</v>
      </c>
      <c r="AC143" s="125">
        <f ca="1">OFFSET('Impact Inputs'!AK$8,$C143,0)</f>
        <v>0</v>
      </c>
      <c r="AD143" s="125">
        <f ca="1">OFFSET('Impact Inputs'!AL$8,$C143,0)</f>
        <v>0</v>
      </c>
      <c r="AE143" s="125">
        <f ca="1">OFFSET('Impact Inputs'!AM$8,$C143,0)</f>
        <v>0</v>
      </c>
      <c r="AF143" s="125">
        <f ca="1">OFFSET('Impact Inputs'!AN$8,$C143,0)</f>
        <v>0</v>
      </c>
      <c r="AG143" s="125">
        <f ca="1">OFFSET('Impact Inputs'!AO$8,$C143,0)</f>
        <v>0</v>
      </c>
      <c r="AH143" s="125">
        <f ca="1">OFFSET('Impact Inputs'!AP$8,$C143,0)</f>
        <v>0</v>
      </c>
      <c r="AI143" s="125">
        <f ca="1">OFFSET('Impact Inputs'!AQ$8,$C143,0)</f>
        <v>0</v>
      </c>
      <c r="AJ143" s="125">
        <f ca="1">OFFSET('Impact Inputs'!AR$8,$C143,0)</f>
        <v>0</v>
      </c>
      <c r="AK143" s="125">
        <f ca="1">OFFSET('Impact Inputs'!AS$8,$C143,0)</f>
        <v>0</v>
      </c>
      <c r="AL143" s="125">
        <f ca="1">OFFSET('Impact Inputs'!AT$8,$C143,0)</f>
        <v>0</v>
      </c>
      <c r="AM143" s="125">
        <f ca="1">OFFSET('Impact Inputs'!AU$8,$C143,0)</f>
        <v>0</v>
      </c>
      <c r="AN143" s="125">
        <f ca="1">OFFSET('Impact Inputs'!AV$8,$C143,0)</f>
        <v>0</v>
      </c>
      <c r="AO143" s="125">
        <f ca="1">OFFSET('Impact Inputs'!AW$8,$C143,0)</f>
        <v>0</v>
      </c>
      <c r="AP143" s="125">
        <f ca="1">OFFSET('Impact Inputs'!AX$8,$C143,0)</f>
        <v>0</v>
      </c>
      <c r="AQ143" s="125">
        <f ca="1">OFFSET('Impact Inputs'!AY$8,$C143,0)</f>
        <v>0</v>
      </c>
      <c r="AR143" s="125">
        <f ca="1">OFFSET('Impact Inputs'!AZ$8,$C143,0)</f>
        <v>0</v>
      </c>
      <c r="AS143" s="125">
        <f ca="1">OFFSET('Impact Inputs'!BA$8,$C143,0)</f>
        <v>0</v>
      </c>
      <c r="AT143" s="125">
        <f ca="1">OFFSET('Impact Inputs'!BB$8,$C143,0)</f>
        <v>0</v>
      </c>
      <c r="AU143" s="125">
        <f ca="1">OFFSET('Impact Inputs'!BC$8,$C143,0)</f>
        <v>0</v>
      </c>
      <c r="AV143" s="125">
        <f ca="1">OFFSET('Impact Inputs'!BD$8,$C143,0)</f>
        <v>0</v>
      </c>
      <c r="AW143" s="125">
        <f ca="1">OFFSET('Impact Inputs'!BE$8,$C143,0)</f>
        <v>0</v>
      </c>
      <c r="AX143" s="125">
        <f ca="1">OFFSET('Impact Inputs'!BF$8,$C143,0)</f>
        <v>0</v>
      </c>
      <c r="AY143" s="125">
        <f ca="1">OFFSET('Impact Inputs'!BG$8,$C143,0)</f>
        <v>0</v>
      </c>
      <c r="AZ143" s="125">
        <f ca="1">OFFSET('Impact Inputs'!BH$8,$C143,0)</f>
        <v>0</v>
      </c>
      <c r="BA143" s="125">
        <f ca="1">OFFSET('Impact Inputs'!BI$8,$C143,0)</f>
        <v>0</v>
      </c>
      <c r="BB143" s="125">
        <f ca="1">OFFSET('Impact Inputs'!BJ$8,$C143,0)</f>
        <v>0</v>
      </c>
      <c r="BC143" s="125">
        <f ca="1">OFFSET('Impact Inputs'!BK$8,$C143,0)</f>
        <v>0</v>
      </c>
      <c r="BD143" s="125">
        <f ca="1">OFFSET('Impact Inputs'!BL$8,$C143,0)</f>
        <v>0</v>
      </c>
      <c r="BE143" s="125">
        <f ca="1">OFFSET('Impact Inputs'!BM$8,$C143,0)</f>
        <v>0</v>
      </c>
      <c r="BF143" s="125">
        <f ca="1">OFFSET('Impact Inputs'!BN$8,$C143,0)</f>
        <v>0</v>
      </c>
      <c r="BG143" s="125">
        <f ca="1">OFFSET('Impact Inputs'!BO$8,$C143,0)</f>
        <v>0</v>
      </c>
      <c r="BH143" s="125">
        <f ca="1">OFFSET('Impact Inputs'!BP$8,$C143,0)</f>
        <v>0</v>
      </c>
    </row>
    <row r="144" spans="1:60">
      <c r="A144" s="104"/>
      <c r="B144" s="104"/>
      <c r="C144" s="106">
        <v>90</v>
      </c>
      <c r="D144" s="104"/>
      <c r="E144" s="104" t="str">
        <f ca="1">OFFSET('Impact Inputs'!A$6,C144,0)</f>
        <v>Impact 31</v>
      </c>
      <c r="F144" s="154" t="str">
        <f ca="1">OFFSET('Impact Inputs'!C$6,C144,0)</f>
        <v>-</v>
      </c>
      <c r="G144" s="104" t="str">
        <f ca="1">OFFSET('Impact Inputs'!E$6,C144,0)</f>
        <v>-</v>
      </c>
      <c r="H144" s="104"/>
      <c r="I144" s="104"/>
      <c r="J144" s="104"/>
      <c r="K144" s="125">
        <f ca="1">OFFSET('Impact Inputs'!S$8,$C144,0)</f>
        <v>0</v>
      </c>
      <c r="L144" s="125">
        <f ca="1">OFFSET('Impact Inputs'!T$8,$C144,0)</f>
        <v>0</v>
      </c>
      <c r="M144" s="125">
        <f ca="1">OFFSET('Impact Inputs'!U$8,$C144,0)</f>
        <v>0</v>
      </c>
      <c r="N144" s="125">
        <f ca="1">OFFSET('Impact Inputs'!V$8,$C144,0)</f>
        <v>0</v>
      </c>
      <c r="O144" s="125">
        <f ca="1">OFFSET('Impact Inputs'!W$8,$C144,0)</f>
        <v>0</v>
      </c>
      <c r="P144" s="125">
        <f ca="1">OFFSET('Impact Inputs'!X$8,$C144,0)</f>
        <v>0</v>
      </c>
      <c r="Q144" s="125">
        <f ca="1">OFFSET('Impact Inputs'!Y$8,$C144,0)</f>
        <v>0</v>
      </c>
      <c r="R144" s="125">
        <f ca="1">OFFSET('Impact Inputs'!Z$8,$C144,0)</f>
        <v>0</v>
      </c>
      <c r="S144" s="125">
        <f ca="1">OFFSET('Impact Inputs'!AA$8,$C144,0)</f>
        <v>0</v>
      </c>
      <c r="T144" s="125">
        <f ca="1">OFFSET('Impact Inputs'!AB$8,$C144,0)</f>
        <v>0</v>
      </c>
      <c r="U144" s="125">
        <f ca="1">OFFSET('Impact Inputs'!AC$8,$C144,0)</f>
        <v>0</v>
      </c>
      <c r="V144" s="125">
        <f ca="1">OFFSET('Impact Inputs'!AD$8,$C144,0)</f>
        <v>0</v>
      </c>
      <c r="W144" s="125">
        <f ca="1">OFFSET('Impact Inputs'!AE$8,$C144,0)</f>
        <v>0</v>
      </c>
      <c r="X144" s="125">
        <f ca="1">OFFSET('Impact Inputs'!AF$8,$C144,0)</f>
        <v>0</v>
      </c>
      <c r="Y144" s="125">
        <f ca="1">OFFSET('Impact Inputs'!AG$8,$C144,0)</f>
        <v>0</v>
      </c>
      <c r="Z144" s="125">
        <f ca="1">OFFSET('Impact Inputs'!AH$8,$C144,0)</f>
        <v>0</v>
      </c>
      <c r="AA144" s="125">
        <f ca="1">OFFSET('Impact Inputs'!AI$8,$C144,0)</f>
        <v>0</v>
      </c>
      <c r="AB144" s="125">
        <f ca="1">OFFSET('Impact Inputs'!AJ$8,$C144,0)</f>
        <v>0</v>
      </c>
      <c r="AC144" s="125">
        <f ca="1">OFFSET('Impact Inputs'!AK$8,$C144,0)</f>
        <v>0</v>
      </c>
      <c r="AD144" s="125">
        <f ca="1">OFFSET('Impact Inputs'!AL$8,$C144,0)</f>
        <v>0</v>
      </c>
      <c r="AE144" s="125">
        <f ca="1">OFFSET('Impact Inputs'!AM$8,$C144,0)</f>
        <v>0</v>
      </c>
      <c r="AF144" s="125">
        <f ca="1">OFFSET('Impact Inputs'!AN$8,$C144,0)</f>
        <v>0</v>
      </c>
      <c r="AG144" s="125">
        <f ca="1">OFFSET('Impact Inputs'!AO$8,$C144,0)</f>
        <v>0</v>
      </c>
      <c r="AH144" s="125">
        <f ca="1">OFFSET('Impact Inputs'!AP$8,$C144,0)</f>
        <v>0</v>
      </c>
      <c r="AI144" s="125">
        <f ca="1">OFFSET('Impact Inputs'!AQ$8,$C144,0)</f>
        <v>0</v>
      </c>
      <c r="AJ144" s="125">
        <f ca="1">OFFSET('Impact Inputs'!AR$8,$C144,0)</f>
        <v>0</v>
      </c>
      <c r="AK144" s="125">
        <f ca="1">OFFSET('Impact Inputs'!AS$8,$C144,0)</f>
        <v>0</v>
      </c>
      <c r="AL144" s="125">
        <f ca="1">OFFSET('Impact Inputs'!AT$8,$C144,0)</f>
        <v>0</v>
      </c>
      <c r="AM144" s="125">
        <f ca="1">OFFSET('Impact Inputs'!AU$8,$C144,0)</f>
        <v>0</v>
      </c>
      <c r="AN144" s="125">
        <f ca="1">OFFSET('Impact Inputs'!AV$8,$C144,0)</f>
        <v>0</v>
      </c>
      <c r="AO144" s="125">
        <f ca="1">OFFSET('Impact Inputs'!AW$8,$C144,0)</f>
        <v>0</v>
      </c>
      <c r="AP144" s="125">
        <f ca="1">OFFSET('Impact Inputs'!AX$8,$C144,0)</f>
        <v>0</v>
      </c>
      <c r="AQ144" s="125">
        <f ca="1">OFFSET('Impact Inputs'!AY$8,$C144,0)</f>
        <v>0</v>
      </c>
      <c r="AR144" s="125">
        <f ca="1">OFFSET('Impact Inputs'!AZ$8,$C144,0)</f>
        <v>0</v>
      </c>
      <c r="AS144" s="125">
        <f ca="1">OFFSET('Impact Inputs'!BA$8,$C144,0)</f>
        <v>0</v>
      </c>
      <c r="AT144" s="125">
        <f ca="1">OFFSET('Impact Inputs'!BB$8,$C144,0)</f>
        <v>0</v>
      </c>
      <c r="AU144" s="125">
        <f ca="1">OFFSET('Impact Inputs'!BC$8,$C144,0)</f>
        <v>0</v>
      </c>
      <c r="AV144" s="125">
        <f ca="1">OFFSET('Impact Inputs'!BD$8,$C144,0)</f>
        <v>0</v>
      </c>
      <c r="AW144" s="125">
        <f ca="1">OFFSET('Impact Inputs'!BE$8,$C144,0)</f>
        <v>0</v>
      </c>
      <c r="AX144" s="125">
        <f ca="1">OFFSET('Impact Inputs'!BF$8,$C144,0)</f>
        <v>0</v>
      </c>
      <c r="AY144" s="125">
        <f ca="1">OFFSET('Impact Inputs'!BG$8,$C144,0)</f>
        <v>0</v>
      </c>
      <c r="AZ144" s="125">
        <f ca="1">OFFSET('Impact Inputs'!BH$8,$C144,0)</f>
        <v>0</v>
      </c>
      <c r="BA144" s="125">
        <f ca="1">OFFSET('Impact Inputs'!BI$8,$C144,0)</f>
        <v>0</v>
      </c>
      <c r="BB144" s="125">
        <f ca="1">OFFSET('Impact Inputs'!BJ$8,$C144,0)</f>
        <v>0</v>
      </c>
      <c r="BC144" s="125">
        <f ca="1">OFFSET('Impact Inputs'!BK$8,$C144,0)</f>
        <v>0</v>
      </c>
      <c r="BD144" s="125">
        <f ca="1">OFFSET('Impact Inputs'!BL$8,$C144,0)</f>
        <v>0</v>
      </c>
      <c r="BE144" s="125">
        <f ca="1">OFFSET('Impact Inputs'!BM$8,$C144,0)</f>
        <v>0</v>
      </c>
      <c r="BF144" s="125">
        <f ca="1">OFFSET('Impact Inputs'!BN$8,$C144,0)</f>
        <v>0</v>
      </c>
      <c r="BG144" s="125">
        <f ca="1">OFFSET('Impact Inputs'!BO$8,$C144,0)</f>
        <v>0</v>
      </c>
      <c r="BH144" s="125">
        <f ca="1">OFFSET('Impact Inputs'!BP$8,$C144,0)</f>
        <v>0</v>
      </c>
    </row>
    <row r="145" spans="1:60">
      <c r="A145" s="104"/>
      <c r="B145" s="104"/>
      <c r="C145" s="104">
        <v>93</v>
      </c>
      <c r="D145" s="104"/>
      <c r="E145" s="104" t="str">
        <f ca="1">OFFSET('Impact Inputs'!A$6,C145,0)</f>
        <v>Impact 32</v>
      </c>
      <c r="F145" s="154" t="str">
        <f ca="1">OFFSET('Impact Inputs'!C$6,C145,0)</f>
        <v>-</v>
      </c>
      <c r="G145" s="104" t="str">
        <f ca="1">OFFSET('Impact Inputs'!E$6,C145,0)</f>
        <v>-</v>
      </c>
      <c r="H145" s="104"/>
      <c r="I145" s="104"/>
      <c r="J145" s="104"/>
      <c r="K145" s="125">
        <f ca="1">OFFSET('Impact Inputs'!S$8,$C145,0)</f>
        <v>0</v>
      </c>
      <c r="L145" s="125">
        <f ca="1">OFFSET('Impact Inputs'!T$8,$C145,0)</f>
        <v>0</v>
      </c>
      <c r="M145" s="125">
        <f ca="1">OFFSET('Impact Inputs'!U$8,$C145,0)</f>
        <v>0</v>
      </c>
      <c r="N145" s="125">
        <f ca="1">OFFSET('Impact Inputs'!V$8,$C145,0)</f>
        <v>0</v>
      </c>
      <c r="O145" s="125">
        <f ca="1">OFFSET('Impact Inputs'!W$8,$C145,0)</f>
        <v>0</v>
      </c>
      <c r="P145" s="125">
        <f ca="1">OFFSET('Impact Inputs'!X$8,$C145,0)</f>
        <v>0</v>
      </c>
      <c r="Q145" s="125">
        <f ca="1">OFFSET('Impact Inputs'!Y$8,$C145,0)</f>
        <v>0</v>
      </c>
      <c r="R145" s="125">
        <f ca="1">OFFSET('Impact Inputs'!Z$8,$C145,0)</f>
        <v>0</v>
      </c>
      <c r="S145" s="125">
        <f ca="1">OFFSET('Impact Inputs'!AA$8,$C145,0)</f>
        <v>0</v>
      </c>
      <c r="T145" s="125">
        <f ca="1">OFFSET('Impact Inputs'!AB$8,$C145,0)</f>
        <v>0</v>
      </c>
      <c r="U145" s="125">
        <f ca="1">OFFSET('Impact Inputs'!AC$8,$C145,0)</f>
        <v>0</v>
      </c>
      <c r="V145" s="125">
        <f ca="1">OFFSET('Impact Inputs'!AD$8,$C145,0)</f>
        <v>0</v>
      </c>
      <c r="W145" s="125">
        <f ca="1">OFFSET('Impact Inputs'!AE$8,$C145,0)</f>
        <v>0</v>
      </c>
      <c r="X145" s="125">
        <f ca="1">OFFSET('Impact Inputs'!AF$8,$C145,0)</f>
        <v>0</v>
      </c>
      <c r="Y145" s="125">
        <f ca="1">OFFSET('Impact Inputs'!AG$8,$C145,0)</f>
        <v>0</v>
      </c>
      <c r="Z145" s="125">
        <f ca="1">OFFSET('Impact Inputs'!AH$8,$C145,0)</f>
        <v>0</v>
      </c>
      <c r="AA145" s="125">
        <f ca="1">OFFSET('Impact Inputs'!AI$8,$C145,0)</f>
        <v>0</v>
      </c>
      <c r="AB145" s="125">
        <f ca="1">OFFSET('Impact Inputs'!AJ$8,$C145,0)</f>
        <v>0</v>
      </c>
      <c r="AC145" s="125">
        <f ca="1">OFFSET('Impact Inputs'!AK$8,$C145,0)</f>
        <v>0</v>
      </c>
      <c r="AD145" s="125">
        <f ca="1">OFFSET('Impact Inputs'!AL$8,$C145,0)</f>
        <v>0</v>
      </c>
      <c r="AE145" s="125">
        <f ca="1">OFFSET('Impact Inputs'!AM$8,$C145,0)</f>
        <v>0</v>
      </c>
      <c r="AF145" s="125">
        <f ca="1">OFFSET('Impact Inputs'!AN$8,$C145,0)</f>
        <v>0</v>
      </c>
      <c r="AG145" s="125">
        <f ca="1">OFFSET('Impact Inputs'!AO$8,$C145,0)</f>
        <v>0</v>
      </c>
      <c r="AH145" s="125">
        <f ca="1">OFFSET('Impact Inputs'!AP$8,$C145,0)</f>
        <v>0</v>
      </c>
      <c r="AI145" s="125">
        <f ca="1">OFFSET('Impact Inputs'!AQ$8,$C145,0)</f>
        <v>0</v>
      </c>
      <c r="AJ145" s="125">
        <f ca="1">OFFSET('Impact Inputs'!AR$8,$C145,0)</f>
        <v>0</v>
      </c>
      <c r="AK145" s="125">
        <f ca="1">OFFSET('Impact Inputs'!AS$8,$C145,0)</f>
        <v>0</v>
      </c>
      <c r="AL145" s="125">
        <f ca="1">OFFSET('Impact Inputs'!AT$8,$C145,0)</f>
        <v>0</v>
      </c>
      <c r="AM145" s="125">
        <f ca="1">OFFSET('Impact Inputs'!AU$8,$C145,0)</f>
        <v>0</v>
      </c>
      <c r="AN145" s="125">
        <f ca="1">OFFSET('Impact Inputs'!AV$8,$C145,0)</f>
        <v>0</v>
      </c>
      <c r="AO145" s="125">
        <f ca="1">OFFSET('Impact Inputs'!AW$8,$C145,0)</f>
        <v>0</v>
      </c>
      <c r="AP145" s="125">
        <f ca="1">OFFSET('Impact Inputs'!AX$8,$C145,0)</f>
        <v>0</v>
      </c>
      <c r="AQ145" s="125">
        <f ca="1">OFFSET('Impact Inputs'!AY$8,$C145,0)</f>
        <v>0</v>
      </c>
      <c r="AR145" s="125">
        <f ca="1">OFFSET('Impact Inputs'!AZ$8,$C145,0)</f>
        <v>0</v>
      </c>
      <c r="AS145" s="125">
        <f ca="1">OFFSET('Impact Inputs'!BA$8,$C145,0)</f>
        <v>0</v>
      </c>
      <c r="AT145" s="125">
        <f ca="1">OFFSET('Impact Inputs'!BB$8,$C145,0)</f>
        <v>0</v>
      </c>
      <c r="AU145" s="125">
        <f ca="1">OFFSET('Impact Inputs'!BC$8,$C145,0)</f>
        <v>0</v>
      </c>
      <c r="AV145" s="125">
        <f ca="1">OFFSET('Impact Inputs'!BD$8,$C145,0)</f>
        <v>0</v>
      </c>
      <c r="AW145" s="125">
        <f ca="1">OFFSET('Impact Inputs'!BE$8,$C145,0)</f>
        <v>0</v>
      </c>
      <c r="AX145" s="125">
        <f ca="1">OFFSET('Impact Inputs'!BF$8,$C145,0)</f>
        <v>0</v>
      </c>
      <c r="AY145" s="125">
        <f ca="1">OFFSET('Impact Inputs'!BG$8,$C145,0)</f>
        <v>0</v>
      </c>
      <c r="AZ145" s="125">
        <f ca="1">OFFSET('Impact Inputs'!BH$8,$C145,0)</f>
        <v>0</v>
      </c>
      <c r="BA145" s="125">
        <f ca="1">OFFSET('Impact Inputs'!BI$8,$C145,0)</f>
        <v>0</v>
      </c>
      <c r="BB145" s="125">
        <f ca="1">OFFSET('Impact Inputs'!BJ$8,$C145,0)</f>
        <v>0</v>
      </c>
      <c r="BC145" s="125">
        <f ca="1">OFFSET('Impact Inputs'!BK$8,$C145,0)</f>
        <v>0</v>
      </c>
      <c r="BD145" s="125">
        <f ca="1">OFFSET('Impact Inputs'!BL$8,$C145,0)</f>
        <v>0</v>
      </c>
      <c r="BE145" s="125">
        <f ca="1">OFFSET('Impact Inputs'!BM$8,$C145,0)</f>
        <v>0</v>
      </c>
      <c r="BF145" s="125">
        <f ca="1">OFFSET('Impact Inputs'!BN$8,$C145,0)</f>
        <v>0</v>
      </c>
      <c r="BG145" s="125">
        <f ca="1">OFFSET('Impact Inputs'!BO$8,$C145,0)</f>
        <v>0</v>
      </c>
      <c r="BH145" s="125">
        <f ca="1">OFFSET('Impact Inputs'!BP$8,$C145,0)</f>
        <v>0</v>
      </c>
    </row>
    <row r="146" spans="1:60">
      <c r="A146" s="104"/>
      <c r="B146" s="104"/>
      <c r="C146" s="106">
        <v>96</v>
      </c>
      <c r="D146" s="104"/>
      <c r="E146" s="104" t="str">
        <f ca="1">OFFSET('Impact Inputs'!A$6,C146,0)</f>
        <v>Impact 33</v>
      </c>
      <c r="F146" s="154" t="str">
        <f ca="1">OFFSET('Impact Inputs'!C$6,C146,0)</f>
        <v>-</v>
      </c>
      <c r="G146" s="104" t="str">
        <f ca="1">OFFSET('Impact Inputs'!E$6,C146,0)</f>
        <v>-</v>
      </c>
      <c r="H146" s="104"/>
      <c r="I146" s="104"/>
      <c r="J146" s="104"/>
      <c r="K146" s="125">
        <f ca="1">OFFSET('Impact Inputs'!S$8,$C146,0)</f>
        <v>0</v>
      </c>
      <c r="L146" s="125">
        <f ca="1">OFFSET('Impact Inputs'!T$8,$C146,0)</f>
        <v>0</v>
      </c>
      <c r="M146" s="125">
        <f ca="1">OFFSET('Impact Inputs'!U$8,$C146,0)</f>
        <v>0</v>
      </c>
      <c r="N146" s="125">
        <f ca="1">OFFSET('Impact Inputs'!V$8,$C146,0)</f>
        <v>0</v>
      </c>
      <c r="O146" s="125">
        <f ca="1">OFFSET('Impact Inputs'!W$8,$C146,0)</f>
        <v>0</v>
      </c>
      <c r="P146" s="125">
        <f ca="1">OFFSET('Impact Inputs'!X$8,$C146,0)</f>
        <v>0</v>
      </c>
      <c r="Q146" s="125">
        <f ca="1">OFFSET('Impact Inputs'!Y$8,$C146,0)</f>
        <v>0</v>
      </c>
      <c r="R146" s="125">
        <f ca="1">OFFSET('Impact Inputs'!Z$8,$C146,0)</f>
        <v>0</v>
      </c>
      <c r="S146" s="125">
        <f ca="1">OFFSET('Impact Inputs'!AA$8,$C146,0)</f>
        <v>0</v>
      </c>
      <c r="T146" s="125">
        <f ca="1">OFFSET('Impact Inputs'!AB$8,$C146,0)</f>
        <v>0</v>
      </c>
      <c r="U146" s="125">
        <f ca="1">OFFSET('Impact Inputs'!AC$8,$C146,0)</f>
        <v>0</v>
      </c>
      <c r="V146" s="125">
        <f ca="1">OFFSET('Impact Inputs'!AD$8,$C146,0)</f>
        <v>0</v>
      </c>
      <c r="W146" s="125">
        <f ca="1">OFFSET('Impact Inputs'!AE$8,$C146,0)</f>
        <v>0</v>
      </c>
      <c r="X146" s="125">
        <f ca="1">OFFSET('Impact Inputs'!AF$8,$C146,0)</f>
        <v>0</v>
      </c>
      <c r="Y146" s="125">
        <f ca="1">OFFSET('Impact Inputs'!AG$8,$C146,0)</f>
        <v>0</v>
      </c>
      <c r="Z146" s="125">
        <f ca="1">OFFSET('Impact Inputs'!AH$8,$C146,0)</f>
        <v>0</v>
      </c>
      <c r="AA146" s="125">
        <f ca="1">OFFSET('Impact Inputs'!AI$8,$C146,0)</f>
        <v>0</v>
      </c>
      <c r="AB146" s="125">
        <f ca="1">OFFSET('Impact Inputs'!AJ$8,$C146,0)</f>
        <v>0</v>
      </c>
      <c r="AC146" s="125">
        <f ca="1">OFFSET('Impact Inputs'!AK$8,$C146,0)</f>
        <v>0</v>
      </c>
      <c r="AD146" s="125">
        <f ca="1">OFFSET('Impact Inputs'!AL$8,$C146,0)</f>
        <v>0</v>
      </c>
      <c r="AE146" s="125">
        <f ca="1">OFFSET('Impact Inputs'!AM$8,$C146,0)</f>
        <v>0</v>
      </c>
      <c r="AF146" s="125">
        <f ca="1">OFFSET('Impact Inputs'!AN$8,$C146,0)</f>
        <v>0</v>
      </c>
      <c r="AG146" s="125">
        <f ca="1">OFFSET('Impact Inputs'!AO$8,$C146,0)</f>
        <v>0</v>
      </c>
      <c r="AH146" s="125">
        <f ca="1">OFFSET('Impact Inputs'!AP$8,$C146,0)</f>
        <v>0</v>
      </c>
      <c r="AI146" s="125">
        <f ca="1">OFFSET('Impact Inputs'!AQ$8,$C146,0)</f>
        <v>0</v>
      </c>
      <c r="AJ146" s="125">
        <f ca="1">OFFSET('Impact Inputs'!AR$8,$C146,0)</f>
        <v>0</v>
      </c>
      <c r="AK146" s="125">
        <f ca="1">OFFSET('Impact Inputs'!AS$8,$C146,0)</f>
        <v>0</v>
      </c>
      <c r="AL146" s="125">
        <f ca="1">OFFSET('Impact Inputs'!AT$8,$C146,0)</f>
        <v>0</v>
      </c>
      <c r="AM146" s="125">
        <f ca="1">OFFSET('Impact Inputs'!AU$8,$C146,0)</f>
        <v>0</v>
      </c>
      <c r="AN146" s="125">
        <f ca="1">OFFSET('Impact Inputs'!AV$8,$C146,0)</f>
        <v>0</v>
      </c>
      <c r="AO146" s="125">
        <f ca="1">OFFSET('Impact Inputs'!AW$8,$C146,0)</f>
        <v>0</v>
      </c>
      <c r="AP146" s="125">
        <f ca="1">OFFSET('Impact Inputs'!AX$8,$C146,0)</f>
        <v>0</v>
      </c>
      <c r="AQ146" s="125">
        <f ca="1">OFFSET('Impact Inputs'!AY$8,$C146,0)</f>
        <v>0</v>
      </c>
      <c r="AR146" s="125">
        <f ca="1">OFFSET('Impact Inputs'!AZ$8,$C146,0)</f>
        <v>0</v>
      </c>
      <c r="AS146" s="125">
        <f ca="1">OFFSET('Impact Inputs'!BA$8,$C146,0)</f>
        <v>0</v>
      </c>
      <c r="AT146" s="125">
        <f ca="1">OFFSET('Impact Inputs'!BB$8,$C146,0)</f>
        <v>0</v>
      </c>
      <c r="AU146" s="125">
        <f ca="1">OFFSET('Impact Inputs'!BC$8,$C146,0)</f>
        <v>0</v>
      </c>
      <c r="AV146" s="125">
        <f ca="1">OFFSET('Impact Inputs'!BD$8,$C146,0)</f>
        <v>0</v>
      </c>
      <c r="AW146" s="125">
        <f ca="1">OFFSET('Impact Inputs'!BE$8,$C146,0)</f>
        <v>0</v>
      </c>
      <c r="AX146" s="125">
        <f ca="1">OFFSET('Impact Inputs'!BF$8,$C146,0)</f>
        <v>0</v>
      </c>
      <c r="AY146" s="125">
        <f ca="1">OFFSET('Impact Inputs'!BG$8,$C146,0)</f>
        <v>0</v>
      </c>
      <c r="AZ146" s="125">
        <f ca="1">OFFSET('Impact Inputs'!BH$8,$C146,0)</f>
        <v>0</v>
      </c>
      <c r="BA146" s="125">
        <f ca="1">OFFSET('Impact Inputs'!BI$8,$C146,0)</f>
        <v>0</v>
      </c>
      <c r="BB146" s="125">
        <f ca="1">OFFSET('Impact Inputs'!BJ$8,$C146,0)</f>
        <v>0</v>
      </c>
      <c r="BC146" s="125">
        <f ca="1">OFFSET('Impact Inputs'!BK$8,$C146,0)</f>
        <v>0</v>
      </c>
      <c r="BD146" s="125">
        <f ca="1">OFFSET('Impact Inputs'!BL$8,$C146,0)</f>
        <v>0</v>
      </c>
      <c r="BE146" s="125">
        <f ca="1">OFFSET('Impact Inputs'!BM$8,$C146,0)</f>
        <v>0</v>
      </c>
      <c r="BF146" s="125">
        <f ca="1">OFFSET('Impact Inputs'!BN$8,$C146,0)</f>
        <v>0</v>
      </c>
      <c r="BG146" s="125">
        <f ca="1">OFFSET('Impact Inputs'!BO$8,$C146,0)</f>
        <v>0</v>
      </c>
      <c r="BH146" s="125">
        <f ca="1">OFFSET('Impact Inputs'!BP$8,$C146,0)</f>
        <v>0</v>
      </c>
    </row>
    <row r="147" spans="1:60">
      <c r="A147" s="104"/>
      <c r="B147" s="104"/>
      <c r="C147" s="104">
        <v>99</v>
      </c>
      <c r="D147" s="104"/>
      <c r="E147" s="104" t="str">
        <f ca="1">OFFSET('Impact Inputs'!A$6,C147,0)</f>
        <v>Impact 34</v>
      </c>
      <c r="F147" s="154" t="str">
        <f ca="1">OFFSET('Impact Inputs'!C$6,C147,0)</f>
        <v>-</v>
      </c>
      <c r="G147" s="104" t="str">
        <f ca="1">OFFSET('Impact Inputs'!E$6,C147,0)</f>
        <v>-</v>
      </c>
      <c r="H147" s="104"/>
      <c r="I147" s="104"/>
      <c r="J147" s="104"/>
      <c r="K147" s="125">
        <f ca="1">OFFSET('Impact Inputs'!S$8,$C147,0)</f>
        <v>0</v>
      </c>
      <c r="L147" s="125">
        <f ca="1">OFFSET('Impact Inputs'!T$8,$C147,0)</f>
        <v>0</v>
      </c>
      <c r="M147" s="125">
        <f ca="1">OFFSET('Impact Inputs'!U$8,$C147,0)</f>
        <v>0</v>
      </c>
      <c r="N147" s="125">
        <f ca="1">OFFSET('Impact Inputs'!V$8,$C147,0)</f>
        <v>0</v>
      </c>
      <c r="O147" s="125">
        <f ca="1">OFFSET('Impact Inputs'!W$8,$C147,0)</f>
        <v>0</v>
      </c>
      <c r="P147" s="125">
        <f ca="1">OFFSET('Impact Inputs'!X$8,$C147,0)</f>
        <v>0</v>
      </c>
      <c r="Q147" s="125">
        <f ca="1">OFFSET('Impact Inputs'!Y$8,$C147,0)</f>
        <v>0</v>
      </c>
      <c r="R147" s="125">
        <f ca="1">OFFSET('Impact Inputs'!Z$8,$C147,0)</f>
        <v>0</v>
      </c>
      <c r="S147" s="125">
        <f ca="1">OFFSET('Impact Inputs'!AA$8,$C147,0)</f>
        <v>0</v>
      </c>
      <c r="T147" s="125">
        <f ca="1">OFFSET('Impact Inputs'!AB$8,$C147,0)</f>
        <v>0</v>
      </c>
      <c r="U147" s="125">
        <f ca="1">OFFSET('Impact Inputs'!AC$8,$C147,0)</f>
        <v>0</v>
      </c>
      <c r="V147" s="125">
        <f ca="1">OFFSET('Impact Inputs'!AD$8,$C147,0)</f>
        <v>0</v>
      </c>
      <c r="W147" s="125">
        <f ca="1">OFFSET('Impact Inputs'!AE$8,$C147,0)</f>
        <v>0</v>
      </c>
      <c r="X147" s="125">
        <f ca="1">OFFSET('Impact Inputs'!AF$8,$C147,0)</f>
        <v>0</v>
      </c>
      <c r="Y147" s="125">
        <f ca="1">OFFSET('Impact Inputs'!AG$8,$C147,0)</f>
        <v>0</v>
      </c>
      <c r="Z147" s="125">
        <f ca="1">OFFSET('Impact Inputs'!AH$8,$C147,0)</f>
        <v>0</v>
      </c>
      <c r="AA147" s="125">
        <f ca="1">OFFSET('Impact Inputs'!AI$8,$C147,0)</f>
        <v>0</v>
      </c>
      <c r="AB147" s="125">
        <f ca="1">OFFSET('Impact Inputs'!AJ$8,$C147,0)</f>
        <v>0</v>
      </c>
      <c r="AC147" s="125">
        <f ca="1">OFFSET('Impact Inputs'!AK$8,$C147,0)</f>
        <v>0</v>
      </c>
      <c r="AD147" s="125">
        <f ca="1">OFFSET('Impact Inputs'!AL$8,$C147,0)</f>
        <v>0</v>
      </c>
      <c r="AE147" s="125">
        <f ca="1">OFFSET('Impact Inputs'!AM$8,$C147,0)</f>
        <v>0</v>
      </c>
      <c r="AF147" s="125">
        <f ca="1">OFFSET('Impact Inputs'!AN$8,$C147,0)</f>
        <v>0</v>
      </c>
      <c r="AG147" s="125">
        <f ca="1">OFFSET('Impact Inputs'!AO$8,$C147,0)</f>
        <v>0</v>
      </c>
      <c r="AH147" s="125">
        <f ca="1">OFFSET('Impact Inputs'!AP$8,$C147,0)</f>
        <v>0</v>
      </c>
      <c r="AI147" s="125">
        <f ca="1">OFFSET('Impact Inputs'!AQ$8,$C147,0)</f>
        <v>0</v>
      </c>
      <c r="AJ147" s="125">
        <f ca="1">OFFSET('Impact Inputs'!AR$8,$C147,0)</f>
        <v>0</v>
      </c>
      <c r="AK147" s="125">
        <f ca="1">OFFSET('Impact Inputs'!AS$8,$C147,0)</f>
        <v>0</v>
      </c>
      <c r="AL147" s="125">
        <f ca="1">OFFSET('Impact Inputs'!AT$8,$C147,0)</f>
        <v>0</v>
      </c>
      <c r="AM147" s="125">
        <f ca="1">OFFSET('Impact Inputs'!AU$8,$C147,0)</f>
        <v>0</v>
      </c>
      <c r="AN147" s="125">
        <f ca="1">OFFSET('Impact Inputs'!AV$8,$C147,0)</f>
        <v>0</v>
      </c>
      <c r="AO147" s="125">
        <f ca="1">OFFSET('Impact Inputs'!AW$8,$C147,0)</f>
        <v>0</v>
      </c>
      <c r="AP147" s="125">
        <f ca="1">OFFSET('Impact Inputs'!AX$8,$C147,0)</f>
        <v>0</v>
      </c>
      <c r="AQ147" s="125">
        <f ca="1">OFFSET('Impact Inputs'!AY$8,$C147,0)</f>
        <v>0</v>
      </c>
      <c r="AR147" s="125">
        <f ca="1">OFFSET('Impact Inputs'!AZ$8,$C147,0)</f>
        <v>0</v>
      </c>
      <c r="AS147" s="125">
        <f ca="1">OFFSET('Impact Inputs'!BA$8,$C147,0)</f>
        <v>0</v>
      </c>
      <c r="AT147" s="125">
        <f ca="1">OFFSET('Impact Inputs'!BB$8,$C147,0)</f>
        <v>0</v>
      </c>
      <c r="AU147" s="125">
        <f ca="1">OFFSET('Impact Inputs'!BC$8,$C147,0)</f>
        <v>0</v>
      </c>
      <c r="AV147" s="125">
        <f ca="1">OFFSET('Impact Inputs'!BD$8,$C147,0)</f>
        <v>0</v>
      </c>
      <c r="AW147" s="125">
        <f ca="1">OFFSET('Impact Inputs'!BE$8,$C147,0)</f>
        <v>0</v>
      </c>
      <c r="AX147" s="125">
        <f ca="1">OFFSET('Impact Inputs'!BF$8,$C147,0)</f>
        <v>0</v>
      </c>
      <c r="AY147" s="125">
        <f ca="1">OFFSET('Impact Inputs'!BG$8,$C147,0)</f>
        <v>0</v>
      </c>
      <c r="AZ147" s="125">
        <f ca="1">OFFSET('Impact Inputs'!BH$8,$C147,0)</f>
        <v>0</v>
      </c>
      <c r="BA147" s="125">
        <f ca="1">OFFSET('Impact Inputs'!BI$8,$C147,0)</f>
        <v>0</v>
      </c>
      <c r="BB147" s="125">
        <f ca="1">OFFSET('Impact Inputs'!BJ$8,$C147,0)</f>
        <v>0</v>
      </c>
      <c r="BC147" s="125">
        <f ca="1">OFFSET('Impact Inputs'!BK$8,$C147,0)</f>
        <v>0</v>
      </c>
      <c r="BD147" s="125">
        <f ca="1">OFFSET('Impact Inputs'!BL$8,$C147,0)</f>
        <v>0</v>
      </c>
      <c r="BE147" s="125">
        <f ca="1">OFFSET('Impact Inputs'!BM$8,$C147,0)</f>
        <v>0</v>
      </c>
      <c r="BF147" s="125">
        <f ca="1">OFFSET('Impact Inputs'!BN$8,$C147,0)</f>
        <v>0</v>
      </c>
      <c r="BG147" s="125">
        <f ca="1">OFFSET('Impact Inputs'!BO$8,$C147,0)</f>
        <v>0</v>
      </c>
      <c r="BH147" s="125">
        <f ca="1">OFFSET('Impact Inputs'!BP$8,$C147,0)</f>
        <v>0</v>
      </c>
    </row>
    <row r="148" spans="1:60">
      <c r="A148" s="104"/>
      <c r="B148" s="104"/>
      <c r="C148" s="106">
        <v>102</v>
      </c>
      <c r="D148" s="104"/>
      <c r="E148" s="104" t="str">
        <f ca="1">OFFSET('Impact Inputs'!A$6,C148,0)</f>
        <v>Impact 35</v>
      </c>
      <c r="F148" s="154" t="str">
        <f ca="1">OFFSET('Impact Inputs'!C$6,C148,0)</f>
        <v>-</v>
      </c>
      <c r="G148" s="104" t="str">
        <f ca="1">OFFSET('Impact Inputs'!E$6,C148,0)</f>
        <v>-</v>
      </c>
      <c r="H148" s="104"/>
      <c r="I148" s="104"/>
      <c r="J148" s="104"/>
      <c r="K148" s="125">
        <f ca="1">OFFSET('Impact Inputs'!S$8,$C148,0)</f>
        <v>0</v>
      </c>
      <c r="L148" s="125">
        <f ca="1">OFFSET('Impact Inputs'!T$8,$C148,0)</f>
        <v>0</v>
      </c>
      <c r="M148" s="125">
        <f ca="1">OFFSET('Impact Inputs'!U$8,$C148,0)</f>
        <v>0</v>
      </c>
      <c r="N148" s="125">
        <f ca="1">OFFSET('Impact Inputs'!V$8,$C148,0)</f>
        <v>0</v>
      </c>
      <c r="O148" s="125">
        <f ca="1">OFFSET('Impact Inputs'!W$8,$C148,0)</f>
        <v>0</v>
      </c>
      <c r="P148" s="125">
        <f ca="1">OFFSET('Impact Inputs'!X$8,$C148,0)</f>
        <v>0</v>
      </c>
      <c r="Q148" s="125">
        <f ca="1">OFFSET('Impact Inputs'!Y$8,$C148,0)</f>
        <v>0</v>
      </c>
      <c r="R148" s="125">
        <f ca="1">OFFSET('Impact Inputs'!Z$8,$C148,0)</f>
        <v>0</v>
      </c>
      <c r="S148" s="125">
        <f ca="1">OFFSET('Impact Inputs'!AA$8,$C148,0)</f>
        <v>0</v>
      </c>
      <c r="T148" s="125">
        <f ca="1">OFFSET('Impact Inputs'!AB$8,$C148,0)</f>
        <v>0</v>
      </c>
      <c r="U148" s="125">
        <f ca="1">OFFSET('Impact Inputs'!AC$8,$C148,0)</f>
        <v>0</v>
      </c>
      <c r="V148" s="125">
        <f ca="1">OFFSET('Impact Inputs'!AD$8,$C148,0)</f>
        <v>0</v>
      </c>
      <c r="W148" s="125">
        <f ca="1">OFFSET('Impact Inputs'!AE$8,$C148,0)</f>
        <v>0</v>
      </c>
      <c r="X148" s="125">
        <f ca="1">OFFSET('Impact Inputs'!AF$8,$C148,0)</f>
        <v>0</v>
      </c>
      <c r="Y148" s="125">
        <f ca="1">OFFSET('Impact Inputs'!AG$8,$C148,0)</f>
        <v>0</v>
      </c>
      <c r="Z148" s="125">
        <f ca="1">OFFSET('Impact Inputs'!AH$8,$C148,0)</f>
        <v>0</v>
      </c>
      <c r="AA148" s="125">
        <f ca="1">OFFSET('Impact Inputs'!AI$8,$C148,0)</f>
        <v>0</v>
      </c>
      <c r="AB148" s="125">
        <f ca="1">OFFSET('Impact Inputs'!AJ$8,$C148,0)</f>
        <v>0</v>
      </c>
      <c r="AC148" s="125">
        <f ca="1">OFFSET('Impact Inputs'!AK$8,$C148,0)</f>
        <v>0</v>
      </c>
      <c r="AD148" s="125">
        <f ca="1">OFFSET('Impact Inputs'!AL$8,$C148,0)</f>
        <v>0</v>
      </c>
      <c r="AE148" s="125">
        <f ca="1">OFFSET('Impact Inputs'!AM$8,$C148,0)</f>
        <v>0</v>
      </c>
      <c r="AF148" s="125">
        <f ca="1">OFFSET('Impact Inputs'!AN$8,$C148,0)</f>
        <v>0</v>
      </c>
      <c r="AG148" s="125">
        <f ca="1">OFFSET('Impact Inputs'!AO$8,$C148,0)</f>
        <v>0</v>
      </c>
      <c r="AH148" s="125">
        <f ca="1">OFFSET('Impact Inputs'!AP$8,$C148,0)</f>
        <v>0</v>
      </c>
      <c r="AI148" s="125">
        <f ca="1">OFFSET('Impact Inputs'!AQ$8,$C148,0)</f>
        <v>0</v>
      </c>
      <c r="AJ148" s="125">
        <f ca="1">OFFSET('Impact Inputs'!AR$8,$C148,0)</f>
        <v>0</v>
      </c>
      <c r="AK148" s="125">
        <f ca="1">OFFSET('Impact Inputs'!AS$8,$C148,0)</f>
        <v>0</v>
      </c>
      <c r="AL148" s="125">
        <f ca="1">OFFSET('Impact Inputs'!AT$8,$C148,0)</f>
        <v>0</v>
      </c>
      <c r="AM148" s="125">
        <f ca="1">OFFSET('Impact Inputs'!AU$8,$C148,0)</f>
        <v>0</v>
      </c>
      <c r="AN148" s="125">
        <f ca="1">OFFSET('Impact Inputs'!AV$8,$C148,0)</f>
        <v>0</v>
      </c>
      <c r="AO148" s="125">
        <f ca="1">OFFSET('Impact Inputs'!AW$8,$C148,0)</f>
        <v>0</v>
      </c>
      <c r="AP148" s="125">
        <f ca="1">OFFSET('Impact Inputs'!AX$8,$C148,0)</f>
        <v>0</v>
      </c>
      <c r="AQ148" s="125">
        <f ca="1">OFFSET('Impact Inputs'!AY$8,$C148,0)</f>
        <v>0</v>
      </c>
      <c r="AR148" s="125">
        <f ca="1">OFFSET('Impact Inputs'!AZ$8,$C148,0)</f>
        <v>0</v>
      </c>
      <c r="AS148" s="125">
        <f ca="1">OFFSET('Impact Inputs'!BA$8,$C148,0)</f>
        <v>0</v>
      </c>
      <c r="AT148" s="125">
        <f ca="1">OFFSET('Impact Inputs'!BB$8,$C148,0)</f>
        <v>0</v>
      </c>
      <c r="AU148" s="125">
        <f ca="1">OFFSET('Impact Inputs'!BC$8,$C148,0)</f>
        <v>0</v>
      </c>
      <c r="AV148" s="125">
        <f ca="1">OFFSET('Impact Inputs'!BD$8,$C148,0)</f>
        <v>0</v>
      </c>
      <c r="AW148" s="125">
        <f ca="1">OFFSET('Impact Inputs'!BE$8,$C148,0)</f>
        <v>0</v>
      </c>
      <c r="AX148" s="125">
        <f ca="1">OFFSET('Impact Inputs'!BF$8,$C148,0)</f>
        <v>0</v>
      </c>
      <c r="AY148" s="125">
        <f ca="1">OFFSET('Impact Inputs'!BG$8,$C148,0)</f>
        <v>0</v>
      </c>
      <c r="AZ148" s="125">
        <f ca="1">OFFSET('Impact Inputs'!BH$8,$C148,0)</f>
        <v>0</v>
      </c>
      <c r="BA148" s="125">
        <f ca="1">OFFSET('Impact Inputs'!BI$8,$C148,0)</f>
        <v>0</v>
      </c>
      <c r="BB148" s="125">
        <f ca="1">OFFSET('Impact Inputs'!BJ$8,$C148,0)</f>
        <v>0</v>
      </c>
      <c r="BC148" s="125">
        <f ca="1">OFFSET('Impact Inputs'!BK$8,$C148,0)</f>
        <v>0</v>
      </c>
      <c r="BD148" s="125">
        <f ca="1">OFFSET('Impact Inputs'!BL$8,$C148,0)</f>
        <v>0</v>
      </c>
      <c r="BE148" s="125">
        <f ca="1">OFFSET('Impact Inputs'!BM$8,$C148,0)</f>
        <v>0</v>
      </c>
      <c r="BF148" s="125">
        <f ca="1">OFFSET('Impact Inputs'!BN$8,$C148,0)</f>
        <v>0</v>
      </c>
      <c r="BG148" s="125">
        <f ca="1">OFFSET('Impact Inputs'!BO$8,$C148,0)</f>
        <v>0</v>
      </c>
      <c r="BH148" s="125">
        <f ca="1">OFFSET('Impact Inputs'!BP$8,$C148,0)</f>
        <v>0</v>
      </c>
    </row>
    <row r="149" spans="1:60">
      <c r="A149" s="104"/>
      <c r="B149" s="104"/>
      <c r="C149" s="104">
        <v>105</v>
      </c>
      <c r="D149" s="104"/>
      <c r="E149" s="104" t="str">
        <f ca="1">OFFSET('Impact Inputs'!A$6,C149,0)</f>
        <v>Impact 36</v>
      </c>
      <c r="F149" s="154" t="str">
        <f ca="1">OFFSET('Impact Inputs'!C$6,C149,0)</f>
        <v>-</v>
      </c>
      <c r="G149" s="104" t="str">
        <f ca="1">OFFSET('Impact Inputs'!E$6,C149,0)</f>
        <v>-</v>
      </c>
      <c r="H149" s="104"/>
      <c r="I149" s="104"/>
      <c r="J149" s="104"/>
      <c r="K149" s="125">
        <f ca="1">OFFSET('Impact Inputs'!S$8,$C149,0)</f>
        <v>0</v>
      </c>
      <c r="L149" s="125">
        <f ca="1">OFFSET('Impact Inputs'!T$8,$C149,0)</f>
        <v>0</v>
      </c>
      <c r="M149" s="125">
        <f ca="1">OFFSET('Impact Inputs'!U$8,$C149,0)</f>
        <v>0</v>
      </c>
      <c r="N149" s="125">
        <f ca="1">OFFSET('Impact Inputs'!V$8,$C149,0)</f>
        <v>0</v>
      </c>
      <c r="O149" s="125">
        <f ca="1">OFFSET('Impact Inputs'!W$8,$C149,0)</f>
        <v>0</v>
      </c>
      <c r="P149" s="125">
        <f ca="1">OFFSET('Impact Inputs'!X$8,$C149,0)</f>
        <v>0</v>
      </c>
      <c r="Q149" s="125">
        <f ca="1">OFFSET('Impact Inputs'!Y$8,$C149,0)</f>
        <v>0</v>
      </c>
      <c r="R149" s="125">
        <f ca="1">OFFSET('Impact Inputs'!Z$8,$C149,0)</f>
        <v>0</v>
      </c>
      <c r="S149" s="125">
        <f ca="1">OFFSET('Impact Inputs'!AA$8,$C149,0)</f>
        <v>0</v>
      </c>
      <c r="T149" s="125">
        <f ca="1">OFFSET('Impact Inputs'!AB$8,$C149,0)</f>
        <v>0</v>
      </c>
      <c r="U149" s="125">
        <f ca="1">OFFSET('Impact Inputs'!AC$8,$C149,0)</f>
        <v>0</v>
      </c>
      <c r="V149" s="125">
        <f ca="1">OFFSET('Impact Inputs'!AD$8,$C149,0)</f>
        <v>0</v>
      </c>
      <c r="W149" s="125">
        <f ca="1">OFFSET('Impact Inputs'!AE$8,$C149,0)</f>
        <v>0</v>
      </c>
      <c r="X149" s="125">
        <f ca="1">OFFSET('Impact Inputs'!AF$8,$C149,0)</f>
        <v>0</v>
      </c>
      <c r="Y149" s="125">
        <f ca="1">OFFSET('Impact Inputs'!AG$8,$C149,0)</f>
        <v>0</v>
      </c>
      <c r="Z149" s="125">
        <f ca="1">OFFSET('Impact Inputs'!AH$8,$C149,0)</f>
        <v>0</v>
      </c>
      <c r="AA149" s="125">
        <f ca="1">OFFSET('Impact Inputs'!AI$8,$C149,0)</f>
        <v>0</v>
      </c>
      <c r="AB149" s="125">
        <f ca="1">OFFSET('Impact Inputs'!AJ$8,$C149,0)</f>
        <v>0</v>
      </c>
      <c r="AC149" s="125">
        <f ca="1">OFFSET('Impact Inputs'!AK$8,$C149,0)</f>
        <v>0</v>
      </c>
      <c r="AD149" s="125">
        <f ca="1">OFFSET('Impact Inputs'!AL$8,$C149,0)</f>
        <v>0</v>
      </c>
      <c r="AE149" s="125">
        <f ca="1">OFFSET('Impact Inputs'!AM$8,$C149,0)</f>
        <v>0</v>
      </c>
      <c r="AF149" s="125">
        <f ca="1">OFFSET('Impact Inputs'!AN$8,$C149,0)</f>
        <v>0</v>
      </c>
      <c r="AG149" s="125">
        <f ca="1">OFFSET('Impact Inputs'!AO$8,$C149,0)</f>
        <v>0</v>
      </c>
      <c r="AH149" s="125">
        <f ca="1">OFFSET('Impact Inputs'!AP$8,$C149,0)</f>
        <v>0</v>
      </c>
      <c r="AI149" s="125">
        <f ca="1">OFFSET('Impact Inputs'!AQ$8,$C149,0)</f>
        <v>0</v>
      </c>
      <c r="AJ149" s="125">
        <f ca="1">OFFSET('Impact Inputs'!AR$8,$C149,0)</f>
        <v>0</v>
      </c>
      <c r="AK149" s="125">
        <f ca="1">OFFSET('Impact Inputs'!AS$8,$C149,0)</f>
        <v>0</v>
      </c>
      <c r="AL149" s="125">
        <f ca="1">OFFSET('Impact Inputs'!AT$8,$C149,0)</f>
        <v>0</v>
      </c>
      <c r="AM149" s="125">
        <f ca="1">OFFSET('Impact Inputs'!AU$8,$C149,0)</f>
        <v>0</v>
      </c>
      <c r="AN149" s="125">
        <f ca="1">OFFSET('Impact Inputs'!AV$8,$C149,0)</f>
        <v>0</v>
      </c>
      <c r="AO149" s="125">
        <f ca="1">OFFSET('Impact Inputs'!AW$8,$C149,0)</f>
        <v>0</v>
      </c>
      <c r="AP149" s="125">
        <f ca="1">OFFSET('Impact Inputs'!AX$8,$C149,0)</f>
        <v>0</v>
      </c>
      <c r="AQ149" s="125">
        <f ca="1">OFFSET('Impact Inputs'!AY$8,$C149,0)</f>
        <v>0</v>
      </c>
      <c r="AR149" s="125">
        <f ca="1">OFFSET('Impact Inputs'!AZ$8,$C149,0)</f>
        <v>0</v>
      </c>
      <c r="AS149" s="125">
        <f ca="1">OFFSET('Impact Inputs'!BA$8,$C149,0)</f>
        <v>0</v>
      </c>
      <c r="AT149" s="125">
        <f ca="1">OFFSET('Impact Inputs'!BB$8,$C149,0)</f>
        <v>0</v>
      </c>
      <c r="AU149" s="125">
        <f ca="1">OFFSET('Impact Inputs'!BC$8,$C149,0)</f>
        <v>0</v>
      </c>
      <c r="AV149" s="125">
        <f ca="1">OFFSET('Impact Inputs'!BD$8,$C149,0)</f>
        <v>0</v>
      </c>
      <c r="AW149" s="125">
        <f ca="1">OFFSET('Impact Inputs'!BE$8,$C149,0)</f>
        <v>0</v>
      </c>
      <c r="AX149" s="125">
        <f ca="1">OFFSET('Impact Inputs'!BF$8,$C149,0)</f>
        <v>0</v>
      </c>
      <c r="AY149" s="125">
        <f ca="1">OFFSET('Impact Inputs'!BG$8,$C149,0)</f>
        <v>0</v>
      </c>
      <c r="AZ149" s="125">
        <f ca="1">OFFSET('Impact Inputs'!BH$8,$C149,0)</f>
        <v>0</v>
      </c>
      <c r="BA149" s="125">
        <f ca="1">OFFSET('Impact Inputs'!BI$8,$C149,0)</f>
        <v>0</v>
      </c>
      <c r="BB149" s="125">
        <f ca="1">OFFSET('Impact Inputs'!BJ$8,$C149,0)</f>
        <v>0</v>
      </c>
      <c r="BC149" s="125">
        <f ca="1">OFFSET('Impact Inputs'!BK$8,$C149,0)</f>
        <v>0</v>
      </c>
      <c r="BD149" s="125">
        <f ca="1">OFFSET('Impact Inputs'!BL$8,$C149,0)</f>
        <v>0</v>
      </c>
      <c r="BE149" s="125">
        <f ca="1">OFFSET('Impact Inputs'!BM$8,$C149,0)</f>
        <v>0</v>
      </c>
      <c r="BF149" s="125">
        <f ca="1">OFFSET('Impact Inputs'!BN$8,$C149,0)</f>
        <v>0</v>
      </c>
      <c r="BG149" s="125">
        <f ca="1">OFFSET('Impact Inputs'!BO$8,$C149,0)</f>
        <v>0</v>
      </c>
      <c r="BH149" s="125">
        <f ca="1">OFFSET('Impact Inputs'!BP$8,$C149,0)</f>
        <v>0</v>
      </c>
    </row>
    <row r="150" spans="1:60">
      <c r="A150" s="104"/>
      <c r="B150" s="104"/>
      <c r="C150" s="106">
        <v>108</v>
      </c>
      <c r="D150" s="104"/>
      <c r="E150" s="104" t="str">
        <f ca="1">OFFSET('Impact Inputs'!A$6,C150,0)</f>
        <v>Impact 37</v>
      </c>
      <c r="F150" s="154" t="str">
        <f ca="1">OFFSET('Impact Inputs'!C$6,C150,0)</f>
        <v>-</v>
      </c>
      <c r="G150" s="104" t="str">
        <f ca="1">OFFSET('Impact Inputs'!E$6,C150,0)</f>
        <v>-</v>
      </c>
      <c r="H150" s="104"/>
      <c r="I150" s="104"/>
      <c r="J150" s="104"/>
      <c r="K150" s="125">
        <f ca="1">OFFSET('Impact Inputs'!S$8,$C150,0)</f>
        <v>0</v>
      </c>
      <c r="L150" s="125">
        <f ca="1">OFFSET('Impact Inputs'!T$8,$C150,0)</f>
        <v>0</v>
      </c>
      <c r="M150" s="125">
        <f ca="1">OFFSET('Impact Inputs'!U$8,$C150,0)</f>
        <v>0</v>
      </c>
      <c r="N150" s="125">
        <f ca="1">OFFSET('Impact Inputs'!V$8,$C150,0)</f>
        <v>0</v>
      </c>
      <c r="O150" s="125">
        <f ca="1">OFFSET('Impact Inputs'!W$8,$C150,0)</f>
        <v>0</v>
      </c>
      <c r="P150" s="125">
        <f ca="1">OFFSET('Impact Inputs'!X$8,$C150,0)</f>
        <v>0</v>
      </c>
      <c r="Q150" s="125">
        <f ca="1">OFFSET('Impact Inputs'!Y$8,$C150,0)</f>
        <v>0</v>
      </c>
      <c r="R150" s="125">
        <f ca="1">OFFSET('Impact Inputs'!Z$8,$C150,0)</f>
        <v>0</v>
      </c>
      <c r="S150" s="125">
        <f ca="1">OFFSET('Impact Inputs'!AA$8,$C150,0)</f>
        <v>0</v>
      </c>
      <c r="T150" s="125">
        <f ca="1">OFFSET('Impact Inputs'!AB$8,$C150,0)</f>
        <v>0</v>
      </c>
      <c r="U150" s="125">
        <f ca="1">OFFSET('Impact Inputs'!AC$8,$C150,0)</f>
        <v>0</v>
      </c>
      <c r="V150" s="125">
        <f ca="1">OFFSET('Impact Inputs'!AD$8,$C150,0)</f>
        <v>0</v>
      </c>
      <c r="W150" s="125">
        <f ca="1">OFFSET('Impact Inputs'!AE$8,$C150,0)</f>
        <v>0</v>
      </c>
      <c r="X150" s="125">
        <f ca="1">OFFSET('Impact Inputs'!AF$8,$C150,0)</f>
        <v>0</v>
      </c>
      <c r="Y150" s="125">
        <f ca="1">OFFSET('Impact Inputs'!AG$8,$C150,0)</f>
        <v>0</v>
      </c>
      <c r="Z150" s="125">
        <f ca="1">OFFSET('Impact Inputs'!AH$8,$C150,0)</f>
        <v>0</v>
      </c>
      <c r="AA150" s="125">
        <f ca="1">OFFSET('Impact Inputs'!AI$8,$C150,0)</f>
        <v>0</v>
      </c>
      <c r="AB150" s="125">
        <f ca="1">OFFSET('Impact Inputs'!AJ$8,$C150,0)</f>
        <v>0</v>
      </c>
      <c r="AC150" s="125">
        <f ca="1">OFFSET('Impact Inputs'!AK$8,$C150,0)</f>
        <v>0</v>
      </c>
      <c r="AD150" s="125">
        <f ca="1">OFFSET('Impact Inputs'!AL$8,$C150,0)</f>
        <v>0</v>
      </c>
      <c r="AE150" s="125">
        <f ca="1">OFFSET('Impact Inputs'!AM$8,$C150,0)</f>
        <v>0</v>
      </c>
      <c r="AF150" s="125">
        <f ca="1">OFFSET('Impact Inputs'!AN$8,$C150,0)</f>
        <v>0</v>
      </c>
      <c r="AG150" s="125">
        <f ca="1">OFFSET('Impact Inputs'!AO$8,$C150,0)</f>
        <v>0</v>
      </c>
      <c r="AH150" s="125">
        <f ca="1">OFFSET('Impact Inputs'!AP$8,$C150,0)</f>
        <v>0</v>
      </c>
      <c r="AI150" s="125">
        <f ca="1">OFFSET('Impact Inputs'!AQ$8,$C150,0)</f>
        <v>0</v>
      </c>
      <c r="AJ150" s="125">
        <f ca="1">OFFSET('Impact Inputs'!AR$8,$C150,0)</f>
        <v>0</v>
      </c>
      <c r="AK150" s="125">
        <f ca="1">OFFSET('Impact Inputs'!AS$8,$C150,0)</f>
        <v>0</v>
      </c>
      <c r="AL150" s="125">
        <f ca="1">OFFSET('Impact Inputs'!AT$8,$C150,0)</f>
        <v>0</v>
      </c>
      <c r="AM150" s="125">
        <f ca="1">OFFSET('Impact Inputs'!AU$8,$C150,0)</f>
        <v>0</v>
      </c>
      <c r="AN150" s="125">
        <f ca="1">OFFSET('Impact Inputs'!AV$8,$C150,0)</f>
        <v>0</v>
      </c>
      <c r="AO150" s="125">
        <f ca="1">OFFSET('Impact Inputs'!AW$8,$C150,0)</f>
        <v>0</v>
      </c>
      <c r="AP150" s="125">
        <f ca="1">OFFSET('Impact Inputs'!AX$8,$C150,0)</f>
        <v>0</v>
      </c>
      <c r="AQ150" s="125">
        <f ca="1">OFFSET('Impact Inputs'!AY$8,$C150,0)</f>
        <v>0</v>
      </c>
      <c r="AR150" s="125">
        <f ca="1">OFFSET('Impact Inputs'!AZ$8,$C150,0)</f>
        <v>0</v>
      </c>
      <c r="AS150" s="125">
        <f ca="1">OFFSET('Impact Inputs'!BA$8,$C150,0)</f>
        <v>0</v>
      </c>
      <c r="AT150" s="125">
        <f ca="1">OFFSET('Impact Inputs'!BB$8,$C150,0)</f>
        <v>0</v>
      </c>
      <c r="AU150" s="125">
        <f ca="1">OFFSET('Impact Inputs'!BC$8,$C150,0)</f>
        <v>0</v>
      </c>
      <c r="AV150" s="125">
        <f ca="1">OFFSET('Impact Inputs'!BD$8,$C150,0)</f>
        <v>0</v>
      </c>
      <c r="AW150" s="125">
        <f ca="1">OFFSET('Impact Inputs'!BE$8,$C150,0)</f>
        <v>0</v>
      </c>
      <c r="AX150" s="125">
        <f ca="1">OFFSET('Impact Inputs'!BF$8,$C150,0)</f>
        <v>0</v>
      </c>
      <c r="AY150" s="125">
        <f ca="1">OFFSET('Impact Inputs'!BG$8,$C150,0)</f>
        <v>0</v>
      </c>
      <c r="AZ150" s="125">
        <f ca="1">OFFSET('Impact Inputs'!BH$8,$C150,0)</f>
        <v>0</v>
      </c>
      <c r="BA150" s="125">
        <f ca="1">OFFSET('Impact Inputs'!BI$8,$C150,0)</f>
        <v>0</v>
      </c>
      <c r="BB150" s="125">
        <f ca="1">OFFSET('Impact Inputs'!BJ$8,$C150,0)</f>
        <v>0</v>
      </c>
      <c r="BC150" s="125">
        <f ca="1">OFFSET('Impact Inputs'!BK$8,$C150,0)</f>
        <v>0</v>
      </c>
      <c r="BD150" s="125">
        <f ca="1">OFFSET('Impact Inputs'!BL$8,$C150,0)</f>
        <v>0</v>
      </c>
      <c r="BE150" s="125">
        <f ca="1">OFFSET('Impact Inputs'!BM$8,$C150,0)</f>
        <v>0</v>
      </c>
      <c r="BF150" s="125">
        <f ca="1">OFFSET('Impact Inputs'!BN$8,$C150,0)</f>
        <v>0</v>
      </c>
      <c r="BG150" s="125">
        <f ca="1">OFFSET('Impact Inputs'!BO$8,$C150,0)</f>
        <v>0</v>
      </c>
      <c r="BH150" s="125">
        <f ca="1">OFFSET('Impact Inputs'!BP$8,$C150,0)</f>
        <v>0</v>
      </c>
    </row>
    <row r="151" spans="1:60">
      <c r="A151" s="104"/>
      <c r="B151" s="104"/>
      <c r="C151" s="104">
        <v>111</v>
      </c>
      <c r="D151" s="104"/>
      <c r="E151" s="104" t="str">
        <f ca="1">OFFSET('Impact Inputs'!A$6,C151,0)</f>
        <v>Impact 38</v>
      </c>
      <c r="F151" s="154" t="str">
        <f ca="1">OFFSET('Impact Inputs'!C$6,C151,0)</f>
        <v>-</v>
      </c>
      <c r="G151" s="104" t="str">
        <f ca="1">OFFSET('Impact Inputs'!E$6,C151,0)</f>
        <v>-</v>
      </c>
      <c r="H151" s="104"/>
      <c r="I151" s="104"/>
      <c r="J151" s="104"/>
      <c r="K151" s="125">
        <f ca="1">OFFSET('Impact Inputs'!S$8,$C151,0)</f>
        <v>0</v>
      </c>
      <c r="L151" s="125">
        <f ca="1">OFFSET('Impact Inputs'!T$8,$C151,0)</f>
        <v>0</v>
      </c>
      <c r="M151" s="125">
        <f ca="1">OFFSET('Impact Inputs'!U$8,$C151,0)</f>
        <v>0</v>
      </c>
      <c r="N151" s="125">
        <f ca="1">OFFSET('Impact Inputs'!V$8,$C151,0)</f>
        <v>0</v>
      </c>
      <c r="O151" s="125">
        <f ca="1">OFFSET('Impact Inputs'!W$8,$C151,0)</f>
        <v>0</v>
      </c>
      <c r="P151" s="125">
        <f ca="1">OFFSET('Impact Inputs'!X$8,$C151,0)</f>
        <v>0</v>
      </c>
      <c r="Q151" s="125">
        <f ca="1">OFFSET('Impact Inputs'!Y$8,$C151,0)</f>
        <v>0</v>
      </c>
      <c r="R151" s="125">
        <f ca="1">OFFSET('Impact Inputs'!Z$8,$C151,0)</f>
        <v>0</v>
      </c>
      <c r="S151" s="125">
        <f ca="1">OFFSET('Impact Inputs'!AA$8,$C151,0)</f>
        <v>0</v>
      </c>
      <c r="T151" s="125">
        <f ca="1">OFFSET('Impact Inputs'!AB$8,$C151,0)</f>
        <v>0</v>
      </c>
      <c r="U151" s="125">
        <f ca="1">OFFSET('Impact Inputs'!AC$8,$C151,0)</f>
        <v>0</v>
      </c>
      <c r="V151" s="125">
        <f ca="1">OFFSET('Impact Inputs'!AD$8,$C151,0)</f>
        <v>0</v>
      </c>
      <c r="W151" s="125">
        <f ca="1">OFFSET('Impact Inputs'!AE$8,$C151,0)</f>
        <v>0</v>
      </c>
      <c r="X151" s="125">
        <f ca="1">OFFSET('Impact Inputs'!AF$8,$C151,0)</f>
        <v>0</v>
      </c>
      <c r="Y151" s="125">
        <f ca="1">OFFSET('Impact Inputs'!AG$8,$C151,0)</f>
        <v>0</v>
      </c>
      <c r="Z151" s="125">
        <f ca="1">OFFSET('Impact Inputs'!AH$8,$C151,0)</f>
        <v>0</v>
      </c>
      <c r="AA151" s="125">
        <f ca="1">OFFSET('Impact Inputs'!AI$8,$C151,0)</f>
        <v>0</v>
      </c>
      <c r="AB151" s="125">
        <f ca="1">OFFSET('Impact Inputs'!AJ$8,$C151,0)</f>
        <v>0</v>
      </c>
      <c r="AC151" s="125">
        <f ca="1">OFFSET('Impact Inputs'!AK$8,$C151,0)</f>
        <v>0</v>
      </c>
      <c r="AD151" s="125">
        <f ca="1">OFFSET('Impact Inputs'!AL$8,$C151,0)</f>
        <v>0</v>
      </c>
      <c r="AE151" s="125">
        <f ca="1">OFFSET('Impact Inputs'!AM$8,$C151,0)</f>
        <v>0</v>
      </c>
      <c r="AF151" s="125">
        <f ca="1">OFFSET('Impact Inputs'!AN$8,$C151,0)</f>
        <v>0</v>
      </c>
      <c r="AG151" s="125">
        <f ca="1">OFFSET('Impact Inputs'!AO$8,$C151,0)</f>
        <v>0</v>
      </c>
      <c r="AH151" s="125">
        <f ca="1">OFFSET('Impact Inputs'!AP$8,$C151,0)</f>
        <v>0</v>
      </c>
      <c r="AI151" s="125">
        <f ca="1">OFFSET('Impact Inputs'!AQ$8,$C151,0)</f>
        <v>0</v>
      </c>
      <c r="AJ151" s="125">
        <f ca="1">OFFSET('Impact Inputs'!AR$8,$C151,0)</f>
        <v>0</v>
      </c>
      <c r="AK151" s="125">
        <f ca="1">OFFSET('Impact Inputs'!AS$8,$C151,0)</f>
        <v>0</v>
      </c>
      <c r="AL151" s="125">
        <f ca="1">OFFSET('Impact Inputs'!AT$8,$C151,0)</f>
        <v>0</v>
      </c>
      <c r="AM151" s="125">
        <f ca="1">OFFSET('Impact Inputs'!AU$8,$C151,0)</f>
        <v>0</v>
      </c>
      <c r="AN151" s="125">
        <f ca="1">OFFSET('Impact Inputs'!AV$8,$C151,0)</f>
        <v>0</v>
      </c>
      <c r="AO151" s="125">
        <f ca="1">OFFSET('Impact Inputs'!AW$8,$C151,0)</f>
        <v>0</v>
      </c>
      <c r="AP151" s="125">
        <f ca="1">OFFSET('Impact Inputs'!AX$8,$C151,0)</f>
        <v>0</v>
      </c>
      <c r="AQ151" s="125">
        <f ca="1">OFFSET('Impact Inputs'!AY$8,$C151,0)</f>
        <v>0</v>
      </c>
      <c r="AR151" s="125">
        <f ca="1">OFFSET('Impact Inputs'!AZ$8,$C151,0)</f>
        <v>0</v>
      </c>
      <c r="AS151" s="125">
        <f ca="1">OFFSET('Impact Inputs'!BA$8,$C151,0)</f>
        <v>0</v>
      </c>
      <c r="AT151" s="125">
        <f ca="1">OFFSET('Impact Inputs'!BB$8,$C151,0)</f>
        <v>0</v>
      </c>
      <c r="AU151" s="125">
        <f ca="1">OFFSET('Impact Inputs'!BC$8,$C151,0)</f>
        <v>0</v>
      </c>
      <c r="AV151" s="125">
        <f ca="1">OFFSET('Impact Inputs'!BD$8,$C151,0)</f>
        <v>0</v>
      </c>
      <c r="AW151" s="125">
        <f ca="1">OFFSET('Impact Inputs'!BE$8,$C151,0)</f>
        <v>0</v>
      </c>
      <c r="AX151" s="125">
        <f ca="1">OFFSET('Impact Inputs'!BF$8,$C151,0)</f>
        <v>0</v>
      </c>
      <c r="AY151" s="125">
        <f ca="1">OFFSET('Impact Inputs'!BG$8,$C151,0)</f>
        <v>0</v>
      </c>
      <c r="AZ151" s="125">
        <f ca="1">OFFSET('Impact Inputs'!BH$8,$C151,0)</f>
        <v>0</v>
      </c>
      <c r="BA151" s="125">
        <f ca="1">OFFSET('Impact Inputs'!BI$8,$C151,0)</f>
        <v>0</v>
      </c>
      <c r="BB151" s="125">
        <f ca="1">OFFSET('Impact Inputs'!BJ$8,$C151,0)</f>
        <v>0</v>
      </c>
      <c r="BC151" s="125">
        <f ca="1">OFFSET('Impact Inputs'!BK$8,$C151,0)</f>
        <v>0</v>
      </c>
      <c r="BD151" s="125">
        <f ca="1">OFFSET('Impact Inputs'!BL$8,$C151,0)</f>
        <v>0</v>
      </c>
      <c r="BE151" s="125">
        <f ca="1">OFFSET('Impact Inputs'!BM$8,$C151,0)</f>
        <v>0</v>
      </c>
      <c r="BF151" s="125">
        <f ca="1">OFFSET('Impact Inputs'!BN$8,$C151,0)</f>
        <v>0</v>
      </c>
      <c r="BG151" s="125">
        <f ca="1">OFFSET('Impact Inputs'!BO$8,$C151,0)</f>
        <v>0</v>
      </c>
      <c r="BH151" s="125">
        <f ca="1">OFFSET('Impact Inputs'!BP$8,$C151,0)</f>
        <v>0</v>
      </c>
    </row>
    <row r="152" spans="1:60">
      <c r="A152" s="104"/>
      <c r="B152" s="104"/>
      <c r="C152" s="106">
        <v>114</v>
      </c>
      <c r="D152" s="104"/>
      <c r="E152" s="104" t="str">
        <f ca="1">OFFSET('Impact Inputs'!A$6,C152,0)</f>
        <v>Impact 39</v>
      </c>
      <c r="F152" s="154" t="str">
        <f ca="1">OFFSET('Impact Inputs'!C$6,C152,0)</f>
        <v>-</v>
      </c>
      <c r="G152" s="104" t="str">
        <f ca="1">OFFSET('Impact Inputs'!E$6,C152,0)</f>
        <v>-</v>
      </c>
      <c r="H152" s="104"/>
      <c r="I152" s="104"/>
      <c r="J152" s="104"/>
      <c r="K152" s="125">
        <f ca="1">OFFSET('Impact Inputs'!S$8,$C152,0)</f>
        <v>0</v>
      </c>
      <c r="L152" s="125">
        <f ca="1">OFFSET('Impact Inputs'!T$8,$C152,0)</f>
        <v>0</v>
      </c>
      <c r="M152" s="125">
        <f ca="1">OFFSET('Impact Inputs'!U$8,$C152,0)</f>
        <v>0</v>
      </c>
      <c r="N152" s="125">
        <f ca="1">OFFSET('Impact Inputs'!V$8,$C152,0)</f>
        <v>0</v>
      </c>
      <c r="O152" s="125">
        <f ca="1">OFFSET('Impact Inputs'!W$8,$C152,0)</f>
        <v>0</v>
      </c>
      <c r="P152" s="125">
        <f ca="1">OFFSET('Impact Inputs'!X$8,$C152,0)</f>
        <v>0</v>
      </c>
      <c r="Q152" s="125">
        <f ca="1">OFFSET('Impact Inputs'!Y$8,$C152,0)</f>
        <v>0</v>
      </c>
      <c r="R152" s="125">
        <f ca="1">OFFSET('Impact Inputs'!Z$8,$C152,0)</f>
        <v>0</v>
      </c>
      <c r="S152" s="125">
        <f ca="1">OFFSET('Impact Inputs'!AA$8,$C152,0)</f>
        <v>0</v>
      </c>
      <c r="T152" s="125">
        <f ca="1">OFFSET('Impact Inputs'!AB$8,$C152,0)</f>
        <v>0</v>
      </c>
      <c r="U152" s="125">
        <f ca="1">OFFSET('Impact Inputs'!AC$8,$C152,0)</f>
        <v>0</v>
      </c>
      <c r="V152" s="125">
        <f ca="1">OFFSET('Impact Inputs'!AD$8,$C152,0)</f>
        <v>0</v>
      </c>
      <c r="W152" s="125">
        <f ca="1">OFFSET('Impact Inputs'!AE$8,$C152,0)</f>
        <v>0</v>
      </c>
      <c r="X152" s="125">
        <f ca="1">OFFSET('Impact Inputs'!AF$8,$C152,0)</f>
        <v>0</v>
      </c>
      <c r="Y152" s="125">
        <f ca="1">OFFSET('Impact Inputs'!AG$8,$C152,0)</f>
        <v>0</v>
      </c>
      <c r="Z152" s="125">
        <f ca="1">OFFSET('Impact Inputs'!AH$8,$C152,0)</f>
        <v>0</v>
      </c>
      <c r="AA152" s="125">
        <f ca="1">OFFSET('Impact Inputs'!AI$8,$C152,0)</f>
        <v>0</v>
      </c>
      <c r="AB152" s="125">
        <f ca="1">OFFSET('Impact Inputs'!AJ$8,$C152,0)</f>
        <v>0</v>
      </c>
      <c r="AC152" s="125">
        <f ca="1">OFFSET('Impact Inputs'!AK$8,$C152,0)</f>
        <v>0</v>
      </c>
      <c r="AD152" s="125">
        <f ca="1">OFFSET('Impact Inputs'!AL$8,$C152,0)</f>
        <v>0</v>
      </c>
      <c r="AE152" s="125">
        <f ca="1">OFFSET('Impact Inputs'!AM$8,$C152,0)</f>
        <v>0</v>
      </c>
      <c r="AF152" s="125">
        <f ca="1">OFFSET('Impact Inputs'!AN$8,$C152,0)</f>
        <v>0</v>
      </c>
      <c r="AG152" s="125">
        <f ca="1">OFFSET('Impact Inputs'!AO$8,$C152,0)</f>
        <v>0</v>
      </c>
      <c r="AH152" s="125">
        <f ca="1">OFFSET('Impact Inputs'!AP$8,$C152,0)</f>
        <v>0</v>
      </c>
      <c r="AI152" s="125">
        <f ca="1">OFFSET('Impact Inputs'!AQ$8,$C152,0)</f>
        <v>0</v>
      </c>
      <c r="AJ152" s="125">
        <f ca="1">OFFSET('Impact Inputs'!AR$8,$C152,0)</f>
        <v>0</v>
      </c>
      <c r="AK152" s="125">
        <f ca="1">OFFSET('Impact Inputs'!AS$8,$C152,0)</f>
        <v>0</v>
      </c>
      <c r="AL152" s="125">
        <f ca="1">OFFSET('Impact Inputs'!AT$8,$C152,0)</f>
        <v>0</v>
      </c>
      <c r="AM152" s="125">
        <f ca="1">OFFSET('Impact Inputs'!AU$8,$C152,0)</f>
        <v>0</v>
      </c>
      <c r="AN152" s="125">
        <f ca="1">OFFSET('Impact Inputs'!AV$8,$C152,0)</f>
        <v>0</v>
      </c>
      <c r="AO152" s="125">
        <f ca="1">OFFSET('Impact Inputs'!AW$8,$C152,0)</f>
        <v>0</v>
      </c>
      <c r="AP152" s="125">
        <f ca="1">OFFSET('Impact Inputs'!AX$8,$C152,0)</f>
        <v>0</v>
      </c>
      <c r="AQ152" s="125">
        <f ca="1">OFFSET('Impact Inputs'!AY$8,$C152,0)</f>
        <v>0</v>
      </c>
      <c r="AR152" s="125">
        <f ca="1">OFFSET('Impact Inputs'!AZ$8,$C152,0)</f>
        <v>0</v>
      </c>
      <c r="AS152" s="125">
        <f ca="1">OFFSET('Impact Inputs'!BA$8,$C152,0)</f>
        <v>0</v>
      </c>
      <c r="AT152" s="125">
        <f ca="1">OFFSET('Impact Inputs'!BB$8,$C152,0)</f>
        <v>0</v>
      </c>
      <c r="AU152" s="125">
        <f ca="1">OFFSET('Impact Inputs'!BC$8,$C152,0)</f>
        <v>0</v>
      </c>
      <c r="AV152" s="125">
        <f ca="1">OFFSET('Impact Inputs'!BD$8,$C152,0)</f>
        <v>0</v>
      </c>
      <c r="AW152" s="125">
        <f ca="1">OFFSET('Impact Inputs'!BE$8,$C152,0)</f>
        <v>0</v>
      </c>
      <c r="AX152" s="125">
        <f ca="1">OFFSET('Impact Inputs'!BF$8,$C152,0)</f>
        <v>0</v>
      </c>
      <c r="AY152" s="125">
        <f ca="1">OFFSET('Impact Inputs'!BG$8,$C152,0)</f>
        <v>0</v>
      </c>
      <c r="AZ152" s="125">
        <f ca="1">OFFSET('Impact Inputs'!BH$8,$C152,0)</f>
        <v>0</v>
      </c>
      <c r="BA152" s="125">
        <f ca="1">OFFSET('Impact Inputs'!BI$8,$C152,0)</f>
        <v>0</v>
      </c>
      <c r="BB152" s="125">
        <f ca="1">OFFSET('Impact Inputs'!BJ$8,$C152,0)</f>
        <v>0</v>
      </c>
      <c r="BC152" s="125">
        <f ca="1">OFFSET('Impact Inputs'!BK$8,$C152,0)</f>
        <v>0</v>
      </c>
      <c r="BD152" s="125">
        <f ca="1">OFFSET('Impact Inputs'!BL$8,$C152,0)</f>
        <v>0</v>
      </c>
      <c r="BE152" s="125">
        <f ca="1">OFFSET('Impact Inputs'!BM$8,$C152,0)</f>
        <v>0</v>
      </c>
      <c r="BF152" s="125">
        <f ca="1">OFFSET('Impact Inputs'!BN$8,$C152,0)</f>
        <v>0</v>
      </c>
      <c r="BG152" s="125">
        <f ca="1">OFFSET('Impact Inputs'!BO$8,$C152,0)</f>
        <v>0</v>
      </c>
      <c r="BH152" s="125">
        <f ca="1">OFFSET('Impact Inputs'!BP$8,$C152,0)</f>
        <v>0</v>
      </c>
    </row>
    <row r="153" spans="1:60">
      <c r="A153" s="104"/>
      <c r="B153" s="104"/>
      <c r="C153" s="104">
        <v>117</v>
      </c>
      <c r="D153" s="104"/>
      <c r="E153" s="104" t="str">
        <f ca="1">OFFSET('Impact Inputs'!A$6,C153,0)</f>
        <v>Impact 40</v>
      </c>
      <c r="F153" s="154" t="str">
        <f ca="1">OFFSET('Impact Inputs'!C$6,C153,0)</f>
        <v>-</v>
      </c>
      <c r="G153" s="104" t="str">
        <f ca="1">OFFSET('Impact Inputs'!E$6,C153,0)</f>
        <v>-</v>
      </c>
      <c r="H153" s="104"/>
      <c r="I153" s="104"/>
      <c r="J153" s="104"/>
      <c r="K153" s="125">
        <f ca="1">OFFSET('Impact Inputs'!S$8,$C153,0)</f>
        <v>0</v>
      </c>
      <c r="L153" s="125">
        <f ca="1">OFFSET('Impact Inputs'!T$8,$C153,0)</f>
        <v>0</v>
      </c>
      <c r="M153" s="125">
        <f ca="1">OFFSET('Impact Inputs'!U$8,$C153,0)</f>
        <v>0</v>
      </c>
      <c r="N153" s="125">
        <f ca="1">OFFSET('Impact Inputs'!V$8,$C153,0)</f>
        <v>0</v>
      </c>
      <c r="O153" s="125">
        <f ca="1">OFFSET('Impact Inputs'!W$8,$C153,0)</f>
        <v>0</v>
      </c>
      <c r="P153" s="125">
        <f ca="1">OFFSET('Impact Inputs'!X$8,$C153,0)</f>
        <v>0</v>
      </c>
      <c r="Q153" s="125">
        <f ca="1">OFFSET('Impact Inputs'!Y$8,$C153,0)</f>
        <v>0</v>
      </c>
      <c r="R153" s="125">
        <f ca="1">OFFSET('Impact Inputs'!Z$8,$C153,0)</f>
        <v>0</v>
      </c>
      <c r="S153" s="125">
        <f ca="1">OFFSET('Impact Inputs'!AA$8,$C153,0)</f>
        <v>0</v>
      </c>
      <c r="T153" s="125">
        <f ca="1">OFFSET('Impact Inputs'!AB$8,$C153,0)</f>
        <v>0</v>
      </c>
      <c r="U153" s="125">
        <f ca="1">OFFSET('Impact Inputs'!AC$8,$C153,0)</f>
        <v>0</v>
      </c>
      <c r="V153" s="125">
        <f ca="1">OFFSET('Impact Inputs'!AD$8,$C153,0)</f>
        <v>0</v>
      </c>
      <c r="W153" s="125">
        <f ca="1">OFFSET('Impact Inputs'!AE$8,$C153,0)</f>
        <v>0</v>
      </c>
      <c r="X153" s="125">
        <f ca="1">OFFSET('Impact Inputs'!AF$8,$C153,0)</f>
        <v>0</v>
      </c>
      <c r="Y153" s="125">
        <f ca="1">OFFSET('Impact Inputs'!AG$8,$C153,0)</f>
        <v>0</v>
      </c>
      <c r="Z153" s="125">
        <f ca="1">OFFSET('Impact Inputs'!AH$8,$C153,0)</f>
        <v>0</v>
      </c>
      <c r="AA153" s="125">
        <f ca="1">OFFSET('Impact Inputs'!AI$8,$C153,0)</f>
        <v>0</v>
      </c>
      <c r="AB153" s="125">
        <f ca="1">OFFSET('Impact Inputs'!AJ$8,$C153,0)</f>
        <v>0</v>
      </c>
      <c r="AC153" s="125">
        <f ca="1">OFFSET('Impact Inputs'!AK$8,$C153,0)</f>
        <v>0</v>
      </c>
      <c r="AD153" s="125">
        <f ca="1">OFFSET('Impact Inputs'!AL$8,$C153,0)</f>
        <v>0</v>
      </c>
      <c r="AE153" s="125">
        <f ca="1">OFFSET('Impact Inputs'!AM$8,$C153,0)</f>
        <v>0</v>
      </c>
      <c r="AF153" s="125">
        <f ca="1">OFFSET('Impact Inputs'!AN$8,$C153,0)</f>
        <v>0</v>
      </c>
      <c r="AG153" s="125">
        <f ca="1">OFFSET('Impact Inputs'!AO$8,$C153,0)</f>
        <v>0</v>
      </c>
      <c r="AH153" s="125">
        <f ca="1">OFFSET('Impact Inputs'!AP$8,$C153,0)</f>
        <v>0</v>
      </c>
      <c r="AI153" s="125">
        <f ca="1">OFFSET('Impact Inputs'!AQ$8,$C153,0)</f>
        <v>0</v>
      </c>
      <c r="AJ153" s="125">
        <f ca="1">OFFSET('Impact Inputs'!AR$8,$C153,0)</f>
        <v>0</v>
      </c>
      <c r="AK153" s="125">
        <f ca="1">OFFSET('Impact Inputs'!AS$8,$C153,0)</f>
        <v>0</v>
      </c>
      <c r="AL153" s="125">
        <f ca="1">OFFSET('Impact Inputs'!AT$8,$C153,0)</f>
        <v>0</v>
      </c>
      <c r="AM153" s="125">
        <f ca="1">OFFSET('Impact Inputs'!AU$8,$C153,0)</f>
        <v>0</v>
      </c>
      <c r="AN153" s="125">
        <f ca="1">OFFSET('Impact Inputs'!AV$8,$C153,0)</f>
        <v>0</v>
      </c>
      <c r="AO153" s="125">
        <f ca="1">OFFSET('Impact Inputs'!AW$8,$C153,0)</f>
        <v>0</v>
      </c>
      <c r="AP153" s="125">
        <f ca="1">OFFSET('Impact Inputs'!AX$8,$C153,0)</f>
        <v>0</v>
      </c>
      <c r="AQ153" s="125">
        <f ca="1">OFFSET('Impact Inputs'!AY$8,$C153,0)</f>
        <v>0</v>
      </c>
      <c r="AR153" s="125">
        <f ca="1">OFFSET('Impact Inputs'!AZ$8,$C153,0)</f>
        <v>0</v>
      </c>
      <c r="AS153" s="125">
        <f ca="1">OFFSET('Impact Inputs'!BA$8,$C153,0)</f>
        <v>0</v>
      </c>
      <c r="AT153" s="125">
        <f ca="1">OFFSET('Impact Inputs'!BB$8,$C153,0)</f>
        <v>0</v>
      </c>
      <c r="AU153" s="125">
        <f ca="1">OFFSET('Impact Inputs'!BC$8,$C153,0)</f>
        <v>0</v>
      </c>
      <c r="AV153" s="125">
        <f ca="1">OFFSET('Impact Inputs'!BD$8,$C153,0)</f>
        <v>0</v>
      </c>
      <c r="AW153" s="125">
        <f ca="1">OFFSET('Impact Inputs'!BE$8,$C153,0)</f>
        <v>0</v>
      </c>
      <c r="AX153" s="125">
        <f ca="1">OFFSET('Impact Inputs'!BF$8,$C153,0)</f>
        <v>0</v>
      </c>
      <c r="AY153" s="125">
        <f ca="1">OFFSET('Impact Inputs'!BG$8,$C153,0)</f>
        <v>0</v>
      </c>
      <c r="AZ153" s="125">
        <f ca="1">OFFSET('Impact Inputs'!BH$8,$C153,0)</f>
        <v>0</v>
      </c>
      <c r="BA153" s="125">
        <f ca="1">OFFSET('Impact Inputs'!BI$8,$C153,0)</f>
        <v>0</v>
      </c>
      <c r="BB153" s="125">
        <f ca="1">OFFSET('Impact Inputs'!BJ$8,$C153,0)</f>
        <v>0</v>
      </c>
      <c r="BC153" s="125">
        <f ca="1">OFFSET('Impact Inputs'!BK$8,$C153,0)</f>
        <v>0</v>
      </c>
      <c r="BD153" s="125">
        <f ca="1">OFFSET('Impact Inputs'!BL$8,$C153,0)</f>
        <v>0</v>
      </c>
      <c r="BE153" s="125">
        <f ca="1">OFFSET('Impact Inputs'!BM$8,$C153,0)</f>
        <v>0</v>
      </c>
      <c r="BF153" s="125">
        <f ca="1">OFFSET('Impact Inputs'!BN$8,$C153,0)</f>
        <v>0</v>
      </c>
      <c r="BG153" s="125">
        <f ca="1">OFFSET('Impact Inputs'!BO$8,$C153,0)</f>
        <v>0</v>
      </c>
      <c r="BH153" s="125">
        <f ca="1">OFFSET('Impact Inputs'!BP$8,$C153,0)</f>
        <v>0</v>
      </c>
    </row>
    <row r="154" spans="1:60">
      <c r="A154" s="104"/>
      <c r="B154" s="104"/>
      <c r="C154" s="106">
        <v>120</v>
      </c>
      <c r="D154" s="104"/>
      <c r="E154" s="104" t="str">
        <f ca="1">OFFSET('Impact Inputs'!A$6,C154,0)</f>
        <v>Impact 41</v>
      </c>
      <c r="F154" s="154" t="str">
        <f ca="1">OFFSET('Impact Inputs'!C$6,C154,0)</f>
        <v>-</v>
      </c>
      <c r="G154" s="104" t="str">
        <f ca="1">OFFSET('Impact Inputs'!E$6,C154,0)</f>
        <v>-</v>
      </c>
      <c r="H154" s="104"/>
      <c r="I154" s="104"/>
      <c r="J154" s="104"/>
      <c r="K154" s="125">
        <f ca="1">OFFSET('Impact Inputs'!S$8,$C154,0)</f>
        <v>0</v>
      </c>
      <c r="L154" s="125">
        <f ca="1">OFFSET('Impact Inputs'!T$8,$C154,0)</f>
        <v>0</v>
      </c>
      <c r="M154" s="125">
        <f ca="1">OFFSET('Impact Inputs'!U$8,$C154,0)</f>
        <v>0</v>
      </c>
      <c r="N154" s="125">
        <f ca="1">OFFSET('Impact Inputs'!V$8,$C154,0)</f>
        <v>0</v>
      </c>
      <c r="O154" s="125">
        <f ca="1">OFFSET('Impact Inputs'!W$8,$C154,0)</f>
        <v>0</v>
      </c>
      <c r="P154" s="125">
        <f ca="1">OFFSET('Impact Inputs'!X$8,$C154,0)</f>
        <v>0</v>
      </c>
      <c r="Q154" s="125">
        <f ca="1">OFFSET('Impact Inputs'!Y$8,$C154,0)</f>
        <v>0</v>
      </c>
      <c r="R154" s="125">
        <f ca="1">OFFSET('Impact Inputs'!Z$8,$C154,0)</f>
        <v>0</v>
      </c>
      <c r="S154" s="125">
        <f ca="1">OFFSET('Impact Inputs'!AA$8,$C154,0)</f>
        <v>0</v>
      </c>
      <c r="T154" s="125">
        <f ca="1">OFFSET('Impact Inputs'!AB$8,$C154,0)</f>
        <v>0</v>
      </c>
      <c r="U154" s="125">
        <f ca="1">OFFSET('Impact Inputs'!AC$8,$C154,0)</f>
        <v>0</v>
      </c>
      <c r="V154" s="125">
        <f ca="1">OFFSET('Impact Inputs'!AD$8,$C154,0)</f>
        <v>0</v>
      </c>
      <c r="W154" s="125">
        <f ca="1">OFFSET('Impact Inputs'!AE$8,$C154,0)</f>
        <v>0</v>
      </c>
      <c r="X154" s="125">
        <f ca="1">OFFSET('Impact Inputs'!AF$8,$C154,0)</f>
        <v>0</v>
      </c>
      <c r="Y154" s="125">
        <f ca="1">OFFSET('Impact Inputs'!AG$8,$C154,0)</f>
        <v>0</v>
      </c>
      <c r="Z154" s="125">
        <f ca="1">OFFSET('Impact Inputs'!AH$8,$C154,0)</f>
        <v>0</v>
      </c>
      <c r="AA154" s="125">
        <f ca="1">OFFSET('Impact Inputs'!AI$8,$C154,0)</f>
        <v>0</v>
      </c>
      <c r="AB154" s="125">
        <f ca="1">OFFSET('Impact Inputs'!AJ$8,$C154,0)</f>
        <v>0</v>
      </c>
      <c r="AC154" s="125">
        <f ca="1">OFFSET('Impact Inputs'!AK$8,$C154,0)</f>
        <v>0</v>
      </c>
      <c r="AD154" s="125">
        <f ca="1">OFFSET('Impact Inputs'!AL$8,$C154,0)</f>
        <v>0</v>
      </c>
      <c r="AE154" s="125">
        <f ca="1">OFFSET('Impact Inputs'!AM$8,$C154,0)</f>
        <v>0</v>
      </c>
      <c r="AF154" s="125">
        <f ca="1">OFFSET('Impact Inputs'!AN$8,$C154,0)</f>
        <v>0</v>
      </c>
      <c r="AG154" s="125">
        <f ca="1">OFFSET('Impact Inputs'!AO$8,$C154,0)</f>
        <v>0</v>
      </c>
      <c r="AH154" s="125">
        <f ca="1">OFFSET('Impact Inputs'!AP$8,$C154,0)</f>
        <v>0</v>
      </c>
      <c r="AI154" s="125">
        <f ca="1">OFFSET('Impact Inputs'!AQ$8,$C154,0)</f>
        <v>0</v>
      </c>
      <c r="AJ154" s="125">
        <f ca="1">OFFSET('Impact Inputs'!AR$8,$C154,0)</f>
        <v>0</v>
      </c>
      <c r="AK154" s="125">
        <f ca="1">OFFSET('Impact Inputs'!AS$8,$C154,0)</f>
        <v>0</v>
      </c>
      <c r="AL154" s="125">
        <f ca="1">OFFSET('Impact Inputs'!AT$8,$C154,0)</f>
        <v>0</v>
      </c>
      <c r="AM154" s="125">
        <f ca="1">OFFSET('Impact Inputs'!AU$8,$C154,0)</f>
        <v>0</v>
      </c>
      <c r="AN154" s="125">
        <f ca="1">OFFSET('Impact Inputs'!AV$8,$C154,0)</f>
        <v>0</v>
      </c>
      <c r="AO154" s="125">
        <f ca="1">OFFSET('Impact Inputs'!AW$8,$C154,0)</f>
        <v>0</v>
      </c>
      <c r="AP154" s="125">
        <f ca="1">OFFSET('Impact Inputs'!AX$8,$C154,0)</f>
        <v>0</v>
      </c>
      <c r="AQ154" s="125">
        <f ca="1">OFFSET('Impact Inputs'!AY$8,$C154,0)</f>
        <v>0</v>
      </c>
      <c r="AR154" s="125">
        <f ca="1">OFFSET('Impact Inputs'!AZ$8,$C154,0)</f>
        <v>0</v>
      </c>
      <c r="AS154" s="125">
        <f ca="1">OFFSET('Impact Inputs'!BA$8,$C154,0)</f>
        <v>0</v>
      </c>
      <c r="AT154" s="125">
        <f ca="1">OFFSET('Impact Inputs'!BB$8,$C154,0)</f>
        <v>0</v>
      </c>
      <c r="AU154" s="125">
        <f ca="1">OFFSET('Impact Inputs'!BC$8,$C154,0)</f>
        <v>0</v>
      </c>
      <c r="AV154" s="125">
        <f ca="1">OFFSET('Impact Inputs'!BD$8,$C154,0)</f>
        <v>0</v>
      </c>
      <c r="AW154" s="125">
        <f ca="1">OFFSET('Impact Inputs'!BE$8,$C154,0)</f>
        <v>0</v>
      </c>
      <c r="AX154" s="125">
        <f ca="1">OFFSET('Impact Inputs'!BF$8,$C154,0)</f>
        <v>0</v>
      </c>
      <c r="AY154" s="125">
        <f ca="1">OFFSET('Impact Inputs'!BG$8,$C154,0)</f>
        <v>0</v>
      </c>
      <c r="AZ154" s="125">
        <f ca="1">OFFSET('Impact Inputs'!BH$8,$C154,0)</f>
        <v>0</v>
      </c>
      <c r="BA154" s="125">
        <f ca="1">OFFSET('Impact Inputs'!BI$8,$C154,0)</f>
        <v>0</v>
      </c>
      <c r="BB154" s="125">
        <f ca="1">OFFSET('Impact Inputs'!BJ$8,$C154,0)</f>
        <v>0</v>
      </c>
      <c r="BC154" s="125">
        <f ca="1">OFFSET('Impact Inputs'!BK$8,$C154,0)</f>
        <v>0</v>
      </c>
      <c r="BD154" s="125">
        <f ca="1">OFFSET('Impact Inputs'!BL$8,$C154,0)</f>
        <v>0</v>
      </c>
      <c r="BE154" s="125">
        <f ca="1">OFFSET('Impact Inputs'!BM$8,$C154,0)</f>
        <v>0</v>
      </c>
      <c r="BF154" s="125">
        <f ca="1">OFFSET('Impact Inputs'!BN$8,$C154,0)</f>
        <v>0</v>
      </c>
      <c r="BG154" s="125">
        <f ca="1">OFFSET('Impact Inputs'!BO$8,$C154,0)</f>
        <v>0</v>
      </c>
      <c r="BH154" s="125">
        <f ca="1">OFFSET('Impact Inputs'!BP$8,$C154,0)</f>
        <v>0</v>
      </c>
    </row>
    <row r="155" spans="1:60">
      <c r="A155" s="104"/>
      <c r="B155" s="104"/>
      <c r="C155" s="104">
        <v>123</v>
      </c>
      <c r="D155" s="104"/>
      <c r="E155" s="104" t="str">
        <f ca="1">OFFSET('Impact Inputs'!A$6,C155,0)</f>
        <v>Impact 42</v>
      </c>
      <c r="F155" s="154" t="str">
        <f ca="1">OFFSET('Impact Inputs'!C$6,C155,0)</f>
        <v>-</v>
      </c>
      <c r="G155" s="104" t="str">
        <f ca="1">OFFSET('Impact Inputs'!E$6,C155,0)</f>
        <v>-</v>
      </c>
      <c r="H155" s="104"/>
      <c r="I155" s="104"/>
      <c r="J155" s="104"/>
      <c r="K155" s="125">
        <f ca="1">OFFSET('Impact Inputs'!S$8,$C155,0)</f>
        <v>0</v>
      </c>
      <c r="L155" s="125">
        <f ca="1">OFFSET('Impact Inputs'!T$8,$C155,0)</f>
        <v>0</v>
      </c>
      <c r="M155" s="125">
        <f ca="1">OFFSET('Impact Inputs'!U$8,$C155,0)</f>
        <v>0</v>
      </c>
      <c r="N155" s="125">
        <f ca="1">OFFSET('Impact Inputs'!V$8,$C155,0)</f>
        <v>0</v>
      </c>
      <c r="O155" s="125">
        <f ca="1">OFFSET('Impact Inputs'!W$8,$C155,0)</f>
        <v>0</v>
      </c>
      <c r="P155" s="125">
        <f ca="1">OFFSET('Impact Inputs'!X$8,$C155,0)</f>
        <v>0</v>
      </c>
      <c r="Q155" s="125">
        <f ca="1">OFFSET('Impact Inputs'!Y$8,$C155,0)</f>
        <v>0</v>
      </c>
      <c r="R155" s="125">
        <f ca="1">OFFSET('Impact Inputs'!Z$8,$C155,0)</f>
        <v>0</v>
      </c>
      <c r="S155" s="125">
        <f ca="1">OFFSET('Impact Inputs'!AA$8,$C155,0)</f>
        <v>0</v>
      </c>
      <c r="T155" s="125">
        <f ca="1">OFFSET('Impact Inputs'!AB$8,$C155,0)</f>
        <v>0</v>
      </c>
      <c r="U155" s="125">
        <f ca="1">OFFSET('Impact Inputs'!AC$8,$C155,0)</f>
        <v>0</v>
      </c>
      <c r="V155" s="125">
        <f ca="1">OFFSET('Impact Inputs'!AD$8,$C155,0)</f>
        <v>0</v>
      </c>
      <c r="W155" s="125">
        <f ca="1">OFFSET('Impact Inputs'!AE$8,$C155,0)</f>
        <v>0</v>
      </c>
      <c r="X155" s="125">
        <f ca="1">OFFSET('Impact Inputs'!AF$8,$C155,0)</f>
        <v>0</v>
      </c>
      <c r="Y155" s="125">
        <f ca="1">OFFSET('Impact Inputs'!AG$8,$C155,0)</f>
        <v>0</v>
      </c>
      <c r="Z155" s="125">
        <f ca="1">OFFSET('Impact Inputs'!AH$8,$C155,0)</f>
        <v>0</v>
      </c>
      <c r="AA155" s="125">
        <f ca="1">OFFSET('Impact Inputs'!AI$8,$C155,0)</f>
        <v>0</v>
      </c>
      <c r="AB155" s="125">
        <f ca="1">OFFSET('Impact Inputs'!AJ$8,$C155,0)</f>
        <v>0</v>
      </c>
      <c r="AC155" s="125">
        <f ca="1">OFFSET('Impact Inputs'!AK$8,$C155,0)</f>
        <v>0</v>
      </c>
      <c r="AD155" s="125">
        <f ca="1">OFFSET('Impact Inputs'!AL$8,$C155,0)</f>
        <v>0</v>
      </c>
      <c r="AE155" s="125">
        <f ca="1">OFFSET('Impact Inputs'!AM$8,$C155,0)</f>
        <v>0</v>
      </c>
      <c r="AF155" s="125">
        <f ca="1">OFFSET('Impact Inputs'!AN$8,$C155,0)</f>
        <v>0</v>
      </c>
      <c r="AG155" s="125">
        <f ca="1">OFFSET('Impact Inputs'!AO$8,$C155,0)</f>
        <v>0</v>
      </c>
      <c r="AH155" s="125">
        <f ca="1">OFFSET('Impact Inputs'!AP$8,$C155,0)</f>
        <v>0</v>
      </c>
      <c r="AI155" s="125">
        <f ca="1">OFFSET('Impact Inputs'!AQ$8,$C155,0)</f>
        <v>0</v>
      </c>
      <c r="AJ155" s="125">
        <f ca="1">OFFSET('Impact Inputs'!AR$8,$C155,0)</f>
        <v>0</v>
      </c>
      <c r="AK155" s="125">
        <f ca="1">OFFSET('Impact Inputs'!AS$8,$C155,0)</f>
        <v>0</v>
      </c>
      <c r="AL155" s="125">
        <f ca="1">OFFSET('Impact Inputs'!AT$8,$C155,0)</f>
        <v>0</v>
      </c>
      <c r="AM155" s="125">
        <f ca="1">OFFSET('Impact Inputs'!AU$8,$C155,0)</f>
        <v>0</v>
      </c>
      <c r="AN155" s="125">
        <f ca="1">OFFSET('Impact Inputs'!AV$8,$C155,0)</f>
        <v>0</v>
      </c>
      <c r="AO155" s="125">
        <f ca="1">OFFSET('Impact Inputs'!AW$8,$C155,0)</f>
        <v>0</v>
      </c>
      <c r="AP155" s="125">
        <f ca="1">OFFSET('Impact Inputs'!AX$8,$C155,0)</f>
        <v>0</v>
      </c>
      <c r="AQ155" s="125">
        <f ca="1">OFFSET('Impact Inputs'!AY$8,$C155,0)</f>
        <v>0</v>
      </c>
      <c r="AR155" s="125">
        <f ca="1">OFFSET('Impact Inputs'!AZ$8,$C155,0)</f>
        <v>0</v>
      </c>
      <c r="AS155" s="125">
        <f ca="1">OFFSET('Impact Inputs'!BA$8,$C155,0)</f>
        <v>0</v>
      </c>
      <c r="AT155" s="125">
        <f ca="1">OFFSET('Impact Inputs'!BB$8,$C155,0)</f>
        <v>0</v>
      </c>
      <c r="AU155" s="125">
        <f ca="1">OFFSET('Impact Inputs'!BC$8,$C155,0)</f>
        <v>0</v>
      </c>
      <c r="AV155" s="125">
        <f ca="1">OFFSET('Impact Inputs'!BD$8,$C155,0)</f>
        <v>0</v>
      </c>
      <c r="AW155" s="125">
        <f ca="1">OFFSET('Impact Inputs'!BE$8,$C155,0)</f>
        <v>0</v>
      </c>
      <c r="AX155" s="125">
        <f ca="1">OFFSET('Impact Inputs'!BF$8,$C155,0)</f>
        <v>0</v>
      </c>
      <c r="AY155" s="125">
        <f ca="1">OFFSET('Impact Inputs'!BG$8,$C155,0)</f>
        <v>0</v>
      </c>
      <c r="AZ155" s="125">
        <f ca="1">OFFSET('Impact Inputs'!BH$8,$C155,0)</f>
        <v>0</v>
      </c>
      <c r="BA155" s="125">
        <f ca="1">OFFSET('Impact Inputs'!BI$8,$C155,0)</f>
        <v>0</v>
      </c>
      <c r="BB155" s="125">
        <f ca="1">OFFSET('Impact Inputs'!BJ$8,$C155,0)</f>
        <v>0</v>
      </c>
      <c r="BC155" s="125">
        <f ca="1">OFFSET('Impact Inputs'!BK$8,$C155,0)</f>
        <v>0</v>
      </c>
      <c r="BD155" s="125">
        <f ca="1">OFFSET('Impact Inputs'!BL$8,$C155,0)</f>
        <v>0</v>
      </c>
      <c r="BE155" s="125">
        <f ca="1">OFFSET('Impact Inputs'!BM$8,$C155,0)</f>
        <v>0</v>
      </c>
      <c r="BF155" s="125">
        <f ca="1">OFFSET('Impact Inputs'!BN$8,$C155,0)</f>
        <v>0</v>
      </c>
      <c r="BG155" s="125">
        <f ca="1">OFFSET('Impact Inputs'!BO$8,$C155,0)</f>
        <v>0</v>
      </c>
      <c r="BH155" s="125">
        <f ca="1">OFFSET('Impact Inputs'!BP$8,$C155,0)</f>
        <v>0</v>
      </c>
    </row>
    <row r="156" spans="1:60">
      <c r="A156" s="104"/>
      <c r="B156" s="104"/>
      <c r="C156" s="106">
        <v>126</v>
      </c>
      <c r="D156" s="104"/>
      <c r="E156" s="104" t="str">
        <f ca="1">OFFSET('Impact Inputs'!A$6,C156,0)</f>
        <v>Impact 43</v>
      </c>
      <c r="F156" s="154" t="str">
        <f ca="1">OFFSET('Impact Inputs'!C$6,C156,0)</f>
        <v>-</v>
      </c>
      <c r="G156" s="104" t="str">
        <f ca="1">OFFSET('Impact Inputs'!E$6,C156,0)</f>
        <v>-</v>
      </c>
      <c r="H156" s="104"/>
      <c r="I156" s="104"/>
      <c r="J156" s="104"/>
      <c r="K156" s="125">
        <f ca="1">OFFSET('Impact Inputs'!S$8,$C156,0)</f>
        <v>0</v>
      </c>
      <c r="L156" s="125">
        <f ca="1">OFFSET('Impact Inputs'!T$8,$C156,0)</f>
        <v>0</v>
      </c>
      <c r="M156" s="125">
        <f ca="1">OFFSET('Impact Inputs'!U$8,$C156,0)</f>
        <v>0</v>
      </c>
      <c r="N156" s="125">
        <f ca="1">OFFSET('Impact Inputs'!V$8,$C156,0)</f>
        <v>0</v>
      </c>
      <c r="O156" s="125">
        <f ca="1">OFFSET('Impact Inputs'!W$8,$C156,0)</f>
        <v>0</v>
      </c>
      <c r="P156" s="125">
        <f ca="1">OFFSET('Impact Inputs'!X$8,$C156,0)</f>
        <v>0</v>
      </c>
      <c r="Q156" s="125">
        <f ca="1">OFFSET('Impact Inputs'!Y$8,$C156,0)</f>
        <v>0</v>
      </c>
      <c r="R156" s="125">
        <f ca="1">OFFSET('Impact Inputs'!Z$8,$C156,0)</f>
        <v>0</v>
      </c>
      <c r="S156" s="125">
        <f ca="1">OFFSET('Impact Inputs'!AA$8,$C156,0)</f>
        <v>0</v>
      </c>
      <c r="T156" s="125">
        <f ca="1">OFFSET('Impact Inputs'!AB$8,$C156,0)</f>
        <v>0</v>
      </c>
      <c r="U156" s="125">
        <f ca="1">OFFSET('Impact Inputs'!AC$8,$C156,0)</f>
        <v>0</v>
      </c>
      <c r="V156" s="125">
        <f ca="1">OFFSET('Impact Inputs'!AD$8,$C156,0)</f>
        <v>0</v>
      </c>
      <c r="W156" s="125">
        <f ca="1">OFFSET('Impact Inputs'!AE$8,$C156,0)</f>
        <v>0</v>
      </c>
      <c r="X156" s="125">
        <f ca="1">OFFSET('Impact Inputs'!AF$8,$C156,0)</f>
        <v>0</v>
      </c>
      <c r="Y156" s="125">
        <f ca="1">OFFSET('Impact Inputs'!AG$8,$C156,0)</f>
        <v>0</v>
      </c>
      <c r="Z156" s="125">
        <f ca="1">OFFSET('Impact Inputs'!AH$8,$C156,0)</f>
        <v>0</v>
      </c>
      <c r="AA156" s="125">
        <f ca="1">OFFSET('Impact Inputs'!AI$8,$C156,0)</f>
        <v>0</v>
      </c>
      <c r="AB156" s="125">
        <f ca="1">OFFSET('Impact Inputs'!AJ$8,$C156,0)</f>
        <v>0</v>
      </c>
      <c r="AC156" s="125">
        <f ca="1">OFFSET('Impact Inputs'!AK$8,$C156,0)</f>
        <v>0</v>
      </c>
      <c r="AD156" s="125">
        <f ca="1">OFFSET('Impact Inputs'!AL$8,$C156,0)</f>
        <v>0</v>
      </c>
      <c r="AE156" s="125">
        <f ca="1">OFFSET('Impact Inputs'!AM$8,$C156,0)</f>
        <v>0</v>
      </c>
      <c r="AF156" s="125">
        <f ca="1">OFFSET('Impact Inputs'!AN$8,$C156,0)</f>
        <v>0</v>
      </c>
      <c r="AG156" s="125">
        <f ca="1">OFFSET('Impact Inputs'!AO$8,$C156,0)</f>
        <v>0</v>
      </c>
      <c r="AH156" s="125">
        <f ca="1">OFFSET('Impact Inputs'!AP$8,$C156,0)</f>
        <v>0</v>
      </c>
      <c r="AI156" s="125">
        <f ca="1">OFFSET('Impact Inputs'!AQ$8,$C156,0)</f>
        <v>0</v>
      </c>
      <c r="AJ156" s="125">
        <f ca="1">OFFSET('Impact Inputs'!AR$8,$C156,0)</f>
        <v>0</v>
      </c>
      <c r="AK156" s="125">
        <f ca="1">OFFSET('Impact Inputs'!AS$8,$C156,0)</f>
        <v>0</v>
      </c>
      <c r="AL156" s="125">
        <f ca="1">OFFSET('Impact Inputs'!AT$8,$C156,0)</f>
        <v>0</v>
      </c>
      <c r="AM156" s="125">
        <f ca="1">OFFSET('Impact Inputs'!AU$8,$C156,0)</f>
        <v>0</v>
      </c>
      <c r="AN156" s="125">
        <f ca="1">OFFSET('Impact Inputs'!AV$8,$C156,0)</f>
        <v>0</v>
      </c>
      <c r="AO156" s="125">
        <f ca="1">OFFSET('Impact Inputs'!AW$8,$C156,0)</f>
        <v>0</v>
      </c>
      <c r="AP156" s="125">
        <f ca="1">OFFSET('Impact Inputs'!AX$8,$C156,0)</f>
        <v>0</v>
      </c>
      <c r="AQ156" s="125">
        <f ca="1">OFFSET('Impact Inputs'!AY$8,$C156,0)</f>
        <v>0</v>
      </c>
      <c r="AR156" s="125">
        <f ca="1">OFFSET('Impact Inputs'!AZ$8,$C156,0)</f>
        <v>0</v>
      </c>
      <c r="AS156" s="125">
        <f ca="1">OFFSET('Impact Inputs'!BA$8,$C156,0)</f>
        <v>0</v>
      </c>
      <c r="AT156" s="125">
        <f ca="1">OFFSET('Impact Inputs'!BB$8,$C156,0)</f>
        <v>0</v>
      </c>
      <c r="AU156" s="125">
        <f ca="1">OFFSET('Impact Inputs'!BC$8,$C156,0)</f>
        <v>0</v>
      </c>
      <c r="AV156" s="125">
        <f ca="1">OFFSET('Impact Inputs'!BD$8,$C156,0)</f>
        <v>0</v>
      </c>
      <c r="AW156" s="125">
        <f ca="1">OFFSET('Impact Inputs'!BE$8,$C156,0)</f>
        <v>0</v>
      </c>
      <c r="AX156" s="125">
        <f ca="1">OFFSET('Impact Inputs'!BF$8,$C156,0)</f>
        <v>0</v>
      </c>
      <c r="AY156" s="125">
        <f ca="1">OFFSET('Impact Inputs'!BG$8,$C156,0)</f>
        <v>0</v>
      </c>
      <c r="AZ156" s="125">
        <f ca="1">OFFSET('Impact Inputs'!BH$8,$C156,0)</f>
        <v>0</v>
      </c>
      <c r="BA156" s="125">
        <f ca="1">OFFSET('Impact Inputs'!BI$8,$C156,0)</f>
        <v>0</v>
      </c>
      <c r="BB156" s="125">
        <f ca="1">OFFSET('Impact Inputs'!BJ$8,$C156,0)</f>
        <v>0</v>
      </c>
      <c r="BC156" s="125">
        <f ca="1">OFFSET('Impact Inputs'!BK$8,$C156,0)</f>
        <v>0</v>
      </c>
      <c r="BD156" s="125">
        <f ca="1">OFFSET('Impact Inputs'!BL$8,$C156,0)</f>
        <v>0</v>
      </c>
      <c r="BE156" s="125">
        <f ca="1">OFFSET('Impact Inputs'!BM$8,$C156,0)</f>
        <v>0</v>
      </c>
      <c r="BF156" s="125">
        <f ca="1">OFFSET('Impact Inputs'!BN$8,$C156,0)</f>
        <v>0</v>
      </c>
      <c r="BG156" s="125">
        <f ca="1">OFFSET('Impact Inputs'!BO$8,$C156,0)</f>
        <v>0</v>
      </c>
      <c r="BH156" s="125">
        <f ca="1">OFFSET('Impact Inputs'!BP$8,$C156,0)</f>
        <v>0</v>
      </c>
    </row>
    <row r="157" spans="1:60">
      <c r="A157" s="104"/>
      <c r="B157" s="104"/>
      <c r="C157" s="104">
        <v>129</v>
      </c>
      <c r="D157" s="104"/>
      <c r="E157" s="104" t="str">
        <f ca="1">OFFSET('Impact Inputs'!A$6,C157,0)</f>
        <v>Impact 44</v>
      </c>
      <c r="F157" s="154" t="str">
        <f ca="1">OFFSET('Impact Inputs'!C$6,C157,0)</f>
        <v>-</v>
      </c>
      <c r="G157" s="104" t="str">
        <f ca="1">OFFSET('Impact Inputs'!E$6,C157,0)</f>
        <v>-</v>
      </c>
      <c r="H157" s="104"/>
      <c r="I157" s="104"/>
      <c r="J157" s="104"/>
      <c r="K157" s="125">
        <f ca="1">OFFSET('Impact Inputs'!S$8,$C157,0)</f>
        <v>0</v>
      </c>
      <c r="L157" s="125">
        <f ca="1">OFFSET('Impact Inputs'!T$8,$C157,0)</f>
        <v>0</v>
      </c>
      <c r="M157" s="125">
        <f ca="1">OFFSET('Impact Inputs'!U$8,$C157,0)</f>
        <v>0</v>
      </c>
      <c r="N157" s="125">
        <f ca="1">OFFSET('Impact Inputs'!V$8,$C157,0)</f>
        <v>0</v>
      </c>
      <c r="O157" s="125">
        <f ca="1">OFFSET('Impact Inputs'!W$8,$C157,0)</f>
        <v>0</v>
      </c>
      <c r="P157" s="125">
        <f ca="1">OFFSET('Impact Inputs'!X$8,$C157,0)</f>
        <v>0</v>
      </c>
      <c r="Q157" s="125">
        <f ca="1">OFFSET('Impact Inputs'!Y$8,$C157,0)</f>
        <v>0</v>
      </c>
      <c r="R157" s="125">
        <f ca="1">OFFSET('Impact Inputs'!Z$8,$C157,0)</f>
        <v>0</v>
      </c>
      <c r="S157" s="125">
        <f ca="1">OFFSET('Impact Inputs'!AA$8,$C157,0)</f>
        <v>0</v>
      </c>
      <c r="T157" s="125">
        <f ca="1">OFFSET('Impact Inputs'!AB$8,$C157,0)</f>
        <v>0</v>
      </c>
      <c r="U157" s="125">
        <f ca="1">OFFSET('Impact Inputs'!AC$8,$C157,0)</f>
        <v>0</v>
      </c>
      <c r="V157" s="125">
        <f ca="1">OFFSET('Impact Inputs'!AD$8,$C157,0)</f>
        <v>0</v>
      </c>
      <c r="W157" s="125">
        <f ca="1">OFFSET('Impact Inputs'!AE$8,$C157,0)</f>
        <v>0</v>
      </c>
      <c r="X157" s="125">
        <f ca="1">OFFSET('Impact Inputs'!AF$8,$C157,0)</f>
        <v>0</v>
      </c>
      <c r="Y157" s="125">
        <f ca="1">OFFSET('Impact Inputs'!AG$8,$C157,0)</f>
        <v>0</v>
      </c>
      <c r="Z157" s="125">
        <f ca="1">OFFSET('Impact Inputs'!AH$8,$C157,0)</f>
        <v>0</v>
      </c>
      <c r="AA157" s="125">
        <f ca="1">OFFSET('Impact Inputs'!AI$8,$C157,0)</f>
        <v>0</v>
      </c>
      <c r="AB157" s="125">
        <f ca="1">OFFSET('Impact Inputs'!AJ$8,$C157,0)</f>
        <v>0</v>
      </c>
      <c r="AC157" s="125">
        <f ca="1">OFFSET('Impact Inputs'!AK$8,$C157,0)</f>
        <v>0</v>
      </c>
      <c r="AD157" s="125">
        <f ca="1">OFFSET('Impact Inputs'!AL$8,$C157,0)</f>
        <v>0</v>
      </c>
      <c r="AE157" s="125">
        <f ca="1">OFFSET('Impact Inputs'!AM$8,$C157,0)</f>
        <v>0</v>
      </c>
      <c r="AF157" s="125">
        <f ca="1">OFFSET('Impact Inputs'!AN$8,$C157,0)</f>
        <v>0</v>
      </c>
      <c r="AG157" s="125">
        <f ca="1">OFFSET('Impact Inputs'!AO$8,$C157,0)</f>
        <v>0</v>
      </c>
      <c r="AH157" s="125">
        <f ca="1">OFFSET('Impact Inputs'!AP$8,$C157,0)</f>
        <v>0</v>
      </c>
      <c r="AI157" s="125">
        <f ca="1">OFFSET('Impact Inputs'!AQ$8,$C157,0)</f>
        <v>0</v>
      </c>
      <c r="AJ157" s="125">
        <f ca="1">OFFSET('Impact Inputs'!AR$8,$C157,0)</f>
        <v>0</v>
      </c>
      <c r="AK157" s="125">
        <f ca="1">OFFSET('Impact Inputs'!AS$8,$C157,0)</f>
        <v>0</v>
      </c>
      <c r="AL157" s="125">
        <f ca="1">OFFSET('Impact Inputs'!AT$8,$C157,0)</f>
        <v>0</v>
      </c>
      <c r="AM157" s="125">
        <f ca="1">OFFSET('Impact Inputs'!AU$8,$C157,0)</f>
        <v>0</v>
      </c>
      <c r="AN157" s="125">
        <f ca="1">OFFSET('Impact Inputs'!AV$8,$C157,0)</f>
        <v>0</v>
      </c>
      <c r="AO157" s="125">
        <f ca="1">OFFSET('Impact Inputs'!AW$8,$C157,0)</f>
        <v>0</v>
      </c>
      <c r="AP157" s="125">
        <f ca="1">OFFSET('Impact Inputs'!AX$8,$C157,0)</f>
        <v>0</v>
      </c>
      <c r="AQ157" s="125">
        <f ca="1">OFFSET('Impact Inputs'!AY$8,$C157,0)</f>
        <v>0</v>
      </c>
      <c r="AR157" s="125">
        <f ca="1">OFFSET('Impact Inputs'!AZ$8,$C157,0)</f>
        <v>0</v>
      </c>
      <c r="AS157" s="125">
        <f ca="1">OFFSET('Impact Inputs'!BA$8,$C157,0)</f>
        <v>0</v>
      </c>
      <c r="AT157" s="125">
        <f ca="1">OFFSET('Impact Inputs'!BB$8,$C157,0)</f>
        <v>0</v>
      </c>
      <c r="AU157" s="125">
        <f ca="1">OFFSET('Impact Inputs'!BC$8,$C157,0)</f>
        <v>0</v>
      </c>
      <c r="AV157" s="125">
        <f ca="1">OFFSET('Impact Inputs'!BD$8,$C157,0)</f>
        <v>0</v>
      </c>
      <c r="AW157" s="125">
        <f ca="1">OFFSET('Impact Inputs'!BE$8,$C157,0)</f>
        <v>0</v>
      </c>
      <c r="AX157" s="125">
        <f ca="1">OFFSET('Impact Inputs'!BF$8,$C157,0)</f>
        <v>0</v>
      </c>
      <c r="AY157" s="125">
        <f ca="1">OFFSET('Impact Inputs'!BG$8,$C157,0)</f>
        <v>0</v>
      </c>
      <c r="AZ157" s="125">
        <f ca="1">OFFSET('Impact Inputs'!BH$8,$C157,0)</f>
        <v>0</v>
      </c>
      <c r="BA157" s="125">
        <f ca="1">OFFSET('Impact Inputs'!BI$8,$C157,0)</f>
        <v>0</v>
      </c>
      <c r="BB157" s="125">
        <f ca="1">OFFSET('Impact Inputs'!BJ$8,$C157,0)</f>
        <v>0</v>
      </c>
      <c r="BC157" s="125">
        <f ca="1">OFFSET('Impact Inputs'!BK$8,$C157,0)</f>
        <v>0</v>
      </c>
      <c r="BD157" s="125">
        <f ca="1">OFFSET('Impact Inputs'!BL$8,$C157,0)</f>
        <v>0</v>
      </c>
      <c r="BE157" s="125">
        <f ca="1">OFFSET('Impact Inputs'!BM$8,$C157,0)</f>
        <v>0</v>
      </c>
      <c r="BF157" s="125">
        <f ca="1">OFFSET('Impact Inputs'!BN$8,$C157,0)</f>
        <v>0</v>
      </c>
      <c r="BG157" s="125">
        <f ca="1">OFFSET('Impact Inputs'!BO$8,$C157,0)</f>
        <v>0</v>
      </c>
      <c r="BH157" s="125">
        <f ca="1">OFFSET('Impact Inputs'!BP$8,$C157,0)</f>
        <v>0</v>
      </c>
    </row>
    <row r="158" spans="1:60">
      <c r="A158" s="104"/>
      <c r="B158" s="104"/>
      <c r="C158" s="104">
        <v>132</v>
      </c>
      <c r="D158" s="104"/>
      <c r="E158" s="104" t="str">
        <f ca="1">OFFSET('Impact Inputs'!A$6,C158,0)</f>
        <v>Impact 45</v>
      </c>
      <c r="F158" s="154" t="str">
        <f ca="1">OFFSET('Impact Inputs'!C$6,C158,0)</f>
        <v>-</v>
      </c>
      <c r="G158" s="104" t="str">
        <f ca="1">OFFSET('Impact Inputs'!E$6,C158,0)</f>
        <v>-</v>
      </c>
      <c r="H158" s="104"/>
      <c r="I158" s="104"/>
      <c r="J158" s="104"/>
      <c r="K158" s="125">
        <f ca="1">OFFSET('Impact Inputs'!S$8,$C158,0)</f>
        <v>0</v>
      </c>
      <c r="L158" s="125">
        <f ca="1">OFFSET('Impact Inputs'!T$8,$C158,0)</f>
        <v>0</v>
      </c>
      <c r="M158" s="125">
        <f ca="1">OFFSET('Impact Inputs'!U$8,$C158,0)</f>
        <v>0</v>
      </c>
      <c r="N158" s="125">
        <f ca="1">OFFSET('Impact Inputs'!V$8,$C158,0)</f>
        <v>0</v>
      </c>
      <c r="O158" s="125">
        <f ca="1">OFFSET('Impact Inputs'!W$8,$C158,0)</f>
        <v>0</v>
      </c>
      <c r="P158" s="125">
        <f ca="1">OFFSET('Impact Inputs'!X$8,$C158,0)</f>
        <v>0</v>
      </c>
      <c r="Q158" s="125">
        <f ca="1">OFFSET('Impact Inputs'!Y$8,$C158,0)</f>
        <v>0</v>
      </c>
      <c r="R158" s="125">
        <f ca="1">OFFSET('Impact Inputs'!Z$8,$C158,0)</f>
        <v>0</v>
      </c>
      <c r="S158" s="125">
        <f ca="1">OFFSET('Impact Inputs'!AA$8,$C158,0)</f>
        <v>0</v>
      </c>
      <c r="T158" s="125">
        <f ca="1">OFFSET('Impact Inputs'!AB$8,$C158,0)</f>
        <v>0</v>
      </c>
      <c r="U158" s="125">
        <f ca="1">OFFSET('Impact Inputs'!AC$8,$C158,0)</f>
        <v>0</v>
      </c>
      <c r="V158" s="125">
        <f ca="1">OFFSET('Impact Inputs'!AD$8,$C158,0)</f>
        <v>0</v>
      </c>
      <c r="W158" s="125">
        <f ca="1">OFFSET('Impact Inputs'!AE$8,$C158,0)</f>
        <v>0</v>
      </c>
      <c r="X158" s="125">
        <f ca="1">OFFSET('Impact Inputs'!AF$8,$C158,0)</f>
        <v>0</v>
      </c>
      <c r="Y158" s="125">
        <f ca="1">OFFSET('Impact Inputs'!AG$8,$C158,0)</f>
        <v>0</v>
      </c>
      <c r="Z158" s="125">
        <f ca="1">OFFSET('Impact Inputs'!AH$8,$C158,0)</f>
        <v>0</v>
      </c>
      <c r="AA158" s="125">
        <f ca="1">OFFSET('Impact Inputs'!AI$8,$C158,0)</f>
        <v>0</v>
      </c>
      <c r="AB158" s="125">
        <f ca="1">OFFSET('Impact Inputs'!AJ$8,$C158,0)</f>
        <v>0</v>
      </c>
      <c r="AC158" s="125">
        <f ca="1">OFFSET('Impact Inputs'!AK$8,$C158,0)</f>
        <v>0</v>
      </c>
      <c r="AD158" s="125">
        <f ca="1">OFFSET('Impact Inputs'!AL$8,$C158,0)</f>
        <v>0</v>
      </c>
      <c r="AE158" s="125">
        <f ca="1">OFFSET('Impact Inputs'!AM$8,$C158,0)</f>
        <v>0</v>
      </c>
      <c r="AF158" s="125">
        <f ca="1">OFFSET('Impact Inputs'!AN$8,$C158,0)</f>
        <v>0</v>
      </c>
      <c r="AG158" s="125">
        <f ca="1">OFFSET('Impact Inputs'!AO$8,$C158,0)</f>
        <v>0</v>
      </c>
      <c r="AH158" s="125">
        <f ca="1">OFFSET('Impact Inputs'!AP$8,$C158,0)</f>
        <v>0</v>
      </c>
      <c r="AI158" s="125">
        <f ca="1">OFFSET('Impact Inputs'!AQ$8,$C158,0)</f>
        <v>0</v>
      </c>
      <c r="AJ158" s="125">
        <f ca="1">OFFSET('Impact Inputs'!AR$8,$C158,0)</f>
        <v>0</v>
      </c>
      <c r="AK158" s="125">
        <f ca="1">OFFSET('Impact Inputs'!AS$8,$C158,0)</f>
        <v>0</v>
      </c>
      <c r="AL158" s="125">
        <f ca="1">OFFSET('Impact Inputs'!AT$8,$C158,0)</f>
        <v>0</v>
      </c>
      <c r="AM158" s="125">
        <f ca="1">OFFSET('Impact Inputs'!AU$8,$C158,0)</f>
        <v>0</v>
      </c>
      <c r="AN158" s="125">
        <f ca="1">OFFSET('Impact Inputs'!AV$8,$C158,0)</f>
        <v>0</v>
      </c>
      <c r="AO158" s="125">
        <f ca="1">OFFSET('Impact Inputs'!AW$8,$C158,0)</f>
        <v>0</v>
      </c>
      <c r="AP158" s="125">
        <f ca="1">OFFSET('Impact Inputs'!AX$8,$C158,0)</f>
        <v>0</v>
      </c>
      <c r="AQ158" s="125">
        <f ca="1">OFFSET('Impact Inputs'!AY$8,$C158,0)</f>
        <v>0</v>
      </c>
      <c r="AR158" s="125">
        <f ca="1">OFFSET('Impact Inputs'!AZ$8,$C158,0)</f>
        <v>0</v>
      </c>
      <c r="AS158" s="125">
        <f ca="1">OFFSET('Impact Inputs'!BA$8,$C158,0)</f>
        <v>0</v>
      </c>
      <c r="AT158" s="125">
        <f ca="1">OFFSET('Impact Inputs'!BB$8,$C158,0)</f>
        <v>0</v>
      </c>
      <c r="AU158" s="125">
        <f ca="1">OFFSET('Impact Inputs'!BC$8,$C158,0)</f>
        <v>0</v>
      </c>
      <c r="AV158" s="125">
        <f ca="1">OFFSET('Impact Inputs'!BD$8,$C158,0)</f>
        <v>0</v>
      </c>
      <c r="AW158" s="125">
        <f ca="1">OFFSET('Impact Inputs'!BE$8,$C158,0)</f>
        <v>0</v>
      </c>
      <c r="AX158" s="125">
        <f ca="1">OFFSET('Impact Inputs'!BF$8,$C158,0)</f>
        <v>0</v>
      </c>
      <c r="AY158" s="125">
        <f ca="1">OFFSET('Impact Inputs'!BG$8,$C158,0)</f>
        <v>0</v>
      </c>
      <c r="AZ158" s="125">
        <f ca="1">OFFSET('Impact Inputs'!BH$8,$C158,0)</f>
        <v>0</v>
      </c>
      <c r="BA158" s="125">
        <f ca="1">OFFSET('Impact Inputs'!BI$8,$C158,0)</f>
        <v>0</v>
      </c>
      <c r="BB158" s="125">
        <f ca="1">OFFSET('Impact Inputs'!BJ$8,$C158,0)</f>
        <v>0</v>
      </c>
      <c r="BC158" s="125">
        <f ca="1">OFFSET('Impact Inputs'!BK$8,$C158,0)</f>
        <v>0</v>
      </c>
      <c r="BD158" s="125">
        <f ca="1">OFFSET('Impact Inputs'!BL$8,$C158,0)</f>
        <v>0</v>
      </c>
      <c r="BE158" s="125">
        <f ca="1">OFFSET('Impact Inputs'!BM$8,$C158,0)</f>
        <v>0</v>
      </c>
      <c r="BF158" s="125">
        <f ca="1">OFFSET('Impact Inputs'!BN$8,$C158,0)</f>
        <v>0</v>
      </c>
      <c r="BG158" s="125">
        <f ca="1">OFFSET('Impact Inputs'!BO$8,$C158,0)</f>
        <v>0</v>
      </c>
      <c r="BH158" s="125">
        <f ca="1">OFFSET('Impact Inputs'!BP$8,$C158,0)</f>
        <v>0</v>
      </c>
    </row>
    <row r="159" spans="1:60">
      <c r="A159" s="104"/>
      <c r="B159" s="104"/>
      <c r="C159" s="106">
        <v>135</v>
      </c>
      <c r="D159" s="104"/>
      <c r="E159" s="104" t="str">
        <f ca="1">OFFSET('Impact Inputs'!A$6,C159,0)</f>
        <v>Impact 46</v>
      </c>
      <c r="F159" s="154" t="str">
        <f ca="1">OFFSET('Impact Inputs'!C$6,C159,0)</f>
        <v>-</v>
      </c>
      <c r="G159" s="104" t="str">
        <f ca="1">OFFSET('Impact Inputs'!E$6,C159,0)</f>
        <v>-</v>
      </c>
      <c r="H159" s="104"/>
      <c r="I159" s="104"/>
      <c r="J159" s="104"/>
      <c r="K159" s="125">
        <f ca="1">OFFSET('Impact Inputs'!S$8,$C159,0)</f>
        <v>0</v>
      </c>
      <c r="L159" s="125">
        <f ca="1">OFFSET('Impact Inputs'!T$8,$C159,0)</f>
        <v>0</v>
      </c>
      <c r="M159" s="125">
        <f ca="1">OFFSET('Impact Inputs'!U$8,$C159,0)</f>
        <v>0</v>
      </c>
      <c r="N159" s="125">
        <f ca="1">OFFSET('Impact Inputs'!V$8,$C159,0)</f>
        <v>0</v>
      </c>
      <c r="O159" s="125">
        <f ca="1">OFFSET('Impact Inputs'!W$8,$C159,0)</f>
        <v>0</v>
      </c>
      <c r="P159" s="125">
        <f ca="1">OFFSET('Impact Inputs'!X$8,$C159,0)</f>
        <v>0</v>
      </c>
      <c r="Q159" s="125">
        <f ca="1">OFFSET('Impact Inputs'!Y$8,$C159,0)</f>
        <v>0</v>
      </c>
      <c r="R159" s="125">
        <f ca="1">OFFSET('Impact Inputs'!Z$8,$C159,0)</f>
        <v>0</v>
      </c>
      <c r="S159" s="125">
        <f ca="1">OFFSET('Impact Inputs'!AA$8,$C159,0)</f>
        <v>0</v>
      </c>
      <c r="T159" s="125">
        <f ca="1">OFFSET('Impact Inputs'!AB$8,$C159,0)</f>
        <v>0</v>
      </c>
      <c r="U159" s="125">
        <f ca="1">OFFSET('Impact Inputs'!AC$8,$C159,0)</f>
        <v>0</v>
      </c>
      <c r="V159" s="125">
        <f ca="1">OFFSET('Impact Inputs'!AD$8,$C159,0)</f>
        <v>0</v>
      </c>
      <c r="W159" s="125">
        <f ca="1">OFFSET('Impact Inputs'!AE$8,$C159,0)</f>
        <v>0</v>
      </c>
      <c r="X159" s="125">
        <f ca="1">OFFSET('Impact Inputs'!AF$8,$C159,0)</f>
        <v>0</v>
      </c>
      <c r="Y159" s="125">
        <f ca="1">OFFSET('Impact Inputs'!AG$8,$C159,0)</f>
        <v>0</v>
      </c>
      <c r="Z159" s="125">
        <f ca="1">OFFSET('Impact Inputs'!AH$8,$C159,0)</f>
        <v>0</v>
      </c>
      <c r="AA159" s="125">
        <f ca="1">OFFSET('Impact Inputs'!AI$8,$C159,0)</f>
        <v>0</v>
      </c>
      <c r="AB159" s="125">
        <f ca="1">OFFSET('Impact Inputs'!AJ$8,$C159,0)</f>
        <v>0</v>
      </c>
      <c r="AC159" s="125">
        <f ca="1">OFFSET('Impact Inputs'!AK$8,$C159,0)</f>
        <v>0</v>
      </c>
      <c r="AD159" s="125">
        <f ca="1">OFFSET('Impact Inputs'!AL$8,$C159,0)</f>
        <v>0</v>
      </c>
      <c r="AE159" s="125">
        <f ca="1">OFFSET('Impact Inputs'!AM$8,$C159,0)</f>
        <v>0</v>
      </c>
      <c r="AF159" s="125">
        <f ca="1">OFFSET('Impact Inputs'!AN$8,$C159,0)</f>
        <v>0</v>
      </c>
      <c r="AG159" s="125">
        <f ca="1">OFFSET('Impact Inputs'!AO$8,$C159,0)</f>
        <v>0</v>
      </c>
      <c r="AH159" s="125">
        <f ca="1">OFFSET('Impact Inputs'!AP$8,$C159,0)</f>
        <v>0</v>
      </c>
      <c r="AI159" s="125">
        <f ca="1">OFFSET('Impact Inputs'!AQ$8,$C159,0)</f>
        <v>0</v>
      </c>
      <c r="AJ159" s="125">
        <f ca="1">OFFSET('Impact Inputs'!AR$8,$C159,0)</f>
        <v>0</v>
      </c>
      <c r="AK159" s="125">
        <f ca="1">OFFSET('Impact Inputs'!AS$8,$C159,0)</f>
        <v>0</v>
      </c>
      <c r="AL159" s="125">
        <f ca="1">OFFSET('Impact Inputs'!AT$8,$C159,0)</f>
        <v>0</v>
      </c>
      <c r="AM159" s="125">
        <f ca="1">OFFSET('Impact Inputs'!AU$8,$C159,0)</f>
        <v>0</v>
      </c>
      <c r="AN159" s="125">
        <f ca="1">OFFSET('Impact Inputs'!AV$8,$C159,0)</f>
        <v>0</v>
      </c>
      <c r="AO159" s="125">
        <f ca="1">OFFSET('Impact Inputs'!AW$8,$C159,0)</f>
        <v>0</v>
      </c>
      <c r="AP159" s="125">
        <f ca="1">OFFSET('Impact Inputs'!AX$8,$C159,0)</f>
        <v>0</v>
      </c>
      <c r="AQ159" s="125">
        <f ca="1">OFFSET('Impact Inputs'!AY$8,$C159,0)</f>
        <v>0</v>
      </c>
      <c r="AR159" s="125">
        <f ca="1">OFFSET('Impact Inputs'!AZ$8,$C159,0)</f>
        <v>0</v>
      </c>
      <c r="AS159" s="125">
        <f ca="1">OFFSET('Impact Inputs'!BA$8,$C159,0)</f>
        <v>0</v>
      </c>
      <c r="AT159" s="125">
        <f ca="1">OFFSET('Impact Inputs'!BB$8,$C159,0)</f>
        <v>0</v>
      </c>
      <c r="AU159" s="125">
        <f ca="1">OFFSET('Impact Inputs'!BC$8,$C159,0)</f>
        <v>0</v>
      </c>
      <c r="AV159" s="125">
        <f ca="1">OFFSET('Impact Inputs'!BD$8,$C159,0)</f>
        <v>0</v>
      </c>
      <c r="AW159" s="125">
        <f ca="1">OFFSET('Impact Inputs'!BE$8,$C159,0)</f>
        <v>0</v>
      </c>
      <c r="AX159" s="125">
        <f ca="1">OFFSET('Impact Inputs'!BF$8,$C159,0)</f>
        <v>0</v>
      </c>
      <c r="AY159" s="125">
        <f ca="1">OFFSET('Impact Inputs'!BG$8,$C159,0)</f>
        <v>0</v>
      </c>
      <c r="AZ159" s="125">
        <f ca="1">OFFSET('Impact Inputs'!BH$8,$C159,0)</f>
        <v>0</v>
      </c>
      <c r="BA159" s="125">
        <f ca="1">OFFSET('Impact Inputs'!BI$8,$C159,0)</f>
        <v>0</v>
      </c>
      <c r="BB159" s="125">
        <f ca="1">OFFSET('Impact Inputs'!BJ$8,$C159,0)</f>
        <v>0</v>
      </c>
      <c r="BC159" s="125">
        <f ca="1">OFFSET('Impact Inputs'!BK$8,$C159,0)</f>
        <v>0</v>
      </c>
      <c r="BD159" s="125">
        <f ca="1">OFFSET('Impact Inputs'!BL$8,$C159,0)</f>
        <v>0</v>
      </c>
      <c r="BE159" s="125">
        <f ca="1">OFFSET('Impact Inputs'!BM$8,$C159,0)</f>
        <v>0</v>
      </c>
      <c r="BF159" s="125">
        <f ca="1">OFFSET('Impact Inputs'!BN$8,$C159,0)</f>
        <v>0</v>
      </c>
      <c r="BG159" s="125">
        <f ca="1">OFFSET('Impact Inputs'!BO$8,$C159,0)</f>
        <v>0</v>
      </c>
      <c r="BH159" s="125">
        <f ca="1">OFFSET('Impact Inputs'!BP$8,$C159,0)</f>
        <v>0</v>
      </c>
    </row>
    <row r="160" spans="1:60">
      <c r="A160" s="104"/>
      <c r="B160" s="104"/>
      <c r="C160" s="104">
        <v>138</v>
      </c>
      <c r="D160" s="104"/>
      <c r="E160" s="104" t="str">
        <f ca="1">OFFSET('Impact Inputs'!A$6,C160,0)</f>
        <v>Impact 47</v>
      </c>
      <c r="F160" s="154" t="str">
        <f ca="1">OFFSET('Impact Inputs'!C$6,C160,0)</f>
        <v>-</v>
      </c>
      <c r="G160" s="104" t="str">
        <f ca="1">OFFSET('Impact Inputs'!E$6,C160,0)</f>
        <v>-</v>
      </c>
      <c r="H160" s="104"/>
      <c r="I160" s="104"/>
      <c r="J160" s="104"/>
      <c r="K160" s="125">
        <f ca="1">OFFSET('Impact Inputs'!S$8,$C160,0)</f>
        <v>0</v>
      </c>
      <c r="L160" s="125">
        <f ca="1">OFFSET('Impact Inputs'!T$8,$C160,0)</f>
        <v>0</v>
      </c>
      <c r="M160" s="125">
        <f ca="1">OFFSET('Impact Inputs'!U$8,$C160,0)</f>
        <v>0</v>
      </c>
      <c r="N160" s="125">
        <f ca="1">OFFSET('Impact Inputs'!V$8,$C160,0)</f>
        <v>0</v>
      </c>
      <c r="O160" s="125">
        <f ca="1">OFFSET('Impact Inputs'!W$8,$C160,0)</f>
        <v>0</v>
      </c>
      <c r="P160" s="125">
        <f ca="1">OFFSET('Impact Inputs'!X$8,$C160,0)</f>
        <v>0</v>
      </c>
      <c r="Q160" s="125">
        <f ca="1">OFFSET('Impact Inputs'!Y$8,$C160,0)</f>
        <v>0</v>
      </c>
      <c r="R160" s="125">
        <f ca="1">OFFSET('Impact Inputs'!Z$8,$C160,0)</f>
        <v>0</v>
      </c>
      <c r="S160" s="125">
        <f ca="1">OFFSET('Impact Inputs'!AA$8,$C160,0)</f>
        <v>0</v>
      </c>
      <c r="T160" s="125">
        <f ca="1">OFFSET('Impact Inputs'!AB$8,$C160,0)</f>
        <v>0</v>
      </c>
      <c r="U160" s="125">
        <f ca="1">OFFSET('Impact Inputs'!AC$8,$C160,0)</f>
        <v>0</v>
      </c>
      <c r="V160" s="125">
        <f ca="1">OFFSET('Impact Inputs'!AD$8,$C160,0)</f>
        <v>0</v>
      </c>
      <c r="W160" s="125">
        <f ca="1">OFFSET('Impact Inputs'!AE$8,$C160,0)</f>
        <v>0</v>
      </c>
      <c r="X160" s="125">
        <f ca="1">OFFSET('Impact Inputs'!AF$8,$C160,0)</f>
        <v>0</v>
      </c>
      <c r="Y160" s="125">
        <f ca="1">OFFSET('Impact Inputs'!AG$8,$C160,0)</f>
        <v>0</v>
      </c>
      <c r="Z160" s="125">
        <f ca="1">OFFSET('Impact Inputs'!AH$8,$C160,0)</f>
        <v>0</v>
      </c>
      <c r="AA160" s="125">
        <f ca="1">OFFSET('Impact Inputs'!AI$8,$C160,0)</f>
        <v>0</v>
      </c>
      <c r="AB160" s="125">
        <f ca="1">OFFSET('Impact Inputs'!AJ$8,$C160,0)</f>
        <v>0</v>
      </c>
      <c r="AC160" s="125">
        <f ca="1">OFFSET('Impact Inputs'!AK$8,$C160,0)</f>
        <v>0</v>
      </c>
      <c r="AD160" s="125">
        <f ca="1">OFFSET('Impact Inputs'!AL$8,$C160,0)</f>
        <v>0</v>
      </c>
      <c r="AE160" s="125">
        <f ca="1">OFFSET('Impact Inputs'!AM$8,$C160,0)</f>
        <v>0</v>
      </c>
      <c r="AF160" s="125">
        <f ca="1">OFFSET('Impact Inputs'!AN$8,$C160,0)</f>
        <v>0</v>
      </c>
      <c r="AG160" s="125">
        <f ca="1">OFFSET('Impact Inputs'!AO$8,$C160,0)</f>
        <v>0</v>
      </c>
      <c r="AH160" s="125">
        <f ca="1">OFFSET('Impact Inputs'!AP$8,$C160,0)</f>
        <v>0</v>
      </c>
      <c r="AI160" s="125">
        <f ca="1">OFFSET('Impact Inputs'!AQ$8,$C160,0)</f>
        <v>0</v>
      </c>
      <c r="AJ160" s="125">
        <f ca="1">OFFSET('Impact Inputs'!AR$8,$C160,0)</f>
        <v>0</v>
      </c>
      <c r="AK160" s="125">
        <f ca="1">OFFSET('Impact Inputs'!AS$8,$C160,0)</f>
        <v>0</v>
      </c>
      <c r="AL160" s="125">
        <f ca="1">OFFSET('Impact Inputs'!AT$8,$C160,0)</f>
        <v>0</v>
      </c>
      <c r="AM160" s="125">
        <f ca="1">OFFSET('Impact Inputs'!AU$8,$C160,0)</f>
        <v>0</v>
      </c>
      <c r="AN160" s="125">
        <f ca="1">OFFSET('Impact Inputs'!AV$8,$C160,0)</f>
        <v>0</v>
      </c>
      <c r="AO160" s="125">
        <f ca="1">OFFSET('Impact Inputs'!AW$8,$C160,0)</f>
        <v>0</v>
      </c>
      <c r="AP160" s="125">
        <f ca="1">OFFSET('Impact Inputs'!AX$8,$C160,0)</f>
        <v>0</v>
      </c>
      <c r="AQ160" s="125">
        <f ca="1">OFFSET('Impact Inputs'!AY$8,$C160,0)</f>
        <v>0</v>
      </c>
      <c r="AR160" s="125">
        <f ca="1">OFFSET('Impact Inputs'!AZ$8,$C160,0)</f>
        <v>0</v>
      </c>
      <c r="AS160" s="125">
        <f ca="1">OFFSET('Impact Inputs'!BA$8,$C160,0)</f>
        <v>0</v>
      </c>
      <c r="AT160" s="125">
        <f ca="1">OFFSET('Impact Inputs'!BB$8,$C160,0)</f>
        <v>0</v>
      </c>
      <c r="AU160" s="125">
        <f ca="1">OFFSET('Impact Inputs'!BC$8,$C160,0)</f>
        <v>0</v>
      </c>
      <c r="AV160" s="125">
        <f ca="1">OFFSET('Impact Inputs'!BD$8,$C160,0)</f>
        <v>0</v>
      </c>
      <c r="AW160" s="125">
        <f ca="1">OFFSET('Impact Inputs'!BE$8,$C160,0)</f>
        <v>0</v>
      </c>
      <c r="AX160" s="125">
        <f ca="1">OFFSET('Impact Inputs'!BF$8,$C160,0)</f>
        <v>0</v>
      </c>
      <c r="AY160" s="125">
        <f ca="1">OFFSET('Impact Inputs'!BG$8,$C160,0)</f>
        <v>0</v>
      </c>
      <c r="AZ160" s="125">
        <f ca="1">OFFSET('Impact Inputs'!BH$8,$C160,0)</f>
        <v>0</v>
      </c>
      <c r="BA160" s="125">
        <f ca="1">OFFSET('Impact Inputs'!BI$8,$C160,0)</f>
        <v>0</v>
      </c>
      <c r="BB160" s="125">
        <f ca="1">OFFSET('Impact Inputs'!BJ$8,$C160,0)</f>
        <v>0</v>
      </c>
      <c r="BC160" s="125">
        <f ca="1">OFFSET('Impact Inputs'!BK$8,$C160,0)</f>
        <v>0</v>
      </c>
      <c r="BD160" s="125">
        <f ca="1">OFFSET('Impact Inputs'!BL$8,$C160,0)</f>
        <v>0</v>
      </c>
      <c r="BE160" s="125">
        <f ca="1">OFFSET('Impact Inputs'!BM$8,$C160,0)</f>
        <v>0</v>
      </c>
      <c r="BF160" s="125">
        <f ca="1">OFFSET('Impact Inputs'!BN$8,$C160,0)</f>
        <v>0</v>
      </c>
      <c r="BG160" s="125">
        <f ca="1">OFFSET('Impact Inputs'!BO$8,$C160,0)</f>
        <v>0</v>
      </c>
      <c r="BH160" s="125">
        <f ca="1">OFFSET('Impact Inputs'!BP$8,$C160,0)</f>
        <v>0</v>
      </c>
    </row>
    <row r="161" spans="1:60">
      <c r="A161" s="104"/>
      <c r="B161" s="104"/>
      <c r="C161" s="104">
        <v>141</v>
      </c>
      <c r="D161" s="104"/>
      <c r="E161" s="104" t="str">
        <f ca="1">OFFSET('Impact Inputs'!A$6,C161,0)</f>
        <v>Impact 48</v>
      </c>
      <c r="F161" s="154" t="str">
        <f ca="1">OFFSET('Impact Inputs'!C$6,C161,0)</f>
        <v>-</v>
      </c>
      <c r="G161" s="104" t="str">
        <f ca="1">OFFSET('Impact Inputs'!E$6,C161,0)</f>
        <v>-</v>
      </c>
      <c r="H161" s="104"/>
      <c r="I161" s="104"/>
      <c r="J161" s="104"/>
      <c r="K161" s="125">
        <f ca="1">OFFSET('Impact Inputs'!S$8,$C161,0)</f>
        <v>0</v>
      </c>
      <c r="L161" s="125">
        <f ca="1">OFFSET('Impact Inputs'!T$8,$C161,0)</f>
        <v>0</v>
      </c>
      <c r="M161" s="125">
        <f ca="1">OFFSET('Impact Inputs'!U$8,$C161,0)</f>
        <v>0</v>
      </c>
      <c r="N161" s="125">
        <f ca="1">OFFSET('Impact Inputs'!V$8,$C161,0)</f>
        <v>0</v>
      </c>
      <c r="O161" s="125">
        <f ca="1">OFFSET('Impact Inputs'!W$8,$C161,0)</f>
        <v>0</v>
      </c>
      <c r="P161" s="125">
        <f ca="1">OFFSET('Impact Inputs'!X$8,$C161,0)</f>
        <v>0</v>
      </c>
      <c r="Q161" s="125">
        <f ca="1">OFFSET('Impact Inputs'!Y$8,$C161,0)</f>
        <v>0</v>
      </c>
      <c r="R161" s="125">
        <f ca="1">OFFSET('Impact Inputs'!Z$8,$C161,0)</f>
        <v>0</v>
      </c>
      <c r="S161" s="125">
        <f ca="1">OFFSET('Impact Inputs'!AA$8,$C161,0)</f>
        <v>0</v>
      </c>
      <c r="T161" s="125">
        <f ca="1">OFFSET('Impact Inputs'!AB$8,$C161,0)</f>
        <v>0</v>
      </c>
      <c r="U161" s="125">
        <f ca="1">OFFSET('Impact Inputs'!AC$8,$C161,0)</f>
        <v>0</v>
      </c>
      <c r="V161" s="125">
        <f ca="1">OFFSET('Impact Inputs'!AD$8,$C161,0)</f>
        <v>0</v>
      </c>
      <c r="W161" s="125">
        <f ca="1">OFFSET('Impact Inputs'!AE$8,$C161,0)</f>
        <v>0</v>
      </c>
      <c r="X161" s="125">
        <f ca="1">OFFSET('Impact Inputs'!AF$8,$C161,0)</f>
        <v>0</v>
      </c>
      <c r="Y161" s="125">
        <f ca="1">OFFSET('Impact Inputs'!AG$8,$C161,0)</f>
        <v>0</v>
      </c>
      <c r="Z161" s="125">
        <f ca="1">OFFSET('Impact Inputs'!AH$8,$C161,0)</f>
        <v>0</v>
      </c>
      <c r="AA161" s="125">
        <f ca="1">OFFSET('Impact Inputs'!AI$8,$C161,0)</f>
        <v>0</v>
      </c>
      <c r="AB161" s="125">
        <f ca="1">OFFSET('Impact Inputs'!AJ$8,$C161,0)</f>
        <v>0</v>
      </c>
      <c r="AC161" s="125">
        <f ca="1">OFFSET('Impact Inputs'!AK$8,$C161,0)</f>
        <v>0</v>
      </c>
      <c r="AD161" s="125">
        <f ca="1">OFFSET('Impact Inputs'!AL$8,$C161,0)</f>
        <v>0</v>
      </c>
      <c r="AE161" s="125">
        <f ca="1">OFFSET('Impact Inputs'!AM$8,$C161,0)</f>
        <v>0</v>
      </c>
      <c r="AF161" s="125">
        <f ca="1">OFFSET('Impact Inputs'!AN$8,$C161,0)</f>
        <v>0</v>
      </c>
      <c r="AG161" s="125">
        <f ca="1">OFFSET('Impact Inputs'!AO$8,$C161,0)</f>
        <v>0</v>
      </c>
      <c r="AH161" s="125">
        <f ca="1">OFFSET('Impact Inputs'!AP$8,$C161,0)</f>
        <v>0</v>
      </c>
      <c r="AI161" s="125">
        <f ca="1">OFFSET('Impact Inputs'!AQ$8,$C161,0)</f>
        <v>0</v>
      </c>
      <c r="AJ161" s="125">
        <f ca="1">OFFSET('Impact Inputs'!AR$8,$C161,0)</f>
        <v>0</v>
      </c>
      <c r="AK161" s="125">
        <f ca="1">OFFSET('Impact Inputs'!AS$8,$C161,0)</f>
        <v>0</v>
      </c>
      <c r="AL161" s="125">
        <f ca="1">OFFSET('Impact Inputs'!AT$8,$C161,0)</f>
        <v>0</v>
      </c>
      <c r="AM161" s="125">
        <f ca="1">OFFSET('Impact Inputs'!AU$8,$C161,0)</f>
        <v>0</v>
      </c>
      <c r="AN161" s="125">
        <f ca="1">OFFSET('Impact Inputs'!AV$8,$C161,0)</f>
        <v>0</v>
      </c>
      <c r="AO161" s="125">
        <f ca="1">OFFSET('Impact Inputs'!AW$8,$C161,0)</f>
        <v>0</v>
      </c>
      <c r="AP161" s="125">
        <f ca="1">OFFSET('Impact Inputs'!AX$8,$C161,0)</f>
        <v>0</v>
      </c>
      <c r="AQ161" s="125">
        <f ca="1">OFFSET('Impact Inputs'!AY$8,$C161,0)</f>
        <v>0</v>
      </c>
      <c r="AR161" s="125">
        <f ca="1">OFFSET('Impact Inputs'!AZ$8,$C161,0)</f>
        <v>0</v>
      </c>
      <c r="AS161" s="125">
        <f ca="1">OFFSET('Impact Inputs'!BA$8,$C161,0)</f>
        <v>0</v>
      </c>
      <c r="AT161" s="125">
        <f ca="1">OFFSET('Impact Inputs'!BB$8,$C161,0)</f>
        <v>0</v>
      </c>
      <c r="AU161" s="125">
        <f ca="1">OFFSET('Impact Inputs'!BC$8,$C161,0)</f>
        <v>0</v>
      </c>
      <c r="AV161" s="125">
        <f ca="1">OFFSET('Impact Inputs'!BD$8,$C161,0)</f>
        <v>0</v>
      </c>
      <c r="AW161" s="125">
        <f ca="1">OFFSET('Impact Inputs'!BE$8,$C161,0)</f>
        <v>0</v>
      </c>
      <c r="AX161" s="125">
        <f ca="1">OFFSET('Impact Inputs'!BF$8,$C161,0)</f>
        <v>0</v>
      </c>
      <c r="AY161" s="125">
        <f ca="1">OFFSET('Impact Inputs'!BG$8,$C161,0)</f>
        <v>0</v>
      </c>
      <c r="AZ161" s="125">
        <f ca="1">OFFSET('Impact Inputs'!BH$8,$C161,0)</f>
        <v>0</v>
      </c>
      <c r="BA161" s="125">
        <f ca="1">OFFSET('Impact Inputs'!BI$8,$C161,0)</f>
        <v>0</v>
      </c>
      <c r="BB161" s="125">
        <f ca="1">OFFSET('Impact Inputs'!BJ$8,$C161,0)</f>
        <v>0</v>
      </c>
      <c r="BC161" s="125">
        <f ca="1">OFFSET('Impact Inputs'!BK$8,$C161,0)</f>
        <v>0</v>
      </c>
      <c r="BD161" s="125">
        <f ca="1">OFFSET('Impact Inputs'!BL$8,$C161,0)</f>
        <v>0</v>
      </c>
      <c r="BE161" s="125">
        <f ca="1">OFFSET('Impact Inputs'!BM$8,$C161,0)</f>
        <v>0</v>
      </c>
      <c r="BF161" s="125">
        <f ca="1">OFFSET('Impact Inputs'!BN$8,$C161,0)</f>
        <v>0</v>
      </c>
      <c r="BG161" s="125">
        <f ca="1">OFFSET('Impact Inputs'!BO$8,$C161,0)</f>
        <v>0</v>
      </c>
      <c r="BH161" s="125">
        <f ca="1">OFFSET('Impact Inputs'!BP$8,$C161,0)</f>
        <v>0</v>
      </c>
    </row>
    <row r="162" spans="1:60">
      <c r="A162" s="104"/>
      <c r="B162" s="104"/>
      <c r="C162" s="106">
        <v>144</v>
      </c>
      <c r="D162" s="104"/>
      <c r="E162" s="104" t="str">
        <f ca="1">OFFSET('Impact Inputs'!A$6,C162,0)</f>
        <v>Impact 49</v>
      </c>
      <c r="F162" s="154" t="str">
        <f ca="1">OFFSET('Impact Inputs'!C$6,C162,0)</f>
        <v>-</v>
      </c>
      <c r="G162" s="104" t="str">
        <f ca="1">OFFSET('Impact Inputs'!E$6,C162,0)</f>
        <v>-</v>
      </c>
      <c r="H162" s="104"/>
      <c r="I162" s="104"/>
      <c r="J162" s="104"/>
      <c r="K162" s="125">
        <f ca="1">OFFSET('Impact Inputs'!S$8,$C162,0)</f>
        <v>0</v>
      </c>
      <c r="L162" s="125">
        <f ca="1">OFFSET('Impact Inputs'!T$8,$C162,0)</f>
        <v>0</v>
      </c>
      <c r="M162" s="125">
        <f ca="1">OFFSET('Impact Inputs'!U$8,$C162,0)</f>
        <v>0</v>
      </c>
      <c r="N162" s="125">
        <f ca="1">OFFSET('Impact Inputs'!V$8,$C162,0)</f>
        <v>0</v>
      </c>
      <c r="O162" s="125">
        <f ca="1">OFFSET('Impact Inputs'!W$8,$C162,0)</f>
        <v>0</v>
      </c>
      <c r="P162" s="125">
        <f ca="1">OFFSET('Impact Inputs'!X$8,$C162,0)</f>
        <v>0</v>
      </c>
      <c r="Q162" s="125">
        <f ca="1">OFFSET('Impact Inputs'!Y$8,$C162,0)</f>
        <v>0</v>
      </c>
      <c r="R162" s="125">
        <f ca="1">OFFSET('Impact Inputs'!Z$8,$C162,0)</f>
        <v>0</v>
      </c>
      <c r="S162" s="125">
        <f ca="1">OFFSET('Impact Inputs'!AA$8,$C162,0)</f>
        <v>0</v>
      </c>
      <c r="T162" s="125">
        <f ca="1">OFFSET('Impact Inputs'!AB$8,$C162,0)</f>
        <v>0</v>
      </c>
      <c r="U162" s="125">
        <f ca="1">OFFSET('Impact Inputs'!AC$8,$C162,0)</f>
        <v>0</v>
      </c>
      <c r="V162" s="125">
        <f ca="1">OFFSET('Impact Inputs'!AD$8,$C162,0)</f>
        <v>0</v>
      </c>
      <c r="W162" s="125">
        <f ca="1">OFFSET('Impact Inputs'!AE$8,$C162,0)</f>
        <v>0</v>
      </c>
      <c r="X162" s="125">
        <f ca="1">OFFSET('Impact Inputs'!AF$8,$C162,0)</f>
        <v>0</v>
      </c>
      <c r="Y162" s="125">
        <f ca="1">OFFSET('Impact Inputs'!AG$8,$C162,0)</f>
        <v>0</v>
      </c>
      <c r="Z162" s="125">
        <f ca="1">OFFSET('Impact Inputs'!AH$8,$C162,0)</f>
        <v>0</v>
      </c>
      <c r="AA162" s="125">
        <f ca="1">OFFSET('Impact Inputs'!AI$8,$C162,0)</f>
        <v>0</v>
      </c>
      <c r="AB162" s="125">
        <f ca="1">OFFSET('Impact Inputs'!AJ$8,$C162,0)</f>
        <v>0</v>
      </c>
      <c r="AC162" s="125">
        <f ca="1">OFFSET('Impact Inputs'!AK$8,$C162,0)</f>
        <v>0</v>
      </c>
      <c r="AD162" s="125">
        <f ca="1">OFFSET('Impact Inputs'!AL$8,$C162,0)</f>
        <v>0</v>
      </c>
      <c r="AE162" s="125">
        <f ca="1">OFFSET('Impact Inputs'!AM$8,$C162,0)</f>
        <v>0</v>
      </c>
      <c r="AF162" s="125">
        <f ca="1">OFFSET('Impact Inputs'!AN$8,$C162,0)</f>
        <v>0</v>
      </c>
      <c r="AG162" s="125">
        <f ca="1">OFFSET('Impact Inputs'!AO$8,$C162,0)</f>
        <v>0</v>
      </c>
      <c r="AH162" s="125">
        <f ca="1">OFFSET('Impact Inputs'!AP$8,$C162,0)</f>
        <v>0</v>
      </c>
      <c r="AI162" s="125">
        <f ca="1">OFFSET('Impact Inputs'!AQ$8,$C162,0)</f>
        <v>0</v>
      </c>
      <c r="AJ162" s="125">
        <f ca="1">OFFSET('Impact Inputs'!AR$8,$C162,0)</f>
        <v>0</v>
      </c>
      <c r="AK162" s="125">
        <f ca="1">OFFSET('Impact Inputs'!AS$8,$C162,0)</f>
        <v>0</v>
      </c>
      <c r="AL162" s="125">
        <f ca="1">OFFSET('Impact Inputs'!AT$8,$C162,0)</f>
        <v>0</v>
      </c>
      <c r="AM162" s="125">
        <f ca="1">OFFSET('Impact Inputs'!AU$8,$C162,0)</f>
        <v>0</v>
      </c>
      <c r="AN162" s="125">
        <f ca="1">OFFSET('Impact Inputs'!AV$8,$C162,0)</f>
        <v>0</v>
      </c>
      <c r="AO162" s="125">
        <f ca="1">OFFSET('Impact Inputs'!AW$8,$C162,0)</f>
        <v>0</v>
      </c>
      <c r="AP162" s="125">
        <f ca="1">OFFSET('Impact Inputs'!AX$8,$C162,0)</f>
        <v>0</v>
      </c>
      <c r="AQ162" s="125">
        <f ca="1">OFFSET('Impact Inputs'!AY$8,$C162,0)</f>
        <v>0</v>
      </c>
      <c r="AR162" s="125">
        <f ca="1">OFFSET('Impact Inputs'!AZ$8,$C162,0)</f>
        <v>0</v>
      </c>
      <c r="AS162" s="125">
        <f ca="1">OFFSET('Impact Inputs'!BA$8,$C162,0)</f>
        <v>0</v>
      </c>
      <c r="AT162" s="125">
        <f ca="1">OFFSET('Impact Inputs'!BB$8,$C162,0)</f>
        <v>0</v>
      </c>
      <c r="AU162" s="125">
        <f ca="1">OFFSET('Impact Inputs'!BC$8,$C162,0)</f>
        <v>0</v>
      </c>
      <c r="AV162" s="125">
        <f ca="1">OFFSET('Impact Inputs'!BD$8,$C162,0)</f>
        <v>0</v>
      </c>
      <c r="AW162" s="125">
        <f ca="1">OFFSET('Impact Inputs'!BE$8,$C162,0)</f>
        <v>0</v>
      </c>
      <c r="AX162" s="125">
        <f ca="1">OFFSET('Impact Inputs'!BF$8,$C162,0)</f>
        <v>0</v>
      </c>
      <c r="AY162" s="125">
        <f ca="1">OFFSET('Impact Inputs'!BG$8,$C162,0)</f>
        <v>0</v>
      </c>
      <c r="AZ162" s="125">
        <f ca="1">OFFSET('Impact Inputs'!BH$8,$C162,0)</f>
        <v>0</v>
      </c>
      <c r="BA162" s="125">
        <f ca="1">OFFSET('Impact Inputs'!BI$8,$C162,0)</f>
        <v>0</v>
      </c>
      <c r="BB162" s="125">
        <f ca="1">OFFSET('Impact Inputs'!BJ$8,$C162,0)</f>
        <v>0</v>
      </c>
      <c r="BC162" s="125">
        <f ca="1">OFFSET('Impact Inputs'!BK$8,$C162,0)</f>
        <v>0</v>
      </c>
      <c r="BD162" s="125">
        <f ca="1">OFFSET('Impact Inputs'!BL$8,$C162,0)</f>
        <v>0</v>
      </c>
      <c r="BE162" s="125">
        <f ca="1">OFFSET('Impact Inputs'!BM$8,$C162,0)</f>
        <v>0</v>
      </c>
      <c r="BF162" s="125">
        <f ca="1">OFFSET('Impact Inputs'!BN$8,$C162,0)</f>
        <v>0</v>
      </c>
      <c r="BG162" s="125">
        <f ca="1">OFFSET('Impact Inputs'!BO$8,$C162,0)</f>
        <v>0</v>
      </c>
      <c r="BH162" s="125">
        <f ca="1">OFFSET('Impact Inputs'!BP$8,$C162,0)</f>
        <v>0</v>
      </c>
    </row>
    <row r="163" spans="1:60">
      <c r="A163" s="104"/>
      <c r="B163" s="104"/>
      <c r="C163" s="104">
        <v>147</v>
      </c>
      <c r="D163" s="104"/>
      <c r="E163" s="104" t="str">
        <f ca="1">OFFSET('Impact Inputs'!A$6,C163,0)</f>
        <v>Impact 50</v>
      </c>
      <c r="F163" s="154" t="str">
        <f ca="1">OFFSET('Impact Inputs'!C$6,C163,0)</f>
        <v>-</v>
      </c>
      <c r="G163" s="104" t="str">
        <f ca="1">OFFSET('Impact Inputs'!E$6,C163,0)</f>
        <v>-</v>
      </c>
      <c r="H163" s="104"/>
      <c r="I163" s="104"/>
      <c r="J163" s="104"/>
      <c r="K163" s="125">
        <f ca="1">OFFSET('Impact Inputs'!S$8,$C163,0)</f>
        <v>0</v>
      </c>
      <c r="L163" s="125">
        <f ca="1">OFFSET('Impact Inputs'!T$8,$C163,0)</f>
        <v>0</v>
      </c>
      <c r="M163" s="125">
        <f ca="1">OFFSET('Impact Inputs'!U$8,$C163,0)</f>
        <v>0</v>
      </c>
      <c r="N163" s="125">
        <f ca="1">OFFSET('Impact Inputs'!V$8,$C163,0)</f>
        <v>0</v>
      </c>
      <c r="O163" s="125">
        <f ca="1">OFFSET('Impact Inputs'!W$8,$C163,0)</f>
        <v>0</v>
      </c>
      <c r="P163" s="125">
        <f ca="1">OFFSET('Impact Inputs'!X$8,$C163,0)</f>
        <v>0</v>
      </c>
      <c r="Q163" s="125">
        <f ca="1">OFFSET('Impact Inputs'!Y$8,$C163,0)</f>
        <v>0</v>
      </c>
      <c r="R163" s="125">
        <f ca="1">OFFSET('Impact Inputs'!Z$8,$C163,0)</f>
        <v>0</v>
      </c>
      <c r="S163" s="125">
        <f ca="1">OFFSET('Impact Inputs'!AA$8,$C163,0)</f>
        <v>0</v>
      </c>
      <c r="T163" s="125">
        <f ca="1">OFFSET('Impact Inputs'!AB$8,$C163,0)</f>
        <v>0</v>
      </c>
      <c r="U163" s="125">
        <f ca="1">OFFSET('Impact Inputs'!AC$8,$C163,0)</f>
        <v>0</v>
      </c>
      <c r="V163" s="125">
        <f ca="1">OFFSET('Impact Inputs'!AD$8,$C163,0)</f>
        <v>0</v>
      </c>
      <c r="W163" s="125">
        <f ca="1">OFFSET('Impact Inputs'!AE$8,$C163,0)</f>
        <v>0</v>
      </c>
      <c r="X163" s="125">
        <f ca="1">OFFSET('Impact Inputs'!AF$8,$C163,0)</f>
        <v>0</v>
      </c>
      <c r="Y163" s="125">
        <f ca="1">OFFSET('Impact Inputs'!AG$8,$C163,0)</f>
        <v>0</v>
      </c>
      <c r="Z163" s="125">
        <f ca="1">OFFSET('Impact Inputs'!AH$8,$C163,0)</f>
        <v>0</v>
      </c>
      <c r="AA163" s="125">
        <f ca="1">OFFSET('Impact Inputs'!AI$8,$C163,0)</f>
        <v>0</v>
      </c>
      <c r="AB163" s="125">
        <f ca="1">OFFSET('Impact Inputs'!AJ$8,$C163,0)</f>
        <v>0</v>
      </c>
      <c r="AC163" s="125">
        <f ca="1">OFFSET('Impact Inputs'!AK$8,$C163,0)</f>
        <v>0</v>
      </c>
      <c r="AD163" s="125">
        <f ca="1">OFFSET('Impact Inputs'!AL$8,$C163,0)</f>
        <v>0</v>
      </c>
      <c r="AE163" s="125">
        <f ca="1">OFFSET('Impact Inputs'!AM$8,$C163,0)</f>
        <v>0</v>
      </c>
      <c r="AF163" s="125">
        <f ca="1">OFFSET('Impact Inputs'!AN$8,$C163,0)</f>
        <v>0</v>
      </c>
      <c r="AG163" s="125">
        <f ca="1">OFFSET('Impact Inputs'!AO$8,$C163,0)</f>
        <v>0</v>
      </c>
      <c r="AH163" s="125">
        <f ca="1">OFFSET('Impact Inputs'!AP$8,$C163,0)</f>
        <v>0</v>
      </c>
      <c r="AI163" s="125">
        <f ca="1">OFFSET('Impact Inputs'!AQ$8,$C163,0)</f>
        <v>0</v>
      </c>
      <c r="AJ163" s="125">
        <f ca="1">OFFSET('Impact Inputs'!AR$8,$C163,0)</f>
        <v>0</v>
      </c>
      <c r="AK163" s="125">
        <f ca="1">OFFSET('Impact Inputs'!AS$8,$C163,0)</f>
        <v>0</v>
      </c>
      <c r="AL163" s="125">
        <f ca="1">OFFSET('Impact Inputs'!AT$8,$C163,0)</f>
        <v>0</v>
      </c>
      <c r="AM163" s="125">
        <f ca="1">OFFSET('Impact Inputs'!AU$8,$C163,0)</f>
        <v>0</v>
      </c>
      <c r="AN163" s="125">
        <f ca="1">OFFSET('Impact Inputs'!AV$8,$C163,0)</f>
        <v>0</v>
      </c>
      <c r="AO163" s="125">
        <f ca="1">OFFSET('Impact Inputs'!AW$8,$C163,0)</f>
        <v>0</v>
      </c>
      <c r="AP163" s="125">
        <f ca="1">OFFSET('Impact Inputs'!AX$8,$C163,0)</f>
        <v>0</v>
      </c>
      <c r="AQ163" s="125">
        <f ca="1">OFFSET('Impact Inputs'!AY$8,$C163,0)</f>
        <v>0</v>
      </c>
      <c r="AR163" s="125">
        <f ca="1">OFFSET('Impact Inputs'!AZ$8,$C163,0)</f>
        <v>0</v>
      </c>
      <c r="AS163" s="125">
        <f ca="1">OFFSET('Impact Inputs'!BA$8,$C163,0)</f>
        <v>0</v>
      </c>
      <c r="AT163" s="125">
        <f ca="1">OFFSET('Impact Inputs'!BB$8,$C163,0)</f>
        <v>0</v>
      </c>
      <c r="AU163" s="125">
        <f ca="1">OFFSET('Impact Inputs'!BC$8,$C163,0)</f>
        <v>0</v>
      </c>
      <c r="AV163" s="125">
        <f ca="1">OFFSET('Impact Inputs'!BD$8,$C163,0)</f>
        <v>0</v>
      </c>
      <c r="AW163" s="125">
        <f ca="1">OFFSET('Impact Inputs'!BE$8,$C163,0)</f>
        <v>0</v>
      </c>
      <c r="AX163" s="125">
        <f ca="1">OFFSET('Impact Inputs'!BF$8,$C163,0)</f>
        <v>0</v>
      </c>
      <c r="AY163" s="125">
        <f ca="1">OFFSET('Impact Inputs'!BG$8,$C163,0)</f>
        <v>0</v>
      </c>
      <c r="AZ163" s="125">
        <f ca="1">OFFSET('Impact Inputs'!BH$8,$C163,0)</f>
        <v>0</v>
      </c>
      <c r="BA163" s="125">
        <f ca="1">OFFSET('Impact Inputs'!BI$8,$C163,0)</f>
        <v>0</v>
      </c>
      <c r="BB163" s="125">
        <f ca="1">OFFSET('Impact Inputs'!BJ$8,$C163,0)</f>
        <v>0</v>
      </c>
      <c r="BC163" s="125">
        <f ca="1">OFFSET('Impact Inputs'!BK$8,$C163,0)</f>
        <v>0</v>
      </c>
      <c r="BD163" s="125">
        <f ca="1">OFFSET('Impact Inputs'!BL$8,$C163,0)</f>
        <v>0</v>
      </c>
      <c r="BE163" s="125">
        <f ca="1">OFFSET('Impact Inputs'!BM$8,$C163,0)</f>
        <v>0</v>
      </c>
      <c r="BF163" s="125">
        <f ca="1">OFFSET('Impact Inputs'!BN$8,$C163,0)</f>
        <v>0</v>
      </c>
      <c r="BG163" s="125">
        <f ca="1">OFFSET('Impact Inputs'!BO$8,$C163,0)</f>
        <v>0</v>
      </c>
      <c r="BH163" s="125">
        <f ca="1">OFFSET('Impact Inputs'!BP$8,$C163,0)</f>
        <v>0</v>
      </c>
    </row>
    <row r="164" spans="1:60">
      <c r="A164" s="104"/>
      <c r="B164" s="104"/>
      <c r="C164" s="104"/>
      <c r="D164" s="104"/>
      <c r="E164" s="104"/>
      <c r="F164" s="154"/>
      <c r="G164" s="104"/>
      <c r="H164" s="104"/>
      <c r="I164" s="104"/>
      <c r="J164" s="104"/>
      <c r="K164" s="125"/>
      <c r="L164" s="125"/>
      <c r="M164" s="125"/>
      <c r="N164" s="125"/>
      <c r="O164" s="125"/>
      <c r="P164" s="125"/>
      <c r="Q164" s="125"/>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row>
    <row r="165" spans="1:60" s="111" customFormat="1" ht="15">
      <c r="A165" s="134"/>
      <c r="B165" s="134"/>
      <c r="C165" s="134"/>
      <c r="D165" s="134"/>
      <c r="E165" s="134"/>
      <c r="F165" s="134"/>
      <c r="G165" s="134"/>
      <c r="H165" s="134"/>
      <c r="I165" s="134"/>
      <c r="J165" s="151" t="s">
        <v>175</v>
      </c>
      <c r="K165" s="135">
        <f t="shared" ref="K165:AP165" ca="1" si="104">SUM(K114:K128)</f>
        <v>27996.071972081427</v>
      </c>
      <c r="L165" s="135">
        <f t="shared" ca="1" si="104"/>
        <v>26496.071972081427</v>
      </c>
      <c r="M165" s="135">
        <f t="shared" ca="1" si="104"/>
        <v>26496.071972081427</v>
      </c>
      <c r="N165" s="135">
        <f t="shared" ca="1" si="104"/>
        <v>3134.9756747572465</v>
      </c>
      <c r="O165" s="135">
        <f t="shared" ca="1" si="104"/>
        <v>3134.9756747572465</v>
      </c>
      <c r="P165" s="135">
        <f t="shared" ca="1" si="104"/>
        <v>3134.9756747572465</v>
      </c>
      <c r="Q165" s="135">
        <f t="shared" ca="1" si="104"/>
        <v>3134.9756747572465</v>
      </c>
      <c r="R165" s="135">
        <f t="shared" ca="1" si="104"/>
        <v>3134.9756747572465</v>
      </c>
      <c r="S165" s="135">
        <f t="shared" ca="1" si="104"/>
        <v>3134.9756747572465</v>
      </c>
      <c r="T165" s="135">
        <f t="shared" ca="1" si="104"/>
        <v>3134.9756747572465</v>
      </c>
      <c r="U165" s="135">
        <f t="shared" ca="1" si="104"/>
        <v>2884.1765372468722</v>
      </c>
      <c r="V165" s="135">
        <f t="shared" ca="1" si="104"/>
        <v>2884.1765372468722</v>
      </c>
      <c r="W165" s="135">
        <f t="shared" ca="1" si="104"/>
        <v>2884.1765372468722</v>
      </c>
      <c r="X165" s="135">
        <f t="shared" ca="1" si="104"/>
        <v>2884.1765372468722</v>
      </c>
      <c r="Y165" s="135">
        <f t="shared" ca="1" si="104"/>
        <v>2884.1765372468722</v>
      </c>
      <c r="Z165" s="135">
        <f t="shared" ca="1" si="104"/>
        <v>2884.1765372468722</v>
      </c>
      <c r="AA165" s="135">
        <f t="shared" ca="1" si="104"/>
        <v>2884.1765372468722</v>
      </c>
      <c r="AB165" s="135">
        <f t="shared" ca="1" si="104"/>
        <v>2884.1765372468722</v>
      </c>
      <c r="AC165" s="135">
        <f t="shared" ca="1" si="104"/>
        <v>2884.1765372468722</v>
      </c>
      <c r="AD165" s="135">
        <f t="shared" ca="1" si="104"/>
        <v>2884.1765372468722</v>
      </c>
      <c r="AE165" s="135">
        <f t="shared" ca="1" si="104"/>
        <v>0</v>
      </c>
      <c r="AF165" s="135">
        <f t="shared" ca="1" si="104"/>
        <v>0</v>
      </c>
      <c r="AG165" s="135">
        <f t="shared" ca="1" si="104"/>
        <v>0</v>
      </c>
      <c r="AH165" s="135">
        <f t="shared" ca="1" si="104"/>
        <v>0</v>
      </c>
      <c r="AI165" s="135">
        <f t="shared" ca="1" si="104"/>
        <v>0</v>
      </c>
      <c r="AJ165" s="135">
        <f t="shared" ca="1" si="104"/>
        <v>0</v>
      </c>
      <c r="AK165" s="135">
        <f t="shared" ca="1" si="104"/>
        <v>0</v>
      </c>
      <c r="AL165" s="135">
        <f t="shared" ca="1" si="104"/>
        <v>0</v>
      </c>
      <c r="AM165" s="135">
        <f t="shared" ca="1" si="104"/>
        <v>0</v>
      </c>
      <c r="AN165" s="135">
        <f t="shared" ca="1" si="104"/>
        <v>0</v>
      </c>
      <c r="AO165" s="135">
        <f t="shared" ca="1" si="104"/>
        <v>0</v>
      </c>
      <c r="AP165" s="135">
        <f t="shared" ca="1" si="104"/>
        <v>0</v>
      </c>
      <c r="AQ165" s="135">
        <f t="shared" ref="AQ165:BH165" ca="1" si="105">SUM(AQ114:AQ128)</f>
        <v>0</v>
      </c>
      <c r="AR165" s="135">
        <f t="shared" ca="1" si="105"/>
        <v>0</v>
      </c>
      <c r="AS165" s="135">
        <f t="shared" ca="1" si="105"/>
        <v>0</v>
      </c>
      <c r="AT165" s="135">
        <f t="shared" ca="1" si="105"/>
        <v>0</v>
      </c>
      <c r="AU165" s="135">
        <f t="shared" ca="1" si="105"/>
        <v>0</v>
      </c>
      <c r="AV165" s="135">
        <f t="shared" ca="1" si="105"/>
        <v>0</v>
      </c>
      <c r="AW165" s="135">
        <f t="shared" ca="1" si="105"/>
        <v>0</v>
      </c>
      <c r="AX165" s="135">
        <f t="shared" ca="1" si="105"/>
        <v>0</v>
      </c>
      <c r="AY165" s="135">
        <f t="shared" ca="1" si="105"/>
        <v>0</v>
      </c>
      <c r="AZ165" s="135">
        <f t="shared" ca="1" si="105"/>
        <v>0</v>
      </c>
      <c r="BA165" s="135">
        <f t="shared" ca="1" si="105"/>
        <v>0</v>
      </c>
      <c r="BB165" s="135">
        <f t="shared" ca="1" si="105"/>
        <v>0</v>
      </c>
      <c r="BC165" s="135">
        <f t="shared" ca="1" si="105"/>
        <v>0</v>
      </c>
      <c r="BD165" s="135">
        <f t="shared" ca="1" si="105"/>
        <v>0</v>
      </c>
      <c r="BE165" s="135">
        <f t="shared" ca="1" si="105"/>
        <v>0</v>
      </c>
      <c r="BF165" s="135">
        <f t="shared" ca="1" si="105"/>
        <v>0</v>
      </c>
      <c r="BG165" s="135">
        <f t="shared" ca="1" si="105"/>
        <v>0</v>
      </c>
      <c r="BH165" s="135">
        <f t="shared" ca="1" si="105"/>
        <v>0</v>
      </c>
    </row>
    <row r="166" spans="1:60" ht="15">
      <c r="A166" s="104"/>
      <c r="B166" s="104"/>
      <c r="C166" s="104"/>
      <c r="D166" s="124" t="s">
        <v>186</v>
      </c>
      <c r="E166" s="104"/>
      <c r="F166" s="124" t="s">
        <v>74</v>
      </c>
      <c r="G166" s="124"/>
      <c r="H166" s="23"/>
      <c r="I166" s="23"/>
      <c r="J166" s="23"/>
      <c r="K166" s="135" t="s">
        <v>253</v>
      </c>
      <c r="L166" s="135" t="s">
        <v>254</v>
      </c>
      <c r="M166" s="135" t="s">
        <v>255</v>
      </c>
      <c r="N166" s="135" t="s">
        <v>256</v>
      </c>
      <c r="O166" s="135" t="s">
        <v>257</v>
      </c>
      <c r="P166" s="135" t="s">
        <v>258</v>
      </c>
      <c r="Q166" s="135" t="s">
        <v>259</v>
      </c>
      <c r="R166" s="135" t="s">
        <v>260</v>
      </c>
      <c r="S166" s="135" t="s">
        <v>261</v>
      </c>
      <c r="T166" s="135" t="s">
        <v>262</v>
      </c>
      <c r="U166" s="135" t="s">
        <v>263</v>
      </c>
      <c r="V166" s="135" t="s">
        <v>264</v>
      </c>
      <c r="W166" s="135" t="s">
        <v>265</v>
      </c>
      <c r="X166" s="135" t="s">
        <v>266</v>
      </c>
      <c r="Y166" s="135" t="s">
        <v>267</v>
      </c>
      <c r="Z166" s="135" t="s">
        <v>268</v>
      </c>
      <c r="AA166" s="135" t="s">
        <v>269</v>
      </c>
      <c r="AB166" s="135" t="s">
        <v>270</v>
      </c>
      <c r="AC166" s="135" t="s">
        <v>271</v>
      </c>
      <c r="AD166" s="135" t="s">
        <v>272</v>
      </c>
      <c r="AE166" s="135" t="s">
        <v>273</v>
      </c>
      <c r="AF166" s="135" t="s">
        <v>274</v>
      </c>
      <c r="AG166" s="135" t="s">
        <v>275</v>
      </c>
      <c r="AH166" s="135" t="s">
        <v>276</v>
      </c>
      <c r="AI166" s="135" t="s">
        <v>277</v>
      </c>
      <c r="AJ166" s="135" t="s">
        <v>278</v>
      </c>
      <c r="AK166" s="135" t="s">
        <v>279</v>
      </c>
      <c r="AL166" s="135" t="s">
        <v>280</v>
      </c>
      <c r="AM166" s="135" t="s">
        <v>281</v>
      </c>
      <c r="AN166" s="135" t="s">
        <v>282</v>
      </c>
      <c r="AO166" s="135" t="s">
        <v>283</v>
      </c>
      <c r="AP166" s="135" t="s">
        <v>284</v>
      </c>
      <c r="AQ166" s="135" t="s">
        <v>285</v>
      </c>
      <c r="AR166" s="135" t="s">
        <v>286</v>
      </c>
      <c r="AS166" s="135" t="s">
        <v>287</v>
      </c>
      <c r="AT166" s="135" t="s">
        <v>288</v>
      </c>
      <c r="AU166" s="135" t="s">
        <v>289</v>
      </c>
      <c r="AV166" s="135" t="s">
        <v>290</v>
      </c>
      <c r="AW166" s="135" t="s">
        <v>291</v>
      </c>
      <c r="AX166" s="135" t="s">
        <v>292</v>
      </c>
      <c r="AY166" s="135" t="s">
        <v>293</v>
      </c>
      <c r="AZ166" s="135" t="s">
        <v>294</v>
      </c>
      <c r="BA166" s="135" t="s">
        <v>295</v>
      </c>
      <c r="BB166" s="135" t="s">
        <v>296</v>
      </c>
      <c r="BC166" s="135" t="s">
        <v>297</v>
      </c>
      <c r="BD166" s="135" t="s">
        <v>298</v>
      </c>
      <c r="BE166" s="135" t="s">
        <v>299</v>
      </c>
      <c r="BF166" s="135" t="s">
        <v>300</v>
      </c>
      <c r="BG166" s="135" t="s">
        <v>301</v>
      </c>
      <c r="BH166" s="135" t="s">
        <v>302</v>
      </c>
    </row>
    <row r="167" spans="1:60">
      <c r="A167" s="104"/>
      <c r="B167" s="104"/>
      <c r="C167" s="104">
        <v>0</v>
      </c>
      <c r="D167" s="104"/>
      <c r="E167" s="104" t="str">
        <f ca="1">OFFSET('Impact Inputs'!A$6,C167,0)</f>
        <v>Impact 1</v>
      </c>
      <c r="F167" s="104" t="str">
        <f ca="1">OFFSET('Impact Inputs'!C$6,C167,0)</f>
        <v>Efficiency gain - maximised overheads/capacity/resources</v>
      </c>
      <c r="G167" s="104"/>
      <c r="H167" s="125"/>
      <c r="I167" s="125"/>
      <c r="J167" s="125"/>
      <c r="K167" s="133">
        <f t="shared" ref="K167:AP167" ca="1" si="106">IFERROR(K114/K$165,0)</f>
        <v>5.3578944985419659E-2</v>
      </c>
      <c r="L167" s="133">
        <f t="shared" ca="1" si="106"/>
        <v>0</v>
      </c>
      <c r="M167" s="133">
        <f t="shared" ca="1" si="106"/>
        <v>0</v>
      </c>
      <c r="N167" s="133">
        <f t="shared" ca="1" si="106"/>
        <v>0</v>
      </c>
      <c r="O167" s="133">
        <f t="shared" ca="1" si="106"/>
        <v>0</v>
      </c>
      <c r="P167" s="133">
        <f t="shared" ca="1" si="106"/>
        <v>0</v>
      </c>
      <c r="Q167" s="133">
        <f t="shared" ca="1" si="106"/>
        <v>0</v>
      </c>
      <c r="R167" s="133">
        <f t="shared" ca="1" si="106"/>
        <v>0</v>
      </c>
      <c r="S167" s="133">
        <f t="shared" ca="1" si="106"/>
        <v>0</v>
      </c>
      <c r="T167" s="133">
        <f t="shared" ca="1" si="106"/>
        <v>0</v>
      </c>
      <c r="U167" s="133">
        <f t="shared" ca="1" si="106"/>
        <v>0</v>
      </c>
      <c r="V167" s="133">
        <f t="shared" ca="1" si="106"/>
        <v>0</v>
      </c>
      <c r="W167" s="133">
        <f t="shared" ca="1" si="106"/>
        <v>0</v>
      </c>
      <c r="X167" s="133">
        <f t="shared" ca="1" si="106"/>
        <v>0</v>
      </c>
      <c r="Y167" s="133">
        <f t="shared" ca="1" si="106"/>
        <v>0</v>
      </c>
      <c r="Z167" s="133">
        <f t="shared" ca="1" si="106"/>
        <v>0</v>
      </c>
      <c r="AA167" s="133">
        <f t="shared" ca="1" si="106"/>
        <v>0</v>
      </c>
      <c r="AB167" s="133">
        <f t="shared" ca="1" si="106"/>
        <v>0</v>
      </c>
      <c r="AC167" s="133">
        <f t="shared" ca="1" si="106"/>
        <v>0</v>
      </c>
      <c r="AD167" s="133">
        <f t="shared" ca="1" si="106"/>
        <v>0</v>
      </c>
      <c r="AE167" s="133">
        <f t="shared" ca="1" si="106"/>
        <v>0</v>
      </c>
      <c r="AF167" s="133">
        <f t="shared" ca="1" si="106"/>
        <v>0</v>
      </c>
      <c r="AG167" s="133">
        <f t="shared" ca="1" si="106"/>
        <v>0</v>
      </c>
      <c r="AH167" s="133">
        <f t="shared" ca="1" si="106"/>
        <v>0</v>
      </c>
      <c r="AI167" s="133">
        <f t="shared" ca="1" si="106"/>
        <v>0</v>
      </c>
      <c r="AJ167" s="133">
        <f t="shared" ca="1" si="106"/>
        <v>0</v>
      </c>
      <c r="AK167" s="133">
        <f t="shared" ca="1" si="106"/>
        <v>0</v>
      </c>
      <c r="AL167" s="133">
        <f t="shared" ca="1" si="106"/>
        <v>0</v>
      </c>
      <c r="AM167" s="133">
        <f t="shared" ca="1" si="106"/>
        <v>0</v>
      </c>
      <c r="AN167" s="133">
        <f t="shared" ca="1" si="106"/>
        <v>0</v>
      </c>
      <c r="AO167" s="133">
        <f t="shared" ca="1" si="106"/>
        <v>0</v>
      </c>
      <c r="AP167" s="133">
        <f t="shared" ca="1" si="106"/>
        <v>0</v>
      </c>
      <c r="AQ167" s="133">
        <f t="shared" ref="AQ167:BH167" ca="1" si="107">IFERROR(AQ114/AQ$165,0)</f>
        <v>0</v>
      </c>
      <c r="AR167" s="133">
        <f t="shared" ca="1" si="107"/>
        <v>0</v>
      </c>
      <c r="AS167" s="133">
        <f t="shared" ca="1" si="107"/>
        <v>0</v>
      </c>
      <c r="AT167" s="133">
        <f t="shared" ca="1" si="107"/>
        <v>0</v>
      </c>
      <c r="AU167" s="133">
        <f t="shared" ca="1" si="107"/>
        <v>0</v>
      </c>
      <c r="AV167" s="133">
        <f t="shared" ca="1" si="107"/>
        <v>0</v>
      </c>
      <c r="AW167" s="133">
        <f t="shared" ca="1" si="107"/>
        <v>0</v>
      </c>
      <c r="AX167" s="133">
        <f t="shared" ca="1" si="107"/>
        <v>0</v>
      </c>
      <c r="AY167" s="133">
        <f t="shared" ca="1" si="107"/>
        <v>0</v>
      </c>
      <c r="AZ167" s="133">
        <f t="shared" ca="1" si="107"/>
        <v>0</v>
      </c>
      <c r="BA167" s="133">
        <f t="shared" ca="1" si="107"/>
        <v>0</v>
      </c>
      <c r="BB167" s="133">
        <f t="shared" ca="1" si="107"/>
        <v>0</v>
      </c>
      <c r="BC167" s="133">
        <f t="shared" ca="1" si="107"/>
        <v>0</v>
      </c>
      <c r="BD167" s="133">
        <f t="shared" ca="1" si="107"/>
        <v>0</v>
      </c>
      <c r="BE167" s="133">
        <f t="shared" ca="1" si="107"/>
        <v>0</v>
      </c>
      <c r="BF167" s="133">
        <f t="shared" ca="1" si="107"/>
        <v>0</v>
      </c>
      <c r="BG167" s="133">
        <f t="shared" ca="1" si="107"/>
        <v>0</v>
      </c>
      <c r="BH167" s="133">
        <f t="shared" ca="1" si="107"/>
        <v>0</v>
      </c>
    </row>
    <row r="168" spans="1:60">
      <c r="A168" s="104"/>
      <c r="B168" s="104"/>
      <c r="C168" s="104">
        <v>3</v>
      </c>
      <c r="D168" s="104"/>
      <c r="E168" s="104" t="str">
        <f ca="1">OFFSET('Impact Inputs'!A$6,C168,0)</f>
        <v>Impact 2</v>
      </c>
      <c r="F168" s="104" t="str">
        <f ca="1">OFFSET('Impact Inputs'!C$6,C168,0)</f>
        <v>Quality-adjusted life year (QALY) gained</v>
      </c>
      <c r="G168" s="104"/>
      <c r="H168" s="125"/>
      <c r="I168" s="125"/>
      <c r="J168" s="125"/>
      <c r="K168" s="133">
        <f t="shared" ref="K168:AP168" ca="1" si="108">IFERROR(K115/K$165,0)</f>
        <v>0.79245013896697658</v>
      </c>
      <c r="L168" s="133">
        <f t="shared" ca="1" si="108"/>
        <v>0.83731245703823476</v>
      </c>
      <c r="M168" s="133">
        <f t="shared" ca="1" si="108"/>
        <v>0.83731245703823476</v>
      </c>
      <c r="N168" s="133">
        <f t="shared" ca="1" si="108"/>
        <v>0</v>
      </c>
      <c r="O168" s="133">
        <f t="shared" ca="1" si="108"/>
        <v>0</v>
      </c>
      <c r="P168" s="133">
        <f t="shared" ca="1" si="108"/>
        <v>0</v>
      </c>
      <c r="Q168" s="133">
        <f t="shared" ca="1" si="108"/>
        <v>0</v>
      </c>
      <c r="R168" s="133">
        <f t="shared" ca="1" si="108"/>
        <v>0</v>
      </c>
      <c r="S168" s="133">
        <f t="shared" ca="1" si="108"/>
        <v>0</v>
      </c>
      <c r="T168" s="133">
        <f t="shared" ca="1" si="108"/>
        <v>0</v>
      </c>
      <c r="U168" s="133">
        <f t="shared" ca="1" si="108"/>
        <v>0</v>
      </c>
      <c r="V168" s="133">
        <f t="shared" ca="1" si="108"/>
        <v>0</v>
      </c>
      <c r="W168" s="133">
        <f t="shared" ca="1" si="108"/>
        <v>0</v>
      </c>
      <c r="X168" s="133">
        <f t="shared" ca="1" si="108"/>
        <v>0</v>
      </c>
      <c r="Y168" s="133">
        <f t="shared" ca="1" si="108"/>
        <v>0</v>
      </c>
      <c r="Z168" s="133">
        <f t="shared" ca="1" si="108"/>
        <v>0</v>
      </c>
      <c r="AA168" s="133">
        <f t="shared" ca="1" si="108"/>
        <v>0</v>
      </c>
      <c r="AB168" s="133">
        <f t="shared" ca="1" si="108"/>
        <v>0</v>
      </c>
      <c r="AC168" s="133">
        <f t="shared" ca="1" si="108"/>
        <v>0</v>
      </c>
      <c r="AD168" s="133">
        <f t="shared" ca="1" si="108"/>
        <v>0</v>
      </c>
      <c r="AE168" s="133">
        <f t="shared" ca="1" si="108"/>
        <v>0</v>
      </c>
      <c r="AF168" s="133">
        <f t="shared" ca="1" si="108"/>
        <v>0</v>
      </c>
      <c r="AG168" s="133">
        <f t="shared" ca="1" si="108"/>
        <v>0</v>
      </c>
      <c r="AH168" s="133">
        <f t="shared" ca="1" si="108"/>
        <v>0</v>
      </c>
      <c r="AI168" s="133">
        <f t="shared" ca="1" si="108"/>
        <v>0</v>
      </c>
      <c r="AJ168" s="133">
        <f t="shared" ca="1" si="108"/>
        <v>0</v>
      </c>
      <c r="AK168" s="133">
        <f t="shared" ca="1" si="108"/>
        <v>0</v>
      </c>
      <c r="AL168" s="133">
        <f t="shared" ca="1" si="108"/>
        <v>0</v>
      </c>
      <c r="AM168" s="133">
        <f t="shared" ca="1" si="108"/>
        <v>0</v>
      </c>
      <c r="AN168" s="133">
        <f t="shared" ca="1" si="108"/>
        <v>0</v>
      </c>
      <c r="AO168" s="133">
        <f t="shared" ca="1" si="108"/>
        <v>0</v>
      </c>
      <c r="AP168" s="133">
        <f t="shared" ca="1" si="108"/>
        <v>0</v>
      </c>
      <c r="AQ168" s="133">
        <f t="shared" ref="AQ168:BH168" ca="1" si="109">IFERROR(AQ115/AQ$165,0)</f>
        <v>0</v>
      </c>
      <c r="AR168" s="133">
        <f t="shared" ca="1" si="109"/>
        <v>0</v>
      </c>
      <c r="AS168" s="133">
        <f t="shared" ca="1" si="109"/>
        <v>0</v>
      </c>
      <c r="AT168" s="133">
        <f t="shared" ca="1" si="109"/>
        <v>0</v>
      </c>
      <c r="AU168" s="133">
        <f t="shared" ca="1" si="109"/>
        <v>0</v>
      </c>
      <c r="AV168" s="133">
        <f t="shared" ca="1" si="109"/>
        <v>0</v>
      </c>
      <c r="AW168" s="133">
        <f t="shared" ca="1" si="109"/>
        <v>0</v>
      </c>
      <c r="AX168" s="133">
        <f t="shared" ca="1" si="109"/>
        <v>0</v>
      </c>
      <c r="AY168" s="133">
        <f t="shared" ca="1" si="109"/>
        <v>0</v>
      </c>
      <c r="AZ168" s="133">
        <f t="shared" ca="1" si="109"/>
        <v>0</v>
      </c>
      <c r="BA168" s="133">
        <f t="shared" ca="1" si="109"/>
        <v>0</v>
      </c>
      <c r="BB168" s="133">
        <f t="shared" ca="1" si="109"/>
        <v>0</v>
      </c>
      <c r="BC168" s="133">
        <f t="shared" ca="1" si="109"/>
        <v>0</v>
      </c>
      <c r="BD168" s="133">
        <f t="shared" ca="1" si="109"/>
        <v>0</v>
      </c>
      <c r="BE168" s="133">
        <f t="shared" ca="1" si="109"/>
        <v>0</v>
      </c>
      <c r="BF168" s="133">
        <f t="shared" ca="1" si="109"/>
        <v>0</v>
      </c>
      <c r="BG168" s="133">
        <f t="shared" ca="1" si="109"/>
        <v>0</v>
      </c>
      <c r="BH168" s="133">
        <f t="shared" ca="1" si="109"/>
        <v>0</v>
      </c>
    </row>
    <row r="169" spans="1:60">
      <c r="A169" s="104"/>
      <c r="B169" s="104"/>
      <c r="C169" s="104">
        <v>6</v>
      </c>
      <c r="D169" s="104"/>
      <c r="E169" s="104" t="str">
        <f ca="1">OFFSET('Impact Inputs'!A$6,C169,0)</f>
        <v>Impact 3</v>
      </c>
      <c r="F169" s="104" t="str">
        <f ca="1">OFFSET('Impact Inputs'!C$6,C169,0)</f>
        <v>Tax income: Average annual income - Total</v>
      </c>
      <c r="G169" s="104"/>
      <c r="H169" s="125"/>
      <c r="I169" s="125"/>
      <c r="J169" s="125"/>
      <c r="K169" s="133">
        <f t="shared" ref="K169:AP169" ca="1" si="110">IFERROR(K116/K$165,0)</f>
        <v>1.5793726396425973E-2</v>
      </c>
      <c r="L169" s="133">
        <f t="shared" ca="1" si="110"/>
        <v>1.6687843442137557E-2</v>
      </c>
      <c r="M169" s="133">
        <f t="shared" ca="1" si="110"/>
        <v>1.6687843442137557E-2</v>
      </c>
      <c r="N169" s="133">
        <f t="shared" ca="1" si="110"/>
        <v>0.14104170072577743</v>
      </c>
      <c r="O169" s="133">
        <f t="shared" ca="1" si="110"/>
        <v>0.14104170072577743</v>
      </c>
      <c r="P169" s="133">
        <f t="shared" ca="1" si="110"/>
        <v>0.14104170072577743</v>
      </c>
      <c r="Q169" s="133">
        <f t="shared" ca="1" si="110"/>
        <v>0.14104170072577743</v>
      </c>
      <c r="R169" s="133">
        <f t="shared" ca="1" si="110"/>
        <v>0.14104170072577743</v>
      </c>
      <c r="S169" s="133">
        <f t="shared" ca="1" si="110"/>
        <v>0.14104170072577743</v>
      </c>
      <c r="T169" s="133">
        <f t="shared" ca="1" si="110"/>
        <v>0.14104170072577743</v>
      </c>
      <c r="U169" s="133">
        <f t="shared" ca="1" si="110"/>
        <v>0.15330625403525938</v>
      </c>
      <c r="V169" s="133">
        <f t="shared" ca="1" si="110"/>
        <v>0.15330625403525938</v>
      </c>
      <c r="W169" s="133">
        <f t="shared" ca="1" si="110"/>
        <v>0.15330625403525938</v>
      </c>
      <c r="X169" s="133">
        <f t="shared" ca="1" si="110"/>
        <v>0.15330625403525938</v>
      </c>
      <c r="Y169" s="133">
        <f t="shared" ca="1" si="110"/>
        <v>0.15330625403525938</v>
      </c>
      <c r="Z169" s="133">
        <f t="shared" ca="1" si="110"/>
        <v>0.15330625403525938</v>
      </c>
      <c r="AA169" s="133">
        <f t="shared" ca="1" si="110"/>
        <v>0.15330625403525938</v>
      </c>
      <c r="AB169" s="133">
        <f t="shared" ca="1" si="110"/>
        <v>0.15330625403525938</v>
      </c>
      <c r="AC169" s="133">
        <f t="shared" ca="1" si="110"/>
        <v>0.15330625403525938</v>
      </c>
      <c r="AD169" s="133">
        <f t="shared" ca="1" si="110"/>
        <v>0.15330625403525938</v>
      </c>
      <c r="AE169" s="133">
        <f t="shared" ca="1" si="110"/>
        <v>0</v>
      </c>
      <c r="AF169" s="133">
        <f t="shared" ca="1" si="110"/>
        <v>0</v>
      </c>
      <c r="AG169" s="133">
        <f t="shared" ca="1" si="110"/>
        <v>0</v>
      </c>
      <c r="AH169" s="133">
        <f t="shared" ca="1" si="110"/>
        <v>0</v>
      </c>
      <c r="AI169" s="133">
        <f t="shared" ca="1" si="110"/>
        <v>0</v>
      </c>
      <c r="AJ169" s="133">
        <f t="shared" ca="1" si="110"/>
        <v>0</v>
      </c>
      <c r="AK169" s="133">
        <f t="shared" ca="1" si="110"/>
        <v>0</v>
      </c>
      <c r="AL169" s="133">
        <f t="shared" ca="1" si="110"/>
        <v>0</v>
      </c>
      <c r="AM169" s="133">
        <f t="shared" ca="1" si="110"/>
        <v>0</v>
      </c>
      <c r="AN169" s="133">
        <f t="shared" ca="1" si="110"/>
        <v>0</v>
      </c>
      <c r="AO169" s="133">
        <f t="shared" ca="1" si="110"/>
        <v>0</v>
      </c>
      <c r="AP169" s="133">
        <f t="shared" ca="1" si="110"/>
        <v>0</v>
      </c>
      <c r="AQ169" s="133">
        <f t="shared" ref="AQ169:BH169" ca="1" si="111">IFERROR(AQ116/AQ$165,0)</f>
        <v>0</v>
      </c>
      <c r="AR169" s="133">
        <f t="shared" ca="1" si="111"/>
        <v>0</v>
      </c>
      <c r="AS169" s="133">
        <f t="shared" ca="1" si="111"/>
        <v>0</v>
      </c>
      <c r="AT169" s="133">
        <f t="shared" ca="1" si="111"/>
        <v>0</v>
      </c>
      <c r="AU169" s="133">
        <f t="shared" ca="1" si="111"/>
        <v>0</v>
      </c>
      <c r="AV169" s="133">
        <f t="shared" ca="1" si="111"/>
        <v>0</v>
      </c>
      <c r="AW169" s="133">
        <f t="shared" ca="1" si="111"/>
        <v>0</v>
      </c>
      <c r="AX169" s="133">
        <f t="shared" ca="1" si="111"/>
        <v>0</v>
      </c>
      <c r="AY169" s="133">
        <f t="shared" ca="1" si="111"/>
        <v>0</v>
      </c>
      <c r="AZ169" s="133">
        <f t="shared" ca="1" si="111"/>
        <v>0</v>
      </c>
      <c r="BA169" s="133">
        <f t="shared" ca="1" si="111"/>
        <v>0</v>
      </c>
      <c r="BB169" s="133">
        <f t="shared" ca="1" si="111"/>
        <v>0</v>
      </c>
      <c r="BC169" s="133">
        <f t="shared" ca="1" si="111"/>
        <v>0</v>
      </c>
      <c r="BD169" s="133">
        <f t="shared" ca="1" si="111"/>
        <v>0</v>
      </c>
      <c r="BE169" s="133">
        <f t="shared" ca="1" si="111"/>
        <v>0</v>
      </c>
      <c r="BF169" s="133">
        <f t="shared" ca="1" si="111"/>
        <v>0</v>
      </c>
      <c r="BG169" s="133">
        <f t="shared" ca="1" si="111"/>
        <v>0</v>
      </c>
      <c r="BH169" s="133">
        <f t="shared" ca="1" si="111"/>
        <v>0</v>
      </c>
    </row>
    <row r="170" spans="1:60">
      <c r="A170" s="104"/>
      <c r="B170" s="104"/>
      <c r="C170" s="106">
        <v>9</v>
      </c>
      <c r="D170" s="104"/>
      <c r="E170" s="104" t="str">
        <f ca="1">OFFSET('Impact Inputs'!A$6,C170,0)</f>
        <v>Impact 4</v>
      </c>
      <c r="F170" s="104" t="str">
        <f ca="1">OFFSET('Impact Inputs'!C$6,C170,0)</f>
        <v>Average annual income - Total</v>
      </c>
      <c r="G170" s="104"/>
      <c r="H170" s="125"/>
      <c r="I170" s="125"/>
      <c r="J170" s="125"/>
      <c r="K170" s="133">
        <f t="shared" ref="K170:AP170" ca="1" si="112">IFERROR(K117/K$165,0)</f>
        <v>8.7227030948499581E-2</v>
      </c>
      <c r="L170" s="133">
        <f t="shared" ca="1" si="112"/>
        <v>9.2165142022496302E-2</v>
      </c>
      <c r="M170" s="133">
        <f t="shared" ca="1" si="112"/>
        <v>9.2165142022496302E-2</v>
      </c>
      <c r="N170" s="133">
        <f t="shared" ca="1" si="112"/>
        <v>0.7789579536480018</v>
      </c>
      <c r="O170" s="133">
        <f t="shared" ca="1" si="112"/>
        <v>0.7789579536480018</v>
      </c>
      <c r="P170" s="133">
        <f t="shared" ca="1" si="112"/>
        <v>0.7789579536480018</v>
      </c>
      <c r="Q170" s="133">
        <f t="shared" ca="1" si="112"/>
        <v>0.7789579536480018</v>
      </c>
      <c r="R170" s="133">
        <f t="shared" ca="1" si="112"/>
        <v>0.7789579536480018</v>
      </c>
      <c r="S170" s="133">
        <f t="shared" ca="1" si="112"/>
        <v>0.7789579536480018</v>
      </c>
      <c r="T170" s="133">
        <f t="shared" ca="1" si="112"/>
        <v>0.7789579536480018</v>
      </c>
      <c r="U170" s="133">
        <f t="shared" ca="1" si="112"/>
        <v>0.84669374596474056</v>
      </c>
      <c r="V170" s="133">
        <f t="shared" ca="1" si="112"/>
        <v>0.84669374596474056</v>
      </c>
      <c r="W170" s="133">
        <f t="shared" ca="1" si="112"/>
        <v>0.84669374596474056</v>
      </c>
      <c r="X170" s="133">
        <f t="shared" ca="1" si="112"/>
        <v>0.84669374596474056</v>
      </c>
      <c r="Y170" s="133">
        <f t="shared" ca="1" si="112"/>
        <v>0.84669374596474056</v>
      </c>
      <c r="Z170" s="133">
        <f t="shared" ca="1" si="112"/>
        <v>0.84669374596474056</v>
      </c>
      <c r="AA170" s="133">
        <f t="shared" ca="1" si="112"/>
        <v>0.84669374596474056</v>
      </c>
      <c r="AB170" s="133">
        <f t="shared" ca="1" si="112"/>
        <v>0.84669374596474056</v>
      </c>
      <c r="AC170" s="133">
        <f t="shared" ca="1" si="112"/>
        <v>0.84669374596474056</v>
      </c>
      <c r="AD170" s="133">
        <f t="shared" ca="1" si="112"/>
        <v>0.84669374596474056</v>
      </c>
      <c r="AE170" s="133">
        <f t="shared" ca="1" si="112"/>
        <v>0</v>
      </c>
      <c r="AF170" s="133">
        <f t="shared" ca="1" si="112"/>
        <v>0</v>
      </c>
      <c r="AG170" s="133">
        <f t="shared" ca="1" si="112"/>
        <v>0</v>
      </c>
      <c r="AH170" s="133">
        <f t="shared" ca="1" si="112"/>
        <v>0</v>
      </c>
      <c r="AI170" s="133">
        <f t="shared" ca="1" si="112"/>
        <v>0</v>
      </c>
      <c r="AJ170" s="133">
        <f t="shared" ca="1" si="112"/>
        <v>0</v>
      </c>
      <c r="AK170" s="133">
        <f t="shared" ca="1" si="112"/>
        <v>0</v>
      </c>
      <c r="AL170" s="133">
        <f t="shared" ca="1" si="112"/>
        <v>0</v>
      </c>
      <c r="AM170" s="133">
        <f t="shared" ca="1" si="112"/>
        <v>0</v>
      </c>
      <c r="AN170" s="133">
        <f t="shared" ca="1" si="112"/>
        <v>0</v>
      </c>
      <c r="AO170" s="133">
        <f t="shared" ca="1" si="112"/>
        <v>0</v>
      </c>
      <c r="AP170" s="133">
        <f t="shared" ca="1" si="112"/>
        <v>0</v>
      </c>
      <c r="AQ170" s="133">
        <f t="shared" ref="AQ170:BH170" ca="1" si="113">IFERROR(AQ117/AQ$165,0)</f>
        <v>0</v>
      </c>
      <c r="AR170" s="133">
        <f t="shared" ca="1" si="113"/>
        <v>0</v>
      </c>
      <c r="AS170" s="133">
        <f t="shared" ca="1" si="113"/>
        <v>0</v>
      </c>
      <c r="AT170" s="133">
        <f t="shared" ca="1" si="113"/>
        <v>0</v>
      </c>
      <c r="AU170" s="133">
        <f t="shared" ca="1" si="113"/>
        <v>0</v>
      </c>
      <c r="AV170" s="133">
        <f t="shared" ca="1" si="113"/>
        <v>0</v>
      </c>
      <c r="AW170" s="133">
        <f t="shared" ca="1" si="113"/>
        <v>0</v>
      </c>
      <c r="AX170" s="133">
        <f t="shared" ca="1" si="113"/>
        <v>0</v>
      </c>
      <c r="AY170" s="133">
        <f t="shared" ca="1" si="113"/>
        <v>0</v>
      </c>
      <c r="AZ170" s="133">
        <f t="shared" ca="1" si="113"/>
        <v>0</v>
      </c>
      <c r="BA170" s="133">
        <f t="shared" ca="1" si="113"/>
        <v>0</v>
      </c>
      <c r="BB170" s="133">
        <f t="shared" ca="1" si="113"/>
        <v>0</v>
      </c>
      <c r="BC170" s="133">
        <f t="shared" ca="1" si="113"/>
        <v>0</v>
      </c>
      <c r="BD170" s="133">
        <f t="shared" ca="1" si="113"/>
        <v>0</v>
      </c>
      <c r="BE170" s="133">
        <f t="shared" ca="1" si="113"/>
        <v>0</v>
      </c>
      <c r="BF170" s="133">
        <f t="shared" ca="1" si="113"/>
        <v>0</v>
      </c>
      <c r="BG170" s="133">
        <f t="shared" ca="1" si="113"/>
        <v>0</v>
      </c>
      <c r="BH170" s="133">
        <f t="shared" ca="1" si="113"/>
        <v>0</v>
      </c>
    </row>
    <row r="171" spans="1:60">
      <c r="A171" s="104"/>
      <c r="B171" s="104"/>
      <c r="C171" s="106">
        <v>12</v>
      </c>
      <c r="D171" s="104"/>
      <c r="E171" s="104" t="str">
        <f ca="1">OFFSET('Impact Inputs'!A$6,C171,0)</f>
        <v>Impact 5</v>
      </c>
      <c r="F171" s="104" t="str">
        <f ca="1">OFFSET('Impact Inputs'!C$6,C171,0)</f>
        <v>Average elective surgery</v>
      </c>
      <c r="G171" s="104"/>
      <c r="H171" s="125"/>
      <c r="I171" s="125"/>
      <c r="J171" s="125"/>
      <c r="K171" s="133">
        <f t="shared" ref="K171:AP171" ca="1" si="114">IFERROR(K118/K$165,0)</f>
        <v>0</v>
      </c>
      <c r="L171" s="133">
        <f t="shared" ca="1" si="114"/>
        <v>0</v>
      </c>
      <c r="M171" s="133">
        <f t="shared" ca="1" si="114"/>
        <v>0</v>
      </c>
      <c r="N171" s="133">
        <f t="shared" ca="1" si="114"/>
        <v>0</v>
      </c>
      <c r="O171" s="133">
        <f t="shared" ca="1" si="114"/>
        <v>0</v>
      </c>
      <c r="P171" s="133">
        <f t="shared" ca="1" si="114"/>
        <v>0</v>
      </c>
      <c r="Q171" s="133">
        <f t="shared" ca="1" si="114"/>
        <v>0</v>
      </c>
      <c r="R171" s="133">
        <f t="shared" ca="1" si="114"/>
        <v>0</v>
      </c>
      <c r="S171" s="133">
        <f t="shared" ca="1" si="114"/>
        <v>0</v>
      </c>
      <c r="T171" s="133">
        <f t="shared" ca="1" si="114"/>
        <v>0</v>
      </c>
      <c r="U171" s="133">
        <f t="shared" ca="1" si="114"/>
        <v>0</v>
      </c>
      <c r="V171" s="133">
        <f t="shared" ca="1" si="114"/>
        <v>0</v>
      </c>
      <c r="W171" s="133">
        <f t="shared" ca="1" si="114"/>
        <v>0</v>
      </c>
      <c r="X171" s="133">
        <f t="shared" ca="1" si="114"/>
        <v>0</v>
      </c>
      <c r="Y171" s="133">
        <f t="shared" ca="1" si="114"/>
        <v>0</v>
      </c>
      <c r="Z171" s="133">
        <f t="shared" ca="1" si="114"/>
        <v>0</v>
      </c>
      <c r="AA171" s="133">
        <f t="shared" ca="1" si="114"/>
        <v>0</v>
      </c>
      <c r="AB171" s="133">
        <f t="shared" ca="1" si="114"/>
        <v>0</v>
      </c>
      <c r="AC171" s="133">
        <f t="shared" ca="1" si="114"/>
        <v>0</v>
      </c>
      <c r="AD171" s="133">
        <f t="shared" ca="1" si="114"/>
        <v>0</v>
      </c>
      <c r="AE171" s="133">
        <f t="shared" ca="1" si="114"/>
        <v>0</v>
      </c>
      <c r="AF171" s="133">
        <f t="shared" ca="1" si="114"/>
        <v>0</v>
      </c>
      <c r="AG171" s="133">
        <f t="shared" ca="1" si="114"/>
        <v>0</v>
      </c>
      <c r="AH171" s="133">
        <f t="shared" ca="1" si="114"/>
        <v>0</v>
      </c>
      <c r="AI171" s="133">
        <f t="shared" ca="1" si="114"/>
        <v>0</v>
      </c>
      <c r="AJ171" s="133">
        <f t="shared" ca="1" si="114"/>
        <v>0</v>
      </c>
      <c r="AK171" s="133">
        <f t="shared" ca="1" si="114"/>
        <v>0</v>
      </c>
      <c r="AL171" s="133">
        <f t="shared" ca="1" si="114"/>
        <v>0</v>
      </c>
      <c r="AM171" s="133">
        <f t="shared" ca="1" si="114"/>
        <v>0</v>
      </c>
      <c r="AN171" s="133">
        <f t="shared" ca="1" si="114"/>
        <v>0</v>
      </c>
      <c r="AO171" s="133">
        <f t="shared" ca="1" si="114"/>
        <v>0</v>
      </c>
      <c r="AP171" s="133">
        <f t="shared" ca="1" si="114"/>
        <v>0</v>
      </c>
      <c r="AQ171" s="133">
        <f t="shared" ref="AQ171:BH171" ca="1" si="115">IFERROR(AQ118/AQ$165,0)</f>
        <v>0</v>
      </c>
      <c r="AR171" s="133">
        <f t="shared" ca="1" si="115"/>
        <v>0</v>
      </c>
      <c r="AS171" s="133">
        <f t="shared" ca="1" si="115"/>
        <v>0</v>
      </c>
      <c r="AT171" s="133">
        <f t="shared" ca="1" si="115"/>
        <v>0</v>
      </c>
      <c r="AU171" s="133">
        <f t="shared" ca="1" si="115"/>
        <v>0</v>
      </c>
      <c r="AV171" s="133">
        <f t="shared" ca="1" si="115"/>
        <v>0</v>
      </c>
      <c r="AW171" s="133">
        <f t="shared" ca="1" si="115"/>
        <v>0</v>
      </c>
      <c r="AX171" s="133">
        <f t="shared" ca="1" si="115"/>
        <v>0</v>
      </c>
      <c r="AY171" s="133">
        <f t="shared" ca="1" si="115"/>
        <v>0</v>
      </c>
      <c r="AZ171" s="133">
        <f t="shared" ca="1" si="115"/>
        <v>0</v>
      </c>
      <c r="BA171" s="133">
        <f t="shared" ca="1" si="115"/>
        <v>0</v>
      </c>
      <c r="BB171" s="133">
        <f t="shared" ca="1" si="115"/>
        <v>0</v>
      </c>
      <c r="BC171" s="133">
        <f t="shared" ca="1" si="115"/>
        <v>0</v>
      </c>
      <c r="BD171" s="133">
        <f t="shared" ca="1" si="115"/>
        <v>0</v>
      </c>
      <c r="BE171" s="133">
        <f t="shared" ca="1" si="115"/>
        <v>0</v>
      </c>
      <c r="BF171" s="133">
        <f t="shared" ca="1" si="115"/>
        <v>0</v>
      </c>
      <c r="BG171" s="133">
        <f t="shared" ca="1" si="115"/>
        <v>0</v>
      </c>
      <c r="BH171" s="133">
        <f t="shared" ca="1" si="115"/>
        <v>0</v>
      </c>
    </row>
    <row r="172" spans="1:60">
      <c r="A172" s="104"/>
      <c r="B172" s="104"/>
      <c r="C172" s="104">
        <v>15</v>
      </c>
      <c r="D172" s="104"/>
      <c r="E172" s="104" t="str">
        <f ca="1">OFFSET('Impact Inputs'!A$6,C172,0)</f>
        <v>Impact 6</v>
      </c>
      <c r="F172" s="104" t="str">
        <f ca="1">OFFSET('Impact Inputs'!C$6,C172,0)</f>
        <v>Outpatient hospital visit</v>
      </c>
      <c r="G172" s="104"/>
      <c r="H172" s="125"/>
      <c r="I172" s="125"/>
      <c r="J172" s="125"/>
      <c r="K172" s="133">
        <f t="shared" ref="K172:AP172" ca="1" si="116">IFERROR(K119/K$165,0)</f>
        <v>2.349222585849485E-2</v>
      </c>
      <c r="L172" s="133">
        <f t="shared" ca="1" si="116"/>
        <v>2.482217162648916E-2</v>
      </c>
      <c r="M172" s="133">
        <f t="shared" ca="1" si="116"/>
        <v>2.482217162648916E-2</v>
      </c>
      <c r="N172" s="133">
        <f t="shared" ca="1" si="116"/>
        <v>0</v>
      </c>
      <c r="O172" s="133">
        <f t="shared" ca="1" si="116"/>
        <v>0</v>
      </c>
      <c r="P172" s="133">
        <f t="shared" ca="1" si="116"/>
        <v>0</v>
      </c>
      <c r="Q172" s="133">
        <f t="shared" ca="1" si="116"/>
        <v>0</v>
      </c>
      <c r="R172" s="133">
        <f t="shared" ca="1" si="116"/>
        <v>0</v>
      </c>
      <c r="S172" s="133">
        <f t="shared" ca="1" si="116"/>
        <v>0</v>
      </c>
      <c r="T172" s="133">
        <f t="shared" ca="1" si="116"/>
        <v>0</v>
      </c>
      <c r="U172" s="133">
        <f t="shared" ca="1" si="116"/>
        <v>0</v>
      </c>
      <c r="V172" s="133">
        <f t="shared" ca="1" si="116"/>
        <v>0</v>
      </c>
      <c r="W172" s="133">
        <f t="shared" ca="1" si="116"/>
        <v>0</v>
      </c>
      <c r="X172" s="133">
        <f t="shared" ca="1" si="116"/>
        <v>0</v>
      </c>
      <c r="Y172" s="133">
        <f t="shared" ca="1" si="116"/>
        <v>0</v>
      </c>
      <c r="Z172" s="133">
        <f t="shared" ca="1" si="116"/>
        <v>0</v>
      </c>
      <c r="AA172" s="133">
        <f t="shared" ca="1" si="116"/>
        <v>0</v>
      </c>
      <c r="AB172" s="133">
        <f t="shared" ca="1" si="116"/>
        <v>0</v>
      </c>
      <c r="AC172" s="133">
        <f t="shared" ca="1" si="116"/>
        <v>0</v>
      </c>
      <c r="AD172" s="133">
        <f t="shared" ca="1" si="116"/>
        <v>0</v>
      </c>
      <c r="AE172" s="133">
        <f t="shared" ca="1" si="116"/>
        <v>0</v>
      </c>
      <c r="AF172" s="133">
        <f t="shared" ca="1" si="116"/>
        <v>0</v>
      </c>
      <c r="AG172" s="133">
        <f t="shared" ca="1" si="116"/>
        <v>0</v>
      </c>
      <c r="AH172" s="133">
        <f t="shared" ca="1" si="116"/>
        <v>0</v>
      </c>
      <c r="AI172" s="133">
        <f t="shared" ca="1" si="116"/>
        <v>0</v>
      </c>
      <c r="AJ172" s="133">
        <f t="shared" ca="1" si="116"/>
        <v>0</v>
      </c>
      <c r="AK172" s="133">
        <f t="shared" ca="1" si="116"/>
        <v>0</v>
      </c>
      <c r="AL172" s="133">
        <f t="shared" ca="1" si="116"/>
        <v>0</v>
      </c>
      <c r="AM172" s="133">
        <f t="shared" ca="1" si="116"/>
        <v>0</v>
      </c>
      <c r="AN172" s="133">
        <f t="shared" ca="1" si="116"/>
        <v>0</v>
      </c>
      <c r="AO172" s="133">
        <f t="shared" ca="1" si="116"/>
        <v>0</v>
      </c>
      <c r="AP172" s="133">
        <f t="shared" ca="1" si="116"/>
        <v>0</v>
      </c>
      <c r="AQ172" s="133">
        <f t="shared" ref="AQ172:BH172" ca="1" si="117">IFERROR(AQ119/AQ$165,0)</f>
        <v>0</v>
      </c>
      <c r="AR172" s="133">
        <f t="shared" ca="1" si="117"/>
        <v>0</v>
      </c>
      <c r="AS172" s="133">
        <f t="shared" ca="1" si="117"/>
        <v>0</v>
      </c>
      <c r="AT172" s="133">
        <f t="shared" ca="1" si="117"/>
        <v>0</v>
      </c>
      <c r="AU172" s="133">
        <f t="shared" ca="1" si="117"/>
        <v>0</v>
      </c>
      <c r="AV172" s="133">
        <f t="shared" ca="1" si="117"/>
        <v>0</v>
      </c>
      <c r="AW172" s="133">
        <f t="shared" ca="1" si="117"/>
        <v>0</v>
      </c>
      <c r="AX172" s="133">
        <f t="shared" ca="1" si="117"/>
        <v>0</v>
      </c>
      <c r="AY172" s="133">
        <f t="shared" ca="1" si="117"/>
        <v>0</v>
      </c>
      <c r="AZ172" s="133">
        <f t="shared" ca="1" si="117"/>
        <v>0</v>
      </c>
      <c r="BA172" s="133">
        <f t="shared" ca="1" si="117"/>
        <v>0</v>
      </c>
      <c r="BB172" s="133">
        <f t="shared" ca="1" si="117"/>
        <v>0</v>
      </c>
      <c r="BC172" s="133">
        <f t="shared" ca="1" si="117"/>
        <v>0</v>
      </c>
      <c r="BD172" s="133">
        <f t="shared" ca="1" si="117"/>
        <v>0</v>
      </c>
      <c r="BE172" s="133">
        <f t="shared" ca="1" si="117"/>
        <v>0</v>
      </c>
      <c r="BF172" s="133">
        <f t="shared" ca="1" si="117"/>
        <v>0</v>
      </c>
      <c r="BG172" s="133">
        <f t="shared" ca="1" si="117"/>
        <v>0</v>
      </c>
      <c r="BH172" s="133">
        <f t="shared" ca="1" si="117"/>
        <v>0</v>
      </c>
    </row>
    <row r="173" spans="1:60">
      <c r="A173" s="104"/>
      <c r="B173" s="104"/>
      <c r="C173" s="104">
        <v>18</v>
      </c>
      <c r="D173" s="104"/>
      <c r="E173" s="104" t="str">
        <f ca="1">OFFSET('Impact Inputs'!A$6,C173,0)</f>
        <v>Impact 7</v>
      </c>
      <c r="F173" s="104" t="str">
        <f ca="1">OFFSET('Impact Inputs'!C$6,C173,0)</f>
        <v>Ambulance call out</v>
      </c>
      <c r="G173" s="104"/>
      <c r="H173" s="125"/>
      <c r="I173" s="125"/>
      <c r="J173" s="125"/>
      <c r="K173" s="133">
        <f t="shared" ref="K173:AP173" ca="1" si="118">IFERROR(K120/K$165,0)</f>
        <v>5.4423656572179734E-4</v>
      </c>
      <c r="L173" s="133">
        <f t="shared" ca="1" si="118"/>
        <v>5.7504697601366546E-4</v>
      </c>
      <c r="M173" s="133">
        <f t="shared" ca="1" si="118"/>
        <v>5.7504697601366546E-4</v>
      </c>
      <c r="N173" s="133">
        <f t="shared" ca="1" si="118"/>
        <v>0</v>
      </c>
      <c r="O173" s="133">
        <f t="shared" ca="1" si="118"/>
        <v>0</v>
      </c>
      <c r="P173" s="133">
        <f t="shared" ca="1" si="118"/>
        <v>0</v>
      </c>
      <c r="Q173" s="133">
        <f t="shared" ca="1" si="118"/>
        <v>0</v>
      </c>
      <c r="R173" s="133">
        <f t="shared" ca="1" si="118"/>
        <v>0</v>
      </c>
      <c r="S173" s="133">
        <f t="shared" ca="1" si="118"/>
        <v>0</v>
      </c>
      <c r="T173" s="133">
        <f t="shared" ca="1" si="118"/>
        <v>0</v>
      </c>
      <c r="U173" s="133">
        <f t="shared" ca="1" si="118"/>
        <v>0</v>
      </c>
      <c r="V173" s="133">
        <f t="shared" ca="1" si="118"/>
        <v>0</v>
      </c>
      <c r="W173" s="133">
        <f t="shared" ca="1" si="118"/>
        <v>0</v>
      </c>
      <c r="X173" s="133">
        <f t="shared" ca="1" si="118"/>
        <v>0</v>
      </c>
      <c r="Y173" s="133">
        <f t="shared" ca="1" si="118"/>
        <v>0</v>
      </c>
      <c r="Z173" s="133">
        <f t="shared" ca="1" si="118"/>
        <v>0</v>
      </c>
      <c r="AA173" s="133">
        <f t="shared" ca="1" si="118"/>
        <v>0</v>
      </c>
      <c r="AB173" s="133">
        <f t="shared" ca="1" si="118"/>
        <v>0</v>
      </c>
      <c r="AC173" s="133">
        <f t="shared" ca="1" si="118"/>
        <v>0</v>
      </c>
      <c r="AD173" s="133">
        <f t="shared" ca="1" si="118"/>
        <v>0</v>
      </c>
      <c r="AE173" s="133">
        <f t="shared" ca="1" si="118"/>
        <v>0</v>
      </c>
      <c r="AF173" s="133">
        <f t="shared" ca="1" si="118"/>
        <v>0</v>
      </c>
      <c r="AG173" s="133">
        <f t="shared" ca="1" si="118"/>
        <v>0</v>
      </c>
      <c r="AH173" s="133">
        <f t="shared" ca="1" si="118"/>
        <v>0</v>
      </c>
      <c r="AI173" s="133">
        <f t="shared" ca="1" si="118"/>
        <v>0</v>
      </c>
      <c r="AJ173" s="133">
        <f t="shared" ca="1" si="118"/>
        <v>0</v>
      </c>
      <c r="AK173" s="133">
        <f t="shared" ca="1" si="118"/>
        <v>0</v>
      </c>
      <c r="AL173" s="133">
        <f t="shared" ca="1" si="118"/>
        <v>0</v>
      </c>
      <c r="AM173" s="133">
        <f t="shared" ca="1" si="118"/>
        <v>0</v>
      </c>
      <c r="AN173" s="133">
        <f t="shared" ca="1" si="118"/>
        <v>0</v>
      </c>
      <c r="AO173" s="133">
        <f t="shared" ca="1" si="118"/>
        <v>0</v>
      </c>
      <c r="AP173" s="133">
        <f t="shared" ca="1" si="118"/>
        <v>0</v>
      </c>
      <c r="AQ173" s="133">
        <f t="shared" ref="AQ173:BH173" ca="1" si="119">IFERROR(AQ120/AQ$165,0)</f>
        <v>0</v>
      </c>
      <c r="AR173" s="133">
        <f t="shared" ca="1" si="119"/>
        <v>0</v>
      </c>
      <c r="AS173" s="133">
        <f t="shared" ca="1" si="119"/>
        <v>0</v>
      </c>
      <c r="AT173" s="133">
        <f t="shared" ca="1" si="119"/>
        <v>0</v>
      </c>
      <c r="AU173" s="133">
        <f t="shared" ca="1" si="119"/>
        <v>0</v>
      </c>
      <c r="AV173" s="133">
        <f t="shared" ca="1" si="119"/>
        <v>0</v>
      </c>
      <c r="AW173" s="133">
        <f t="shared" ca="1" si="119"/>
        <v>0</v>
      </c>
      <c r="AX173" s="133">
        <f t="shared" ca="1" si="119"/>
        <v>0</v>
      </c>
      <c r="AY173" s="133">
        <f t="shared" ca="1" si="119"/>
        <v>0</v>
      </c>
      <c r="AZ173" s="133">
        <f t="shared" ca="1" si="119"/>
        <v>0</v>
      </c>
      <c r="BA173" s="133">
        <f t="shared" ca="1" si="119"/>
        <v>0</v>
      </c>
      <c r="BB173" s="133">
        <f t="shared" ca="1" si="119"/>
        <v>0</v>
      </c>
      <c r="BC173" s="133">
        <f t="shared" ca="1" si="119"/>
        <v>0</v>
      </c>
      <c r="BD173" s="133">
        <f t="shared" ca="1" si="119"/>
        <v>0</v>
      </c>
      <c r="BE173" s="133">
        <f t="shared" ca="1" si="119"/>
        <v>0</v>
      </c>
      <c r="BF173" s="133">
        <f t="shared" ca="1" si="119"/>
        <v>0</v>
      </c>
      <c r="BG173" s="133">
        <f t="shared" ca="1" si="119"/>
        <v>0</v>
      </c>
      <c r="BH173" s="133">
        <f t="shared" ca="1" si="119"/>
        <v>0</v>
      </c>
    </row>
    <row r="174" spans="1:60">
      <c r="A174" s="104"/>
      <c r="B174" s="104"/>
      <c r="C174" s="104">
        <v>21</v>
      </c>
      <c r="D174" s="104"/>
      <c r="E174" s="104" t="str">
        <f ca="1">OFFSET('Impact Inputs'!A$6,C174,0)</f>
        <v>Impact 8</v>
      </c>
      <c r="F174" s="104" t="str">
        <f ca="1">OFFSET('Impact Inputs'!C$6,C174,0)</f>
        <v>Emergency room</v>
      </c>
      <c r="G174" s="104"/>
      <c r="H174" s="125"/>
      <c r="I174" s="125"/>
      <c r="J174" s="125"/>
      <c r="K174" s="133">
        <f t="shared" ref="K174:AP174" ca="1" si="120">IFERROR(K121/K$165,0)</f>
        <v>2.7407596834910656E-4</v>
      </c>
      <c r="L174" s="133">
        <f t="shared" ca="1" si="120"/>
        <v>2.8959200230904014E-4</v>
      </c>
      <c r="M174" s="133">
        <f t="shared" ca="1" si="120"/>
        <v>2.8959200230904014E-4</v>
      </c>
      <c r="N174" s="133">
        <f t="shared" ca="1" si="120"/>
        <v>0</v>
      </c>
      <c r="O174" s="133">
        <f t="shared" ca="1" si="120"/>
        <v>0</v>
      </c>
      <c r="P174" s="133">
        <f t="shared" ca="1" si="120"/>
        <v>0</v>
      </c>
      <c r="Q174" s="133">
        <f t="shared" ca="1" si="120"/>
        <v>0</v>
      </c>
      <c r="R174" s="133">
        <f t="shared" ca="1" si="120"/>
        <v>0</v>
      </c>
      <c r="S174" s="133">
        <f t="shared" ca="1" si="120"/>
        <v>0</v>
      </c>
      <c r="T174" s="133">
        <f t="shared" ca="1" si="120"/>
        <v>0</v>
      </c>
      <c r="U174" s="133">
        <f t="shared" ca="1" si="120"/>
        <v>0</v>
      </c>
      <c r="V174" s="133">
        <f t="shared" ca="1" si="120"/>
        <v>0</v>
      </c>
      <c r="W174" s="133">
        <f t="shared" ca="1" si="120"/>
        <v>0</v>
      </c>
      <c r="X174" s="133">
        <f t="shared" ca="1" si="120"/>
        <v>0</v>
      </c>
      <c r="Y174" s="133">
        <f t="shared" ca="1" si="120"/>
        <v>0</v>
      </c>
      <c r="Z174" s="133">
        <f t="shared" ca="1" si="120"/>
        <v>0</v>
      </c>
      <c r="AA174" s="133">
        <f t="shared" ca="1" si="120"/>
        <v>0</v>
      </c>
      <c r="AB174" s="133">
        <f t="shared" ca="1" si="120"/>
        <v>0</v>
      </c>
      <c r="AC174" s="133">
        <f t="shared" ca="1" si="120"/>
        <v>0</v>
      </c>
      <c r="AD174" s="133">
        <f t="shared" ca="1" si="120"/>
        <v>0</v>
      </c>
      <c r="AE174" s="133">
        <f t="shared" ca="1" si="120"/>
        <v>0</v>
      </c>
      <c r="AF174" s="133">
        <f t="shared" ca="1" si="120"/>
        <v>0</v>
      </c>
      <c r="AG174" s="133">
        <f t="shared" ca="1" si="120"/>
        <v>0</v>
      </c>
      <c r="AH174" s="133">
        <f t="shared" ca="1" si="120"/>
        <v>0</v>
      </c>
      <c r="AI174" s="133">
        <f t="shared" ca="1" si="120"/>
        <v>0</v>
      </c>
      <c r="AJ174" s="133">
        <f t="shared" ca="1" si="120"/>
        <v>0</v>
      </c>
      <c r="AK174" s="133">
        <f t="shared" ca="1" si="120"/>
        <v>0</v>
      </c>
      <c r="AL174" s="133">
        <f t="shared" ca="1" si="120"/>
        <v>0</v>
      </c>
      <c r="AM174" s="133">
        <f t="shared" ca="1" si="120"/>
        <v>0</v>
      </c>
      <c r="AN174" s="133">
        <f t="shared" ca="1" si="120"/>
        <v>0</v>
      </c>
      <c r="AO174" s="133">
        <f t="shared" ca="1" si="120"/>
        <v>0</v>
      </c>
      <c r="AP174" s="133">
        <f t="shared" ca="1" si="120"/>
        <v>0</v>
      </c>
      <c r="AQ174" s="133">
        <f t="shared" ref="AQ174:BH174" ca="1" si="121">IFERROR(AQ121/AQ$165,0)</f>
        <v>0</v>
      </c>
      <c r="AR174" s="133">
        <f t="shared" ca="1" si="121"/>
        <v>0</v>
      </c>
      <c r="AS174" s="133">
        <f t="shared" ca="1" si="121"/>
        <v>0</v>
      </c>
      <c r="AT174" s="133">
        <f t="shared" ca="1" si="121"/>
        <v>0</v>
      </c>
      <c r="AU174" s="133">
        <f t="shared" ca="1" si="121"/>
        <v>0</v>
      </c>
      <c r="AV174" s="133">
        <f t="shared" ca="1" si="121"/>
        <v>0</v>
      </c>
      <c r="AW174" s="133">
        <f t="shared" ca="1" si="121"/>
        <v>0</v>
      </c>
      <c r="AX174" s="133">
        <f t="shared" ca="1" si="121"/>
        <v>0</v>
      </c>
      <c r="AY174" s="133">
        <f t="shared" ca="1" si="121"/>
        <v>0</v>
      </c>
      <c r="AZ174" s="133">
        <f t="shared" ca="1" si="121"/>
        <v>0</v>
      </c>
      <c r="BA174" s="133">
        <f t="shared" ca="1" si="121"/>
        <v>0</v>
      </c>
      <c r="BB174" s="133">
        <f t="shared" ca="1" si="121"/>
        <v>0</v>
      </c>
      <c r="BC174" s="133">
        <f t="shared" ca="1" si="121"/>
        <v>0</v>
      </c>
      <c r="BD174" s="133">
        <f t="shared" ca="1" si="121"/>
        <v>0</v>
      </c>
      <c r="BE174" s="133">
        <f t="shared" ca="1" si="121"/>
        <v>0</v>
      </c>
      <c r="BF174" s="133">
        <f t="shared" ca="1" si="121"/>
        <v>0</v>
      </c>
      <c r="BG174" s="133">
        <f t="shared" ca="1" si="121"/>
        <v>0</v>
      </c>
      <c r="BH174" s="133">
        <f t="shared" ca="1" si="121"/>
        <v>0</v>
      </c>
    </row>
    <row r="175" spans="1:60">
      <c r="A175" s="104"/>
      <c r="B175" s="104"/>
      <c r="C175" s="106">
        <v>24</v>
      </c>
      <c r="D175" s="104"/>
      <c r="E175" s="104" t="str">
        <f ca="1">OFFSET('Impact Inputs'!A$6,C175,0)</f>
        <v>Impact 9</v>
      </c>
      <c r="F175" s="104" t="str">
        <f ca="1">OFFSET('Impact Inputs'!C$6,C175,0)</f>
        <v>Inpatient hospital visit</v>
      </c>
      <c r="G175" s="104"/>
      <c r="H175" s="125"/>
      <c r="I175" s="125"/>
      <c r="J175" s="125"/>
      <c r="K175" s="133">
        <f t="shared" ref="K175:AP175" ca="1" si="122">IFERROR(K122/K$165,0)</f>
        <v>3.7208396848235651E-3</v>
      </c>
      <c r="L175" s="133">
        <f t="shared" ca="1" si="122"/>
        <v>3.9314844752331114E-3</v>
      </c>
      <c r="M175" s="133">
        <f t="shared" ca="1" si="122"/>
        <v>3.9314844752331114E-3</v>
      </c>
      <c r="N175" s="133">
        <f t="shared" ca="1" si="122"/>
        <v>0</v>
      </c>
      <c r="O175" s="133">
        <f t="shared" ca="1" si="122"/>
        <v>0</v>
      </c>
      <c r="P175" s="133">
        <f t="shared" ca="1" si="122"/>
        <v>0</v>
      </c>
      <c r="Q175" s="133">
        <f t="shared" ca="1" si="122"/>
        <v>0</v>
      </c>
      <c r="R175" s="133">
        <f t="shared" ca="1" si="122"/>
        <v>0</v>
      </c>
      <c r="S175" s="133">
        <f t="shared" ca="1" si="122"/>
        <v>0</v>
      </c>
      <c r="T175" s="133">
        <f t="shared" ca="1" si="122"/>
        <v>0</v>
      </c>
      <c r="U175" s="133">
        <f t="shared" ca="1" si="122"/>
        <v>0</v>
      </c>
      <c r="V175" s="133">
        <f t="shared" ca="1" si="122"/>
        <v>0</v>
      </c>
      <c r="W175" s="133">
        <f t="shared" ca="1" si="122"/>
        <v>0</v>
      </c>
      <c r="X175" s="133">
        <f t="shared" ca="1" si="122"/>
        <v>0</v>
      </c>
      <c r="Y175" s="133">
        <f t="shared" ca="1" si="122"/>
        <v>0</v>
      </c>
      <c r="Z175" s="133">
        <f t="shared" ca="1" si="122"/>
        <v>0</v>
      </c>
      <c r="AA175" s="133">
        <f t="shared" ca="1" si="122"/>
        <v>0</v>
      </c>
      <c r="AB175" s="133">
        <f t="shared" ca="1" si="122"/>
        <v>0</v>
      </c>
      <c r="AC175" s="133">
        <f t="shared" ca="1" si="122"/>
        <v>0</v>
      </c>
      <c r="AD175" s="133">
        <f t="shared" ca="1" si="122"/>
        <v>0</v>
      </c>
      <c r="AE175" s="133">
        <f t="shared" ca="1" si="122"/>
        <v>0</v>
      </c>
      <c r="AF175" s="133">
        <f t="shared" ca="1" si="122"/>
        <v>0</v>
      </c>
      <c r="AG175" s="133">
        <f t="shared" ca="1" si="122"/>
        <v>0</v>
      </c>
      <c r="AH175" s="133">
        <f t="shared" ca="1" si="122"/>
        <v>0</v>
      </c>
      <c r="AI175" s="133">
        <f t="shared" ca="1" si="122"/>
        <v>0</v>
      </c>
      <c r="AJ175" s="133">
        <f t="shared" ca="1" si="122"/>
        <v>0</v>
      </c>
      <c r="AK175" s="133">
        <f t="shared" ca="1" si="122"/>
        <v>0</v>
      </c>
      <c r="AL175" s="133">
        <f t="shared" ca="1" si="122"/>
        <v>0</v>
      </c>
      <c r="AM175" s="133">
        <f t="shared" ca="1" si="122"/>
        <v>0</v>
      </c>
      <c r="AN175" s="133">
        <f t="shared" ca="1" si="122"/>
        <v>0</v>
      </c>
      <c r="AO175" s="133">
        <f t="shared" ca="1" si="122"/>
        <v>0</v>
      </c>
      <c r="AP175" s="133">
        <f t="shared" ca="1" si="122"/>
        <v>0</v>
      </c>
      <c r="AQ175" s="133">
        <f t="shared" ref="AQ175:BH175" ca="1" si="123">IFERROR(AQ122/AQ$165,0)</f>
        <v>0</v>
      </c>
      <c r="AR175" s="133">
        <f t="shared" ca="1" si="123"/>
        <v>0</v>
      </c>
      <c r="AS175" s="133">
        <f t="shared" ca="1" si="123"/>
        <v>0</v>
      </c>
      <c r="AT175" s="133">
        <f t="shared" ca="1" si="123"/>
        <v>0</v>
      </c>
      <c r="AU175" s="133">
        <f t="shared" ca="1" si="123"/>
        <v>0</v>
      </c>
      <c r="AV175" s="133">
        <f t="shared" ca="1" si="123"/>
        <v>0</v>
      </c>
      <c r="AW175" s="133">
        <f t="shared" ca="1" si="123"/>
        <v>0</v>
      </c>
      <c r="AX175" s="133">
        <f t="shared" ca="1" si="123"/>
        <v>0</v>
      </c>
      <c r="AY175" s="133">
        <f t="shared" ca="1" si="123"/>
        <v>0</v>
      </c>
      <c r="AZ175" s="133">
        <f t="shared" ca="1" si="123"/>
        <v>0</v>
      </c>
      <c r="BA175" s="133">
        <f t="shared" ca="1" si="123"/>
        <v>0</v>
      </c>
      <c r="BB175" s="133">
        <f t="shared" ca="1" si="123"/>
        <v>0</v>
      </c>
      <c r="BC175" s="133">
        <f t="shared" ca="1" si="123"/>
        <v>0</v>
      </c>
      <c r="BD175" s="133">
        <f t="shared" ca="1" si="123"/>
        <v>0</v>
      </c>
      <c r="BE175" s="133">
        <f t="shared" ca="1" si="123"/>
        <v>0</v>
      </c>
      <c r="BF175" s="133">
        <f t="shared" ca="1" si="123"/>
        <v>0</v>
      </c>
      <c r="BG175" s="133">
        <f t="shared" ca="1" si="123"/>
        <v>0</v>
      </c>
      <c r="BH175" s="133">
        <f t="shared" ca="1" si="123"/>
        <v>0</v>
      </c>
    </row>
    <row r="176" spans="1:60">
      <c r="A176" s="104"/>
      <c r="B176" s="104"/>
      <c r="C176" s="106">
        <v>27</v>
      </c>
      <c r="D176" s="104"/>
      <c r="E176" s="104" t="str">
        <f ca="1">OFFSET('Impact Inputs'!A$6,C176,0)</f>
        <v>Impact 10</v>
      </c>
      <c r="F176" s="104" t="str">
        <f ca="1">OFFSET('Impact Inputs'!C$6,C176,0)</f>
        <v>GP visit (20 minutes) - Publicly funded</v>
      </c>
      <c r="G176" s="104"/>
      <c r="H176" s="125"/>
      <c r="I176" s="125"/>
      <c r="J176" s="125"/>
      <c r="K176" s="133">
        <f t="shared" ref="K176:AP176" ca="1" si="124">IFERROR(K123/K$165,0)</f>
        <v>2.9365282323118563E-3</v>
      </c>
      <c r="L176" s="133">
        <f t="shared" ca="1" si="124"/>
        <v>3.102771453311145E-3</v>
      </c>
      <c r="M176" s="133">
        <f t="shared" ca="1" si="124"/>
        <v>3.102771453311145E-3</v>
      </c>
      <c r="N176" s="133">
        <f t="shared" ca="1" si="124"/>
        <v>0</v>
      </c>
      <c r="O176" s="133">
        <f t="shared" ca="1" si="124"/>
        <v>0</v>
      </c>
      <c r="P176" s="133">
        <f t="shared" ca="1" si="124"/>
        <v>0</v>
      </c>
      <c r="Q176" s="133">
        <f t="shared" ca="1" si="124"/>
        <v>0</v>
      </c>
      <c r="R176" s="133">
        <f t="shared" ca="1" si="124"/>
        <v>0</v>
      </c>
      <c r="S176" s="133">
        <f t="shared" ca="1" si="124"/>
        <v>0</v>
      </c>
      <c r="T176" s="133">
        <f t="shared" ca="1" si="124"/>
        <v>0</v>
      </c>
      <c r="U176" s="133">
        <f t="shared" ca="1" si="124"/>
        <v>0</v>
      </c>
      <c r="V176" s="133">
        <f t="shared" ca="1" si="124"/>
        <v>0</v>
      </c>
      <c r="W176" s="133">
        <f t="shared" ca="1" si="124"/>
        <v>0</v>
      </c>
      <c r="X176" s="133">
        <f t="shared" ca="1" si="124"/>
        <v>0</v>
      </c>
      <c r="Y176" s="133">
        <f t="shared" ca="1" si="124"/>
        <v>0</v>
      </c>
      <c r="Z176" s="133">
        <f t="shared" ca="1" si="124"/>
        <v>0</v>
      </c>
      <c r="AA176" s="133">
        <f t="shared" ca="1" si="124"/>
        <v>0</v>
      </c>
      <c r="AB176" s="133">
        <f t="shared" ca="1" si="124"/>
        <v>0</v>
      </c>
      <c r="AC176" s="133">
        <f t="shared" ca="1" si="124"/>
        <v>0</v>
      </c>
      <c r="AD176" s="133">
        <f t="shared" ca="1" si="124"/>
        <v>0</v>
      </c>
      <c r="AE176" s="133">
        <f t="shared" ca="1" si="124"/>
        <v>0</v>
      </c>
      <c r="AF176" s="133">
        <f t="shared" ca="1" si="124"/>
        <v>0</v>
      </c>
      <c r="AG176" s="133">
        <f t="shared" ca="1" si="124"/>
        <v>0</v>
      </c>
      <c r="AH176" s="133">
        <f t="shared" ca="1" si="124"/>
        <v>0</v>
      </c>
      <c r="AI176" s="133">
        <f t="shared" ca="1" si="124"/>
        <v>0</v>
      </c>
      <c r="AJ176" s="133">
        <f t="shared" ca="1" si="124"/>
        <v>0</v>
      </c>
      <c r="AK176" s="133">
        <f t="shared" ca="1" si="124"/>
        <v>0</v>
      </c>
      <c r="AL176" s="133">
        <f t="shared" ca="1" si="124"/>
        <v>0</v>
      </c>
      <c r="AM176" s="133">
        <f t="shared" ca="1" si="124"/>
        <v>0</v>
      </c>
      <c r="AN176" s="133">
        <f t="shared" ca="1" si="124"/>
        <v>0</v>
      </c>
      <c r="AO176" s="133">
        <f t="shared" ca="1" si="124"/>
        <v>0</v>
      </c>
      <c r="AP176" s="133">
        <f t="shared" ca="1" si="124"/>
        <v>0</v>
      </c>
      <c r="AQ176" s="133">
        <f t="shared" ref="AQ176:BH176" ca="1" si="125">IFERROR(AQ123/AQ$165,0)</f>
        <v>0</v>
      </c>
      <c r="AR176" s="133">
        <f t="shared" ca="1" si="125"/>
        <v>0</v>
      </c>
      <c r="AS176" s="133">
        <f t="shared" ca="1" si="125"/>
        <v>0</v>
      </c>
      <c r="AT176" s="133">
        <f t="shared" ca="1" si="125"/>
        <v>0</v>
      </c>
      <c r="AU176" s="133">
        <f t="shared" ca="1" si="125"/>
        <v>0</v>
      </c>
      <c r="AV176" s="133">
        <f t="shared" ca="1" si="125"/>
        <v>0</v>
      </c>
      <c r="AW176" s="133">
        <f t="shared" ca="1" si="125"/>
        <v>0</v>
      </c>
      <c r="AX176" s="133">
        <f t="shared" ca="1" si="125"/>
        <v>0</v>
      </c>
      <c r="AY176" s="133">
        <f t="shared" ca="1" si="125"/>
        <v>0</v>
      </c>
      <c r="AZ176" s="133">
        <f t="shared" ca="1" si="125"/>
        <v>0</v>
      </c>
      <c r="BA176" s="133">
        <f t="shared" ca="1" si="125"/>
        <v>0</v>
      </c>
      <c r="BB176" s="133">
        <f t="shared" ca="1" si="125"/>
        <v>0</v>
      </c>
      <c r="BC176" s="133">
        <f t="shared" ca="1" si="125"/>
        <v>0</v>
      </c>
      <c r="BD176" s="133">
        <f t="shared" ca="1" si="125"/>
        <v>0</v>
      </c>
      <c r="BE176" s="133">
        <f t="shared" ca="1" si="125"/>
        <v>0</v>
      </c>
      <c r="BF176" s="133">
        <f t="shared" ca="1" si="125"/>
        <v>0</v>
      </c>
      <c r="BG176" s="133">
        <f t="shared" ca="1" si="125"/>
        <v>0</v>
      </c>
      <c r="BH176" s="133">
        <f t="shared" ca="1" si="125"/>
        <v>0</v>
      </c>
    </row>
    <row r="177" spans="1:60">
      <c r="A177" s="104"/>
      <c r="B177" s="104"/>
      <c r="C177" s="104">
        <v>30</v>
      </c>
      <c r="D177" s="104"/>
      <c r="E177" s="104" t="str">
        <f ca="1">OFFSET('Impact Inputs'!A$6,C177,0)</f>
        <v>Impact 11</v>
      </c>
      <c r="F177" s="104" t="str">
        <f ca="1">OFFSET('Impact Inputs'!C$6,C177,0)</f>
        <v>Community services nurse</v>
      </c>
      <c r="G177" s="104"/>
      <c r="H177" s="125"/>
      <c r="I177" s="125"/>
      <c r="J177" s="125"/>
      <c r="K177" s="133">
        <f t="shared" ref="K177:AP177" ca="1" si="126">IFERROR(K124/K$165,0)</f>
        <v>1.0005887145069656E-2</v>
      </c>
      <c r="L177" s="133">
        <f t="shared" ca="1" si="126"/>
        <v>1.0572342079726351E-2</v>
      </c>
      <c r="M177" s="133">
        <f t="shared" ca="1" si="126"/>
        <v>1.0572342079726351E-2</v>
      </c>
      <c r="N177" s="133">
        <f t="shared" ca="1" si="126"/>
        <v>0</v>
      </c>
      <c r="O177" s="133">
        <f t="shared" ca="1" si="126"/>
        <v>0</v>
      </c>
      <c r="P177" s="133">
        <f t="shared" ca="1" si="126"/>
        <v>0</v>
      </c>
      <c r="Q177" s="133">
        <f t="shared" ca="1" si="126"/>
        <v>0</v>
      </c>
      <c r="R177" s="133">
        <f t="shared" ca="1" si="126"/>
        <v>0</v>
      </c>
      <c r="S177" s="133">
        <f t="shared" ca="1" si="126"/>
        <v>0</v>
      </c>
      <c r="T177" s="133">
        <f t="shared" ca="1" si="126"/>
        <v>0</v>
      </c>
      <c r="U177" s="133">
        <f t="shared" ca="1" si="126"/>
        <v>0</v>
      </c>
      <c r="V177" s="133">
        <f t="shared" ca="1" si="126"/>
        <v>0</v>
      </c>
      <c r="W177" s="133">
        <f t="shared" ca="1" si="126"/>
        <v>0</v>
      </c>
      <c r="X177" s="133">
        <f t="shared" ca="1" si="126"/>
        <v>0</v>
      </c>
      <c r="Y177" s="133">
        <f t="shared" ca="1" si="126"/>
        <v>0</v>
      </c>
      <c r="Z177" s="133">
        <f t="shared" ca="1" si="126"/>
        <v>0</v>
      </c>
      <c r="AA177" s="133">
        <f t="shared" ca="1" si="126"/>
        <v>0</v>
      </c>
      <c r="AB177" s="133">
        <f t="shared" ca="1" si="126"/>
        <v>0</v>
      </c>
      <c r="AC177" s="133">
        <f t="shared" ca="1" si="126"/>
        <v>0</v>
      </c>
      <c r="AD177" s="133">
        <f t="shared" ca="1" si="126"/>
        <v>0</v>
      </c>
      <c r="AE177" s="133">
        <f t="shared" ca="1" si="126"/>
        <v>0</v>
      </c>
      <c r="AF177" s="133">
        <f t="shared" ca="1" si="126"/>
        <v>0</v>
      </c>
      <c r="AG177" s="133">
        <f t="shared" ca="1" si="126"/>
        <v>0</v>
      </c>
      <c r="AH177" s="133">
        <f t="shared" ca="1" si="126"/>
        <v>0</v>
      </c>
      <c r="AI177" s="133">
        <f t="shared" ca="1" si="126"/>
        <v>0</v>
      </c>
      <c r="AJ177" s="133">
        <f t="shared" ca="1" si="126"/>
        <v>0</v>
      </c>
      <c r="AK177" s="133">
        <f t="shared" ca="1" si="126"/>
        <v>0</v>
      </c>
      <c r="AL177" s="133">
        <f t="shared" ca="1" si="126"/>
        <v>0</v>
      </c>
      <c r="AM177" s="133">
        <f t="shared" ca="1" si="126"/>
        <v>0</v>
      </c>
      <c r="AN177" s="133">
        <f t="shared" ca="1" si="126"/>
        <v>0</v>
      </c>
      <c r="AO177" s="133">
        <f t="shared" ca="1" si="126"/>
        <v>0</v>
      </c>
      <c r="AP177" s="133">
        <f t="shared" ca="1" si="126"/>
        <v>0</v>
      </c>
      <c r="AQ177" s="133">
        <f t="shared" ref="AQ177:BH177" ca="1" si="127">IFERROR(AQ124/AQ$165,0)</f>
        <v>0</v>
      </c>
      <c r="AR177" s="133">
        <f t="shared" ca="1" si="127"/>
        <v>0</v>
      </c>
      <c r="AS177" s="133">
        <f t="shared" ca="1" si="127"/>
        <v>0</v>
      </c>
      <c r="AT177" s="133">
        <f t="shared" ca="1" si="127"/>
        <v>0</v>
      </c>
      <c r="AU177" s="133">
        <f t="shared" ca="1" si="127"/>
        <v>0</v>
      </c>
      <c r="AV177" s="133">
        <f t="shared" ca="1" si="127"/>
        <v>0</v>
      </c>
      <c r="AW177" s="133">
        <f t="shared" ca="1" si="127"/>
        <v>0</v>
      </c>
      <c r="AX177" s="133">
        <f t="shared" ca="1" si="127"/>
        <v>0</v>
      </c>
      <c r="AY177" s="133">
        <f t="shared" ca="1" si="127"/>
        <v>0</v>
      </c>
      <c r="AZ177" s="133">
        <f t="shared" ca="1" si="127"/>
        <v>0</v>
      </c>
      <c r="BA177" s="133">
        <f t="shared" ca="1" si="127"/>
        <v>0</v>
      </c>
      <c r="BB177" s="133">
        <f t="shared" ca="1" si="127"/>
        <v>0</v>
      </c>
      <c r="BC177" s="133">
        <f t="shared" ca="1" si="127"/>
        <v>0</v>
      </c>
      <c r="BD177" s="133">
        <f t="shared" ca="1" si="127"/>
        <v>0</v>
      </c>
      <c r="BE177" s="133">
        <f t="shared" ca="1" si="127"/>
        <v>0</v>
      </c>
      <c r="BF177" s="133">
        <f t="shared" ca="1" si="127"/>
        <v>0</v>
      </c>
      <c r="BG177" s="133">
        <f t="shared" ca="1" si="127"/>
        <v>0</v>
      </c>
      <c r="BH177" s="133">
        <f t="shared" ca="1" si="127"/>
        <v>0</v>
      </c>
    </row>
    <row r="178" spans="1:60">
      <c r="A178" s="104"/>
      <c r="B178" s="104"/>
      <c r="C178" s="104">
        <v>33</v>
      </c>
      <c r="D178" s="104"/>
      <c r="E178" s="104" t="str">
        <f ca="1">OFFSET('Impact Inputs'!A$6,C178,0)</f>
        <v>Impact 12</v>
      </c>
      <c r="F178" s="104" t="str">
        <f ca="1">OFFSET('Impact Inputs'!C$6,C178,0)</f>
        <v>Hospice care</v>
      </c>
      <c r="G178" s="104"/>
      <c r="H178" s="125"/>
      <c r="I178" s="125"/>
      <c r="J178" s="125"/>
      <c r="K178" s="133">
        <f t="shared" ref="K178:AP178" ca="1" si="128">IFERROR(K125/K$165,0)</f>
        <v>1.0179964538681102E-3</v>
      </c>
      <c r="L178" s="133">
        <f t="shared" ca="1" si="128"/>
        <v>1.0756274371478635E-3</v>
      </c>
      <c r="M178" s="133">
        <f t="shared" ca="1" si="128"/>
        <v>1.0756274371478635E-3</v>
      </c>
      <c r="N178" s="133">
        <f t="shared" ca="1" si="128"/>
        <v>0</v>
      </c>
      <c r="O178" s="133">
        <f t="shared" ca="1" si="128"/>
        <v>0</v>
      </c>
      <c r="P178" s="133">
        <f t="shared" ca="1" si="128"/>
        <v>0</v>
      </c>
      <c r="Q178" s="133">
        <f t="shared" ca="1" si="128"/>
        <v>0</v>
      </c>
      <c r="R178" s="133">
        <f t="shared" ca="1" si="128"/>
        <v>0</v>
      </c>
      <c r="S178" s="133">
        <f t="shared" ca="1" si="128"/>
        <v>0</v>
      </c>
      <c r="T178" s="133">
        <f t="shared" ca="1" si="128"/>
        <v>0</v>
      </c>
      <c r="U178" s="133">
        <f t="shared" ca="1" si="128"/>
        <v>0</v>
      </c>
      <c r="V178" s="133">
        <f t="shared" ca="1" si="128"/>
        <v>0</v>
      </c>
      <c r="W178" s="133">
        <f t="shared" ca="1" si="128"/>
        <v>0</v>
      </c>
      <c r="X178" s="133">
        <f t="shared" ca="1" si="128"/>
        <v>0</v>
      </c>
      <c r="Y178" s="133">
        <f t="shared" ca="1" si="128"/>
        <v>0</v>
      </c>
      <c r="Z178" s="133">
        <f t="shared" ca="1" si="128"/>
        <v>0</v>
      </c>
      <c r="AA178" s="133">
        <f t="shared" ca="1" si="128"/>
        <v>0</v>
      </c>
      <c r="AB178" s="133">
        <f t="shared" ca="1" si="128"/>
        <v>0</v>
      </c>
      <c r="AC178" s="133">
        <f t="shared" ca="1" si="128"/>
        <v>0</v>
      </c>
      <c r="AD178" s="133">
        <f t="shared" ca="1" si="128"/>
        <v>0</v>
      </c>
      <c r="AE178" s="133">
        <f t="shared" ca="1" si="128"/>
        <v>0</v>
      </c>
      <c r="AF178" s="133">
        <f t="shared" ca="1" si="128"/>
        <v>0</v>
      </c>
      <c r="AG178" s="133">
        <f t="shared" ca="1" si="128"/>
        <v>0</v>
      </c>
      <c r="AH178" s="133">
        <f t="shared" ca="1" si="128"/>
        <v>0</v>
      </c>
      <c r="AI178" s="133">
        <f t="shared" ca="1" si="128"/>
        <v>0</v>
      </c>
      <c r="AJ178" s="133">
        <f t="shared" ca="1" si="128"/>
        <v>0</v>
      </c>
      <c r="AK178" s="133">
        <f t="shared" ca="1" si="128"/>
        <v>0</v>
      </c>
      <c r="AL178" s="133">
        <f t="shared" ca="1" si="128"/>
        <v>0</v>
      </c>
      <c r="AM178" s="133">
        <f t="shared" ca="1" si="128"/>
        <v>0</v>
      </c>
      <c r="AN178" s="133">
        <f t="shared" ca="1" si="128"/>
        <v>0</v>
      </c>
      <c r="AO178" s="133">
        <f t="shared" ca="1" si="128"/>
        <v>0</v>
      </c>
      <c r="AP178" s="133">
        <f t="shared" ca="1" si="128"/>
        <v>0</v>
      </c>
      <c r="AQ178" s="133">
        <f t="shared" ref="AQ178:BH178" ca="1" si="129">IFERROR(AQ125/AQ$165,0)</f>
        <v>0</v>
      </c>
      <c r="AR178" s="133">
        <f t="shared" ca="1" si="129"/>
        <v>0</v>
      </c>
      <c r="AS178" s="133">
        <f t="shared" ca="1" si="129"/>
        <v>0</v>
      </c>
      <c r="AT178" s="133">
        <f t="shared" ca="1" si="129"/>
        <v>0</v>
      </c>
      <c r="AU178" s="133">
        <f t="shared" ca="1" si="129"/>
        <v>0</v>
      </c>
      <c r="AV178" s="133">
        <f t="shared" ca="1" si="129"/>
        <v>0</v>
      </c>
      <c r="AW178" s="133">
        <f t="shared" ca="1" si="129"/>
        <v>0</v>
      </c>
      <c r="AX178" s="133">
        <f t="shared" ca="1" si="129"/>
        <v>0</v>
      </c>
      <c r="AY178" s="133">
        <f t="shared" ca="1" si="129"/>
        <v>0</v>
      </c>
      <c r="AZ178" s="133">
        <f t="shared" ca="1" si="129"/>
        <v>0</v>
      </c>
      <c r="BA178" s="133">
        <f t="shared" ca="1" si="129"/>
        <v>0</v>
      </c>
      <c r="BB178" s="133">
        <f t="shared" ca="1" si="129"/>
        <v>0</v>
      </c>
      <c r="BC178" s="133">
        <f t="shared" ca="1" si="129"/>
        <v>0</v>
      </c>
      <c r="BD178" s="133">
        <f t="shared" ca="1" si="129"/>
        <v>0</v>
      </c>
      <c r="BE178" s="133">
        <f t="shared" ca="1" si="129"/>
        <v>0</v>
      </c>
      <c r="BF178" s="133">
        <f t="shared" ca="1" si="129"/>
        <v>0</v>
      </c>
      <c r="BG178" s="133">
        <f t="shared" ca="1" si="129"/>
        <v>0</v>
      </c>
      <c r="BH178" s="133">
        <f t="shared" ca="1" si="129"/>
        <v>0</v>
      </c>
    </row>
    <row r="179" spans="1:60">
      <c r="A179" s="104"/>
      <c r="B179" s="104"/>
      <c r="C179" s="104">
        <v>36</v>
      </c>
      <c r="D179" s="104"/>
      <c r="E179" s="104" t="str">
        <f ca="1">OFFSET('Impact Inputs'!A$6,C179,0)</f>
        <v>Impact 13</v>
      </c>
      <c r="F179" s="104" t="str">
        <f ca="1">OFFSET('Impact Inputs'!C$6,C179,0)</f>
        <v>Annual rest home costs - Publicly funded</v>
      </c>
      <c r="G179" s="104"/>
      <c r="H179" s="125"/>
      <c r="I179" s="125"/>
      <c r="J179" s="125"/>
      <c r="K179" s="133">
        <f t="shared" ref="K179:AP179" ca="1" si="130">IFERROR(K126/K$165,0)</f>
        <v>8.9583687940393703E-3</v>
      </c>
      <c r="L179" s="133">
        <f t="shared" ca="1" si="130"/>
        <v>9.4655214469011994E-3</v>
      </c>
      <c r="M179" s="133">
        <f t="shared" ca="1" si="130"/>
        <v>9.4655214469011994E-3</v>
      </c>
      <c r="N179" s="133">
        <f t="shared" ca="1" si="130"/>
        <v>8.0000345626220798E-2</v>
      </c>
      <c r="O179" s="133">
        <f t="shared" ca="1" si="130"/>
        <v>8.0000345626220798E-2</v>
      </c>
      <c r="P179" s="133">
        <f t="shared" ca="1" si="130"/>
        <v>8.0000345626220798E-2</v>
      </c>
      <c r="Q179" s="133">
        <f t="shared" ca="1" si="130"/>
        <v>8.0000345626220798E-2</v>
      </c>
      <c r="R179" s="133">
        <f t="shared" ca="1" si="130"/>
        <v>8.0000345626220798E-2</v>
      </c>
      <c r="S179" s="133">
        <f t="shared" ca="1" si="130"/>
        <v>8.0000345626220798E-2</v>
      </c>
      <c r="T179" s="133">
        <f t="shared" ca="1" si="130"/>
        <v>8.0000345626220798E-2</v>
      </c>
      <c r="U179" s="133">
        <f t="shared" ca="1" si="130"/>
        <v>0</v>
      </c>
      <c r="V179" s="133">
        <f t="shared" ca="1" si="130"/>
        <v>0</v>
      </c>
      <c r="W179" s="133">
        <f t="shared" ca="1" si="130"/>
        <v>0</v>
      </c>
      <c r="X179" s="133">
        <f t="shared" ca="1" si="130"/>
        <v>0</v>
      </c>
      <c r="Y179" s="133">
        <f t="shared" ca="1" si="130"/>
        <v>0</v>
      </c>
      <c r="Z179" s="133">
        <f t="shared" ca="1" si="130"/>
        <v>0</v>
      </c>
      <c r="AA179" s="133">
        <f t="shared" ca="1" si="130"/>
        <v>0</v>
      </c>
      <c r="AB179" s="133">
        <f t="shared" ca="1" si="130"/>
        <v>0</v>
      </c>
      <c r="AC179" s="133">
        <f t="shared" ca="1" si="130"/>
        <v>0</v>
      </c>
      <c r="AD179" s="133">
        <f t="shared" ca="1" si="130"/>
        <v>0</v>
      </c>
      <c r="AE179" s="133">
        <f t="shared" ca="1" si="130"/>
        <v>0</v>
      </c>
      <c r="AF179" s="133">
        <f t="shared" ca="1" si="130"/>
        <v>0</v>
      </c>
      <c r="AG179" s="133">
        <f t="shared" ca="1" si="130"/>
        <v>0</v>
      </c>
      <c r="AH179" s="133">
        <f t="shared" ca="1" si="130"/>
        <v>0</v>
      </c>
      <c r="AI179" s="133">
        <f t="shared" ca="1" si="130"/>
        <v>0</v>
      </c>
      <c r="AJ179" s="133">
        <f t="shared" ca="1" si="130"/>
        <v>0</v>
      </c>
      <c r="AK179" s="133">
        <f t="shared" ca="1" si="130"/>
        <v>0</v>
      </c>
      <c r="AL179" s="133">
        <f t="shared" ca="1" si="130"/>
        <v>0</v>
      </c>
      <c r="AM179" s="133">
        <f t="shared" ca="1" si="130"/>
        <v>0</v>
      </c>
      <c r="AN179" s="133">
        <f t="shared" ca="1" si="130"/>
        <v>0</v>
      </c>
      <c r="AO179" s="133">
        <f t="shared" ca="1" si="130"/>
        <v>0</v>
      </c>
      <c r="AP179" s="133">
        <f t="shared" ca="1" si="130"/>
        <v>0</v>
      </c>
      <c r="AQ179" s="133">
        <f t="shared" ref="AQ179:BH179" ca="1" si="131">IFERROR(AQ126/AQ$165,0)</f>
        <v>0</v>
      </c>
      <c r="AR179" s="133">
        <f t="shared" ca="1" si="131"/>
        <v>0</v>
      </c>
      <c r="AS179" s="133">
        <f t="shared" ca="1" si="131"/>
        <v>0</v>
      </c>
      <c r="AT179" s="133">
        <f t="shared" ca="1" si="131"/>
        <v>0</v>
      </c>
      <c r="AU179" s="133">
        <f t="shared" ca="1" si="131"/>
        <v>0</v>
      </c>
      <c r="AV179" s="133">
        <f t="shared" ca="1" si="131"/>
        <v>0</v>
      </c>
      <c r="AW179" s="133">
        <f t="shared" ca="1" si="131"/>
        <v>0</v>
      </c>
      <c r="AX179" s="133">
        <f t="shared" ca="1" si="131"/>
        <v>0</v>
      </c>
      <c r="AY179" s="133">
        <f t="shared" ca="1" si="131"/>
        <v>0</v>
      </c>
      <c r="AZ179" s="133">
        <f t="shared" ca="1" si="131"/>
        <v>0</v>
      </c>
      <c r="BA179" s="133">
        <f t="shared" ca="1" si="131"/>
        <v>0</v>
      </c>
      <c r="BB179" s="133">
        <f t="shared" ca="1" si="131"/>
        <v>0</v>
      </c>
      <c r="BC179" s="133">
        <f t="shared" ca="1" si="131"/>
        <v>0</v>
      </c>
      <c r="BD179" s="133">
        <f t="shared" ca="1" si="131"/>
        <v>0</v>
      </c>
      <c r="BE179" s="133">
        <f t="shared" ca="1" si="131"/>
        <v>0</v>
      </c>
      <c r="BF179" s="133">
        <f t="shared" ca="1" si="131"/>
        <v>0</v>
      </c>
      <c r="BG179" s="133">
        <f t="shared" ca="1" si="131"/>
        <v>0</v>
      </c>
      <c r="BH179" s="133">
        <f t="shared" ca="1" si="131"/>
        <v>0</v>
      </c>
    </row>
    <row r="180" spans="1:60">
      <c r="A180" s="104"/>
      <c r="B180" s="104"/>
      <c r="C180" s="106">
        <v>39</v>
      </c>
      <c r="D180" s="104"/>
      <c r="E180" s="104" t="str">
        <f ca="1">OFFSET('Impact Inputs'!A$6,C180,0)</f>
        <v>Impact 14</v>
      </c>
      <c r="F180" s="104" t="str">
        <f ca="1">OFFSET('Impact Inputs'!C$6,C180,0)</f>
        <v>-</v>
      </c>
      <c r="G180" s="104"/>
      <c r="H180" s="125"/>
      <c r="I180" s="125"/>
      <c r="J180" s="125"/>
      <c r="K180" s="133">
        <f t="shared" ref="K180:AP180" ca="1" si="132">IFERROR(K127/K$165,0)</f>
        <v>0</v>
      </c>
      <c r="L180" s="133">
        <f t="shared" ca="1" si="132"/>
        <v>0</v>
      </c>
      <c r="M180" s="133">
        <f t="shared" ca="1" si="132"/>
        <v>0</v>
      </c>
      <c r="N180" s="133">
        <f t="shared" ca="1" si="132"/>
        <v>0</v>
      </c>
      <c r="O180" s="133">
        <f t="shared" ca="1" si="132"/>
        <v>0</v>
      </c>
      <c r="P180" s="133">
        <f t="shared" ca="1" si="132"/>
        <v>0</v>
      </c>
      <c r="Q180" s="133">
        <f t="shared" ca="1" si="132"/>
        <v>0</v>
      </c>
      <c r="R180" s="133">
        <f t="shared" ca="1" si="132"/>
        <v>0</v>
      </c>
      <c r="S180" s="133">
        <f t="shared" ca="1" si="132"/>
        <v>0</v>
      </c>
      <c r="T180" s="133">
        <f t="shared" ca="1" si="132"/>
        <v>0</v>
      </c>
      <c r="U180" s="133">
        <f t="shared" ca="1" si="132"/>
        <v>0</v>
      </c>
      <c r="V180" s="133">
        <f t="shared" ca="1" si="132"/>
        <v>0</v>
      </c>
      <c r="W180" s="133">
        <f t="shared" ca="1" si="132"/>
        <v>0</v>
      </c>
      <c r="X180" s="133">
        <f t="shared" ca="1" si="132"/>
        <v>0</v>
      </c>
      <c r="Y180" s="133">
        <f t="shared" ca="1" si="132"/>
        <v>0</v>
      </c>
      <c r="Z180" s="133">
        <f t="shared" ca="1" si="132"/>
        <v>0</v>
      </c>
      <c r="AA180" s="133">
        <f t="shared" ca="1" si="132"/>
        <v>0</v>
      </c>
      <c r="AB180" s="133">
        <f t="shared" ca="1" si="132"/>
        <v>0</v>
      </c>
      <c r="AC180" s="133">
        <f t="shared" ca="1" si="132"/>
        <v>0</v>
      </c>
      <c r="AD180" s="133">
        <f t="shared" ca="1" si="132"/>
        <v>0</v>
      </c>
      <c r="AE180" s="133">
        <f t="shared" ca="1" si="132"/>
        <v>0</v>
      </c>
      <c r="AF180" s="133">
        <f t="shared" ca="1" si="132"/>
        <v>0</v>
      </c>
      <c r="AG180" s="133">
        <f t="shared" ca="1" si="132"/>
        <v>0</v>
      </c>
      <c r="AH180" s="133">
        <f t="shared" ca="1" si="132"/>
        <v>0</v>
      </c>
      <c r="AI180" s="133">
        <f t="shared" ca="1" si="132"/>
        <v>0</v>
      </c>
      <c r="AJ180" s="133">
        <f t="shared" ca="1" si="132"/>
        <v>0</v>
      </c>
      <c r="AK180" s="133">
        <f t="shared" ca="1" si="132"/>
        <v>0</v>
      </c>
      <c r="AL180" s="133">
        <f t="shared" ca="1" si="132"/>
        <v>0</v>
      </c>
      <c r="AM180" s="133">
        <f t="shared" ca="1" si="132"/>
        <v>0</v>
      </c>
      <c r="AN180" s="133">
        <f t="shared" ca="1" si="132"/>
        <v>0</v>
      </c>
      <c r="AO180" s="133">
        <f t="shared" ca="1" si="132"/>
        <v>0</v>
      </c>
      <c r="AP180" s="133">
        <f t="shared" ca="1" si="132"/>
        <v>0</v>
      </c>
      <c r="AQ180" s="133">
        <f t="shared" ref="AQ180:BH180" ca="1" si="133">IFERROR(AQ127/AQ$165,0)</f>
        <v>0</v>
      </c>
      <c r="AR180" s="133">
        <f t="shared" ca="1" si="133"/>
        <v>0</v>
      </c>
      <c r="AS180" s="133">
        <f t="shared" ca="1" si="133"/>
        <v>0</v>
      </c>
      <c r="AT180" s="133">
        <f t="shared" ca="1" si="133"/>
        <v>0</v>
      </c>
      <c r="AU180" s="133">
        <f t="shared" ca="1" si="133"/>
        <v>0</v>
      </c>
      <c r="AV180" s="133">
        <f t="shared" ca="1" si="133"/>
        <v>0</v>
      </c>
      <c r="AW180" s="133">
        <f t="shared" ca="1" si="133"/>
        <v>0</v>
      </c>
      <c r="AX180" s="133">
        <f t="shared" ca="1" si="133"/>
        <v>0</v>
      </c>
      <c r="AY180" s="133">
        <f t="shared" ca="1" si="133"/>
        <v>0</v>
      </c>
      <c r="AZ180" s="133">
        <f t="shared" ca="1" si="133"/>
        <v>0</v>
      </c>
      <c r="BA180" s="133">
        <f t="shared" ca="1" si="133"/>
        <v>0</v>
      </c>
      <c r="BB180" s="133">
        <f t="shared" ca="1" si="133"/>
        <v>0</v>
      </c>
      <c r="BC180" s="133">
        <f t="shared" ca="1" si="133"/>
        <v>0</v>
      </c>
      <c r="BD180" s="133">
        <f t="shared" ca="1" si="133"/>
        <v>0</v>
      </c>
      <c r="BE180" s="133">
        <f t="shared" ca="1" si="133"/>
        <v>0</v>
      </c>
      <c r="BF180" s="133">
        <f t="shared" ca="1" si="133"/>
        <v>0</v>
      </c>
      <c r="BG180" s="133">
        <f t="shared" ca="1" si="133"/>
        <v>0</v>
      </c>
      <c r="BH180" s="133">
        <f t="shared" ca="1" si="133"/>
        <v>0</v>
      </c>
    </row>
    <row r="181" spans="1:60">
      <c r="A181" s="104"/>
      <c r="B181" s="104"/>
      <c r="C181" s="106">
        <v>42</v>
      </c>
      <c r="D181" s="104"/>
      <c r="E181" s="104" t="str">
        <f ca="1">OFFSET('Impact Inputs'!A$6,C181,0)</f>
        <v>Impact 15</v>
      </c>
      <c r="F181" s="104" t="str">
        <f ca="1">OFFSET('Impact Inputs'!C$6,C181,0)</f>
        <v>-</v>
      </c>
      <c r="G181" s="104"/>
      <c r="H181" s="125"/>
      <c r="I181" s="125"/>
      <c r="J181" s="125"/>
      <c r="K181" s="133">
        <f t="shared" ref="K181:AP181" ca="1" si="134">IFERROR(K128/K$165,0)</f>
        <v>0</v>
      </c>
      <c r="L181" s="133">
        <f t="shared" ca="1" si="134"/>
        <v>0</v>
      </c>
      <c r="M181" s="133">
        <f t="shared" ca="1" si="134"/>
        <v>0</v>
      </c>
      <c r="N181" s="133">
        <f t="shared" ca="1" si="134"/>
        <v>0</v>
      </c>
      <c r="O181" s="133">
        <f t="shared" ca="1" si="134"/>
        <v>0</v>
      </c>
      <c r="P181" s="133">
        <f t="shared" ca="1" si="134"/>
        <v>0</v>
      </c>
      <c r="Q181" s="133">
        <f t="shared" ca="1" si="134"/>
        <v>0</v>
      </c>
      <c r="R181" s="133">
        <f t="shared" ca="1" si="134"/>
        <v>0</v>
      </c>
      <c r="S181" s="133">
        <f t="shared" ca="1" si="134"/>
        <v>0</v>
      </c>
      <c r="T181" s="133">
        <f t="shared" ca="1" si="134"/>
        <v>0</v>
      </c>
      <c r="U181" s="133">
        <f t="shared" ca="1" si="134"/>
        <v>0</v>
      </c>
      <c r="V181" s="133">
        <f t="shared" ca="1" si="134"/>
        <v>0</v>
      </c>
      <c r="W181" s="133">
        <f t="shared" ca="1" si="134"/>
        <v>0</v>
      </c>
      <c r="X181" s="133">
        <f t="shared" ca="1" si="134"/>
        <v>0</v>
      </c>
      <c r="Y181" s="133">
        <f t="shared" ca="1" si="134"/>
        <v>0</v>
      </c>
      <c r="Z181" s="133">
        <f t="shared" ca="1" si="134"/>
        <v>0</v>
      </c>
      <c r="AA181" s="133">
        <f t="shared" ca="1" si="134"/>
        <v>0</v>
      </c>
      <c r="AB181" s="133">
        <f t="shared" ca="1" si="134"/>
        <v>0</v>
      </c>
      <c r="AC181" s="133">
        <f t="shared" ca="1" si="134"/>
        <v>0</v>
      </c>
      <c r="AD181" s="133">
        <f t="shared" ca="1" si="134"/>
        <v>0</v>
      </c>
      <c r="AE181" s="133">
        <f t="shared" ca="1" si="134"/>
        <v>0</v>
      </c>
      <c r="AF181" s="133">
        <f t="shared" ca="1" si="134"/>
        <v>0</v>
      </c>
      <c r="AG181" s="133">
        <f t="shared" ca="1" si="134"/>
        <v>0</v>
      </c>
      <c r="AH181" s="133">
        <f t="shared" ca="1" si="134"/>
        <v>0</v>
      </c>
      <c r="AI181" s="133">
        <f t="shared" ca="1" si="134"/>
        <v>0</v>
      </c>
      <c r="AJ181" s="133">
        <f t="shared" ca="1" si="134"/>
        <v>0</v>
      </c>
      <c r="AK181" s="133">
        <f t="shared" ca="1" si="134"/>
        <v>0</v>
      </c>
      <c r="AL181" s="133">
        <f t="shared" ca="1" si="134"/>
        <v>0</v>
      </c>
      <c r="AM181" s="133">
        <f t="shared" ca="1" si="134"/>
        <v>0</v>
      </c>
      <c r="AN181" s="133">
        <f t="shared" ca="1" si="134"/>
        <v>0</v>
      </c>
      <c r="AO181" s="133">
        <f t="shared" ca="1" si="134"/>
        <v>0</v>
      </c>
      <c r="AP181" s="133">
        <f t="shared" ca="1" si="134"/>
        <v>0</v>
      </c>
      <c r="AQ181" s="133">
        <f t="shared" ref="AQ181:BH181" ca="1" si="135">IFERROR(AQ128/AQ$165,0)</f>
        <v>0</v>
      </c>
      <c r="AR181" s="133">
        <f t="shared" ca="1" si="135"/>
        <v>0</v>
      </c>
      <c r="AS181" s="133">
        <f t="shared" ca="1" si="135"/>
        <v>0</v>
      </c>
      <c r="AT181" s="133">
        <f t="shared" ca="1" si="135"/>
        <v>0</v>
      </c>
      <c r="AU181" s="133">
        <f t="shared" ca="1" si="135"/>
        <v>0</v>
      </c>
      <c r="AV181" s="133">
        <f t="shared" ca="1" si="135"/>
        <v>0</v>
      </c>
      <c r="AW181" s="133">
        <f t="shared" ca="1" si="135"/>
        <v>0</v>
      </c>
      <c r="AX181" s="133">
        <f t="shared" ca="1" si="135"/>
        <v>0</v>
      </c>
      <c r="AY181" s="133">
        <f t="shared" ca="1" si="135"/>
        <v>0</v>
      </c>
      <c r="AZ181" s="133">
        <f t="shared" ca="1" si="135"/>
        <v>0</v>
      </c>
      <c r="BA181" s="133">
        <f t="shared" ca="1" si="135"/>
        <v>0</v>
      </c>
      <c r="BB181" s="133">
        <f t="shared" ca="1" si="135"/>
        <v>0</v>
      </c>
      <c r="BC181" s="133">
        <f t="shared" ca="1" si="135"/>
        <v>0</v>
      </c>
      <c r="BD181" s="133">
        <f t="shared" ca="1" si="135"/>
        <v>0</v>
      </c>
      <c r="BE181" s="133">
        <f t="shared" ca="1" si="135"/>
        <v>0</v>
      </c>
      <c r="BF181" s="133">
        <f t="shared" ca="1" si="135"/>
        <v>0</v>
      </c>
      <c r="BG181" s="133">
        <f t="shared" ca="1" si="135"/>
        <v>0</v>
      </c>
      <c r="BH181" s="133">
        <f t="shared" ca="1" si="135"/>
        <v>0</v>
      </c>
    </row>
    <row r="182" spans="1:60">
      <c r="A182" s="104"/>
      <c r="B182" s="104"/>
      <c r="C182" s="104">
        <v>45</v>
      </c>
      <c r="D182" s="104"/>
      <c r="E182" s="104" t="str">
        <f ca="1">OFFSET('Impact Inputs'!A$6,C182,0)</f>
        <v>Impact 16</v>
      </c>
      <c r="F182" s="104" t="str">
        <f ca="1">OFFSET('Impact Inputs'!C$6,C182,0)</f>
        <v>-</v>
      </c>
      <c r="G182" s="104"/>
      <c r="H182" s="104"/>
      <c r="I182" s="104"/>
      <c r="J182" s="104"/>
      <c r="K182" s="133">
        <f t="shared" ref="K182:AP182" ca="1" si="136">IFERROR(K129/K$165,0)</f>
        <v>0</v>
      </c>
      <c r="L182" s="133">
        <f t="shared" ca="1" si="136"/>
        <v>0</v>
      </c>
      <c r="M182" s="133">
        <f t="shared" ca="1" si="136"/>
        <v>0</v>
      </c>
      <c r="N182" s="133">
        <f t="shared" ca="1" si="136"/>
        <v>0</v>
      </c>
      <c r="O182" s="133">
        <f t="shared" ca="1" si="136"/>
        <v>0</v>
      </c>
      <c r="P182" s="133">
        <f t="shared" ca="1" si="136"/>
        <v>0</v>
      </c>
      <c r="Q182" s="133">
        <f t="shared" ca="1" si="136"/>
        <v>0</v>
      </c>
      <c r="R182" s="133">
        <f t="shared" ca="1" si="136"/>
        <v>0</v>
      </c>
      <c r="S182" s="133">
        <f t="shared" ca="1" si="136"/>
        <v>0</v>
      </c>
      <c r="T182" s="133">
        <f t="shared" ca="1" si="136"/>
        <v>0</v>
      </c>
      <c r="U182" s="133">
        <f t="shared" ca="1" si="136"/>
        <v>0</v>
      </c>
      <c r="V182" s="133">
        <f t="shared" ca="1" si="136"/>
        <v>0</v>
      </c>
      <c r="W182" s="133">
        <f t="shared" ca="1" si="136"/>
        <v>0</v>
      </c>
      <c r="X182" s="133">
        <f t="shared" ca="1" si="136"/>
        <v>0</v>
      </c>
      <c r="Y182" s="133">
        <f t="shared" ca="1" si="136"/>
        <v>0</v>
      </c>
      <c r="Z182" s="133">
        <f t="shared" ca="1" si="136"/>
        <v>0</v>
      </c>
      <c r="AA182" s="133">
        <f t="shared" ca="1" si="136"/>
        <v>0</v>
      </c>
      <c r="AB182" s="133">
        <f t="shared" ca="1" si="136"/>
        <v>0</v>
      </c>
      <c r="AC182" s="133">
        <f t="shared" ca="1" si="136"/>
        <v>0</v>
      </c>
      <c r="AD182" s="133">
        <f t="shared" ca="1" si="136"/>
        <v>0</v>
      </c>
      <c r="AE182" s="133">
        <f t="shared" ca="1" si="136"/>
        <v>0</v>
      </c>
      <c r="AF182" s="133">
        <f t="shared" ca="1" si="136"/>
        <v>0</v>
      </c>
      <c r="AG182" s="133">
        <f t="shared" ca="1" si="136"/>
        <v>0</v>
      </c>
      <c r="AH182" s="133">
        <f t="shared" ca="1" si="136"/>
        <v>0</v>
      </c>
      <c r="AI182" s="133">
        <f t="shared" ca="1" si="136"/>
        <v>0</v>
      </c>
      <c r="AJ182" s="133">
        <f t="shared" ca="1" si="136"/>
        <v>0</v>
      </c>
      <c r="AK182" s="133">
        <f t="shared" ca="1" si="136"/>
        <v>0</v>
      </c>
      <c r="AL182" s="133">
        <f t="shared" ca="1" si="136"/>
        <v>0</v>
      </c>
      <c r="AM182" s="133">
        <f t="shared" ca="1" si="136"/>
        <v>0</v>
      </c>
      <c r="AN182" s="133">
        <f t="shared" ca="1" si="136"/>
        <v>0</v>
      </c>
      <c r="AO182" s="133">
        <f t="shared" ca="1" si="136"/>
        <v>0</v>
      </c>
      <c r="AP182" s="133">
        <f t="shared" ca="1" si="136"/>
        <v>0</v>
      </c>
      <c r="AQ182" s="133">
        <f t="shared" ref="AQ182:BH182" ca="1" si="137">IFERROR(AQ129/AQ$165,0)</f>
        <v>0</v>
      </c>
      <c r="AR182" s="133">
        <f t="shared" ca="1" si="137"/>
        <v>0</v>
      </c>
      <c r="AS182" s="133">
        <f t="shared" ca="1" si="137"/>
        <v>0</v>
      </c>
      <c r="AT182" s="133">
        <f t="shared" ca="1" si="137"/>
        <v>0</v>
      </c>
      <c r="AU182" s="133">
        <f t="shared" ca="1" si="137"/>
        <v>0</v>
      </c>
      <c r="AV182" s="133">
        <f t="shared" ca="1" si="137"/>
        <v>0</v>
      </c>
      <c r="AW182" s="133">
        <f t="shared" ca="1" si="137"/>
        <v>0</v>
      </c>
      <c r="AX182" s="133">
        <f t="shared" ca="1" si="137"/>
        <v>0</v>
      </c>
      <c r="AY182" s="133">
        <f t="shared" ca="1" si="137"/>
        <v>0</v>
      </c>
      <c r="AZ182" s="133">
        <f t="shared" ca="1" si="137"/>
        <v>0</v>
      </c>
      <c r="BA182" s="133">
        <f t="shared" ca="1" si="137"/>
        <v>0</v>
      </c>
      <c r="BB182" s="133">
        <f t="shared" ca="1" si="137"/>
        <v>0</v>
      </c>
      <c r="BC182" s="133">
        <f t="shared" ca="1" si="137"/>
        <v>0</v>
      </c>
      <c r="BD182" s="133">
        <f t="shared" ca="1" si="137"/>
        <v>0</v>
      </c>
      <c r="BE182" s="133">
        <f t="shared" ca="1" si="137"/>
        <v>0</v>
      </c>
      <c r="BF182" s="133">
        <f t="shared" ca="1" si="137"/>
        <v>0</v>
      </c>
      <c r="BG182" s="133">
        <f t="shared" ca="1" si="137"/>
        <v>0</v>
      </c>
      <c r="BH182" s="133">
        <f t="shared" ca="1" si="137"/>
        <v>0</v>
      </c>
    </row>
    <row r="183" spans="1:60">
      <c r="A183" s="104"/>
      <c r="B183" s="104"/>
      <c r="C183" s="104">
        <v>48</v>
      </c>
      <c r="D183" s="104"/>
      <c r="E183" s="104" t="str">
        <f ca="1">OFFSET('Impact Inputs'!A$6,C183,0)</f>
        <v>Impact 17</v>
      </c>
      <c r="F183" s="104" t="str">
        <f ca="1">OFFSET('Impact Inputs'!C$6,C183,0)</f>
        <v>-</v>
      </c>
      <c r="G183" s="104"/>
      <c r="H183" s="104"/>
      <c r="I183" s="104"/>
      <c r="J183" s="104"/>
      <c r="K183" s="133">
        <f t="shared" ref="K183:AP183" ca="1" si="138">IFERROR(K130/K$165,0)</f>
        <v>0</v>
      </c>
      <c r="L183" s="133">
        <f t="shared" ca="1" si="138"/>
        <v>0</v>
      </c>
      <c r="M183" s="133">
        <f t="shared" ca="1" si="138"/>
        <v>0</v>
      </c>
      <c r="N183" s="133">
        <f t="shared" ca="1" si="138"/>
        <v>0</v>
      </c>
      <c r="O183" s="133">
        <f t="shared" ca="1" si="138"/>
        <v>0</v>
      </c>
      <c r="P183" s="133">
        <f t="shared" ca="1" si="138"/>
        <v>0</v>
      </c>
      <c r="Q183" s="133">
        <f t="shared" ca="1" si="138"/>
        <v>0</v>
      </c>
      <c r="R183" s="133">
        <f t="shared" ca="1" si="138"/>
        <v>0</v>
      </c>
      <c r="S183" s="133">
        <f t="shared" ca="1" si="138"/>
        <v>0</v>
      </c>
      <c r="T183" s="133">
        <f t="shared" ca="1" si="138"/>
        <v>0</v>
      </c>
      <c r="U183" s="133">
        <f t="shared" ca="1" si="138"/>
        <v>0</v>
      </c>
      <c r="V183" s="133">
        <f t="shared" ca="1" si="138"/>
        <v>0</v>
      </c>
      <c r="W183" s="133">
        <f t="shared" ca="1" si="138"/>
        <v>0</v>
      </c>
      <c r="X183" s="133">
        <f t="shared" ca="1" si="138"/>
        <v>0</v>
      </c>
      <c r="Y183" s="133">
        <f t="shared" ca="1" si="138"/>
        <v>0</v>
      </c>
      <c r="Z183" s="133">
        <f t="shared" ca="1" si="138"/>
        <v>0</v>
      </c>
      <c r="AA183" s="133">
        <f t="shared" ca="1" si="138"/>
        <v>0</v>
      </c>
      <c r="AB183" s="133">
        <f t="shared" ca="1" si="138"/>
        <v>0</v>
      </c>
      <c r="AC183" s="133">
        <f t="shared" ca="1" si="138"/>
        <v>0</v>
      </c>
      <c r="AD183" s="133">
        <f t="shared" ca="1" si="138"/>
        <v>0</v>
      </c>
      <c r="AE183" s="133">
        <f t="shared" ca="1" si="138"/>
        <v>0</v>
      </c>
      <c r="AF183" s="133">
        <f t="shared" ca="1" si="138"/>
        <v>0</v>
      </c>
      <c r="AG183" s="133">
        <f t="shared" ca="1" si="138"/>
        <v>0</v>
      </c>
      <c r="AH183" s="133">
        <f t="shared" ca="1" si="138"/>
        <v>0</v>
      </c>
      <c r="AI183" s="133">
        <f t="shared" ca="1" si="138"/>
        <v>0</v>
      </c>
      <c r="AJ183" s="133">
        <f t="shared" ca="1" si="138"/>
        <v>0</v>
      </c>
      <c r="AK183" s="133">
        <f t="shared" ca="1" si="138"/>
        <v>0</v>
      </c>
      <c r="AL183" s="133">
        <f t="shared" ca="1" si="138"/>
        <v>0</v>
      </c>
      <c r="AM183" s="133">
        <f t="shared" ca="1" si="138"/>
        <v>0</v>
      </c>
      <c r="AN183" s="133">
        <f t="shared" ca="1" si="138"/>
        <v>0</v>
      </c>
      <c r="AO183" s="133">
        <f t="shared" ca="1" si="138"/>
        <v>0</v>
      </c>
      <c r="AP183" s="133">
        <f t="shared" ca="1" si="138"/>
        <v>0</v>
      </c>
      <c r="AQ183" s="133">
        <f t="shared" ref="AQ183:BH183" ca="1" si="139">IFERROR(AQ130/AQ$165,0)</f>
        <v>0</v>
      </c>
      <c r="AR183" s="133">
        <f t="shared" ca="1" si="139"/>
        <v>0</v>
      </c>
      <c r="AS183" s="133">
        <f t="shared" ca="1" si="139"/>
        <v>0</v>
      </c>
      <c r="AT183" s="133">
        <f t="shared" ca="1" si="139"/>
        <v>0</v>
      </c>
      <c r="AU183" s="133">
        <f t="shared" ca="1" si="139"/>
        <v>0</v>
      </c>
      <c r="AV183" s="133">
        <f t="shared" ca="1" si="139"/>
        <v>0</v>
      </c>
      <c r="AW183" s="133">
        <f t="shared" ca="1" si="139"/>
        <v>0</v>
      </c>
      <c r="AX183" s="133">
        <f t="shared" ca="1" si="139"/>
        <v>0</v>
      </c>
      <c r="AY183" s="133">
        <f t="shared" ca="1" si="139"/>
        <v>0</v>
      </c>
      <c r="AZ183" s="133">
        <f t="shared" ca="1" si="139"/>
        <v>0</v>
      </c>
      <c r="BA183" s="133">
        <f t="shared" ca="1" si="139"/>
        <v>0</v>
      </c>
      <c r="BB183" s="133">
        <f t="shared" ca="1" si="139"/>
        <v>0</v>
      </c>
      <c r="BC183" s="133">
        <f t="shared" ca="1" si="139"/>
        <v>0</v>
      </c>
      <c r="BD183" s="133">
        <f t="shared" ca="1" si="139"/>
        <v>0</v>
      </c>
      <c r="BE183" s="133">
        <f t="shared" ca="1" si="139"/>
        <v>0</v>
      </c>
      <c r="BF183" s="133">
        <f t="shared" ca="1" si="139"/>
        <v>0</v>
      </c>
      <c r="BG183" s="133">
        <f t="shared" ca="1" si="139"/>
        <v>0</v>
      </c>
      <c r="BH183" s="133">
        <f t="shared" ca="1" si="139"/>
        <v>0</v>
      </c>
    </row>
    <row r="184" spans="1:60">
      <c r="A184" s="104"/>
      <c r="B184" s="104"/>
      <c r="C184" s="104">
        <v>51</v>
      </c>
      <c r="D184" s="104"/>
      <c r="E184" s="104" t="str">
        <f ca="1">OFFSET('Impact Inputs'!A$6,C184,0)</f>
        <v>Impact 18</v>
      </c>
      <c r="F184" s="104" t="str">
        <f ca="1">OFFSET('Impact Inputs'!C$6,C184,0)</f>
        <v>-</v>
      </c>
      <c r="G184" s="104"/>
      <c r="H184" s="104"/>
      <c r="I184" s="104"/>
      <c r="J184" s="104"/>
      <c r="K184" s="133">
        <f t="shared" ref="K184:AP184" ca="1" si="140">IFERROR(K131/K$165,0)</f>
        <v>0</v>
      </c>
      <c r="L184" s="133">
        <f t="shared" ca="1" si="140"/>
        <v>0</v>
      </c>
      <c r="M184" s="133">
        <f t="shared" ca="1" si="140"/>
        <v>0</v>
      </c>
      <c r="N184" s="133">
        <f t="shared" ca="1" si="140"/>
        <v>0</v>
      </c>
      <c r="O184" s="133">
        <f t="shared" ca="1" si="140"/>
        <v>0</v>
      </c>
      <c r="P184" s="133">
        <f t="shared" ca="1" si="140"/>
        <v>0</v>
      </c>
      <c r="Q184" s="133">
        <f t="shared" ca="1" si="140"/>
        <v>0</v>
      </c>
      <c r="R184" s="133">
        <f t="shared" ca="1" si="140"/>
        <v>0</v>
      </c>
      <c r="S184" s="133">
        <f t="shared" ca="1" si="140"/>
        <v>0</v>
      </c>
      <c r="T184" s="133">
        <f t="shared" ca="1" si="140"/>
        <v>0</v>
      </c>
      <c r="U184" s="133">
        <f t="shared" ca="1" si="140"/>
        <v>0</v>
      </c>
      <c r="V184" s="133">
        <f t="shared" ca="1" si="140"/>
        <v>0</v>
      </c>
      <c r="W184" s="133">
        <f t="shared" ca="1" si="140"/>
        <v>0</v>
      </c>
      <c r="X184" s="133">
        <f t="shared" ca="1" si="140"/>
        <v>0</v>
      </c>
      <c r="Y184" s="133">
        <f t="shared" ca="1" si="140"/>
        <v>0</v>
      </c>
      <c r="Z184" s="133">
        <f t="shared" ca="1" si="140"/>
        <v>0</v>
      </c>
      <c r="AA184" s="133">
        <f t="shared" ca="1" si="140"/>
        <v>0</v>
      </c>
      <c r="AB184" s="133">
        <f t="shared" ca="1" si="140"/>
        <v>0</v>
      </c>
      <c r="AC184" s="133">
        <f t="shared" ca="1" si="140"/>
        <v>0</v>
      </c>
      <c r="AD184" s="133">
        <f t="shared" ca="1" si="140"/>
        <v>0</v>
      </c>
      <c r="AE184" s="133">
        <f t="shared" ca="1" si="140"/>
        <v>0</v>
      </c>
      <c r="AF184" s="133">
        <f t="shared" ca="1" si="140"/>
        <v>0</v>
      </c>
      <c r="AG184" s="133">
        <f t="shared" ca="1" si="140"/>
        <v>0</v>
      </c>
      <c r="AH184" s="133">
        <f t="shared" ca="1" si="140"/>
        <v>0</v>
      </c>
      <c r="AI184" s="133">
        <f t="shared" ca="1" si="140"/>
        <v>0</v>
      </c>
      <c r="AJ184" s="133">
        <f t="shared" ca="1" si="140"/>
        <v>0</v>
      </c>
      <c r="AK184" s="133">
        <f t="shared" ca="1" si="140"/>
        <v>0</v>
      </c>
      <c r="AL184" s="133">
        <f t="shared" ca="1" si="140"/>
        <v>0</v>
      </c>
      <c r="AM184" s="133">
        <f t="shared" ca="1" si="140"/>
        <v>0</v>
      </c>
      <c r="AN184" s="133">
        <f t="shared" ca="1" si="140"/>
        <v>0</v>
      </c>
      <c r="AO184" s="133">
        <f t="shared" ca="1" si="140"/>
        <v>0</v>
      </c>
      <c r="AP184" s="133">
        <f t="shared" ca="1" si="140"/>
        <v>0</v>
      </c>
      <c r="AQ184" s="133">
        <f t="shared" ref="AQ184:BH184" ca="1" si="141">IFERROR(AQ131/AQ$165,0)</f>
        <v>0</v>
      </c>
      <c r="AR184" s="133">
        <f t="shared" ca="1" si="141"/>
        <v>0</v>
      </c>
      <c r="AS184" s="133">
        <f t="shared" ca="1" si="141"/>
        <v>0</v>
      </c>
      <c r="AT184" s="133">
        <f t="shared" ca="1" si="141"/>
        <v>0</v>
      </c>
      <c r="AU184" s="133">
        <f t="shared" ca="1" si="141"/>
        <v>0</v>
      </c>
      <c r="AV184" s="133">
        <f t="shared" ca="1" si="141"/>
        <v>0</v>
      </c>
      <c r="AW184" s="133">
        <f t="shared" ca="1" si="141"/>
        <v>0</v>
      </c>
      <c r="AX184" s="133">
        <f t="shared" ca="1" si="141"/>
        <v>0</v>
      </c>
      <c r="AY184" s="133">
        <f t="shared" ca="1" si="141"/>
        <v>0</v>
      </c>
      <c r="AZ184" s="133">
        <f t="shared" ca="1" si="141"/>
        <v>0</v>
      </c>
      <c r="BA184" s="133">
        <f t="shared" ca="1" si="141"/>
        <v>0</v>
      </c>
      <c r="BB184" s="133">
        <f t="shared" ca="1" si="141"/>
        <v>0</v>
      </c>
      <c r="BC184" s="133">
        <f t="shared" ca="1" si="141"/>
        <v>0</v>
      </c>
      <c r="BD184" s="133">
        <f t="shared" ca="1" si="141"/>
        <v>0</v>
      </c>
      <c r="BE184" s="133">
        <f t="shared" ca="1" si="141"/>
        <v>0</v>
      </c>
      <c r="BF184" s="133">
        <f t="shared" ca="1" si="141"/>
        <v>0</v>
      </c>
      <c r="BG184" s="133">
        <f t="shared" ca="1" si="141"/>
        <v>0</v>
      </c>
      <c r="BH184" s="133">
        <f t="shared" ca="1" si="141"/>
        <v>0</v>
      </c>
    </row>
    <row r="185" spans="1:60">
      <c r="A185" s="104"/>
      <c r="B185" s="104"/>
      <c r="C185" s="106">
        <v>54</v>
      </c>
      <c r="D185" s="104"/>
      <c r="E185" s="104" t="str">
        <f ca="1">OFFSET('Impact Inputs'!A$6,C185,0)</f>
        <v>Impact 19</v>
      </c>
      <c r="F185" s="104" t="str">
        <f ca="1">OFFSET('Impact Inputs'!C$6,C185,0)</f>
        <v>-</v>
      </c>
      <c r="G185" s="104"/>
      <c r="H185" s="104"/>
      <c r="I185" s="104"/>
      <c r="J185" s="104"/>
      <c r="K185" s="133">
        <f t="shared" ref="K185:AP185" ca="1" si="142">IFERROR(K132/K$165,0)</f>
        <v>0</v>
      </c>
      <c r="L185" s="133">
        <f t="shared" ca="1" si="142"/>
        <v>0</v>
      </c>
      <c r="M185" s="133">
        <f t="shared" ca="1" si="142"/>
        <v>0</v>
      </c>
      <c r="N185" s="133">
        <f t="shared" ca="1" si="142"/>
        <v>0</v>
      </c>
      <c r="O185" s="133">
        <f t="shared" ca="1" si="142"/>
        <v>0</v>
      </c>
      <c r="P185" s="133">
        <f t="shared" ca="1" si="142"/>
        <v>0</v>
      </c>
      <c r="Q185" s="133">
        <f t="shared" ca="1" si="142"/>
        <v>0</v>
      </c>
      <c r="R185" s="133">
        <f t="shared" ca="1" si="142"/>
        <v>0</v>
      </c>
      <c r="S185" s="133">
        <f t="shared" ca="1" si="142"/>
        <v>0</v>
      </c>
      <c r="T185" s="133">
        <f t="shared" ca="1" si="142"/>
        <v>0</v>
      </c>
      <c r="U185" s="133">
        <f t="shared" ca="1" si="142"/>
        <v>0</v>
      </c>
      <c r="V185" s="133">
        <f t="shared" ca="1" si="142"/>
        <v>0</v>
      </c>
      <c r="W185" s="133">
        <f t="shared" ca="1" si="142"/>
        <v>0</v>
      </c>
      <c r="X185" s="133">
        <f t="shared" ca="1" si="142"/>
        <v>0</v>
      </c>
      <c r="Y185" s="133">
        <f t="shared" ca="1" si="142"/>
        <v>0</v>
      </c>
      <c r="Z185" s="133">
        <f t="shared" ca="1" si="142"/>
        <v>0</v>
      </c>
      <c r="AA185" s="133">
        <f t="shared" ca="1" si="142"/>
        <v>0</v>
      </c>
      <c r="AB185" s="133">
        <f t="shared" ca="1" si="142"/>
        <v>0</v>
      </c>
      <c r="AC185" s="133">
        <f t="shared" ca="1" si="142"/>
        <v>0</v>
      </c>
      <c r="AD185" s="133">
        <f t="shared" ca="1" si="142"/>
        <v>0</v>
      </c>
      <c r="AE185" s="133">
        <f t="shared" ca="1" si="142"/>
        <v>0</v>
      </c>
      <c r="AF185" s="133">
        <f t="shared" ca="1" si="142"/>
        <v>0</v>
      </c>
      <c r="AG185" s="133">
        <f t="shared" ca="1" si="142"/>
        <v>0</v>
      </c>
      <c r="AH185" s="133">
        <f t="shared" ca="1" si="142"/>
        <v>0</v>
      </c>
      <c r="AI185" s="133">
        <f t="shared" ca="1" si="142"/>
        <v>0</v>
      </c>
      <c r="AJ185" s="133">
        <f t="shared" ca="1" si="142"/>
        <v>0</v>
      </c>
      <c r="AK185" s="133">
        <f t="shared" ca="1" si="142"/>
        <v>0</v>
      </c>
      <c r="AL185" s="133">
        <f t="shared" ca="1" si="142"/>
        <v>0</v>
      </c>
      <c r="AM185" s="133">
        <f t="shared" ca="1" si="142"/>
        <v>0</v>
      </c>
      <c r="AN185" s="133">
        <f t="shared" ca="1" si="142"/>
        <v>0</v>
      </c>
      <c r="AO185" s="133">
        <f t="shared" ca="1" si="142"/>
        <v>0</v>
      </c>
      <c r="AP185" s="133">
        <f t="shared" ca="1" si="142"/>
        <v>0</v>
      </c>
      <c r="AQ185" s="133">
        <f t="shared" ref="AQ185:BH185" ca="1" si="143">IFERROR(AQ132/AQ$165,0)</f>
        <v>0</v>
      </c>
      <c r="AR185" s="133">
        <f t="shared" ca="1" si="143"/>
        <v>0</v>
      </c>
      <c r="AS185" s="133">
        <f t="shared" ca="1" si="143"/>
        <v>0</v>
      </c>
      <c r="AT185" s="133">
        <f t="shared" ca="1" si="143"/>
        <v>0</v>
      </c>
      <c r="AU185" s="133">
        <f t="shared" ca="1" si="143"/>
        <v>0</v>
      </c>
      <c r="AV185" s="133">
        <f t="shared" ca="1" si="143"/>
        <v>0</v>
      </c>
      <c r="AW185" s="133">
        <f t="shared" ca="1" si="143"/>
        <v>0</v>
      </c>
      <c r="AX185" s="133">
        <f t="shared" ca="1" si="143"/>
        <v>0</v>
      </c>
      <c r="AY185" s="133">
        <f t="shared" ca="1" si="143"/>
        <v>0</v>
      </c>
      <c r="AZ185" s="133">
        <f t="shared" ca="1" si="143"/>
        <v>0</v>
      </c>
      <c r="BA185" s="133">
        <f t="shared" ca="1" si="143"/>
        <v>0</v>
      </c>
      <c r="BB185" s="133">
        <f t="shared" ca="1" si="143"/>
        <v>0</v>
      </c>
      <c r="BC185" s="133">
        <f t="shared" ca="1" si="143"/>
        <v>0</v>
      </c>
      <c r="BD185" s="133">
        <f t="shared" ca="1" si="143"/>
        <v>0</v>
      </c>
      <c r="BE185" s="133">
        <f t="shared" ca="1" si="143"/>
        <v>0</v>
      </c>
      <c r="BF185" s="133">
        <f t="shared" ca="1" si="143"/>
        <v>0</v>
      </c>
      <c r="BG185" s="133">
        <f t="shared" ca="1" si="143"/>
        <v>0</v>
      </c>
      <c r="BH185" s="133">
        <f t="shared" ca="1" si="143"/>
        <v>0</v>
      </c>
    </row>
    <row r="186" spans="1:60">
      <c r="A186" s="104"/>
      <c r="B186" s="104"/>
      <c r="C186" s="106">
        <v>57</v>
      </c>
      <c r="D186" s="104"/>
      <c r="E186" s="104" t="str">
        <f ca="1">OFFSET('Impact Inputs'!A$6,C186,0)</f>
        <v>Impact 20</v>
      </c>
      <c r="F186" s="104" t="str">
        <f ca="1">OFFSET('Impact Inputs'!C$6,C186,0)</f>
        <v>-</v>
      </c>
      <c r="G186" s="104"/>
      <c r="H186" s="104"/>
      <c r="I186" s="104"/>
      <c r="J186" s="104"/>
      <c r="K186" s="133">
        <f t="shared" ref="K186:AP186" ca="1" si="144">IFERROR(K133/K$165,0)</f>
        <v>0</v>
      </c>
      <c r="L186" s="133">
        <f t="shared" ca="1" si="144"/>
        <v>0</v>
      </c>
      <c r="M186" s="133">
        <f t="shared" ca="1" si="144"/>
        <v>0</v>
      </c>
      <c r="N186" s="133">
        <f t="shared" ca="1" si="144"/>
        <v>0</v>
      </c>
      <c r="O186" s="133">
        <f t="shared" ca="1" si="144"/>
        <v>0</v>
      </c>
      <c r="P186" s="133">
        <f t="shared" ca="1" si="144"/>
        <v>0</v>
      </c>
      <c r="Q186" s="133">
        <f t="shared" ca="1" si="144"/>
        <v>0</v>
      </c>
      <c r="R186" s="133">
        <f t="shared" ca="1" si="144"/>
        <v>0</v>
      </c>
      <c r="S186" s="133">
        <f t="shared" ca="1" si="144"/>
        <v>0</v>
      </c>
      <c r="T186" s="133">
        <f t="shared" ca="1" si="144"/>
        <v>0</v>
      </c>
      <c r="U186" s="133">
        <f t="shared" ca="1" si="144"/>
        <v>0</v>
      </c>
      <c r="V186" s="133">
        <f t="shared" ca="1" si="144"/>
        <v>0</v>
      </c>
      <c r="W186" s="133">
        <f t="shared" ca="1" si="144"/>
        <v>0</v>
      </c>
      <c r="X186" s="133">
        <f t="shared" ca="1" si="144"/>
        <v>0</v>
      </c>
      <c r="Y186" s="133">
        <f t="shared" ca="1" si="144"/>
        <v>0</v>
      </c>
      <c r="Z186" s="133">
        <f t="shared" ca="1" si="144"/>
        <v>0</v>
      </c>
      <c r="AA186" s="133">
        <f t="shared" ca="1" si="144"/>
        <v>0</v>
      </c>
      <c r="AB186" s="133">
        <f t="shared" ca="1" si="144"/>
        <v>0</v>
      </c>
      <c r="AC186" s="133">
        <f t="shared" ca="1" si="144"/>
        <v>0</v>
      </c>
      <c r="AD186" s="133">
        <f t="shared" ca="1" si="144"/>
        <v>0</v>
      </c>
      <c r="AE186" s="133">
        <f t="shared" ca="1" si="144"/>
        <v>0</v>
      </c>
      <c r="AF186" s="133">
        <f t="shared" ca="1" si="144"/>
        <v>0</v>
      </c>
      <c r="AG186" s="133">
        <f t="shared" ca="1" si="144"/>
        <v>0</v>
      </c>
      <c r="AH186" s="133">
        <f t="shared" ca="1" si="144"/>
        <v>0</v>
      </c>
      <c r="AI186" s="133">
        <f t="shared" ca="1" si="144"/>
        <v>0</v>
      </c>
      <c r="AJ186" s="133">
        <f t="shared" ca="1" si="144"/>
        <v>0</v>
      </c>
      <c r="AK186" s="133">
        <f t="shared" ca="1" si="144"/>
        <v>0</v>
      </c>
      <c r="AL186" s="133">
        <f t="shared" ca="1" si="144"/>
        <v>0</v>
      </c>
      <c r="AM186" s="133">
        <f t="shared" ca="1" si="144"/>
        <v>0</v>
      </c>
      <c r="AN186" s="133">
        <f t="shared" ca="1" si="144"/>
        <v>0</v>
      </c>
      <c r="AO186" s="133">
        <f t="shared" ca="1" si="144"/>
        <v>0</v>
      </c>
      <c r="AP186" s="133">
        <f t="shared" ca="1" si="144"/>
        <v>0</v>
      </c>
      <c r="AQ186" s="133">
        <f t="shared" ref="AQ186:BH186" ca="1" si="145">IFERROR(AQ133/AQ$165,0)</f>
        <v>0</v>
      </c>
      <c r="AR186" s="133">
        <f t="shared" ca="1" si="145"/>
        <v>0</v>
      </c>
      <c r="AS186" s="133">
        <f t="shared" ca="1" si="145"/>
        <v>0</v>
      </c>
      <c r="AT186" s="133">
        <f t="shared" ca="1" si="145"/>
        <v>0</v>
      </c>
      <c r="AU186" s="133">
        <f t="shared" ca="1" si="145"/>
        <v>0</v>
      </c>
      <c r="AV186" s="133">
        <f t="shared" ca="1" si="145"/>
        <v>0</v>
      </c>
      <c r="AW186" s="133">
        <f t="shared" ca="1" si="145"/>
        <v>0</v>
      </c>
      <c r="AX186" s="133">
        <f t="shared" ca="1" si="145"/>
        <v>0</v>
      </c>
      <c r="AY186" s="133">
        <f t="shared" ca="1" si="145"/>
        <v>0</v>
      </c>
      <c r="AZ186" s="133">
        <f t="shared" ca="1" si="145"/>
        <v>0</v>
      </c>
      <c r="BA186" s="133">
        <f t="shared" ca="1" si="145"/>
        <v>0</v>
      </c>
      <c r="BB186" s="133">
        <f t="shared" ca="1" si="145"/>
        <v>0</v>
      </c>
      <c r="BC186" s="133">
        <f t="shared" ca="1" si="145"/>
        <v>0</v>
      </c>
      <c r="BD186" s="133">
        <f t="shared" ca="1" si="145"/>
        <v>0</v>
      </c>
      <c r="BE186" s="133">
        <f t="shared" ca="1" si="145"/>
        <v>0</v>
      </c>
      <c r="BF186" s="133">
        <f t="shared" ca="1" si="145"/>
        <v>0</v>
      </c>
      <c r="BG186" s="133">
        <f t="shared" ca="1" si="145"/>
        <v>0</v>
      </c>
      <c r="BH186" s="133">
        <f t="shared" ca="1" si="145"/>
        <v>0</v>
      </c>
    </row>
    <row r="187" spans="1:60">
      <c r="A187" s="104"/>
      <c r="B187" s="104"/>
      <c r="C187" s="104">
        <v>60</v>
      </c>
      <c r="D187" s="104"/>
      <c r="E187" s="104" t="str">
        <f ca="1">OFFSET('Impact Inputs'!A$6,C187,0)</f>
        <v>Impact 21</v>
      </c>
      <c r="F187" s="104" t="str">
        <f ca="1">OFFSET('Impact Inputs'!C$6,C187,0)</f>
        <v>-</v>
      </c>
      <c r="G187" s="104"/>
      <c r="H187" s="104"/>
      <c r="I187" s="104"/>
      <c r="J187" s="104"/>
      <c r="K187" s="133">
        <f t="shared" ref="K187:AP187" ca="1" si="146">IFERROR(K134/K$165,0)</f>
        <v>0</v>
      </c>
      <c r="L187" s="133">
        <f t="shared" ca="1" si="146"/>
        <v>0</v>
      </c>
      <c r="M187" s="133">
        <f t="shared" ca="1" si="146"/>
        <v>0</v>
      </c>
      <c r="N187" s="133">
        <f t="shared" ca="1" si="146"/>
        <v>0</v>
      </c>
      <c r="O187" s="133">
        <f t="shared" ca="1" si="146"/>
        <v>0</v>
      </c>
      <c r="P187" s="133">
        <f t="shared" ca="1" si="146"/>
        <v>0</v>
      </c>
      <c r="Q187" s="133">
        <f t="shared" ca="1" si="146"/>
        <v>0</v>
      </c>
      <c r="R187" s="133">
        <f t="shared" ca="1" si="146"/>
        <v>0</v>
      </c>
      <c r="S187" s="133">
        <f t="shared" ca="1" si="146"/>
        <v>0</v>
      </c>
      <c r="T187" s="133">
        <f t="shared" ca="1" si="146"/>
        <v>0</v>
      </c>
      <c r="U187" s="133">
        <f t="shared" ca="1" si="146"/>
        <v>0</v>
      </c>
      <c r="V187" s="133">
        <f t="shared" ca="1" si="146"/>
        <v>0</v>
      </c>
      <c r="W187" s="133">
        <f t="shared" ca="1" si="146"/>
        <v>0</v>
      </c>
      <c r="X187" s="133">
        <f t="shared" ca="1" si="146"/>
        <v>0</v>
      </c>
      <c r="Y187" s="133">
        <f t="shared" ca="1" si="146"/>
        <v>0</v>
      </c>
      <c r="Z187" s="133">
        <f t="shared" ca="1" si="146"/>
        <v>0</v>
      </c>
      <c r="AA187" s="133">
        <f t="shared" ca="1" si="146"/>
        <v>0</v>
      </c>
      <c r="AB187" s="133">
        <f t="shared" ca="1" si="146"/>
        <v>0</v>
      </c>
      <c r="AC187" s="133">
        <f t="shared" ca="1" si="146"/>
        <v>0</v>
      </c>
      <c r="AD187" s="133">
        <f t="shared" ca="1" si="146"/>
        <v>0</v>
      </c>
      <c r="AE187" s="133">
        <f t="shared" ca="1" si="146"/>
        <v>0</v>
      </c>
      <c r="AF187" s="133">
        <f t="shared" ca="1" si="146"/>
        <v>0</v>
      </c>
      <c r="AG187" s="133">
        <f t="shared" ca="1" si="146"/>
        <v>0</v>
      </c>
      <c r="AH187" s="133">
        <f t="shared" ca="1" si="146"/>
        <v>0</v>
      </c>
      <c r="AI187" s="133">
        <f t="shared" ca="1" si="146"/>
        <v>0</v>
      </c>
      <c r="AJ187" s="133">
        <f t="shared" ca="1" si="146"/>
        <v>0</v>
      </c>
      <c r="AK187" s="133">
        <f t="shared" ca="1" si="146"/>
        <v>0</v>
      </c>
      <c r="AL187" s="133">
        <f t="shared" ca="1" si="146"/>
        <v>0</v>
      </c>
      <c r="AM187" s="133">
        <f t="shared" ca="1" si="146"/>
        <v>0</v>
      </c>
      <c r="AN187" s="133">
        <f t="shared" ca="1" si="146"/>
        <v>0</v>
      </c>
      <c r="AO187" s="133">
        <f t="shared" ca="1" si="146"/>
        <v>0</v>
      </c>
      <c r="AP187" s="133">
        <f t="shared" ca="1" si="146"/>
        <v>0</v>
      </c>
      <c r="AQ187" s="133">
        <f t="shared" ref="AQ187:BH187" ca="1" si="147">IFERROR(AQ134/AQ$165,0)</f>
        <v>0</v>
      </c>
      <c r="AR187" s="133">
        <f t="shared" ca="1" si="147"/>
        <v>0</v>
      </c>
      <c r="AS187" s="133">
        <f t="shared" ca="1" si="147"/>
        <v>0</v>
      </c>
      <c r="AT187" s="133">
        <f t="shared" ca="1" si="147"/>
        <v>0</v>
      </c>
      <c r="AU187" s="133">
        <f t="shared" ca="1" si="147"/>
        <v>0</v>
      </c>
      <c r="AV187" s="133">
        <f t="shared" ca="1" si="147"/>
        <v>0</v>
      </c>
      <c r="AW187" s="133">
        <f t="shared" ca="1" si="147"/>
        <v>0</v>
      </c>
      <c r="AX187" s="133">
        <f t="shared" ca="1" si="147"/>
        <v>0</v>
      </c>
      <c r="AY187" s="133">
        <f t="shared" ca="1" si="147"/>
        <v>0</v>
      </c>
      <c r="AZ187" s="133">
        <f t="shared" ca="1" si="147"/>
        <v>0</v>
      </c>
      <c r="BA187" s="133">
        <f t="shared" ca="1" si="147"/>
        <v>0</v>
      </c>
      <c r="BB187" s="133">
        <f t="shared" ca="1" si="147"/>
        <v>0</v>
      </c>
      <c r="BC187" s="133">
        <f t="shared" ca="1" si="147"/>
        <v>0</v>
      </c>
      <c r="BD187" s="133">
        <f t="shared" ca="1" si="147"/>
        <v>0</v>
      </c>
      <c r="BE187" s="133">
        <f t="shared" ca="1" si="147"/>
        <v>0</v>
      </c>
      <c r="BF187" s="133">
        <f t="shared" ca="1" si="147"/>
        <v>0</v>
      </c>
      <c r="BG187" s="133">
        <f t="shared" ca="1" si="147"/>
        <v>0</v>
      </c>
      <c r="BH187" s="133">
        <f t="shared" ca="1" si="147"/>
        <v>0</v>
      </c>
    </row>
    <row r="188" spans="1:60">
      <c r="A188" s="104"/>
      <c r="B188" s="104"/>
      <c r="C188" s="104">
        <v>63</v>
      </c>
      <c r="D188" s="104"/>
      <c r="E188" s="104" t="str">
        <f ca="1">OFFSET('Impact Inputs'!A$6,C188,0)</f>
        <v>Impact 22</v>
      </c>
      <c r="F188" s="104" t="str">
        <f ca="1">OFFSET('Impact Inputs'!C$6,C188,0)</f>
        <v>-</v>
      </c>
      <c r="G188" s="104"/>
      <c r="H188" s="104"/>
      <c r="I188" s="104"/>
      <c r="J188" s="104"/>
      <c r="K188" s="133">
        <f t="shared" ref="K188:AP188" ca="1" si="148">IFERROR(K135/K$165,0)</f>
        <v>0</v>
      </c>
      <c r="L188" s="133">
        <f t="shared" ca="1" si="148"/>
        <v>0</v>
      </c>
      <c r="M188" s="133">
        <f t="shared" ca="1" si="148"/>
        <v>0</v>
      </c>
      <c r="N188" s="133">
        <f t="shared" ca="1" si="148"/>
        <v>0</v>
      </c>
      <c r="O188" s="133">
        <f t="shared" ca="1" si="148"/>
        <v>0</v>
      </c>
      <c r="P188" s="133">
        <f t="shared" ca="1" si="148"/>
        <v>0</v>
      </c>
      <c r="Q188" s="133">
        <f t="shared" ca="1" si="148"/>
        <v>0</v>
      </c>
      <c r="R188" s="133">
        <f t="shared" ca="1" si="148"/>
        <v>0</v>
      </c>
      <c r="S188" s="133">
        <f t="shared" ca="1" si="148"/>
        <v>0</v>
      </c>
      <c r="T188" s="133">
        <f t="shared" ca="1" si="148"/>
        <v>0</v>
      </c>
      <c r="U188" s="133">
        <f t="shared" ca="1" si="148"/>
        <v>0</v>
      </c>
      <c r="V188" s="133">
        <f t="shared" ca="1" si="148"/>
        <v>0</v>
      </c>
      <c r="W188" s="133">
        <f t="shared" ca="1" si="148"/>
        <v>0</v>
      </c>
      <c r="X188" s="133">
        <f t="shared" ca="1" si="148"/>
        <v>0</v>
      </c>
      <c r="Y188" s="133">
        <f t="shared" ca="1" si="148"/>
        <v>0</v>
      </c>
      <c r="Z188" s="133">
        <f t="shared" ca="1" si="148"/>
        <v>0</v>
      </c>
      <c r="AA188" s="133">
        <f t="shared" ca="1" si="148"/>
        <v>0</v>
      </c>
      <c r="AB188" s="133">
        <f t="shared" ca="1" si="148"/>
        <v>0</v>
      </c>
      <c r="AC188" s="133">
        <f t="shared" ca="1" si="148"/>
        <v>0</v>
      </c>
      <c r="AD188" s="133">
        <f t="shared" ca="1" si="148"/>
        <v>0</v>
      </c>
      <c r="AE188" s="133">
        <f t="shared" ca="1" si="148"/>
        <v>0</v>
      </c>
      <c r="AF188" s="133">
        <f t="shared" ca="1" si="148"/>
        <v>0</v>
      </c>
      <c r="AG188" s="133">
        <f t="shared" ca="1" si="148"/>
        <v>0</v>
      </c>
      <c r="AH188" s="133">
        <f t="shared" ca="1" si="148"/>
        <v>0</v>
      </c>
      <c r="AI188" s="133">
        <f t="shared" ca="1" si="148"/>
        <v>0</v>
      </c>
      <c r="AJ188" s="133">
        <f t="shared" ca="1" si="148"/>
        <v>0</v>
      </c>
      <c r="AK188" s="133">
        <f t="shared" ca="1" si="148"/>
        <v>0</v>
      </c>
      <c r="AL188" s="133">
        <f t="shared" ca="1" si="148"/>
        <v>0</v>
      </c>
      <c r="AM188" s="133">
        <f t="shared" ca="1" si="148"/>
        <v>0</v>
      </c>
      <c r="AN188" s="133">
        <f t="shared" ca="1" si="148"/>
        <v>0</v>
      </c>
      <c r="AO188" s="133">
        <f t="shared" ca="1" si="148"/>
        <v>0</v>
      </c>
      <c r="AP188" s="133">
        <f t="shared" ca="1" si="148"/>
        <v>0</v>
      </c>
      <c r="AQ188" s="133">
        <f t="shared" ref="AQ188:BH188" ca="1" si="149">IFERROR(AQ135/AQ$165,0)</f>
        <v>0</v>
      </c>
      <c r="AR188" s="133">
        <f t="shared" ca="1" si="149"/>
        <v>0</v>
      </c>
      <c r="AS188" s="133">
        <f t="shared" ca="1" si="149"/>
        <v>0</v>
      </c>
      <c r="AT188" s="133">
        <f t="shared" ca="1" si="149"/>
        <v>0</v>
      </c>
      <c r="AU188" s="133">
        <f t="shared" ca="1" si="149"/>
        <v>0</v>
      </c>
      <c r="AV188" s="133">
        <f t="shared" ca="1" si="149"/>
        <v>0</v>
      </c>
      <c r="AW188" s="133">
        <f t="shared" ca="1" si="149"/>
        <v>0</v>
      </c>
      <c r="AX188" s="133">
        <f t="shared" ca="1" si="149"/>
        <v>0</v>
      </c>
      <c r="AY188" s="133">
        <f t="shared" ca="1" si="149"/>
        <v>0</v>
      </c>
      <c r="AZ188" s="133">
        <f t="shared" ca="1" si="149"/>
        <v>0</v>
      </c>
      <c r="BA188" s="133">
        <f t="shared" ca="1" si="149"/>
        <v>0</v>
      </c>
      <c r="BB188" s="133">
        <f t="shared" ca="1" si="149"/>
        <v>0</v>
      </c>
      <c r="BC188" s="133">
        <f t="shared" ca="1" si="149"/>
        <v>0</v>
      </c>
      <c r="BD188" s="133">
        <f t="shared" ca="1" si="149"/>
        <v>0</v>
      </c>
      <c r="BE188" s="133">
        <f t="shared" ca="1" si="149"/>
        <v>0</v>
      </c>
      <c r="BF188" s="133">
        <f t="shared" ca="1" si="149"/>
        <v>0</v>
      </c>
      <c r="BG188" s="133">
        <f t="shared" ca="1" si="149"/>
        <v>0</v>
      </c>
      <c r="BH188" s="133">
        <f t="shared" ca="1" si="149"/>
        <v>0</v>
      </c>
    </row>
    <row r="189" spans="1:60">
      <c r="A189" s="104"/>
      <c r="B189" s="104"/>
      <c r="C189" s="104">
        <v>66</v>
      </c>
      <c r="D189" s="104"/>
      <c r="E189" s="104" t="str">
        <f ca="1">OFFSET('Impact Inputs'!A$6,C189,0)</f>
        <v>Impact 23</v>
      </c>
      <c r="F189" s="104" t="str">
        <f ca="1">OFFSET('Impact Inputs'!C$6,C189,0)</f>
        <v>-</v>
      </c>
      <c r="G189" s="104"/>
      <c r="H189" s="104"/>
      <c r="I189" s="104"/>
      <c r="J189" s="104"/>
      <c r="K189" s="133">
        <f t="shared" ref="K189:AP189" ca="1" si="150">IFERROR(K136/K$165,0)</f>
        <v>0</v>
      </c>
      <c r="L189" s="133">
        <f t="shared" ca="1" si="150"/>
        <v>0</v>
      </c>
      <c r="M189" s="133">
        <f t="shared" ca="1" si="150"/>
        <v>0</v>
      </c>
      <c r="N189" s="133">
        <f t="shared" ca="1" si="150"/>
        <v>0</v>
      </c>
      <c r="O189" s="133">
        <f t="shared" ca="1" si="150"/>
        <v>0</v>
      </c>
      <c r="P189" s="133">
        <f t="shared" ca="1" si="150"/>
        <v>0</v>
      </c>
      <c r="Q189" s="133">
        <f t="shared" ca="1" si="150"/>
        <v>0</v>
      </c>
      <c r="R189" s="133">
        <f t="shared" ca="1" si="150"/>
        <v>0</v>
      </c>
      <c r="S189" s="133">
        <f t="shared" ca="1" si="150"/>
        <v>0</v>
      </c>
      <c r="T189" s="133">
        <f t="shared" ca="1" si="150"/>
        <v>0</v>
      </c>
      <c r="U189" s="133">
        <f t="shared" ca="1" si="150"/>
        <v>0</v>
      </c>
      <c r="V189" s="133">
        <f t="shared" ca="1" si="150"/>
        <v>0</v>
      </c>
      <c r="W189" s="133">
        <f t="shared" ca="1" si="150"/>
        <v>0</v>
      </c>
      <c r="X189" s="133">
        <f t="shared" ca="1" si="150"/>
        <v>0</v>
      </c>
      <c r="Y189" s="133">
        <f t="shared" ca="1" si="150"/>
        <v>0</v>
      </c>
      <c r="Z189" s="133">
        <f t="shared" ca="1" si="150"/>
        <v>0</v>
      </c>
      <c r="AA189" s="133">
        <f t="shared" ca="1" si="150"/>
        <v>0</v>
      </c>
      <c r="AB189" s="133">
        <f t="shared" ca="1" si="150"/>
        <v>0</v>
      </c>
      <c r="AC189" s="133">
        <f t="shared" ca="1" si="150"/>
        <v>0</v>
      </c>
      <c r="AD189" s="133">
        <f t="shared" ca="1" si="150"/>
        <v>0</v>
      </c>
      <c r="AE189" s="133">
        <f t="shared" ca="1" si="150"/>
        <v>0</v>
      </c>
      <c r="AF189" s="133">
        <f t="shared" ca="1" si="150"/>
        <v>0</v>
      </c>
      <c r="AG189" s="133">
        <f t="shared" ca="1" si="150"/>
        <v>0</v>
      </c>
      <c r="AH189" s="133">
        <f t="shared" ca="1" si="150"/>
        <v>0</v>
      </c>
      <c r="AI189" s="133">
        <f t="shared" ca="1" si="150"/>
        <v>0</v>
      </c>
      <c r="AJ189" s="133">
        <f t="shared" ca="1" si="150"/>
        <v>0</v>
      </c>
      <c r="AK189" s="133">
        <f t="shared" ca="1" si="150"/>
        <v>0</v>
      </c>
      <c r="AL189" s="133">
        <f t="shared" ca="1" si="150"/>
        <v>0</v>
      </c>
      <c r="AM189" s="133">
        <f t="shared" ca="1" si="150"/>
        <v>0</v>
      </c>
      <c r="AN189" s="133">
        <f t="shared" ca="1" si="150"/>
        <v>0</v>
      </c>
      <c r="AO189" s="133">
        <f t="shared" ca="1" si="150"/>
        <v>0</v>
      </c>
      <c r="AP189" s="133">
        <f t="shared" ca="1" si="150"/>
        <v>0</v>
      </c>
      <c r="AQ189" s="133">
        <f t="shared" ref="AQ189:BH189" ca="1" si="151">IFERROR(AQ136/AQ$165,0)</f>
        <v>0</v>
      </c>
      <c r="AR189" s="133">
        <f t="shared" ca="1" si="151"/>
        <v>0</v>
      </c>
      <c r="AS189" s="133">
        <f t="shared" ca="1" si="151"/>
        <v>0</v>
      </c>
      <c r="AT189" s="133">
        <f t="shared" ca="1" si="151"/>
        <v>0</v>
      </c>
      <c r="AU189" s="133">
        <f t="shared" ca="1" si="151"/>
        <v>0</v>
      </c>
      <c r="AV189" s="133">
        <f t="shared" ca="1" si="151"/>
        <v>0</v>
      </c>
      <c r="AW189" s="133">
        <f t="shared" ca="1" si="151"/>
        <v>0</v>
      </c>
      <c r="AX189" s="133">
        <f t="shared" ca="1" si="151"/>
        <v>0</v>
      </c>
      <c r="AY189" s="133">
        <f t="shared" ca="1" si="151"/>
        <v>0</v>
      </c>
      <c r="AZ189" s="133">
        <f t="shared" ca="1" si="151"/>
        <v>0</v>
      </c>
      <c r="BA189" s="133">
        <f t="shared" ca="1" si="151"/>
        <v>0</v>
      </c>
      <c r="BB189" s="133">
        <f t="shared" ca="1" si="151"/>
        <v>0</v>
      </c>
      <c r="BC189" s="133">
        <f t="shared" ca="1" si="151"/>
        <v>0</v>
      </c>
      <c r="BD189" s="133">
        <f t="shared" ca="1" si="151"/>
        <v>0</v>
      </c>
      <c r="BE189" s="133">
        <f t="shared" ca="1" si="151"/>
        <v>0</v>
      </c>
      <c r="BF189" s="133">
        <f t="shared" ca="1" si="151"/>
        <v>0</v>
      </c>
      <c r="BG189" s="133">
        <f t="shared" ca="1" si="151"/>
        <v>0</v>
      </c>
      <c r="BH189" s="133">
        <f t="shared" ca="1" si="151"/>
        <v>0</v>
      </c>
    </row>
    <row r="190" spans="1:60">
      <c r="A190" s="104"/>
      <c r="B190" s="104"/>
      <c r="C190" s="106">
        <v>69</v>
      </c>
      <c r="D190" s="104"/>
      <c r="E190" s="104" t="str">
        <f ca="1">OFFSET('Impact Inputs'!A$6,C190,0)</f>
        <v>Impact 24</v>
      </c>
      <c r="F190" s="104" t="str">
        <f ca="1">OFFSET('Impact Inputs'!C$6,C190,0)</f>
        <v>-</v>
      </c>
      <c r="G190" s="104"/>
      <c r="H190" s="104"/>
      <c r="I190" s="104"/>
      <c r="J190" s="104"/>
      <c r="K190" s="133">
        <f t="shared" ref="K190:AP190" ca="1" si="152">IFERROR(K137/K$165,0)</f>
        <v>0</v>
      </c>
      <c r="L190" s="133">
        <f t="shared" ca="1" si="152"/>
        <v>0</v>
      </c>
      <c r="M190" s="133">
        <f t="shared" ca="1" si="152"/>
        <v>0</v>
      </c>
      <c r="N190" s="133">
        <f t="shared" ca="1" si="152"/>
        <v>0</v>
      </c>
      <c r="O190" s="133">
        <f t="shared" ca="1" si="152"/>
        <v>0</v>
      </c>
      <c r="P190" s="133">
        <f t="shared" ca="1" si="152"/>
        <v>0</v>
      </c>
      <c r="Q190" s="133">
        <f t="shared" ca="1" si="152"/>
        <v>0</v>
      </c>
      <c r="R190" s="133">
        <f t="shared" ca="1" si="152"/>
        <v>0</v>
      </c>
      <c r="S190" s="133">
        <f t="shared" ca="1" si="152"/>
        <v>0</v>
      </c>
      <c r="T190" s="133">
        <f t="shared" ca="1" si="152"/>
        <v>0</v>
      </c>
      <c r="U190" s="133">
        <f t="shared" ca="1" si="152"/>
        <v>0</v>
      </c>
      <c r="V190" s="133">
        <f t="shared" ca="1" si="152"/>
        <v>0</v>
      </c>
      <c r="W190" s="133">
        <f t="shared" ca="1" si="152"/>
        <v>0</v>
      </c>
      <c r="X190" s="133">
        <f t="shared" ca="1" si="152"/>
        <v>0</v>
      </c>
      <c r="Y190" s="133">
        <f t="shared" ca="1" si="152"/>
        <v>0</v>
      </c>
      <c r="Z190" s="133">
        <f t="shared" ca="1" si="152"/>
        <v>0</v>
      </c>
      <c r="AA190" s="133">
        <f t="shared" ca="1" si="152"/>
        <v>0</v>
      </c>
      <c r="AB190" s="133">
        <f t="shared" ca="1" si="152"/>
        <v>0</v>
      </c>
      <c r="AC190" s="133">
        <f t="shared" ca="1" si="152"/>
        <v>0</v>
      </c>
      <c r="AD190" s="133">
        <f t="shared" ca="1" si="152"/>
        <v>0</v>
      </c>
      <c r="AE190" s="133">
        <f t="shared" ca="1" si="152"/>
        <v>0</v>
      </c>
      <c r="AF190" s="133">
        <f t="shared" ca="1" si="152"/>
        <v>0</v>
      </c>
      <c r="AG190" s="133">
        <f t="shared" ca="1" si="152"/>
        <v>0</v>
      </c>
      <c r="AH190" s="133">
        <f t="shared" ca="1" si="152"/>
        <v>0</v>
      </c>
      <c r="AI190" s="133">
        <f t="shared" ca="1" si="152"/>
        <v>0</v>
      </c>
      <c r="AJ190" s="133">
        <f t="shared" ca="1" si="152"/>
        <v>0</v>
      </c>
      <c r="AK190" s="133">
        <f t="shared" ca="1" si="152"/>
        <v>0</v>
      </c>
      <c r="AL190" s="133">
        <f t="shared" ca="1" si="152"/>
        <v>0</v>
      </c>
      <c r="AM190" s="133">
        <f t="shared" ca="1" si="152"/>
        <v>0</v>
      </c>
      <c r="AN190" s="133">
        <f t="shared" ca="1" si="152"/>
        <v>0</v>
      </c>
      <c r="AO190" s="133">
        <f t="shared" ca="1" si="152"/>
        <v>0</v>
      </c>
      <c r="AP190" s="133">
        <f t="shared" ca="1" si="152"/>
        <v>0</v>
      </c>
      <c r="AQ190" s="133">
        <f t="shared" ref="AQ190:BH190" ca="1" si="153">IFERROR(AQ137/AQ$165,0)</f>
        <v>0</v>
      </c>
      <c r="AR190" s="133">
        <f t="shared" ca="1" si="153"/>
        <v>0</v>
      </c>
      <c r="AS190" s="133">
        <f t="shared" ca="1" si="153"/>
        <v>0</v>
      </c>
      <c r="AT190" s="133">
        <f t="shared" ca="1" si="153"/>
        <v>0</v>
      </c>
      <c r="AU190" s="133">
        <f t="shared" ca="1" si="153"/>
        <v>0</v>
      </c>
      <c r="AV190" s="133">
        <f t="shared" ca="1" si="153"/>
        <v>0</v>
      </c>
      <c r="AW190" s="133">
        <f t="shared" ca="1" si="153"/>
        <v>0</v>
      </c>
      <c r="AX190" s="133">
        <f t="shared" ca="1" si="153"/>
        <v>0</v>
      </c>
      <c r="AY190" s="133">
        <f t="shared" ca="1" si="153"/>
        <v>0</v>
      </c>
      <c r="AZ190" s="133">
        <f t="shared" ca="1" si="153"/>
        <v>0</v>
      </c>
      <c r="BA190" s="133">
        <f t="shared" ca="1" si="153"/>
        <v>0</v>
      </c>
      <c r="BB190" s="133">
        <f t="shared" ca="1" si="153"/>
        <v>0</v>
      </c>
      <c r="BC190" s="133">
        <f t="shared" ca="1" si="153"/>
        <v>0</v>
      </c>
      <c r="BD190" s="133">
        <f t="shared" ca="1" si="153"/>
        <v>0</v>
      </c>
      <c r="BE190" s="133">
        <f t="shared" ca="1" si="153"/>
        <v>0</v>
      </c>
      <c r="BF190" s="133">
        <f t="shared" ca="1" si="153"/>
        <v>0</v>
      </c>
      <c r="BG190" s="133">
        <f t="shared" ca="1" si="153"/>
        <v>0</v>
      </c>
      <c r="BH190" s="133">
        <f t="shared" ca="1" si="153"/>
        <v>0</v>
      </c>
    </row>
    <row r="191" spans="1:60">
      <c r="A191" s="104"/>
      <c r="B191" s="104"/>
      <c r="C191" s="106">
        <v>72</v>
      </c>
      <c r="D191" s="104"/>
      <c r="E191" s="104" t="str">
        <f ca="1">OFFSET('Impact Inputs'!A$6,C191,0)</f>
        <v>Impact 25</v>
      </c>
      <c r="F191" s="104" t="str">
        <f ca="1">OFFSET('Impact Inputs'!C$6,C191,0)</f>
        <v>-</v>
      </c>
      <c r="G191" s="104"/>
      <c r="H191" s="104"/>
      <c r="I191" s="104"/>
      <c r="J191" s="104"/>
      <c r="K191" s="133">
        <f t="shared" ref="K191:AP191" ca="1" si="154">IFERROR(K138/K$165,0)</f>
        <v>0</v>
      </c>
      <c r="L191" s="133">
        <f t="shared" ca="1" si="154"/>
        <v>0</v>
      </c>
      <c r="M191" s="133">
        <f t="shared" ca="1" si="154"/>
        <v>0</v>
      </c>
      <c r="N191" s="133">
        <f t="shared" ca="1" si="154"/>
        <v>0</v>
      </c>
      <c r="O191" s="133">
        <f t="shared" ca="1" si="154"/>
        <v>0</v>
      </c>
      <c r="P191" s="133">
        <f t="shared" ca="1" si="154"/>
        <v>0</v>
      </c>
      <c r="Q191" s="133">
        <f t="shared" ca="1" si="154"/>
        <v>0</v>
      </c>
      <c r="R191" s="133">
        <f t="shared" ca="1" si="154"/>
        <v>0</v>
      </c>
      <c r="S191" s="133">
        <f t="shared" ca="1" si="154"/>
        <v>0</v>
      </c>
      <c r="T191" s="133">
        <f t="shared" ca="1" si="154"/>
        <v>0</v>
      </c>
      <c r="U191" s="133">
        <f t="shared" ca="1" si="154"/>
        <v>0</v>
      </c>
      <c r="V191" s="133">
        <f t="shared" ca="1" si="154"/>
        <v>0</v>
      </c>
      <c r="W191" s="133">
        <f t="shared" ca="1" si="154"/>
        <v>0</v>
      </c>
      <c r="X191" s="133">
        <f t="shared" ca="1" si="154"/>
        <v>0</v>
      </c>
      <c r="Y191" s="133">
        <f t="shared" ca="1" si="154"/>
        <v>0</v>
      </c>
      <c r="Z191" s="133">
        <f t="shared" ca="1" si="154"/>
        <v>0</v>
      </c>
      <c r="AA191" s="133">
        <f t="shared" ca="1" si="154"/>
        <v>0</v>
      </c>
      <c r="AB191" s="133">
        <f t="shared" ca="1" si="154"/>
        <v>0</v>
      </c>
      <c r="AC191" s="133">
        <f t="shared" ca="1" si="154"/>
        <v>0</v>
      </c>
      <c r="AD191" s="133">
        <f t="shared" ca="1" si="154"/>
        <v>0</v>
      </c>
      <c r="AE191" s="133">
        <f t="shared" ca="1" si="154"/>
        <v>0</v>
      </c>
      <c r="AF191" s="133">
        <f t="shared" ca="1" si="154"/>
        <v>0</v>
      </c>
      <c r="AG191" s="133">
        <f t="shared" ca="1" si="154"/>
        <v>0</v>
      </c>
      <c r="AH191" s="133">
        <f t="shared" ca="1" si="154"/>
        <v>0</v>
      </c>
      <c r="AI191" s="133">
        <f t="shared" ca="1" si="154"/>
        <v>0</v>
      </c>
      <c r="AJ191" s="133">
        <f t="shared" ca="1" si="154"/>
        <v>0</v>
      </c>
      <c r="AK191" s="133">
        <f t="shared" ca="1" si="154"/>
        <v>0</v>
      </c>
      <c r="AL191" s="133">
        <f t="shared" ca="1" si="154"/>
        <v>0</v>
      </c>
      <c r="AM191" s="133">
        <f t="shared" ca="1" si="154"/>
        <v>0</v>
      </c>
      <c r="AN191" s="133">
        <f t="shared" ca="1" si="154"/>
        <v>0</v>
      </c>
      <c r="AO191" s="133">
        <f t="shared" ca="1" si="154"/>
        <v>0</v>
      </c>
      <c r="AP191" s="133">
        <f t="shared" ca="1" si="154"/>
        <v>0</v>
      </c>
      <c r="AQ191" s="133">
        <f t="shared" ref="AQ191:BH191" ca="1" si="155">IFERROR(AQ138/AQ$165,0)</f>
        <v>0</v>
      </c>
      <c r="AR191" s="133">
        <f t="shared" ca="1" si="155"/>
        <v>0</v>
      </c>
      <c r="AS191" s="133">
        <f t="shared" ca="1" si="155"/>
        <v>0</v>
      </c>
      <c r="AT191" s="133">
        <f t="shared" ca="1" si="155"/>
        <v>0</v>
      </c>
      <c r="AU191" s="133">
        <f t="shared" ca="1" si="155"/>
        <v>0</v>
      </c>
      <c r="AV191" s="133">
        <f t="shared" ca="1" si="155"/>
        <v>0</v>
      </c>
      <c r="AW191" s="133">
        <f t="shared" ca="1" si="155"/>
        <v>0</v>
      </c>
      <c r="AX191" s="133">
        <f t="shared" ca="1" si="155"/>
        <v>0</v>
      </c>
      <c r="AY191" s="133">
        <f t="shared" ca="1" si="155"/>
        <v>0</v>
      </c>
      <c r="AZ191" s="133">
        <f t="shared" ca="1" si="155"/>
        <v>0</v>
      </c>
      <c r="BA191" s="133">
        <f t="shared" ca="1" si="155"/>
        <v>0</v>
      </c>
      <c r="BB191" s="133">
        <f t="shared" ca="1" si="155"/>
        <v>0</v>
      </c>
      <c r="BC191" s="133">
        <f t="shared" ca="1" si="155"/>
        <v>0</v>
      </c>
      <c r="BD191" s="133">
        <f t="shared" ca="1" si="155"/>
        <v>0</v>
      </c>
      <c r="BE191" s="133">
        <f t="shared" ca="1" si="155"/>
        <v>0</v>
      </c>
      <c r="BF191" s="133">
        <f t="shared" ca="1" si="155"/>
        <v>0</v>
      </c>
      <c r="BG191" s="133">
        <f t="shared" ca="1" si="155"/>
        <v>0</v>
      </c>
      <c r="BH191" s="133">
        <f t="shared" ca="1" si="155"/>
        <v>0</v>
      </c>
    </row>
    <row r="192" spans="1:60">
      <c r="A192" s="104"/>
      <c r="B192" s="104"/>
      <c r="C192" s="104">
        <v>75</v>
      </c>
      <c r="D192" s="104"/>
      <c r="E192" s="104" t="str">
        <f ca="1">OFFSET('Impact Inputs'!A$6,C192,0)</f>
        <v>Impact 26</v>
      </c>
      <c r="F192" s="104" t="str">
        <f ca="1">OFFSET('Impact Inputs'!C$6,C192,0)</f>
        <v>-</v>
      </c>
      <c r="G192" s="104"/>
      <c r="H192" s="104"/>
      <c r="I192" s="104"/>
      <c r="J192" s="104"/>
      <c r="K192" s="133">
        <f t="shared" ref="K192:AP192" ca="1" si="156">IFERROR(K139/K$165,0)</f>
        <v>0</v>
      </c>
      <c r="L192" s="133">
        <f t="shared" ca="1" si="156"/>
        <v>0</v>
      </c>
      <c r="M192" s="133">
        <f t="shared" ca="1" si="156"/>
        <v>0</v>
      </c>
      <c r="N192" s="133">
        <f t="shared" ca="1" si="156"/>
        <v>0</v>
      </c>
      <c r="O192" s="133">
        <f t="shared" ca="1" si="156"/>
        <v>0</v>
      </c>
      <c r="P192" s="133">
        <f t="shared" ca="1" si="156"/>
        <v>0</v>
      </c>
      <c r="Q192" s="133">
        <f t="shared" ca="1" si="156"/>
        <v>0</v>
      </c>
      <c r="R192" s="133">
        <f t="shared" ca="1" si="156"/>
        <v>0</v>
      </c>
      <c r="S192" s="133">
        <f t="shared" ca="1" si="156"/>
        <v>0</v>
      </c>
      <c r="T192" s="133">
        <f t="shared" ca="1" si="156"/>
        <v>0</v>
      </c>
      <c r="U192" s="133">
        <f t="shared" ca="1" si="156"/>
        <v>0</v>
      </c>
      <c r="V192" s="133">
        <f t="shared" ca="1" si="156"/>
        <v>0</v>
      </c>
      <c r="W192" s="133">
        <f t="shared" ca="1" si="156"/>
        <v>0</v>
      </c>
      <c r="X192" s="133">
        <f t="shared" ca="1" si="156"/>
        <v>0</v>
      </c>
      <c r="Y192" s="133">
        <f t="shared" ca="1" si="156"/>
        <v>0</v>
      </c>
      <c r="Z192" s="133">
        <f t="shared" ca="1" si="156"/>
        <v>0</v>
      </c>
      <c r="AA192" s="133">
        <f t="shared" ca="1" si="156"/>
        <v>0</v>
      </c>
      <c r="AB192" s="133">
        <f t="shared" ca="1" si="156"/>
        <v>0</v>
      </c>
      <c r="AC192" s="133">
        <f t="shared" ca="1" si="156"/>
        <v>0</v>
      </c>
      <c r="AD192" s="133">
        <f t="shared" ca="1" si="156"/>
        <v>0</v>
      </c>
      <c r="AE192" s="133">
        <f t="shared" ca="1" si="156"/>
        <v>0</v>
      </c>
      <c r="AF192" s="133">
        <f t="shared" ca="1" si="156"/>
        <v>0</v>
      </c>
      <c r="AG192" s="133">
        <f t="shared" ca="1" si="156"/>
        <v>0</v>
      </c>
      <c r="AH192" s="133">
        <f t="shared" ca="1" si="156"/>
        <v>0</v>
      </c>
      <c r="AI192" s="133">
        <f t="shared" ca="1" si="156"/>
        <v>0</v>
      </c>
      <c r="AJ192" s="133">
        <f t="shared" ca="1" si="156"/>
        <v>0</v>
      </c>
      <c r="AK192" s="133">
        <f t="shared" ca="1" si="156"/>
        <v>0</v>
      </c>
      <c r="AL192" s="133">
        <f t="shared" ca="1" si="156"/>
        <v>0</v>
      </c>
      <c r="AM192" s="133">
        <f t="shared" ca="1" si="156"/>
        <v>0</v>
      </c>
      <c r="AN192" s="133">
        <f t="shared" ca="1" si="156"/>
        <v>0</v>
      </c>
      <c r="AO192" s="133">
        <f t="shared" ca="1" si="156"/>
        <v>0</v>
      </c>
      <c r="AP192" s="133">
        <f t="shared" ca="1" si="156"/>
        <v>0</v>
      </c>
      <c r="AQ192" s="133">
        <f t="shared" ref="AQ192:BH192" ca="1" si="157">IFERROR(AQ139/AQ$165,0)</f>
        <v>0</v>
      </c>
      <c r="AR192" s="133">
        <f t="shared" ca="1" si="157"/>
        <v>0</v>
      </c>
      <c r="AS192" s="133">
        <f t="shared" ca="1" si="157"/>
        <v>0</v>
      </c>
      <c r="AT192" s="133">
        <f t="shared" ca="1" si="157"/>
        <v>0</v>
      </c>
      <c r="AU192" s="133">
        <f t="shared" ca="1" si="157"/>
        <v>0</v>
      </c>
      <c r="AV192" s="133">
        <f t="shared" ca="1" si="157"/>
        <v>0</v>
      </c>
      <c r="AW192" s="133">
        <f t="shared" ca="1" si="157"/>
        <v>0</v>
      </c>
      <c r="AX192" s="133">
        <f t="shared" ca="1" si="157"/>
        <v>0</v>
      </c>
      <c r="AY192" s="133">
        <f t="shared" ca="1" si="157"/>
        <v>0</v>
      </c>
      <c r="AZ192" s="133">
        <f t="shared" ca="1" si="157"/>
        <v>0</v>
      </c>
      <c r="BA192" s="133">
        <f t="shared" ca="1" si="157"/>
        <v>0</v>
      </c>
      <c r="BB192" s="133">
        <f t="shared" ca="1" si="157"/>
        <v>0</v>
      </c>
      <c r="BC192" s="133">
        <f t="shared" ca="1" si="157"/>
        <v>0</v>
      </c>
      <c r="BD192" s="133">
        <f t="shared" ca="1" si="157"/>
        <v>0</v>
      </c>
      <c r="BE192" s="133">
        <f t="shared" ca="1" si="157"/>
        <v>0</v>
      </c>
      <c r="BF192" s="133">
        <f t="shared" ca="1" si="157"/>
        <v>0</v>
      </c>
      <c r="BG192" s="133">
        <f t="shared" ca="1" si="157"/>
        <v>0</v>
      </c>
      <c r="BH192" s="133">
        <f t="shared" ca="1" si="157"/>
        <v>0</v>
      </c>
    </row>
    <row r="193" spans="1:60">
      <c r="A193" s="104"/>
      <c r="B193" s="104"/>
      <c r="C193" s="106">
        <v>78</v>
      </c>
      <c r="D193" s="104"/>
      <c r="E193" s="104" t="str">
        <f ca="1">OFFSET('Impact Inputs'!A$6,C193,0)</f>
        <v>Impact 27</v>
      </c>
      <c r="F193" s="104" t="str">
        <f ca="1">OFFSET('Impact Inputs'!C$6,C193,0)</f>
        <v>-</v>
      </c>
      <c r="G193" s="104"/>
      <c r="H193" s="104"/>
      <c r="I193" s="104"/>
      <c r="J193" s="104"/>
      <c r="K193" s="133">
        <f t="shared" ref="K193:AP193" ca="1" si="158">IFERROR(K140/K$165,0)</f>
        <v>0</v>
      </c>
      <c r="L193" s="133">
        <f t="shared" ca="1" si="158"/>
        <v>0</v>
      </c>
      <c r="M193" s="133">
        <f t="shared" ca="1" si="158"/>
        <v>0</v>
      </c>
      <c r="N193" s="133">
        <f t="shared" ca="1" si="158"/>
        <v>0</v>
      </c>
      <c r="O193" s="133">
        <f t="shared" ca="1" si="158"/>
        <v>0</v>
      </c>
      <c r="P193" s="133">
        <f t="shared" ca="1" si="158"/>
        <v>0</v>
      </c>
      <c r="Q193" s="133">
        <f t="shared" ca="1" si="158"/>
        <v>0</v>
      </c>
      <c r="R193" s="133">
        <f t="shared" ca="1" si="158"/>
        <v>0</v>
      </c>
      <c r="S193" s="133">
        <f t="shared" ca="1" si="158"/>
        <v>0</v>
      </c>
      <c r="T193" s="133">
        <f t="shared" ca="1" si="158"/>
        <v>0</v>
      </c>
      <c r="U193" s="133">
        <f t="shared" ca="1" si="158"/>
        <v>0</v>
      </c>
      <c r="V193" s="133">
        <f t="shared" ca="1" si="158"/>
        <v>0</v>
      </c>
      <c r="W193" s="133">
        <f t="shared" ca="1" si="158"/>
        <v>0</v>
      </c>
      <c r="X193" s="133">
        <f t="shared" ca="1" si="158"/>
        <v>0</v>
      </c>
      <c r="Y193" s="133">
        <f t="shared" ca="1" si="158"/>
        <v>0</v>
      </c>
      <c r="Z193" s="133">
        <f t="shared" ca="1" si="158"/>
        <v>0</v>
      </c>
      <c r="AA193" s="133">
        <f t="shared" ca="1" si="158"/>
        <v>0</v>
      </c>
      <c r="AB193" s="133">
        <f t="shared" ca="1" si="158"/>
        <v>0</v>
      </c>
      <c r="AC193" s="133">
        <f t="shared" ca="1" si="158"/>
        <v>0</v>
      </c>
      <c r="AD193" s="133">
        <f t="shared" ca="1" si="158"/>
        <v>0</v>
      </c>
      <c r="AE193" s="133">
        <f t="shared" ca="1" si="158"/>
        <v>0</v>
      </c>
      <c r="AF193" s="133">
        <f t="shared" ca="1" si="158"/>
        <v>0</v>
      </c>
      <c r="AG193" s="133">
        <f t="shared" ca="1" si="158"/>
        <v>0</v>
      </c>
      <c r="AH193" s="133">
        <f t="shared" ca="1" si="158"/>
        <v>0</v>
      </c>
      <c r="AI193" s="133">
        <f t="shared" ca="1" si="158"/>
        <v>0</v>
      </c>
      <c r="AJ193" s="133">
        <f t="shared" ca="1" si="158"/>
        <v>0</v>
      </c>
      <c r="AK193" s="133">
        <f t="shared" ca="1" si="158"/>
        <v>0</v>
      </c>
      <c r="AL193" s="133">
        <f t="shared" ca="1" si="158"/>
        <v>0</v>
      </c>
      <c r="AM193" s="133">
        <f t="shared" ca="1" si="158"/>
        <v>0</v>
      </c>
      <c r="AN193" s="133">
        <f t="shared" ca="1" si="158"/>
        <v>0</v>
      </c>
      <c r="AO193" s="133">
        <f t="shared" ca="1" si="158"/>
        <v>0</v>
      </c>
      <c r="AP193" s="133">
        <f t="shared" ca="1" si="158"/>
        <v>0</v>
      </c>
      <c r="AQ193" s="133">
        <f t="shared" ref="AQ193:BH193" ca="1" si="159">IFERROR(AQ140/AQ$165,0)</f>
        <v>0</v>
      </c>
      <c r="AR193" s="133">
        <f t="shared" ca="1" si="159"/>
        <v>0</v>
      </c>
      <c r="AS193" s="133">
        <f t="shared" ca="1" si="159"/>
        <v>0</v>
      </c>
      <c r="AT193" s="133">
        <f t="shared" ca="1" si="159"/>
        <v>0</v>
      </c>
      <c r="AU193" s="133">
        <f t="shared" ca="1" si="159"/>
        <v>0</v>
      </c>
      <c r="AV193" s="133">
        <f t="shared" ca="1" si="159"/>
        <v>0</v>
      </c>
      <c r="AW193" s="133">
        <f t="shared" ca="1" si="159"/>
        <v>0</v>
      </c>
      <c r="AX193" s="133">
        <f t="shared" ca="1" si="159"/>
        <v>0</v>
      </c>
      <c r="AY193" s="133">
        <f t="shared" ca="1" si="159"/>
        <v>0</v>
      </c>
      <c r="AZ193" s="133">
        <f t="shared" ca="1" si="159"/>
        <v>0</v>
      </c>
      <c r="BA193" s="133">
        <f t="shared" ca="1" si="159"/>
        <v>0</v>
      </c>
      <c r="BB193" s="133">
        <f t="shared" ca="1" si="159"/>
        <v>0</v>
      </c>
      <c r="BC193" s="133">
        <f t="shared" ca="1" si="159"/>
        <v>0</v>
      </c>
      <c r="BD193" s="133">
        <f t="shared" ca="1" si="159"/>
        <v>0</v>
      </c>
      <c r="BE193" s="133">
        <f t="shared" ca="1" si="159"/>
        <v>0</v>
      </c>
      <c r="BF193" s="133">
        <f t="shared" ca="1" si="159"/>
        <v>0</v>
      </c>
      <c r="BG193" s="133">
        <f t="shared" ca="1" si="159"/>
        <v>0</v>
      </c>
      <c r="BH193" s="133">
        <f t="shared" ca="1" si="159"/>
        <v>0</v>
      </c>
    </row>
    <row r="194" spans="1:60">
      <c r="A194" s="104"/>
      <c r="B194" s="104"/>
      <c r="C194" s="104">
        <v>81</v>
      </c>
      <c r="D194" s="104"/>
      <c r="E194" s="104" t="str">
        <f ca="1">OFFSET('Impact Inputs'!A$6,C194,0)</f>
        <v>Impact 28</v>
      </c>
      <c r="F194" s="104" t="str">
        <f ca="1">OFFSET('Impact Inputs'!C$6,C194,0)</f>
        <v>-</v>
      </c>
      <c r="G194" s="104"/>
      <c r="H194" s="104"/>
      <c r="I194" s="104"/>
      <c r="J194" s="104"/>
      <c r="K194" s="133">
        <f t="shared" ref="K194:AP194" ca="1" si="160">IFERROR(K141/K$165,0)</f>
        <v>0</v>
      </c>
      <c r="L194" s="133">
        <f t="shared" ca="1" si="160"/>
        <v>0</v>
      </c>
      <c r="M194" s="133">
        <f t="shared" ca="1" si="160"/>
        <v>0</v>
      </c>
      <c r="N194" s="133">
        <f t="shared" ca="1" si="160"/>
        <v>0</v>
      </c>
      <c r="O194" s="133">
        <f t="shared" ca="1" si="160"/>
        <v>0</v>
      </c>
      <c r="P194" s="133">
        <f t="shared" ca="1" si="160"/>
        <v>0</v>
      </c>
      <c r="Q194" s="133">
        <f t="shared" ca="1" si="160"/>
        <v>0</v>
      </c>
      <c r="R194" s="133">
        <f t="shared" ca="1" si="160"/>
        <v>0</v>
      </c>
      <c r="S194" s="133">
        <f t="shared" ca="1" si="160"/>
        <v>0</v>
      </c>
      <c r="T194" s="133">
        <f t="shared" ca="1" si="160"/>
        <v>0</v>
      </c>
      <c r="U194" s="133">
        <f t="shared" ca="1" si="160"/>
        <v>0</v>
      </c>
      <c r="V194" s="133">
        <f t="shared" ca="1" si="160"/>
        <v>0</v>
      </c>
      <c r="W194" s="133">
        <f t="shared" ca="1" si="160"/>
        <v>0</v>
      </c>
      <c r="X194" s="133">
        <f t="shared" ca="1" si="160"/>
        <v>0</v>
      </c>
      <c r="Y194" s="133">
        <f t="shared" ca="1" si="160"/>
        <v>0</v>
      </c>
      <c r="Z194" s="133">
        <f t="shared" ca="1" si="160"/>
        <v>0</v>
      </c>
      <c r="AA194" s="133">
        <f t="shared" ca="1" si="160"/>
        <v>0</v>
      </c>
      <c r="AB194" s="133">
        <f t="shared" ca="1" si="160"/>
        <v>0</v>
      </c>
      <c r="AC194" s="133">
        <f t="shared" ca="1" si="160"/>
        <v>0</v>
      </c>
      <c r="AD194" s="133">
        <f t="shared" ca="1" si="160"/>
        <v>0</v>
      </c>
      <c r="AE194" s="133">
        <f t="shared" ca="1" si="160"/>
        <v>0</v>
      </c>
      <c r="AF194" s="133">
        <f t="shared" ca="1" si="160"/>
        <v>0</v>
      </c>
      <c r="AG194" s="133">
        <f t="shared" ca="1" si="160"/>
        <v>0</v>
      </c>
      <c r="AH194" s="133">
        <f t="shared" ca="1" si="160"/>
        <v>0</v>
      </c>
      <c r="AI194" s="133">
        <f t="shared" ca="1" si="160"/>
        <v>0</v>
      </c>
      <c r="AJ194" s="133">
        <f t="shared" ca="1" si="160"/>
        <v>0</v>
      </c>
      <c r="AK194" s="133">
        <f t="shared" ca="1" si="160"/>
        <v>0</v>
      </c>
      <c r="AL194" s="133">
        <f t="shared" ca="1" si="160"/>
        <v>0</v>
      </c>
      <c r="AM194" s="133">
        <f t="shared" ca="1" si="160"/>
        <v>0</v>
      </c>
      <c r="AN194" s="133">
        <f t="shared" ca="1" si="160"/>
        <v>0</v>
      </c>
      <c r="AO194" s="133">
        <f t="shared" ca="1" si="160"/>
        <v>0</v>
      </c>
      <c r="AP194" s="133">
        <f t="shared" ca="1" si="160"/>
        <v>0</v>
      </c>
      <c r="AQ194" s="133">
        <f t="shared" ref="AQ194:BH194" ca="1" si="161">IFERROR(AQ141/AQ$165,0)</f>
        <v>0</v>
      </c>
      <c r="AR194" s="133">
        <f t="shared" ca="1" si="161"/>
        <v>0</v>
      </c>
      <c r="AS194" s="133">
        <f t="shared" ca="1" si="161"/>
        <v>0</v>
      </c>
      <c r="AT194" s="133">
        <f t="shared" ca="1" si="161"/>
        <v>0</v>
      </c>
      <c r="AU194" s="133">
        <f t="shared" ca="1" si="161"/>
        <v>0</v>
      </c>
      <c r="AV194" s="133">
        <f t="shared" ca="1" si="161"/>
        <v>0</v>
      </c>
      <c r="AW194" s="133">
        <f t="shared" ca="1" si="161"/>
        <v>0</v>
      </c>
      <c r="AX194" s="133">
        <f t="shared" ca="1" si="161"/>
        <v>0</v>
      </c>
      <c r="AY194" s="133">
        <f t="shared" ca="1" si="161"/>
        <v>0</v>
      </c>
      <c r="AZ194" s="133">
        <f t="shared" ca="1" si="161"/>
        <v>0</v>
      </c>
      <c r="BA194" s="133">
        <f t="shared" ca="1" si="161"/>
        <v>0</v>
      </c>
      <c r="BB194" s="133">
        <f t="shared" ca="1" si="161"/>
        <v>0</v>
      </c>
      <c r="BC194" s="133">
        <f t="shared" ca="1" si="161"/>
        <v>0</v>
      </c>
      <c r="BD194" s="133">
        <f t="shared" ca="1" si="161"/>
        <v>0</v>
      </c>
      <c r="BE194" s="133">
        <f t="shared" ca="1" si="161"/>
        <v>0</v>
      </c>
      <c r="BF194" s="133">
        <f t="shared" ca="1" si="161"/>
        <v>0</v>
      </c>
      <c r="BG194" s="133">
        <f t="shared" ca="1" si="161"/>
        <v>0</v>
      </c>
      <c r="BH194" s="133">
        <f t="shared" ca="1" si="161"/>
        <v>0</v>
      </c>
    </row>
    <row r="195" spans="1:60">
      <c r="A195" s="104"/>
      <c r="B195" s="104"/>
      <c r="C195" s="106">
        <v>84</v>
      </c>
      <c r="D195" s="104"/>
      <c r="E195" s="104" t="str">
        <f ca="1">OFFSET('Impact Inputs'!A$6,C195,0)</f>
        <v>Impact 29</v>
      </c>
      <c r="F195" s="104" t="str">
        <f ca="1">OFFSET('Impact Inputs'!C$6,C195,0)</f>
        <v>-</v>
      </c>
      <c r="G195" s="104"/>
      <c r="H195" s="104"/>
      <c r="I195" s="104"/>
      <c r="J195" s="104"/>
      <c r="K195" s="133">
        <f t="shared" ref="K195:AP195" ca="1" si="162">IFERROR(K142/K$165,0)</f>
        <v>0</v>
      </c>
      <c r="L195" s="133">
        <f t="shared" ca="1" si="162"/>
        <v>0</v>
      </c>
      <c r="M195" s="133">
        <f t="shared" ca="1" si="162"/>
        <v>0</v>
      </c>
      <c r="N195" s="133">
        <f t="shared" ca="1" si="162"/>
        <v>0</v>
      </c>
      <c r="O195" s="133">
        <f t="shared" ca="1" si="162"/>
        <v>0</v>
      </c>
      <c r="P195" s="133">
        <f t="shared" ca="1" si="162"/>
        <v>0</v>
      </c>
      <c r="Q195" s="133">
        <f t="shared" ca="1" si="162"/>
        <v>0</v>
      </c>
      <c r="R195" s="133">
        <f t="shared" ca="1" si="162"/>
        <v>0</v>
      </c>
      <c r="S195" s="133">
        <f t="shared" ca="1" si="162"/>
        <v>0</v>
      </c>
      <c r="T195" s="133">
        <f t="shared" ca="1" si="162"/>
        <v>0</v>
      </c>
      <c r="U195" s="133">
        <f t="shared" ca="1" si="162"/>
        <v>0</v>
      </c>
      <c r="V195" s="133">
        <f t="shared" ca="1" si="162"/>
        <v>0</v>
      </c>
      <c r="W195" s="133">
        <f t="shared" ca="1" si="162"/>
        <v>0</v>
      </c>
      <c r="X195" s="133">
        <f t="shared" ca="1" si="162"/>
        <v>0</v>
      </c>
      <c r="Y195" s="133">
        <f t="shared" ca="1" si="162"/>
        <v>0</v>
      </c>
      <c r="Z195" s="133">
        <f t="shared" ca="1" si="162"/>
        <v>0</v>
      </c>
      <c r="AA195" s="133">
        <f t="shared" ca="1" si="162"/>
        <v>0</v>
      </c>
      <c r="AB195" s="133">
        <f t="shared" ca="1" si="162"/>
        <v>0</v>
      </c>
      <c r="AC195" s="133">
        <f t="shared" ca="1" si="162"/>
        <v>0</v>
      </c>
      <c r="AD195" s="133">
        <f t="shared" ca="1" si="162"/>
        <v>0</v>
      </c>
      <c r="AE195" s="133">
        <f t="shared" ca="1" si="162"/>
        <v>0</v>
      </c>
      <c r="AF195" s="133">
        <f t="shared" ca="1" si="162"/>
        <v>0</v>
      </c>
      <c r="AG195" s="133">
        <f t="shared" ca="1" si="162"/>
        <v>0</v>
      </c>
      <c r="AH195" s="133">
        <f t="shared" ca="1" si="162"/>
        <v>0</v>
      </c>
      <c r="AI195" s="133">
        <f t="shared" ca="1" si="162"/>
        <v>0</v>
      </c>
      <c r="AJ195" s="133">
        <f t="shared" ca="1" si="162"/>
        <v>0</v>
      </c>
      <c r="AK195" s="133">
        <f t="shared" ca="1" si="162"/>
        <v>0</v>
      </c>
      <c r="AL195" s="133">
        <f t="shared" ca="1" si="162"/>
        <v>0</v>
      </c>
      <c r="AM195" s="133">
        <f t="shared" ca="1" si="162"/>
        <v>0</v>
      </c>
      <c r="AN195" s="133">
        <f t="shared" ca="1" si="162"/>
        <v>0</v>
      </c>
      <c r="AO195" s="133">
        <f t="shared" ca="1" si="162"/>
        <v>0</v>
      </c>
      <c r="AP195" s="133">
        <f t="shared" ca="1" si="162"/>
        <v>0</v>
      </c>
      <c r="AQ195" s="133">
        <f t="shared" ref="AQ195:BH195" ca="1" si="163">IFERROR(AQ142/AQ$165,0)</f>
        <v>0</v>
      </c>
      <c r="AR195" s="133">
        <f t="shared" ca="1" si="163"/>
        <v>0</v>
      </c>
      <c r="AS195" s="133">
        <f t="shared" ca="1" si="163"/>
        <v>0</v>
      </c>
      <c r="AT195" s="133">
        <f t="shared" ca="1" si="163"/>
        <v>0</v>
      </c>
      <c r="AU195" s="133">
        <f t="shared" ca="1" si="163"/>
        <v>0</v>
      </c>
      <c r="AV195" s="133">
        <f t="shared" ca="1" si="163"/>
        <v>0</v>
      </c>
      <c r="AW195" s="133">
        <f t="shared" ca="1" si="163"/>
        <v>0</v>
      </c>
      <c r="AX195" s="133">
        <f t="shared" ca="1" si="163"/>
        <v>0</v>
      </c>
      <c r="AY195" s="133">
        <f t="shared" ca="1" si="163"/>
        <v>0</v>
      </c>
      <c r="AZ195" s="133">
        <f t="shared" ca="1" si="163"/>
        <v>0</v>
      </c>
      <c r="BA195" s="133">
        <f t="shared" ca="1" si="163"/>
        <v>0</v>
      </c>
      <c r="BB195" s="133">
        <f t="shared" ca="1" si="163"/>
        <v>0</v>
      </c>
      <c r="BC195" s="133">
        <f t="shared" ca="1" si="163"/>
        <v>0</v>
      </c>
      <c r="BD195" s="133">
        <f t="shared" ca="1" si="163"/>
        <v>0</v>
      </c>
      <c r="BE195" s="133">
        <f t="shared" ca="1" si="163"/>
        <v>0</v>
      </c>
      <c r="BF195" s="133">
        <f t="shared" ca="1" si="163"/>
        <v>0</v>
      </c>
      <c r="BG195" s="133">
        <f t="shared" ca="1" si="163"/>
        <v>0</v>
      </c>
      <c r="BH195" s="133">
        <f t="shared" ca="1" si="163"/>
        <v>0</v>
      </c>
    </row>
    <row r="196" spans="1:60">
      <c r="A196" s="104"/>
      <c r="B196" s="104"/>
      <c r="C196" s="104">
        <v>87</v>
      </c>
      <c r="D196" s="104"/>
      <c r="E196" s="104" t="str">
        <f ca="1">OFFSET('Impact Inputs'!A$6,C196,0)</f>
        <v>Impact 30</v>
      </c>
      <c r="F196" s="104" t="str">
        <f ca="1">OFFSET('Impact Inputs'!C$6,C196,0)</f>
        <v>-</v>
      </c>
      <c r="G196" s="104"/>
      <c r="H196" s="104"/>
      <c r="I196" s="104"/>
      <c r="J196" s="104"/>
      <c r="K196" s="133">
        <f t="shared" ref="K196:AP196" ca="1" si="164">IFERROR(K143/K$165,0)</f>
        <v>0</v>
      </c>
      <c r="L196" s="133">
        <f t="shared" ca="1" si="164"/>
        <v>0</v>
      </c>
      <c r="M196" s="133">
        <f t="shared" ca="1" si="164"/>
        <v>0</v>
      </c>
      <c r="N196" s="133">
        <f t="shared" ca="1" si="164"/>
        <v>0</v>
      </c>
      <c r="O196" s="133">
        <f t="shared" ca="1" si="164"/>
        <v>0</v>
      </c>
      <c r="P196" s="133">
        <f t="shared" ca="1" si="164"/>
        <v>0</v>
      </c>
      <c r="Q196" s="133">
        <f t="shared" ca="1" si="164"/>
        <v>0</v>
      </c>
      <c r="R196" s="133">
        <f t="shared" ca="1" si="164"/>
        <v>0</v>
      </c>
      <c r="S196" s="133">
        <f t="shared" ca="1" si="164"/>
        <v>0</v>
      </c>
      <c r="T196" s="133">
        <f t="shared" ca="1" si="164"/>
        <v>0</v>
      </c>
      <c r="U196" s="133">
        <f t="shared" ca="1" si="164"/>
        <v>0</v>
      </c>
      <c r="V196" s="133">
        <f t="shared" ca="1" si="164"/>
        <v>0</v>
      </c>
      <c r="W196" s="133">
        <f t="shared" ca="1" si="164"/>
        <v>0</v>
      </c>
      <c r="X196" s="133">
        <f t="shared" ca="1" si="164"/>
        <v>0</v>
      </c>
      <c r="Y196" s="133">
        <f t="shared" ca="1" si="164"/>
        <v>0</v>
      </c>
      <c r="Z196" s="133">
        <f t="shared" ca="1" si="164"/>
        <v>0</v>
      </c>
      <c r="AA196" s="133">
        <f t="shared" ca="1" si="164"/>
        <v>0</v>
      </c>
      <c r="AB196" s="133">
        <f t="shared" ca="1" si="164"/>
        <v>0</v>
      </c>
      <c r="AC196" s="133">
        <f t="shared" ca="1" si="164"/>
        <v>0</v>
      </c>
      <c r="AD196" s="133">
        <f t="shared" ca="1" si="164"/>
        <v>0</v>
      </c>
      <c r="AE196" s="133">
        <f t="shared" ca="1" si="164"/>
        <v>0</v>
      </c>
      <c r="AF196" s="133">
        <f t="shared" ca="1" si="164"/>
        <v>0</v>
      </c>
      <c r="AG196" s="133">
        <f t="shared" ca="1" si="164"/>
        <v>0</v>
      </c>
      <c r="AH196" s="133">
        <f t="shared" ca="1" si="164"/>
        <v>0</v>
      </c>
      <c r="AI196" s="133">
        <f t="shared" ca="1" si="164"/>
        <v>0</v>
      </c>
      <c r="AJ196" s="133">
        <f t="shared" ca="1" si="164"/>
        <v>0</v>
      </c>
      <c r="AK196" s="133">
        <f t="shared" ca="1" si="164"/>
        <v>0</v>
      </c>
      <c r="AL196" s="133">
        <f t="shared" ca="1" si="164"/>
        <v>0</v>
      </c>
      <c r="AM196" s="133">
        <f t="shared" ca="1" si="164"/>
        <v>0</v>
      </c>
      <c r="AN196" s="133">
        <f t="shared" ca="1" si="164"/>
        <v>0</v>
      </c>
      <c r="AO196" s="133">
        <f t="shared" ca="1" si="164"/>
        <v>0</v>
      </c>
      <c r="AP196" s="133">
        <f t="shared" ca="1" si="164"/>
        <v>0</v>
      </c>
      <c r="AQ196" s="133">
        <f t="shared" ref="AQ196:BH196" ca="1" si="165">IFERROR(AQ143/AQ$165,0)</f>
        <v>0</v>
      </c>
      <c r="AR196" s="133">
        <f t="shared" ca="1" si="165"/>
        <v>0</v>
      </c>
      <c r="AS196" s="133">
        <f t="shared" ca="1" si="165"/>
        <v>0</v>
      </c>
      <c r="AT196" s="133">
        <f t="shared" ca="1" si="165"/>
        <v>0</v>
      </c>
      <c r="AU196" s="133">
        <f t="shared" ca="1" si="165"/>
        <v>0</v>
      </c>
      <c r="AV196" s="133">
        <f t="shared" ca="1" si="165"/>
        <v>0</v>
      </c>
      <c r="AW196" s="133">
        <f t="shared" ca="1" si="165"/>
        <v>0</v>
      </c>
      <c r="AX196" s="133">
        <f t="shared" ca="1" si="165"/>
        <v>0</v>
      </c>
      <c r="AY196" s="133">
        <f t="shared" ca="1" si="165"/>
        <v>0</v>
      </c>
      <c r="AZ196" s="133">
        <f t="shared" ca="1" si="165"/>
        <v>0</v>
      </c>
      <c r="BA196" s="133">
        <f t="shared" ca="1" si="165"/>
        <v>0</v>
      </c>
      <c r="BB196" s="133">
        <f t="shared" ca="1" si="165"/>
        <v>0</v>
      </c>
      <c r="BC196" s="133">
        <f t="shared" ca="1" si="165"/>
        <v>0</v>
      </c>
      <c r="BD196" s="133">
        <f t="shared" ca="1" si="165"/>
        <v>0</v>
      </c>
      <c r="BE196" s="133">
        <f t="shared" ca="1" si="165"/>
        <v>0</v>
      </c>
      <c r="BF196" s="133">
        <f t="shared" ca="1" si="165"/>
        <v>0</v>
      </c>
      <c r="BG196" s="133">
        <f t="shared" ca="1" si="165"/>
        <v>0</v>
      </c>
      <c r="BH196" s="133">
        <f t="shared" ca="1" si="165"/>
        <v>0</v>
      </c>
    </row>
    <row r="197" spans="1:60">
      <c r="A197" s="104"/>
      <c r="B197" s="104"/>
      <c r="C197" s="106">
        <v>90</v>
      </c>
      <c r="D197" s="104"/>
      <c r="E197" s="104" t="str">
        <f ca="1">OFFSET('Impact Inputs'!A$6,C197,0)</f>
        <v>Impact 31</v>
      </c>
      <c r="F197" s="104" t="str">
        <f ca="1">OFFSET('Impact Inputs'!C$6,C197,0)</f>
        <v>-</v>
      </c>
      <c r="G197" s="104"/>
      <c r="H197" s="104"/>
      <c r="I197" s="104"/>
      <c r="J197" s="104"/>
      <c r="K197" s="133">
        <f t="shared" ref="K197:AP197" ca="1" si="166">IFERROR(K144/K$165,0)</f>
        <v>0</v>
      </c>
      <c r="L197" s="133">
        <f t="shared" ca="1" si="166"/>
        <v>0</v>
      </c>
      <c r="M197" s="133">
        <f t="shared" ca="1" si="166"/>
        <v>0</v>
      </c>
      <c r="N197" s="133">
        <f t="shared" ca="1" si="166"/>
        <v>0</v>
      </c>
      <c r="O197" s="133">
        <f t="shared" ca="1" si="166"/>
        <v>0</v>
      </c>
      <c r="P197" s="133">
        <f t="shared" ca="1" si="166"/>
        <v>0</v>
      </c>
      <c r="Q197" s="133">
        <f t="shared" ca="1" si="166"/>
        <v>0</v>
      </c>
      <c r="R197" s="133">
        <f t="shared" ca="1" si="166"/>
        <v>0</v>
      </c>
      <c r="S197" s="133">
        <f t="shared" ca="1" si="166"/>
        <v>0</v>
      </c>
      <c r="T197" s="133">
        <f t="shared" ca="1" si="166"/>
        <v>0</v>
      </c>
      <c r="U197" s="133">
        <f t="shared" ca="1" si="166"/>
        <v>0</v>
      </c>
      <c r="V197" s="133">
        <f t="shared" ca="1" si="166"/>
        <v>0</v>
      </c>
      <c r="W197" s="133">
        <f t="shared" ca="1" si="166"/>
        <v>0</v>
      </c>
      <c r="X197" s="133">
        <f t="shared" ca="1" si="166"/>
        <v>0</v>
      </c>
      <c r="Y197" s="133">
        <f t="shared" ca="1" si="166"/>
        <v>0</v>
      </c>
      <c r="Z197" s="133">
        <f t="shared" ca="1" si="166"/>
        <v>0</v>
      </c>
      <c r="AA197" s="133">
        <f t="shared" ca="1" si="166"/>
        <v>0</v>
      </c>
      <c r="AB197" s="133">
        <f t="shared" ca="1" si="166"/>
        <v>0</v>
      </c>
      <c r="AC197" s="133">
        <f t="shared" ca="1" si="166"/>
        <v>0</v>
      </c>
      <c r="AD197" s="133">
        <f t="shared" ca="1" si="166"/>
        <v>0</v>
      </c>
      <c r="AE197" s="133">
        <f t="shared" ca="1" si="166"/>
        <v>0</v>
      </c>
      <c r="AF197" s="133">
        <f t="shared" ca="1" si="166"/>
        <v>0</v>
      </c>
      <c r="AG197" s="133">
        <f t="shared" ca="1" si="166"/>
        <v>0</v>
      </c>
      <c r="AH197" s="133">
        <f t="shared" ca="1" si="166"/>
        <v>0</v>
      </c>
      <c r="AI197" s="133">
        <f t="shared" ca="1" si="166"/>
        <v>0</v>
      </c>
      <c r="AJ197" s="133">
        <f t="shared" ca="1" si="166"/>
        <v>0</v>
      </c>
      <c r="AK197" s="133">
        <f t="shared" ca="1" si="166"/>
        <v>0</v>
      </c>
      <c r="AL197" s="133">
        <f t="shared" ca="1" si="166"/>
        <v>0</v>
      </c>
      <c r="AM197" s="133">
        <f t="shared" ca="1" si="166"/>
        <v>0</v>
      </c>
      <c r="AN197" s="133">
        <f t="shared" ca="1" si="166"/>
        <v>0</v>
      </c>
      <c r="AO197" s="133">
        <f t="shared" ca="1" si="166"/>
        <v>0</v>
      </c>
      <c r="AP197" s="133">
        <f t="shared" ca="1" si="166"/>
        <v>0</v>
      </c>
      <c r="AQ197" s="133">
        <f t="shared" ref="AQ197:BH197" ca="1" si="167">IFERROR(AQ144/AQ$165,0)</f>
        <v>0</v>
      </c>
      <c r="AR197" s="133">
        <f t="shared" ca="1" si="167"/>
        <v>0</v>
      </c>
      <c r="AS197" s="133">
        <f t="shared" ca="1" si="167"/>
        <v>0</v>
      </c>
      <c r="AT197" s="133">
        <f t="shared" ca="1" si="167"/>
        <v>0</v>
      </c>
      <c r="AU197" s="133">
        <f t="shared" ca="1" si="167"/>
        <v>0</v>
      </c>
      <c r="AV197" s="133">
        <f t="shared" ca="1" si="167"/>
        <v>0</v>
      </c>
      <c r="AW197" s="133">
        <f t="shared" ca="1" si="167"/>
        <v>0</v>
      </c>
      <c r="AX197" s="133">
        <f t="shared" ca="1" si="167"/>
        <v>0</v>
      </c>
      <c r="AY197" s="133">
        <f t="shared" ca="1" si="167"/>
        <v>0</v>
      </c>
      <c r="AZ197" s="133">
        <f t="shared" ca="1" si="167"/>
        <v>0</v>
      </c>
      <c r="BA197" s="133">
        <f t="shared" ca="1" si="167"/>
        <v>0</v>
      </c>
      <c r="BB197" s="133">
        <f t="shared" ca="1" si="167"/>
        <v>0</v>
      </c>
      <c r="BC197" s="133">
        <f t="shared" ca="1" si="167"/>
        <v>0</v>
      </c>
      <c r="BD197" s="133">
        <f t="shared" ca="1" si="167"/>
        <v>0</v>
      </c>
      <c r="BE197" s="133">
        <f t="shared" ca="1" si="167"/>
        <v>0</v>
      </c>
      <c r="BF197" s="133">
        <f t="shared" ca="1" si="167"/>
        <v>0</v>
      </c>
      <c r="BG197" s="133">
        <f t="shared" ca="1" si="167"/>
        <v>0</v>
      </c>
      <c r="BH197" s="133">
        <f t="shared" ca="1" si="167"/>
        <v>0</v>
      </c>
    </row>
    <row r="198" spans="1:60">
      <c r="A198" s="104"/>
      <c r="B198" s="104"/>
      <c r="C198" s="104">
        <v>93</v>
      </c>
      <c r="D198" s="104"/>
      <c r="E198" s="104" t="str">
        <f ca="1">OFFSET('Impact Inputs'!A$6,C198,0)</f>
        <v>Impact 32</v>
      </c>
      <c r="F198" s="104" t="str">
        <f ca="1">OFFSET('Impact Inputs'!C$6,C198,0)</f>
        <v>-</v>
      </c>
      <c r="G198" s="104"/>
      <c r="H198" s="104"/>
      <c r="I198" s="104"/>
      <c r="J198" s="104"/>
      <c r="K198" s="133">
        <f t="shared" ref="K198:AP198" ca="1" si="168">IFERROR(K145/K$165,0)</f>
        <v>0</v>
      </c>
      <c r="L198" s="133">
        <f t="shared" ca="1" si="168"/>
        <v>0</v>
      </c>
      <c r="M198" s="133">
        <f t="shared" ca="1" si="168"/>
        <v>0</v>
      </c>
      <c r="N198" s="133">
        <f t="shared" ca="1" si="168"/>
        <v>0</v>
      </c>
      <c r="O198" s="133">
        <f t="shared" ca="1" si="168"/>
        <v>0</v>
      </c>
      <c r="P198" s="133">
        <f t="shared" ca="1" si="168"/>
        <v>0</v>
      </c>
      <c r="Q198" s="133">
        <f t="shared" ca="1" si="168"/>
        <v>0</v>
      </c>
      <c r="R198" s="133">
        <f t="shared" ca="1" si="168"/>
        <v>0</v>
      </c>
      <c r="S198" s="133">
        <f t="shared" ca="1" si="168"/>
        <v>0</v>
      </c>
      <c r="T198" s="133">
        <f t="shared" ca="1" si="168"/>
        <v>0</v>
      </c>
      <c r="U198" s="133">
        <f t="shared" ca="1" si="168"/>
        <v>0</v>
      </c>
      <c r="V198" s="133">
        <f t="shared" ca="1" si="168"/>
        <v>0</v>
      </c>
      <c r="W198" s="133">
        <f t="shared" ca="1" si="168"/>
        <v>0</v>
      </c>
      <c r="X198" s="133">
        <f t="shared" ca="1" si="168"/>
        <v>0</v>
      </c>
      <c r="Y198" s="133">
        <f t="shared" ca="1" si="168"/>
        <v>0</v>
      </c>
      <c r="Z198" s="133">
        <f t="shared" ca="1" si="168"/>
        <v>0</v>
      </c>
      <c r="AA198" s="133">
        <f t="shared" ca="1" si="168"/>
        <v>0</v>
      </c>
      <c r="AB198" s="133">
        <f t="shared" ca="1" si="168"/>
        <v>0</v>
      </c>
      <c r="AC198" s="133">
        <f t="shared" ca="1" si="168"/>
        <v>0</v>
      </c>
      <c r="AD198" s="133">
        <f t="shared" ca="1" si="168"/>
        <v>0</v>
      </c>
      <c r="AE198" s="133">
        <f t="shared" ca="1" si="168"/>
        <v>0</v>
      </c>
      <c r="AF198" s="133">
        <f t="shared" ca="1" si="168"/>
        <v>0</v>
      </c>
      <c r="AG198" s="133">
        <f t="shared" ca="1" si="168"/>
        <v>0</v>
      </c>
      <c r="AH198" s="133">
        <f t="shared" ca="1" si="168"/>
        <v>0</v>
      </c>
      <c r="AI198" s="133">
        <f t="shared" ca="1" si="168"/>
        <v>0</v>
      </c>
      <c r="AJ198" s="133">
        <f t="shared" ca="1" si="168"/>
        <v>0</v>
      </c>
      <c r="AK198" s="133">
        <f t="shared" ca="1" si="168"/>
        <v>0</v>
      </c>
      <c r="AL198" s="133">
        <f t="shared" ca="1" si="168"/>
        <v>0</v>
      </c>
      <c r="AM198" s="133">
        <f t="shared" ca="1" si="168"/>
        <v>0</v>
      </c>
      <c r="AN198" s="133">
        <f t="shared" ca="1" si="168"/>
        <v>0</v>
      </c>
      <c r="AO198" s="133">
        <f t="shared" ca="1" si="168"/>
        <v>0</v>
      </c>
      <c r="AP198" s="133">
        <f t="shared" ca="1" si="168"/>
        <v>0</v>
      </c>
      <c r="AQ198" s="133">
        <f t="shared" ref="AQ198:BH198" ca="1" si="169">IFERROR(AQ145/AQ$165,0)</f>
        <v>0</v>
      </c>
      <c r="AR198" s="133">
        <f t="shared" ca="1" si="169"/>
        <v>0</v>
      </c>
      <c r="AS198" s="133">
        <f t="shared" ca="1" si="169"/>
        <v>0</v>
      </c>
      <c r="AT198" s="133">
        <f t="shared" ca="1" si="169"/>
        <v>0</v>
      </c>
      <c r="AU198" s="133">
        <f t="shared" ca="1" si="169"/>
        <v>0</v>
      </c>
      <c r="AV198" s="133">
        <f t="shared" ca="1" si="169"/>
        <v>0</v>
      </c>
      <c r="AW198" s="133">
        <f t="shared" ca="1" si="169"/>
        <v>0</v>
      </c>
      <c r="AX198" s="133">
        <f t="shared" ca="1" si="169"/>
        <v>0</v>
      </c>
      <c r="AY198" s="133">
        <f t="shared" ca="1" si="169"/>
        <v>0</v>
      </c>
      <c r="AZ198" s="133">
        <f t="shared" ca="1" si="169"/>
        <v>0</v>
      </c>
      <c r="BA198" s="133">
        <f t="shared" ca="1" si="169"/>
        <v>0</v>
      </c>
      <c r="BB198" s="133">
        <f t="shared" ca="1" si="169"/>
        <v>0</v>
      </c>
      <c r="BC198" s="133">
        <f t="shared" ca="1" si="169"/>
        <v>0</v>
      </c>
      <c r="BD198" s="133">
        <f t="shared" ca="1" si="169"/>
        <v>0</v>
      </c>
      <c r="BE198" s="133">
        <f t="shared" ca="1" si="169"/>
        <v>0</v>
      </c>
      <c r="BF198" s="133">
        <f t="shared" ca="1" si="169"/>
        <v>0</v>
      </c>
      <c r="BG198" s="133">
        <f t="shared" ca="1" si="169"/>
        <v>0</v>
      </c>
      <c r="BH198" s="133">
        <f t="shared" ca="1" si="169"/>
        <v>0</v>
      </c>
    </row>
    <row r="199" spans="1:60">
      <c r="A199" s="104"/>
      <c r="B199" s="104"/>
      <c r="C199" s="106">
        <v>96</v>
      </c>
      <c r="D199" s="104"/>
      <c r="E199" s="104" t="str">
        <f ca="1">OFFSET('Impact Inputs'!A$6,C199,0)</f>
        <v>Impact 33</v>
      </c>
      <c r="F199" s="104" t="str">
        <f ca="1">OFFSET('Impact Inputs'!C$6,C199,0)</f>
        <v>-</v>
      </c>
      <c r="G199" s="104"/>
      <c r="H199" s="104"/>
      <c r="I199" s="104"/>
      <c r="J199" s="104"/>
      <c r="K199" s="133">
        <f t="shared" ref="K199:AP199" ca="1" si="170">IFERROR(K146/K$165,0)</f>
        <v>0</v>
      </c>
      <c r="L199" s="133">
        <f t="shared" ca="1" si="170"/>
        <v>0</v>
      </c>
      <c r="M199" s="133">
        <f t="shared" ca="1" si="170"/>
        <v>0</v>
      </c>
      <c r="N199" s="133">
        <f t="shared" ca="1" si="170"/>
        <v>0</v>
      </c>
      <c r="O199" s="133">
        <f t="shared" ca="1" si="170"/>
        <v>0</v>
      </c>
      <c r="P199" s="133">
        <f t="shared" ca="1" si="170"/>
        <v>0</v>
      </c>
      <c r="Q199" s="133">
        <f t="shared" ca="1" si="170"/>
        <v>0</v>
      </c>
      <c r="R199" s="133">
        <f t="shared" ca="1" si="170"/>
        <v>0</v>
      </c>
      <c r="S199" s="133">
        <f t="shared" ca="1" si="170"/>
        <v>0</v>
      </c>
      <c r="T199" s="133">
        <f t="shared" ca="1" si="170"/>
        <v>0</v>
      </c>
      <c r="U199" s="133">
        <f t="shared" ca="1" si="170"/>
        <v>0</v>
      </c>
      <c r="V199" s="133">
        <f t="shared" ca="1" si="170"/>
        <v>0</v>
      </c>
      <c r="W199" s="133">
        <f t="shared" ca="1" si="170"/>
        <v>0</v>
      </c>
      <c r="X199" s="133">
        <f t="shared" ca="1" si="170"/>
        <v>0</v>
      </c>
      <c r="Y199" s="133">
        <f t="shared" ca="1" si="170"/>
        <v>0</v>
      </c>
      <c r="Z199" s="133">
        <f t="shared" ca="1" si="170"/>
        <v>0</v>
      </c>
      <c r="AA199" s="133">
        <f t="shared" ca="1" si="170"/>
        <v>0</v>
      </c>
      <c r="AB199" s="133">
        <f t="shared" ca="1" si="170"/>
        <v>0</v>
      </c>
      <c r="AC199" s="133">
        <f t="shared" ca="1" si="170"/>
        <v>0</v>
      </c>
      <c r="AD199" s="133">
        <f t="shared" ca="1" si="170"/>
        <v>0</v>
      </c>
      <c r="AE199" s="133">
        <f t="shared" ca="1" si="170"/>
        <v>0</v>
      </c>
      <c r="AF199" s="133">
        <f t="shared" ca="1" si="170"/>
        <v>0</v>
      </c>
      <c r="AG199" s="133">
        <f t="shared" ca="1" si="170"/>
        <v>0</v>
      </c>
      <c r="AH199" s="133">
        <f t="shared" ca="1" si="170"/>
        <v>0</v>
      </c>
      <c r="AI199" s="133">
        <f t="shared" ca="1" si="170"/>
        <v>0</v>
      </c>
      <c r="AJ199" s="133">
        <f t="shared" ca="1" si="170"/>
        <v>0</v>
      </c>
      <c r="AK199" s="133">
        <f t="shared" ca="1" si="170"/>
        <v>0</v>
      </c>
      <c r="AL199" s="133">
        <f t="shared" ca="1" si="170"/>
        <v>0</v>
      </c>
      <c r="AM199" s="133">
        <f t="shared" ca="1" si="170"/>
        <v>0</v>
      </c>
      <c r="AN199" s="133">
        <f t="shared" ca="1" si="170"/>
        <v>0</v>
      </c>
      <c r="AO199" s="133">
        <f t="shared" ca="1" si="170"/>
        <v>0</v>
      </c>
      <c r="AP199" s="133">
        <f t="shared" ca="1" si="170"/>
        <v>0</v>
      </c>
      <c r="AQ199" s="133">
        <f t="shared" ref="AQ199:BH199" ca="1" si="171">IFERROR(AQ146/AQ$165,0)</f>
        <v>0</v>
      </c>
      <c r="AR199" s="133">
        <f t="shared" ca="1" si="171"/>
        <v>0</v>
      </c>
      <c r="AS199" s="133">
        <f t="shared" ca="1" si="171"/>
        <v>0</v>
      </c>
      <c r="AT199" s="133">
        <f t="shared" ca="1" si="171"/>
        <v>0</v>
      </c>
      <c r="AU199" s="133">
        <f t="shared" ca="1" si="171"/>
        <v>0</v>
      </c>
      <c r="AV199" s="133">
        <f t="shared" ca="1" si="171"/>
        <v>0</v>
      </c>
      <c r="AW199" s="133">
        <f t="shared" ca="1" si="171"/>
        <v>0</v>
      </c>
      <c r="AX199" s="133">
        <f t="shared" ca="1" si="171"/>
        <v>0</v>
      </c>
      <c r="AY199" s="133">
        <f t="shared" ca="1" si="171"/>
        <v>0</v>
      </c>
      <c r="AZ199" s="133">
        <f t="shared" ca="1" si="171"/>
        <v>0</v>
      </c>
      <c r="BA199" s="133">
        <f t="shared" ca="1" si="171"/>
        <v>0</v>
      </c>
      <c r="BB199" s="133">
        <f t="shared" ca="1" si="171"/>
        <v>0</v>
      </c>
      <c r="BC199" s="133">
        <f t="shared" ca="1" si="171"/>
        <v>0</v>
      </c>
      <c r="BD199" s="133">
        <f t="shared" ca="1" si="171"/>
        <v>0</v>
      </c>
      <c r="BE199" s="133">
        <f t="shared" ca="1" si="171"/>
        <v>0</v>
      </c>
      <c r="BF199" s="133">
        <f t="shared" ca="1" si="171"/>
        <v>0</v>
      </c>
      <c r="BG199" s="133">
        <f t="shared" ca="1" si="171"/>
        <v>0</v>
      </c>
      <c r="BH199" s="133">
        <f t="shared" ca="1" si="171"/>
        <v>0</v>
      </c>
    </row>
    <row r="200" spans="1:60">
      <c r="A200" s="104"/>
      <c r="B200" s="104"/>
      <c r="C200" s="104">
        <v>99</v>
      </c>
      <c r="D200" s="104"/>
      <c r="E200" s="104" t="str">
        <f ca="1">OFFSET('Impact Inputs'!A$6,C200,0)</f>
        <v>Impact 34</v>
      </c>
      <c r="F200" s="104" t="str">
        <f ca="1">OFFSET('Impact Inputs'!C$6,C200,0)</f>
        <v>-</v>
      </c>
      <c r="G200" s="104"/>
      <c r="H200" s="104"/>
      <c r="I200" s="104"/>
      <c r="J200" s="104"/>
      <c r="K200" s="133">
        <f t="shared" ref="K200:AP200" ca="1" si="172">IFERROR(K147/K$165,0)</f>
        <v>0</v>
      </c>
      <c r="L200" s="133">
        <f t="shared" ca="1" si="172"/>
        <v>0</v>
      </c>
      <c r="M200" s="133">
        <f t="shared" ca="1" si="172"/>
        <v>0</v>
      </c>
      <c r="N200" s="133">
        <f t="shared" ca="1" si="172"/>
        <v>0</v>
      </c>
      <c r="O200" s="133">
        <f t="shared" ca="1" si="172"/>
        <v>0</v>
      </c>
      <c r="P200" s="133">
        <f t="shared" ca="1" si="172"/>
        <v>0</v>
      </c>
      <c r="Q200" s="133">
        <f t="shared" ca="1" si="172"/>
        <v>0</v>
      </c>
      <c r="R200" s="133">
        <f t="shared" ca="1" si="172"/>
        <v>0</v>
      </c>
      <c r="S200" s="133">
        <f t="shared" ca="1" si="172"/>
        <v>0</v>
      </c>
      <c r="T200" s="133">
        <f t="shared" ca="1" si="172"/>
        <v>0</v>
      </c>
      <c r="U200" s="133">
        <f t="shared" ca="1" si="172"/>
        <v>0</v>
      </c>
      <c r="V200" s="133">
        <f t="shared" ca="1" si="172"/>
        <v>0</v>
      </c>
      <c r="W200" s="133">
        <f t="shared" ca="1" si="172"/>
        <v>0</v>
      </c>
      <c r="X200" s="133">
        <f t="shared" ca="1" si="172"/>
        <v>0</v>
      </c>
      <c r="Y200" s="133">
        <f t="shared" ca="1" si="172"/>
        <v>0</v>
      </c>
      <c r="Z200" s="133">
        <f t="shared" ca="1" si="172"/>
        <v>0</v>
      </c>
      <c r="AA200" s="133">
        <f t="shared" ca="1" si="172"/>
        <v>0</v>
      </c>
      <c r="AB200" s="133">
        <f t="shared" ca="1" si="172"/>
        <v>0</v>
      </c>
      <c r="AC200" s="133">
        <f t="shared" ca="1" si="172"/>
        <v>0</v>
      </c>
      <c r="AD200" s="133">
        <f t="shared" ca="1" si="172"/>
        <v>0</v>
      </c>
      <c r="AE200" s="133">
        <f t="shared" ca="1" si="172"/>
        <v>0</v>
      </c>
      <c r="AF200" s="133">
        <f t="shared" ca="1" si="172"/>
        <v>0</v>
      </c>
      <c r="AG200" s="133">
        <f t="shared" ca="1" si="172"/>
        <v>0</v>
      </c>
      <c r="AH200" s="133">
        <f t="shared" ca="1" si="172"/>
        <v>0</v>
      </c>
      <c r="AI200" s="133">
        <f t="shared" ca="1" si="172"/>
        <v>0</v>
      </c>
      <c r="AJ200" s="133">
        <f t="shared" ca="1" si="172"/>
        <v>0</v>
      </c>
      <c r="AK200" s="133">
        <f t="shared" ca="1" si="172"/>
        <v>0</v>
      </c>
      <c r="AL200" s="133">
        <f t="shared" ca="1" si="172"/>
        <v>0</v>
      </c>
      <c r="AM200" s="133">
        <f t="shared" ca="1" si="172"/>
        <v>0</v>
      </c>
      <c r="AN200" s="133">
        <f t="shared" ca="1" si="172"/>
        <v>0</v>
      </c>
      <c r="AO200" s="133">
        <f t="shared" ca="1" si="172"/>
        <v>0</v>
      </c>
      <c r="AP200" s="133">
        <f t="shared" ca="1" si="172"/>
        <v>0</v>
      </c>
      <c r="AQ200" s="133">
        <f t="shared" ref="AQ200:BH200" ca="1" si="173">IFERROR(AQ147/AQ$165,0)</f>
        <v>0</v>
      </c>
      <c r="AR200" s="133">
        <f t="shared" ca="1" si="173"/>
        <v>0</v>
      </c>
      <c r="AS200" s="133">
        <f t="shared" ca="1" si="173"/>
        <v>0</v>
      </c>
      <c r="AT200" s="133">
        <f t="shared" ca="1" si="173"/>
        <v>0</v>
      </c>
      <c r="AU200" s="133">
        <f t="shared" ca="1" si="173"/>
        <v>0</v>
      </c>
      <c r="AV200" s="133">
        <f t="shared" ca="1" si="173"/>
        <v>0</v>
      </c>
      <c r="AW200" s="133">
        <f t="shared" ca="1" si="173"/>
        <v>0</v>
      </c>
      <c r="AX200" s="133">
        <f t="shared" ca="1" si="173"/>
        <v>0</v>
      </c>
      <c r="AY200" s="133">
        <f t="shared" ca="1" si="173"/>
        <v>0</v>
      </c>
      <c r="AZ200" s="133">
        <f t="shared" ca="1" si="173"/>
        <v>0</v>
      </c>
      <c r="BA200" s="133">
        <f t="shared" ca="1" si="173"/>
        <v>0</v>
      </c>
      <c r="BB200" s="133">
        <f t="shared" ca="1" si="173"/>
        <v>0</v>
      </c>
      <c r="BC200" s="133">
        <f t="shared" ca="1" si="173"/>
        <v>0</v>
      </c>
      <c r="BD200" s="133">
        <f t="shared" ca="1" si="173"/>
        <v>0</v>
      </c>
      <c r="BE200" s="133">
        <f t="shared" ca="1" si="173"/>
        <v>0</v>
      </c>
      <c r="BF200" s="133">
        <f t="shared" ca="1" si="173"/>
        <v>0</v>
      </c>
      <c r="BG200" s="133">
        <f t="shared" ca="1" si="173"/>
        <v>0</v>
      </c>
      <c r="BH200" s="133">
        <f t="shared" ca="1" si="173"/>
        <v>0</v>
      </c>
    </row>
    <row r="201" spans="1:60">
      <c r="A201" s="104"/>
      <c r="B201" s="104"/>
      <c r="C201" s="106">
        <v>102</v>
      </c>
      <c r="D201" s="104"/>
      <c r="E201" s="104" t="str">
        <f ca="1">OFFSET('Impact Inputs'!A$6,C201,0)</f>
        <v>Impact 35</v>
      </c>
      <c r="F201" s="104" t="str">
        <f ca="1">OFFSET('Impact Inputs'!C$6,C201,0)</f>
        <v>-</v>
      </c>
      <c r="G201" s="104"/>
      <c r="H201" s="104"/>
      <c r="I201" s="104"/>
      <c r="J201" s="104"/>
      <c r="K201" s="133">
        <f t="shared" ref="K201:AP201" ca="1" si="174">IFERROR(K148/K$165,0)</f>
        <v>0</v>
      </c>
      <c r="L201" s="133">
        <f t="shared" ca="1" si="174"/>
        <v>0</v>
      </c>
      <c r="M201" s="133">
        <f t="shared" ca="1" si="174"/>
        <v>0</v>
      </c>
      <c r="N201" s="133">
        <f t="shared" ca="1" si="174"/>
        <v>0</v>
      </c>
      <c r="O201" s="133">
        <f t="shared" ca="1" si="174"/>
        <v>0</v>
      </c>
      <c r="P201" s="133">
        <f t="shared" ca="1" si="174"/>
        <v>0</v>
      </c>
      <c r="Q201" s="133">
        <f t="shared" ca="1" si="174"/>
        <v>0</v>
      </c>
      <c r="R201" s="133">
        <f t="shared" ca="1" si="174"/>
        <v>0</v>
      </c>
      <c r="S201" s="133">
        <f t="shared" ca="1" si="174"/>
        <v>0</v>
      </c>
      <c r="T201" s="133">
        <f t="shared" ca="1" si="174"/>
        <v>0</v>
      </c>
      <c r="U201" s="133">
        <f t="shared" ca="1" si="174"/>
        <v>0</v>
      </c>
      <c r="V201" s="133">
        <f t="shared" ca="1" si="174"/>
        <v>0</v>
      </c>
      <c r="W201" s="133">
        <f t="shared" ca="1" si="174"/>
        <v>0</v>
      </c>
      <c r="X201" s="133">
        <f t="shared" ca="1" si="174"/>
        <v>0</v>
      </c>
      <c r="Y201" s="133">
        <f t="shared" ca="1" si="174"/>
        <v>0</v>
      </c>
      <c r="Z201" s="133">
        <f t="shared" ca="1" si="174"/>
        <v>0</v>
      </c>
      <c r="AA201" s="133">
        <f t="shared" ca="1" si="174"/>
        <v>0</v>
      </c>
      <c r="AB201" s="133">
        <f t="shared" ca="1" si="174"/>
        <v>0</v>
      </c>
      <c r="AC201" s="133">
        <f t="shared" ca="1" si="174"/>
        <v>0</v>
      </c>
      <c r="AD201" s="133">
        <f t="shared" ca="1" si="174"/>
        <v>0</v>
      </c>
      <c r="AE201" s="133">
        <f t="shared" ca="1" si="174"/>
        <v>0</v>
      </c>
      <c r="AF201" s="133">
        <f t="shared" ca="1" si="174"/>
        <v>0</v>
      </c>
      <c r="AG201" s="133">
        <f t="shared" ca="1" si="174"/>
        <v>0</v>
      </c>
      <c r="AH201" s="133">
        <f t="shared" ca="1" si="174"/>
        <v>0</v>
      </c>
      <c r="AI201" s="133">
        <f t="shared" ca="1" si="174"/>
        <v>0</v>
      </c>
      <c r="AJ201" s="133">
        <f t="shared" ca="1" si="174"/>
        <v>0</v>
      </c>
      <c r="AK201" s="133">
        <f t="shared" ca="1" si="174"/>
        <v>0</v>
      </c>
      <c r="AL201" s="133">
        <f t="shared" ca="1" si="174"/>
        <v>0</v>
      </c>
      <c r="AM201" s="133">
        <f t="shared" ca="1" si="174"/>
        <v>0</v>
      </c>
      <c r="AN201" s="133">
        <f t="shared" ca="1" si="174"/>
        <v>0</v>
      </c>
      <c r="AO201" s="133">
        <f t="shared" ca="1" si="174"/>
        <v>0</v>
      </c>
      <c r="AP201" s="133">
        <f t="shared" ca="1" si="174"/>
        <v>0</v>
      </c>
      <c r="AQ201" s="133">
        <f t="shared" ref="AQ201:BH201" ca="1" si="175">IFERROR(AQ148/AQ$165,0)</f>
        <v>0</v>
      </c>
      <c r="AR201" s="133">
        <f t="shared" ca="1" si="175"/>
        <v>0</v>
      </c>
      <c r="AS201" s="133">
        <f t="shared" ca="1" si="175"/>
        <v>0</v>
      </c>
      <c r="AT201" s="133">
        <f t="shared" ca="1" si="175"/>
        <v>0</v>
      </c>
      <c r="AU201" s="133">
        <f t="shared" ca="1" si="175"/>
        <v>0</v>
      </c>
      <c r="AV201" s="133">
        <f t="shared" ca="1" si="175"/>
        <v>0</v>
      </c>
      <c r="AW201" s="133">
        <f t="shared" ca="1" si="175"/>
        <v>0</v>
      </c>
      <c r="AX201" s="133">
        <f t="shared" ca="1" si="175"/>
        <v>0</v>
      </c>
      <c r="AY201" s="133">
        <f t="shared" ca="1" si="175"/>
        <v>0</v>
      </c>
      <c r="AZ201" s="133">
        <f t="shared" ca="1" si="175"/>
        <v>0</v>
      </c>
      <c r="BA201" s="133">
        <f t="shared" ca="1" si="175"/>
        <v>0</v>
      </c>
      <c r="BB201" s="133">
        <f t="shared" ca="1" si="175"/>
        <v>0</v>
      </c>
      <c r="BC201" s="133">
        <f t="shared" ca="1" si="175"/>
        <v>0</v>
      </c>
      <c r="BD201" s="133">
        <f t="shared" ca="1" si="175"/>
        <v>0</v>
      </c>
      <c r="BE201" s="133">
        <f t="shared" ca="1" si="175"/>
        <v>0</v>
      </c>
      <c r="BF201" s="133">
        <f t="shared" ca="1" si="175"/>
        <v>0</v>
      </c>
      <c r="BG201" s="133">
        <f t="shared" ca="1" si="175"/>
        <v>0</v>
      </c>
      <c r="BH201" s="133">
        <f t="shared" ca="1" si="175"/>
        <v>0</v>
      </c>
    </row>
    <row r="202" spans="1:60">
      <c r="A202" s="104"/>
      <c r="B202" s="104"/>
      <c r="C202" s="104">
        <v>105</v>
      </c>
      <c r="D202" s="104"/>
      <c r="E202" s="104" t="str">
        <f ca="1">OFFSET('Impact Inputs'!A$6,C202,0)</f>
        <v>Impact 36</v>
      </c>
      <c r="F202" s="104" t="str">
        <f ca="1">OFFSET('Impact Inputs'!C$6,C202,0)</f>
        <v>-</v>
      </c>
      <c r="G202" s="104"/>
      <c r="H202" s="104"/>
      <c r="I202" s="104"/>
      <c r="J202" s="104"/>
      <c r="K202" s="133">
        <f t="shared" ref="K202:AP202" ca="1" si="176">IFERROR(K149/K$165,0)</f>
        <v>0</v>
      </c>
      <c r="L202" s="133">
        <f t="shared" ca="1" si="176"/>
        <v>0</v>
      </c>
      <c r="M202" s="133">
        <f t="shared" ca="1" si="176"/>
        <v>0</v>
      </c>
      <c r="N202" s="133">
        <f t="shared" ca="1" si="176"/>
        <v>0</v>
      </c>
      <c r="O202" s="133">
        <f t="shared" ca="1" si="176"/>
        <v>0</v>
      </c>
      <c r="P202" s="133">
        <f t="shared" ca="1" si="176"/>
        <v>0</v>
      </c>
      <c r="Q202" s="133">
        <f t="shared" ca="1" si="176"/>
        <v>0</v>
      </c>
      <c r="R202" s="133">
        <f t="shared" ca="1" si="176"/>
        <v>0</v>
      </c>
      <c r="S202" s="133">
        <f t="shared" ca="1" si="176"/>
        <v>0</v>
      </c>
      <c r="T202" s="133">
        <f t="shared" ca="1" si="176"/>
        <v>0</v>
      </c>
      <c r="U202" s="133">
        <f t="shared" ca="1" si="176"/>
        <v>0</v>
      </c>
      <c r="V202" s="133">
        <f t="shared" ca="1" si="176"/>
        <v>0</v>
      </c>
      <c r="W202" s="133">
        <f t="shared" ca="1" si="176"/>
        <v>0</v>
      </c>
      <c r="X202" s="133">
        <f t="shared" ca="1" si="176"/>
        <v>0</v>
      </c>
      <c r="Y202" s="133">
        <f t="shared" ca="1" si="176"/>
        <v>0</v>
      </c>
      <c r="Z202" s="133">
        <f t="shared" ca="1" si="176"/>
        <v>0</v>
      </c>
      <c r="AA202" s="133">
        <f t="shared" ca="1" si="176"/>
        <v>0</v>
      </c>
      <c r="AB202" s="133">
        <f t="shared" ca="1" si="176"/>
        <v>0</v>
      </c>
      <c r="AC202" s="133">
        <f t="shared" ca="1" si="176"/>
        <v>0</v>
      </c>
      <c r="AD202" s="133">
        <f t="shared" ca="1" si="176"/>
        <v>0</v>
      </c>
      <c r="AE202" s="133">
        <f t="shared" ca="1" si="176"/>
        <v>0</v>
      </c>
      <c r="AF202" s="133">
        <f t="shared" ca="1" si="176"/>
        <v>0</v>
      </c>
      <c r="AG202" s="133">
        <f t="shared" ca="1" si="176"/>
        <v>0</v>
      </c>
      <c r="AH202" s="133">
        <f t="shared" ca="1" si="176"/>
        <v>0</v>
      </c>
      <c r="AI202" s="133">
        <f t="shared" ca="1" si="176"/>
        <v>0</v>
      </c>
      <c r="AJ202" s="133">
        <f t="shared" ca="1" si="176"/>
        <v>0</v>
      </c>
      <c r="AK202" s="133">
        <f t="shared" ca="1" si="176"/>
        <v>0</v>
      </c>
      <c r="AL202" s="133">
        <f t="shared" ca="1" si="176"/>
        <v>0</v>
      </c>
      <c r="AM202" s="133">
        <f t="shared" ca="1" si="176"/>
        <v>0</v>
      </c>
      <c r="AN202" s="133">
        <f t="shared" ca="1" si="176"/>
        <v>0</v>
      </c>
      <c r="AO202" s="133">
        <f t="shared" ca="1" si="176"/>
        <v>0</v>
      </c>
      <c r="AP202" s="133">
        <f t="shared" ca="1" si="176"/>
        <v>0</v>
      </c>
      <c r="AQ202" s="133">
        <f t="shared" ref="AQ202:BH202" ca="1" si="177">IFERROR(AQ149/AQ$165,0)</f>
        <v>0</v>
      </c>
      <c r="AR202" s="133">
        <f t="shared" ca="1" si="177"/>
        <v>0</v>
      </c>
      <c r="AS202" s="133">
        <f t="shared" ca="1" si="177"/>
        <v>0</v>
      </c>
      <c r="AT202" s="133">
        <f t="shared" ca="1" si="177"/>
        <v>0</v>
      </c>
      <c r="AU202" s="133">
        <f t="shared" ca="1" si="177"/>
        <v>0</v>
      </c>
      <c r="AV202" s="133">
        <f t="shared" ca="1" si="177"/>
        <v>0</v>
      </c>
      <c r="AW202" s="133">
        <f t="shared" ca="1" si="177"/>
        <v>0</v>
      </c>
      <c r="AX202" s="133">
        <f t="shared" ca="1" si="177"/>
        <v>0</v>
      </c>
      <c r="AY202" s="133">
        <f t="shared" ca="1" si="177"/>
        <v>0</v>
      </c>
      <c r="AZ202" s="133">
        <f t="shared" ca="1" si="177"/>
        <v>0</v>
      </c>
      <c r="BA202" s="133">
        <f t="shared" ca="1" si="177"/>
        <v>0</v>
      </c>
      <c r="BB202" s="133">
        <f t="shared" ca="1" si="177"/>
        <v>0</v>
      </c>
      <c r="BC202" s="133">
        <f t="shared" ca="1" si="177"/>
        <v>0</v>
      </c>
      <c r="BD202" s="133">
        <f t="shared" ca="1" si="177"/>
        <v>0</v>
      </c>
      <c r="BE202" s="133">
        <f t="shared" ca="1" si="177"/>
        <v>0</v>
      </c>
      <c r="BF202" s="133">
        <f t="shared" ca="1" si="177"/>
        <v>0</v>
      </c>
      <c r="BG202" s="133">
        <f t="shared" ca="1" si="177"/>
        <v>0</v>
      </c>
      <c r="BH202" s="133">
        <f t="shared" ca="1" si="177"/>
        <v>0</v>
      </c>
    </row>
    <row r="203" spans="1:60">
      <c r="A203" s="104"/>
      <c r="B203" s="104"/>
      <c r="C203" s="106">
        <v>108</v>
      </c>
      <c r="D203" s="104"/>
      <c r="E203" s="104" t="str">
        <f ca="1">OFFSET('Impact Inputs'!A$6,C203,0)</f>
        <v>Impact 37</v>
      </c>
      <c r="F203" s="104" t="str">
        <f ca="1">OFFSET('Impact Inputs'!C$6,C203,0)</f>
        <v>-</v>
      </c>
      <c r="G203" s="104"/>
      <c r="H203" s="104"/>
      <c r="I203" s="104"/>
      <c r="J203" s="104"/>
      <c r="K203" s="133">
        <f t="shared" ref="K203:AP203" ca="1" si="178">IFERROR(K150/K$165,0)</f>
        <v>0</v>
      </c>
      <c r="L203" s="133">
        <f t="shared" ca="1" si="178"/>
        <v>0</v>
      </c>
      <c r="M203" s="133">
        <f t="shared" ca="1" si="178"/>
        <v>0</v>
      </c>
      <c r="N203" s="133">
        <f t="shared" ca="1" si="178"/>
        <v>0</v>
      </c>
      <c r="O203" s="133">
        <f t="shared" ca="1" si="178"/>
        <v>0</v>
      </c>
      <c r="P203" s="133">
        <f t="shared" ca="1" si="178"/>
        <v>0</v>
      </c>
      <c r="Q203" s="133">
        <f t="shared" ca="1" si="178"/>
        <v>0</v>
      </c>
      <c r="R203" s="133">
        <f t="shared" ca="1" si="178"/>
        <v>0</v>
      </c>
      <c r="S203" s="133">
        <f t="shared" ca="1" si="178"/>
        <v>0</v>
      </c>
      <c r="T203" s="133">
        <f t="shared" ca="1" si="178"/>
        <v>0</v>
      </c>
      <c r="U203" s="133">
        <f t="shared" ca="1" si="178"/>
        <v>0</v>
      </c>
      <c r="V203" s="133">
        <f t="shared" ca="1" si="178"/>
        <v>0</v>
      </c>
      <c r="W203" s="133">
        <f t="shared" ca="1" si="178"/>
        <v>0</v>
      </c>
      <c r="X203" s="133">
        <f t="shared" ca="1" si="178"/>
        <v>0</v>
      </c>
      <c r="Y203" s="133">
        <f t="shared" ca="1" si="178"/>
        <v>0</v>
      </c>
      <c r="Z203" s="133">
        <f t="shared" ca="1" si="178"/>
        <v>0</v>
      </c>
      <c r="AA203" s="133">
        <f t="shared" ca="1" si="178"/>
        <v>0</v>
      </c>
      <c r="AB203" s="133">
        <f t="shared" ca="1" si="178"/>
        <v>0</v>
      </c>
      <c r="AC203" s="133">
        <f t="shared" ca="1" si="178"/>
        <v>0</v>
      </c>
      <c r="AD203" s="133">
        <f t="shared" ca="1" si="178"/>
        <v>0</v>
      </c>
      <c r="AE203" s="133">
        <f t="shared" ca="1" si="178"/>
        <v>0</v>
      </c>
      <c r="AF203" s="133">
        <f t="shared" ca="1" si="178"/>
        <v>0</v>
      </c>
      <c r="AG203" s="133">
        <f t="shared" ca="1" si="178"/>
        <v>0</v>
      </c>
      <c r="AH203" s="133">
        <f t="shared" ca="1" si="178"/>
        <v>0</v>
      </c>
      <c r="AI203" s="133">
        <f t="shared" ca="1" si="178"/>
        <v>0</v>
      </c>
      <c r="AJ203" s="133">
        <f t="shared" ca="1" si="178"/>
        <v>0</v>
      </c>
      <c r="AK203" s="133">
        <f t="shared" ca="1" si="178"/>
        <v>0</v>
      </c>
      <c r="AL203" s="133">
        <f t="shared" ca="1" si="178"/>
        <v>0</v>
      </c>
      <c r="AM203" s="133">
        <f t="shared" ca="1" si="178"/>
        <v>0</v>
      </c>
      <c r="AN203" s="133">
        <f t="shared" ca="1" si="178"/>
        <v>0</v>
      </c>
      <c r="AO203" s="133">
        <f t="shared" ca="1" si="178"/>
        <v>0</v>
      </c>
      <c r="AP203" s="133">
        <f t="shared" ca="1" si="178"/>
        <v>0</v>
      </c>
      <c r="AQ203" s="133">
        <f t="shared" ref="AQ203:BH203" ca="1" si="179">IFERROR(AQ150/AQ$165,0)</f>
        <v>0</v>
      </c>
      <c r="AR203" s="133">
        <f t="shared" ca="1" si="179"/>
        <v>0</v>
      </c>
      <c r="AS203" s="133">
        <f t="shared" ca="1" si="179"/>
        <v>0</v>
      </c>
      <c r="AT203" s="133">
        <f t="shared" ca="1" si="179"/>
        <v>0</v>
      </c>
      <c r="AU203" s="133">
        <f t="shared" ca="1" si="179"/>
        <v>0</v>
      </c>
      <c r="AV203" s="133">
        <f t="shared" ca="1" si="179"/>
        <v>0</v>
      </c>
      <c r="AW203" s="133">
        <f t="shared" ca="1" si="179"/>
        <v>0</v>
      </c>
      <c r="AX203" s="133">
        <f t="shared" ca="1" si="179"/>
        <v>0</v>
      </c>
      <c r="AY203" s="133">
        <f t="shared" ca="1" si="179"/>
        <v>0</v>
      </c>
      <c r="AZ203" s="133">
        <f t="shared" ca="1" si="179"/>
        <v>0</v>
      </c>
      <c r="BA203" s="133">
        <f t="shared" ca="1" si="179"/>
        <v>0</v>
      </c>
      <c r="BB203" s="133">
        <f t="shared" ca="1" si="179"/>
        <v>0</v>
      </c>
      <c r="BC203" s="133">
        <f t="shared" ca="1" si="179"/>
        <v>0</v>
      </c>
      <c r="BD203" s="133">
        <f t="shared" ca="1" si="179"/>
        <v>0</v>
      </c>
      <c r="BE203" s="133">
        <f t="shared" ca="1" si="179"/>
        <v>0</v>
      </c>
      <c r="BF203" s="133">
        <f t="shared" ca="1" si="179"/>
        <v>0</v>
      </c>
      <c r="BG203" s="133">
        <f t="shared" ca="1" si="179"/>
        <v>0</v>
      </c>
      <c r="BH203" s="133">
        <f t="shared" ca="1" si="179"/>
        <v>0</v>
      </c>
    </row>
    <row r="204" spans="1:60">
      <c r="A204" s="104"/>
      <c r="B204" s="104"/>
      <c r="C204" s="104">
        <v>111</v>
      </c>
      <c r="D204" s="104"/>
      <c r="E204" s="104" t="str">
        <f ca="1">OFFSET('Impact Inputs'!A$6,C204,0)</f>
        <v>Impact 38</v>
      </c>
      <c r="F204" s="104" t="str">
        <f ca="1">OFFSET('Impact Inputs'!C$6,C204,0)</f>
        <v>-</v>
      </c>
      <c r="G204" s="104"/>
      <c r="H204" s="104"/>
      <c r="I204" s="104"/>
      <c r="J204" s="104"/>
      <c r="K204" s="133">
        <f t="shared" ref="K204:AP204" ca="1" si="180">IFERROR(K151/K$165,0)</f>
        <v>0</v>
      </c>
      <c r="L204" s="133">
        <f t="shared" ca="1" si="180"/>
        <v>0</v>
      </c>
      <c r="M204" s="133">
        <f t="shared" ca="1" si="180"/>
        <v>0</v>
      </c>
      <c r="N204" s="133">
        <f t="shared" ca="1" si="180"/>
        <v>0</v>
      </c>
      <c r="O204" s="133">
        <f t="shared" ca="1" si="180"/>
        <v>0</v>
      </c>
      <c r="P204" s="133">
        <f t="shared" ca="1" si="180"/>
        <v>0</v>
      </c>
      <c r="Q204" s="133">
        <f t="shared" ca="1" si="180"/>
        <v>0</v>
      </c>
      <c r="R204" s="133">
        <f t="shared" ca="1" si="180"/>
        <v>0</v>
      </c>
      <c r="S204" s="133">
        <f t="shared" ca="1" si="180"/>
        <v>0</v>
      </c>
      <c r="T204" s="133">
        <f t="shared" ca="1" si="180"/>
        <v>0</v>
      </c>
      <c r="U204" s="133">
        <f t="shared" ca="1" si="180"/>
        <v>0</v>
      </c>
      <c r="V204" s="133">
        <f t="shared" ca="1" si="180"/>
        <v>0</v>
      </c>
      <c r="W204" s="133">
        <f t="shared" ca="1" si="180"/>
        <v>0</v>
      </c>
      <c r="X204" s="133">
        <f t="shared" ca="1" si="180"/>
        <v>0</v>
      </c>
      <c r="Y204" s="133">
        <f t="shared" ca="1" si="180"/>
        <v>0</v>
      </c>
      <c r="Z204" s="133">
        <f t="shared" ca="1" si="180"/>
        <v>0</v>
      </c>
      <c r="AA204" s="133">
        <f t="shared" ca="1" si="180"/>
        <v>0</v>
      </c>
      <c r="AB204" s="133">
        <f t="shared" ca="1" si="180"/>
        <v>0</v>
      </c>
      <c r="AC204" s="133">
        <f t="shared" ca="1" si="180"/>
        <v>0</v>
      </c>
      <c r="AD204" s="133">
        <f t="shared" ca="1" si="180"/>
        <v>0</v>
      </c>
      <c r="AE204" s="133">
        <f t="shared" ca="1" si="180"/>
        <v>0</v>
      </c>
      <c r="AF204" s="133">
        <f t="shared" ca="1" si="180"/>
        <v>0</v>
      </c>
      <c r="AG204" s="133">
        <f t="shared" ca="1" si="180"/>
        <v>0</v>
      </c>
      <c r="AH204" s="133">
        <f t="shared" ca="1" si="180"/>
        <v>0</v>
      </c>
      <c r="AI204" s="133">
        <f t="shared" ca="1" si="180"/>
        <v>0</v>
      </c>
      <c r="AJ204" s="133">
        <f t="shared" ca="1" si="180"/>
        <v>0</v>
      </c>
      <c r="AK204" s="133">
        <f t="shared" ca="1" si="180"/>
        <v>0</v>
      </c>
      <c r="AL204" s="133">
        <f t="shared" ca="1" si="180"/>
        <v>0</v>
      </c>
      <c r="AM204" s="133">
        <f t="shared" ca="1" si="180"/>
        <v>0</v>
      </c>
      <c r="AN204" s="133">
        <f t="shared" ca="1" si="180"/>
        <v>0</v>
      </c>
      <c r="AO204" s="133">
        <f t="shared" ca="1" si="180"/>
        <v>0</v>
      </c>
      <c r="AP204" s="133">
        <f t="shared" ca="1" si="180"/>
        <v>0</v>
      </c>
      <c r="AQ204" s="133">
        <f t="shared" ref="AQ204:BH204" ca="1" si="181">IFERROR(AQ151/AQ$165,0)</f>
        <v>0</v>
      </c>
      <c r="AR204" s="133">
        <f t="shared" ca="1" si="181"/>
        <v>0</v>
      </c>
      <c r="AS204" s="133">
        <f t="shared" ca="1" si="181"/>
        <v>0</v>
      </c>
      <c r="AT204" s="133">
        <f t="shared" ca="1" si="181"/>
        <v>0</v>
      </c>
      <c r="AU204" s="133">
        <f t="shared" ca="1" si="181"/>
        <v>0</v>
      </c>
      <c r="AV204" s="133">
        <f t="shared" ca="1" si="181"/>
        <v>0</v>
      </c>
      <c r="AW204" s="133">
        <f t="shared" ca="1" si="181"/>
        <v>0</v>
      </c>
      <c r="AX204" s="133">
        <f t="shared" ca="1" si="181"/>
        <v>0</v>
      </c>
      <c r="AY204" s="133">
        <f t="shared" ca="1" si="181"/>
        <v>0</v>
      </c>
      <c r="AZ204" s="133">
        <f t="shared" ca="1" si="181"/>
        <v>0</v>
      </c>
      <c r="BA204" s="133">
        <f t="shared" ca="1" si="181"/>
        <v>0</v>
      </c>
      <c r="BB204" s="133">
        <f t="shared" ca="1" si="181"/>
        <v>0</v>
      </c>
      <c r="BC204" s="133">
        <f t="shared" ca="1" si="181"/>
        <v>0</v>
      </c>
      <c r="BD204" s="133">
        <f t="shared" ca="1" si="181"/>
        <v>0</v>
      </c>
      <c r="BE204" s="133">
        <f t="shared" ca="1" si="181"/>
        <v>0</v>
      </c>
      <c r="BF204" s="133">
        <f t="shared" ca="1" si="181"/>
        <v>0</v>
      </c>
      <c r="BG204" s="133">
        <f t="shared" ca="1" si="181"/>
        <v>0</v>
      </c>
      <c r="BH204" s="133">
        <f t="shared" ca="1" si="181"/>
        <v>0</v>
      </c>
    </row>
    <row r="205" spans="1:60">
      <c r="A205" s="104"/>
      <c r="B205" s="104"/>
      <c r="C205" s="106">
        <v>114</v>
      </c>
      <c r="D205" s="104"/>
      <c r="E205" s="104" t="str">
        <f ca="1">OFFSET('Impact Inputs'!A$6,C205,0)</f>
        <v>Impact 39</v>
      </c>
      <c r="F205" s="104" t="str">
        <f ca="1">OFFSET('Impact Inputs'!C$6,C205,0)</f>
        <v>-</v>
      </c>
      <c r="G205" s="104"/>
      <c r="H205" s="104"/>
      <c r="I205" s="104"/>
      <c r="J205" s="104"/>
      <c r="K205" s="133">
        <f t="shared" ref="K205:AP205" ca="1" si="182">IFERROR(K152/K$165,0)</f>
        <v>0</v>
      </c>
      <c r="L205" s="133">
        <f t="shared" ca="1" si="182"/>
        <v>0</v>
      </c>
      <c r="M205" s="133">
        <f t="shared" ca="1" si="182"/>
        <v>0</v>
      </c>
      <c r="N205" s="133">
        <f t="shared" ca="1" si="182"/>
        <v>0</v>
      </c>
      <c r="O205" s="133">
        <f t="shared" ca="1" si="182"/>
        <v>0</v>
      </c>
      <c r="P205" s="133">
        <f t="shared" ca="1" si="182"/>
        <v>0</v>
      </c>
      <c r="Q205" s="133">
        <f t="shared" ca="1" si="182"/>
        <v>0</v>
      </c>
      <c r="R205" s="133">
        <f t="shared" ca="1" si="182"/>
        <v>0</v>
      </c>
      <c r="S205" s="133">
        <f t="shared" ca="1" si="182"/>
        <v>0</v>
      </c>
      <c r="T205" s="133">
        <f t="shared" ca="1" si="182"/>
        <v>0</v>
      </c>
      <c r="U205" s="133">
        <f t="shared" ca="1" si="182"/>
        <v>0</v>
      </c>
      <c r="V205" s="133">
        <f t="shared" ca="1" si="182"/>
        <v>0</v>
      </c>
      <c r="W205" s="133">
        <f t="shared" ca="1" si="182"/>
        <v>0</v>
      </c>
      <c r="X205" s="133">
        <f t="shared" ca="1" si="182"/>
        <v>0</v>
      </c>
      <c r="Y205" s="133">
        <f t="shared" ca="1" si="182"/>
        <v>0</v>
      </c>
      <c r="Z205" s="133">
        <f t="shared" ca="1" si="182"/>
        <v>0</v>
      </c>
      <c r="AA205" s="133">
        <f t="shared" ca="1" si="182"/>
        <v>0</v>
      </c>
      <c r="AB205" s="133">
        <f t="shared" ca="1" si="182"/>
        <v>0</v>
      </c>
      <c r="AC205" s="133">
        <f t="shared" ca="1" si="182"/>
        <v>0</v>
      </c>
      <c r="AD205" s="133">
        <f t="shared" ca="1" si="182"/>
        <v>0</v>
      </c>
      <c r="AE205" s="133">
        <f t="shared" ca="1" si="182"/>
        <v>0</v>
      </c>
      <c r="AF205" s="133">
        <f t="shared" ca="1" si="182"/>
        <v>0</v>
      </c>
      <c r="AG205" s="133">
        <f t="shared" ca="1" si="182"/>
        <v>0</v>
      </c>
      <c r="AH205" s="133">
        <f t="shared" ca="1" si="182"/>
        <v>0</v>
      </c>
      <c r="AI205" s="133">
        <f t="shared" ca="1" si="182"/>
        <v>0</v>
      </c>
      <c r="AJ205" s="133">
        <f t="shared" ca="1" si="182"/>
        <v>0</v>
      </c>
      <c r="AK205" s="133">
        <f t="shared" ca="1" si="182"/>
        <v>0</v>
      </c>
      <c r="AL205" s="133">
        <f t="shared" ca="1" si="182"/>
        <v>0</v>
      </c>
      <c r="AM205" s="133">
        <f t="shared" ca="1" si="182"/>
        <v>0</v>
      </c>
      <c r="AN205" s="133">
        <f t="shared" ca="1" si="182"/>
        <v>0</v>
      </c>
      <c r="AO205" s="133">
        <f t="shared" ca="1" si="182"/>
        <v>0</v>
      </c>
      <c r="AP205" s="133">
        <f t="shared" ca="1" si="182"/>
        <v>0</v>
      </c>
      <c r="AQ205" s="133">
        <f t="shared" ref="AQ205:BH205" ca="1" si="183">IFERROR(AQ152/AQ$165,0)</f>
        <v>0</v>
      </c>
      <c r="AR205" s="133">
        <f t="shared" ca="1" si="183"/>
        <v>0</v>
      </c>
      <c r="AS205" s="133">
        <f t="shared" ca="1" si="183"/>
        <v>0</v>
      </c>
      <c r="AT205" s="133">
        <f t="shared" ca="1" si="183"/>
        <v>0</v>
      </c>
      <c r="AU205" s="133">
        <f t="shared" ca="1" si="183"/>
        <v>0</v>
      </c>
      <c r="AV205" s="133">
        <f t="shared" ca="1" si="183"/>
        <v>0</v>
      </c>
      <c r="AW205" s="133">
        <f t="shared" ca="1" si="183"/>
        <v>0</v>
      </c>
      <c r="AX205" s="133">
        <f t="shared" ca="1" si="183"/>
        <v>0</v>
      </c>
      <c r="AY205" s="133">
        <f t="shared" ca="1" si="183"/>
        <v>0</v>
      </c>
      <c r="AZ205" s="133">
        <f t="shared" ca="1" si="183"/>
        <v>0</v>
      </c>
      <c r="BA205" s="133">
        <f t="shared" ca="1" si="183"/>
        <v>0</v>
      </c>
      <c r="BB205" s="133">
        <f t="shared" ca="1" si="183"/>
        <v>0</v>
      </c>
      <c r="BC205" s="133">
        <f t="shared" ca="1" si="183"/>
        <v>0</v>
      </c>
      <c r="BD205" s="133">
        <f t="shared" ca="1" si="183"/>
        <v>0</v>
      </c>
      <c r="BE205" s="133">
        <f t="shared" ca="1" si="183"/>
        <v>0</v>
      </c>
      <c r="BF205" s="133">
        <f t="shared" ca="1" si="183"/>
        <v>0</v>
      </c>
      <c r="BG205" s="133">
        <f t="shared" ca="1" si="183"/>
        <v>0</v>
      </c>
      <c r="BH205" s="133">
        <f t="shared" ca="1" si="183"/>
        <v>0</v>
      </c>
    </row>
    <row r="206" spans="1:60">
      <c r="A206" s="104"/>
      <c r="B206" s="104"/>
      <c r="C206" s="104">
        <v>117</v>
      </c>
      <c r="D206" s="104"/>
      <c r="E206" s="104" t="str">
        <f ca="1">OFFSET('Impact Inputs'!A$6,C206,0)</f>
        <v>Impact 40</v>
      </c>
      <c r="F206" s="104" t="str">
        <f ca="1">OFFSET('Impact Inputs'!C$6,C206,0)</f>
        <v>-</v>
      </c>
      <c r="G206" s="104"/>
      <c r="H206" s="104"/>
      <c r="I206" s="104"/>
      <c r="J206" s="104"/>
      <c r="K206" s="133">
        <f t="shared" ref="K206:AP206" ca="1" si="184">IFERROR(K153/K$165,0)</f>
        <v>0</v>
      </c>
      <c r="L206" s="133">
        <f t="shared" ca="1" si="184"/>
        <v>0</v>
      </c>
      <c r="M206" s="133">
        <f t="shared" ca="1" si="184"/>
        <v>0</v>
      </c>
      <c r="N206" s="133">
        <f t="shared" ca="1" si="184"/>
        <v>0</v>
      </c>
      <c r="O206" s="133">
        <f t="shared" ca="1" si="184"/>
        <v>0</v>
      </c>
      <c r="P206" s="133">
        <f t="shared" ca="1" si="184"/>
        <v>0</v>
      </c>
      <c r="Q206" s="133">
        <f t="shared" ca="1" si="184"/>
        <v>0</v>
      </c>
      <c r="R206" s="133">
        <f t="shared" ca="1" si="184"/>
        <v>0</v>
      </c>
      <c r="S206" s="133">
        <f t="shared" ca="1" si="184"/>
        <v>0</v>
      </c>
      <c r="T206" s="133">
        <f t="shared" ca="1" si="184"/>
        <v>0</v>
      </c>
      <c r="U206" s="133">
        <f t="shared" ca="1" si="184"/>
        <v>0</v>
      </c>
      <c r="V206" s="133">
        <f t="shared" ca="1" si="184"/>
        <v>0</v>
      </c>
      <c r="W206" s="133">
        <f t="shared" ca="1" si="184"/>
        <v>0</v>
      </c>
      <c r="X206" s="133">
        <f t="shared" ca="1" si="184"/>
        <v>0</v>
      </c>
      <c r="Y206" s="133">
        <f t="shared" ca="1" si="184"/>
        <v>0</v>
      </c>
      <c r="Z206" s="133">
        <f t="shared" ca="1" si="184"/>
        <v>0</v>
      </c>
      <c r="AA206" s="133">
        <f t="shared" ca="1" si="184"/>
        <v>0</v>
      </c>
      <c r="AB206" s="133">
        <f t="shared" ca="1" si="184"/>
        <v>0</v>
      </c>
      <c r="AC206" s="133">
        <f t="shared" ca="1" si="184"/>
        <v>0</v>
      </c>
      <c r="AD206" s="133">
        <f t="shared" ca="1" si="184"/>
        <v>0</v>
      </c>
      <c r="AE206" s="133">
        <f t="shared" ca="1" si="184"/>
        <v>0</v>
      </c>
      <c r="AF206" s="133">
        <f t="shared" ca="1" si="184"/>
        <v>0</v>
      </c>
      <c r="AG206" s="133">
        <f t="shared" ca="1" si="184"/>
        <v>0</v>
      </c>
      <c r="AH206" s="133">
        <f t="shared" ca="1" si="184"/>
        <v>0</v>
      </c>
      <c r="AI206" s="133">
        <f t="shared" ca="1" si="184"/>
        <v>0</v>
      </c>
      <c r="AJ206" s="133">
        <f t="shared" ca="1" si="184"/>
        <v>0</v>
      </c>
      <c r="AK206" s="133">
        <f t="shared" ca="1" si="184"/>
        <v>0</v>
      </c>
      <c r="AL206" s="133">
        <f t="shared" ca="1" si="184"/>
        <v>0</v>
      </c>
      <c r="AM206" s="133">
        <f t="shared" ca="1" si="184"/>
        <v>0</v>
      </c>
      <c r="AN206" s="133">
        <f t="shared" ca="1" si="184"/>
        <v>0</v>
      </c>
      <c r="AO206" s="133">
        <f t="shared" ca="1" si="184"/>
        <v>0</v>
      </c>
      <c r="AP206" s="133">
        <f t="shared" ca="1" si="184"/>
        <v>0</v>
      </c>
      <c r="AQ206" s="133">
        <f t="shared" ref="AQ206:BH206" ca="1" si="185">IFERROR(AQ153/AQ$165,0)</f>
        <v>0</v>
      </c>
      <c r="AR206" s="133">
        <f t="shared" ca="1" si="185"/>
        <v>0</v>
      </c>
      <c r="AS206" s="133">
        <f t="shared" ca="1" si="185"/>
        <v>0</v>
      </c>
      <c r="AT206" s="133">
        <f t="shared" ca="1" si="185"/>
        <v>0</v>
      </c>
      <c r="AU206" s="133">
        <f t="shared" ca="1" si="185"/>
        <v>0</v>
      </c>
      <c r="AV206" s="133">
        <f t="shared" ca="1" si="185"/>
        <v>0</v>
      </c>
      <c r="AW206" s="133">
        <f t="shared" ca="1" si="185"/>
        <v>0</v>
      </c>
      <c r="AX206" s="133">
        <f t="shared" ca="1" si="185"/>
        <v>0</v>
      </c>
      <c r="AY206" s="133">
        <f t="shared" ca="1" si="185"/>
        <v>0</v>
      </c>
      <c r="AZ206" s="133">
        <f t="shared" ca="1" si="185"/>
        <v>0</v>
      </c>
      <c r="BA206" s="133">
        <f t="shared" ca="1" si="185"/>
        <v>0</v>
      </c>
      <c r="BB206" s="133">
        <f t="shared" ca="1" si="185"/>
        <v>0</v>
      </c>
      <c r="BC206" s="133">
        <f t="shared" ca="1" si="185"/>
        <v>0</v>
      </c>
      <c r="BD206" s="133">
        <f t="shared" ca="1" si="185"/>
        <v>0</v>
      </c>
      <c r="BE206" s="133">
        <f t="shared" ca="1" si="185"/>
        <v>0</v>
      </c>
      <c r="BF206" s="133">
        <f t="shared" ca="1" si="185"/>
        <v>0</v>
      </c>
      <c r="BG206" s="133">
        <f t="shared" ca="1" si="185"/>
        <v>0</v>
      </c>
      <c r="BH206" s="133">
        <f t="shared" ca="1" si="185"/>
        <v>0</v>
      </c>
    </row>
    <row r="207" spans="1:60">
      <c r="A207" s="104"/>
      <c r="B207" s="104"/>
      <c r="C207" s="106">
        <v>120</v>
      </c>
      <c r="D207" s="104"/>
      <c r="E207" s="104" t="str">
        <f ca="1">OFFSET('Impact Inputs'!A$6,C207,0)</f>
        <v>Impact 41</v>
      </c>
      <c r="F207" s="104" t="str">
        <f ca="1">OFFSET('Impact Inputs'!C$6,C207,0)</f>
        <v>-</v>
      </c>
      <c r="G207" s="104"/>
      <c r="H207" s="104"/>
      <c r="I207" s="104"/>
      <c r="J207" s="104"/>
      <c r="K207" s="133">
        <f t="shared" ref="K207:AP207" ca="1" si="186">IFERROR(K154/K$165,0)</f>
        <v>0</v>
      </c>
      <c r="L207" s="133">
        <f t="shared" ca="1" si="186"/>
        <v>0</v>
      </c>
      <c r="M207" s="133">
        <f t="shared" ca="1" si="186"/>
        <v>0</v>
      </c>
      <c r="N207" s="133">
        <f t="shared" ca="1" si="186"/>
        <v>0</v>
      </c>
      <c r="O207" s="133">
        <f t="shared" ca="1" si="186"/>
        <v>0</v>
      </c>
      <c r="P207" s="133">
        <f t="shared" ca="1" si="186"/>
        <v>0</v>
      </c>
      <c r="Q207" s="133">
        <f t="shared" ca="1" si="186"/>
        <v>0</v>
      </c>
      <c r="R207" s="133">
        <f t="shared" ca="1" si="186"/>
        <v>0</v>
      </c>
      <c r="S207" s="133">
        <f t="shared" ca="1" si="186"/>
        <v>0</v>
      </c>
      <c r="T207" s="133">
        <f t="shared" ca="1" si="186"/>
        <v>0</v>
      </c>
      <c r="U207" s="133">
        <f t="shared" ca="1" si="186"/>
        <v>0</v>
      </c>
      <c r="V207" s="133">
        <f t="shared" ca="1" si="186"/>
        <v>0</v>
      </c>
      <c r="W207" s="133">
        <f t="shared" ca="1" si="186"/>
        <v>0</v>
      </c>
      <c r="X207" s="133">
        <f t="shared" ca="1" si="186"/>
        <v>0</v>
      </c>
      <c r="Y207" s="133">
        <f t="shared" ca="1" si="186"/>
        <v>0</v>
      </c>
      <c r="Z207" s="133">
        <f t="shared" ca="1" si="186"/>
        <v>0</v>
      </c>
      <c r="AA207" s="133">
        <f t="shared" ca="1" si="186"/>
        <v>0</v>
      </c>
      <c r="AB207" s="133">
        <f t="shared" ca="1" si="186"/>
        <v>0</v>
      </c>
      <c r="AC207" s="133">
        <f t="shared" ca="1" si="186"/>
        <v>0</v>
      </c>
      <c r="AD207" s="133">
        <f t="shared" ca="1" si="186"/>
        <v>0</v>
      </c>
      <c r="AE207" s="133">
        <f t="shared" ca="1" si="186"/>
        <v>0</v>
      </c>
      <c r="AF207" s="133">
        <f t="shared" ca="1" si="186"/>
        <v>0</v>
      </c>
      <c r="AG207" s="133">
        <f t="shared" ca="1" si="186"/>
        <v>0</v>
      </c>
      <c r="AH207" s="133">
        <f t="shared" ca="1" si="186"/>
        <v>0</v>
      </c>
      <c r="AI207" s="133">
        <f t="shared" ca="1" si="186"/>
        <v>0</v>
      </c>
      <c r="AJ207" s="133">
        <f t="shared" ca="1" si="186"/>
        <v>0</v>
      </c>
      <c r="AK207" s="133">
        <f t="shared" ca="1" si="186"/>
        <v>0</v>
      </c>
      <c r="AL207" s="133">
        <f t="shared" ca="1" si="186"/>
        <v>0</v>
      </c>
      <c r="AM207" s="133">
        <f t="shared" ca="1" si="186"/>
        <v>0</v>
      </c>
      <c r="AN207" s="133">
        <f t="shared" ca="1" si="186"/>
        <v>0</v>
      </c>
      <c r="AO207" s="133">
        <f t="shared" ca="1" si="186"/>
        <v>0</v>
      </c>
      <c r="AP207" s="133">
        <f t="shared" ca="1" si="186"/>
        <v>0</v>
      </c>
      <c r="AQ207" s="133">
        <f t="shared" ref="AQ207:BH207" ca="1" si="187">IFERROR(AQ154/AQ$165,0)</f>
        <v>0</v>
      </c>
      <c r="AR207" s="133">
        <f t="shared" ca="1" si="187"/>
        <v>0</v>
      </c>
      <c r="AS207" s="133">
        <f t="shared" ca="1" si="187"/>
        <v>0</v>
      </c>
      <c r="AT207" s="133">
        <f t="shared" ca="1" si="187"/>
        <v>0</v>
      </c>
      <c r="AU207" s="133">
        <f t="shared" ca="1" si="187"/>
        <v>0</v>
      </c>
      <c r="AV207" s="133">
        <f t="shared" ca="1" si="187"/>
        <v>0</v>
      </c>
      <c r="AW207" s="133">
        <f t="shared" ca="1" si="187"/>
        <v>0</v>
      </c>
      <c r="AX207" s="133">
        <f t="shared" ca="1" si="187"/>
        <v>0</v>
      </c>
      <c r="AY207" s="133">
        <f t="shared" ca="1" si="187"/>
        <v>0</v>
      </c>
      <c r="AZ207" s="133">
        <f t="shared" ca="1" si="187"/>
        <v>0</v>
      </c>
      <c r="BA207" s="133">
        <f t="shared" ca="1" si="187"/>
        <v>0</v>
      </c>
      <c r="BB207" s="133">
        <f t="shared" ca="1" si="187"/>
        <v>0</v>
      </c>
      <c r="BC207" s="133">
        <f t="shared" ca="1" si="187"/>
        <v>0</v>
      </c>
      <c r="BD207" s="133">
        <f t="shared" ca="1" si="187"/>
        <v>0</v>
      </c>
      <c r="BE207" s="133">
        <f t="shared" ca="1" si="187"/>
        <v>0</v>
      </c>
      <c r="BF207" s="133">
        <f t="shared" ca="1" si="187"/>
        <v>0</v>
      </c>
      <c r="BG207" s="133">
        <f t="shared" ca="1" si="187"/>
        <v>0</v>
      </c>
      <c r="BH207" s="133">
        <f t="shared" ca="1" si="187"/>
        <v>0</v>
      </c>
    </row>
    <row r="208" spans="1:60">
      <c r="A208" s="104"/>
      <c r="B208" s="104"/>
      <c r="C208" s="104">
        <v>123</v>
      </c>
      <c r="D208" s="104"/>
      <c r="E208" s="104" t="str">
        <f ca="1">OFFSET('Impact Inputs'!A$6,C208,0)</f>
        <v>Impact 42</v>
      </c>
      <c r="F208" s="104" t="str">
        <f ca="1">OFFSET('Impact Inputs'!C$6,C208,0)</f>
        <v>-</v>
      </c>
      <c r="G208" s="104"/>
      <c r="H208" s="104"/>
      <c r="I208" s="104"/>
      <c r="J208" s="104"/>
      <c r="K208" s="133">
        <f t="shared" ref="K208:AP208" ca="1" si="188">IFERROR(K155/K$165,0)</f>
        <v>0</v>
      </c>
      <c r="L208" s="133">
        <f t="shared" ca="1" si="188"/>
        <v>0</v>
      </c>
      <c r="M208" s="133">
        <f t="shared" ca="1" si="188"/>
        <v>0</v>
      </c>
      <c r="N208" s="133">
        <f t="shared" ca="1" si="188"/>
        <v>0</v>
      </c>
      <c r="O208" s="133">
        <f t="shared" ca="1" si="188"/>
        <v>0</v>
      </c>
      <c r="P208" s="133">
        <f t="shared" ca="1" si="188"/>
        <v>0</v>
      </c>
      <c r="Q208" s="133">
        <f t="shared" ca="1" si="188"/>
        <v>0</v>
      </c>
      <c r="R208" s="133">
        <f t="shared" ca="1" si="188"/>
        <v>0</v>
      </c>
      <c r="S208" s="133">
        <f t="shared" ca="1" si="188"/>
        <v>0</v>
      </c>
      <c r="T208" s="133">
        <f t="shared" ca="1" si="188"/>
        <v>0</v>
      </c>
      <c r="U208" s="133">
        <f t="shared" ca="1" si="188"/>
        <v>0</v>
      </c>
      <c r="V208" s="133">
        <f t="shared" ca="1" si="188"/>
        <v>0</v>
      </c>
      <c r="W208" s="133">
        <f t="shared" ca="1" si="188"/>
        <v>0</v>
      </c>
      <c r="X208" s="133">
        <f t="shared" ca="1" si="188"/>
        <v>0</v>
      </c>
      <c r="Y208" s="133">
        <f t="shared" ca="1" si="188"/>
        <v>0</v>
      </c>
      <c r="Z208" s="133">
        <f t="shared" ca="1" si="188"/>
        <v>0</v>
      </c>
      <c r="AA208" s="133">
        <f t="shared" ca="1" si="188"/>
        <v>0</v>
      </c>
      <c r="AB208" s="133">
        <f t="shared" ca="1" si="188"/>
        <v>0</v>
      </c>
      <c r="AC208" s="133">
        <f t="shared" ca="1" si="188"/>
        <v>0</v>
      </c>
      <c r="AD208" s="133">
        <f t="shared" ca="1" si="188"/>
        <v>0</v>
      </c>
      <c r="AE208" s="133">
        <f t="shared" ca="1" si="188"/>
        <v>0</v>
      </c>
      <c r="AF208" s="133">
        <f t="shared" ca="1" si="188"/>
        <v>0</v>
      </c>
      <c r="AG208" s="133">
        <f t="shared" ca="1" si="188"/>
        <v>0</v>
      </c>
      <c r="AH208" s="133">
        <f t="shared" ca="1" si="188"/>
        <v>0</v>
      </c>
      <c r="AI208" s="133">
        <f t="shared" ca="1" si="188"/>
        <v>0</v>
      </c>
      <c r="AJ208" s="133">
        <f t="shared" ca="1" si="188"/>
        <v>0</v>
      </c>
      <c r="AK208" s="133">
        <f t="shared" ca="1" si="188"/>
        <v>0</v>
      </c>
      <c r="AL208" s="133">
        <f t="shared" ca="1" si="188"/>
        <v>0</v>
      </c>
      <c r="AM208" s="133">
        <f t="shared" ca="1" si="188"/>
        <v>0</v>
      </c>
      <c r="AN208" s="133">
        <f t="shared" ca="1" si="188"/>
        <v>0</v>
      </c>
      <c r="AO208" s="133">
        <f t="shared" ca="1" si="188"/>
        <v>0</v>
      </c>
      <c r="AP208" s="133">
        <f t="shared" ca="1" si="188"/>
        <v>0</v>
      </c>
      <c r="AQ208" s="133">
        <f t="shared" ref="AQ208:BH208" ca="1" si="189">IFERROR(AQ155/AQ$165,0)</f>
        <v>0</v>
      </c>
      <c r="AR208" s="133">
        <f t="shared" ca="1" si="189"/>
        <v>0</v>
      </c>
      <c r="AS208" s="133">
        <f t="shared" ca="1" si="189"/>
        <v>0</v>
      </c>
      <c r="AT208" s="133">
        <f t="shared" ca="1" si="189"/>
        <v>0</v>
      </c>
      <c r="AU208" s="133">
        <f t="shared" ca="1" si="189"/>
        <v>0</v>
      </c>
      <c r="AV208" s="133">
        <f t="shared" ca="1" si="189"/>
        <v>0</v>
      </c>
      <c r="AW208" s="133">
        <f t="shared" ca="1" si="189"/>
        <v>0</v>
      </c>
      <c r="AX208" s="133">
        <f t="shared" ca="1" si="189"/>
        <v>0</v>
      </c>
      <c r="AY208" s="133">
        <f t="shared" ca="1" si="189"/>
        <v>0</v>
      </c>
      <c r="AZ208" s="133">
        <f t="shared" ca="1" si="189"/>
        <v>0</v>
      </c>
      <c r="BA208" s="133">
        <f t="shared" ca="1" si="189"/>
        <v>0</v>
      </c>
      <c r="BB208" s="133">
        <f t="shared" ca="1" si="189"/>
        <v>0</v>
      </c>
      <c r="BC208" s="133">
        <f t="shared" ca="1" si="189"/>
        <v>0</v>
      </c>
      <c r="BD208" s="133">
        <f t="shared" ca="1" si="189"/>
        <v>0</v>
      </c>
      <c r="BE208" s="133">
        <f t="shared" ca="1" si="189"/>
        <v>0</v>
      </c>
      <c r="BF208" s="133">
        <f t="shared" ca="1" si="189"/>
        <v>0</v>
      </c>
      <c r="BG208" s="133">
        <f t="shared" ca="1" si="189"/>
        <v>0</v>
      </c>
      <c r="BH208" s="133">
        <f t="shared" ca="1" si="189"/>
        <v>0</v>
      </c>
    </row>
    <row r="209" spans="1:60">
      <c r="A209" s="104"/>
      <c r="B209" s="104"/>
      <c r="C209" s="106">
        <v>126</v>
      </c>
      <c r="D209" s="104"/>
      <c r="E209" s="104" t="str">
        <f ca="1">OFFSET('Impact Inputs'!A$6,C209,0)</f>
        <v>Impact 43</v>
      </c>
      <c r="F209" s="104" t="str">
        <f ca="1">OFFSET('Impact Inputs'!C$6,C209,0)</f>
        <v>-</v>
      </c>
      <c r="G209" s="104"/>
      <c r="H209" s="104"/>
      <c r="I209" s="104"/>
      <c r="J209" s="104"/>
      <c r="K209" s="133">
        <f t="shared" ref="K209:AP209" ca="1" si="190">IFERROR(K156/K$165,0)</f>
        <v>0</v>
      </c>
      <c r="L209" s="133">
        <f t="shared" ca="1" si="190"/>
        <v>0</v>
      </c>
      <c r="M209" s="133">
        <f t="shared" ca="1" si="190"/>
        <v>0</v>
      </c>
      <c r="N209" s="133">
        <f t="shared" ca="1" si="190"/>
        <v>0</v>
      </c>
      <c r="O209" s="133">
        <f t="shared" ca="1" si="190"/>
        <v>0</v>
      </c>
      <c r="P209" s="133">
        <f t="shared" ca="1" si="190"/>
        <v>0</v>
      </c>
      <c r="Q209" s="133">
        <f t="shared" ca="1" si="190"/>
        <v>0</v>
      </c>
      <c r="R209" s="133">
        <f t="shared" ca="1" si="190"/>
        <v>0</v>
      </c>
      <c r="S209" s="133">
        <f t="shared" ca="1" si="190"/>
        <v>0</v>
      </c>
      <c r="T209" s="133">
        <f t="shared" ca="1" si="190"/>
        <v>0</v>
      </c>
      <c r="U209" s="133">
        <f t="shared" ca="1" si="190"/>
        <v>0</v>
      </c>
      <c r="V209" s="133">
        <f t="shared" ca="1" si="190"/>
        <v>0</v>
      </c>
      <c r="W209" s="133">
        <f t="shared" ca="1" si="190"/>
        <v>0</v>
      </c>
      <c r="X209" s="133">
        <f t="shared" ca="1" si="190"/>
        <v>0</v>
      </c>
      <c r="Y209" s="133">
        <f t="shared" ca="1" si="190"/>
        <v>0</v>
      </c>
      <c r="Z209" s="133">
        <f t="shared" ca="1" si="190"/>
        <v>0</v>
      </c>
      <c r="AA209" s="133">
        <f t="shared" ca="1" si="190"/>
        <v>0</v>
      </c>
      <c r="AB209" s="133">
        <f t="shared" ca="1" si="190"/>
        <v>0</v>
      </c>
      <c r="AC209" s="133">
        <f t="shared" ca="1" si="190"/>
        <v>0</v>
      </c>
      <c r="AD209" s="133">
        <f t="shared" ca="1" si="190"/>
        <v>0</v>
      </c>
      <c r="AE209" s="133">
        <f t="shared" ca="1" si="190"/>
        <v>0</v>
      </c>
      <c r="AF209" s="133">
        <f t="shared" ca="1" si="190"/>
        <v>0</v>
      </c>
      <c r="AG209" s="133">
        <f t="shared" ca="1" si="190"/>
        <v>0</v>
      </c>
      <c r="AH209" s="133">
        <f t="shared" ca="1" si="190"/>
        <v>0</v>
      </c>
      <c r="AI209" s="133">
        <f t="shared" ca="1" si="190"/>
        <v>0</v>
      </c>
      <c r="AJ209" s="133">
        <f t="shared" ca="1" si="190"/>
        <v>0</v>
      </c>
      <c r="AK209" s="133">
        <f t="shared" ca="1" si="190"/>
        <v>0</v>
      </c>
      <c r="AL209" s="133">
        <f t="shared" ca="1" si="190"/>
        <v>0</v>
      </c>
      <c r="AM209" s="133">
        <f t="shared" ca="1" si="190"/>
        <v>0</v>
      </c>
      <c r="AN209" s="133">
        <f t="shared" ca="1" si="190"/>
        <v>0</v>
      </c>
      <c r="AO209" s="133">
        <f t="shared" ca="1" si="190"/>
        <v>0</v>
      </c>
      <c r="AP209" s="133">
        <f t="shared" ca="1" si="190"/>
        <v>0</v>
      </c>
      <c r="AQ209" s="133">
        <f t="shared" ref="AQ209:BH209" ca="1" si="191">IFERROR(AQ156/AQ$165,0)</f>
        <v>0</v>
      </c>
      <c r="AR209" s="133">
        <f t="shared" ca="1" si="191"/>
        <v>0</v>
      </c>
      <c r="AS209" s="133">
        <f t="shared" ca="1" si="191"/>
        <v>0</v>
      </c>
      <c r="AT209" s="133">
        <f t="shared" ca="1" si="191"/>
        <v>0</v>
      </c>
      <c r="AU209" s="133">
        <f t="shared" ca="1" si="191"/>
        <v>0</v>
      </c>
      <c r="AV209" s="133">
        <f t="shared" ca="1" si="191"/>
        <v>0</v>
      </c>
      <c r="AW209" s="133">
        <f t="shared" ca="1" si="191"/>
        <v>0</v>
      </c>
      <c r="AX209" s="133">
        <f t="shared" ca="1" si="191"/>
        <v>0</v>
      </c>
      <c r="AY209" s="133">
        <f t="shared" ca="1" si="191"/>
        <v>0</v>
      </c>
      <c r="AZ209" s="133">
        <f t="shared" ca="1" si="191"/>
        <v>0</v>
      </c>
      <c r="BA209" s="133">
        <f t="shared" ca="1" si="191"/>
        <v>0</v>
      </c>
      <c r="BB209" s="133">
        <f t="shared" ca="1" si="191"/>
        <v>0</v>
      </c>
      <c r="BC209" s="133">
        <f t="shared" ca="1" si="191"/>
        <v>0</v>
      </c>
      <c r="BD209" s="133">
        <f t="shared" ca="1" si="191"/>
        <v>0</v>
      </c>
      <c r="BE209" s="133">
        <f t="shared" ca="1" si="191"/>
        <v>0</v>
      </c>
      <c r="BF209" s="133">
        <f t="shared" ca="1" si="191"/>
        <v>0</v>
      </c>
      <c r="BG209" s="133">
        <f t="shared" ca="1" si="191"/>
        <v>0</v>
      </c>
      <c r="BH209" s="133">
        <f t="shared" ca="1" si="191"/>
        <v>0</v>
      </c>
    </row>
    <row r="210" spans="1:60">
      <c r="A210" s="104"/>
      <c r="B210" s="104"/>
      <c r="C210" s="104">
        <v>129</v>
      </c>
      <c r="D210" s="104"/>
      <c r="E210" s="104" t="str">
        <f ca="1">OFFSET('Impact Inputs'!A$6,C210,0)</f>
        <v>Impact 44</v>
      </c>
      <c r="F210" s="104" t="str">
        <f ca="1">OFFSET('Impact Inputs'!C$6,C210,0)</f>
        <v>-</v>
      </c>
      <c r="G210" s="104"/>
      <c r="H210" s="104"/>
      <c r="I210" s="104"/>
      <c r="J210" s="104"/>
      <c r="K210" s="133">
        <f t="shared" ref="K210:AP210" ca="1" si="192">IFERROR(K157/K$165,0)</f>
        <v>0</v>
      </c>
      <c r="L210" s="133">
        <f t="shared" ca="1" si="192"/>
        <v>0</v>
      </c>
      <c r="M210" s="133">
        <f t="shared" ca="1" si="192"/>
        <v>0</v>
      </c>
      <c r="N210" s="133">
        <f t="shared" ca="1" si="192"/>
        <v>0</v>
      </c>
      <c r="O210" s="133">
        <f t="shared" ca="1" si="192"/>
        <v>0</v>
      </c>
      <c r="P210" s="133">
        <f t="shared" ca="1" si="192"/>
        <v>0</v>
      </c>
      <c r="Q210" s="133">
        <f t="shared" ca="1" si="192"/>
        <v>0</v>
      </c>
      <c r="R210" s="133">
        <f t="shared" ca="1" si="192"/>
        <v>0</v>
      </c>
      <c r="S210" s="133">
        <f t="shared" ca="1" si="192"/>
        <v>0</v>
      </c>
      <c r="T210" s="133">
        <f t="shared" ca="1" si="192"/>
        <v>0</v>
      </c>
      <c r="U210" s="133">
        <f t="shared" ca="1" si="192"/>
        <v>0</v>
      </c>
      <c r="V210" s="133">
        <f t="shared" ca="1" si="192"/>
        <v>0</v>
      </c>
      <c r="W210" s="133">
        <f t="shared" ca="1" si="192"/>
        <v>0</v>
      </c>
      <c r="X210" s="133">
        <f t="shared" ca="1" si="192"/>
        <v>0</v>
      </c>
      <c r="Y210" s="133">
        <f t="shared" ca="1" si="192"/>
        <v>0</v>
      </c>
      <c r="Z210" s="133">
        <f t="shared" ca="1" si="192"/>
        <v>0</v>
      </c>
      <c r="AA210" s="133">
        <f t="shared" ca="1" si="192"/>
        <v>0</v>
      </c>
      <c r="AB210" s="133">
        <f t="shared" ca="1" si="192"/>
        <v>0</v>
      </c>
      <c r="AC210" s="133">
        <f t="shared" ca="1" si="192"/>
        <v>0</v>
      </c>
      <c r="AD210" s="133">
        <f t="shared" ca="1" si="192"/>
        <v>0</v>
      </c>
      <c r="AE210" s="133">
        <f t="shared" ca="1" si="192"/>
        <v>0</v>
      </c>
      <c r="AF210" s="133">
        <f t="shared" ca="1" si="192"/>
        <v>0</v>
      </c>
      <c r="AG210" s="133">
        <f t="shared" ca="1" si="192"/>
        <v>0</v>
      </c>
      <c r="AH210" s="133">
        <f t="shared" ca="1" si="192"/>
        <v>0</v>
      </c>
      <c r="AI210" s="133">
        <f t="shared" ca="1" si="192"/>
        <v>0</v>
      </c>
      <c r="AJ210" s="133">
        <f t="shared" ca="1" si="192"/>
        <v>0</v>
      </c>
      <c r="AK210" s="133">
        <f t="shared" ca="1" si="192"/>
        <v>0</v>
      </c>
      <c r="AL210" s="133">
        <f t="shared" ca="1" si="192"/>
        <v>0</v>
      </c>
      <c r="AM210" s="133">
        <f t="shared" ca="1" si="192"/>
        <v>0</v>
      </c>
      <c r="AN210" s="133">
        <f t="shared" ca="1" si="192"/>
        <v>0</v>
      </c>
      <c r="AO210" s="133">
        <f t="shared" ca="1" si="192"/>
        <v>0</v>
      </c>
      <c r="AP210" s="133">
        <f t="shared" ca="1" si="192"/>
        <v>0</v>
      </c>
      <c r="AQ210" s="133">
        <f t="shared" ref="AQ210:BH210" ca="1" si="193">IFERROR(AQ157/AQ$165,0)</f>
        <v>0</v>
      </c>
      <c r="AR210" s="133">
        <f t="shared" ca="1" si="193"/>
        <v>0</v>
      </c>
      <c r="AS210" s="133">
        <f t="shared" ca="1" si="193"/>
        <v>0</v>
      </c>
      <c r="AT210" s="133">
        <f t="shared" ca="1" si="193"/>
        <v>0</v>
      </c>
      <c r="AU210" s="133">
        <f t="shared" ca="1" si="193"/>
        <v>0</v>
      </c>
      <c r="AV210" s="133">
        <f t="shared" ca="1" si="193"/>
        <v>0</v>
      </c>
      <c r="AW210" s="133">
        <f t="shared" ca="1" si="193"/>
        <v>0</v>
      </c>
      <c r="AX210" s="133">
        <f t="shared" ca="1" si="193"/>
        <v>0</v>
      </c>
      <c r="AY210" s="133">
        <f t="shared" ca="1" si="193"/>
        <v>0</v>
      </c>
      <c r="AZ210" s="133">
        <f t="shared" ca="1" si="193"/>
        <v>0</v>
      </c>
      <c r="BA210" s="133">
        <f t="shared" ca="1" si="193"/>
        <v>0</v>
      </c>
      <c r="BB210" s="133">
        <f t="shared" ca="1" si="193"/>
        <v>0</v>
      </c>
      <c r="BC210" s="133">
        <f t="shared" ca="1" si="193"/>
        <v>0</v>
      </c>
      <c r="BD210" s="133">
        <f t="shared" ca="1" si="193"/>
        <v>0</v>
      </c>
      <c r="BE210" s="133">
        <f t="shared" ca="1" si="193"/>
        <v>0</v>
      </c>
      <c r="BF210" s="133">
        <f t="shared" ca="1" si="193"/>
        <v>0</v>
      </c>
      <c r="BG210" s="133">
        <f t="shared" ca="1" si="193"/>
        <v>0</v>
      </c>
      <c r="BH210" s="133">
        <f t="shared" ca="1" si="193"/>
        <v>0</v>
      </c>
    </row>
    <row r="211" spans="1:60">
      <c r="A211" s="104"/>
      <c r="B211" s="104"/>
      <c r="C211" s="104">
        <v>132</v>
      </c>
      <c r="D211" s="104"/>
      <c r="E211" s="104" t="str">
        <f ca="1">OFFSET('Impact Inputs'!A$6,C211,0)</f>
        <v>Impact 45</v>
      </c>
      <c r="F211" s="104" t="str">
        <f ca="1">OFFSET('Impact Inputs'!C$6,C211,0)</f>
        <v>-</v>
      </c>
      <c r="G211" s="104"/>
      <c r="H211" s="104"/>
      <c r="I211" s="104"/>
      <c r="J211" s="104"/>
      <c r="K211" s="133">
        <f t="shared" ref="K211:AP211" ca="1" si="194">IFERROR(K158/K$165,0)</f>
        <v>0</v>
      </c>
      <c r="L211" s="133">
        <f t="shared" ca="1" si="194"/>
        <v>0</v>
      </c>
      <c r="M211" s="133">
        <f t="shared" ca="1" si="194"/>
        <v>0</v>
      </c>
      <c r="N211" s="133">
        <f t="shared" ca="1" si="194"/>
        <v>0</v>
      </c>
      <c r="O211" s="133">
        <f t="shared" ca="1" si="194"/>
        <v>0</v>
      </c>
      <c r="P211" s="133">
        <f t="shared" ca="1" si="194"/>
        <v>0</v>
      </c>
      <c r="Q211" s="133">
        <f t="shared" ca="1" si="194"/>
        <v>0</v>
      </c>
      <c r="R211" s="133">
        <f t="shared" ca="1" si="194"/>
        <v>0</v>
      </c>
      <c r="S211" s="133">
        <f t="shared" ca="1" si="194"/>
        <v>0</v>
      </c>
      <c r="T211" s="133">
        <f t="shared" ca="1" si="194"/>
        <v>0</v>
      </c>
      <c r="U211" s="133">
        <f t="shared" ca="1" si="194"/>
        <v>0</v>
      </c>
      <c r="V211" s="133">
        <f t="shared" ca="1" si="194"/>
        <v>0</v>
      </c>
      <c r="W211" s="133">
        <f t="shared" ca="1" si="194"/>
        <v>0</v>
      </c>
      <c r="X211" s="133">
        <f t="shared" ca="1" si="194"/>
        <v>0</v>
      </c>
      <c r="Y211" s="133">
        <f t="shared" ca="1" si="194"/>
        <v>0</v>
      </c>
      <c r="Z211" s="133">
        <f t="shared" ca="1" si="194"/>
        <v>0</v>
      </c>
      <c r="AA211" s="133">
        <f t="shared" ca="1" si="194"/>
        <v>0</v>
      </c>
      <c r="AB211" s="133">
        <f t="shared" ca="1" si="194"/>
        <v>0</v>
      </c>
      <c r="AC211" s="133">
        <f t="shared" ca="1" si="194"/>
        <v>0</v>
      </c>
      <c r="AD211" s="133">
        <f t="shared" ca="1" si="194"/>
        <v>0</v>
      </c>
      <c r="AE211" s="133">
        <f t="shared" ca="1" si="194"/>
        <v>0</v>
      </c>
      <c r="AF211" s="133">
        <f t="shared" ca="1" si="194"/>
        <v>0</v>
      </c>
      <c r="AG211" s="133">
        <f t="shared" ca="1" si="194"/>
        <v>0</v>
      </c>
      <c r="AH211" s="133">
        <f t="shared" ca="1" si="194"/>
        <v>0</v>
      </c>
      <c r="AI211" s="133">
        <f t="shared" ca="1" si="194"/>
        <v>0</v>
      </c>
      <c r="AJ211" s="133">
        <f t="shared" ca="1" si="194"/>
        <v>0</v>
      </c>
      <c r="AK211" s="133">
        <f t="shared" ca="1" si="194"/>
        <v>0</v>
      </c>
      <c r="AL211" s="133">
        <f t="shared" ca="1" si="194"/>
        <v>0</v>
      </c>
      <c r="AM211" s="133">
        <f t="shared" ca="1" si="194"/>
        <v>0</v>
      </c>
      <c r="AN211" s="133">
        <f t="shared" ca="1" si="194"/>
        <v>0</v>
      </c>
      <c r="AO211" s="133">
        <f t="shared" ca="1" si="194"/>
        <v>0</v>
      </c>
      <c r="AP211" s="133">
        <f t="shared" ca="1" si="194"/>
        <v>0</v>
      </c>
      <c r="AQ211" s="133">
        <f t="shared" ref="AQ211:BH211" ca="1" si="195">IFERROR(AQ158/AQ$165,0)</f>
        <v>0</v>
      </c>
      <c r="AR211" s="133">
        <f t="shared" ca="1" si="195"/>
        <v>0</v>
      </c>
      <c r="AS211" s="133">
        <f t="shared" ca="1" si="195"/>
        <v>0</v>
      </c>
      <c r="AT211" s="133">
        <f t="shared" ca="1" si="195"/>
        <v>0</v>
      </c>
      <c r="AU211" s="133">
        <f t="shared" ca="1" si="195"/>
        <v>0</v>
      </c>
      <c r="AV211" s="133">
        <f t="shared" ca="1" si="195"/>
        <v>0</v>
      </c>
      <c r="AW211" s="133">
        <f t="shared" ca="1" si="195"/>
        <v>0</v>
      </c>
      <c r="AX211" s="133">
        <f t="shared" ca="1" si="195"/>
        <v>0</v>
      </c>
      <c r="AY211" s="133">
        <f t="shared" ca="1" si="195"/>
        <v>0</v>
      </c>
      <c r="AZ211" s="133">
        <f t="shared" ca="1" si="195"/>
        <v>0</v>
      </c>
      <c r="BA211" s="133">
        <f t="shared" ca="1" si="195"/>
        <v>0</v>
      </c>
      <c r="BB211" s="133">
        <f t="shared" ca="1" si="195"/>
        <v>0</v>
      </c>
      <c r="BC211" s="133">
        <f t="shared" ca="1" si="195"/>
        <v>0</v>
      </c>
      <c r="BD211" s="133">
        <f t="shared" ca="1" si="195"/>
        <v>0</v>
      </c>
      <c r="BE211" s="133">
        <f t="shared" ca="1" si="195"/>
        <v>0</v>
      </c>
      <c r="BF211" s="133">
        <f t="shared" ca="1" si="195"/>
        <v>0</v>
      </c>
      <c r="BG211" s="133">
        <f t="shared" ca="1" si="195"/>
        <v>0</v>
      </c>
      <c r="BH211" s="133">
        <f t="shared" ca="1" si="195"/>
        <v>0</v>
      </c>
    </row>
    <row r="212" spans="1:60">
      <c r="A212" s="104"/>
      <c r="B212" s="104"/>
      <c r="C212" s="106">
        <v>135</v>
      </c>
      <c r="D212" s="104"/>
      <c r="E212" s="104" t="str">
        <f ca="1">OFFSET('Impact Inputs'!A$6,C212,0)</f>
        <v>Impact 46</v>
      </c>
      <c r="F212" s="104" t="str">
        <f ca="1">OFFSET('Impact Inputs'!C$6,C212,0)</f>
        <v>-</v>
      </c>
      <c r="G212" s="104"/>
      <c r="H212" s="104"/>
      <c r="I212" s="104"/>
      <c r="J212" s="104"/>
      <c r="K212" s="133">
        <f t="shared" ref="K212:AP212" ca="1" si="196">IFERROR(K159/K$165,0)</f>
        <v>0</v>
      </c>
      <c r="L212" s="133">
        <f t="shared" ca="1" si="196"/>
        <v>0</v>
      </c>
      <c r="M212" s="133">
        <f t="shared" ca="1" si="196"/>
        <v>0</v>
      </c>
      <c r="N212" s="133">
        <f t="shared" ca="1" si="196"/>
        <v>0</v>
      </c>
      <c r="O212" s="133">
        <f t="shared" ca="1" si="196"/>
        <v>0</v>
      </c>
      <c r="P212" s="133">
        <f t="shared" ca="1" si="196"/>
        <v>0</v>
      </c>
      <c r="Q212" s="133">
        <f t="shared" ca="1" si="196"/>
        <v>0</v>
      </c>
      <c r="R212" s="133">
        <f t="shared" ca="1" si="196"/>
        <v>0</v>
      </c>
      <c r="S212" s="133">
        <f t="shared" ca="1" si="196"/>
        <v>0</v>
      </c>
      <c r="T212" s="133">
        <f t="shared" ca="1" si="196"/>
        <v>0</v>
      </c>
      <c r="U212" s="133">
        <f t="shared" ca="1" si="196"/>
        <v>0</v>
      </c>
      <c r="V212" s="133">
        <f t="shared" ca="1" si="196"/>
        <v>0</v>
      </c>
      <c r="W212" s="133">
        <f t="shared" ca="1" si="196"/>
        <v>0</v>
      </c>
      <c r="X212" s="133">
        <f t="shared" ca="1" si="196"/>
        <v>0</v>
      </c>
      <c r="Y212" s="133">
        <f t="shared" ca="1" si="196"/>
        <v>0</v>
      </c>
      <c r="Z212" s="133">
        <f t="shared" ca="1" si="196"/>
        <v>0</v>
      </c>
      <c r="AA212" s="133">
        <f t="shared" ca="1" si="196"/>
        <v>0</v>
      </c>
      <c r="AB212" s="133">
        <f t="shared" ca="1" si="196"/>
        <v>0</v>
      </c>
      <c r="AC212" s="133">
        <f t="shared" ca="1" si="196"/>
        <v>0</v>
      </c>
      <c r="AD212" s="133">
        <f t="shared" ca="1" si="196"/>
        <v>0</v>
      </c>
      <c r="AE212" s="133">
        <f t="shared" ca="1" si="196"/>
        <v>0</v>
      </c>
      <c r="AF212" s="133">
        <f t="shared" ca="1" si="196"/>
        <v>0</v>
      </c>
      <c r="AG212" s="133">
        <f t="shared" ca="1" si="196"/>
        <v>0</v>
      </c>
      <c r="AH212" s="133">
        <f t="shared" ca="1" si="196"/>
        <v>0</v>
      </c>
      <c r="AI212" s="133">
        <f t="shared" ca="1" si="196"/>
        <v>0</v>
      </c>
      <c r="AJ212" s="133">
        <f t="shared" ca="1" si="196"/>
        <v>0</v>
      </c>
      <c r="AK212" s="133">
        <f t="shared" ca="1" si="196"/>
        <v>0</v>
      </c>
      <c r="AL212" s="133">
        <f t="shared" ca="1" si="196"/>
        <v>0</v>
      </c>
      <c r="AM212" s="133">
        <f t="shared" ca="1" si="196"/>
        <v>0</v>
      </c>
      <c r="AN212" s="133">
        <f t="shared" ca="1" si="196"/>
        <v>0</v>
      </c>
      <c r="AO212" s="133">
        <f t="shared" ca="1" si="196"/>
        <v>0</v>
      </c>
      <c r="AP212" s="133">
        <f t="shared" ca="1" si="196"/>
        <v>0</v>
      </c>
      <c r="AQ212" s="133">
        <f t="shared" ref="AQ212:BH212" ca="1" si="197">IFERROR(AQ159/AQ$165,0)</f>
        <v>0</v>
      </c>
      <c r="AR212" s="133">
        <f t="shared" ca="1" si="197"/>
        <v>0</v>
      </c>
      <c r="AS212" s="133">
        <f t="shared" ca="1" si="197"/>
        <v>0</v>
      </c>
      <c r="AT212" s="133">
        <f t="shared" ca="1" si="197"/>
        <v>0</v>
      </c>
      <c r="AU212" s="133">
        <f t="shared" ca="1" si="197"/>
        <v>0</v>
      </c>
      <c r="AV212" s="133">
        <f t="shared" ca="1" si="197"/>
        <v>0</v>
      </c>
      <c r="AW212" s="133">
        <f t="shared" ca="1" si="197"/>
        <v>0</v>
      </c>
      <c r="AX212" s="133">
        <f t="shared" ca="1" si="197"/>
        <v>0</v>
      </c>
      <c r="AY212" s="133">
        <f t="shared" ca="1" si="197"/>
        <v>0</v>
      </c>
      <c r="AZ212" s="133">
        <f t="shared" ca="1" si="197"/>
        <v>0</v>
      </c>
      <c r="BA212" s="133">
        <f t="shared" ca="1" si="197"/>
        <v>0</v>
      </c>
      <c r="BB212" s="133">
        <f t="shared" ca="1" si="197"/>
        <v>0</v>
      </c>
      <c r="BC212" s="133">
        <f t="shared" ca="1" si="197"/>
        <v>0</v>
      </c>
      <c r="BD212" s="133">
        <f t="shared" ca="1" si="197"/>
        <v>0</v>
      </c>
      <c r="BE212" s="133">
        <f t="shared" ca="1" si="197"/>
        <v>0</v>
      </c>
      <c r="BF212" s="133">
        <f t="shared" ca="1" si="197"/>
        <v>0</v>
      </c>
      <c r="BG212" s="133">
        <f t="shared" ca="1" si="197"/>
        <v>0</v>
      </c>
      <c r="BH212" s="133">
        <f t="shared" ca="1" si="197"/>
        <v>0</v>
      </c>
    </row>
    <row r="213" spans="1:60">
      <c r="A213" s="104"/>
      <c r="B213" s="104"/>
      <c r="C213" s="104">
        <v>138</v>
      </c>
      <c r="D213" s="104"/>
      <c r="E213" s="104" t="str">
        <f ca="1">OFFSET('Impact Inputs'!A$6,C213,0)</f>
        <v>Impact 47</v>
      </c>
      <c r="F213" s="104" t="str">
        <f ca="1">OFFSET('Impact Inputs'!C$6,C213,0)</f>
        <v>-</v>
      </c>
      <c r="G213" s="104"/>
      <c r="H213" s="104"/>
      <c r="I213" s="104"/>
      <c r="J213" s="104"/>
      <c r="K213" s="133">
        <f t="shared" ref="K213:AP213" ca="1" si="198">IFERROR(K160/K$165,0)</f>
        <v>0</v>
      </c>
      <c r="L213" s="133">
        <f t="shared" ca="1" si="198"/>
        <v>0</v>
      </c>
      <c r="M213" s="133">
        <f t="shared" ca="1" si="198"/>
        <v>0</v>
      </c>
      <c r="N213" s="133">
        <f t="shared" ca="1" si="198"/>
        <v>0</v>
      </c>
      <c r="O213" s="133">
        <f t="shared" ca="1" si="198"/>
        <v>0</v>
      </c>
      <c r="P213" s="133">
        <f t="shared" ca="1" si="198"/>
        <v>0</v>
      </c>
      <c r="Q213" s="133">
        <f t="shared" ca="1" si="198"/>
        <v>0</v>
      </c>
      <c r="R213" s="133">
        <f t="shared" ca="1" si="198"/>
        <v>0</v>
      </c>
      <c r="S213" s="133">
        <f t="shared" ca="1" si="198"/>
        <v>0</v>
      </c>
      <c r="T213" s="133">
        <f t="shared" ca="1" si="198"/>
        <v>0</v>
      </c>
      <c r="U213" s="133">
        <f t="shared" ca="1" si="198"/>
        <v>0</v>
      </c>
      <c r="V213" s="133">
        <f t="shared" ca="1" si="198"/>
        <v>0</v>
      </c>
      <c r="W213" s="133">
        <f t="shared" ca="1" si="198"/>
        <v>0</v>
      </c>
      <c r="X213" s="133">
        <f t="shared" ca="1" si="198"/>
        <v>0</v>
      </c>
      <c r="Y213" s="133">
        <f t="shared" ca="1" si="198"/>
        <v>0</v>
      </c>
      <c r="Z213" s="133">
        <f t="shared" ca="1" si="198"/>
        <v>0</v>
      </c>
      <c r="AA213" s="133">
        <f t="shared" ca="1" si="198"/>
        <v>0</v>
      </c>
      <c r="AB213" s="133">
        <f t="shared" ca="1" si="198"/>
        <v>0</v>
      </c>
      <c r="AC213" s="133">
        <f t="shared" ca="1" si="198"/>
        <v>0</v>
      </c>
      <c r="AD213" s="133">
        <f t="shared" ca="1" si="198"/>
        <v>0</v>
      </c>
      <c r="AE213" s="133">
        <f t="shared" ca="1" si="198"/>
        <v>0</v>
      </c>
      <c r="AF213" s="133">
        <f t="shared" ca="1" si="198"/>
        <v>0</v>
      </c>
      <c r="AG213" s="133">
        <f t="shared" ca="1" si="198"/>
        <v>0</v>
      </c>
      <c r="AH213" s="133">
        <f t="shared" ca="1" si="198"/>
        <v>0</v>
      </c>
      <c r="AI213" s="133">
        <f t="shared" ca="1" si="198"/>
        <v>0</v>
      </c>
      <c r="AJ213" s="133">
        <f t="shared" ca="1" si="198"/>
        <v>0</v>
      </c>
      <c r="AK213" s="133">
        <f t="shared" ca="1" si="198"/>
        <v>0</v>
      </c>
      <c r="AL213" s="133">
        <f t="shared" ca="1" si="198"/>
        <v>0</v>
      </c>
      <c r="AM213" s="133">
        <f t="shared" ca="1" si="198"/>
        <v>0</v>
      </c>
      <c r="AN213" s="133">
        <f t="shared" ca="1" si="198"/>
        <v>0</v>
      </c>
      <c r="AO213" s="133">
        <f t="shared" ca="1" si="198"/>
        <v>0</v>
      </c>
      <c r="AP213" s="133">
        <f t="shared" ca="1" si="198"/>
        <v>0</v>
      </c>
      <c r="AQ213" s="133">
        <f t="shared" ref="AQ213:BH213" ca="1" si="199">IFERROR(AQ160/AQ$165,0)</f>
        <v>0</v>
      </c>
      <c r="AR213" s="133">
        <f t="shared" ca="1" si="199"/>
        <v>0</v>
      </c>
      <c r="AS213" s="133">
        <f t="shared" ca="1" si="199"/>
        <v>0</v>
      </c>
      <c r="AT213" s="133">
        <f t="shared" ca="1" si="199"/>
        <v>0</v>
      </c>
      <c r="AU213" s="133">
        <f t="shared" ca="1" si="199"/>
        <v>0</v>
      </c>
      <c r="AV213" s="133">
        <f t="shared" ca="1" si="199"/>
        <v>0</v>
      </c>
      <c r="AW213" s="133">
        <f t="shared" ca="1" si="199"/>
        <v>0</v>
      </c>
      <c r="AX213" s="133">
        <f t="shared" ca="1" si="199"/>
        <v>0</v>
      </c>
      <c r="AY213" s="133">
        <f t="shared" ca="1" si="199"/>
        <v>0</v>
      </c>
      <c r="AZ213" s="133">
        <f t="shared" ca="1" si="199"/>
        <v>0</v>
      </c>
      <c r="BA213" s="133">
        <f t="shared" ca="1" si="199"/>
        <v>0</v>
      </c>
      <c r="BB213" s="133">
        <f t="shared" ca="1" si="199"/>
        <v>0</v>
      </c>
      <c r="BC213" s="133">
        <f t="shared" ca="1" si="199"/>
        <v>0</v>
      </c>
      <c r="BD213" s="133">
        <f t="shared" ca="1" si="199"/>
        <v>0</v>
      </c>
      <c r="BE213" s="133">
        <f t="shared" ca="1" si="199"/>
        <v>0</v>
      </c>
      <c r="BF213" s="133">
        <f t="shared" ca="1" si="199"/>
        <v>0</v>
      </c>
      <c r="BG213" s="133">
        <f t="shared" ca="1" si="199"/>
        <v>0</v>
      </c>
      <c r="BH213" s="133">
        <f t="shared" ca="1" si="199"/>
        <v>0</v>
      </c>
    </row>
    <row r="214" spans="1:60">
      <c r="A214" s="104"/>
      <c r="B214" s="104"/>
      <c r="C214" s="104">
        <v>141</v>
      </c>
      <c r="D214" s="104"/>
      <c r="E214" s="104" t="str">
        <f ca="1">OFFSET('Impact Inputs'!A$6,C214,0)</f>
        <v>Impact 48</v>
      </c>
      <c r="F214" s="104" t="str">
        <f ca="1">OFFSET('Impact Inputs'!C$6,C214,0)</f>
        <v>-</v>
      </c>
      <c r="G214" s="104"/>
      <c r="H214" s="104"/>
      <c r="I214" s="104"/>
      <c r="J214" s="104"/>
      <c r="K214" s="133">
        <f t="shared" ref="K214:AP214" ca="1" si="200">IFERROR(K161/K$165,0)</f>
        <v>0</v>
      </c>
      <c r="L214" s="133">
        <f t="shared" ca="1" si="200"/>
        <v>0</v>
      </c>
      <c r="M214" s="133">
        <f t="shared" ca="1" si="200"/>
        <v>0</v>
      </c>
      <c r="N214" s="133">
        <f t="shared" ca="1" si="200"/>
        <v>0</v>
      </c>
      <c r="O214" s="133">
        <f t="shared" ca="1" si="200"/>
        <v>0</v>
      </c>
      <c r="P214" s="133">
        <f t="shared" ca="1" si="200"/>
        <v>0</v>
      </c>
      <c r="Q214" s="133">
        <f t="shared" ca="1" si="200"/>
        <v>0</v>
      </c>
      <c r="R214" s="133">
        <f t="shared" ca="1" si="200"/>
        <v>0</v>
      </c>
      <c r="S214" s="133">
        <f t="shared" ca="1" si="200"/>
        <v>0</v>
      </c>
      <c r="T214" s="133">
        <f t="shared" ca="1" si="200"/>
        <v>0</v>
      </c>
      <c r="U214" s="133">
        <f t="shared" ca="1" si="200"/>
        <v>0</v>
      </c>
      <c r="V214" s="133">
        <f t="shared" ca="1" si="200"/>
        <v>0</v>
      </c>
      <c r="W214" s="133">
        <f t="shared" ca="1" si="200"/>
        <v>0</v>
      </c>
      <c r="X214" s="133">
        <f t="shared" ca="1" si="200"/>
        <v>0</v>
      </c>
      <c r="Y214" s="133">
        <f t="shared" ca="1" si="200"/>
        <v>0</v>
      </c>
      <c r="Z214" s="133">
        <f t="shared" ca="1" si="200"/>
        <v>0</v>
      </c>
      <c r="AA214" s="133">
        <f t="shared" ca="1" si="200"/>
        <v>0</v>
      </c>
      <c r="AB214" s="133">
        <f t="shared" ca="1" si="200"/>
        <v>0</v>
      </c>
      <c r="AC214" s="133">
        <f t="shared" ca="1" si="200"/>
        <v>0</v>
      </c>
      <c r="AD214" s="133">
        <f t="shared" ca="1" si="200"/>
        <v>0</v>
      </c>
      <c r="AE214" s="133">
        <f t="shared" ca="1" si="200"/>
        <v>0</v>
      </c>
      <c r="AF214" s="133">
        <f t="shared" ca="1" si="200"/>
        <v>0</v>
      </c>
      <c r="AG214" s="133">
        <f t="shared" ca="1" si="200"/>
        <v>0</v>
      </c>
      <c r="AH214" s="133">
        <f t="shared" ca="1" si="200"/>
        <v>0</v>
      </c>
      <c r="AI214" s="133">
        <f t="shared" ca="1" si="200"/>
        <v>0</v>
      </c>
      <c r="AJ214" s="133">
        <f t="shared" ca="1" si="200"/>
        <v>0</v>
      </c>
      <c r="AK214" s="133">
        <f t="shared" ca="1" si="200"/>
        <v>0</v>
      </c>
      <c r="AL214" s="133">
        <f t="shared" ca="1" si="200"/>
        <v>0</v>
      </c>
      <c r="AM214" s="133">
        <f t="shared" ca="1" si="200"/>
        <v>0</v>
      </c>
      <c r="AN214" s="133">
        <f t="shared" ca="1" si="200"/>
        <v>0</v>
      </c>
      <c r="AO214" s="133">
        <f t="shared" ca="1" si="200"/>
        <v>0</v>
      </c>
      <c r="AP214" s="133">
        <f t="shared" ca="1" si="200"/>
        <v>0</v>
      </c>
      <c r="AQ214" s="133">
        <f t="shared" ref="AQ214:BH214" ca="1" si="201">IFERROR(AQ161/AQ$165,0)</f>
        <v>0</v>
      </c>
      <c r="AR214" s="133">
        <f t="shared" ca="1" si="201"/>
        <v>0</v>
      </c>
      <c r="AS214" s="133">
        <f t="shared" ca="1" si="201"/>
        <v>0</v>
      </c>
      <c r="AT214" s="133">
        <f t="shared" ca="1" si="201"/>
        <v>0</v>
      </c>
      <c r="AU214" s="133">
        <f t="shared" ca="1" si="201"/>
        <v>0</v>
      </c>
      <c r="AV214" s="133">
        <f t="shared" ca="1" si="201"/>
        <v>0</v>
      </c>
      <c r="AW214" s="133">
        <f t="shared" ca="1" si="201"/>
        <v>0</v>
      </c>
      <c r="AX214" s="133">
        <f t="shared" ca="1" si="201"/>
        <v>0</v>
      </c>
      <c r="AY214" s="133">
        <f t="shared" ca="1" si="201"/>
        <v>0</v>
      </c>
      <c r="AZ214" s="133">
        <f t="shared" ca="1" si="201"/>
        <v>0</v>
      </c>
      <c r="BA214" s="133">
        <f t="shared" ca="1" si="201"/>
        <v>0</v>
      </c>
      <c r="BB214" s="133">
        <f t="shared" ca="1" si="201"/>
        <v>0</v>
      </c>
      <c r="BC214" s="133">
        <f t="shared" ca="1" si="201"/>
        <v>0</v>
      </c>
      <c r="BD214" s="133">
        <f t="shared" ca="1" si="201"/>
        <v>0</v>
      </c>
      <c r="BE214" s="133">
        <f t="shared" ca="1" si="201"/>
        <v>0</v>
      </c>
      <c r="BF214" s="133">
        <f t="shared" ca="1" si="201"/>
        <v>0</v>
      </c>
      <c r="BG214" s="133">
        <f t="shared" ca="1" si="201"/>
        <v>0</v>
      </c>
      <c r="BH214" s="133">
        <f t="shared" ca="1" si="201"/>
        <v>0</v>
      </c>
    </row>
    <row r="215" spans="1:60">
      <c r="A215" s="104"/>
      <c r="B215" s="104"/>
      <c r="C215" s="106">
        <v>144</v>
      </c>
      <c r="D215" s="104"/>
      <c r="E215" s="104" t="str">
        <f ca="1">OFFSET('Impact Inputs'!A$6,C215,0)</f>
        <v>Impact 49</v>
      </c>
      <c r="F215" s="104" t="str">
        <f ca="1">OFFSET('Impact Inputs'!C$6,C215,0)</f>
        <v>-</v>
      </c>
      <c r="G215" s="104"/>
      <c r="H215" s="104"/>
      <c r="I215" s="104"/>
      <c r="J215" s="104"/>
      <c r="K215" s="133">
        <f t="shared" ref="K215:AP215" ca="1" si="202">IFERROR(K162/K$165,0)</f>
        <v>0</v>
      </c>
      <c r="L215" s="133">
        <f t="shared" ca="1" si="202"/>
        <v>0</v>
      </c>
      <c r="M215" s="133">
        <f t="shared" ca="1" si="202"/>
        <v>0</v>
      </c>
      <c r="N215" s="133">
        <f t="shared" ca="1" si="202"/>
        <v>0</v>
      </c>
      <c r="O215" s="133">
        <f t="shared" ca="1" si="202"/>
        <v>0</v>
      </c>
      <c r="P215" s="133">
        <f t="shared" ca="1" si="202"/>
        <v>0</v>
      </c>
      <c r="Q215" s="133">
        <f t="shared" ca="1" si="202"/>
        <v>0</v>
      </c>
      <c r="R215" s="133">
        <f t="shared" ca="1" si="202"/>
        <v>0</v>
      </c>
      <c r="S215" s="133">
        <f t="shared" ca="1" si="202"/>
        <v>0</v>
      </c>
      <c r="T215" s="133">
        <f t="shared" ca="1" si="202"/>
        <v>0</v>
      </c>
      <c r="U215" s="133">
        <f t="shared" ca="1" si="202"/>
        <v>0</v>
      </c>
      <c r="V215" s="133">
        <f t="shared" ca="1" si="202"/>
        <v>0</v>
      </c>
      <c r="W215" s="133">
        <f t="shared" ca="1" si="202"/>
        <v>0</v>
      </c>
      <c r="X215" s="133">
        <f t="shared" ca="1" si="202"/>
        <v>0</v>
      </c>
      <c r="Y215" s="133">
        <f t="shared" ca="1" si="202"/>
        <v>0</v>
      </c>
      <c r="Z215" s="133">
        <f t="shared" ca="1" si="202"/>
        <v>0</v>
      </c>
      <c r="AA215" s="133">
        <f t="shared" ca="1" si="202"/>
        <v>0</v>
      </c>
      <c r="AB215" s="133">
        <f t="shared" ca="1" si="202"/>
        <v>0</v>
      </c>
      <c r="AC215" s="133">
        <f t="shared" ca="1" si="202"/>
        <v>0</v>
      </c>
      <c r="AD215" s="133">
        <f t="shared" ca="1" si="202"/>
        <v>0</v>
      </c>
      <c r="AE215" s="133">
        <f t="shared" ca="1" si="202"/>
        <v>0</v>
      </c>
      <c r="AF215" s="133">
        <f t="shared" ca="1" si="202"/>
        <v>0</v>
      </c>
      <c r="AG215" s="133">
        <f t="shared" ca="1" si="202"/>
        <v>0</v>
      </c>
      <c r="AH215" s="133">
        <f t="shared" ca="1" si="202"/>
        <v>0</v>
      </c>
      <c r="AI215" s="133">
        <f t="shared" ca="1" si="202"/>
        <v>0</v>
      </c>
      <c r="AJ215" s="133">
        <f t="shared" ca="1" si="202"/>
        <v>0</v>
      </c>
      <c r="AK215" s="133">
        <f t="shared" ca="1" si="202"/>
        <v>0</v>
      </c>
      <c r="AL215" s="133">
        <f t="shared" ca="1" si="202"/>
        <v>0</v>
      </c>
      <c r="AM215" s="133">
        <f t="shared" ca="1" si="202"/>
        <v>0</v>
      </c>
      <c r="AN215" s="133">
        <f t="shared" ca="1" si="202"/>
        <v>0</v>
      </c>
      <c r="AO215" s="133">
        <f t="shared" ca="1" si="202"/>
        <v>0</v>
      </c>
      <c r="AP215" s="133">
        <f t="shared" ca="1" si="202"/>
        <v>0</v>
      </c>
      <c r="AQ215" s="133">
        <f t="shared" ref="AQ215:BH215" ca="1" si="203">IFERROR(AQ162/AQ$165,0)</f>
        <v>0</v>
      </c>
      <c r="AR215" s="133">
        <f t="shared" ca="1" si="203"/>
        <v>0</v>
      </c>
      <c r="AS215" s="133">
        <f t="shared" ca="1" si="203"/>
        <v>0</v>
      </c>
      <c r="AT215" s="133">
        <f t="shared" ca="1" si="203"/>
        <v>0</v>
      </c>
      <c r="AU215" s="133">
        <f t="shared" ca="1" si="203"/>
        <v>0</v>
      </c>
      <c r="AV215" s="133">
        <f t="shared" ca="1" si="203"/>
        <v>0</v>
      </c>
      <c r="AW215" s="133">
        <f t="shared" ca="1" si="203"/>
        <v>0</v>
      </c>
      <c r="AX215" s="133">
        <f t="shared" ca="1" si="203"/>
        <v>0</v>
      </c>
      <c r="AY215" s="133">
        <f t="shared" ca="1" si="203"/>
        <v>0</v>
      </c>
      <c r="AZ215" s="133">
        <f t="shared" ca="1" si="203"/>
        <v>0</v>
      </c>
      <c r="BA215" s="133">
        <f t="shared" ca="1" si="203"/>
        <v>0</v>
      </c>
      <c r="BB215" s="133">
        <f t="shared" ca="1" si="203"/>
        <v>0</v>
      </c>
      <c r="BC215" s="133">
        <f t="shared" ca="1" si="203"/>
        <v>0</v>
      </c>
      <c r="BD215" s="133">
        <f t="shared" ca="1" si="203"/>
        <v>0</v>
      </c>
      <c r="BE215" s="133">
        <f t="shared" ca="1" si="203"/>
        <v>0</v>
      </c>
      <c r="BF215" s="133">
        <f t="shared" ca="1" si="203"/>
        <v>0</v>
      </c>
      <c r="BG215" s="133">
        <f t="shared" ca="1" si="203"/>
        <v>0</v>
      </c>
      <c r="BH215" s="133">
        <f t="shared" ca="1" si="203"/>
        <v>0</v>
      </c>
    </row>
    <row r="216" spans="1:60">
      <c r="A216" s="104"/>
      <c r="B216" s="104"/>
      <c r="C216" s="104">
        <v>147</v>
      </c>
      <c r="D216" s="104"/>
      <c r="E216" s="104" t="str">
        <f ca="1">OFFSET('Impact Inputs'!A$6,C216,0)</f>
        <v>Impact 50</v>
      </c>
      <c r="F216" s="104" t="str">
        <f ca="1">OFFSET('Impact Inputs'!C$6,C216,0)</f>
        <v>-</v>
      </c>
      <c r="G216" s="104"/>
      <c r="H216" s="104"/>
      <c r="I216" s="104"/>
      <c r="J216" s="104"/>
      <c r="K216" s="133">
        <f t="shared" ref="K216:AP216" ca="1" si="204">IFERROR(K163/K$165,0)</f>
        <v>0</v>
      </c>
      <c r="L216" s="133">
        <f t="shared" ca="1" si="204"/>
        <v>0</v>
      </c>
      <c r="M216" s="133">
        <f t="shared" ca="1" si="204"/>
        <v>0</v>
      </c>
      <c r="N216" s="133">
        <f t="shared" ca="1" si="204"/>
        <v>0</v>
      </c>
      <c r="O216" s="133">
        <f t="shared" ca="1" si="204"/>
        <v>0</v>
      </c>
      <c r="P216" s="133">
        <f t="shared" ca="1" si="204"/>
        <v>0</v>
      </c>
      <c r="Q216" s="133">
        <f t="shared" ca="1" si="204"/>
        <v>0</v>
      </c>
      <c r="R216" s="133">
        <f t="shared" ca="1" si="204"/>
        <v>0</v>
      </c>
      <c r="S216" s="133">
        <f t="shared" ca="1" si="204"/>
        <v>0</v>
      </c>
      <c r="T216" s="133">
        <f t="shared" ca="1" si="204"/>
        <v>0</v>
      </c>
      <c r="U216" s="133">
        <f t="shared" ca="1" si="204"/>
        <v>0</v>
      </c>
      <c r="V216" s="133">
        <f t="shared" ca="1" si="204"/>
        <v>0</v>
      </c>
      <c r="W216" s="133">
        <f t="shared" ca="1" si="204"/>
        <v>0</v>
      </c>
      <c r="X216" s="133">
        <f t="shared" ca="1" si="204"/>
        <v>0</v>
      </c>
      <c r="Y216" s="133">
        <f t="shared" ca="1" si="204"/>
        <v>0</v>
      </c>
      <c r="Z216" s="133">
        <f t="shared" ca="1" si="204"/>
        <v>0</v>
      </c>
      <c r="AA216" s="133">
        <f t="shared" ca="1" si="204"/>
        <v>0</v>
      </c>
      <c r="AB216" s="133">
        <f t="shared" ca="1" si="204"/>
        <v>0</v>
      </c>
      <c r="AC216" s="133">
        <f t="shared" ca="1" si="204"/>
        <v>0</v>
      </c>
      <c r="AD216" s="133">
        <f t="shared" ca="1" si="204"/>
        <v>0</v>
      </c>
      <c r="AE216" s="133">
        <f t="shared" ca="1" si="204"/>
        <v>0</v>
      </c>
      <c r="AF216" s="133">
        <f t="shared" ca="1" si="204"/>
        <v>0</v>
      </c>
      <c r="AG216" s="133">
        <f t="shared" ca="1" si="204"/>
        <v>0</v>
      </c>
      <c r="AH216" s="133">
        <f t="shared" ca="1" si="204"/>
        <v>0</v>
      </c>
      <c r="AI216" s="133">
        <f t="shared" ca="1" si="204"/>
        <v>0</v>
      </c>
      <c r="AJ216" s="133">
        <f t="shared" ca="1" si="204"/>
        <v>0</v>
      </c>
      <c r="AK216" s="133">
        <f t="shared" ca="1" si="204"/>
        <v>0</v>
      </c>
      <c r="AL216" s="133">
        <f t="shared" ca="1" si="204"/>
        <v>0</v>
      </c>
      <c r="AM216" s="133">
        <f t="shared" ca="1" si="204"/>
        <v>0</v>
      </c>
      <c r="AN216" s="133">
        <f t="shared" ca="1" si="204"/>
        <v>0</v>
      </c>
      <c r="AO216" s="133">
        <f t="shared" ca="1" si="204"/>
        <v>0</v>
      </c>
      <c r="AP216" s="133">
        <f t="shared" ca="1" si="204"/>
        <v>0</v>
      </c>
      <c r="AQ216" s="133">
        <f t="shared" ref="AQ216:BH216" ca="1" si="205">IFERROR(AQ163/AQ$165,0)</f>
        <v>0</v>
      </c>
      <c r="AR216" s="133">
        <f t="shared" ca="1" si="205"/>
        <v>0</v>
      </c>
      <c r="AS216" s="133">
        <f t="shared" ca="1" si="205"/>
        <v>0</v>
      </c>
      <c r="AT216" s="133">
        <f t="shared" ca="1" si="205"/>
        <v>0</v>
      </c>
      <c r="AU216" s="133">
        <f t="shared" ca="1" si="205"/>
        <v>0</v>
      </c>
      <c r="AV216" s="133">
        <f t="shared" ca="1" si="205"/>
        <v>0</v>
      </c>
      <c r="AW216" s="133">
        <f t="shared" ca="1" si="205"/>
        <v>0</v>
      </c>
      <c r="AX216" s="133">
        <f t="shared" ca="1" si="205"/>
        <v>0</v>
      </c>
      <c r="AY216" s="133">
        <f t="shared" ca="1" si="205"/>
        <v>0</v>
      </c>
      <c r="AZ216" s="133">
        <f t="shared" ca="1" si="205"/>
        <v>0</v>
      </c>
      <c r="BA216" s="133">
        <f t="shared" ca="1" si="205"/>
        <v>0</v>
      </c>
      <c r="BB216" s="133">
        <f t="shared" ca="1" si="205"/>
        <v>0</v>
      </c>
      <c r="BC216" s="133">
        <f t="shared" ca="1" si="205"/>
        <v>0</v>
      </c>
      <c r="BD216" s="133">
        <f t="shared" ca="1" si="205"/>
        <v>0</v>
      </c>
      <c r="BE216" s="133">
        <f t="shared" ca="1" si="205"/>
        <v>0</v>
      </c>
      <c r="BF216" s="133">
        <f t="shared" ca="1" si="205"/>
        <v>0</v>
      </c>
      <c r="BG216" s="133">
        <f t="shared" ca="1" si="205"/>
        <v>0</v>
      </c>
      <c r="BH216" s="133">
        <f t="shared" ca="1" si="205"/>
        <v>0</v>
      </c>
    </row>
    <row r="217" spans="1:60">
      <c r="A217" s="104"/>
      <c r="B217" s="104"/>
      <c r="C217" s="104"/>
      <c r="D217" s="104"/>
      <c r="E217" s="104"/>
      <c r="F217" s="104"/>
      <c r="G217" s="104"/>
      <c r="H217" s="125"/>
      <c r="I217" s="125"/>
      <c r="J217" s="125"/>
      <c r="K217" s="125"/>
      <c r="L217" s="125"/>
      <c r="M217" s="125"/>
      <c r="N217" s="125"/>
      <c r="O217" s="125"/>
      <c r="P217" s="125"/>
      <c r="Q217" s="125"/>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row>
    <row r="218" spans="1:60" ht="15">
      <c r="A218" s="104"/>
      <c r="B218" s="104"/>
      <c r="C218" s="104"/>
      <c r="D218" s="124" t="s">
        <v>303</v>
      </c>
      <c r="E218" s="104"/>
      <c r="F218" s="124" t="s">
        <v>74</v>
      </c>
      <c r="G218" s="104"/>
      <c r="H218" s="125"/>
      <c r="I218" s="125"/>
      <c r="J218" s="125"/>
      <c r="K218" s="182">
        <f t="shared" ref="K218:AP218" si="206">K2</f>
        <v>2017</v>
      </c>
      <c r="L218" s="182">
        <f t="shared" si="206"/>
        <v>2018</v>
      </c>
      <c r="M218" s="182">
        <f t="shared" si="206"/>
        <v>2019</v>
      </c>
      <c r="N218" s="182">
        <f t="shared" si="206"/>
        <v>2020</v>
      </c>
      <c r="O218" s="182">
        <f t="shared" si="206"/>
        <v>2021</v>
      </c>
      <c r="P218" s="182">
        <f t="shared" si="206"/>
        <v>2022</v>
      </c>
      <c r="Q218" s="182">
        <f t="shared" si="206"/>
        <v>2023</v>
      </c>
      <c r="R218" s="182">
        <f t="shared" si="206"/>
        <v>2024</v>
      </c>
      <c r="S218" s="182">
        <f t="shared" si="206"/>
        <v>2025</v>
      </c>
      <c r="T218" s="182">
        <f t="shared" si="206"/>
        <v>2026</v>
      </c>
      <c r="U218" s="182">
        <f t="shared" si="206"/>
        <v>2027</v>
      </c>
      <c r="V218" s="182">
        <f t="shared" si="206"/>
        <v>2028</v>
      </c>
      <c r="W218" s="182">
        <f t="shared" si="206"/>
        <v>2029</v>
      </c>
      <c r="X218" s="182">
        <f t="shared" si="206"/>
        <v>2030</v>
      </c>
      <c r="Y218" s="182">
        <f t="shared" si="206"/>
        <v>2031</v>
      </c>
      <c r="Z218" s="182">
        <f t="shared" si="206"/>
        <v>2032</v>
      </c>
      <c r="AA218" s="182">
        <f t="shared" si="206"/>
        <v>2033</v>
      </c>
      <c r="AB218" s="182">
        <f t="shared" si="206"/>
        <v>2034</v>
      </c>
      <c r="AC218" s="182">
        <f t="shared" si="206"/>
        <v>2035</v>
      </c>
      <c r="AD218" s="182">
        <f t="shared" si="206"/>
        <v>2036</v>
      </c>
      <c r="AE218" s="182">
        <f t="shared" si="206"/>
        <v>2037</v>
      </c>
      <c r="AF218" s="182">
        <f t="shared" si="206"/>
        <v>2038</v>
      </c>
      <c r="AG218" s="182">
        <f t="shared" si="206"/>
        <v>2039</v>
      </c>
      <c r="AH218" s="182">
        <f t="shared" si="206"/>
        <v>2040</v>
      </c>
      <c r="AI218" s="182">
        <f t="shared" si="206"/>
        <v>2041</v>
      </c>
      <c r="AJ218" s="182">
        <f t="shared" si="206"/>
        <v>2042</v>
      </c>
      <c r="AK218" s="182">
        <f t="shared" si="206"/>
        <v>2043</v>
      </c>
      <c r="AL218" s="182">
        <f t="shared" si="206"/>
        <v>2044</v>
      </c>
      <c r="AM218" s="182">
        <f t="shared" si="206"/>
        <v>2045</v>
      </c>
      <c r="AN218" s="182">
        <f t="shared" si="206"/>
        <v>2046</v>
      </c>
      <c r="AO218" s="182">
        <f t="shared" si="206"/>
        <v>2047</v>
      </c>
      <c r="AP218" s="182">
        <f t="shared" si="206"/>
        <v>2048</v>
      </c>
      <c r="AQ218" s="182">
        <f t="shared" ref="AQ218:BH218" si="207">AQ2</f>
        <v>2049</v>
      </c>
      <c r="AR218" s="182">
        <f t="shared" si="207"/>
        <v>2050</v>
      </c>
      <c r="AS218" s="182">
        <f t="shared" si="207"/>
        <v>2051</v>
      </c>
      <c r="AT218" s="182">
        <f t="shared" si="207"/>
        <v>2052</v>
      </c>
      <c r="AU218" s="182">
        <f t="shared" si="207"/>
        <v>2053</v>
      </c>
      <c r="AV218" s="182">
        <f t="shared" si="207"/>
        <v>2054</v>
      </c>
      <c r="AW218" s="182">
        <f t="shared" si="207"/>
        <v>2055</v>
      </c>
      <c r="AX218" s="182">
        <f t="shared" si="207"/>
        <v>2056</v>
      </c>
      <c r="AY218" s="182">
        <f t="shared" si="207"/>
        <v>2057</v>
      </c>
      <c r="AZ218" s="182">
        <f t="shared" si="207"/>
        <v>2058</v>
      </c>
      <c r="BA218" s="182">
        <f t="shared" si="207"/>
        <v>2059</v>
      </c>
      <c r="BB218" s="182">
        <f t="shared" si="207"/>
        <v>2060</v>
      </c>
      <c r="BC218" s="182">
        <f t="shared" si="207"/>
        <v>2061</v>
      </c>
      <c r="BD218" s="182">
        <f t="shared" si="207"/>
        <v>2062</v>
      </c>
      <c r="BE218" s="182">
        <f t="shared" si="207"/>
        <v>2063</v>
      </c>
      <c r="BF218" s="182">
        <f t="shared" si="207"/>
        <v>2064</v>
      </c>
      <c r="BG218" s="182">
        <f t="shared" si="207"/>
        <v>2065</v>
      </c>
      <c r="BH218" s="182">
        <f t="shared" si="207"/>
        <v>2066</v>
      </c>
    </row>
    <row r="219" spans="1:60" ht="15">
      <c r="A219" s="104"/>
      <c r="B219" s="104"/>
      <c r="C219" s="104">
        <v>0</v>
      </c>
      <c r="D219" s="104"/>
      <c r="E219" s="104" t="str">
        <f ca="1">OFFSET('Impact Inputs'!A$6,C219,0)</f>
        <v>Impact 1</v>
      </c>
      <c r="F219" s="104" t="str">
        <f ca="1">OFFSET('Impact Inputs'!C$6,C219,0)</f>
        <v>Efficiency gain - maximised overheads/capacity/resources</v>
      </c>
      <c r="G219" s="134"/>
      <c r="H219" s="135"/>
      <c r="I219" s="135"/>
      <c r="J219" s="135"/>
      <c r="K219" s="125">
        <f ca="1">SUMPRODUCT(OFFSET(K$7,0,0,K$2-$K$2+1,1),N(OFFSET(OFFSET(K167,0,0,1,-1*(K$2-$K$2+1)),0,K$2-$K$2+1-ROW(OFFSET($A$1,0,0,K$2-$K$2+1,1)),1,1)))</f>
        <v>0</v>
      </c>
      <c r="L219" s="125">
        <f t="shared" ref="L219:BH224" ca="1" si="208">SUMPRODUCT(OFFSET(L$7,0,0,L$2-$K$2+1,1),N(OFFSET(OFFSET(L167,0,0,1,-1*(L$2-$K$2+1)),0,L$2-$K$2+1-ROW(OFFSET($A$1,0,0,L$2-$K$2+1,1)),1,1)))</f>
        <v>1800000</v>
      </c>
      <c r="M219" s="125">
        <f t="shared" ca="1" si="208"/>
        <v>3600000</v>
      </c>
      <c r="N219" s="125">
        <f t="shared" ca="1" si="208"/>
        <v>5400000</v>
      </c>
      <c r="O219" s="125">
        <f t="shared" ca="1" si="208"/>
        <v>7200000</v>
      </c>
      <c r="P219" s="125">
        <f t="shared" ca="1" si="208"/>
        <v>0</v>
      </c>
      <c r="Q219" s="125">
        <f t="shared" ca="1" si="208"/>
        <v>0</v>
      </c>
      <c r="R219" s="125">
        <f t="shared" ca="1" si="208"/>
        <v>0</v>
      </c>
      <c r="S219" s="125">
        <f t="shared" ca="1" si="208"/>
        <v>0</v>
      </c>
      <c r="T219" s="125">
        <f t="shared" ca="1" si="208"/>
        <v>0</v>
      </c>
      <c r="U219" s="125">
        <f t="shared" ca="1" si="208"/>
        <v>0</v>
      </c>
      <c r="V219" s="125">
        <f t="shared" ca="1" si="208"/>
        <v>0</v>
      </c>
      <c r="W219" s="125">
        <f t="shared" ca="1" si="208"/>
        <v>0</v>
      </c>
      <c r="X219" s="125">
        <f t="shared" ca="1" si="208"/>
        <v>0</v>
      </c>
      <c r="Y219" s="125">
        <f t="shared" ca="1" si="208"/>
        <v>0</v>
      </c>
      <c r="Z219" s="125">
        <f t="shared" ca="1" si="208"/>
        <v>0</v>
      </c>
      <c r="AA219" s="125">
        <f t="shared" ca="1" si="208"/>
        <v>0</v>
      </c>
      <c r="AB219" s="125">
        <f t="shared" ca="1" si="208"/>
        <v>0</v>
      </c>
      <c r="AC219" s="125">
        <f t="shared" ca="1" si="208"/>
        <v>0</v>
      </c>
      <c r="AD219" s="125">
        <f t="shared" ca="1" si="208"/>
        <v>0</v>
      </c>
      <c r="AE219" s="125">
        <f t="shared" ca="1" si="208"/>
        <v>0</v>
      </c>
      <c r="AF219" s="125">
        <f t="shared" ca="1" si="208"/>
        <v>0</v>
      </c>
      <c r="AG219" s="125">
        <f t="shared" ca="1" si="208"/>
        <v>0</v>
      </c>
      <c r="AH219" s="125">
        <f t="shared" ca="1" si="208"/>
        <v>0</v>
      </c>
      <c r="AI219" s="125">
        <f t="shared" ca="1" si="208"/>
        <v>0</v>
      </c>
      <c r="AJ219" s="125">
        <f t="shared" ca="1" si="208"/>
        <v>0</v>
      </c>
      <c r="AK219" s="125">
        <f t="shared" ca="1" si="208"/>
        <v>0</v>
      </c>
      <c r="AL219" s="125">
        <f t="shared" ca="1" si="208"/>
        <v>0</v>
      </c>
      <c r="AM219" s="125">
        <f t="shared" ca="1" si="208"/>
        <v>0</v>
      </c>
      <c r="AN219" s="125">
        <f t="shared" ca="1" si="208"/>
        <v>0</v>
      </c>
      <c r="AO219" s="125">
        <f t="shared" ca="1" si="208"/>
        <v>0</v>
      </c>
      <c r="AP219" s="125">
        <f t="shared" ca="1" si="208"/>
        <v>0</v>
      </c>
      <c r="AQ219" s="125">
        <f t="shared" ca="1" si="208"/>
        <v>0</v>
      </c>
      <c r="AR219" s="125">
        <f t="shared" ca="1" si="208"/>
        <v>0</v>
      </c>
      <c r="AS219" s="125">
        <f t="shared" ca="1" si="208"/>
        <v>0</v>
      </c>
      <c r="AT219" s="125">
        <f t="shared" ca="1" si="208"/>
        <v>0</v>
      </c>
      <c r="AU219" s="125">
        <f t="shared" ca="1" si="208"/>
        <v>0</v>
      </c>
      <c r="AV219" s="125">
        <f t="shared" ca="1" si="208"/>
        <v>0</v>
      </c>
      <c r="AW219" s="125">
        <f t="shared" ca="1" si="208"/>
        <v>0</v>
      </c>
      <c r="AX219" s="125">
        <f t="shared" ca="1" si="208"/>
        <v>0</v>
      </c>
      <c r="AY219" s="125">
        <f t="shared" ca="1" si="208"/>
        <v>0</v>
      </c>
      <c r="AZ219" s="125">
        <f t="shared" ca="1" si="208"/>
        <v>0</v>
      </c>
      <c r="BA219" s="125">
        <f t="shared" ca="1" si="208"/>
        <v>0</v>
      </c>
      <c r="BB219" s="125">
        <f t="shared" ca="1" si="208"/>
        <v>0</v>
      </c>
      <c r="BC219" s="125">
        <f t="shared" ca="1" si="208"/>
        <v>0</v>
      </c>
      <c r="BD219" s="125">
        <f t="shared" ca="1" si="208"/>
        <v>0</v>
      </c>
      <c r="BE219" s="125">
        <f t="shared" ca="1" si="208"/>
        <v>0</v>
      </c>
      <c r="BF219" s="125">
        <f t="shared" ca="1" si="208"/>
        <v>0</v>
      </c>
      <c r="BG219" s="125">
        <f t="shared" ca="1" si="208"/>
        <v>0</v>
      </c>
      <c r="BH219" s="125">
        <f t="shared" ca="1" si="208"/>
        <v>0</v>
      </c>
    </row>
    <row r="220" spans="1:60">
      <c r="A220" s="104"/>
      <c r="B220" s="104"/>
      <c r="C220" s="104">
        <v>3</v>
      </c>
      <c r="D220" s="104"/>
      <c r="E220" s="104" t="str">
        <f ca="1">OFFSET('Impact Inputs'!A$6,C220,0)</f>
        <v>Impact 2</v>
      </c>
      <c r="F220" s="104" t="str">
        <f ca="1">OFFSET('Impact Inputs'!C$6,C220,0)</f>
        <v>Quality-adjusted life year (QALY) gained</v>
      </c>
      <c r="G220" s="104"/>
      <c r="H220" s="125"/>
      <c r="I220" s="125"/>
      <c r="J220" s="125"/>
      <c r="K220" s="125">
        <f t="shared" ref="K220:Z268" ca="1" si="209">SUMPRODUCT(OFFSET(K$7,0,0,K$2-$K$2+1,1),N(OFFSET(OFFSET(K168,0,0,1,-1*(K$2-$K$2+1)),0,K$2-$K$2+1-ROW(OFFSET($A$1,0,0,K$2-$K$2+1,1)),1,1)))</f>
        <v>0</v>
      </c>
      <c r="L220" s="125">
        <f t="shared" ca="1" si="209"/>
        <v>26622589.349766485</v>
      </c>
      <c r="M220" s="125">
        <f t="shared" ca="1" si="209"/>
        <v>79867768.049299449</v>
      </c>
      <c r="N220" s="125">
        <f t="shared" ca="1" si="209"/>
        <v>159735536.0985989</v>
      </c>
      <c r="O220" s="125">
        <f t="shared" ca="1" si="209"/>
        <v>239603304.14789838</v>
      </c>
      <c r="P220" s="125">
        <f t="shared" ca="1" si="209"/>
        <v>186358125.44836539</v>
      </c>
      <c r="Q220" s="125">
        <f t="shared" ca="1" si="209"/>
        <v>106490357.39906594</v>
      </c>
      <c r="R220" s="125">
        <f t="shared" ca="1" si="209"/>
        <v>0</v>
      </c>
      <c r="S220" s="125">
        <f t="shared" ca="1" si="209"/>
        <v>0</v>
      </c>
      <c r="T220" s="125">
        <f t="shared" ca="1" si="209"/>
        <v>0</v>
      </c>
      <c r="U220" s="125">
        <f t="shared" ca="1" si="209"/>
        <v>0</v>
      </c>
      <c r="V220" s="125">
        <f t="shared" ca="1" si="209"/>
        <v>0</v>
      </c>
      <c r="W220" s="125">
        <f t="shared" ca="1" si="209"/>
        <v>0</v>
      </c>
      <c r="X220" s="125">
        <f t="shared" ca="1" si="209"/>
        <v>0</v>
      </c>
      <c r="Y220" s="125">
        <f t="shared" ca="1" si="209"/>
        <v>0</v>
      </c>
      <c r="Z220" s="125">
        <f t="shared" ca="1" si="209"/>
        <v>0</v>
      </c>
      <c r="AA220" s="125">
        <f t="shared" ca="1" si="208"/>
        <v>0</v>
      </c>
      <c r="AB220" s="125">
        <f t="shared" ca="1" si="208"/>
        <v>0</v>
      </c>
      <c r="AC220" s="125">
        <f t="shared" ca="1" si="208"/>
        <v>0</v>
      </c>
      <c r="AD220" s="125">
        <f t="shared" ca="1" si="208"/>
        <v>0</v>
      </c>
      <c r="AE220" s="125">
        <f t="shared" ca="1" si="208"/>
        <v>0</v>
      </c>
      <c r="AF220" s="125">
        <f t="shared" ca="1" si="208"/>
        <v>0</v>
      </c>
      <c r="AG220" s="125">
        <f t="shared" ca="1" si="208"/>
        <v>0</v>
      </c>
      <c r="AH220" s="125">
        <f t="shared" ca="1" si="208"/>
        <v>0</v>
      </c>
      <c r="AI220" s="125">
        <f t="shared" ca="1" si="208"/>
        <v>0</v>
      </c>
      <c r="AJ220" s="125">
        <f t="shared" ca="1" si="208"/>
        <v>0</v>
      </c>
      <c r="AK220" s="125">
        <f t="shared" ca="1" si="208"/>
        <v>0</v>
      </c>
      <c r="AL220" s="125">
        <f t="shared" ca="1" si="208"/>
        <v>0</v>
      </c>
      <c r="AM220" s="125">
        <f t="shared" ca="1" si="208"/>
        <v>0</v>
      </c>
      <c r="AN220" s="125">
        <f t="shared" ca="1" si="208"/>
        <v>0</v>
      </c>
      <c r="AO220" s="125">
        <f t="shared" ca="1" si="208"/>
        <v>0</v>
      </c>
      <c r="AP220" s="125">
        <f t="shared" ca="1" si="208"/>
        <v>0</v>
      </c>
      <c r="AQ220" s="125">
        <f t="shared" ca="1" si="208"/>
        <v>0</v>
      </c>
      <c r="AR220" s="125">
        <f t="shared" ca="1" si="208"/>
        <v>0</v>
      </c>
      <c r="AS220" s="125">
        <f t="shared" ca="1" si="208"/>
        <v>0</v>
      </c>
      <c r="AT220" s="125">
        <f t="shared" ca="1" si="208"/>
        <v>0</v>
      </c>
      <c r="AU220" s="125">
        <f t="shared" ca="1" si="208"/>
        <v>0</v>
      </c>
      <c r="AV220" s="125">
        <f t="shared" ca="1" si="208"/>
        <v>0</v>
      </c>
      <c r="AW220" s="125">
        <f t="shared" ca="1" si="208"/>
        <v>0</v>
      </c>
      <c r="AX220" s="125">
        <f t="shared" ca="1" si="208"/>
        <v>0</v>
      </c>
      <c r="AY220" s="125">
        <f t="shared" ca="1" si="208"/>
        <v>0</v>
      </c>
      <c r="AZ220" s="125">
        <f t="shared" ca="1" si="208"/>
        <v>0</v>
      </c>
      <c r="BA220" s="125">
        <f t="shared" ca="1" si="208"/>
        <v>0</v>
      </c>
      <c r="BB220" s="125">
        <f t="shared" ca="1" si="208"/>
        <v>0</v>
      </c>
      <c r="BC220" s="125">
        <f t="shared" ca="1" si="208"/>
        <v>0</v>
      </c>
      <c r="BD220" s="125">
        <f t="shared" ca="1" si="208"/>
        <v>0</v>
      </c>
      <c r="BE220" s="125">
        <f t="shared" ca="1" si="208"/>
        <v>0</v>
      </c>
      <c r="BF220" s="125">
        <f t="shared" ca="1" si="208"/>
        <v>0</v>
      </c>
      <c r="BG220" s="125">
        <f t="shared" ca="1" si="208"/>
        <v>0</v>
      </c>
      <c r="BH220" s="125">
        <f t="shared" ca="1" si="208"/>
        <v>0</v>
      </c>
    </row>
    <row r="221" spans="1:60">
      <c r="A221" s="104"/>
      <c r="B221" s="104"/>
      <c r="C221" s="104">
        <v>6</v>
      </c>
      <c r="D221" s="104"/>
      <c r="E221" s="104" t="str">
        <f ca="1">OFFSET('Impact Inputs'!A$6,C221,0)</f>
        <v>Impact 3</v>
      </c>
      <c r="F221" s="104" t="str">
        <f ca="1">OFFSET('Impact Inputs'!C$6,C221,0)</f>
        <v>Tax income: Average annual income - Total</v>
      </c>
      <c r="G221" s="104"/>
      <c r="H221" s="125"/>
      <c r="I221" s="125"/>
      <c r="J221" s="125"/>
      <c r="K221" s="125">
        <f t="shared" ca="1" si="209"/>
        <v>0</v>
      </c>
      <c r="L221" s="125">
        <f t="shared" ca="1" si="208"/>
        <v>530594.76108204445</v>
      </c>
      <c r="M221" s="125">
        <f t="shared" ca="1" si="208"/>
        <v>1591784.2832461335</v>
      </c>
      <c r="N221" s="125">
        <f t="shared" ca="1" si="208"/>
        <v>3183568.566492267</v>
      </c>
      <c r="O221" s="125">
        <f t="shared" ca="1" si="208"/>
        <v>5305947.6108204443</v>
      </c>
      <c r="P221" s="125">
        <f t="shared" ca="1" si="208"/>
        <v>5305947.6108204443</v>
      </c>
      <c r="Q221" s="125">
        <f t="shared" ca="1" si="208"/>
        <v>5305947.6108204443</v>
      </c>
      <c r="R221" s="125">
        <f t="shared" ca="1" si="208"/>
        <v>5305947.6108204443</v>
      </c>
      <c r="S221" s="125">
        <f t="shared" ca="1" si="208"/>
        <v>5305947.6108204443</v>
      </c>
      <c r="T221" s="125">
        <f t="shared" ca="1" si="208"/>
        <v>5305947.6108204443</v>
      </c>
      <c r="U221" s="125">
        <f t="shared" ca="1" si="208"/>
        <v>5305947.6108204443</v>
      </c>
      <c r="V221" s="125">
        <f t="shared" ca="1" si="208"/>
        <v>5305947.6108204443</v>
      </c>
      <c r="W221" s="125">
        <f t="shared" ca="1" si="208"/>
        <v>5305947.6108204443</v>
      </c>
      <c r="X221" s="125">
        <f t="shared" ca="1" si="208"/>
        <v>5305947.6108204443</v>
      </c>
      <c r="Y221" s="125">
        <f t="shared" ca="1" si="208"/>
        <v>5305947.6108204443</v>
      </c>
      <c r="Z221" s="125">
        <f t="shared" ca="1" si="208"/>
        <v>5305947.6108204443</v>
      </c>
      <c r="AA221" s="125">
        <f t="shared" ca="1" si="208"/>
        <v>5305947.6108204443</v>
      </c>
      <c r="AB221" s="125">
        <f t="shared" ca="1" si="208"/>
        <v>5305947.6108204443</v>
      </c>
      <c r="AC221" s="125">
        <f t="shared" ca="1" si="208"/>
        <v>5305947.6108204443</v>
      </c>
      <c r="AD221" s="125">
        <f t="shared" ca="1" si="208"/>
        <v>5305947.6108204443</v>
      </c>
      <c r="AE221" s="125">
        <f t="shared" ca="1" si="208"/>
        <v>5305947.6108204443</v>
      </c>
      <c r="AF221" s="125">
        <f t="shared" ca="1" si="208"/>
        <v>4775352.8497384004</v>
      </c>
      <c r="AG221" s="125">
        <f t="shared" ca="1" si="208"/>
        <v>3714163.3275743113</v>
      </c>
      <c r="AH221" s="125">
        <f t="shared" ca="1" si="208"/>
        <v>2122379.0443281778</v>
      </c>
      <c r="AI221" s="125">
        <f t="shared" ca="1" si="208"/>
        <v>0</v>
      </c>
      <c r="AJ221" s="125">
        <f t="shared" ca="1" si="208"/>
        <v>0</v>
      </c>
      <c r="AK221" s="125">
        <f t="shared" ca="1" si="208"/>
        <v>0</v>
      </c>
      <c r="AL221" s="125">
        <f t="shared" ca="1" si="208"/>
        <v>0</v>
      </c>
      <c r="AM221" s="125">
        <f t="shared" ca="1" si="208"/>
        <v>0</v>
      </c>
      <c r="AN221" s="125">
        <f t="shared" ca="1" si="208"/>
        <v>0</v>
      </c>
      <c r="AO221" s="125">
        <f t="shared" ca="1" si="208"/>
        <v>0</v>
      </c>
      <c r="AP221" s="125">
        <f t="shared" ca="1" si="208"/>
        <v>0</v>
      </c>
      <c r="AQ221" s="125">
        <f t="shared" ca="1" si="208"/>
        <v>0</v>
      </c>
      <c r="AR221" s="125">
        <f t="shared" ca="1" si="208"/>
        <v>0</v>
      </c>
      <c r="AS221" s="125">
        <f t="shared" ca="1" si="208"/>
        <v>0</v>
      </c>
      <c r="AT221" s="125">
        <f t="shared" ca="1" si="208"/>
        <v>0</v>
      </c>
      <c r="AU221" s="125">
        <f t="shared" ca="1" si="208"/>
        <v>0</v>
      </c>
      <c r="AV221" s="125">
        <f t="shared" ca="1" si="208"/>
        <v>0</v>
      </c>
      <c r="AW221" s="125">
        <f t="shared" ca="1" si="208"/>
        <v>0</v>
      </c>
      <c r="AX221" s="125">
        <f t="shared" ca="1" si="208"/>
        <v>0</v>
      </c>
      <c r="AY221" s="125">
        <f t="shared" ca="1" si="208"/>
        <v>0</v>
      </c>
      <c r="AZ221" s="125">
        <f t="shared" ca="1" si="208"/>
        <v>0</v>
      </c>
      <c r="BA221" s="125">
        <f t="shared" ca="1" si="208"/>
        <v>0</v>
      </c>
      <c r="BB221" s="125">
        <f t="shared" ca="1" si="208"/>
        <v>0</v>
      </c>
      <c r="BC221" s="125">
        <f t="shared" ca="1" si="208"/>
        <v>0</v>
      </c>
      <c r="BD221" s="125">
        <f t="shared" ca="1" si="208"/>
        <v>0</v>
      </c>
      <c r="BE221" s="125">
        <f t="shared" ca="1" si="208"/>
        <v>0</v>
      </c>
      <c r="BF221" s="125">
        <f t="shared" ca="1" si="208"/>
        <v>0</v>
      </c>
      <c r="BG221" s="125">
        <f t="shared" ca="1" si="208"/>
        <v>0</v>
      </c>
      <c r="BH221" s="125">
        <f t="shared" ca="1" si="208"/>
        <v>0</v>
      </c>
    </row>
    <row r="222" spans="1:60" ht="15">
      <c r="A222" s="104"/>
      <c r="B222" s="104"/>
      <c r="C222" s="106">
        <v>9</v>
      </c>
      <c r="D222" s="104"/>
      <c r="E222" s="104" t="str">
        <f ca="1">OFFSET('Impact Inputs'!A$6,C222,0)</f>
        <v>Impact 4</v>
      </c>
      <c r="F222" s="104" t="str">
        <f ca="1">OFFSET('Impact Inputs'!C$6,C222,0)</f>
        <v>Average annual income - Total</v>
      </c>
      <c r="G222" s="134"/>
      <c r="H222" s="135"/>
      <c r="I222" s="135"/>
      <c r="J222" s="135"/>
      <c r="K222" s="125">
        <f t="shared" ca="1" si="209"/>
        <v>0</v>
      </c>
      <c r="L222" s="125">
        <f t="shared" ca="1" si="208"/>
        <v>2930417.0836142018</v>
      </c>
      <c r="M222" s="125">
        <f t="shared" ca="1" si="208"/>
        <v>8791251.2508426048</v>
      </c>
      <c r="N222" s="125">
        <f t="shared" ca="1" si="208"/>
        <v>17582502.50168521</v>
      </c>
      <c r="O222" s="125">
        <f t="shared" ca="1" si="208"/>
        <v>29304170.836142018</v>
      </c>
      <c r="P222" s="125">
        <f t="shared" ca="1" si="208"/>
        <v>29304170.836142018</v>
      </c>
      <c r="Q222" s="125">
        <f t="shared" ca="1" si="208"/>
        <v>29304170.836142018</v>
      </c>
      <c r="R222" s="125">
        <f t="shared" ca="1" si="208"/>
        <v>29304170.836142022</v>
      </c>
      <c r="S222" s="125">
        <f t="shared" ca="1" si="208"/>
        <v>29304170.836142022</v>
      </c>
      <c r="T222" s="125">
        <f t="shared" ca="1" si="208"/>
        <v>29304170.836142022</v>
      </c>
      <c r="U222" s="125">
        <f t="shared" ca="1" si="208"/>
        <v>29304170.836142022</v>
      </c>
      <c r="V222" s="125">
        <f t="shared" ca="1" si="208"/>
        <v>29304170.836142022</v>
      </c>
      <c r="W222" s="125">
        <f t="shared" ca="1" si="208"/>
        <v>29304170.836142018</v>
      </c>
      <c r="X222" s="125">
        <f t="shared" ca="1" si="208"/>
        <v>29304170.836142018</v>
      </c>
      <c r="Y222" s="125">
        <f t="shared" ca="1" si="208"/>
        <v>29304170.836142018</v>
      </c>
      <c r="Z222" s="125">
        <f t="shared" ca="1" si="208"/>
        <v>29304170.836142018</v>
      </c>
      <c r="AA222" s="125">
        <f t="shared" ca="1" si="208"/>
        <v>29304170.836142018</v>
      </c>
      <c r="AB222" s="125">
        <f t="shared" ca="1" si="208"/>
        <v>29304170.836142018</v>
      </c>
      <c r="AC222" s="125">
        <f t="shared" ca="1" si="208"/>
        <v>29304170.836142018</v>
      </c>
      <c r="AD222" s="125">
        <f t="shared" ca="1" si="208"/>
        <v>29304170.836142018</v>
      </c>
      <c r="AE222" s="125">
        <f t="shared" ca="1" si="208"/>
        <v>29304170.836142018</v>
      </c>
      <c r="AF222" s="125">
        <f t="shared" ca="1" si="208"/>
        <v>26373753.752527818</v>
      </c>
      <c r="AG222" s="125">
        <f t="shared" ca="1" si="208"/>
        <v>20512919.585299414</v>
      </c>
      <c r="AH222" s="125">
        <f t="shared" ca="1" si="208"/>
        <v>11721668.334456807</v>
      </c>
      <c r="AI222" s="125">
        <f t="shared" ca="1" si="208"/>
        <v>0</v>
      </c>
      <c r="AJ222" s="125">
        <f t="shared" ca="1" si="208"/>
        <v>0</v>
      </c>
      <c r="AK222" s="125">
        <f t="shared" ca="1" si="208"/>
        <v>0</v>
      </c>
      <c r="AL222" s="125">
        <f t="shared" ca="1" si="208"/>
        <v>0</v>
      </c>
      <c r="AM222" s="125">
        <f t="shared" ca="1" si="208"/>
        <v>0</v>
      </c>
      <c r="AN222" s="125">
        <f t="shared" ca="1" si="208"/>
        <v>0</v>
      </c>
      <c r="AO222" s="125">
        <f t="shared" ca="1" si="208"/>
        <v>0</v>
      </c>
      <c r="AP222" s="125">
        <f t="shared" ca="1" si="208"/>
        <v>0</v>
      </c>
      <c r="AQ222" s="125">
        <f t="shared" ca="1" si="208"/>
        <v>0</v>
      </c>
      <c r="AR222" s="125">
        <f t="shared" ca="1" si="208"/>
        <v>0</v>
      </c>
      <c r="AS222" s="125">
        <f t="shared" ca="1" si="208"/>
        <v>0</v>
      </c>
      <c r="AT222" s="125">
        <f t="shared" ca="1" si="208"/>
        <v>0</v>
      </c>
      <c r="AU222" s="125">
        <f t="shared" ca="1" si="208"/>
        <v>0</v>
      </c>
      <c r="AV222" s="125">
        <f t="shared" ca="1" si="208"/>
        <v>0</v>
      </c>
      <c r="AW222" s="125">
        <f t="shared" ca="1" si="208"/>
        <v>0</v>
      </c>
      <c r="AX222" s="125">
        <f t="shared" ca="1" si="208"/>
        <v>0</v>
      </c>
      <c r="AY222" s="125">
        <f t="shared" ca="1" si="208"/>
        <v>0</v>
      </c>
      <c r="AZ222" s="125">
        <f t="shared" ca="1" si="208"/>
        <v>0</v>
      </c>
      <c r="BA222" s="125">
        <f t="shared" ca="1" si="208"/>
        <v>0</v>
      </c>
      <c r="BB222" s="125">
        <f t="shared" ca="1" si="208"/>
        <v>0</v>
      </c>
      <c r="BC222" s="125">
        <f t="shared" ca="1" si="208"/>
        <v>0</v>
      </c>
      <c r="BD222" s="125">
        <f t="shared" ca="1" si="208"/>
        <v>0</v>
      </c>
      <c r="BE222" s="125">
        <f t="shared" ca="1" si="208"/>
        <v>0</v>
      </c>
      <c r="BF222" s="125">
        <f t="shared" ca="1" si="208"/>
        <v>0</v>
      </c>
      <c r="BG222" s="125">
        <f t="shared" ca="1" si="208"/>
        <v>0</v>
      </c>
      <c r="BH222" s="125">
        <f t="shared" ca="1" si="208"/>
        <v>0</v>
      </c>
    </row>
    <row r="223" spans="1:60">
      <c r="A223" s="104"/>
      <c r="B223" s="104"/>
      <c r="C223" s="106">
        <v>12</v>
      </c>
      <c r="D223" s="104"/>
      <c r="E223" s="104" t="str">
        <f ca="1">OFFSET('Impact Inputs'!A$6,C223,0)</f>
        <v>Impact 5</v>
      </c>
      <c r="F223" s="104" t="str">
        <f ca="1">OFFSET('Impact Inputs'!C$6,C223,0)</f>
        <v>Average elective surgery</v>
      </c>
      <c r="G223" s="104"/>
      <c r="H223" s="125"/>
      <c r="I223" s="125"/>
      <c r="J223" s="125"/>
      <c r="K223" s="125">
        <f t="shared" ca="1" si="209"/>
        <v>0</v>
      </c>
      <c r="L223" s="125">
        <f t="shared" ca="1" si="208"/>
        <v>0</v>
      </c>
      <c r="M223" s="125">
        <f t="shared" ca="1" si="208"/>
        <v>0</v>
      </c>
      <c r="N223" s="125">
        <f t="shared" ca="1" si="208"/>
        <v>0</v>
      </c>
      <c r="O223" s="125">
        <f t="shared" ca="1" si="208"/>
        <v>0</v>
      </c>
      <c r="P223" s="125">
        <f t="shared" ca="1" si="208"/>
        <v>0</v>
      </c>
      <c r="Q223" s="125">
        <f t="shared" ca="1" si="208"/>
        <v>0</v>
      </c>
      <c r="R223" s="125">
        <f t="shared" ca="1" si="208"/>
        <v>0</v>
      </c>
      <c r="S223" s="125">
        <f t="shared" ca="1" si="208"/>
        <v>0</v>
      </c>
      <c r="T223" s="125">
        <f t="shared" ca="1" si="208"/>
        <v>0</v>
      </c>
      <c r="U223" s="125">
        <f t="shared" ca="1" si="208"/>
        <v>0</v>
      </c>
      <c r="V223" s="125">
        <f t="shared" ca="1" si="208"/>
        <v>0</v>
      </c>
      <c r="W223" s="125">
        <f t="shared" ca="1" si="208"/>
        <v>0</v>
      </c>
      <c r="X223" s="125">
        <f t="shared" ca="1" si="208"/>
        <v>0</v>
      </c>
      <c r="Y223" s="125">
        <f t="shared" ca="1" si="208"/>
        <v>0</v>
      </c>
      <c r="Z223" s="125">
        <f t="shared" ca="1" si="208"/>
        <v>0</v>
      </c>
      <c r="AA223" s="125">
        <f t="shared" ca="1" si="208"/>
        <v>0</v>
      </c>
      <c r="AB223" s="125">
        <f t="shared" ca="1" si="208"/>
        <v>0</v>
      </c>
      <c r="AC223" s="125">
        <f t="shared" ca="1" si="208"/>
        <v>0</v>
      </c>
      <c r="AD223" s="125">
        <f t="shared" ca="1" si="208"/>
        <v>0</v>
      </c>
      <c r="AE223" s="125">
        <f t="shared" ca="1" si="208"/>
        <v>0</v>
      </c>
      <c r="AF223" s="125">
        <f t="shared" ca="1" si="208"/>
        <v>0</v>
      </c>
      <c r="AG223" s="125">
        <f t="shared" ca="1" si="208"/>
        <v>0</v>
      </c>
      <c r="AH223" s="125">
        <f t="shared" ca="1" si="208"/>
        <v>0</v>
      </c>
      <c r="AI223" s="125">
        <f t="shared" ca="1" si="208"/>
        <v>0</v>
      </c>
      <c r="AJ223" s="125">
        <f t="shared" ca="1" si="208"/>
        <v>0</v>
      </c>
      <c r="AK223" s="125">
        <f t="shared" ca="1" si="208"/>
        <v>0</v>
      </c>
      <c r="AL223" s="125">
        <f t="shared" ca="1" si="208"/>
        <v>0</v>
      </c>
      <c r="AM223" s="125">
        <f t="shared" ca="1" si="208"/>
        <v>0</v>
      </c>
      <c r="AN223" s="125">
        <f t="shared" ca="1" si="208"/>
        <v>0</v>
      </c>
      <c r="AO223" s="125">
        <f t="shared" ca="1" si="208"/>
        <v>0</v>
      </c>
      <c r="AP223" s="125">
        <f t="shared" ca="1" si="208"/>
        <v>0</v>
      </c>
      <c r="AQ223" s="125">
        <f t="shared" ca="1" si="208"/>
        <v>0</v>
      </c>
      <c r="AR223" s="125">
        <f t="shared" ca="1" si="208"/>
        <v>0</v>
      </c>
      <c r="AS223" s="125">
        <f t="shared" ca="1" si="208"/>
        <v>0</v>
      </c>
      <c r="AT223" s="125">
        <f t="shared" ca="1" si="208"/>
        <v>0</v>
      </c>
      <c r="AU223" s="125">
        <f t="shared" ca="1" si="208"/>
        <v>0</v>
      </c>
      <c r="AV223" s="125">
        <f t="shared" ca="1" si="208"/>
        <v>0</v>
      </c>
      <c r="AW223" s="125">
        <f t="shared" ca="1" si="208"/>
        <v>0</v>
      </c>
      <c r="AX223" s="125">
        <f t="shared" ca="1" si="208"/>
        <v>0</v>
      </c>
      <c r="AY223" s="125">
        <f t="shared" ca="1" si="208"/>
        <v>0</v>
      </c>
      <c r="AZ223" s="125">
        <f t="shared" ca="1" si="208"/>
        <v>0</v>
      </c>
      <c r="BA223" s="125">
        <f t="shared" ca="1" si="208"/>
        <v>0</v>
      </c>
      <c r="BB223" s="125">
        <f t="shared" ca="1" si="208"/>
        <v>0</v>
      </c>
      <c r="BC223" s="125">
        <f t="shared" ca="1" si="208"/>
        <v>0</v>
      </c>
      <c r="BD223" s="125">
        <f t="shared" ca="1" si="208"/>
        <v>0</v>
      </c>
      <c r="BE223" s="125">
        <f t="shared" ca="1" si="208"/>
        <v>0</v>
      </c>
      <c r="BF223" s="125">
        <f t="shared" ca="1" si="208"/>
        <v>0</v>
      </c>
      <c r="BG223" s="125">
        <f t="shared" ca="1" si="208"/>
        <v>0</v>
      </c>
      <c r="BH223" s="125">
        <f t="shared" ca="1" si="208"/>
        <v>0</v>
      </c>
    </row>
    <row r="224" spans="1:60">
      <c r="A224" s="104"/>
      <c r="B224" s="104"/>
      <c r="C224" s="104">
        <v>15</v>
      </c>
      <c r="D224" s="104"/>
      <c r="E224" s="104" t="str">
        <f ca="1">OFFSET('Impact Inputs'!A$6,C224,0)</f>
        <v>Impact 6</v>
      </c>
      <c r="F224" s="104" t="str">
        <f ca="1">OFFSET('Impact Inputs'!C$6,C224,0)</f>
        <v>Outpatient hospital visit</v>
      </c>
      <c r="G224" s="104"/>
      <c r="H224" s="125"/>
      <c r="I224" s="125"/>
      <c r="J224" s="125"/>
      <c r="K224" s="125">
        <f t="shared" ca="1" si="209"/>
        <v>0</v>
      </c>
      <c r="L224" s="125">
        <f t="shared" ca="1" si="208"/>
        <v>789228.05510257697</v>
      </c>
      <c r="M224" s="125">
        <f t="shared" ca="1" si="208"/>
        <v>2367684.1653077309</v>
      </c>
      <c r="N224" s="125">
        <f t="shared" ca="1" si="208"/>
        <v>4735368.3306154627</v>
      </c>
      <c r="O224" s="125">
        <f t="shared" ca="1" si="208"/>
        <v>7103052.4959231932</v>
      </c>
      <c r="P224" s="125">
        <f t="shared" ca="1" si="208"/>
        <v>5524596.3857180402</v>
      </c>
      <c r="Q224" s="125">
        <f t="shared" ca="1" si="208"/>
        <v>3156912.2204103083</v>
      </c>
      <c r="R224" s="125">
        <f t="shared" ca="1" si="208"/>
        <v>0</v>
      </c>
      <c r="S224" s="125">
        <f t="shared" ca="1" si="208"/>
        <v>0</v>
      </c>
      <c r="T224" s="125">
        <f t="shared" ca="1" si="208"/>
        <v>0</v>
      </c>
      <c r="U224" s="125">
        <f t="shared" ca="1" si="208"/>
        <v>0</v>
      </c>
      <c r="V224" s="125">
        <f t="shared" ca="1" si="208"/>
        <v>0</v>
      </c>
      <c r="W224" s="125">
        <f t="shared" ca="1" si="208"/>
        <v>0</v>
      </c>
      <c r="X224" s="125">
        <f t="shared" ca="1" si="208"/>
        <v>0</v>
      </c>
      <c r="Y224" s="125">
        <f t="shared" ca="1" si="208"/>
        <v>0</v>
      </c>
      <c r="Z224" s="125">
        <f t="shared" ca="1" si="208"/>
        <v>0</v>
      </c>
      <c r="AA224" s="125">
        <f t="shared" ca="1" si="208"/>
        <v>0</v>
      </c>
      <c r="AB224" s="125">
        <f t="shared" ca="1" si="208"/>
        <v>0</v>
      </c>
      <c r="AC224" s="125">
        <f t="shared" ca="1" si="208"/>
        <v>0</v>
      </c>
      <c r="AD224" s="125">
        <f t="shared" ca="1" si="208"/>
        <v>0</v>
      </c>
      <c r="AE224" s="125">
        <f t="shared" ca="1" si="208"/>
        <v>0</v>
      </c>
      <c r="AF224" s="125">
        <f t="shared" ca="1" si="208"/>
        <v>0</v>
      </c>
      <c r="AG224" s="125">
        <f t="shared" ca="1" si="208"/>
        <v>0</v>
      </c>
      <c r="AH224" s="125">
        <f t="shared" ca="1" si="208"/>
        <v>0</v>
      </c>
      <c r="AI224" s="125">
        <f t="shared" ca="1" si="208"/>
        <v>0</v>
      </c>
      <c r="AJ224" s="125">
        <f t="shared" ca="1" si="208"/>
        <v>0</v>
      </c>
      <c r="AK224" s="125">
        <f t="shared" ref="L224:BH229" ca="1" si="210">SUMPRODUCT(OFFSET(AK$7,0,0,AK$2-$K$2+1,1),N(OFFSET(OFFSET(AK172,0,0,1,-1*(AK$2-$K$2+1)),0,AK$2-$K$2+1-ROW(OFFSET($A$1,0,0,AK$2-$K$2+1,1)),1,1)))</f>
        <v>0</v>
      </c>
      <c r="AL224" s="125">
        <f t="shared" ca="1" si="210"/>
        <v>0</v>
      </c>
      <c r="AM224" s="125">
        <f t="shared" ca="1" si="210"/>
        <v>0</v>
      </c>
      <c r="AN224" s="125">
        <f t="shared" ca="1" si="210"/>
        <v>0</v>
      </c>
      <c r="AO224" s="125">
        <f t="shared" ca="1" si="210"/>
        <v>0</v>
      </c>
      <c r="AP224" s="125">
        <f t="shared" ca="1" si="210"/>
        <v>0</v>
      </c>
      <c r="AQ224" s="125">
        <f t="shared" ca="1" si="210"/>
        <v>0</v>
      </c>
      <c r="AR224" s="125">
        <f t="shared" ca="1" si="210"/>
        <v>0</v>
      </c>
      <c r="AS224" s="125">
        <f t="shared" ca="1" si="210"/>
        <v>0</v>
      </c>
      <c r="AT224" s="125">
        <f t="shared" ca="1" si="210"/>
        <v>0</v>
      </c>
      <c r="AU224" s="125">
        <f t="shared" ca="1" si="210"/>
        <v>0</v>
      </c>
      <c r="AV224" s="125">
        <f t="shared" ca="1" si="210"/>
        <v>0</v>
      </c>
      <c r="AW224" s="125">
        <f t="shared" ca="1" si="210"/>
        <v>0</v>
      </c>
      <c r="AX224" s="125">
        <f t="shared" ca="1" si="210"/>
        <v>0</v>
      </c>
      <c r="AY224" s="125">
        <f t="shared" ca="1" si="210"/>
        <v>0</v>
      </c>
      <c r="AZ224" s="125">
        <f t="shared" ca="1" si="210"/>
        <v>0</v>
      </c>
      <c r="BA224" s="125">
        <f t="shared" ca="1" si="210"/>
        <v>0</v>
      </c>
      <c r="BB224" s="125">
        <f t="shared" ca="1" si="210"/>
        <v>0</v>
      </c>
      <c r="BC224" s="125">
        <f t="shared" ca="1" si="210"/>
        <v>0</v>
      </c>
      <c r="BD224" s="125">
        <f t="shared" ca="1" si="210"/>
        <v>0</v>
      </c>
      <c r="BE224" s="125">
        <f t="shared" ca="1" si="210"/>
        <v>0</v>
      </c>
      <c r="BF224" s="125">
        <f t="shared" ca="1" si="210"/>
        <v>0</v>
      </c>
      <c r="BG224" s="125">
        <f t="shared" ca="1" si="210"/>
        <v>0</v>
      </c>
      <c r="BH224" s="125">
        <f t="shared" ca="1" si="210"/>
        <v>0</v>
      </c>
    </row>
    <row r="225" spans="1:60" ht="15">
      <c r="A225" s="104"/>
      <c r="B225" s="104"/>
      <c r="C225" s="104">
        <v>18</v>
      </c>
      <c r="D225" s="104"/>
      <c r="E225" s="104" t="str">
        <f ca="1">OFFSET('Impact Inputs'!A$6,C225,0)</f>
        <v>Impact 7</v>
      </c>
      <c r="F225" s="104" t="str">
        <f ca="1">OFFSET('Impact Inputs'!C$6,C225,0)</f>
        <v>Ambulance call out</v>
      </c>
      <c r="G225" s="134"/>
      <c r="H225" s="135"/>
      <c r="I225" s="135"/>
      <c r="J225" s="135"/>
      <c r="K225" s="125">
        <f t="shared" ca="1" si="209"/>
        <v>0</v>
      </c>
      <c r="L225" s="125">
        <f t="shared" ca="1" si="210"/>
        <v>18283.783276543032</v>
      </c>
      <c r="M225" s="125">
        <f t="shared" ca="1" si="210"/>
        <v>54851.349829629093</v>
      </c>
      <c r="N225" s="125">
        <f t="shared" ca="1" si="210"/>
        <v>109702.69965925819</v>
      </c>
      <c r="O225" s="125">
        <f t="shared" ca="1" si="210"/>
        <v>164554.04948888731</v>
      </c>
      <c r="P225" s="125">
        <f t="shared" ca="1" si="210"/>
        <v>127986.48293580124</v>
      </c>
      <c r="Q225" s="125">
        <f t="shared" ca="1" si="210"/>
        <v>73135.133106172128</v>
      </c>
      <c r="R225" s="125">
        <f t="shared" ca="1" si="210"/>
        <v>0</v>
      </c>
      <c r="S225" s="125">
        <f t="shared" ca="1" si="210"/>
        <v>0</v>
      </c>
      <c r="T225" s="125">
        <f t="shared" ca="1" si="210"/>
        <v>0</v>
      </c>
      <c r="U225" s="125">
        <f t="shared" ca="1" si="210"/>
        <v>0</v>
      </c>
      <c r="V225" s="125">
        <f t="shared" ca="1" si="210"/>
        <v>0</v>
      </c>
      <c r="W225" s="125">
        <f t="shared" ca="1" si="210"/>
        <v>0</v>
      </c>
      <c r="X225" s="125">
        <f t="shared" ca="1" si="210"/>
        <v>0</v>
      </c>
      <c r="Y225" s="125">
        <f t="shared" ca="1" si="210"/>
        <v>0</v>
      </c>
      <c r="Z225" s="125">
        <f t="shared" ca="1" si="210"/>
        <v>0</v>
      </c>
      <c r="AA225" s="125">
        <f t="shared" ca="1" si="210"/>
        <v>0</v>
      </c>
      <c r="AB225" s="125">
        <f t="shared" ca="1" si="210"/>
        <v>0</v>
      </c>
      <c r="AC225" s="125">
        <f t="shared" ca="1" si="210"/>
        <v>0</v>
      </c>
      <c r="AD225" s="125">
        <f t="shared" ca="1" si="210"/>
        <v>0</v>
      </c>
      <c r="AE225" s="125">
        <f t="shared" ca="1" si="210"/>
        <v>0</v>
      </c>
      <c r="AF225" s="125">
        <f t="shared" ca="1" si="210"/>
        <v>0</v>
      </c>
      <c r="AG225" s="125">
        <f t="shared" ca="1" si="210"/>
        <v>0</v>
      </c>
      <c r="AH225" s="125">
        <f t="shared" ca="1" si="210"/>
        <v>0</v>
      </c>
      <c r="AI225" s="125">
        <f t="shared" ca="1" si="210"/>
        <v>0</v>
      </c>
      <c r="AJ225" s="125">
        <f t="shared" ca="1" si="210"/>
        <v>0</v>
      </c>
      <c r="AK225" s="125">
        <f t="shared" ca="1" si="210"/>
        <v>0</v>
      </c>
      <c r="AL225" s="125">
        <f t="shared" ca="1" si="210"/>
        <v>0</v>
      </c>
      <c r="AM225" s="125">
        <f t="shared" ca="1" si="210"/>
        <v>0</v>
      </c>
      <c r="AN225" s="125">
        <f t="shared" ca="1" si="210"/>
        <v>0</v>
      </c>
      <c r="AO225" s="125">
        <f t="shared" ca="1" si="210"/>
        <v>0</v>
      </c>
      <c r="AP225" s="125">
        <f t="shared" ca="1" si="210"/>
        <v>0</v>
      </c>
      <c r="AQ225" s="125">
        <f t="shared" ca="1" si="210"/>
        <v>0</v>
      </c>
      <c r="AR225" s="125">
        <f t="shared" ca="1" si="210"/>
        <v>0</v>
      </c>
      <c r="AS225" s="125">
        <f t="shared" ca="1" si="210"/>
        <v>0</v>
      </c>
      <c r="AT225" s="125">
        <f t="shared" ca="1" si="210"/>
        <v>0</v>
      </c>
      <c r="AU225" s="125">
        <f t="shared" ca="1" si="210"/>
        <v>0</v>
      </c>
      <c r="AV225" s="125">
        <f t="shared" ca="1" si="210"/>
        <v>0</v>
      </c>
      <c r="AW225" s="125">
        <f t="shared" ca="1" si="210"/>
        <v>0</v>
      </c>
      <c r="AX225" s="125">
        <f t="shared" ca="1" si="210"/>
        <v>0</v>
      </c>
      <c r="AY225" s="125">
        <f t="shared" ca="1" si="210"/>
        <v>0</v>
      </c>
      <c r="AZ225" s="125">
        <f t="shared" ca="1" si="210"/>
        <v>0</v>
      </c>
      <c r="BA225" s="125">
        <f t="shared" ca="1" si="210"/>
        <v>0</v>
      </c>
      <c r="BB225" s="125">
        <f t="shared" ca="1" si="210"/>
        <v>0</v>
      </c>
      <c r="BC225" s="125">
        <f t="shared" ca="1" si="210"/>
        <v>0</v>
      </c>
      <c r="BD225" s="125">
        <f t="shared" ca="1" si="210"/>
        <v>0</v>
      </c>
      <c r="BE225" s="125">
        <f t="shared" ca="1" si="210"/>
        <v>0</v>
      </c>
      <c r="BF225" s="125">
        <f t="shared" ca="1" si="210"/>
        <v>0</v>
      </c>
      <c r="BG225" s="125">
        <f t="shared" ca="1" si="210"/>
        <v>0</v>
      </c>
      <c r="BH225" s="125">
        <f t="shared" ca="1" si="210"/>
        <v>0</v>
      </c>
    </row>
    <row r="226" spans="1:60">
      <c r="A226" s="104"/>
      <c r="B226" s="104"/>
      <c r="C226" s="104">
        <v>21</v>
      </c>
      <c r="D226" s="104"/>
      <c r="E226" s="104" t="str">
        <f ca="1">OFFSET('Impact Inputs'!A$6,C226,0)</f>
        <v>Impact 8</v>
      </c>
      <c r="F226" s="104" t="str">
        <f ca="1">OFFSET('Impact Inputs'!C$6,C226,0)</f>
        <v>Emergency room</v>
      </c>
      <c r="G226" s="104"/>
      <c r="H226" s="125"/>
      <c r="I226" s="125"/>
      <c r="J226" s="125"/>
      <c r="K226" s="125">
        <f t="shared" ca="1" si="209"/>
        <v>0</v>
      </c>
      <c r="L226" s="125">
        <f t="shared" ca="1" si="210"/>
        <v>9207.6606428633968</v>
      </c>
      <c r="M226" s="125">
        <f t="shared" ca="1" si="210"/>
        <v>27622.98192859019</v>
      </c>
      <c r="N226" s="125">
        <f t="shared" ca="1" si="210"/>
        <v>55245.963857180381</v>
      </c>
      <c r="O226" s="125">
        <f t="shared" ca="1" si="210"/>
        <v>82868.945785770571</v>
      </c>
      <c r="P226" s="125">
        <f t="shared" ca="1" si="210"/>
        <v>64453.624500043778</v>
      </c>
      <c r="Q226" s="125">
        <f t="shared" ca="1" si="210"/>
        <v>36830.642571453587</v>
      </c>
      <c r="R226" s="125">
        <f t="shared" ca="1" si="210"/>
        <v>0</v>
      </c>
      <c r="S226" s="125">
        <f t="shared" ca="1" si="210"/>
        <v>0</v>
      </c>
      <c r="T226" s="125">
        <f t="shared" ca="1" si="210"/>
        <v>0</v>
      </c>
      <c r="U226" s="125">
        <f t="shared" ca="1" si="210"/>
        <v>0</v>
      </c>
      <c r="V226" s="125">
        <f t="shared" ca="1" si="210"/>
        <v>0</v>
      </c>
      <c r="W226" s="125">
        <f t="shared" ca="1" si="210"/>
        <v>0</v>
      </c>
      <c r="X226" s="125">
        <f t="shared" ca="1" si="210"/>
        <v>0</v>
      </c>
      <c r="Y226" s="125">
        <f t="shared" ca="1" si="210"/>
        <v>0</v>
      </c>
      <c r="Z226" s="125">
        <f t="shared" ca="1" si="210"/>
        <v>0</v>
      </c>
      <c r="AA226" s="125">
        <f t="shared" ca="1" si="210"/>
        <v>0</v>
      </c>
      <c r="AB226" s="125">
        <f t="shared" ca="1" si="210"/>
        <v>0</v>
      </c>
      <c r="AC226" s="125">
        <f t="shared" ca="1" si="210"/>
        <v>0</v>
      </c>
      <c r="AD226" s="125">
        <f t="shared" ca="1" si="210"/>
        <v>0</v>
      </c>
      <c r="AE226" s="125">
        <f t="shared" ca="1" si="210"/>
        <v>0</v>
      </c>
      <c r="AF226" s="125">
        <f t="shared" ca="1" si="210"/>
        <v>0</v>
      </c>
      <c r="AG226" s="125">
        <f t="shared" ca="1" si="210"/>
        <v>0</v>
      </c>
      <c r="AH226" s="125">
        <f t="shared" ca="1" si="210"/>
        <v>0</v>
      </c>
      <c r="AI226" s="125">
        <f t="shared" ca="1" si="210"/>
        <v>0</v>
      </c>
      <c r="AJ226" s="125">
        <f t="shared" ca="1" si="210"/>
        <v>0</v>
      </c>
      <c r="AK226" s="125">
        <f t="shared" ca="1" si="210"/>
        <v>0</v>
      </c>
      <c r="AL226" s="125">
        <f t="shared" ca="1" si="210"/>
        <v>0</v>
      </c>
      <c r="AM226" s="125">
        <f t="shared" ca="1" si="210"/>
        <v>0</v>
      </c>
      <c r="AN226" s="125">
        <f t="shared" ca="1" si="210"/>
        <v>0</v>
      </c>
      <c r="AO226" s="125">
        <f t="shared" ca="1" si="210"/>
        <v>0</v>
      </c>
      <c r="AP226" s="125">
        <f t="shared" ca="1" si="210"/>
        <v>0</v>
      </c>
      <c r="AQ226" s="125">
        <f t="shared" ca="1" si="210"/>
        <v>0</v>
      </c>
      <c r="AR226" s="125">
        <f t="shared" ca="1" si="210"/>
        <v>0</v>
      </c>
      <c r="AS226" s="125">
        <f t="shared" ca="1" si="210"/>
        <v>0</v>
      </c>
      <c r="AT226" s="125">
        <f t="shared" ca="1" si="210"/>
        <v>0</v>
      </c>
      <c r="AU226" s="125">
        <f t="shared" ca="1" si="210"/>
        <v>0</v>
      </c>
      <c r="AV226" s="125">
        <f t="shared" ca="1" si="210"/>
        <v>0</v>
      </c>
      <c r="AW226" s="125">
        <f t="shared" ca="1" si="210"/>
        <v>0</v>
      </c>
      <c r="AX226" s="125">
        <f t="shared" ca="1" si="210"/>
        <v>0</v>
      </c>
      <c r="AY226" s="125">
        <f t="shared" ca="1" si="210"/>
        <v>0</v>
      </c>
      <c r="AZ226" s="125">
        <f t="shared" ca="1" si="210"/>
        <v>0</v>
      </c>
      <c r="BA226" s="125">
        <f t="shared" ca="1" si="210"/>
        <v>0</v>
      </c>
      <c r="BB226" s="125">
        <f t="shared" ca="1" si="210"/>
        <v>0</v>
      </c>
      <c r="BC226" s="125">
        <f t="shared" ca="1" si="210"/>
        <v>0</v>
      </c>
      <c r="BD226" s="125">
        <f t="shared" ca="1" si="210"/>
        <v>0</v>
      </c>
      <c r="BE226" s="125">
        <f t="shared" ca="1" si="210"/>
        <v>0</v>
      </c>
      <c r="BF226" s="125">
        <f t="shared" ca="1" si="210"/>
        <v>0</v>
      </c>
      <c r="BG226" s="125">
        <f t="shared" ca="1" si="210"/>
        <v>0</v>
      </c>
      <c r="BH226" s="125">
        <f t="shared" ca="1" si="210"/>
        <v>0</v>
      </c>
    </row>
    <row r="227" spans="1:60">
      <c r="A227" s="104"/>
      <c r="B227" s="104"/>
      <c r="C227" s="106">
        <v>24</v>
      </c>
      <c r="D227" s="104"/>
      <c r="E227" s="104" t="str">
        <f ca="1">OFFSET('Impact Inputs'!A$6,C227,0)</f>
        <v>Impact 9</v>
      </c>
      <c r="F227" s="104" t="str">
        <f ca="1">OFFSET('Impact Inputs'!C$6,C227,0)</f>
        <v>Inpatient hospital visit</v>
      </c>
      <c r="G227" s="104"/>
      <c r="H227" s="125"/>
      <c r="I227" s="125"/>
      <c r="J227" s="125"/>
      <c r="K227" s="125">
        <f t="shared" ca="1" si="209"/>
        <v>0</v>
      </c>
      <c r="L227" s="125">
        <f t="shared" ca="1" si="210"/>
        <v>125002.67473547676</v>
      </c>
      <c r="M227" s="125">
        <f t="shared" ca="1" si="210"/>
        <v>375008.0242064303</v>
      </c>
      <c r="N227" s="125">
        <f t="shared" ca="1" si="210"/>
        <v>750016.0484128606</v>
      </c>
      <c r="O227" s="125">
        <f t="shared" ca="1" si="210"/>
        <v>1125024.0726192908</v>
      </c>
      <c r="P227" s="125">
        <f t="shared" ca="1" si="210"/>
        <v>875018.72314833733</v>
      </c>
      <c r="Q227" s="125">
        <f t="shared" ca="1" si="210"/>
        <v>500010.69894190703</v>
      </c>
      <c r="R227" s="125">
        <f t="shared" ca="1" si="210"/>
        <v>0</v>
      </c>
      <c r="S227" s="125">
        <f t="shared" ca="1" si="210"/>
        <v>0</v>
      </c>
      <c r="T227" s="125">
        <f t="shared" ca="1" si="210"/>
        <v>0</v>
      </c>
      <c r="U227" s="125">
        <f t="shared" ca="1" si="210"/>
        <v>0</v>
      </c>
      <c r="V227" s="125">
        <f t="shared" ca="1" si="210"/>
        <v>0</v>
      </c>
      <c r="W227" s="125">
        <f t="shared" ca="1" si="210"/>
        <v>0</v>
      </c>
      <c r="X227" s="125">
        <f t="shared" ca="1" si="210"/>
        <v>0</v>
      </c>
      <c r="Y227" s="125">
        <f t="shared" ca="1" si="210"/>
        <v>0</v>
      </c>
      <c r="Z227" s="125">
        <f t="shared" ca="1" si="210"/>
        <v>0</v>
      </c>
      <c r="AA227" s="125">
        <f t="shared" ca="1" si="210"/>
        <v>0</v>
      </c>
      <c r="AB227" s="125">
        <f t="shared" ca="1" si="210"/>
        <v>0</v>
      </c>
      <c r="AC227" s="125">
        <f t="shared" ca="1" si="210"/>
        <v>0</v>
      </c>
      <c r="AD227" s="125">
        <f t="shared" ca="1" si="210"/>
        <v>0</v>
      </c>
      <c r="AE227" s="125">
        <f t="shared" ca="1" si="210"/>
        <v>0</v>
      </c>
      <c r="AF227" s="125">
        <f t="shared" ca="1" si="210"/>
        <v>0</v>
      </c>
      <c r="AG227" s="125">
        <f t="shared" ca="1" si="210"/>
        <v>0</v>
      </c>
      <c r="AH227" s="125">
        <f t="shared" ca="1" si="210"/>
        <v>0</v>
      </c>
      <c r="AI227" s="125">
        <f t="shared" ca="1" si="210"/>
        <v>0</v>
      </c>
      <c r="AJ227" s="125">
        <f t="shared" ca="1" si="210"/>
        <v>0</v>
      </c>
      <c r="AK227" s="125">
        <f t="shared" ca="1" si="210"/>
        <v>0</v>
      </c>
      <c r="AL227" s="125">
        <f t="shared" ca="1" si="210"/>
        <v>0</v>
      </c>
      <c r="AM227" s="125">
        <f t="shared" ca="1" si="210"/>
        <v>0</v>
      </c>
      <c r="AN227" s="125">
        <f t="shared" ca="1" si="210"/>
        <v>0</v>
      </c>
      <c r="AO227" s="125">
        <f t="shared" ca="1" si="210"/>
        <v>0</v>
      </c>
      <c r="AP227" s="125">
        <f t="shared" ca="1" si="210"/>
        <v>0</v>
      </c>
      <c r="AQ227" s="125">
        <f t="shared" ca="1" si="210"/>
        <v>0</v>
      </c>
      <c r="AR227" s="125">
        <f t="shared" ca="1" si="210"/>
        <v>0</v>
      </c>
      <c r="AS227" s="125">
        <f t="shared" ca="1" si="210"/>
        <v>0</v>
      </c>
      <c r="AT227" s="125">
        <f t="shared" ca="1" si="210"/>
        <v>0</v>
      </c>
      <c r="AU227" s="125">
        <f t="shared" ca="1" si="210"/>
        <v>0</v>
      </c>
      <c r="AV227" s="125">
        <f t="shared" ca="1" si="210"/>
        <v>0</v>
      </c>
      <c r="AW227" s="125">
        <f t="shared" ca="1" si="210"/>
        <v>0</v>
      </c>
      <c r="AX227" s="125">
        <f t="shared" ca="1" si="210"/>
        <v>0</v>
      </c>
      <c r="AY227" s="125">
        <f t="shared" ca="1" si="210"/>
        <v>0</v>
      </c>
      <c r="AZ227" s="125">
        <f t="shared" ca="1" si="210"/>
        <v>0</v>
      </c>
      <c r="BA227" s="125">
        <f t="shared" ca="1" si="210"/>
        <v>0</v>
      </c>
      <c r="BB227" s="125">
        <f t="shared" ca="1" si="210"/>
        <v>0</v>
      </c>
      <c r="BC227" s="125">
        <f t="shared" ca="1" si="210"/>
        <v>0</v>
      </c>
      <c r="BD227" s="125">
        <f t="shared" ca="1" si="210"/>
        <v>0</v>
      </c>
      <c r="BE227" s="125">
        <f t="shared" ca="1" si="210"/>
        <v>0</v>
      </c>
      <c r="BF227" s="125">
        <f t="shared" ca="1" si="210"/>
        <v>0</v>
      </c>
      <c r="BG227" s="125">
        <f t="shared" ca="1" si="210"/>
        <v>0</v>
      </c>
      <c r="BH227" s="125">
        <f t="shared" ca="1" si="210"/>
        <v>0</v>
      </c>
    </row>
    <row r="228" spans="1:60" ht="15">
      <c r="A228" s="104"/>
      <c r="B228" s="104"/>
      <c r="C228" s="106">
        <v>27</v>
      </c>
      <c r="D228" s="104"/>
      <c r="E228" s="104" t="str">
        <f ca="1">OFFSET('Impact Inputs'!A$6,C228,0)</f>
        <v>Impact 10</v>
      </c>
      <c r="F228" s="104" t="str">
        <f ca="1">OFFSET('Impact Inputs'!C$6,C228,0)</f>
        <v>GP visit (20 minutes) - Publicly funded</v>
      </c>
      <c r="G228" s="134"/>
      <c r="H228" s="135"/>
      <c r="I228" s="135"/>
      <c r="J228" s="135"/>
      <c r="K228" s="125">
        <f t="shared" ca="1" si="209"/>
        <v>0</v>
      </c>
      <c r="L228" s="125">
        <f t="shared" ca="1" si="210"/>
        <v>98653.506887822121</v>
      </c>
      <c r="M228" s="125">
        <f t="shared" ca="1" si="210"/>
        <v>295960.52066346636</v>
      </c>
      <c r="N228" s="125">
        <f t="shared" ca="1" si="210"/>
        <v>591921.04132693284</v>
      </c>
      <c r="O228" s="125">
        <f t="shared" ca="1" si="210"/>
        <v>887881.56199039915</v>
      </c>
      <c r="P228" s="125">
        <f t="shared" ca="1" si="210"/>
        <v>690574.54821475502</v>
      </c>
      <c r="Q228" s="125">
        <f t="shared" ca="1" si="210"/>
        <v>394614.02755128854</v>
      </c>
      <c r="R228" s="125">
        <f t="shared" ca="1" si="210"/>
        <v>0</v>
      </c>
      <c r="S228" s="125">
        <f t="shared" ca="1" si="210"/>
        <v>0</v>
      </c>
      <c r="T228" s="125">
        <f t="shared" ca="1" si="210"/>
        <v>0</v>
      </c>
      <c r="U228" s="125">
        <f t="shared" ca="1" si="210"/>
        <v>0</v>
      </c>
      <c r="V228" s="125">
        <f t="shared" ca="1" si="210"/>
        <v>0</v>
      </c>
      <c r="W228" s="125">
        <f t="shared" ca="1" si="210"/>
        <v>0</v>
      </c>
      <c r="X228" s="125">
        <f t="shared" ca="1" si="210"/>
        <v>0</v>
      </c>
      <c r="Y228" s="125">
        <f t="shared" ca="1" si="210"/>
        <v>0</v>
      </c>
      <c r="Z228" s="125">
        <f t="shared" ca="1" si="210"/>
        <v>0</v>
      </c>
      <c r="AA228" s="125">
        <f t="shared" ca="1" si="210"/>
        <v>0</v>
      </c>
      <c r="AB228" s="125">
        <f t="shared" ca="1" si="210"/>
        <v>0</v>
      </c>
      <c r="AC228" s="125">
        <f t="shared" ca="1" si="210"/>
        <v>0</v>
      </c>
      <c r="AD228" s="125">
        <f t="shared" ca="1" si="210"/>
        <v>0</v>
      </c>
      <c r="AE228" s="125">
        <f t="shared" ca="1" si="210"/>
        <v>0</v>
      </c>
      <c r="AF228" s="125">
        <f t="shared" ca="1" si="210"/>
        <v>0</v>
      </c>
      <c r="AG228" s="125">
        <f t="shared" ca="1" si="210"/>
        <v>0</v>
      </c>
      <c r="AH228" s="125">
        <f t="shared" ca="1" si="210"/>
        <v>0</v>
      </c>
      <c r="AI228" s="125">
        <f t="shared" ca="1" si="210"/>
        <v>0</v>
      </c>
      <c r="AJ228" s="125">
        <f t="shared" ca="1" si="210"/>
        <v>0</v>
      </c>
      <c r="AK228" s="125">
        <f t="shared" ca="1" si="210"/>
        <v>0</v>
      </c>
      <c r="AL228" s="125">
        <f t="shared" ca="1" si="210"/>
        <v>0</v>
      </c>
      <c r="AM228" s="125">
        <f t="shared" ca="1" si="210"/>
        <v>0</v>
      </c>
      <c r="AN228" s="125">
        <f t="shared" ca="1" si="210"/>
        <v>0</v>
      </c>
      <c r="AO228" s="125">
        <f t="shared" ca="1" si="210"/>
        <v>0</v>
      </c>
      <c r="AP228" s="125">
        <f t="shared" ca="1" si="210"/>
        <v>0</v>
      </c>
      <c r="AQ228" s="125">
        <f t="shared" ca="1" si="210"/>
        <v>0</v>
      </c>
      <c r="AR228" s="125">
        <f t="shared" ca="1" si="210"/>
        <v>0</v>
      </c>
      <c r="AS228" s="125">
        <f t="shared" ca="1" si="210"/>
        <v>0</v>
      </c>
      <c r="AT228" s="125">
        <f t="shared" ca="1" si="210"/>
        <v>0</v>
      </c>
      <c r="AU228" s="125">
        <f t="shared" ca="1" si="210"/>
        <v>0</v>
      </c>
      <c r="AV228" s="125">
        <f t="shared" ca="1" si="210"/>
        <v>0</v>
      </c>
      <c r="AW228" s="125">
        <f t="shared" ca="1" si="210"/>
        <v>0</v>
      </c>
      <c r="AX228" s="125">
        <f t="shared" ca="1" si="210"/>
        <v>0</v>
      </c>
      <c r="AY228" s="125">
        <f t="shared" ca="1" si="210"/>
        <v>0</v>
      </c>
      <c r="AZ228" s="125">
        <f t="shared" ca="1" si="210"/>
        <v>0</v>
      </c>
      <c r="BA228" s="125">
        <f t="shared" ca="1" si="210"/>
        <v>0</v>
      </c>
      <c r="BB228" s="125">
        <f t="shared" ca="1" si="210"/>
        <v>0</v>
      </c>
      <c r="BC228" s="125">
        <f t="shared" ca="1" si="210"/>
        <v>0</v>
      </c>
      <c r="BD228" s="125">
        <f t="shared" ca="1" si="210"/>
        <v>0</v>
      </c>
      <c r="BE228" s="125">
        <f t="shared" ca="1" si="210"/>
        <v>0</v>
      </c>
      <c r="BF228" s="125">
        <f t="shared" ca="1" si="210"/>
        <v>0</v>
      </c>
      <c r="BG228" s="125">
        <f t="shared" ca="1" si="210"/>
        <v>0</v>
      </c>
      <c r="BH228" s="125">
        <f t="shared" ca="1" si="210"/>
        <v>0</v>
      </c>
    </row>
    <row r="229" spans="1:60">
      <c r="A229" s="104"/>
      <c r="B229" s="104"/>
      <c r="C229" s="104">
        <v>30</v>
      </c>
      <c r="D229" s="104"/>
      <c r="E229" s="104" t="str">
        <f ca="1">OFFSET('Impact Inputs'!A$6,C229,0)</f>
        <v>Impact 11</v>
      </c>
      <c r="F229" s="104" t="str">
        <f ca="1">OFFSET('Impact Inputs'!C$6,C229,0)</f>
        <v>Community services nurse</v>
      </c>
      <c r="G229" s="104"/>
      <c r="H229" s="125"/>
      <c r="I229" s="125"/>
      <c r="J229" s="125"/>
      <c r="K229" s="125">
        <f t="shared" ca="1" si="209"/>
        <v>0</v>
      </c>
      <c r="L229" s="125">
        <f t="shared" ca="1" si="210"/>
        <v>336150.64398947329</v>
      </c>
      <c r="M229" s="125">
        <f t="shared" ca="1" si="210"/>
        <v>1008451.9319684198</v>
      </c>
      <c r="N229" s="125">
        <f t="shared" ca="1" si="210"/>
        <v>2016903.8639368396</v>
      </c>
      <c r="O229" s="125">
        <f t="shared" ca="1" si="210"/>
        <v>3025355.7959052594</v>
      </c>
      <c r="P229" s="125">
        <f t="shared" ca="1" si="210"/>
        <v>2353054.5079263132</v>
      </c>
      <c r="Q229" s="125">
        <f t="shared" ca="1" si="210"/>
        <v>1344602.5759578932</v>
      </c>
      <c r="R229" s="125">
        <f t="shared" ca="1" si="210"/>
        <v>0</v>
      </c>
      <c r="S229" s="125">
        <f t="shared" ca="1" si="210"/>
        <v>0</v>
      </c>
      <c r="T229" s="125">
        <f t="shared" ca="1" si="210"/>
        <v>0</v>
      </c>
      <c r="U229" s="125">
        <f t="shared" ca="1" si="210"/>
        <v>0</v>
      </c>
      <c r="V229" s="125">
        <f t="shared" ca="1" si="210"/>
        <v>0</v>
      </c>
      <c r="W229" s="125">
        <f t="shared" ca="1" si="210"/>
        <v>0</v>
      </c>
      <c r="X229" s="125">
        <f t="shared" ca="1" si="210"/>
        <v>0</v>
      </c>
      <c r="Y229" s="125">
        <f t="shared" ca="1" si="210"/>
        <v>0</v>
      </c>
      <c r="Z229" s="125">
        <f t="shared" ca="1" si="210"/>
        <v>0</v>
      </c>
      <c r="AA229" s="125">
        <f t="shared" ca="1" si="210"/>
        <v>0</v>
      </c>
      <c r="AB229" s="125">
        <f t="shared" ca="1" si="210"/>
        <v>0</v>
      </c>
      <c r="AC229" s="125">
        <f t="shared" ca="1" si="210"/>
        <v>0</v>
      </c>
      <c r="AD229" s="125">
        <f t="shared" ca="1" si="210"/>
        <v>0</v>
      </c>
      <c r="AE229" s="125">
        <f t="shared" ca="1" si="210"/>
        <v>0</v>
      </c>
      <c r="AF229" s="125">
        <f t="shared" ca="1" si="210"/>
        <v>0</v>
      </c>
      <c r="AG229" s="125">
        <f t="shared" ca="1" si="210"/>
        <v>0</v>
      </c>
      <c r="AH229" s="125">
        <f t="shared" ca="1" si="210"/>
        <v>0</v>
      </c>
      <c r="AI229" s="125">
        <f t="shared" ca="1" si="210"/>
        <v>0</v>
      </c>
      <c r="AJ229" s="125">
        <f t="shared" ca="1" si="210"/>
        <v>0</v>
      </c>
      <c r="AK229" s="125">
        <f t="shared" ca="1" si="210"/>
        <v>0</v>
      </c>
      <c r="AL229" s="125">
        <f t="shared" ca="1" si="210"/>
        <v>0</v>
      </c>
      <c r="AM229" s="125">
        <f t="shared" ca="1" si="210"/>
        <v>0</v>
      </c>
      <c r="AN229" s="125">
        <f t="shared" ca="1" si="210"/>
        <v>0</v>
      </c>
      <c r="AO229" s="125">
        <f t="shared" ca="1" si="210"/>
        <v>0</v>
      </c>
      <c r="AP229" s="125">
        <f t="shared" ca="1" si="210"/>
        <v>0</v>
      </c>
      <c r="AQ229" s="125">
        <f t="shared" ca="1" si="210"/>
        <v>0</v>
      </c>
      <c r="AR229" s="125">
        <f t="shared" ca="1" si="210"/>
        <v>0</v>
      </c>
      <c r="AS229" s="125">
        <f t="shared" ca="1" si="210"/>
        <v>0</v>
      </c>
      <c r="AT229" s="125">
        <f t="shared" ca="1" si="210"/>
        <v>0</v>
      </c>
      <c r="AU229" s="125">
        <f t="shared" ref="L229:BH234" ca="1" si="211">SUMPRODUCT(OFFSET(AU$7,0,0,AU$2-$K$2+1,1),N(OFFSET(OFFSET(AU177,0,0,1,-1*(AU$2-$K$2+1)),0,AU$2-$K$2+1-ROW(OFFSET($A$1,0,0,AU$2-$K$2+1,1)),1,1)))</f>
        <v>0</v>
      </c>
      <c r="AV229" s="125">
        <f t="shared" ca="1" si="211"/>
        <v>0</v>
      </c>
      <c r="AW229" s="125">
        <f t="shared" ca="1" si="211"/>
        <v>0</v>
      </c>
      <c r="AX229" s="125">
        <f t="shared" ca="1" si="211"/>
        <v>0</v>
      </c>
      <c r="AY229" s="125">
        <f t="shared" ca="1" si="211"/>
        <v>0</v>
      </c>
      <c r="AZ229" s="125">
        <f t="shared" ca="1" si="211"/>
        <v>0</v>
      </c>
      <c r="BA229" s="125">
        <f t="shared" ca="1" si="211"/>
        <v>0</v>
      </c>
      <c r="BB229" s="125">
        <f t="shared" ca="1" si="211"/>
        <v>0</v>
      </c>
      <c r="BC229" s="125">
        <f t="shared" ca="1" si="211"/>
        <v>0</v>
      </c>
      <c r="BD229" s="125">
        <f t="shared" ca="1" si="211"/>
        <v>0</v>
      </c>
      <c r="BE229" s="125">
        <f t="shared" ca="1" si="211"/>
        <v>0</v>
      </c>
      <c r="BF229" s="125">
        <f t="shared" ca="1" si="211"/>
        <v>0</v>
      </c>
      <c r="BG229" s="125">
        <f t="shared" ca="1" si="211"/>
        <v>0</v>
      </c>
      <c r="BH229" s="125">
        <f t="shared" ca="1" si="211"/>
        <v>0</v>
      </c>
    </row>
    <row r="230" spans="1:60">
      <c r="A230" s="104"/>
      <c r="B230" s="104"/>
      <c r="C230" s="104">
        <v>33</v>
      </c>
      <c r="D230" s="104"/>
      <c r="E230" s="104" t="str">
        <f ca="1">OFFSET('Impact Inputs'!A$6,C230,0)</f>
        <v>Impact 12</v>
      </c>
      <c r="F230" s="104" t="str">
        <f ca="1">OFFSET('Impact Inputs'!C$6,C230,0)</f>
        <v>Hospice care</v>
      </c>
      <c r="G230" s="104"/>
      <c r="H230" s="125"/>
      <c r="I230" s="125"/>
      <c r="J230" s="125"/>
      <c r="K230" s="125">
        <f t="shared" ca="1" si="209"/>
        <v>0</v>
      </c>
      <c r="L230" s="125">
        <f t="shared" ca="1" si="211"/>
        <v>34199.882387778336</v>
      </c>
      <c r="M230" s="125">
        <f t="shared" ca="1" si="211"/>
        <v>102599.647163335</v>
      </c>
      <c r="N230" s="125">
        <f t="shared" ca="1" si="211"/>
        <v>205199.29432667</v>
      </c>
      <c r="O230" s="125">
        <f t="shared" ca="1" si="211"/>
        <v>307798.941490005</v>
      </c>
      <c r="P230" s="125">
        <f t="shared" ca="1" si="211"/>
        <v>239399.17671444837</v>
      </c>
      <c r="Q230" s="125">
        <f t="shared" ca="1" si="211"/>
        <v>136799.52955111334</v>
      </c>
      <c r="R230" s="125">
        <f t="shared" ca="1" si="211"/>
        <v>0</v>
      </c>
      <c r="S230" s="125">
        <f t="shared" ca="1" si="211"/>
        <v>0</v>
      </c>
      <c r="T230" s="125">
        <f t="shared" ca="1" si="211"/>
        <v>0</v>
      </c>
      <c r="U230" s="125">
        <f t="shared" ca="1" si="211"/>
        <v>0</v>
      </c>
      <c r="V230" s="125">
        <f t="shared" ca="1" si="211"/>
        <v>0</v>
      </c>
      <c r="W230" s="125">
        <f t="shared" ca="1" si="211"/>
        <v>0</v>
      </c>
      <c r="X230" s="125">
        <f t="shared" ca="1" si="211"/>
        <v>0</v>
      </c>
      <c r="Y230" s="125">
        <f t="shared" ca="1" si="211"/>
        <v>0</v>
      </c>
      <c r="Z230" s="125">
        <f t="shared" ca="1" si="211"/>
        <v>0</v>
      </c>
      <c r="AA230" s="125">
        <f t="shared" ca="1" si="211"/>
        <v>0</v>
      </c>
      <c r="AB230" s="125">
        <f t="shared" ca="1" si="211"/>
        <v>0</v>
      </c>
      <c r="AC230" s="125">
        <f t="shared" ca="1" si="211"/>
        <v>0</v>
      </c>
      <c r="AD230" s="125">
        <f t="shared" ca="1" si="211"/>
        <v>0</v>
      </c>
      <c r="AE230" s="125">
        <f t="shared" ca="1" si="211"/>
        <v>0</v>
      </c>
      <c r="AF230" s="125">
        <f t="shared" ca="1" si="211"/>
        <v>0</v>
      </c>
      <c r="AG230" s="125">
        <f t="shared" ca="1" si="211"/>
        <v>0</v>
      </c>
      <c r="AH230" s="125">
        <f t="shared" ca="1" si="211"/>
        <v>0</v>
      </c>
      <c r="AI230" s="125">
        <f t="shared" ca="1" si="211"/>
        <v>0</v>
      </c>
      <c r="AJ230" s="125">
        <f t="shared" ca="1" si="211"/>
        <v>0</v>
      </c>
      <c r="AK230" s="125">
        <f t="shared" ca="1" si="211"/>
        <v>0</v>
      </c>
      <c r="AL230" s="125">
        <f t="shared" ca="1" si="211"/>
        <v>0</v>
      </c>
      <c r="AM230" s="125">
        <f t="shared" ca="1" si="211"/>
        <v>0</v>
      </c>
      <c r="AN230" s="125">
        <f t="shared" ca="1" si="211"/>
        <v>0</v>
      </c>
      <c r="AO230" s="125">
        <f t="shared" ca="1" si="211"/>
        <v>0</v>
      </c>
      <c r="AP230" s="125">
        <f t="shared" ca="1" si="211"/>
        <v>0</v>
      </c>
      <c r="AQ230" s="125">
        <f t="shared" ca="1" si="211"/>
        <v>0</v>
      </c>
      <c r="AR230" s="125">
        <f t="shared" ca="1" si="211"/>
        <v>0</v>
      </c>
      <c r="AS230" s="125">
        <f t="shared" ca="1" si="211"/>
        <v>0</v>
      </c>
      <c r="AT230" s="125">
        <f t="shared" ca="1" si="211"/>
        <v>0</v>
      </c>
      <c r="AU230" s="125">
        <f t="shared" ca="1" si="211"/>
        <v>0</v>
      </c>
      <c r="AV230" s="125">
        <f t="shared" ca="1" si="211"/>
        <v>0</v>
      </c>
      <c r="AW230" s="125">
        <f t="shared" ca="1" si="211"/>
        <v>0</v>
      </c>
      <c r="AX230" s="125">
        <f t="shared" ca="1" si="211"/>
        <v>0</v>
      </c>
      <c r="AY230" s="125">
        <f t="shared" ca="1" si="211"/>
        <v>0</v>
      </c>
      <c r="AZ230" s="125">
        <f t="shared" ca="1" si="211"/>
        <v>0</v>
      </c>
      <c r="BA230" s="125">
        <f t="shared" ca="1" si="211"/>
        <v>0</v>
      </c>
      <c r="BB230" s="125">
        <f t="shared" ca="1" si="211"/>
        <v>0</v>
      </c>
      <c r="BC230" s="125">
        <f t="shared" ca="1" si="211"/>
        <v>0</v>
      </c>
      <c r="BD230" s="125">
        <f t="shared" ca="1" si="211"/>
        <v>0</v>
      </c>
      <c r="BE230" s="125">
        <f t="shared" ca="1" si="211"/>
        <v>0</v>
      </c>
      <c r="BF230" s="125">
        <f t="shared" ca="1" si="211"/>
        <v>0</v>
      </c>
      <c r="BG230" s="125">
        <f t="shared" ca="1" si="211"/>
        <v>0</v>
      </c>
      <c r="BH230" s="125">
        <f t="shared" ca="1" si="211"/>
        <v>0</v>
      </c>
    </row>
    <row r="231" spans="1:60" ht="15">
      <c r="A231" s="104"/>
      <c r="B231" s="104"/>
      <c r="C231" s="104">
        <v>36</v>
      </c>
      <c r="D231" s="104"/>
      <c r="E231" s="104" t="str">
        <f ca="1">OFFSET('Impact Inputs'!A$6,C231,0)</f>
        <v>Impact 13</v>
      </c>
      <c r="F231" s="104" t="str">
        <f ca="1">OFFSET('Impact Inputs'!C$6,C231,0)</f>
        <v>Annual rest home costs - Publicly funded</v>
      </c>
      <c r="G231" s="134"/>
      <c r="H231" s="135"/>
      <c r="I231" s="135"/>
      <c r="J231" s="135"/>
      <c r="K231" s="125">
        <f t="shared" ca="1" si="209"/>
        <v>0</v>
      </c>
      <c r="L231" s="125">
        <f t="shared" ca="1" si="211"/>
        <v>300958.96501244936</v>
      </c>
      <c r="M231" s="125">
        <f t="shared" ca="1" si="211"/>
        <v>902876.89503734815</v>
      </c>
      <c r="N231" s="125">
        <f t="shared" ca="1" si="211"/>
        <v>1805753.7900746963</v>
      </c>
      <c r="O231" s="125">
        <f t="shared" ca="1" si="211"/>
        <v>3009589.650124494</v>
      </c>
      <c r="P231" s="125">
        <f t="shared" ca="1" si="211"/>
        <v>3009589.650124494</v>
      </c>
      <c r="Q231" s="125">
        <f t="shared" ca="1" si="211"/>
        <v>3009589.650124494</v>
      </c>
      <c r="R231" s="125">
        <f t="shared" ca="1" si="211"/>
        <v>3009589.650124494</v>
      </c>
      <c r="S231" s="125">
        <f t="shared" ca="1" si="211"/>
        <v>3009589.650124494</v>
      </c>
      <c r="T231" s="125">
        <f t="shared" ca="1" si="211"/>
        <v>3009589.650124494</v>
      </c>
      <c r="U231" s="125">
        <f t="shared" ca="1" si="211"/>
        <v>3009589.650124494</v>
      </c>
      <c r="V231" s="125">
        <f t="shared" ca="1" si="211"/>
        <v>2708630.6851120442</v>
      </c>
      <c r="W231" s="125">
        <f t="shared" ca="1" si="211"/>
        <v>2106712.7550871456</v>
      </c>
      <c r="X231" s="125">
        <f t="shared" ca="1" si="211"/>
        <v>1203835.8600497975</v>
      </c>
      <c r="Y231" s="125">
        <f t="shared" ca="1" si="211"/>
        <v>0</v>
      </c>
      <c r="Z231" s="125">
        <f t="shared" ca="1" si="211"/>
        <v>0</v>
      </c>
      <c r="AA231" s="125">
        <f t="shared" ca="1" si="211"/>
        <v>0</v>
      </c>
      <c r="AB231" s="125">
        <f t="shared" ca="1" si="211"/>
        <v>0</v>
      </c>
      <c r="AC231" s="125">
        <f t="shared" ca="1" si="211"/>
        <v>0</v>
      </c>
      <c r="AD231" s="125">
        <f t="shared" ca="1" si="211"/>
        <v>0</v>
      </c>
      <c r="AE231" s="125">
        <f t="shared" ca="1" si="211"/>
        <v>0</v>
      </c>
      <c r="AF231" s="125">
        <f t="shared" ca="1" si="211"/>
        <v>0</v>
      </c>
      <c r="AG231" s="125">
        <f t="shared" ca="1" si="211"/>
        <v>0</v>
      </c>
      <c r="AH231" s="125">
        <f t="shared" ca="1" si="211"/>
        <v>0</v>
      </c>
      <c r="AI231" s="125">
        <f t="shared" ca="1" si="211"/>
        <v>0</v>
      </c>
      <c r="AJ231" s="125">
        <f t="shared" ca="1" si="211"/>
        <v>0</v>
      </c>
      <c r="AK231" s="125">
        <f t="shared" ca="1" si="211"/>
        <v>0</v>
      </c>
      <c r="AL231" s="125">
        <f t="shared" ca="1" si="211"/>
        <v>0</v>
      </c>
      <c r="AM231" s="125">
        <f t="shared" ca="1" si="211"/>
        <v>0</v>
      </c>
      <c r="AN231" s="125">
        <f t="shared" ca="1" si="211"/>
        <v>0</v>
      </c>
      <c r="AO231" s="125">
        <f t="shared" ca="1" si="211"/>
        <v>0</v>
      </c>
      <c r="AP231" s="125">
        <f t="shared" ca="1" si="211"/>
        <v>0</v>
      </c>
      <c r="AQ231" s="125">
        <f t="shared" ca="1" si="211"/>
        <v>0</v>
      </c>
      <c r="AR231" s="125">
        <f t="shared" ca="1" si="211"/>
        <v>0</v>
      </c>
      <c r="AS231" s="125">
        <f t="shared" ca="1" si="211"/>
        <v>0</v>
      </c>
      <c r="AT231" s="125">
        <f t="shared" ca="1" si="211"/>
        <v>0</v>
      </c>
      <c r="AU231" s="125">
        <f t="shared" ca="1" si="211"/>
        <v>0</v>
      </c>
      <c r="AV231" s="125">
        <f t="shared" ca="1" si="211"/>
        <v>0</v>
      </c>
      <c r="AW231" s="125">
        <f t="shared" ca="1" si="211"/>
        <v>0</v>
      </c>
      <c r="AX231" s="125">
        <f t="shared" ca="1" si="211"/>
        <v>0</v>
      </c>
      <c r="AY231" s="125">
        <f t="shared" ca="1" si="211"/>
        <v>0</v>
      </c>
      <c r="AZ231" s="125">
        <f t="shared" ca="1" si="211"/>
        <v>0</v>
      </c>
      <c r="BA231" s="125">
        <f t="shared" ca="1" si="211"/>
        <v>0</v>
      </c>
      <c r="BB231" s="125">
        <f t="shared" ca="1" si="211"/>
        <v>0</v>
      </c>
      <c r="BC231" s="125">
        <f t="shared" ca="1" si="211"/>
        <v>0</v>
      </c>
      <c r="BD231" s="125">
        <f t="shared" ca="1" si="211"/>
        <v>0</v>
      </c>
      <c r="BE231" s="125">
        <f t="shared" ca="1" si="211"/>
        <v>0</v>
      </c>
      <c r="BF231" s="125">
        <f t="shared" ca="1" si="211"/>
        <v>0</v>
      </c>
      <c r="BG231" s="125">
        <f t="shared" ca="1" si="211"/>
        <v>0</v>
      </c>
      <c r="BH231" s="125">
        <f t="shared" ca="1" si="211"/>
        <v>0</v>
      </c>
    </row>
    <row r="232" spans="1:60" ht="15">
      <c r="A232" s="104"/>
      <c r="B232" s="104"/>
      <c r="C232" s="106">
        <v>39</v>
      </c>
      <c r="D232" s="104"/>
      <c r="E232" s="104" t="str">
        <f ca="1">OFFSET('Impact Inputs'!A$6,C232,0)</f>
        <v>Impact 14</v>
      </c>
      <c r="F232" s="104" t="str">
        <f ca="1">OFFSET('Impact Inputs'!C$6,C232,0)</f>
        <v>-</v>
      </c>
      <c r="G232" s="134"/>
      <c r="H232" s="135"/>
      <c r="I232" s="135"/>
      <c r="J232" s="135"/>
      <c r="K232" s="125">
        <f t="shared" ca="1" si="209"/>
        <v>0</v>
      </c>
      <c r="L232" s="125">
        <f t="shared" ca="1" si="211"/>
        <v>0</v>
      </c>
      <c r="M232" s="125">
        <f t="shared" ca="1" si="211"/>
        <v>0</v>
      </c>
      <c r="N232" s="125">
        <f t="shared" ca="1" si="211"/>
        <v>0</v>
      </c>
      <c r="O232" s="125">
        <f t="shared" ca="1" si="211"/>
        <v>0</v>
      </c>
      <c r="P232" s="125">
        <f t="shared" ca="1" si="211"/>
        <v>0</v>
      </c>
      <c r="Q232" s="125">
        <f t="shared" ca="1" si="211"/>
        <v>0</v>
      </c>
      <c r="R232" s="125">
        <f t="shared" ca="1" si="211"/>
        <v>0</v>
      </c>
      <c r="S232" s="125">
        <f t="shared" ca="1" si="211"/>
        <v>0</v>
      </c>
      <c r="T232" s="125">
        <f t="shared" ca="1" si="211"/>
        <v>0</v>
      </c>
      <c r="U232" s="125">
        <f t="shared" ca="1" si="211"/>
        <v>0</v>
      </c>
      <c r="V232" s="125">
        <f t="shared" ca="1" si="211"/>
        <v>0</v>
      </c>
      <c r="W232" s="125">
        <f t="shared" ca="1" si="211"/>
        <v>0</v>
      </c>
      <c r="X232" s="125">
        <f t="shared" ca="1" si="211"/>
        <v>0</v>
      </c>
      <c r="Y232" s="125">
        <f t="shared" ca="1" si="211"/>
        <v>0</v>
      </c>
      <c r="Z232" s="125">
        <f t="shared" ca="1" si="211"/>
        <v>0</v>
      </c>
      <c r="AA232" s="125">
        <f t="shared" ca="1" si="211"/>
        <v>0</v>
      </c>
      <c r="AB232" s="125">
        <f t="shared" ca="1" si="211"/>
        <v>0</v>
      </c>
      <c r="AC232" s="125">
        <f t="shared" ca="1" si="211"/>
        <v>0</v>
      </c>
      <c r="AD232" s="125">
        <f t="shared" ca="1" si="211"/>
        <v>0</v>
      </c>
      <c r="AE232" s="125">
        <f t="shared" ca="1" si="211"/>
        <v>0</v>
      </c>
      <c r="AF232" s="125">
        <f t="shared" ca="1" si="211"/>
        <v>0</v>
      </c>
      <c r="AG232" s="125">
        <f t="shared" ca="1" si="211"/>
        <v>0</v>
      </c>
      <c r="AH232" s="125">
        <f t="shared" ca="1" si="211"/>
        <v>0</v>
      </c>
      <c r="AI232" s="125">
        <f t="shared" ca="1" si="211"/>
        <v>0</v>
      </c>
      <c r="AJ232" s="125">
        <f t="shared" ca="1" si="211"/>
        <v>0</v>
      </c>
      <c r="AK232" s="125">
        <f t="shared" ca="1" si="211"/>
        <v>0</v>
      </c>
      <c r="AL232" s="125">
        <f t="shared" ca="1" si="211"/>
        <v>0</v>
      </c>
      <c r="AM232" s="125">
        <f t="shared" ca="1" si="211"/>
        <v>0</v>
      </c>
      <c r="AN232" s="125">
        <f t="shared" ca="1" si="211"/>
        <v>0</v>
      </c>
      <c r="AO232" s="125">
        <f t="shared" ca="1" si="211"/>
        <v>0</v>
      </c>
      <c r="AP232" s="125">
        <f t="shared" ca="1" si="211"/>
        <v>0</v>
      </c>
      <c r="AQ232" s="125">
        <f t="shared" ca="1" si="211"/>
        <v>0</v>
      </c>
      <c r="AR232" s="125">
        <f t="shared" ca="1" si="211"/>
        <v>0</v>
      </c>
      <c r="AS232" s="125">
        <f t="shared" ca="1" si="211"/>
        <v>0</v>
      </c>
      <c r="AT232" s="125">
        <f t="shared" ca="1" si="211"/>
        <v>0</v>
      </c>
      <c r="AU232" s="125">
        <f t="shared" ca="1" si="211"/>
        <v>0</v>
      </c>
      <c r="AV232" s="125">
        <f t="shared" ca="1" si="211"/>
        <v>0</v>
      </c>
      <c r="AW232" s="125">
        <f t="shared" ca="1" si="211"/>
        <v>0</v>
      </c>
      <c r="AX232" s="125">
        <f t="shared" ca="1" si="211"/>
        <v>0</v>
      </c>
      <c r="AY232" s="125">
        <f t="shared" ca="1" si="211"/>
        <v>0</v>
      </c>
      <c r="AZ232" s="125">
        <f t="shared" ca="1" si="211"/>
        <v>0</v>
      </c>
      <c r="BA232" s="125">
        <f t="shared" ca="1" si="211"/>
        <v>0</v>
      </c>
      <c r="BB232" s="125">
        <f t="shared" ca="1" si="211"/>
        <v>0</v>
      </c>
      <c r="BC232" s="125">
        <f t="shared" ca="1" si="211"/>
        <v>0</v>
      </c>
      <c r="BD232" s="125">
        <f t="shared" ca="1" si="211"/>
        <v>0</v>
      </c>
      <c r="BE232" s="125">
        <f t="shared" ca="1" si="211"/>
        <v>0</v>
      </c>
      <c r="BF232" s="125">
        <f t="shared" ca="1" si="211"/>
        <v>0</v>
      </c>
      <c r="BG232" s="125">
        <f t="shared" ca="1" si="211"/>
        <v>0</v>
      </c>
      <c r="BH232" s="125">
        <f t="shared" ca="1" si="211"/>
        <v>0</v>
      </c>
    </row>
    <row r="233" spans="1:60">
      <c r="A233" s="104"/>
      <c r="B233" s="104"/>
      <c r="C233" s="106">
        <v>42</v>
      </c>
      <c r="D233" s="104"/>
      <c r="E233" s="104" t="str">
        <f ca="1">OFFSET('Impact Inputs'!A$6,C233,0)</f>
        <v>Impact 15</v>
      </c>
      <c r="F233" s="104" t="str">
        <f ca="1">OFFSET('Impact Inputs'!C$6,C233,0)</f>
        <v>-</v>
      </c>
      <c r="G233" s="104"/>
      <c r="H233" s="125"/>
      <c r="I233" s="125"/>
      <c r="J233" s="125"/>
      <c r="K233" s="125">
        <f t="shared" ca="1" si="209"/>
        <v>0</v>
      </c>
      <c r="L233" s="125">
        <f t="shared" ca="1" si="211"/>
        <v>0</v>
      </c>
      <c r="M233" s="125">
        <f t="shared" ca="1" si="211"/>
        <v>0</v>
      </c>
      <c r="N233" s="125">
        <f t="shared" ca="1" si="211"/>
        <v>0</v>
      </c>
      <c r="O233" s="125">
        <f t="shared" ca="1" si="211"/>
        <v>0</v>
      </c>
      <c r="P233" s="125">
        <f t="shared" ca="1" si="211"/>
        <v>0</v>
      </c>
      <c r="Q233" s="125">
        <f t="shared" ca="1" si="211"/>
        <v>0</v>
      </c>
      <c r="R233" s="125">
        <f t="shared" ca="1" si="211"/>
        <v>0</v>
      </c>
      <c r="S233" s="125">
        <f t="shared" ca="1" si="211"/>
        <v>0</v>
      </c>
      <c r="T233" s="125">
        <f t="shared" ca="1" si="211"/>
        <v>0</v>
      </c>
      <c r="U233" s="125">
        <f t="shared" ca="1" si="211"/>
        <v>0</v>
      </c>
      <c r="V233" s="125">
        <f t="shared" ca="1" si="211"/>
        <v>0</v>
      </c>
      <c r="W233" s="125">
        <f t="shared" ca="1" si="211"/>
        <v>0</v>
      </c>
      <c r="X233" s="125">
        <f t="shared" ca="1" si="211"/>
        <v>0</v>
      </c>
      <c r="Y233" s="125">
        <f t="shared" ca="1" si="211"/>
        <v>0</v>
      </c>
      <c r="Z233" s="125">
        <f t="shared" ca="1" si="211"/>
        <v>0</v>
      </c>
      <c r="AA233" s="125">
        <f t="shared" ca="1" si="211"/>
        <v>0</v>
      </c>
      <c r="AB233" s="125">
        <f t="shared" ca="1" si="211"/>
        <v>0</v>
      </c>
      <c r="AC233" s="125">
        <f t="shared" ca="1" si="211"/>
        <v>0</v>
      </c>
      <c r="AD233" s="125">
        <f t="shared" ca="1" si="211"/>
        <v>0</v>
      </c>
      <c r="AE233" s="125">
        <f t="shared" ca="1" si="211"/>
        <v>0</v>
      </c>
      <c r="AF233" s="125">
        <f t="shared" ca="1" si="211"/>
        <v>0</v>
      </c>
      <c r="AG233" s="125">
        <f t="shared" ca="1" si="211"/>
        <v>0</v>
      </c>
      <c r="AH233" s="125">
        <f t="shared" ca="1" si="211"/>
        <v>0</v>
      </c>
      <c r="AI233" s="125">
        <f t="shared" ca="1" si="211"/>
        <v>0</v>
      </c>
      <c r="AJ233" s="125">
        <f t="shared" ca="1" si="211"/>
        <v>0</v>
      </c>
      <c r="AK233" s="125">
        <f t="shared" ca="1" si="211"/>
        <v>0</v>
      </c>
      <c r="AL233" s="125">
        <f t="shared" ca="1" si="211"/>
        <v>0</v>
      </c>
      <c r="AM233" s="125">
        <f t="shared" ca="1" si="211"/>
        <v>0</v>
      </c>
      <c r="AN233" s="125">
        <f t="shared" ca="1" si="211"/>
        <v>0</v>
      </c>
      <c r="AO233" s="125">
        <f t="shared" ca="1" si="211"/>
        <v>0</v>
      </c>
      <c r="AP233" s="125">
        <f t="shared" ca="1" si="211"/>
        <v>0</v>
      </c>
      <c r="AQ233" s="125">
        <f t="shared" ca="1" si="211"/>
        <v>0</v>
      </c>
      <c r="AR233" s="125">
        <f t="shared" ca="1" si="211"/>
        <v>0</v>
      </c>
      <c r="AS233" s="125">
        <f t="shared" ca="1" si="211"/>
        <v>0</v>
      </c>
      <c r="AT233" s="125">
        <f t="shared" ca="1" si="211"/>
        <v>0</v>
      </c>
      <c r="AU233" s="125">
        <f t="shared" ca="1" si="211"/>
        <v>0</v>
      </c>
      <c r="AV233" s="125">
        <f t="shared" ca="1" si="211"/>
        <v>0</v>
      </c>
      <c r="AW233" s="125">
        <f t="shared" ca="1" si="211"/>
        <v>0</v>
      </c>
      <c r="AX233" s="125">
        <f t="shared" ca="1" si="211"/>
        <v>0</v>
      </c>
      <c r="AY233" s="125">
        <f t="shared" ca="1" si="211"/>
        <v>0</v>
      </c>
      <c r="AZ233" s="125">
        <f t="shared" ca="1" si="211"/>
        <v>0</v>
      </c>
      <c r="BA233" s="125">
        <f t="shared" ca="1" si="211"/>
        <v>0</v>
      </c>
      <c r="BB233" s="125">
        <f t="shared" ca="1" si="211"/>
        <v>0</v>
      </c>
      <c r="BC233" s="125">
        <f t="shared" ca="1" si="211"/>
        <v>0</v>
      </c>
      <c r="BD233" s="125">
        <f t="shared" ca="1" si="211"/>
        <v>0</v>
      </c>
      <c r="BE233" s="125">
        <f t="shared" ca="1" si="211"/>
        <v>0</v>
      </c>
      <c r="BF233" s="125">
        <f t="shared" ca="1" si="211"/>
        <v>0</v>
      </c>
      <c r="BG233" s="125">
        <f t="shared" ca="1" si="211"/>
        <v>0</v>
      </c>
      <c r="BH233" s="125">
        <f t="shared" ca="1" si="211"/>
        <v>0</v>
      </c>
    </row>
    <row r="234" spans="1:60">
      <c r="A234" s="104"/>
      <c r="B234" s="104"/>
      <c r="C234" s="104">
        <v>45</v>
      </c>
      <c r="D234" s="104"/>
      <c r="E234" s="104" t="str">
        <f ca="1">OFFSET('Impact Inputs'!A$6,C234,0)</f>
        <v>Impact 16</v>
      </c>
      <c r="F234" s="104" t="str">
        <f ca="1">OFFSET('Impact Inputs'!C$6,C234,0)</f>
        <v>-</v>
      </c>
      <c r="G234" s="104"/>
      <c r="H234" s="104"/>
      <c r="I234" s="104"/>
      <c r="J234" s="104"/>
      <c r="K234" s="125">
        <f t="shared" ca="1" si="209"/>
        <v>0</v>
      </c>
      <c r="L234" s="125">
        <f t="shared" ca="1" si="211"/>
        <v>0</v>
      </c>
      <c r="M234" s="125">
        <f t="shared" ca="1" si="211"/>
        <v>0</v>
      </c>
      <c r="N234" s="125">
        <f t="shared" ca="1" si="211"/>
        <v>0</v>
      </c>
      <c r="O234" s="125">
        <f t="shared" ca="1" si="211"/>
        <v>0</v>
      </c>
      <c r="P234" s="125">
        <f t="shared" ca="1" si="211"/>
        <v>0</v>
      </c>
      <c r="Q234" s="125">
        <f t="shared" ca="1" si="211"/>
        <v>0</v>
      </c>
      <c r="R234" s="125">
        <f t="shared" ca="1" si="211"/>
        <v>0</v>
      </c>
      <c r="S234" s="125">
        <f t="shared" ca="1" si="211"/>
        <v>0</v>
      </c>
      <c r="T234" s="125">
        <f t="shared" ca="1" si="211"/>
        <v>0</v>
      </c>
      <c r="U234" s="125">
        <f t="shared" ca="1" si="211"/>
        <v>0</v>
      </c>
      <c r="V234" s="125">
        <f t="shared" ca="1" si="211"/>
        <v>0</v>
      </c>
      <c r="W234" s="125">
        <f t="shared" ca="1" si="211"/>
        <v>0</v>
      </c>
      <c r="X234" s="125">
        <f t="shared" ca="1" si="211"/>
        <v>0</v>
      </c>
      <c r="Y234" s="125">
        <f t="shared" ca="1" si="211"/>
        <v>0</v>
      </c>
      <c r="Z234" s="125">
        <f t="shared" ca="1" si="211"/>
        <v>0</v>
      </c>
      <c r="AA234" s="125">
        <f t="shared" ca="1" si="211"/>
        <v>0</v>
      </c>
      <c r="AB234" s="125">
        <f t="shared" ca="1" si="211"/>
        <v>0</v>
      </c>
      <c r="AC234" s="125">
        <f t="shared" ca="1" si="211"/>
        <v>0</v>
      </c>
      <c r="AD234" s="125">
        <f t="shared" ca="1" si="211"/>
        <v>0</v>
      </c>
      <c r="AE234" s="125">
        <f t="shared" ca="1" si="211"/>
        <v>0</v>
      </c>
      <c r="AF234" s="125">
        <f t="shared" ca="1" si="211"/>
        <v>0</v>
      </c>
      <c r="AG234" s="125">
        <f t="shared" ca="1" si="211"/>
        <v>0</v>
      </c>
      <c r="AH234" s="125">
        <f t="shared" ca="1" si="211"/>
        <v>0</v>
      </c>
      <c r="AI234" s="125">
        <f t="shared" ca="1" si="211"/>
        <v>0</v>
      </c>
      <c r="AJ234" s="125">
        <f t="shared" ca="1" si="211"/>
        <v>0</v>
      </c>
      <c r="AK234" s="125">
        <f t="shared" ca="1" si="211"/>
        <v>0</v>
      </c>
      <c r="AL234" s="125">
        <f t="shared" ca="1" si="211"/>
        <v>0</v>
      </c>
      <c r="AM234" s="125">
        <f t="shared" ca="1" si="211"/>
        <v>0</v>
      </c>
      <c r="AN234" s="125">
        <f t="shared" ca="1" si="211"/>
        <v>0</v>
      </c>
      <c r="AO234" s="125">
        <f t="shared" ca="1" si="211"/>
        <v>0</v>
      </c>
      <c r="AP234" s="125">
        <f t="shared" ca="1" si="211"/>
        <v>0</v>
      </c>
      <c r="AQ234" s="125">
        <f t="shared" ca="1" si="211"/>
        <v>0</v>
      </c>
      <c r="AR234" s="125">
        <f t="shared" ca="1" si="211"/>
        <v>0</v>
      </c>
      <c r="AS234" s="125">
        <f t="shared" ca="1" si="211"/>
        <v>0</v>
      </c>
      <c r="AT234" s="125">
        <f t="shared" ca="1" si="211"/>
        <v>0</v>
      </c>
      <c r="AU234" s="125">
        <f t="shared" ca="1" si="211"/>
        <v>0</v>
      </c>
      <c r="AV234" s="125">
        <f t="shared" ca="1" si="211"/>
        <v>0</v>
      </c>
      <c r="AW234" s="125">
        <f t="shared" ca="1" si="211"/>
        <v>0</v>
      </c>
      <c r="AX234" s="125">
        <f t="shared" ca="1" si="211"/>
        <v>0</v>
      </c>
      <c r="AY234" s="125">
        <f t="shared" ca="1" si="211"/>
        <v>0</v>
      </c>
      <c r="AZ234" s="125">
        <f t="shared" ca="1" si="211"/>
        <v>0</v>
      </c>
      <c r="BA234" s="125">
        <f t="shared" ca="1" si="211"/>
        <v>0</v>
      </c>
      <c r="BB234" s="125">
        <f t="shared" ca="1" si="211"/>
        <v>0</v>
      </c>
      <c r="BC234" s="125">
        <f t="shared" ca="1" si="211"/>
        <v>0</v>
      </c>
      <c r="BD234" s="125">
        <f t="shared" ca="1" si="211"/>
        <v>0</v>
      </c>
      <c r="BE234" s="125">
        <f t="shared" ref="L234:BH240" ca="1" si="212">SUMPRODUCT(OFFSET(BE$7,0,0,BE$2-$K$2+1,1),N(OFFSET(OFFSET(BE182,0,0,1,-1*(BE$2-$K$2+1)),0,BE$2-$K$2+1-ROW(OFFSET($A$1,0,0,BE$2-$K$2+1,1)),1,1)))</f>
        <v>0</v>
      </c>
      <c r="BF234" s="125">
        <f t="shared" ca="1" si="212"/>
        <v>0</v>
      </c>
      <c r="BG234" s="125">
        <f t="shared" ca="1" si="212"/>
        <v>0</v>
      </c>
      <c r="BH234" s="125">
        <f t="shared" ca="1" si="212"/>
        <v>0</v>
      </c>
    </row>
    <row r="235" spans="1:60">
      <c r="A235" s="104"/>
      <c r="B235" s="104"/>
      <c r="C235" s="104">
        <v>48</v>
      </c>
      <c r="D235" s="104"/>
      <c r="E235" s="104" t="str">
        <f ca="1">OFFSET('Impact Inputs'!A$6,C235,0)</f>
        <v>Impact 17</v>
      </c>
      <c r="F235" s="104" t="str">
        <f ca="1">OFFSET('Impact Inputs'!C$6,C235,0)</f>
        <v>-</v>
      </c>
      <c r="G235" s="104"/>
      <c r="H235" s="104"/>
      <c r="I235" s="104"/>
      <c r="J235" s="104"/>
      <c r="K235" s="125">
        <f t="shared" ca="1" si="209"/>
        <v>0</v>
      </c>
      <c r="L235" s="125">
        <f t="shared" ca="1" si="212"/>
        <v>0</v>
      </c>
      <c r="M235" s="125">
        <f t="shared" ca="1" si="212"/>
        <v>0</v>
      </c>
      <c r="N235" s="125">
        <f t="shared" ca="1" si="212"/>
        <v>0</v>
      </c>
      <c r="O235" s="125">
        <f t="shared" ca="1" si="212"/>
        <v>0</v>
      </c>
      <c r="P235" s="125">
        <f t="shared" ca="1" si="212"/>
        <v>0</v>
      </c>
      <c r="Q235" s="125">
        <f t="shared" ca="1" si="212"/>
        <v>0</v>
      </c>
      <c r="R235" s="125">
        <f t="shared" ca="1" si="212"/>
        <v>0</v>
      </c>
      <c r="S235" s="125">
        <f t="shared" ca="1" si="212"/>
        <v>0</v>
      </c>
      <c r="T235" s="125">
        <f t="shared" ca="1" si="212"/>
        <v>0</v>
      </c>
      <c r="U235" s="125">
        <f t="shared" ca="1" si="212"/>
        <v>0</v>
      </c>
      <c r="V235" s="125">
        <f t="shared" ca="1" si="212"/>
        <v>0</v>
      </c>
      <c r="W235" s="125">
        <f t="shared" ca="1" si="212"/>
        <v>0</v>
      </c>
      <c r="X235" s="125">
        <f t="shared" ca="1" si="212"/>
        <v>0</v>
      </c>
      <c r="Y235" s="125">
        <f t="shared" ca="1" si="212"/>
        <v>0</v>
      </c>
      <c r="Z235" s="125">
        <f t="shared" ca="1" si="212"/>
        <v>0</v>
      </c>
      <c r="AA235" s="125">
        <f t="shared" ca="1" si="212"/>
        <v>0</v>
      </c>
      <c r="AB235" s="125">
        <f t="shared" ca="1" si="212"/>
        <v>0</v>
      </c>
      <c r="AC235" s="125">
        <f t="shared" ca="1" si="212"/>
        <v>0</v>
      </c>
      <c r="AD235" s="125">
        <f t="shared" ca="1" si="212"/>
        <v>0</v>
      </c>
      <c r="AE235" s="125">
        <f t="shared" ca="1" si="212"/>
        <v>0</v>
      </c>
      <c r="AF235" s="125">
        <f t="shared" ca="1" si="212"/>
        <v>0</v>
      </c>
      <c r="AG235" s="125">
        <f t="shared" ca="1" si="212"/>
        <v>0</v>
      </c>
      <c r="AH235" s="125">
        <f t="shared" ca="1" si="212"/>
        <v>0</v>
      </c>
      <c r="AI235" s="125">
        <f t="shared" ca="1" si="212"/>
        <v>0</v>
      </c>
      <c r="AJ235" s="125">
        <f t="shared" ca="1" si="212"/>
        <v>0</v>
      </c>
      <c r="AK235" s="125">
        <f t="shared" ca="1" si="212"/>
        <v>0</v>
      </c>
      <c r="AL235" s="125">
        <f t="shared" ca="1" si="212"/>
        <v>0</v>
      </c>
      <c r="AM235" s="125">
        <f t="shared" ca="1" si="212"/>
        <v>0</v>
      </c>
      <c r="AN235" s="125">
        <f t="shared" ca="1" si="212"/>
        <v>0</v>
      </c>
      <c r="AO235" s="125">
        <f t="shared" ca="1" si="212"/>
        <v>0</v>
      </c>
      <c r="AP235" s="125">
        <f t="shared" ca="1" si="212"/>
        <v>0</v>
      </c>
      <c r="AQ235" s="125">
        <f t="shared" ca="1" si="212"/>
        <v>0</v>
      </c>
      <c r="AR235" s="125">
        <f t="shared" ca="1" si="212"/>
        <v>0</v>
      </c>
      <c r="AS235" s="125">
        <f t="shared" ca="1" si="212"/>
        <v>0</v>
      </c>
      <c r="AT235" s="125">
        <f t="shared" ca="1" si="212"/>
        <v>0</v>
      </c>
      <c r="AU235" s="125">
        <f t="shared" ca="1" si="212"/>
        <v>0</v>
      </c>
      <c r="AV235" s="125">
        <f t="shared" ca="1" si="212"/>
        <v>0</v>
      </c>
      <c r="AW235" s="125">
        <f t="shared" ca="1" si="212"/>
        <v>0</v>
      </c>
      <c r="AX235" s="125">
        <f t="shared" ca="1" si="212"/>
        <v>0</v>
      </c>
      <c r="AY235" s="125">
        <f t="shared" ca="1" si="212"/>
        <v>0</v>
      </c>
      <c r="AZ235" s="125">
        <f t="shared" ca="1" si="212"/>
        <v>0</v>
      </c>
      <c r="BA235" s="125">
        <f t="shared" ca="1" si="212"/>
        <v>0</v>
      </c>
      <c r="BB235" s="125">
        <f t="shared" ca="1" si="212"/>
        <v>0</v>
      </c>
      <c r="BC235" s="125">
        <f t="shared" ca="1" si="212"/>
        <v>0</v>
      </c>
      <c r="BD235" s="125">
        <f t="shared" ca="1" si="212"/>
        <v>0</v>
      </c>
      <c r="BE235" s="125">
        <f t="shared" ca="1" si="212"/>
        <v>0</v>
      </c>
      <c r="BF235" s="125">
        <f t="shared" ca="1" si="212"/>
        <v>0</v>
      </c>
      <c r="BG235" s="125">
        <f t="shared" ca="1" si="212"/>
        <v>0</v>
      </c>
      <c r="BH235" s="125">
        <f t="shared" ca="1" si="212"/>
        <v>0</v>
      </c>
    </row>
    <row r="236" spans="1:60">
      <c r="A236" s="104"/>
      <c r="B236" s="104"/>
      <c r="C236" s="104">
        <v>51</v>
      </c>
      <c r="D236" s="104"/>
      <c r="E236" s="104" t="str">
        <f ca="1">OFFSET('Impact Inputs'!A$6,C236,0)</f>
        <v>Impact 18</v>
      </c>
      <c r="F236" s="104" t="str">
        <f ca="1">OFFSET('Impact Inputs'!C$6,C236,0)</f>
        <v>-</v>
      </c>
      <c r="G236" s="104"/>
      <c r="H236" s="104"/>
      <c r="I236" s="104"/>
      <c r="J236" s="104"/>
      <c r="K236" s="125">
        <f t="shared" ca="1" si="209"/>
        <v>0</v>
      </c>
      <c r="L236" s="125">
        <f t="shared" ca="1" si="212"/>
        <v>0</v>
      </c>
      <c r="M236" s="125">
        <f t="shared" ca="1" si="212"/>
        <v>0</v>
      </c>
      <c r="N236" s="125">
        <f t="shared" ca="1" si="212"/>
        <v>0</v>
      </c>
      <c r="O236" s="125">
        <f t="shared" ca="1" si="212"/>
        <v>0</v>
      </c>
      <c r="P236" s="125">
        <f t="shared" ca="1" si="212"/>
        <v>0</v>
      </c>
      <c r="Q236" s="125">
        <f t="shared" ca="1" si="212"/>
        <v>0</v>
      </c>
      <c r="R236" s="125">
        <f t="shared" ca="1" si="212"/>
        <v>0</v>
      </c>
      <c r="S236" s="125">
        <f t="shared" ca="1" si="212"/>
        <v>0</v>
      </c>
      <c r="T236" s="125">
        <f t="shared" ca="1" si="212"/>
        <v>0</v>
      </c>
      <c r="U236" s="125">
        <f t="shared" ca="1" si="212"/>
        <v>0</v>
      </c>
      <c r="V236" s="125">
        <f t="shared" ca="1" si="212"/>
        <v>0</v>
      </c>
      <c r="W236" s="125">
        <f t="shared" ca="1" si="212"/>
        <v>0</v>
      </c>
      <c r="X236" s="125">
        <f t="shared" ca="1" si="212"/>
        <v>0</v>
      </c>
      <c r="Y236" s="125">
        <f t="shared" ca="1" si="212"/>
        <v>0</v>
      </c>
      <c r="Z236" s="125">
        <f t="shared" ca="1" si="212"/>
        <v>0</v>
      </c>
      <c r="AA236" s="125">
        <f t="shared" ca="1" si="212"/>
        <v>0</v>
      </c>
      <c r="AB236" s="125">
        <f t="shared" ca="1" si="212"/>
        <v>0</v>
      </c>
      <c r="AC236" s="125">
        <f t="shared" ca="1" si="212"/>
        <v>0</v>
      </c>
      <c r="AD236" s="125">
        <f t="shared" ca="1" si="212"/>
        <v>0</v>
      </c>
      <c r="AE236" s="125">
        <f t="shared" ca="1" si="212"/>
        <v>0</v>
      </c>
      <c r="AF236" s="125">
        <f t="shared" ca="1" si="212"/>
        <v>0</v>
      </c>
      <c r="AG236" s="125">
        <f t="shared" ca="1" si="212"/>
        <v>0</v>
      </c>
      <c r="AH236" s="125">
        <f t="shared" ca="1" si="212"/>
        <v>0</v>
      </c>
      <c r="AI236" s="125">
        <f t="shared" ca="1" si="212"/>
        <v>0</v>
      </c>
      <c r="AJ236" s="125">
        <f t="shared" ca="1" si="212"/>
        <v>0</v>
      </c>
      <c r="AK236" s="125">
        <f t="shared" ca="1" si="212"/>
        <v>0</v>
      </c>
      <c r="AL236" s="125">
        <f t="shared" ca="1" si="212"/>
        <v>0</v>
      </c>
      <c r="AM236" s="125">
        <f t="shared" ca="1" si="212"/>
        <v>0</v>
      </c>
      <c r="AN236" s="125">
        <f t="shared" ca="1" si="212"/>
        <v>0</v>
      </c>
      <c r="AO236" s="125">
        <f t="shared" ca="1" si="212"/>
        <v>0</v>
      </c>
      <c r="AP236" s="125">
        <f t="shared" ca="1" si="212"/>
        <v>0</v>
      </c>
      <c r="AQ236" s="125">
        <f t="shared" ca="1" si="212"/>
        <v>0</v>
      </c>
      <c r="AR236" s="125">
        <f t="shared" ca="1" si="212"/>
        <v>0</v>
      </c>
      <c r="AS236" s="125">
        <f t="shared" ca="1" si="212"/>
        <v>0</v>
      </c>
      <c r="AT236" s="125">
        <f t="shared" ca="1" si="212"/>
        <v>0</v>
      </c>
      <c r="AU236" s="125">
        <f t="shared" ca="1" si="212"/>
        <v>0</v>
      </c>
      <c r="AV236" s="125">
        <f t="shared" ca="1" si="212"/>
        <v>0</v>
      </c>
      <c r="AW236" s="125">
        <f t="shared" ca="1" si="212"/>
        <v>0</v>
      </c>
      <c r="AX236" s="125">
        <f t="shared" ca="1" si="212"/>
        <v>0</v>
      </c>
      <c r="AY236" s="125">
        <f t="shared" ca="1" si="212"/>
        <v>0</v>
      </c>
      <c r="AZ236" s="125">
        <f t="shared" ca="1" si="212"/>
        <v>0</v>
      </c>
      <c r="BA236" s="125">
        <f t="shared" ca="1" si="212"/>
        <v>0</v>
      </c>
      <c r="BB236" s="125">
        <f t="shared" ca="1" si="212"/>
        <v>0</v>
      </c>
      <c r="BC236" s="125">
        <f t="shared" ca="1" si="212"/>
        <v>0</v>
      </c>
      <c r="BD236" s="125">
        <f t="shared" ca="1" si="212"/>
        <v>0</v>
      </c>
      <c r="BE236" s="125">
        <f t="shared" ca="1" si="212"/>
        <v>0</v>
      </c>
      <c r="BF236" s="125">
        <f t="shared" ca="1" si="212"/>
        <v>0</v>
      </c>
      <c r="BG236" s="125">
        <f t="shared" ca="1" si="212"/>
        <v>0</v>
      </c>
      <c r="BH236" s="125">
        <f t="shared" ca="1" si="212"/>
        <v>0</v>
      </c>
    </row>
    <row r="237" spans="1:60">
      <c r="A237" s="104"/>
      <c r="B237" s="104"/>
      <c r="C237" s="106">
        <v>54</v>
      </c>
      <c r="D237" s="104"/>
      <c r="E237" s="104" t="str">
        <f ca="1">OFFSET('Impact Inputs'!A$6,C237,0)</f>
        <v>Impact 19</v>
      </c>
      <c r="F237" s="104" t="str">
        <f ca="1">OFFSET('Impact Inputs'!C$6,C237,0)</f>
        <v>-</v>
      </c>
      <c r="G237" s="104"/>
      <c r="H237" s="104"/>
      <c r="I237" s="104"/>
      <c r="J237" s="104"/>
      <c r="K237" s="125">
        <f t="shared" ca="1" si="209"/>
        <v>0</v>
      </c>
      <c r="L237" s="125">
        <f t="shared" ca="1" si="212"/>
        <v>0</v>
      </c>
      <c r="M237" s="125">
        <f t="shared" ca="1" si="212"/>
        <v>0</v>
      </c>
      <c r="N237" s="125">
        <f t="shared" ca="1" si="212"/>
        <v>0</v>
      </c>
      <c r="O237" s="125">
        <f t="shared" ca="1" si="212"/>
        <v>0</v>
      </c>
      <c r="P237" s="125">
        <f t="shared" ca="1" si="212"/>
        <v>0</v>
      </c>
      <c r="Q237" s="125">
        <f t="shared" ca="1" si="212"/>
        <v>0</v>
      </c>
      <c r="R237" s="125">
        <f t="shared" ca="1" si="212"/>
        <v>0</v>
      </c>
      <c r="S237" s="125">
        <f t="shared" ca="1" si="212"/>
        <v>0</v>
      </c>
      <c r="T237" s="125">
        <f t="shared" ca="1" si="212"/>
        <v>0</v>
      </c>
      <c r="U237" s="125">
        <f t="shared" ca="1" si="212"/>
        <v>0</v>
      </c>
      <c r="V237" s="125">
        <f t="shared" ca="1" si="212"/>
        <v>0</v>
      </c>
      <c r="W237" s="125">
        <f t="shared" ca="1" si="212"/>
        <v>0</v>
      </c>
      <c r="X237" s="125">
        <f t="shared" ca="1" si="212"/>
        <v>0</v>
      </c>
      <c r="Y237" s="125">
        <f t="shared" ca="1" si="212"/>
        <v>0</v>
      </c>
      <c r="Z237" s="125">
        <f t="shared" ca="1" si="212"/>
        <v>0</v>
      </c>
      <c r="AA237" s="125">
        <f t="shared" ca="1" si="212"/>
        <v>0</v>
      </c>
      <c r="AB237" s="125">
        <f t="shared" ca="1" si="212"/>
        <v>0</v>
      </c>
      <c r="AC237" s="125">
        <f t="shared" ca="1" si="212"/>
        <v>0</v>
      </c>
      <c r="AD237" s="125">
        <f t="shared" ca="1" si="212"/>
        <v>0</v>
      </c>
      <c r="AE237" s="125">
        <f t="shared" ca="1" si="212"/>
        <v>0</v>
      </c>
      <c r="AF237" s="125">
        <f t="shared" ca="1" si="212"/>
        <v>0</v>
      </c>
      <c r="AG237" s="125">
        <f t="shared" ca="1" si="212"/>
        <v>0</v>
      </c>
      <c r="AH237" s="125">
        <f t="shared" ca="1" si="212"/>
        <v>0</v>
      </c>
      <c r="AI237" s="125">
        <f t="shared" ca="1" si="212"/>
        <v>0</v>
      </c>
      <c r="AJ237" s="125">
        <f t="shared" ca="1" si="212"/>
        <v>0</v>
      </c>
      <c r="AK237" s="125">
        <f t="shared" ca="1" si="212"/>
        <v>0</v>
      </c>
      <c r="AL237" s="125">
        <f t="shared" ca="1" si="212"/>
        <v>0</v>
      </c>
      <c r="AM237" s="125">
        <f t="shared" ca="1" si="212"/>
        <v>0</v>
      </c>
      <c r="AN237" s="125">
        <f t="shared" ca="1" si="212"/>
        <v>0</v>
      </c>
      <c r="AO237" s="125">
        <f t="shared" ca="1" si="212"/>
        <v>0</v>
      </c>
      <c r="AP237" s="125">
        <f t="shared" ca="1" si="212"/>
        <v>0</v>
      </c>
      <c r="AQ237" s="125">
        <f t="shared" ca="1" si="212"/>
        <v>0</v>
      </c>
      <c r="AR237" s="125">
        <f t="shared" ca="1" si="212"/>
        <v>0</v>
      </c>
      <c r="AS237" s="125">
        <f t="shared" ca="1" si="212"/>
        <v>0</v>
      </c>
      <c r="AT237" s="125">
        <f t="shared" ca="1" si="212"/>
        <v>0</v>
      </c>
      <c r="AU237" s="125">
        <f t="shared" ca="1" si="212"/>
        <v>0</v>
      </c>
      <c r="AV237" s="125">
        <f t="shared" ca="1" si="212"/>
        <v>0</v>
      </c>
      <c r="AW237" s="125">
        <f t="shared" ca="1" si="212"/>
        <v>0</v>
      </c>
      <c r="AX237" s="125">
        <f t="shared" ca="1" si="212"/>
        <v>0</v>
      </c>
      <c r="AY237" s="125">
        <f t="shared" ca="1" si="212"/>
        <v>0</v>
      </c>
      <c r="AZ237" s="125">
        <f t="shared" ca="1" si="212"/>
        <v>0</v>
      </c>
      <c r="BA237" s="125">
        <f t="shared" ca="1" si="212"/>
        <v>0</v>
      </c>
      <c r="BB237" s="125">
        <f t="shared" ca="1" si="212"/>
        <v>0</v>
      </c>
      <c r="BC237" s="125">
        <f t="shared" ca="1" si="212"/>
        <v>0</v>
      </c>
      <c r="BD237" s="125">
        <f t="shared" ca="1" si="212"/>
        <v>0</v>
      </c>
      <c r="BE237" s="125">
        <f t="shared" ca="1" si="212"/>
        <v>0</v>
      </c>
      <c r="BF237" s="125">
        <f t="shared" ca="1" si="212"/>
        <v>0</v>
      </c>
      <c r="BG237" s="125">
        <f t="shared" ca="1" si="212"/>
        <v>0</v>
      </c>
      <c r="BH237" s="125">
        <f t="shared" ca="1" si="212"/>
        <v>0</v>
      </c>
    </row>
    <row r="238" spans="1:60">
      <c r="A238" s="104"/>
      <c r="B238" s="104"/>
      <c r="C238" s="106">
        <v>57</v>
      </c>
      <c r="D238" s="104"/>
      <c r="E238" s="104" t="str">
        <f ca="1">OFFSET('Impact Inputs'!A$6,C238,0)</f>
        <v>Impact 20</v>
      </c>
      <c r="F238" s="104" t="str">
        <f ca="1">OFFSET('Impact Inputs'!C$6,C238,0)</f>
        <v>-</v>
      </c>
      <c r="G238" s="104"/>
      <c r="H238" s="104"/>
      <c r="I238" s="104"/>
      <c r="J238" s="104"/>
      <c r="K238" s="125">
        <f t="shared" ca="1" si="209"/>
        <v>0</v>
      </c>
      <c r="L238" s="125">
        <f t="shared" ca="1" si="212"/>
        <v>0</v>
      </c>
      <c r="M238" s="125">
        <f t="shared" ca="1" si="212"/>
        <v>0</v>
      </c>
      <c r="N238" s="125">
        <f t="shared" ca="1" si="212"/>
        <v>0</v>
      </c>
      <c r="O238" s="125">
        <f t="shared" ca="1" si="212"/>
        <v>0</v>
      </c>
      <c r="P238" s="125">
        <f t="shared" ca="1" si="212"/>
        <v>0</v>
      </c>
      <c r="Q238" s="125">
        <f t="shared" ca="1" si="212"/>
        <v>0</v>
      </c>
      <c r="R238" s="125">
        <f t="shared" ca="1" si="212"/>
        <v>0</v>
      </c>
      <c r="S238" s="125">
        <f t="shared" ca="1" si="212"/>
        <v>0</v>
      </c>
      <c r="T238" s="125">
        <f t="shared" ca="1" si="212"/>
        <v>0</v>
      </c>
      <c r="U238" s="125">
        <f t="shared" ca="1" si="212"/>
        <v>0</v>
      </c>
      <c r="V238" s="125">
        <f t="shared" ca="1" si="212"/>
        <v>0</v>
      </c>
      <c r="W238" s="125">
        <f t="shared" ca="1" si="212"/>
        <v>0</v>
      </c>
      <c r="X238" s="125">
        <f t="shared" ca="1" si="212"/>
        <v>0</v>
      </c>
      <c r="Y238" s="125">
        <f t="shared" ca="1" si="212"/>
        <v>0</v>
      </c>
      <c r="Z238" s="125">
        <f t="shared" ca="1" si="212"/>
        <v>0</v>
      </c>
      <c r="AA238" s="125">
        <f t="shared" ca="1" si="212"/>
        <v>0</v>
      </c>
      <c r="AB238" s="125">
        <f t="shared" ca="1" si="212"/>
        <v>0</v>
      </c>
      <c r="AC238" s="125">
        <f t="shared" ca="1" si="212"/>
        <v>0</v>
      </c>
      <c r="AD238" s="125">
        <f t="shared" ca="1" si="212"/>
        <v>0</v>
      </c>
      <c r="AE238" s="125">
        <f t="shared" ca="1" si="212"/>
        <v>0</v>
      </c>
      <c r="AF238" s="125">
        <f t="shared" ca="1" si="212"/>
        <v>0</v>
      </c>
      <c r="AG238" s="125">
        <f t="shared" ca="1" si="212"/>
        <v>0</v>
      </c>
      <c r="AH238" s="125">
        <f t="shared" ca="1" si="212"/>
        <v>0</v>
      </c>
      <c r="AI238" s="125">
        <f t="shared" ca="1" si="212"/>
        <v>0</v>
      </c>
      <c r="AJ238" s="125">
        <f t="shared" ca="1" si="212"/>
        <v>0</v>
      </c>
      <c r="AK238" s="125">
        <f t="shared" ca="1" si="212"/>
        <v>0</v>
      </c>
      <c r="AL238" s="125">
        <f t="shared" ca="1" si="212"/>
        <v>0</v>
      </c>
      <c r="AM238" s="125">
        <f t="shared" ca="1" si="212"/>
        <v>0</v>
      </c>
      <c r="AN238" s="125">
        <f t="shared" ca="1" si="212"/>
        <v>0</v>
      </c>
      <c r="AO238" s="125">
        <f t="shared" ca="1" si="212"/>
        <v>0</v>
      </c>
      <c r="AP238" s="125">
        <f t="shared" ca="1" si="212"/>
        <v>0</v>
      </c>
      <c r="AQ238" s="125">
        <f t="shared" ca="1" si="212"/>
        <v>0</v>
      </c>
      <c r="AR238" s="125">
        <f t="shared" ca="1" si="212"/>
        <v>0</v>
      </c>
      <c r="AS238" s="125">
        <f t="shared" ca="1" si="212"/>
        <v>0</v>
      </c>
      <c r="AT238" s="125">
        <f t="shared" ca="1" si="212"/>
        <v>0</v>
      </c>
      <c r="AU238" s="125">
        <f t="shared" ca="1" si="212"/>
        <v>0</v>
      </c>
      <c r="AV238" s="125">
        <f t="shared" ca="1" si="212"/>
        <v>0</v>
      </c>
      <c r="AW238" s="125">
        <f t="shared" ca="1" si="212"/>
        <v>0</v>
      </c>
      <c r="AX238" s="125">
        <f t="shared" ca="1" si="212"/>
        <v>0</v>
      </c>
      <c r="AY238" s="125">
        <f t="shared" ca="1" si="212"/>
        <v>0</v>
      </c>
      <c r="AZ238" s="125">
        <f t="shared" ca="1" si="212"/>
        <v>0</v>
      </c>
      <c r="BA238" s="125">
        <f t="shared" ca="1" si="212"/>
        <v>0</v>
      </c>
      <c r="BB238" s="125">
        <f t="shared" ca="1" si="212"/>
        <v>0</v>
      </c>
      <c r="BC238" s="125">
        <f t="shared" ca="1" si="212"/>
        <v>0</v>
      </c>
      <c r="BD238" s="125">
        <f t="shared" ca="1" si="212"/>
        <v>0</v>
      </c>
      <c r="BE238" s="125">
        <f t="shared" ca="1" si="212"/>
        <v>0</v>
      </c>
      <c r="BF238" s="125">
        <f t="shared" ca="1" si="212"/>
        <v>0</v>
      </c>
      <c r="BG238" s="125">
        <f t="shared" ca="1" si="212"/>
        <v>0</v>
      </c>
      <c r="BH238" s="125">
        <f t="shared" ca="1" si="212"/>
        <v>0</v>
      </c>
    </row>
    <row r="239" spans="1:60">
      <c r="A239" s="104"/>
      <c r="B239" s="104"/>
      <c r="C239" s="104">
        <v>60</v>
      </c>
      <c r="D239" s="104"/>
      <c r="E239" s="104" t="str">
        <f ca="1">OFFSET('Impact Inputs'!A$6,C239,0)</f>
        <v>Impact 21</v>
      </c>
      <c r="F239" s="104" t="str">
        <f ca="1">OFFSET('Impact Inputs'!C$6,C239,0)</f>
        <v>-</v>
      </c>
      <c r="G239" s="104"/>
      <c r="H239" s="104"/>
      <c r="I239" s="104"/>
      <c r="J239" s="104"/>
      <c r="K239" s="125">
        <f t="shared" ca="1" si="209"/>
        <v>0</v>
      </c>
      <c r="L239" s="125">
        <f t="shared" ca="1" si="212"/>
        <v>0</v>
      </c>
      <c r="M239" s="125">
        <f t="shared" ca="1" si="212"/>
        <v>0</v>
      </c>
      <c r="N239" s="125">
        <f t="shared" ca="1" si="212"/>
        <v>0</v>
      </c>
      <c r="O239" s="125">
        <f t="shared" ca="1" si="212"/>
        <v>0</v>
      </c>
      <c r="P239" s="125">
        <f t="shared" ca="1" si="212"/>
        <v>0</v>
      </c>
      <c r="Q239" s="125">
        <f t="shared" ca="1" si="212"/>
        <v>0</v>
      </c>
      <c r="R239" s="125">
        <f t="shared" ca="1" si="212"/>
        <v>0</v>
      </c>
      <c r="S239" s="125">
        <f t="shared" ca="1" si="212"/>
        <v>0</v>
      </c>
      <c r="T239" s="125">
        <f t="shared" ca="1" si="212"/>
        <v>0</v>
      </c>
      <c r="U239" s="125">
        <f t="shared" ca="1" si="212"/>
        <v>0</v>
      </c>
      <c r="V239" s="125">
        <f t="shared" ca="1" si="212"/>
        <v>0</v>
      </c>
      <c r="W239" s="125">
        <f t="shared" ca="1" si="212"/>
        <v>0</v>
      </c>
      <c r="X239" s="125">
        <f t="shared" ca="1" si="212"/>
        <v>0</v>
      </c>
      <c r="Y239" s="125">
        <f t="shared" ca="1" si="212"/>
        <v>0</v>
      </c>
      <c r="Z239" s="125">
        <f t="shared" ca="1" si="212"/>
        <v>0</v>
      </c>
      <c r="AA239" s="125">
        <f t="shared" ca="1" si="212"/>
        <v>0</v>
      </c>
      <c r="AB239" s="125">
        <f t="shared" ca="1" si="212"/>
        <v>0</v>
      </c>
      <c r="AC239" s="125">
        <f t="shared" ca="1" si="212"/>
        <v>0</v>
      </c>
      <c r="AD239" s="125">
        <f t="shared" ca="1" si="212"/>
        <v>0</v>
      </c>
      <c r="AE239" s="125">
        <f t="shared" ca="1" si="212"/>
        <v>0</v>
      </c>
      <c r="AF239" s="125">
        <f t="shared" ca="1" si="212"/>
        <v>0</v>
      </c>
      <c r="AG239" s="125">
        <f t="shared" ca="1" si="212"/>
        <v>0</v>
      </c>
      <c r="AH239" s="125">
        <f t="shared" ca="1" si="212"/>
        <v>0</v>
      </c>
      <c r="AI239" s="125">
        <f t="shared" ca="1" si="212"/>
        <v>0</v>
      </c>
      <c r="AJ239" s="125">
        <f t="shared" ca="1" si="212"/>
        <v>0</v>
      </c>
      <c r="AK239" s="125">
        <f t="shared" ca="1" si="212"/>
        <v>0</v>
      </c>
      <c r="AL239" s="125">
        <f t="shared" ca="1" si="212"/>
        <v>0</v>
      </c>
      <c r="AM239" s="125">
        <f t="shared" ca="1" si="212"/>
        <v>0</v>
      </c>
      <c r="AN239" s="125">
        <f t="shared" ca="1" si="212"/>
        <v>0</v>
      </c>
      <c r="AO239" s="125">
        <f t="shared" ca="1" si="212"/>
        <v>0</v>
      </c>
      <c r="AP239" s="125">
        <f t="shared" ca="1" si="212"/>
        <v>0</v>
      </c>
      <c r="AQ239" s="125">
        <f t="shared" ca="1" si="212"/>
        <v>0</v>
      </c>
      <c r="AR239" s="125">
        <f t="shared" ca="1" si="212"/>
        <v>0</v>
      </c>
      <c r="AS239" s="125">
        <f t="shared" ca="1" si="212"/>
        <v>0</v>
      </c>
      <c r="AT239" s="125">
        <f t="shared" ca="1" si="212"/>
        <v>0</v>
      </c>
      <c r="AU239" s="125">
        <f t="shared" ca="1" si="212"/>
        <v>0</v>
      </c>
      <c r="AV239" s="125">
        <f t="shared" ca="1" si="212"/>
        <v>0</v>
      </c>
      <c r="AW239" s="125">
        <f t="shared" ca="1" si="212"/>
        <v>0</v>
      </c>
      <c r="AX239" s="125">
        <f t="shared" ca="1" si="212"/>
        <v>0</v>
      </c>
      <c r="AY239" s="125">
        <f t="shared" ca="1" si="212"/>
        <v>0</v>
      </c>
      <c r="AZ239" s="125">
        <f t="shared" ca="1" si="212"/>
        <v>0</v>
      </c>
      <c r="BA239" s="125">
        <f t="shared" ca="1" si="212"/>
        <v>0</v>
      </c>
      <c r="BB239" s="125">
        <f t="shared" ca="1" si="212"/>
        <v>0</v>
      </c>
      <c r="BC239" s="125">
        <f t="shared" ca="1" si="212"/>
        <v>0</v>
      </c>
      <c r="BD239" s="125">
        <f t="shared" ca="1" si="212"/>
        <v>0</v>
      </c>
      <c r="BE239" s="125">
        <f t="shared" ca="1" si="212"/>
        <v>0</v>
      </c>
      <c r="BF239" s="125">
        <f t="shared" ca="1" si="212"/>
        <v>0</v>
      </c>
      <c r="BG239" s="125">
        <f t="shared" ca="1" si="212"/>
        <v>0</v>
      </c>
      <c r="BH239" s="125">
        <f t="shared" ca="1" si="212"/>
        <v>0</v>
      </c>
    </row>
    <row r="240" spans="1:60">
      <c r="A240" s="104"/>
      <c r="B240" s="104"/>
      <c r="C240" s="104">
        <v>63</v>
      </c>
      <c r="D240" s="104"/>
      <c r="E240" s="104" t="str">
        <f ca="1">OFFSET('Impact Inputs'!A$6,C240,0)</f>
        <v>Impact 22</v>
      </c>
      <c r="F240" s="104" t="str">
        <f ca="1">OFFSET('Impact Inputs'!C$6,C240,0)</f>
        <v>-</v>
      </c>
      <c r="G240" s="104"/>
      <c r="H240" s="104"/>
      <c r="I240" s="104"/>
      <c r="J240" s="104"/>
      <c r="K240" s="125">
        <f t="shared" ca="1" si="209"/>
        <v>0</v>
      </c>
      <c r="L240" s="125">
        <f t="shared" ca="1" si="212"/>
        <v>0</v>
      </c>
      <c r="M240" s="125">
        <f t="shared" ca="1" si="212"/>
        <v>0</v>
      </c>
      <c r="N240" s="125">
        <f t="shared" ca="1" si="212"/>
        <v>0</v>
      </c>
      <c r="O240" s="125">
        <f t="shared" ca="1" si="212"/>
        <v>0</v>
      </c>
      <c r="P240" s="125">
        <f t="shared" ca="1" si="212"/>
        <v>0</v>
      </c>
      <c r="Q240" s="125">
        <f t="shared" ca="1" si="212"/>
        <v>0</v>
      </c>
      <c r="R240" s="125">
        <f t="shared" ref="L240:BH245" ca="1" si="213">SUMPRODUCT(OFFSET(R$7,0,0,R$2-$K$2+1,1),N(OFFSET(OFFSET(R188,0,0,1,-1*(R$2-$K$2+1)),0,R$2-$K$2+1-ROW(OFFSET($A$1,0,0,R$2-$K$2+1,1)),1,1)))</f>
        <v>0</v>
      </c>
      <c r="S240" s="125">
        <f t="shared" ca="1" si="213"/>
        <v>0</v>
      </c>
      <c r="T240" s="125">
        <f t="shared" ca="1" si="213"/>
        <v>0</v>
      </c>
      <c r="U240" s="125">
        <f t="shared" ca="1" si="213"/>
        <v>0</v>
      </c>
      <c r="V240" s="125">
        <f t="shared" ca="1" si="213"/>
        <v>0</v>
      </c>
      <c r="W240" s="125">
        <f t="shared" ca="1" si="213"/>
        <v>0</v>
      </c>
      <c r="X240" s="125">
        <f t="shared" ca="1" si="213"/>
        <v>0</v>
      </c>
      <c r="Y240" s="125">
        <f t="shared" ca="1" si="213"/>
        <v>0</v>
      </c>
      <c r="Z240" s="125">
        <f t="shared" ca="1" si="213"/>
        <v>0</v>
      </c>
      <c r="AA240" s="125">
        <f t="shared" ca="1" si="213"/>
        <v>0</v>
      </c>
      <c r="AB240" s="125">
        <f t="shared" ca="1" si="213"/>
        <v>0</v>
      </c>
      <c r="AC240" s="125">
        <f t="shared" ca="1" si="213"/>
        <v>0</v>
      </c>
      <c r="AD240" s="125">
        <f t="shared" ca="1" si="213"/>
        <v>0</v>
      </c>
      <c r="AE240" s="125">
        <f t="shared" ca="1" si="213"/>
        <v>0</v>
      </c>
      <c r="AF240" s="125">
        <f t="shared" ca="1" si="213"/>
        <v>0</v>
      </c>
      <c r="AG240" s="125">
        <f t="shared" ca="1" si="213"/>
        <v>0</v>
      </c>
      <c r="AH240" s="125">
        <f t="shared" ca="1" si="213"/>
        <v>0</v>
      </c>
      <c r="AI240" s="125">
        <f t="shared" ca="1" si="213"/>
        <v>0</v>
      </c>
      <c r="AJ240" s="125">
        <f t="shared" ca="1" si="213"/>
        <v>0</v>
      </c>
      <c r="AK240" s="125">
        <f t="shared" ca="1" si="213"/>
        <v>0</v>
      </c>
      <c r="AL240" s="125">
        <f t="shared" ca="1" si="213"/>
        <v>0</v>
      </c>
      <c r="AM240" s="125">
        <f t="shared" ca="1" si="213"/>
        <v>0</v>
      </c>
      <c r="AN240" s="125">
        <f t="shared" ca="1" si="213"/>
        <v>0</v>
      </c>
      <c r="AO240" s="125">
        <f t="shared" ca="1" si="213"/>
        <v>0</v>
      </c>
      <c r="AP240" s="125">
        <f t="shared" ca="1" si="213"/>
        <v>0</v>
      </c>
      <c r="AQ240" s="125">
        <f t="shared" ca="1" si="213"/>
        <v>0</v>
      </c>
      <c r="AR240" s="125">
        <f t="shared" ca="1" si="213"/>
        <v>0</v>
      </c>
      <c r="AS240" s="125">
        <f t="shared" ca="1" si="213"/>
        <v>0</v>
      </c>
      <c r="AT240" s="125">
        <f t="shared" ca="1" si="213"/>
        <v>0</v>
      </c>
      <c r="AU240" s="125">
        <f t="shared" ca="1" si="213"/>
        <v>0</v>
      </c>
      <c r="AV240" s="125">
        <f t="shared" ca="1" si="213"/>
        <v>0</v>
      </c>
      <c r="AW240" s="125">
        <f t="shared" ca="1" si="213"/>
        <v>0</v>
      </c>
      <c r="AX240" s="125">
        <f t="shared" ca="1" si="213"/>
        <v>0</v>
      </c>
      <c r="AY240" s="125">
        <f t="shared" ca="1" si="213"/>
        <v>0</v>
      </c>
      <c r="AZ240" s="125">
        <f t="shared" ca="1" si="213"/>
        <v>0</v>
      </c>
      <c r="BA240" s="125">
        <f t="shared" ca="1" si="213"/>
        <v>0</v>
      </c>
      <c r="BB240" s="125">
        <f t="shared" ca="1" si="213"/>
        <v>0</v>
      </c>
      <c r="BC240" s="125">
        <f t="shared" ca="1" si="213"/>
        <v>0</v>
      </c>
      <c r="BD240" s="125">
        <f t="shared" ca="1" si="213"/>
        <v>0</v>
      </c>
      <c r="BE240" s="125">
        <f t="shared" ca="1" si="213"/>
        <v>0</v>
      </c>
      <c r="BF240" s="125">
        <f t="shared" ca="1" si="213"/>
        <v>0</v>
      </c>
      <c r="BG240" s="125">
        <f t="shared" ca="1" si="213"/>
        <v>0</v>
      </c>
      <c r="BH240" s="125">
        <f t="shared" ca="1" si="213"/>
        <v>0</v>
      </c>
    </row>
    <row r="241" spans="1:60">
      <c r="A241" s="104"/>
      <c r="B241" s="104"/>
      <c r="C241" s="104">
        <v>66</v>
      </c>
      <c r="D241" s="104"/>
      <c r="E241" s="104" t="str">
        <f ca="1">OFFSET('Impact Inputs'!A$6,C241,0)</f>
        <v>Impact 23</v>
      </c>
      <c r="F241" s="104" t="str">
        <f ca="1">OFFSET('Impact Inputs'!C$6,C241,0)</f>
        <v>-</v>
      </c>
      <c r="G241" s="104"/>
      <c r="H241" s="104"/>
      <c r="I241" s="104"/>
      <c r="J241" s="104"/>
      <c r="K241" s="125">
        <f t="shared" ca="1" si="209"/>
        <v>0</v>
      </c>
      <c r="L241" s="125">
        <f t="shared" ca="1" si="213"/>
        <v>0</v>
      </c>
      <c r="M241" s="125">
        <f t="shared" ca="1" si="213"/>
        <v>0</v>
      </c>
      <c r="N241" s="125">
        <f t="shared" ca="1" si="213"/>
        <v>0</v>
      </c>
      <c r="O241" s="125">
        <f t="shared" ca="1" si="213"/>
        <v>0</v>
      </c>
      <c r="P241" s="125">
        <f t="shared" ca="1" si="213"/>
        <v>0</v>
      </c>
      <c r="Q241" s="125">
        <f t="shared" ca="1" si="213"/>
        <v>0</v>
      </c>
      <c r="R241" s="125">
        <f t="shared" ca="1" si="213"/>
        <v>0</v>
      </c>
      <c r="S241" s="125">
        <f t="shared" ca="1" si="213"/>
        <v>0</v>
      </c>
      <c r="T241" s="125">
        <f t="shared" ca="1" si="213"/>
        <v>0</v>
      </c>
      <c r="U241" s="125">
        <f t="shared" ca="1" si="213"/>
        <v>0</v>
      </c>
      <c r="V241" s="125">
        <f t="shared" ca="1" si="213"/>
        <v>0</v>
      </c>
      <c r="W241" s="125">
        <f t="shared" ca="1" si="213"/>
        <v>0</v>
      </c>
      <c r="X241" s="125">
        <f t="shared" ca="1" si="213"/>
        <v>0</v>
      </c>
      <c r="Y241" s="125">
        <f t="shared" ca="1" si="213"/>
        <v>0</v>
      </c>
      <c r="Z241" s="125">
        <f t="shared" ca="1" si="213"/>
        <v>0</v>
      </c>
      <c r="AA241" s="125">
        <f t="shared" ca="1" si="213"/>
        <v>0</v>
      </c>
      <c r="AB241" s="125">
        <f t="shared" ca="1" si="213"/>
        <v>0</v>
      </c>
      <c r="AC241" s="125">
        <f t="shared" ca="1" si="213"/>
        <v>0</v>
      </c>
      <c r="AD241" s="125">
        <f t="shared" ca="1" si="213"/>
        <v>0</v>
      </c>
      <c r="AE241" s="125">
        <f t="shared" ca="1" si="213"/>
        <v>0</v>
      </c>
      <c r="AF241" s="125">
        <f t="shared" ca="1" si="213"/>
        <v>0</v>
      </c>
      <c r="AG241" s="125">
        <f t="shared" ca="1" si="213"/>
        <v>0</v>
      </c>
      <c r="AH241" s="125">
        <f t="shared" ca="1" si="213"/>
        <v>0</v>
      </c>
      <c r="AI241" s="125">
        <f t="shared" ca="1" si="213"/>
        <v>0</v>
      </c>
      <c r="AJ241" s="125">
        <f t="shared" ca="1" si="213"/>
        <v>0</v>
      </c>
      <c r="AK241" s="125">
        <f t="shared" ca="1" si="213"/>
        <v>0</v>
      </c>
      <c r="AL241" s="125">
        <f t="shared" ca="1" si="213"/>
        <v>0</v>
      </c>
      <c r="AM241" s="125">
        <f t="shared" ca="1" si="213"/>
        <v>0</v>
      </c>
      <c r="AN241" s="125">
        <f t="shared" ca="1" si="213"/>
        <v>0</v>
      </c>
      <c r="AO241" s="125">
        <f t="shared" ca="1" si="213"/>
        <v>0</v>
      </c>
      <c r="AP241" s="125">
        <f t="shared" ca="1" si="213"/>
        <v>0</v>
      </c>
      <c r="AQ241" s="125">
        <f t="shared" ca="1" si="213"/>
        <v>0</v>
      </c>
      <c r="AR241" s="125">
        <f t="shared" ca="1" si="213"/>
        <v>0</v>
      </c>
      <c r="AS241" s="125">
        <f t="shared" ca="1" si="213"/>
        <v>0</v>
      </c>
      <c r="AT241" s="125">
        <f t="shared" ca="1" si="213"/>
        <v>0</v>
      </c>
      <c r="AU241" s="125">
        <f t="shared" ca="1" si="213"/>
        <v>0</v>
      </c>
      <c r="AV241" s="125">
        <f t="shared" ca="1" si="213"/>
        <v>0</v>
      </c>
      <c r="AW241" s="125">
        <f t="shared" ca="1" si="213"/>
        <v>0</v>
      </c>
      <c r="AX241" s="125">
        <f t="shared" ca="1" si="213"/>
        <v>0</v>
      </c>
      <c r="AY241" s="125">
        <f t="shared" ca="1" si="213"/>
        <v>0</v>
      </c>
      <c r="AZ241" s="125">
        <f t="shared" ca="1" si="213"/>
        <v>0</v>
      </c>
      <c r="BA241" s="125">
        <f t="shared" ca="1" si="213"/>
        <v>0</v>
      </c>
      <c r="BB241" s="125">
        <f t="shared" ca="1" si="213"/>
        <v>0</v>
      </c>
      <c r="BC241" s="125">
        <f t="shared" ca="1" si="213"/>
        <v>0</v>
      </c>
      <c r="BD241" s="125">
        <f t="shared" ca="1" si="213"/>
        <v>0</v>
      </c>
      <c r="BE241" s="125">
        <f t="shared" ca="1" si="213"/>
        <v>0</v>
      </c>
      <c r="BF241" s="125">
        <f t="shared" ca="1" si="213"/>
        <v>0</v>
      </c>
      <c r="BG241" s="125">
        <f t="shared" ca="1" si="213"/>
        <v>0</v>
      </c>
      <c r="BH241" s="125">
        <f t="shared" ca="1" si="213"/>
        <v>0</v>
      </c>
    </row>
    <row r="242" spans="1:60">
      <c r="A242" s="104"/>
      <c r="B242" s="104"/>
      <c r="C242" s="106">
        <v>69</v>
      </c>
      <c r="D242" s="104"/>
      <c r="E242" s="104" t="str">
        <f ca="1">OFFSET('Impact Inputs'!A$6,C242,0)</f>
        <v>Impact 24</v>
      </c>
      <c r="F242" s="104" t="str">
        <f ca="1">OFFSET('Impact Inputs'!C$6,C242,0)</f>
        <v>-</v>
      </c>
      <c r="G242" s="104"/>
      <c r="H242" s="104"/>
      <c r="I242" s="104"/>
      <c r="J242" s="104"/>
      <c r="K242" s="125">
        <f t="shared" ca="1" si="209"/>
        <v>0</v>
      </c>
      <c r="L242" s="125">
        <f t="shared" ca="1" si="213"/>
        <v>0</v>
      </c>
      <c r="M242" s="125">
        <f t="shared" ca="1" si="213"/>
        <v>0</v>
      </c>
      <c r="N242" s="125">
        <f t="shared" ca="1" si="213"/>
        <v>0</v>
      </c>
      <c r="O242" s="125">
        <f t="shared" ca="1" si="213"/>
        <v>0</v>
      </c>
      <c r="P242" s="125">
        <f t="shared" ca="1" si="213"/>
        <v>0</v>
      </c>
      <c r="Q242" s="125">
        <f t="shared" ca="1" si="213"/>
        <v>0</v>
      </c>
      <c r="R242" s="125">
        <f t="shared" ca="1" si="213"/>
        <v>0</v>
      </c>
      <c r="S242" s="125">
        <f t="shared" ca="1" si="213"/>
        <v>0</v>
      </c>
      <c r="T242" s="125">
        <f t="shared" ca="1" si="213"/>
        <v>0</v>
      </c>
      <c r="U242" s="125">
        <f t="shared" ca="1" si="213"/>
        <v>0</v>
      </c>
      <c r="V242" s="125">
        <f t="shared" ca="1" si="213"/>
        <v>0</v>
      </c>
      <c r="W242" s="125">
        <f t="shared" ca="1" si="213"/>
        <v>0</v>
      </c>
      <c r="X242" s="125">
        <f t="shared" ca="1" si="213"/>
        <v>0</v>
      </c>
      <c r="Y242" s="125">
        <f t="shared" ca="1" si="213"/>
        <v>0</v>
      </c>
      <c r="Z242" s="125">
        <f t="shared" ca="1" si="213"/>
        <v>0</v>
      </c>
      <c r="AA242" s="125">
        <f t="shared" ca="1" si="213"/>
        <v>0</v>
      </c>
      <c r="AB242" s="125">
        <f t="shared" ca="1" si="213"/>
        <v>0</v>
      </c>
      <c r="AC242" s="125">
        <f t="shared" ca="1" si="213"/>
        <v>0</v>
      </c>
      <c r="AD242" s="125">
        <f t="shared" ca="1" si="213"/>
        <v>0</v>
      </c>
      <c r="AE242" s="125">
        <f t="shared" ca="1" si="213"/>
        <v>0</v>
      </c>
      <c r="AF242" s="125">
        <f t="shared" ca="1" si="213"/>
        <v>0</v>
      </c>
      <c r="AG242" s="125">
        <f t="shared" ca="1" si="213"/>
        <v>0</v>
      </c>
      <c r="AH242" s="125">
        <f t="shared" ca="1" si="213"/>
        <v>0</v>
      </c>
      <c r="AI242" s="125">
        <f t="shared" ca="1" si="213"/>
        <v>0</v>
      </c>
      <c r="AJ242" s="125">
        <f t="shared" ca="1" si="213"/>
        <v>0</v>
      </c>
      <c r="AK242" s="125">
        <f t="shared" ca="1" si="213"/>
        <v>0</v>
      </c>
      <c r="AL242" s="125">
        <f t="shared" ca="1" si="213"/>
        <v>0</v>
      </c>
      <c r="AM242" s="125">
        <f t="shared" ca="1" si="213"/>
        <v>0</v>
      </c>
      <c r="AN242" s="125">
        <f t="shared" ca="1" si="213"/>
        <v>0</v>
      </c>
      <c r="AO242" s="125">
        <f t="shared" ca="1" si="213"/>
        <v>0</v>
      </c>
      <c r="AP242" s="125">
        <f t="shared" ca="1" si="213"/>
        <v>0</v>
      </c>
      <c r="AQ242" s="125">
        <f t="shared" ca="1" si="213"/>
        <v>0</v>
      </c>
      <c r="AR242" s="125">
        <f t="shared" ca="1" si="213"/>
        <v>0</v>
      </c>
      <c r="AS242" s="125">
        <f t="shared" ca="1" si="213"/>
        <v>0</v>
      </c>
      <c r="AT242" s="125">
        <f t="shared" ca="1" si="213"/>
        <v>0</v>
      </c>
      <c r="AU242" s="125">
        <f t="shared" ca="1" si="213"/>
        <v>0</v>
      </c>
      <c r="AV242" s="125">
        <f t="shared" ca="1" si="213"/>
        <v>0</v>
      </c>
      <c r="AW242" s="125">
        <f t="shared" ca="1" si="213"/>
        <v>0</v>
      </c>
      <c r="AX242" s="125">
        <f t="shared" ca="1" si="213"/>
        <v>0</v>
      </c>
      <c r="AY242" s="125">
        <f t="shared" ca="1" si="213"/>
        <v>0</v>
      </c>
      <c r="AZ242" s="125">
        <f t="shared" ca="1" si="213"/>
        <v>0</v>
      </c>
      <c r="BA242" s="125">
        <f t="shared" ca="1" si="213"/>
        <v>0</v>
      </c>
      <c r="BB242" s="125">
        <f t="shared" ca="1" si="213"/>
        <v>0</v>
      </c>
      <c r="BC242" s="125">
        <f t="shared" ca="1" si="213"/>
        <v>0</v>
      </c>
      <c r="BD242" s="125">
        <f t="shared" ca="1" si="213"/>
        <v>0</v>
      </c>
      <c r="BE242" s="125">
        <f t="shared" ca="1" si="213"/>
        <v>0</v>
      </c>
      <c r="BF242" s="125">
        <f t="shared" ca="1" si="213"/>
        <v>0</v>
      </c>
      <c r="BG242" s="125">
        <f t="shared" ca="1" si="213"/>
        <v>0</v>
      </c>
      <c r="BH242" s="125">
        <f t="shared" ca="1" si="213"/>
        <v>0</v>
      </c>
    </row>
    <row r="243" spans="1:60">
      <c r="A243" s="104"/>
      <c r="B243" s="104"/>
      <c r="C243" s="106">
        <v>72</v>
      </c>
      <c r="D243" s="104"/>
      <c r="E243" s="104" t="str">
        <f ca="1">OFFSET('Impact Inputs'!A$6,C243,0)</f>
        <v>Impact 25</v>
      </c>
      <c r="F243" s="104" t="str">
        <f ca="1">OFFSET('Impact Inputs'!C$6,C243,0)</f>
        <v>-</v>
      </c>
      <c r="G243" s="104"/>
      <c r="H243" s="104"/>
      <c r="I243" s="104"/>
      <c r="J243" s="104"/>
      <c r="K243" s="125">
        <f t="shared" ca="1" si="209"/>
        <v>0</v>
      </c>
      <c r="L243" s="125">
        <f t="shared" ca="1" si="213"/>
        <v>0</v>
      </c>
      <c r="M243" s="125">
        <f t="shared" ca="1" si="213"/>
        <v>0</v>
      </c>
      <c r="N243" s="125">
        <f t="shared" ca="1" si="213"/>
        <v>0</v>
      </c>
      <c r="O243" s="125">
        <f t="shared" ca="1" si="213"/>
        <v>0</v>
      </c>
      <c r="P243" s="125">
        <f t="shared" ca="1" si="213"/>
        <v>0</v>
      </c>
      <c r="Q243" s="125">
        <f t="shared" ca="1" si="213"/>
        <v>0</v>
      </c>
      <c r="R243" s="125">
        <f t="shared" ca="1" si="213"/>
        <v>0</v>
      </c>
      <c r="S243" s="125">
        <f t="shared" ca="1" si="213"/>
        <v>0</v>
      </c>
      <c r="T243" s="125">
        <f t="shared" ca="1" si="213"/>
        <v>0</v>
      </c>
      <c r="U243" s="125">
        <f t="shared" ca="1" si="213"/>
        <v>0</v>
      </c>
      <c r="V243" s="125">
        <f t="shared" ca="1" si="213"/>
        <v>0</v>
      </c>
      <c r="W243" s="125">
        <f t="shared" ca="1" si="213"/>
        <v>0</v>
      </c>
      <c r="X243" s="125">
        <f t="shared" ca="1" si="213"/>
        <v>0</v>
      </c>
      <c r="Y243" s="125">
        <f t="shared" ca="1" si="213"/>
        <v>0</v>
      </c>
      <c r="Z243" s="125">
        <f t="shared" ca="1" si="213"/>
        <v>0</v>
      </c>
      <c r="AA243" s="125">
        <f t="shared" ca="1" si="213"/>
        <v>0</v>
      </c>
      <c r="AB243" s="125">
        <f t="shared" ca="1" si="213"/>
        <v>0</v>
      </c>
      <c r="AC243" s="125">
        <f t="shared" ca="1" si="213"/>
        <v>0</v>
      </c>
      <c r="AD243" s="125">
        <f t="shared" ca="1" si="213"/>
        <v>0</v>
      </c>
      <c r="AE243" s="125">
        <f t="shared" ca="1" si="213"/>
        <v>0</v>
      </c>
      <c r="AF243" s="125">
        <f t="shared" ca="1" si="213"/>
        <v>0</v>
      </c>
      <c r="AG243" s="125">
        <f t="shared" ca="1" si="213"/>
        <v>0</v>
      </c>
      <c r="AH243" s="125">
        <f t="shared" ca="1" si="213"/>
        <v>0</v>
      </c>
      <c r="AI243" s="125">
        <f t="shared" ca="1" si="213"/>
        <v>0</v>
      </c>
      <c r="AJ243" s="125">
        <f t="shared" ca="1" si="213"/>
        <v>0</v>
      </c>
      <c r="AK243" s="125">
        <f t="shared" ca="1" si="213"/>
        <v>0</v>
      </c>
      <c r="AL243" s="125">
        <f t="shared" ca="1" si="213"/>
        <v>0</v>
      </c>
      <c r="AM243" s="125">
        <f t="shared" ca="1" si="213"/>
        <v>0</v>
      </c>
      <c r="AN243" s="125">
        <f t="shared" ca="1" si="213"/>
        <v>0</v>
      </c>
      <c r="AO243" s="125">
        <f t="shared" ca="1" si="213"/>
        <v>0</v>
      </c>
      <c r="AP243" s="125">
        <f t="shared" ca="1" si="213"/>
        <v>0</v>
      </c>
      <c r="AQ243" s="125">
        <f t="shared" ca="1" si="213"/>
        <v>0</v>
      </c>
      <c r="AR243" s="125">
        <f t="shared" ca="1" si="213"/>
        <v>0</v>
      </c>
      <c r="AS243" s="125">
        <f t="shared" ca="1" si="213"/>
        <v>0</v>
      </c>
      <c r="AT243" s="125">
        <f t="shared" ca="1" si="213"/>
        <v>0</v>
      </c>
      <c r="AU243" s="125">
        <f t="shared" ca="1" si="213"/>
        <v>0</v>
      </c>
      <c r="AV243" s="125">
        <f t="shared" ca="1" si="213"/>
        <v>0</v>
      </c>
      <c r="AW243" s="125">
        <f t="shared" ca="1" si="213"/>
        <v>0</v>
      </c>
      <c r="AX243" s="125">
        <f t="shared" ca="1" si="213"/>
        <v>0</v>
      </c>
      <c r="AY243" s="125">
        <f t="shared" ca="1" si="213"/>
        <v>0</v>
      </c>
      <c r="AZ243" s="125">
        <f t="shared" ca="1" si="213"/>
        <v>0</v>
      </c>
      <c r="BA243" s="125">
        <f t="shared" ca="1" si="213"/>
        <v>0</v>
      </c>
      <c r="BB243" s="125">
        <f t="shared" ca="1" si="213"/>
        <v>0</v>
      </c>
      <c r="BC243" s="125">
        <f t="shared" ca="1" si="213"/>
        <v>0</v>
      </c>
      <c r="BD243" s="125">
        <f t="shared" ca="1" si="213"/>
        <v>0</v>
      </c>
      <c r="BE243" s="125">
        <f t="shared" ca="1" si="213"/>
        <v>0</v>
      </c>
      <c r="BF243" s="125">
        <f t="shared" ca="1" si="213"/>
        <v>0</v>
      </c>
      <c r="BG243" s="125">
        <f t="shared" ca="1" si="213"/>
        <v>0</v>
      </c>
      <c r="BH243" s="125">
        <f t="shared" ca="1" si="213"/>
        <v>0</v>
      </c>
    </row>
    <row r="244" spans="1:60">
      <c r="A244" s="104"/>
      <c r="B244" s="104"/>
      <c r="C244" s="104">
        <v>75</v>
      </c>
      <c r="D244" s="104"/>
      <c r="E244" s="104" t="str">
        <f ca="1">OFFSET('Impact Inputs'!A$6,C244,0)</f>
        <v>Impact 26</v>
      </c>
      <c r="F244" s="104" t="str">
        <f ca="1">OFFSET('Impact Inputs'!C$6,C244,0)</f>
        <v>-</v>
      </c>
      <c r="G244" s="104"/>
      <c r="H244" s="104"/>
      <c r="I244" s="104"/>
      <c r="J244" s="104"/>
      <c r="K244" s="125">
        <f t="shared" ca="1" si="209"/>
        <v>0</v>
      </c>
      <c r="L244" s="125">
        <f t="shared" ca="1" si="213"/>
        <v>0</v>
      </c>
      <c r="M244" s="125">
        <f t="shared" ca="1" si="213"/>
        <v>0</v>
      </c>
      <c r="N244" s="125">
        <f t="shared" ca="1" si="213"/>
        <v>0</v>
      </c>
      <c r="O244" s="125">
        <f t="shared" ca="1" si="213"/>
        <v>0</v>
      </c>
      <c r="P244" s="125">
        <f t="shared" ca="1" si="213"/>
        <v>0</v>
      </c>
      <c r="Q244" s="125">
        <f t="shared" ca="1" si="213"/>
        <v>0</v>
      </c>
      <c r="R244" s="125">
        <f t="shared" ca="1" si="213"/>
        <v>0</v>
      </c>
      <c r="S244" s="125">
        <f t="shared" ca="1" si="213"/>
        <v>0</v>
      </c>
      <c r="T244" s="125">
        <f t="shared" ca="1" si="213"/>
        <v>0</v>
      </c>
      <c r="U244" s="125">
        <f t="shared" ca="1" si="213"/>
        <v>0</v>
      </c>
      <c r="V244" s="125">
        <f t="shared" ca="1" si="213"/>
        <v>0</v>
      </c>
      <c r="W244" s="125">
        <f t="shared" ca="1" si="213"/>
        <v>0</v>
      </c>
      <c r="X244" s="125">
        <f t="shared" ca="1" si="213"/>
        <v>0</v>
      </c>
      <c r="Y244" s="125">
        <f t="shared" ca="1" si="213"/>
        <v>0</v>
      </c>
      <c r="Z244" s="125">
        <f t="shared" ca="1" si="213"/>
        <v>0</v>
      </c>
      <c r="AA244" s="125">
        <f t="shared" ca="1" si="213"/>
        <v>0</v>
      </c>
      <c r="AB244" s="125">
        <f t="shared" ca="1" si="213"/>
        <v>0</v>
      </c>
      <c r="AC244" s="125">
        <f t="shared" ca="1" si="213"/>
        <v>0</v>
      </c>
      <c r="AD244" s="125">
        <f t="shared" ca="1" si="213"/>
        <v>0</v>
      </c>
      <c r="AE244" s="125">
        <f t="shared" ca="1" si="213"/>
        <v>0</v>
      </c>
      <c r="AF244" s="125">
        <f t="shared" ca="1" si="213"/>
        <v>0</v>
      </c>
      <c r="AG244" s="125">
        <f t="shared" ca="1" si="213"/>
        <v>0</v>
      </c>
      <c r="AH244" s="125">
        <f t="shared" ca="1" si="213"/>
        <v>0</v>
      </c>
      <c r="AI244" s="125">
        <f t="shared" ca="1" si="213"/>
        <v>0</v>
      </c>
      <c r="AJ244" s="125">
        <f t="shared" ca="1" si="213"/>
        <v>0</v>
      </c>
      <c r="AK244" s="125">
        <f t="shared" ca="1" si="213"/>
        <v>0</v>
      </c>
      <c r="AL244" s="125">
        <f t="shared" ca="1" si="213"/>
        <v>0</v>
      </c>
      <c r="AM244" s="125">
        <f t="shared" ca="1" si="213"/>
        <v>0</v>
      </c>
      <c r="AN244" s="125">
        <f t="shared" ca="1" si="213"/>
        <v>0</v>
      </c>
      <c r="AO244" s="125">
        <f t="shared" ca="1" si="213"/>
        <v>0</v>
      </c>
      <c r="AP244" s="125">
        <f t="shared" ca="1" si="213"/>
        <v>0</v>
      </c>
      <c r="AQ244" s="125">
        <f t="shared" ca="1" si="213"/>
        <v>0</v>
      </c>
      <c r="AR244" s="125">
        <f t="shared" ca="1" si="213"/>
        <v>0</v>
      </c>
      <c r="AS244" s="125">
        <f t="shared" ca="1" si="213"/>
        <v>0</v>
      </c>
      <c r="AT244" s="125">
        <f t="shared" ca="1" si="213"/>
        <v>0</v>
      </c>
      <c r="AU244" s="125">
        <f t="shared" ca="1" si="213"/>
        <v>0</v>
      </c>
      <c r="AV244" s="125">
        <f t="shared" ca="1" si="213"/>
        <v>0</v>
      </c>
      <c r="AW244" s="125">
        <f t="shared" ca="1" si="213"/>
        <v>0</v>
      </c>
      <c r="AX244" s="125">
        <f t="shared" ca="1" si="213"/>
        <v>0</v>
      </c>
      <c r="AY244" s="125">
        <f t="shared" ca="1" si="213"/>
        <v>0</v>
      </c>
      <c r="AZ244" s="125">
        <f t="shared" ca="1" si="213"/>
        <v>0</v>
      </c>
      <c r="BA244" s="125">
        <f t="shared" ca="1" si="213"/>
        <v>0</v>
      </c>
      <c r="BB244" s="125">
        <f t="shared" ca="1" si="213"/>
        <v>0</v>
      </c>
      <c r="BC244" s="125">
        <f t="shared" ca="1" si="213"/>
        <v>0</v>
      </c>
      <c r="BD244" s="125">
        <f t="shared" ca="1" si="213"/>
        <v>0</v>
      </c>
      <c r="BE244" s="125">
        <f t="shared" ca="1" si="213"/>
        <v>0</v>
      </c>
      <c r="BF244" s="125">
        <f t="shared" ca="1" si="213"/>
        <v>0</v>
      </c>
      <c r="BG244" s="125">
        <f t="shared" ca="1" si="213"/>
        <v>0</v>
      </c>
      <c r="BH244" s="125">
        <f t="shared" ca="1" si="213"/>
        <v>0</v>
      </c>
    </row>
    <row r="245" spans="1:60">
      <c r="A245" s="104"/>
      <c r="B245" s="104"/>
      <c r="C245" s="106">
        <v>78</v>
      </c>
      <c r="D245" s="104"/>
      <c r="E245" s="104" t="str">
        <f ca="1">OFFSET('Impact Inputs'!A$6,C245,0)</f>
        <v>Impact 27</v>
      </c>
      <c r="F245" s="104" t="str">
        <f ca="1">OFFSET('Impact Inputs'!C$6,C245,0)</f>
        <v>-</v>
      </c>
      <c r="G245" s="104"/>
      <c r="H245" s="104"/>
      <c r="I245" s="104"/>
      <c r="J245" s="104"/>
      <c r="K245" s="125">
        <f t="shared" ca="1" si="209"/>
        <v>0</v>
      </c>
      <c r="L245" s="125">
        <f t="shared" ca="1" si="213"/>
        <v>0</v>
      </c>
      <c r="M245" s="125">
        <f t="shared" ca="1" si="213"/>
        <v>0</v>
      </c>
      <c r="N245" s="125">
        <f t="shared" ca="1" si="213"/>
        <v>0</v>
      </c>
      <c r="O245" s="125">
        <f t="shared" ca="1" si="213"/>
        <v>0</v>
      </c>
      <c r="P245" s="125">
        <f t="shared" ca="1" si="213"/>
        <v>0</v>
      </c>
      <c r="Q245" s="125">
        <f t="shared" ca="1" si="213"/>
        <v>0</v>
      </c>
      <c r="R245" s="125">
        <f t="shared" ca="1" si="213"/>
        <v>0</v>
      </c>
      <c r="S245" s="125">
        <f t="shared" ca="1" si="213"/>
        <v>0</v>
      </c>
      <c r="T245" s="125">
        <f t="shared" ca="1" si="213"/>
        <v>0</v>
      </c>
      <c r="U245" s="125">
        <f t="shared" ca="1" si="213"/>
        <v>0</v>
      </c>
      <c r="V245" s="125">
        <f t="shared" ca="1" si="213"/>
        <v>0</v>
      </c>
      <c r="W245" s="125">
        <f t="shared" ca="1" si="213"/>
        <v>0</v>
      </c>
      <c r="X245" s="125">
        <f t="shared" ca="1" si="213"/>
        <v>0</v>
      </c>
      <c r="Y245" s="125">
        <f t="shared" ca="1" si="213"/>
        <v>0</v>
      </c>
      <c r="Z245" s="125">
        <f t="shared" ca="1" si="213"/>
        <v>0</v>
      </c>
      <c r="AA245" s="125">
        <f t="shared" ca="1" si="213"/>
        <v>0</v>
      </c>
      <c r="AB245" s="125">
        <f t="shared" ref="L245:BH250" ca="1" si="214">SUMPRODUCT(OFFSET(AB$7,0,0,AB$2-$K$2+1,1),N(OFFSET(OFFSET(AB193,0,0,1,-1*(AB$2-$K$2+1)),0,AB$2-$K$2+1-ROW(OFFSET($A$1,0,0,AB$2-$K$2+1,1)),1,1)))</f>
        <v>0</v>
      </c>
      <c r="AC245" s="125">
        <f t="shared" ca="1" si="214"/>
        <v>0</v>
      </c>
      <c r="AD245" s="125">
        <f t="shared" ca="1" si="214"/>
        <v>0</v>
      </c>
      <c r="AE245" s="125">
        <f t="shared" ca="1" si="214"/>
        <v>0</v>
      </c>
      <c r="AF245" s="125">
        <f t="shared" ca="1" si="214"/>
        <v>0</v>
      </c>
      <c r="AG245" s="125">
        <f t="shared" ca="1" si="214"/>
        <v>0</v>
      </c>
      <c r="AH245" s="125">
        <f t="shared" ca="1" si="214"/>
        <v>0</v>
      </c>
      <c r="AI245" s="125">
        <f t="shared" ca="1" si="214"/>
        <v>0</v>
      </c>
      <c r="AJ245" s="125">
        <f t="shared" ca="1" si="214"/>
        <v>0</v>
      </c>
      <c r="AK245" s="125">
        <f t="shared" ca="1" si="214"/>
        <v>0</v>
      </c>
      <c r="AL245" s="125">
        <f t="shared" ca="1" si="214"/>
        <v>0</v>
      </c>
      <c r="AM245" s="125">
        <f t="shared" ca="1" si="214"/>
        <v>0</v>
      </c>
      <c r="AN245" s="125">
        <f t="shared" ca="1" si="214"/>
        <v>0</v>
      </c>
      <c r="AO245" s="125">
        <f t="shared" ca="1" si="214"/>
        <v>0</v>
      </c>
      <c r="AP245" s="125">
        <f t="shared" ca="1" si="214"/>
        <v>0</v>
      </c>
      <c r="AQ245" s="125">
        <f t="shared" ca="1" si="214"/>
        <v>0</v>
      </c>
      <c r="AR245" s="125">
        <f t="shared" ca="1" si="214"/>
        <v>0</v>
      </c>
      <c r="AS245" s="125">
        <f t="shared" ca="1" si="214"/>
        <v>0</v>
      </c>
      <c r="AT245" s="125">
        <f t="shared" ca="1" si="214"/>
        <v>0</v>
      </c>
      <c r="AU245" s="125">
        <f t="shared" ca="1" si="214"/>
        <v>0</v>
      </c>
      <c r="AV245" s="125">
        <f t="shared" ca="1" si="214"/>
        <v>0</v>
      </c>
      <c r="AW245" s="125">
        <f t="shared" ca="1" si="214"/>
        <v>0</v>
      </c>
      <c r="AX245" s="125">
        <f t="shared" ca="1" si="214"/>
        <v>0</v>
      </c>
      <c r="AY245" s="125">
        <f t="shared" ca="1" si="214"/>
        <v>0</v>
      </c>
      <c r="AZ245" s="125">
        <f t="shared" ca="1" si="214"/>
        <v>0</v>
      </c>
      <c r="BA245" s="125">
        <f t="shared" ca="1" si="214"/>
        <v>0</v>
      </c>
      <c r="BB245" s="125">
        <f t="shared" ca="1" si="214"/>
        <v>0</v>
      </c>
      <c r="BC245" s="125">
        <f t="shared" ca="1" si="214"/>
        <v>0</v>
      </c>
      <c r="BD245" s="125">
        <f t="shared" ca="1" si="214"/>
        <v>0</v>
      </c>
      <c r="BE245" s="125">
        <f t="shared" ca="1" si="214"/>
        <v>0</v>
      </c>
      <c r="BF245" s="125">
        <f t="shared" ca="1" si="214"/>
        <v>0</v>
      </c>
      <c r="BG245" s="125">
        <f t="shared" ca="1" si="214"/>
        <v>0</v>
      </c>
      <c r="BH245" s="125">
        <f t="shared" ca="1" si="214"/>
        <v>0</v>
      </c>
    </row>
    <row r="246" spans="1:60">
      <c r="A246" s="104"/>
      <c r="B246" s="104"/>
      <c r="C246" s="104">
        <v>81</v>
      </c>
      <c r="D246" s="104"/>
      <c r="E246" s="104" t="str">
        <f ca="1">OFFSET('Impact Inputs'!A$6,C246,0)</f>
        <v>Impact 28</v>
      </c>
      <c r="F246" s="104" t="str">
        <f ca="1">OFFSET('Impact Inputs'!C$6,C246,0)</f>
        <v>-</v>
      </c>
      <c r="G246" s="104"/>
      <c r="H246" s="104"/>
      <c r="I246" s="104"/>
      <c r="J246" s="104"/>
      <c r="K246" s="125">
        <f t="shared" ca="1" si="209"/>
        <v>0</v>
      </c>
      <c r="L246" s="125">
        <f t="shared" ca="1" si="214"/>
        <v>0</v>
      </c>
      <c r="M246" s="125">
        <f t="shared" ca="1" si="214"/>
        <v>0</v>
      </c>
      <c r="N246" s="125">
        <f t="shared" ca="1" si="214"/>
        <v>0</v>
      </c>
      <c r="O246" s="125">
        <f t="shared" ca="1" si="214"/>
        <v>0</v>
      </c>
      <c r="P246" s="125">
        <f t="shared" ca="1" si="214"/>
        <v>0</v>
      </c>
      <c r="Q246" s="125">
        <f t="shared" ca="1" si="214"/>
        <v>0</v>
      </c>
      <c r="R246" s="125">
        <f t="shared" ca="1" si="214"/>
        <v>0</v>
      </c>
      <c r="S246" s="125">
        <f t="shared" ca="1" si="214"/>
        <v>0</v>
      </c>
      <c r="T246" s="125">
        <f t="shared" ca="1" si="214"/>
        <v>0</v>
      </c>
      <c r="U246" s="125">
        <f t="shared" ca="1" si="214"/>
        <v>0</v>
      </c>
      <c r="V246" s="125">
        <f t="shared" ca="1" si="214"/>
        <v>0</v>
      </c>
      <c r="W246" s="125">
        <f t="shared" ca="1" si="214"/>
        <v>0</v>
      </c>
      <c r="X246" s="125">
        <f t="shared" ca="1" si="214"/>
        <v>0</v>
      </c>
      <c r="Y246" s="125">
        <f t="shared" ca="1" si="214"/>
        <v>0</v>
      </c>
      <c r="Z246" s="125">
        <f t="shared" ca="1" si="214"/>
        <v>0</v>
      </c>
      <c r="AA246" s="125">
        <f t="shared" ca="1" si="214"/>
        <v>0</v>
      </c>
      <c r="AB246" s="125">
        <f t="shared" ca="1" si="214"/>
        <v>0</v>
      </c>
      <c r="AC246" s="125">
        <f t="shared" ca="1" si="214"/>
        <v>0</v>
      </c>
      <c r="AD246" s="125">
        <f t="shared" ca="1" si="214"/>
        <v>0</v>
      </c>
      <c r="AE246" s="125">
        <f t="shared" ca="1" si="214"/>
        <v>0</v>
      </c>
      <c r="AF246" s="125">
        <f t="shared" ca="1" si="214"/>
        <v>0</v>
      </c>
      <c r="AG246" s="125">
        <f t="shared" ca="1" si="214"/>
        <v>0</v>
      </c>
      <c r="AH246" s="125">
        <f t="shared" ca="1" si="214"/>
        <v>0</v>
      </c>
      <c r="AI246" s="125">
        <f t="shared" ca="1" si="214"/>
        <v>0</v>
      </c>
      <c r="AJ246" s="125">
        <f t="shared" ca="1" si="214"/>
        <v>0</v>
      </c>
      <c r="AK246" s="125">
        <f t="shared" ca="1" si="214"/>
        <v>0</v>
      </c>
      <c r="AL246" s="125">
        <f t="shared" ca="1" si="214"/>
        <v>0</v>
      </c>
      <c r="AM246" s="125">
        <f t="shared" ca="1" si="214"/>
        <v>0</v>
      </c>
      <c r="AN246" s="125">
        <f t="shared" ca="1" si="214"/>
        <v>0</v>
      </c>
      <c r="AO246" s="125">
        <f t="shared" ca="1" si="214"/>
        <v>0</v>
      </c>
      <c r="AP246" s="125">
        <f t="shared" ca="1" si="214"/>
        <v>0</v>
      </c>
      <c r="AQ246" s="125">
        <f t="shared" ca="1" si="214"/>
        <v>0</v>
      </c>
      <c r="AR246" s="125">
        <f t="shared" ca="1" si="214"/>
        <v>0</v>
      </c>
      <c r="AS246" s="125">
        <f t="shared" ca="1" si="214"/>
        <v>0</v>
      </c>
      <c r="AT246" s="125">
        <f t="shared" ca="1" si="214"/>
        <v>0</v>
      </c>
      <c r="AU246" s="125">
        <f t="shared" ca="1" si="214"/>
        <v>0</v>
      </c>
      <c r="AV246" s="125">
        <f t="shared" ca="1" si="214"/>
        <v>0</v>
      </c>
      <c r="AW246" s="125">
        <f t="shared" ca="1" si="214"/>
        <v>0</v>
      </c>
      <c r="AX246" s="125">
        <f t="shared" ca="1" si="214"/>
        <v>0</v>
      </c>
      <c r="AY246" s="125">
        <f t="shared" ca="1" si="214"/>
        <v>0</v>
      </c>
      <c r="AZ246" s="125">
        <f t="shared" ca="1" si="214"/>
        <v>0</v>
      </c>
      <c r="BA246" s="125">
        <f t="shared" ca="1" si="214"/>
        <v>0</v>
      </c>
      <c r="BB246" s="125">
        <f t="shared" ca="1" si="214"/>
        <v>0</v>
      </c>
      <c r="BC246" s="125">
        <f t="shared" ca="1" si="214"/>
        <v>0</v>
      </c>
      <c r="BD246" s="125">
        <f t="shared" ca="1" si="214"/>
        <v>0</v>
      </c>
      <c r="BE246" s="125">
        <f t="shared" ca="1" si="214"/>
        <v>0</v>
      </c>
      <c r="BF246" s="125">
        <f t="shared" ca="1" si="214"/>
        <v>0</v>
      </c>
      <c r="BG246" s="125">
        <f t="shared" ca="1" si="214"/>
        <v>0</v>
      </c>
      <c r="BH246" s="125">
        <f t="shared" ca="1" si="214"/>
        <v>0</v>
      </c>
    </row>
    <row r="247" spans="1:60">
      <c r="A247" s="104"/>
      <c r="B247" s="104"/>
      <c r="C247" s="106">
        <v>84</v>
      </c>
      <c r="D247" s="104"/>
      <c r="E247" s="104" t="str">
        <f ca="1">OFFSET('Impact Inputs'!A$6,C247,0)</f>
        <v>Impact 29</v>
      </c>
      <c r="F247" s="104" t="str">
        <f ca="1">OFFSET('Impact Inputs'!C$6,C247,0)</f>
        <v>-</v>
      </c>
      <c r="G247" s="104"/>
      <c r="H247" s="104"/>
      <c r="I247" s="104"/>
      <c r="J247" s="104"/>
      <c r="K247" s="125">
        <f t="shared" ca="1" si="209"/>
        <v>0</v>
      </c>
      <c r="L247" s="125">
        <f t="shared" ca="1" si="214"/>
        <v>0</v>
      </c>
      <c r="M247" s="125">
        <f t="shared" ca="1" si="214"/>
        <v>0</v>
      </c>
      <c r="N247" s="125">
        <f t="shared" ca="1" si="214"/>
        <v>0</v>
      </c>
      <c r="O247" s="125">
        <f t="shared" ca="1" si="214"/>
        <v>0</v>
      </c>
      <c r="P247" s="125">
        <f t="shared" ca="1" si="214"/>
        <v>0</v>
      </c>
      <c r="Q247" s="125">
        <f t="shared" ca="1" si="214"/>
        <v>0</v>
      </c>
      <c r="R247" s="125">
        <f t="shared" ca="1" si="214"/>
        <v>0</v>
      </c>
      <c r="S247" s="125">
        <f t="shared" ca="1" si="214"/>
        <v>0</v>
      </c>
      <c r="T247" s="125">
        <f t="shared" ca="1" si="214"/>
        <v>0</v>
      </c>
      <c r="U247" s="125">
        <f t="shared" ca="1" si="214"/>
        <v>0</v>
      </c>
      <c r="V247" s="125">
        <f t="shared" ca="1" si="214"/>
        <v>0</v>
      </c>
      <c r="W247" s="125">
        <f t="shared" ca="1" si="214"/>
        <v>0</v>
      </c>
      <c r="X247" s="125">
        <f t="shared" ca="1" si="214"/>
        <v>0</v>
      </c>
      <c r="Y247" s="125">
        <f t="shared" ca="1" si="214"/>
        <v>0</v>
      </c>
      <c r="Z247" s="125">
        <f t="shared" ca="1" si="214"/>
        <v>0</v>
      </c>
      <c r="AA247" s="125">
        <f t="shared" ca="1" si="214"/>
        <v>0</v>
      </c>
      <c r="AB247" s="125">
        <f t="shared" ca="1" si="214"/>
        <v>0</v>
      </c>
      <c r="AC247" s="125">
        <f t="shared" ca="1" si="214"/>
        <v>0</v>
      </c>
      <c r="AD247" s="125">
        <f t="shared" ca="1" si="214"/>
        <v>0</v>
      </c>
      <c r="AE247" s="125">
        <f t="shared" ca="1" si="214"/>
        <v>0</v>
      </c>
      <c r="AF247" s="125">
        <f t="shared" ca="1" si="214"/>
        <v>0</v>
      </c>
      <c r="AG247" s="125">
        <f t="shared" ca="1" si="214"/>
        <v>0</v>
      </c>
      <c r="AH247" s="125">
        <f t="shared" ca="1" si="214"/>
        <v>0</v>
      </c>
      <c r="AI247" s="125">
        <f t="shared" ca="1" si="214"/>
        <v>0</v>
      </c>
      <c r="AJ247" s="125">
        <f t="shared" ca="1" si="214"/>
        <v>0</v>
      </c>
      <c r="AK247" s="125">
        <f t="shared" ca="1" si="214"/>
        <v>0</v>
      </c>
      <c r="AL247" s="125">
        <f t="shared" ca="1" si="214"/>
        <v>0</v>
      </c>
      <c r="AM247" s="125">
        <f t="shared" ca="1" si="214"/>
        <v>0</v>
      </c>
      <c r="AN247" s="125">
        <f t="shared" ca="1" si="214"/>
        <v>0</v>
      </c>
      <c r="AO247" s="125">
        <f t="shared" ca="1" si="214"/>
        <v>0</v>
      </c>
      <c r="AP247" s="125">
        <f t="shared" ca="1" si="214"/>
        <v>0</v>
      </c>
      <c r="AQ247" s="125">
        <f t="shared" ca="1" si="214"/>
        <v>0</v>
      </c>
      <c r="AR247" s="125">
        <f t="shared" ca="1" si="214"/>
        <v>0</v>
      </c>
      <c r="AS247" s="125">
        <f t="shared" ca="1" si="214"/>
        <v>0</v>
      </c>
      <c r="AT247" s="125">
        <f t="shared" ca="1" si="214"/>
        <v>0</v>
      </c>
      <c r="AU247" s="125">
        <f t="shared" ca="1" si="214"/>
        <v>0</v>
      </c>
      <c r="AV247" s="125">
        <f t="shared" ca="1" si="214"/>
        <v>0</v>
      </c>
      <c r="AW247" s="125">
        <f t="shared" ca="1" si="214"/>
        <v>0</v>
      </c>
      <c r="AX247" s="125">
        <f t="shared" ca="1" si="214"/>
        <v>0</v>
      </c>
      <c r="AY247" s="125">
        <f t="shared" ca="1" si="214"/>
        <v>0</v>
      </c>
      <c r="AZ247" s="125">
        <f t="shared" ca="1" si="214"/>
        <v>0</v>
      </c>
      <c r="BA247" s="125">
        <f t="shared" ca="1" si="214"/>
        <v>0</v>
      </c>
      <c r="BB247" s="125">
        <f t="shared" ca="1" si="214"/>
        <v>0</v>
      </c>
      <c r="BC247" s="125">
        <f t="shared" ca="1" si="214"/>
        <v>0</v>
      </c>
      <c r="BD247" s="125">
        <f t="shared" ca="1" si="214"/>
        <v>0</v>
      </c>
      <c r="BE247" s="125">
        <f t="shared" ca="1" si="214"/>
        <v>0</v>
      </c>
      <c r="BF247" s="125">
        <f t="shared" ca="1" si="214"/>
        <v>0</v>
      </c>
      <c r="BG247" s="125">
        <f t="shared" ca="1" si="214"/>
        <v>0</v>
      </c>
      <c r="BH247" s="125">
        <f t="shared" ca="1" si="214"/>
        <v>0</v>
      </c>
    </row>
    <row r="248" spans="1:60">
      <c r="A248" s="104"/>
      <c r="B248" s="104"/>
      <c r="C248" s="104">
        <v>87</v>
      </c>
      <c r="D248" s="104"/>
      <c r="E248" s="104" t="str">
        <f ca="1">OFFSET('Impact Inputs'!A$6,C248,0)</f>
        <v>Impact 30</v>
      </c>
      <c r="F248" s="104" t="str">
        <f ca="1">OFFSET('Impact Inputs'!C$6,C248,0)</f>
        <v>-</v>
      </c>
      <c r="G248" s="104"/>
      <c r="H248" s="104"/>
      <c r="I248" s="104"/>
      <c r="J248" s="104"/>
      <c r="K248" s="125">
        <f t="shared" ca="1" si="209"/>
        <v>0</v>
      </c>
      <c r="L248" s="125">
        <f t="shared" ca="1" si="214"/>
        <v>0</v>
      </c>
      <c r="M248" s="125">
        <f t="shared" ca="1" si="214"/>
        <v>0</v>
      </c>
      <c r="N248" s="125">
        <f t="shared" ca="1" si="214"/>
        <v>0</v>
      </c>
      <c r="O248" s="125">
        <f t="shared" ca="1" si="214"/>
        <v>0</v>
      </c>
      <c r="P248" s="125">
        <f t="shared" ca="1" si="214"/>
        <v>0</v>
      </c>
      <c r="Q248" s="125">
        <f t="shared" ca="1" si="214"/>
        <v>0</v>
      </c>
      <c r="R248" s="125">
        <f t="shared" ca="1" si="214"/>
        <v>0</v>
      </c>
      <c r="S248" s="125">
        <f t="shared" ca="1" si="214"/>
        <v>0</v>
      </c>
      <c r="T248" s="125">
        <f t="shared" ca="1" si="214"/>
        <v>0</v>
      </c>
      <c r="U248" s="125">
        <f t="shared" ca="1" si="214"/>
        <v>0</v>
      </c>
      <c r="V248" s="125">
        <f t="shared" ca="1" si="214"/>
        <v>0</v>
      </c>
      <c r="W248" s="125">
        <f t="shared" ca="1" si="214"/>
        <v>0</v>
      </c>
      <c r="X248" s="125">
        <f t="shared" ca="1" si="214"/>
        <v>0</v>
      </c>
      <c r="Y248" s="125">
        <f t="shared" ca="1" si="214"/>
        <v>0</v>
      </c>
      <c r="Z248" s="125">
        <f t="shared" ca="1" si="214"/>
        <v>0</v>
      </c>
      <c r="AA248" s="125">
        <f t="shared" ca="1" si="214"/>
        <v>0</v>
      </c>
      <c r="AB248" s="125">
        <f t="shared" ca="1" si="214"/>
        <v>0</v>
      </c>
      <c r="AC248" s="125">
        <f t="shared" ca="1" si="214"/>
        <v>0</v>
      </c>
      <c r="AD248" s="125">
        <f t="shared" ca="1" si="214"/>
        <v>0</v>
      </c>
      <c r="AE248" s="125">
        <f t="shared" ca="1" si="214"/>
        <v>0</v>
      </c>
      <c r="AF248" s="125">
        <f t="shared" ca="1" si="214"/>
        <v>0</v>
      </c>
      <c r="AG248" s="125">
        <f t="shared" ca="1" si="214"/>
        <v>0</v>
      </c>
      <c r="AH248" s="125">
        <f t="shared" ca="1" si="214"/>
        <v>0</v>
      </c>
      <c r="AI248" s="125">
        <f t="shared" ca="1" si="214"/>
        <v>0</v>
      </c>
      <c r="AJ248" s="125">
        <f t="shared" ca="1" si="214"/>
        <v>0</v>
      </c>
      <c r="AK248" s="125">
        <f t="shared" ca="1" si="214"/>
        <v>0</v>
      </c>
      <c r="AL248" s="125">
        <f t="shared" ca="1" si="214"/>
        <v>0</v>
      </c>
      <c r="AM248" s="125">
        <f t="shared" ca="1" si="214"/>
        <v>0</v>
      </c>
      <c r="AN248" s="125">
        <f t="shared" ca="1" si="214"/>
        <v>0</v>
      </c>
      <c r="AO248" s="125">
        <f t="shared" ca="1" si="214"/>
        <v>0</v>
      </c>
      <c r="AP248" s="125">
        <f t="shared" ca="1" si="214"/>
        <v>0</v>
      </c>
      <c r="AQ248" s="125">
        <f t="shared" ca="1" si="214"/>
        <v>0</v>
      </c>
      <c r="AR248" s="125">
        <f t="shared" ca="1" si="214"/>
        <v>0</v>
      </c>
      <c r="AS248" s="125">
        <f t="shared" ca="1" si="214"/>
        <v>0</v>
      </c>
      <c r="AT248" s="125">
        <f t="shared" ca="1" si="214"/>
        <v>0</v>
      </c>
      <c r="AU248" s="125">
        <f t="shared" ca="1" si="214"/>
        <v>0</v>
      </c>
      <c r="AV248" s="125">
        <f t="shared" ca="1" si="214"/>
        <v>0</v>
      </c>
      <c r="AW248" s="125">
        <f t="shared" ca="1" si="214"/>
        <v>0</v>
      </c>
      <c r="AX248" s="125">
        <f t="shared" ca="1" si="214"/>
        <v>0</v>
      </c>
      <c r="AY248" s="125">
        <f t="shared" ca="1" si="214"/>
        <v>0</v>
      </c>
      <c r="AZ248" s="125">
        <f t="shared" ca="1" si="214"/>
        <v>0</v>
      </c>
      <c r="BA248" s="125">
        <f t="shared" ca="1" si="214"/>
        <v>0</v>
      </c>
      <c r="BB248" s="125">
        <f t="shared" ca="1" si="214"/>
        <v>0</v>
      </c>
      <c r="BC248" s="125">
        <f t="shared" ca="1" si="214"/>
        <v>0</v>
      </c>
      <c r="BD248" s="125">
        <f t="shared" ca="1" si="214"/>
        <v>0</v>
      </c>
      <c r="BE248" s="125">
        <f t="shared" ca="1" si="214"/>
        <v>0</v>
      </c>
      <c r="BF248" s="125">
        <f t="shared" ca="1" si="214"/>
        <v>0</v>
      </c>
      <c r="BG248" s="125">
        <f t="shared" ca="1" si="214"/>
        <v>0</v>
      </c>
      <c r="BH248" s="125">
        <f t="shared" ca="1" si="214"/>
        <v>0</v>
      </c>
    </row>
    <row r="249" spans="1:60">
      <c r="A249" s="104"/>
      <c r="B249" s="104"/>
      <c r="C249" s="106">
        <v>90</v>
      </c>
      <c r="D249" s="104"/>
      <c r="E249" s="104" t="str">
        <f ca="1">OFFSET('Impact Inputs'!A$6,C249,0)</f>
        <v>Impact 31</v>
      </c>
      <c r="F249" s="104" t="str">
        <f ca="1">OFFSET('Impact Inputs'!C$6,C249,0)</f>
        <v>-</v>
      </c>
      <c r="G249" s="104"/>
      <c r="H249" s="104"/>
      <c r="I249" s="104"/>
      <c r="J249" s="104"/>
      <c r="K249" s="125">
        <f t="shared" ca="1" si="209"/>
        <v>0</v>
      </c>
      <c r="L249" s="125">
        <f t="shared" ca="1" si="214"/>
        <v>0</v>
      </c>
      <c r="M249" s="125">
        <f t="shared" ca="1" si="214"/>
        <v>0</v>
      </c>
      <c r="N249" s="125">
        <f t="shared" ca="1" si="214"/>
        <v>0</v>
      </c>
      <c r="O249" s="125">
        <f t="shared" ca="1" si="214"/>
        <v>0</v>
      </c>
      <c r="P249" s="125">
        <f t="shared" ca="1" si="214"/>
        <v>0</v>
      </c>
      <c r="Q249" s="125">
        <f t="shared" ca="1" si="214"/>
        <v>0</v>
      </c>
      <c r="R249" s="125">
        <f t="shared" ca="1" si="214"/>
        <v>0</v>
      </c>
      <c r="S249" s="125">
        <f t="shared" ca="1" si="214"/>
        <v>0</v>
      </c>
      <c r="T249" s="125">
        <f t="shared" ca="1" si="214"/>
        <v>0</v>
      </c>
      <c r="U249" s="125">
        <f t="shared" ca="1" si="214"/>
        <v>0</v>
      </c>
      <c r="V249" s="125">
        <f t="shared" ca="1" si="214"/>
        <v>0</v>
      </c>
      <c r="W249" s="125">
        <f t="shared" ca="1" si="214"/>
        <v>0</v>
      </c>
      <c r="X249" s="125">
        <f t="shared" ca="1" si="214"/>
        <v>0</v>
      </c>
      <c r="Y249" s="125">
        <f t="shared" ca="1" si="214"/>
        <v>0</v>
      </c>
      <c r="Z249" s="125">
        <f t="shared" ca="1" si="214"/>
        <v>0</v>
      </c>
      <c r="AA249" s="125">
        <f t="shared" ca="1" si="214"/>
        <v>0</v>
      </c>
      <c r="AB249" s="125">
        <f t="shared" ca="1" si="214"/>
        <v>0</v>
      </c>
      <c r="AC249" s="125">
        <f t="shared" ca="1" si="214"/>
        <v>0</v>
      </c>
      <c r="AD249" s="125">
        <f t="shared" ca="1" si="214"/>
        <v>0</v>
      </c>
      <c r="AE249" s="125">
        <f t="shared" ca="1" si="214"/>
        <v>0</v>
      </c>
      <c r="AF249" s="125">
        <f t="shared" ca="1" si="214"/>
        <v>0</v>
      </c>
      <c r="AG249" s="125">
        <f t="shared" ca="1" si="214"/>
        <v>0</v>
      </c>
      <c r="AH249" s="125">
        <f t="shared" ca="1" si="214"/>
        <v>0</v>
      </c>
      <c r="AI249" s="125">
        <f t="shared" ca="1" si="214"/>
        <v>0</v>
      </c>
      <c r="AJ249" s="125">
        <f t="shared" ca="1" si="214"/>
        <v>0</v>
      </c>
      <c r="AK249" s="125">
        <f t="shared" ca="1" si="214"/>
        <v>0</v>
      </c>
      <c r="AL249" s="125">
        <f t="shared" ca="1" si="214"/>
        <v>0</v>
      </c>
      <c r="AM249" s="125">
        <f t="shared" ca="1" si="214"/>
        <v>0</v>
      </c>
      <c r="AN249" s="125">
        <f t="shared" ca="1" si="214"/>
        <v>0</v>
      </c>
      <c r="AO249" s="125">
        <f t="shared" ca="1" si="214"/>
        <v>0</v>
      </c>
      <c r="AP249" s="125">
        <f t="shared" ca="1" si="214"/>
        <v>0</v>
      </c>
      <c r="AQ249" s="125">
        <f t="shared" ca="1" si="214"/>
        <v>0</v>
      </c>
      <c r="AR249" s="125">
        <f t="shared" ca="1" si="214"/>
        <v>0</v>
      </c>
      <c r="AS249" s="125">
        <f t="shared" ca="1" si="214"/>
        <v>0</v>
      </c>
      <c r="AT249" s="125">
        <f t="shared" ca="1" si="214"/>
        <v>0</v>
      </c>
      <c r="AU249" s="125">
        <f t="shared" ca="1" si="214"/>
        <v>0</v>
      </c>
      <c r="AV249" s="125">
        <f t="shared" ca="1" si="214"/>
        <v>0</v>
      </c>
      <c r="AW249" s="125">
        <f t="shared" ca="1" si="214"/>
        <v>0</v>
      </c>
      <c r="AX249" s="125">
        <f t="shared" ca="1" si="214"/>
        <v>0</v>
      </c>
      <c r="AY249" s="125">
        <f t="shared" ca="1" si="214"/>
        <v>0</v>
      </c>
      <c r="AZ249" s="125">
        <f t="shared" ca="1" si="214"/>
        <v>0</v>
      </c>
      <c r="BA249" s="125">
        <f t="shared" ca="1" si="214"/>
        <v>0</v>
      </c>
      <c r="BB249" s="125">
        <f t="shared" ca="1" si="214"/>
        <v>0</v>
      </c>
      <c r="BC249" s="125">
        <f t="shared" ca="1" si="214"/>
        <v>0</v>
      </c>
      <c r="BD249" s="125">
        <f t="shared" ca="1" si="214"/>
        <v>0</v>
      </c>
      <c r="BE249" s="125">
        <f t="shared" ca="1" si="214"/>
        <v>0</v>
      </c>
      <c r="BF249" s="125">
        <f t="shared" ca="1" si="214"/>
        <v>0</v>
      </c>
      <c r="BG249" s="125">
        <f t="shared" ca="1" si="214"/>
        <v>0</v>
      </c>
      <c r="BH249" s="125">
        <f t="shared" ca="1" si="214"/>
        <v>0</v>
      </c>
    </row>
    <row r="250" spans="1:60">
      <c r="A250" s="104"/>
      <c r="B250" s="104"/>
      <c r="C250" s="104">
        <v>93</v>
      </c>
      <c r="D250" s="104"/>
      <c r="E250" s="104" t="str">
        <f ca="1">OFFSET('Impact Inputs'!A$6,C250,0)</f>
        <v>Impact 32</v>
      </c>
      <c r="F250" s="104" t="str">
        <f ca="1">OFFSET('Impact Inputs'!C$6,C250,0)</f>
        <v>-</v>
      </c>
      <c r="G250" s="104"/>
      <c r="H250" s="104"/>
      <c r="I250" s="104"/>
      <c r="J250" s="104"/>
      <c r="K250" s="125">
        <f t="shared" ca="1" si="209"/>
        <v>0</v>
      </c>
      <c r="L250" s="125">
        <f t="shared" ca="1" si="214"/>
        <v>0</v>
      </c>
      <c r="M250" s="125">
        <f t="shared" ca="1" si="214"/>
        <v>0</v>
      </c>
      <c r="N250" s="125">
        <f t="shared" ca="1" si="214"/>
        <v>0</v>
      </c>
      <c r="O250" s="125">
        <f t="shared" ca="1" si="214"/>
        <v>0</v>
      </c>
      <c r="P250" s="125">
        <f t="shared" ca="1" si="214"/>
        <v>0</v>
      </c>
      <c r="Q250" s="125">
        <f t="shared" ca="1" si="214"/>
        <v>0</v>
      </c>
      <c r="R250" s="125">
        <f t="shared" ca="1" si="214"/>
        <v>0</v>
      </c>
      <c r="S250" s="125">
        <f t="shared" ca="1" si="214"/>
        <v>0</v>
      </c>
      <c r="T250" s="125">
        <f t="shared" ca="1" si="214"/>
        <v>0</v>
      </c>
      <c r="U250" s="125">
        <f t="shared" ca="1" si="214"/>
        <v>0</v>
      </c>
      <c r="V250" s="125">
        <f t="shared" ca="1" si="214"/>
        <v>0</v>
      </c>
      <c r="W250" s="125">
        <f t="shared" ca="1" si="214"/>
        <v>0</v>
      </c>
      <c r="X250" s="125">
        <f t="shared" ca="1" si="214"/>
        <v>0</v>
      </c>
      <c r="Y250" s="125">
        <f t="shared" ca="1" si="214"/>
        <v>0</v>
      </c>
      <c r="Z250" s="125">
        <f t="shared" ca="1" si="214"/>
        <v>0</v>
      </c>
      <c r="AA250" s="125">
        <f t="shared" ca="1" si="214"/>
        <v>0</v>
      </c>
      <c r="AB250" s="125">
        <f t="shared" ca="1" si="214"/>
        <v>0</v>
      </c>
      <c r="AC250" s="125">
        <f t="shared" ca="1" si="214"/>
        <v>0</v>
      </c>
      <c r="AD250" s="125">
        <f t="shared" ca="1" si="214"/>
        <v>0</v>
      </c>
      <c r="AE250" s="125">
        <f t="shared" ca="1" si="214"/>
        <v>0</v>
      </c>
      <c r="AF250" s="125">
        <f t="shared" ca="1" si="214"/>
        <v>0</v>
      </c>
      <c r="AG250" s="125">
        <f t="shared" ca="1" si="214"/>
        <v>0</v>
      </c>
      <c r="AH250" s="125">
        <f t="shared" ca="1" si="214"/>
        <v>0</v>
      </c>
      <c r="AI250" s="125">
        <f t="shared" ca="1" si="214"/>
        <v>0</v>
      </c>
      <c r="AJ250" s="125">
        <f t="shared" ca="1" si="214"/>
        <v>0</v>
      </c>
      <c r="AK250" s="125">
        <f t="shared" ca="1" si="214"/>
        <v>0</v>
      </c>
      <c r="AL250" s="125">
        <f t="shared" ref="L250:BH255" ca="1" si="215">SUMPRODUCT(OFFSET(AL$7,0,0,AL$2-$K$2+1,1),N(OFFSET(OFFSET(AL198,0,0,1,-1*(AL$2-$K$2+1)),0,AL$2-$K$2+1-ROW(OFFSET($A$1,0,0,AL$2-$K$2+1,1)),1,1)))</f>
        <v>0</v>
      </c>
      <c r="AM250" s="125">
        <f t="shared" ca="1" si="215"/>
        <v>0</v>
      </c>
      <c r="AN250" s="125">
        <f t="shared" ca="1" si="215"/>
        <v>0</v>
      </c>
      <c r="AO250" s="125">
        <f t="shared" ca="1" si="215"/>
        <v>0</v>
      </c>
      <c r="AP250" s="125">
        <f t="shared" ca="1" si="215"/>
        <v>0</v>
      </c>
      <c r="AQ250" s="125">
        <f t="shared" ca="1" si="215"/>
        <v>0</v>
      </c>
      <c r="AR250" s="125">
        <f t="shared" ca="1" si="215"/>
        <v>0</v>
      </c>
      <c r="AS250" s="125">
        <f t="shared" ca="1" si="215"/>
        <v>0</v>
      </c>
      <c r="AT250" s="125">
        <f t="shared" ca="1" si="215"/>
        <v>0</v>
      </c>
      <c r="AU250" s="125">
        <f t="shared" ca="1" si="215"/>
        <v>0</v>
      </c>
      <c r="AV250" s="125">
        <f t="shared" ca="1" si="215"/>
        <v>0</v>
      </c>
      <c r="AW250" s="125">
        <f t="shared" ca="1" si="215"/>
        <v>0</v>
      </c>
      <c r="AX250" s="125">
        <f t="shared" ca="1" si="215"/>
        <v>0</v>
      </c>
      <c r="AY250" s="125">
        <f t="shared" ca="1" si="215"/>
        <v>0</v>
      </c>
      <c r="AZ250" s="125">
        <f t="shared" ca="1" si="215"/>
        <v>0</v>
      </c>
      <c r="BA250" s="125">
        <f t="shared" ca="1" si="215"/>
        <v>0</v>
      </c>
      <c r="BB250" s="125">
        <f t="shared" ca="1" si="215"/>
        <v>0</v>
      </c>
      <c r="BC250" s="125">
        <f t="shared" ca="1" si="215"/>
        <v>0</v>
      </c>
      <c r="BD250" s="125">
        <f t="shared" ca="1" si="215"/>
        <v>0</v>
      </c>
      <c r="BE250" s="125">
        <f t="shared" ca="1" si="215"/>
        <v>0</v>
      </c>
      <c r="BF250" s="125">
        <f t="shared" ca="1" si="215"/>
        <v>0</v>
      </c>
      <c r="BG250" s="125">
        <f t="shared" ca="1" si="215"/>
        <v>0</v>
      </c>
      <c r="BH250" s="125">
        <f t="shared" ca="1" si="215"/>
        <v>0</v>
      </c>
    </row>
    <row r="251" spans="1:60">
      <c r="A251" s="104"/>
      <c r="B251" s="104"/>
      <c r="C251" s="106">
        <v>96</v>
      </c>
      <c r="D251" s="104"/>
      <c r="E251" s="104" t="str">
        <f ca="1">OFFSET('Impact Inputs'!A$6,C251,0)</f>
        <v>Impact 33</v>
      </c>
      <c r="F251" s="104" t="str">
        <f ca="1">OFFSET('Impact Inputs'!C$6,C251,0)</f>
        <v>-</v>
      </c>
      <c r="G251" s="104"/>
      <c r="H251" s="104"/>
      <c r="I251" s="104"/>
      <c r="J251" s="104"/>
      <c r="K251" s="125">
        <f t="shared" ca="1" si="209"/>
        <v>0</v>
      </c>
      <c r="L251" s="125">
        <f t="shared" ca="1" si="215"/>
        <v>0</v>
      </c>
      <c r="M251" s="125">
        <f t="shared" ca="1" si="215"/>
        <v>0</v>
      </c>
      <c r="N251" s="125">
        <f t="shared" ca="1" si="215"/>
        <v>0</v>
      </c>
      <c r="O251" s="125">
        <f t="shared" ca="1" si="215"/>
        <v>0</v>
      </c>
      <c r="P251" s="125">
        <f t="shared" ca="1" si="215"/>
        <v>0</v>
      </c>
      <c r="Q251" s="125">
        <f t="shared" ca="1" si="215"/>
        <v>0</v>
      </c>
      <c r="R251" s="125">
        <f t="shared" ca="1" si="215"/>
        <v>0</v>
      </c>
      <c r="S251" s="125">
        <f t="shared" ca="1" si="215"/>
        <v>0</v>
      </c>
      <c r="T251" s="125">
        <f t="shared" ca="1" si="215"/>
        <v>0</v>
      </c>
      <c r="U251" s="125">
        <f t="shared" ca="1" si="215"/>
        <v>0</v>
      </c>
      <c r="V251" s="125">
        <f t="shared" ca="1" si="215"/>
        <v>0</v>
      </c>
      <c r="W251" s="125">
        <f t="shared" ca="1" si="215"/>
        <v>0</v>
      </c>
      <c r="X251" s="125">
        <f t="shared" ca="1" si="215"/>
        <v>0</v>
      </c>
      <c r="Y251" s="125">
        <f t="shared" ca="1" si="215"/>
        <v>0</v>
      </c>
      <c r="Z251" s="125">
        <f t="shared" ca="1" si="215"/>
        <v>0</v>
      </c>
      <c r="AA251" s="125">
        <f t="shared" ca="1" si="215"/>
        <v>0</v>
      </c>
      <c r="AB251" s="125">
        <f t="shared" ca="1" si="215"/>
        <v>0</v>
      </c>
      <c r="AC251" s="125">
        <f t="shared" ca="1" si="215"/>
        <v>0</v>
      </c>
      <c r="AD251" s="125">
        <f t="shared" ca="1" si="215"/>
        <v>0</v>
      </c>
      <c r="AE251" s="125">
        <f t="shared" ca="1" si="215"/>
        <v>0</v>
      </c>
      <c r="AF251" s="125">
        <f t="shared" ca="1" si="215"/>
        <v>0</v>
      </c>
      <c r="AG251" s="125">
        <f t="shared" ca="1" si="215"/>
        <v>0</v>
      </c>
      <c r="AH251" s="125">
        <f t="shared" ca="1" si="215"/>
        <v>0</v>
      </c>
      <c r="AI251" s="125">
        <f t="shared" ca="1" si="215"/>
        <v>0</v>
      </c>
      <c r="AJ251" s="125">
        <f t="shared" ca="1" si="215"/>
        <v>0</v>
      </c>
      <c r="AK251" s="125">
        <f t="shared" ca="1" si="215"/>
        <v>0</v>
      </c>
      <c r="AL251" s="125">
        <f t="shared" ca="1" si="215"/>
        <v>0</v>
      </c>
      <c r="AM251" s="125">
        <f t="shared" ca="1" si="215"/>
        <v>0</v>
      </c>
      <c r="AN251" s="125">
        <f t="shared" ca="1" si="215"/>
        <v>0</v>
      </c>
      <c r="AO251" s="125">
        <f t="shared" ca="1" si="215"/>
        <v>0</v>
      </c>
      <c r="AP251" s="125">
        <f t="shared" ca="1" si="215"/>
        <v>0</v>
      </c>
      <c r="AQ251" s="125">
        <f t="shared" ca="1" si="215"/>
        <v>0</v>
      </c>
      <c r="AR251" s="125">
        <f t="shared" ca="1" si="215"/>
        <v>0</v>
      </c>
      <c r="AS251" s="125">
        <f t="shared" ca="1" si="215"/>
        <v>0</v>
      </c>
      <c r="AT251" s="125">
        <f t="shared" ca="1" si="215"/>
        <v>0</v>
      </c>
      <c r="AU251" s="125">
        <f t="shared" ca="1" si="215"/>
        <v>0</v>
      </c>
      <c r="AV251" s="125">
        <f t="shared" ca="1" si="215"/>
        <v>0</v>
      </c>
      <c r="AW251" s="125">
        <f t="shared" ca="1" si="215"/>
        <v>0</v>
      </c>
      <c r="AX251" s="125">
        <f t="shared" ca="1" si="215"/>
        <v>0</v>
      </c>
      <c r="AY251" s="125">
        <f t="shared" ca="1" si="215"/>
        <v>0</v>
      </c>
      <c r="AZ251" s="125">
        <f t="shared" ca="1" si="215"/>
        <v>0</v>
      </c>
      <c r="BA251" s="125">
        <f t="shared" ca="1" si="215"/>
        <v>0</v>
      </c>
      <c r="BB251" s="125">
        <f t="shared" ca="1" si="215"/>
        <v>0</v>
      </c>
      <c r="BC251" s="125">
        <f t="shared" ca="1" si="215"/>
        <v>0</v>
      </c>
      <c r="BD251" s="125">
        <f t="shared" ca="1" si="215"/>
        <v>0</v>
      </c>
      <c r="BE251" s="125">
        <f t="shared" ca="1" si="215"/>
        <v>0</v>
      </c>
      <c r="BF251" s="125">
        <f t="shared" ca="1" si="215"/>
        <v>0</v>
      </c>
      <c r="BG251" s="125">
        <f t="shared" ca="1" si="215"/>
        <v>0</v>
      </c>
      <c r="BH251" s="125">
        <f t="shared" ca="1" si="215"/>
        <v>0</v>
      </c>
    </row>
    <row r="252" spans="1:60">
      <c r="A252" s="104"/>
      <c r="B252" s="104"/>
      <c r="C252" s="104">
        <v>99</v>
      </c>
      <c r="D252" s="104"/>
      <c r="E252" s="104" t="str">
        <f ca="1">OFFSET('Impact Inputs'!A$6,C252,0)</f>
        <v>Impact 34</v>
      </c>
      <c r="F252" s="104" t="str">
        <f ca="1">OFFSET('Impact Inputs'!C$6,C252,0)</f>
        <v>-</v>
      </c>
      <c r="G252" s="104"/>
      <c r="H252" s="104"/>
      <c r="I252" s="104"/>
      <c r="J252" s="104"/>
      <c r="K252" s="125">
        <f t="shared" ca="1" si="209"/>
        <v>0</v>
      </c>
      <c r="L252" s="125">
        <f t="shared" ca="1" si="215"/>
        <v>0</v>
      </c>
      <c r="M252" s="125">
        <f t="shared" ca="1" si="215"/>
        <v>0</v>
      </c>
      <c r="N252" s="125">
        <f t="shared" ca="1" si="215"/>
        <v>0</v>
      </c>
      <c r="O252" s="125">
        <f t="shared" ca="1" si="215"/>
        <v>0</v>
      </c>
      <c r="P252" s="125">
        <f t="shared" ca="1" si="215"/>
        <v>0</v>
      </c>
      <c r="Q252" s="125">
        <f t="shared" ca="1" si="215"/>
        <v>0</v>
      </c>
      <c r="R252" s="125">
        <f t="shared" ca="1" si="215"/>
        <v>0</v>
      </c>
      <c r="S252" s="125">
        <f t="shared" ca="1" si="215"/>
        <v>0</v>
      </c>
      <c r="T252" s="125">
        <f t="shared" ca="1" si="215"/>
        <v>0</v>
      </c>
      <c r="U252" s="125">
        <f t="shared" ca="1" si="215"/>
        <v>0</v>
      </c>
      <c r="V252" s="125">
        <f t="shared" ca="1" si="215"/>
        <v>0</v>
      </c>
      <c r="W252" s="125">
        <f t="shared" ca="1" si="215"/>
        <v>0</v>
      </c>
      <c r="X252" s="125">
        <f t="shared" ca="1" si="215"/>
        <v>0</v>
      </c>
      <c r="Y252" s="125">
        <f t="shared" ca="1" si="215"/>
        <v>0</v>
      </c>
      <c r="Z252" s="125">
        <f t="shared" ca="1" si="215"/>
        <v>0</v>
      </c>
      <c r="AA252" s="125">
        <f t="shared" ca="1" si="215"/>
        <v>0</v>
      </c>
      <c r="AB252" s="125">
        <f t="shared" ca="1" si="215"/>
        <v>0</v>
      </c>
      <c r="AC252" s="125">
        <f t="shared" ca="1" si="215"/>
        <v>0</v>
      </c>
      <c r="AD252" s="125">
        <f t="shared" ca="1" si="215"/>
        <v>0</v>
      </c>
      <c r="AE252" s="125">
        <f t="shared" ca="1" si="215"/>
        <v>0</v>
      </c>
      <c r="AF252" s="125">
        <f t="shared" ca="1" si="215"/>
        <v>0</v>
      </c>
      <c r="AG252" s="125">
        <f t="shared" ca="1" si="215"/>
        <v>0</v>
      </c>
      <c r="AH252" s="125">
        <f t="shared" ca="1" si="215"/>
        <v>0</v>
      </c>
      <c r="AI252" s="125">
        <f t="shared" ca="1" si="215"/>
        <v>0</v>
      </c>
      <c r="AJ252" s="125">
        <f t="shared" ca="1" si="215"/>
        <v>0</v>
      </c>
      <c r="AK252" s="125">
        <f t="shared" ca="1" si="215"/>
        <v>0</v>
      </c>
      <c r="AL252" s="125">
        <f t="shared" ca="1" si="215"/>
        <v>0</v>
      </c>
      <c r="AM252" s="125">
        <f t="shared" ca="1" si="215"/>
        <v>0</v>
      </c>
      <c r="AN252" s="125">
        <f t="shared" ca="1" si="215"/>
        <v>0</v>
      </c>
      <c r="AO252" s="125">
        <f t="shared" ca="1" si="215"/>
        <v>0</v>
      </c>
      <c r="AP252" s="125">
        <f t="shared" ca="1" si="215"/>
        <v>0</v>
      </c>
      <c r="AQ252" s="125">
        <f t="shared" ca="1" si="215"/>
        <v>0</v>
      </c>
      <c r="AR252" s="125">
        <f t="shared" ca="1" si="215"/>
        <v>0</v>
      </c>
      <c r="AS252" s="125">
        <f t="shared" ca="1" si="215"/>
        <v>0</v>
      </c>
      <c r="AT252" s="125">
        <f t="shared" ca="1" si="215"/>
        <v>0</v>
      </c>
      <c r="AU252" s="125">
        <f t="shared" ca="1" si="215"/>
        <v>0</v>
      </c>
      <c r="AV252" s="125">
        <f t="shared" ca="1" si="215"/>
        <v>0</v>
      </c>
      <c r="AW252" s="125">
        <f t="shared" ca="1" si="215"/>
        <v>0</v>
      </c>
      <c r="AX252" s="125">
        <f t="shared" ca="1" si="215"/>
        <v>0</v>
      </c>
      <c r="AY252" s="125">
        <f t="shared" ca="1" si="215"/>
        <v>0</v>
      </c>
      <c r="AZ252" s="125">
        <f t="shared" ca="1" si="215"/>
        <v>0</v>
      </c>
      <c r="BA252" s="125">
        <f t="shared" ca="1" si="215"/>
        <v>0</v>
      </c>
      <c r="BB252" s="125">
        <f t="shared" ca="1" si="215"/>
        <v>0</v>
      </c>
      <c r="BC252" s="125">
        <f t="shared" ca="1" si="215"/>
        <v>0</v>
      </c>
      <c r="BD252" s="125">
        <f t="shared" ca="1" si="215"/>
        <v>0</v>
      </c>
      <c r="BE252" s="125">
        <f t="shared" ca="1" si="215"/>
        <v>0</v>
      </c>
      <c r="BF252" s="125">
        <f t="shared" ca="1" si="215"/>
        <v>0</v>
      </c>
      <c r="BG252" s="125">
        <f t="shared" ca="1" si="215"/>
        <v>0</v>
      </c>
      <c r="BH252" s="125">
        <f t="shared" ca="1" si="215"/>
        <v>0</v>
      </c>
    </row>
    <row r="253" spans="1:60">
      <c r="A253" s="104"/>
      <c r="B253" s="104"/>
      <c r="C253" s="106">
        <v>102</v>
      </c>
      <c r="D253" s="104"/>
      <c r="E253" s="104" t="str">
        <f ca="1">OFFSET('Impact Inputs'!A$6,C253,0)</f>
        <v>Impact 35</v>
      </c>
      <c r="F253" s="104" t="str">
        <f ca="1">OFFSET('Impact Inputs'!C$6,C253,0)</f>
        <v>-</v>
      </c>
      <c r="G253" s="104"/>
      <c r="H253" s="104"/>
      <c r="I253" s="104"/>
      <c r="J253" s="104"/>
      <c r="K253" s="125">
        <f t="shared" ca="1" si="209"/>
        <v>0</v>
      </c>
      <c r="L253" s="125">
        <f t="shared" ca="1" si="215"/>
        <v>0</v>
      </c>
      <c r="M253" s="125">
        <f t="shared" ca="1" si="215"/>
        <v>0</v>
      </c>
      <c r="N253" s="125">
        <f t="shared" ca="1" si="215"/>
        <v>0</v>
      </c>
      <c r="O253" s="125">
        <f t="shared" ca="1" si="215"/>
        <v>0</v>
      </c>
      <c r="P253" s="125">
        <f t="shared" ca="1" si="215"/>
        <v>0</v>
      </c>
      <c r="Q253" s="125">
        <f t="shared" ca="1" si="215"/>
        <v>0</v>
      </c>
      <c r="R253" s="125">
        <f t="shared" ca="1" si="215"/>
        <v>0</v>
      </c>
      <c r="S253" s="125">
        <f t="shared" ca="1" si="215"/>
        <v>0</v>
      </c>
      <c r="T253" s="125">
        <f t="shared" ca="1" si="215"/>
        <v>0</v>
      </c>
      <c r="U253" s="125">
        <f t="shared" ca="1" si="215"/>
        <v>0</v>
      </c>
      <c r="V253" s="125">
        <f t="shared" ca="1" si="215"/>
        <v>0</v>
      </c>
      <c r="W253" s="125">
        <f t="shared" ca="1" si="215"/>
        <v>0</v>
      </c>
      <c r="X253" s="125">
        <f t="shared" ca="1" si="215"/>
        <v>0</v>
      </c>
      <c r="Y253" s="125">
        <f t="shared" ca="1" si="215"/>
        <v>0</v>
      </c>
      <c r="Z253" s="125">
        <f t="shared" ca="1" si="215"/>
        <v>0</v>
      </c>
      <c r="AA253" s="125">
        <f t="shared" ca="1" si="215"/>
        <v>0</v>
      </c>
      <c r="AB253" s="125">
        <f t="shared" ca="1" si="215"/>
        <v>0</v>
      </c>
      <c r="AC253" s="125">
        <f t="shared" ca="1" si="215"/>
        <v>0</v>
      </c>
      <c r="AD253" s="125">
        <f t="shared" ca="1" si="215"/>
        <v>0</v>
      </c>
      <c r="AE253" s="125">
        <f t="shared" ca="1" si="215"/>
        <v>0</v>
      </c>
      <c r="AF253" s="125">
        <f t="shared" ca="1" si="215"/>
        <v>0</v>
      </c>
      <c r="AG253" s="125">
        <f t="shared" ca="1" si="215"/>
        <v>0</v>
      </c>
      <c r="AH253" s="125">
        <f t="shared" ca="1" si="215"/>
        <v>0</v>
      </c>
      <c r="AI253" s="125">
        <f t="shared" ca="1" si="215"/>
        <v>0</v>
      </c>
      <c r="AJ253" s="125">
        <f t="shared" ca="1" si="215"/>
        <v>0</v>
      </c>
      <c r="AK253" s="125">
        <f t="shared" ca="1" si="215"/>
        <v>0</v>
      </c>
      <c r="AL253" s="125">
        <f t="shared" ca="1" si="215"/>
        <v>0</v>
      </c>
      <c r="AM253" s="125">
        <f t="shared" ca="1" si="215"/>
        <v>0</v>
      </c>
      <c r="AN253" s="125">
        <f t="shared" ca="1" si="215"/>
        <v>0</v>
      </c>
      <c r="AO253" s="125">
        <f t="shared" ca="1" si="215"/>
        <v>0</v>
      </c>
      <c r="AP253" s="125">
        <f t="shared" ca="1" si="215"/>
        <v>0</v>
      </c>
      <c r="AQ253" s="125">
        <f t="shared" ca="1" si="215"/>
        <v>0</v>
      </c>
      <c r="AR253" s="125">
        <f t="shared" ca="1" si="215"/>
        <v>0</v>
      </c>
      <c r="AS253" s="125">
        <f t="shared" ca="1" si="215"/>
        <v>0</v>
      </c>
      <c r="AT253" s="125">
        <f t="shared" ca="1" si="215"/>
        <v>0</v>
      </c>
      <c r="AU253" s="125">
        <f t="shared" ca="1" si="215"/>
        <v>0</v>
      </c>
      <c r="AV253" s="125">
        <f t="shared" ca="1" si="215"/>
        <v>0</v>
      </c>
      <c r="AW253" s="125">
        <f t="shared" ca="1" si="215"/>
        <v>0</v>
      </c>
      <c r="AX253" s="125">
        <f t="shared" ca="1" si="215"/>
        <v>0</v>
      </c>
      <c r="AY253" s="125">
        <f t="shared" ca="1" si="215"/>
        <v>0</v>
      </c>
      <c r="AZ253" s="125">
        <f t="shared" ca="1" si="215"/>
        <v>0</v>
      </c>
      <c r="BA253" s="125">
        <f t="shared" ca="1" si="215"/>
        <v>0</v>
      </c>
      <c r="BB253" s="125">
        <f t="shared" ca="1" si="215"/>
        <v>0</v>
      </c>
      <c r="BC253" s="125">
        <f t="shared" ca="1" si="215"/>
        <v>0</v>
      </c>
      <c r="BD253" s="125">
        <f t="shared" ca="1" si="215"/>
        <v>0</v>
      </c>
      <c r="BE253" s="125">
        <f t="shared" ca="1" si="215"/>
        <v>0</v>
      </c>
      <c r="BF253" s="125">
        <f t="shared" ca="1" si="215"/>
        <v>0</v>
      </c>
      <c r="BG253" s="125">
        <f t="shared" ca="1" si="215"/>
        <v>0</v>
      </c>
      <c r="BH253" s="125">
        <f t="shared" ca="1" si="215"/>
        <v>0</v>
      </c>
    </row>
    <row r="254" spans="1:60">
      <c r="A254" s="104"/>
      <c r="B254" s="104"/>
      <c r="C254" s="104">
        <v>105</v>
      </c>
      <c r="D254" s="104"/>
      <c r="E254" s="104" t="str">
        <f ca="1">OFFSET('Impact Inputs'!A$6,C254,0)</f>
        <v>Impact 36</v>
      </c>
      <c r="F254" s="104" t="str">
        <f ca="1">OFFSET('Impact Inputs'!C$6,C254,0)</f>
        <v>-</v>
      </c>
      <c r="G254" s="104"/>
      <c r="H254" s="104"/>
      <c r="I254" s="104"/>
      <c r="J254" s="104"/>
      <c r="K254" s="125">
        <f t="shared" ca="1" si="209"/>
        <v>0</v>
      </c>
      <c r="L254" s="125">
        <f t="shared" ca="1" si="215"/>
        <v>0</v>
      </c>
      <c r="M254" s="125">
        <f t="shared" ca="1" si="215"/>
        <v>0</v>
      </c>
      <c r="N254" s="125">
        <f t="shared" ca="1" si="215"/>
        <v>0</v>
      </c>
      <c r="O254" s="125">
        <f t="shared" ca="1" si="215"/>
        <v>0</v>
      </c>
      <c r="P254" s="125">
        <f t="shared" ca="1" si="215"/>
        <v>0</v>
      </c>
      <c r="Q254" s="125">
        <f t="shared" ca="1" si="215"/>
        <v>0</v>
      </c>
      <c r="R254" s="125">
        <f t="shared" ca="1" si="215"/>
        <v>0</v>
      </c>
      <c r="S254" s="125">
        <f t="shared" ca="1" si="215"/>
        <v>0</v>
      </c>
      <c r="T254" s="125">
        <f t="shared" ca="1" si="215"/>
        <v>0</v>
      </c>
      <c r="U254" s="125">
        <f t="shared" ca="1" si="215"/>
        <v>0</v>
      </c>
      <c r="V254" s="125">
        <f t="shared" ca="1" si="215"/>
        <v>0</v>
      </c>
      <c r="W254" s="125">
        <f t="shared" ca="1" si="215"/>
        <v>0</v>
      </c>
      <c r="X254" s="125">
        <f t="shared" ca="1" si="215"/>
        <v>0</v>
      </c>
      <c r="Y254" s="125">
        <f t="shared" ca="1" si="215"/>
        <v>0</v>
      </c>
      <c r="Z254" s="125">
        <f t="shared" ca="1" si="215"/>
        <v>0</v>
      </c>
      <c r="AA254" s="125">
        <f t="shared" ca="1" si="215"/>
        <v>0</v>
      </c>
      <c r="AB254" s="125">
        <f t="shared" ca="1" si="215"/>
        <v>0</v>
      </c>
      <c r="AC254" s="125">
        <f t="shared" ca="1" si="215"/>
        <v>0</v>
      </c>
      <c r="AD254" s="125">
        <f t="shared" ca="1" si="215"/>
        <v>0</v>
      </c>
      <c r="AE254" s="125">
        <f t="shared" ca="1" si="215"/>
        <v>0</v>
      </c>
      <c r="AF254" s="125">
        <f t="shared" ca="1" si="215"/>
        <v>0</v>
      </c>
      <c r="AG254" s="125">
        <f t="shared" ca="1" si="215"/>
        <v>0</v>
      </c>
      <c r="AH254" s="125">
        <f t="shared" ca="1" si="215"/>
        <v>0</v>
      </c>
      <c r="AI254" s="125">
        <f t="shared" ca="1" si="215"/>
        <v>0</v>
      </c>
      <c r="AJ254" s="125">
        <f t="shared" ca="1" si="215"/>
        <v>0</v>
      </c>
      <c r="AK254" s="125">
        <f t="shared" ca="1" si="215"/>
        <v>0</v>
      </c>
      <c r="AL254" s="125">
        <f t="shared" ca="1" si="215"/>
        <v>0</v>
      </c>
      <c r="AM254" s="125">
        <f t="shared" ca="1" si="215"/>
        <v>0</v>
      </c>
      <c r="AN254" s="125">
        <f t="shared" ca="1" si="215"/>
        <v>0</v>
      </c>
      <c r="AO254" s="125">
        <f t="shared" ca="1" si="215"/>
        <v>0</v>
      </c>
      <c r="AP254" s="125">
        <f t="shared" ca="1" si="215"/>
        <v>0</v>
      </c>
      <c r="AQ254" s="125">
        <f t="shared" ca="1" si="215"/>
        <v>0</v>
      </c>
      <c r="AR254" s="125">
        <f t="shared" ca="1" si="215"/>
        <v>0</v>
      </c>
      <c r="AS254" s="125">
        <f t="shared" ca="1" si="215"/>
        <v>0</v>
      </c>
      <c r="AT254" s="125">
        <f t="shared" ca="1" si="215"/>
        <v>0</v>
      </c>
      <c r="AU254" s="125">
        <f t="shared" ca="1" si="215"/>
        <v>0</v>
      </c>
      <c r="AV254" s="125">
        <f t="shared" ca="1" si="215"/>
        <v>0</v>
      </c>
      <c r="AW254" s="125">
        <f t="shared" ca="1" si="215"/>
        <v>0</v>
      </c>
      <c r="AX254" s="125">
        <f t="shared" ca="1" si="215"/>
        <v>0</v>
      </c>
      <c r="AY254" s="125">
        <f t="shared" ca="1" si="215"/>
        <v>0</v>
      </c>
      <c r="AZ254" s="125">
        <f t="shared" ca="1" si="215"/>
        <v>0</v>
      </c>
      <c r="BA254" s="125">
        <f t="shared" ca="1" si="215"/>
        <v>0</v>
      </c>
      <c r="BB254" s="125">
        <f t="shared" ca="1" si="215"/>
        <v>0</v>
      </c>
      <c r="BC254" s="125">
        <f t="shared" ca="1" si="215"/>
        <v>0</v>
      </c>
      <c r="BD254" s="125">
        <f t="shared" ca="1" si="215"/>
        <v>0</v>
      </c>
      <c r="BE254" s="125">
        <f t="shared" ca="1" si="215"/>
        <v>0</v>
      </c>
      <c r="BF254" s="125">
        <f t="shared" ca="1" si="215"/>
        <v>0</v>
      </c>
      <c r="BG254" s="125">
        <f t="shared" ca="1" si="215"/>
        <v>0</v>
      </c>
      <c r="BH254" s="125">
        <f t="shared" ca="1" si="215"/>
        <v>0</v>
      </c>
    </row>
    <row r="255" spans="1:60">
      <c r="A255" s="104"/>
      <c r="B255" s="104"/>
      <c r="C255" s="106">
        <v>108</v>
      </c>
      <c r="D255" s="104"/>
      <c r="E255" s="104" t="str">
        <f ca="1">OFFSET('Impact Inputs'!A$6,C255,0)</f>
        <v>Impact 37</v>
      </c>
      <c r="F255" s="104" t="str">
        <f ca="1">OFFSET('Impact Inputs'!C$6,C255,0)</f>
        <v>-</v>
      </c>
      <c r="G255" s="104"/>
      <c r="H255" s="104"/>
      <c r="I255" s="104"/>
      <c r="J255" s="104"/>
      <c r="K255" s="125">
        <f t="shared" ca="1" si="209"/>
        <v>0</v>
      </c>
      <c r="L255" s="125">
        <f t="shared" ca="1" si="215"/>
        <v>0</v>
      </c>
      <c r="M255" s="125">
        <f t="shared" ca="1" si="215"/>
        <v>0</v>
      </c>
      <c r="N255" s="125">
        <f t="shared" ca="1" si="215"/>
        <v>0</v>
      </c>
      <c r="O255" s="125">
        <f t="shared" ca="1" si="215"/>
        <v>0</v>
      </c>
      <c r="P255" s="125">
        <f t="shared" ca="1" si="215"/>
        <v>0</v>
      </c>
      <c r="Q255" s="125">
        <f t="shared" ca="1" si="215"/>
        <v>0</v>
      </c>
      <c r="R255" s="125">
        <f t="shared" ca="1" si="215"/>
        <v>0</v>
      </c>
      <c r="S255" s="125">
        <f t="shared" ca="1" si="215"/>
        <v>0</v>
      </c>
      <c r="T255" s="125">
        <f t="shared" ca="1" si="215"/>
        <v>0</v>
      </c>
      <c r="U255" s="125">
        <f t="shared" ca="1" si="215"/>
        <v>0</v>
      </c>
      <c r="V255" s="125">
        <f t="shared" ca="1" si="215"/>
        <v>0</v>
      </c>
      <c r="W255" s="125">
        <f t="shared" ca="1" si="215"/>
        <v>0</v>
      </c>
      <c r="X255" s="125">
        <f t="shared" ca="1" si="215"/>
        <v>0</v>
      </c>
      <c r="Y255" s="125">
        <f t="shared" ca="1" si="215"/>
        <v>0</v>
      </c>
      <c r="Z255" s="125">
        <f t="shared" ca="1" si="215"/>
        <v>0</v>
      </c>
      <c r="AA255" s="125">
        <f t="shared" ca="1" si="215"/>
        <v>0</v>
      </c>
      <c r="AB255" s="125">
        <f t="shared" ca="1" si="215"/>
        <v>0</v>
      </c>
      <c r="AC255" s="125">
        <f t="shared" ca="1" si="215"/>
        <v>0</v>
      </c>
      <c r="AD255" s="125">
        <f t="shared" ca="1" si="215"/>
        <v>0</v>
      </c>
      <c r="AE255" s="125">
        <f t="shared" ca="1" si="215"/>
        <v>0</v>
      </c>
      <c r="AF255" s="125">
        <f t="shared" ca="1" si="215"/>
        <v>0</v>
      </c>
      <c r="AG255" s="125">
        <f t="shared" ca="1" si="215"/>
        <v>0</v>
      </c>
      <c r="AH255" s="125">
        <f t="shared" ca="1" si="215"/>
        <v>0</v>
      </c>
      <c r="AI255" s="125">
        <f t="shared" ca="1" si="215"/>
        <v>0</v>
      </c>
      <c r="AJ255" s="125">
        <f t="shared" ca="1" si="215"/>
        <v>0</v>
      </c>
      <c r="AK255" s="125">
        <f t="shared" ca="1" si="215"/>
        <v>0</v>
      </c>
      <c r="AL255" s="125">
        <f t="shared" ca="1" si="215"/>
        <v>0</v>
      </c>
      <c r="AM255" s="125">
        <f t="shared" ca="1" si="215"/>
        <v>0</v>
      </c>
      <c r="AN255" s="125">
        <f t="shared" ca="1" si="215"/>
        <v>0</v>
      </c>
      <c r="AO255" s="125">
        <f t="shared" ca="1" si="215"/>
        <v>0</v>
      </c>
      <c r="AP255" s="125">
        <f t="shared" ca="1" si="215"/>
        <v>0</v>
      </c>
      <c r="AQ255" s="125">
        <f t="shared" ca="1" si="215"/>
        <v>0</v>
      </c>
      <c r="AR255" s="125">
        <f t="shared" ca="1" si="215"/>
        <v>0</v>
      </c>
      <c r="AS255" s="125">
        <f t="shared" ca="1" si="215"/>
        <v>0</v>
      </c>
      <c r="AT255" s="125">
        <f t="shared" ca="1" si="215"/>
        <v>0</v>
      </c>
      <c r="AU255" s="125">
        <f t="shared" ca="1" si="215"/>
        <v>0</v>
      </c>
      <c r="AV255" s="125">
        <f t="shared" ref="L255:BH260" ca="1" si="216">SUMPRODUCT(OFFSET(AV$7,0,0,AV$2-$K$2+1,1),N(OFFSET(OFFSET(AV203,0,0,1,-1*(AV$2-$K$2+1)),0,AV$2-$K$2+1-ROW(OFFSET($A$1,0,0,AV$2-$K$2+1,1)),1,1)))</f>
        <v>0</v>
      </c>
      <c r="AW255" s="125">
        <f t="shared" ca="1" si="216"/>
        <v>0</v>
      </c>
      <c r="AX255" s="125">
        <f t="shared" ca="1" si="216"/>
        <v>0</v>
      </c>
      <c r="AY255" s="125">
        <f t="shared" ca="1" si="216"/>
        <v>0</v>
      </c>
      <c r="AZ255" s="125">
        <f t="shared" ca="1" si="216"/>
        <v>0</v>
      </c>
      <c r="BA255" s="125">
        <f t="shared" ca="1" si="216"/>
        <v>0</v>
      </c>
      <c r="BB255" s="125">
        <f t="shared" ca="1" si="216"/>
        <v>0</v>
      </c>
      <c r="BC255" s="125">
        <f t="shared" ca="1" si="216"/>
        <v>0</v>
      </c>
      <c r="BD255" s="125">
        <f t="shared" ca="1" si="216"/>
        <v>0</v>
      </c>
      <c r="BE255" s="125">
        <f t="shared" ca="1" si="216"/>
        <v>0</v>
      </c>
      <c r="BF255" s="125">
        <f t="shared" ca="1" si="216"/>
        <v>0</v>
      </c>
      <c r="BG255" s="125">
        <f t="shared" ca="1" si="216"/>
        <v>0</v>
      </c>
      <c r="BH255" s="125">
        <f t="shared" ca="1" si="216"/>
        <v>0</v>
      </c>
    </row>
    <row r="256" spans="1:60">
      <c r="A256" s="104"/>
      <c r="B256" s="104"/>
      <c r="C256" s="104">
        <v>111</v>
      </c>
      <c r="D256" s="104"/>
      <c r="E256" s="104" t="str">
        <f ca="1">OFFSET('Impact Inputs'!A$6,C256,0)</f>
        <v>Impact 38</v>
      </c>
      <c r="F256" s="104" t="str">
        <f ca="1">OFFSET('Impact Inputs'!C$6,C256,0)</f>
        <v>-</v>
      </c>
      <c r="G256" s="104"/>
      <c r="H256" s="104"/>
      <c r="I256" s="104"/>
      <c r="J256" s="104"/>
      <c r="K256" s="125">
        <f t="shared" ca="1" si="209"/>
        <v>0</v>
      </c>
      <c r="L256" s="125">
        <f t="shared" ca="1" si="216"/>
        <v>0</v>
      </c>
      <c r="M256" s="125">
        <f t="shared" ca="1" si="216"/>
        <v>0</v>
      </c>
      <c r="N256" s="125">
        <f t="shared" ca="1" si="216"/>
        <v>0</v>
      </c>
      <c r="O256" s="125">
        <f t="shared" ca="1" si="216"/>
        <v>0</v>
      </c>
      <c r="P256" s="125">
        <f t="shared" ca="1" si="216"/>
        <v>0</v>
      </c>
      <c r="Q256" s="125">
        <f t="shared" ca="1" si="216"/>
        <v>0</v>
      </c>
      <c r="R256" s="125">
        <f t="shared" ca="1" si="216"/>
        <v>0</v>
      </c>
      <c r="S256" s="125">
        <f t="shared" ca="1" si="216"/>
        <v>0</v>
      </c>
      <c r="T256" s="125">
        <f t="shared" ca="1" si="216"/>
        <v>0</v>
      </c>
      <c r="U256" s="125">
        <f t="shared" ca="1" si="216"/>
        <v>0</v>
      </c>
      <c r="V256" s="125">
        <f t="shared" ca="1" si="216"/>
        <v>0</v>
      </c>
      <c r="W256" s="125">
        <f t="shared" ca="1" si="216"/>
        <v>0</v>
      </c>
      <c r="X256" s="125">
        <f t="shared" ca="1" si="216"/>
        <v>0</v>
      </c>
      <c r="Y256" s="125">
        <f t="shared" ca="1" si="216"/>
        <v>0</v>
      </c>
      <c r="Z256" s="125">
        <f t="shared" ca="1" si="216"/>
        <v>0</v>
      </c>
      <c r="AA256" s="125">
        <f t="shared" ca="1" si="216"/>
        <v>0</v>
      </c>
      <c r="AB256" s="125">
        <f t="shared" ca="1" si="216"/>
        <v>0</v>
      </c>
      <c r="AC256" s="125">
        <f t="shared" ca="1" si="216"/>
        <v>0</v>
      </c>
      <c r="AD256" s="125">
        <f t="shared" ca="1" si="216"/>
        <v>0</v>
      </c>
      <c r="AE256" s="125">
        <f t="shared" ca="1" si="216"/>
        <v>0</v>
      </c>
      <c r="AF256" s="125">
        <f t="shared" ca="1" si="216"/>
        <v>0</v>
      </c>
      <c r="AG256" s="125">
        <f t="shared" ca="1" si="216"/>
        <v>0</v>
      </c>
      <c r="AH256" s="125">
        <f t="shared" ca="1" si="216"/>
        <v>0</v>
      </c>
      <c r="AI256" s="125">
        <f t="shared" ca="1" si="216"/>
        <v>0</v>
      </c>
      <c r="AJ256" s="125">
        <f t="shared" ca="1" si="216"/>
        <v>0</v>
      </c>
      <c r="AK256" s="125">
        <f t="shared" ca="1" si="216"/>
        <v>0</v>
      </c>
      <c r="AL256" s="125">
        <f t="shared" ca="1" si="216"/>
        <v>0</v>
      </c>
      <c r="AM256" s="125">
        <f t="shared" ca="1" si="216"/>
        <v>0</v>
      </c>
      <c r="AN256" s="125">
        <f t="shared" ca="1" si="216"/>
        <v>0</v>
      </c>
      <c r="AO256" s="125">
        <f t="shared" ca="1" si="216"/>
        <v>0</v>
      </c>
      <c r="AP256" s="125">
        <f t="shared" ca="1" si="216"/>
        <v>0</v>
      </c>
      <c r="AQ256" s="125">
        <f t="shared" ca="1" si="216"/>
        <v>0</v>
      </c>
      <c r="AR256" s="125">
        <f t="shared" ca="1" si="216"/>
        <v>0</v>
      </c>
      <c r="AS256" s="125">
        <f t="shared" ca="1" si="216"/>
        <v>0</v>
      </c>
      <c r="AT256" s="125">
        <f t="shared" ca="1" si="216"/>
        <v>0</v>
      </c>
      <c r="AU256" s="125">
        <f t="shared" ca="1" si="216"/>
        <v>0</v>
      </c>
      <c r="AV256" s="125">
        <f t="shared" ca="1" si="216"/>
        <v>0</v>
      </c>
      <c r="AW256" s="125">
        <f t="shared" ca="1" si="216"/>
        <v>0</v>
      </c>
      <c r="AX256" s="125">
        <f t="shared" ca="1" si="216"/>
        <v>0</v>
      </c>
      <c r="AY256" s="125">
        <f t="shared" ca="1" si="216"/>
        <v>0</v>
      </c>
      <c r="AZ256" s="125">
        <f t="shared" ca="1" si="216"/>
        <v>0</v>
      </c>
      <c r="BA256" s="125">
        <f t="shared" ca="1" si="216"/>
        <v>0</v>
      </c>
      <c r="BB256" s="125">
        <f t="shared" ca="1" si="216"/>
        <v>0</v>
      </c>
      <c r="BC256" s="125">
        <f t="shared" ca="1" si="216"/>
        <v>0</v>
      </c>
      <c r="BD256" s="125">
        <f t="shared" ca="1" si="216"/>
        <v>0</v>
      </c>
      <c r="BE256" s="125">
        <f t="shared" ca="1" si="216"/>
        <v>0</v>
      </c>
      <c r="BF256" s="125">
        <f t="shared" ca="1" si="216"/>
        <v>0</v>
      </c>
      <c r="BG256" s="125">
        <f t="shared" ca="1" si="216"/>
        <v>0</v>
      </c>
      <c r="BH256" s="125">
        <f t="shared" ca="1" si="216"/>
        <v>0</v>
      </c>
    </row>
    <row r="257" spans="1:60">
      <c r="A257" s="104"/>
      <c r="B257" s="104"/>
      <c r="C257" s="106">
        <v>114</v>
      </c>
      <c r="D257" s="104"/>
      <c r="E257" s="104" t="str">
        <f ca="1">OFFSET('Impact Inputs'!A$6,C257,0)</f>
        <v>Impact 39</v>
      </c>
      <c r="F257" s="104" t="str">
        <f ca="1">OFFSET('Impact Inputs'!C$6,C257,0)</f>
        <v>-</v>
      </c>
      <c r="G257" s="104"/>
      <c r="H257" s="104"/>
      <c r="I257" s="104"/>
      <c r="J257" s="104"/>
      <c r="K257" s="125">
        <f t="shared" ca="1" si="209"/>
        <v>0</v>
      </c>
      <c r="L257" s="125">
        <f t="shared" ca="1" si="216"/>
        <v>0</v>
      </c>
      <c r="M257" s="125">
        <f t="shared" ca="1" si="216"/>
        <v>0</v>
      </c>
      <c r="N257" s="125">
        <f t="shared" ca="1" si="216"/>
        <v>0</v>
      </c>
      <c r="O257" s="125">
        <f t="shared" ca="1" si="216"/>
        <v>0</v>
      </c>
      <c r="P257" s="125">
        <f t="shared" ca="1" si="216"/>
        <v>0</v>
      </c>
      <c r="Q257" s="125">
        <f t="shared" ca="1" si="216"/>
        <v>0</v>
      </c>
      <c r="R257" s="125">
        <f t="shared" ca="1" si="216"/>
        <v>0</v>
      </c>
      <c r="S257" s="125">
        <f t="shared" ca="1" si="216"/>
        <v>0</v>
      </c>
      <c r="T257" s="125">
        <f t="shared" ca="1" si="216"/>
        <v>0</v>
      </c>
      <c r="U257" s="125">
        <f t="shared" ca="1" si="216"/>
        <v>0</v>
      </c>
      <c r="V257" s="125">
        <f t="shared" ca="1" si="216"/>
        <v>0</v>
      </c>
      <c r="W257" s="125">
        <f t="shared" ca="1" si="216"/>
        <v>0</v>
      </c>
      <c r="X257" s="125">
        <f t="shared" ca="1" si="216"/>
        <v>0</v>
      </c>
      <c r="Y257" s="125">
        <f t="shared" ca="1" si="216"/>
        <v>0</v>
      </c>
      <c r="Z257" s="125">
        <f t="shared" ca="1" si="216"/>
        <v>0</v>
      </c>
      <c r="AA257" s="125">
        <f t="shared" ca="1" si="216"/>
        <v>0</v>
      </c>
      <c r="AB257" s="125">
        <f t="shared" ca="1" si="216"/>
        <v>0</v>
      </c>
      <c r="AC257" s="125">
        <f t="shared" ca="1" si="216"/>
        <v>0</v>
      </c>
      <c r="AD257" s="125">
        <f t="shared" ca="1" si="216"/>
        <v>0</v>
      </c>
      <c r="AE257" s="125">
        <f t="shared" ca="1" si="216"/>
        <v>0</v>
      </c>
      <c r="AF257" s="125">
        <f t="shared" ca="1" si="216"/>
        <v>0</v>
      </c>
      <c r="AG257" s="125">
        <f t="shared" ca="1" si="216"/>
        <v>0</v>
      </c>
      <c r="AH257" s="125">
        <f t="shared" ca="1" si="216"/>
        <v>0</v>
      </c>
      <c r="AI257" s="125">
        <f t="shared" ca="1" si="216"/>
        <v>0</v>
      </c>
      <c r="AJ257" s="125">
        <f t="shared" ca="1" si="216"/>
        <v>0</v>
      </c>
      <c r="AK257" s="125">
        <f t="shared" ca="1" si="216"/>
        <v>0</v>
      </c>
      <c r="AL257" s="125">
        <f t="shared" ca="1" si="216"/>
        <v>0</v>
      </c>
      <c r="AM257" s="125">
        <f t="shared" ca="1" si="216"/>
        <v>0</v>
      </c>
      <c r="AN257" s="125">
        <f t="shared" ca="1" si="216"/>
        <v>0</v>
      </c>
      <c r="AO257" s="125">
        <f t="shared" ca="1" si="216"/>
        <v>0</v>
      </c>
      <c r="AP257" s="125">
        <f t="shared" ca="1" si="216"/>
        <v>0</v>
      </c>
      <c r="AQ257" s="125">
        <f t="shared" ca="1" si="216"/>
        <v>0</v>
      </c>
      <c r="AR257" s="125">
        <f t="shared" ca="1" si="216"/>
        <v>0</v>
      </c>
      <c r="AS257" s="125">
        <f t="shared" ca="1" si="216"/>
        <v>0</v>
      </c>
      <c r="AT257" s="125">
        <f t="shared" ca="1" si="216"/>
        <v>0</v>
      </c>
      <c r="AU257" s="125">
        <f t="shared" ca="1" si="216"/>
        <v>0</v>
      </c>
      <c r="AV257" s="125">
        <f t="shared" ca="1" si="216"/>
        <v>0</v>
      </c>
      <c r="AW257" s="125">
        <f t="shared" ca="1" si="216"/>
        <v>0</v>
      </c>
      <c r="AX257" s="125">
        <f t="shared" ca="1" si="216"/>
        <v>0</v>
      </c>
      <c r="AY257" s="125">
        <f t="shared" ca="1" si="216"/>
        <v>0</v>
      </c>
      <c r="AZ257" s="125">
        <f t="shared" ca="1" si="216"/>
        <v>0</v>
      </c>
      <c r="BA257" s="125">
        <f t="shared" ca="1" si="216"/>
        <v>0</v>
      </c>
      <c r="BB257" s="125">
        <f t="shared" ca="1" si="216"/>
        <v>0</v>
      </c>
      <c r="BC257" s="125">
        <f t="shared" ca="1" si="216"/>
        <v>0</v>
      </c>
      <c r="BD257" s="125">
        <f t="shared" ca="1" si="216"/>
        <v>0</v>
      </c>
      <c r="BE257" s="125">
        <f t="shared" ca="1" si="216"/>
        <v>0</v>
      </c>
      <c r="BF257" s="125">
        <f t="shared" ca="1" si="216"/>
        <v>0</v>
      </c>
      <c r="BG257" s="125">
        <f t="shared" ca="1" si="216"/>
        <v>0</v>
      </c>
      <c r="BH257" s="125">
        <f t="shared" ca="1" si="216"/>
        <v>0</v>
      </c>
    </row>
    <row r="258" spans="1:60">
      <c r="A258" s="104"/>
      <c r="B258" s="104"/>
      <c r="C258" s="104">
        <v>117</v>
      </c>
      <c r="D258" s="104"/>
      <c r="E258" s="104" t="str">
        <f ca="1">OFFSET('Impact Inputs'!A$6,C258,0)</f>
        <v>Impact 40</v>
      </c>
      <c r="F258" s="104" t="str">
        <f ca="1">OFFSET('Impact Inputs'!C$6,C258,0)</f>
        <v>-</v>
      </c>
      <c r="G258" s="104"/>
      <c r="H258" s="104"/>
      <c r="I258" s="104"/>
      <c r="J258" s="104"/>
      <c r="K258" s="125">
        <f t="shared" ca="1" si="209"/>
        <v>0</v>
      </c>
      <c r="L258" s="125">
        <f t="shared" ca="1" si="216"/>
        <v>0</v>
      </c>
      <c r="M258" s="125">
        <f t="shared" ca="1" si="216"/>
        <v>0</v>
      </c>
      <c r="N258" s="125">
        <f t="shared" ca="1" si="216"/>
        <v>0</v>
      </c>
      <c r="O258" s="125">
        <f t="shared" ca="1" si="216"/>
        <v>0</v>
      </c>
      <c r="P258" s="125">
        <f t="shared" ca="1" si="216"/>
        <v>0</v>
      </c>
      <c r="Q258" s="125">
        <f t="shared" ca="1" si="216"/>
        <v>0</v>
      </c>
      <c r="R258" s="125">
        <f t="shared" ca="1" si="216"/>
        <v>0</v>
      </c>
      <c r="S258" s="125">
        <f t="shared" ca="1" si="216"/>
        <v>0</v>
      </c>
      <c r="T258" s="125">
        <f t="shared" ca="1" si="216"/>
        <v>0</v>
      </c>
      <c r="U258" s="125">
        <f t="shared" ca="1" si="216"/>
        <v>0</v>
      </c>
      <c r="V258" s="125">
        <f t="shared" ca="1" si="216"/>
        <v>0</v>
      </c>
      <c r="W258" s="125">
        <f t="shared" ca="1" si="216"/>
        <v>0</v>
      </c>
      <c r="X258" s="125">
        <f t="shared" ca="1" si="216"/>
        <v>0</v>
      </c>
      <c r="Y258" s="125">
        <f t="shared" ca="1" si="216"/>
        <v>0</v>
      </c>
      <c r="Z258" s="125">
        <f t="shared" ca="1" si="216"/>
        <v>0</v>
      </c>
      <c r="AA258" s="125">
        <f t="shared" ca="1" si="216"/>
        <v>0</v>
      </c>
      <c r="AB258" s="125">
        <f t="shared" ca="1" si="216"/>
        <v>0</v>
      </c>
      <c r="AC258" s="125">
        <f t="shared" ca="1" si="216"/>
        <v>0</v>
      </c>
      <c r="AD258" s="125">
        <f t="shared" ca="1" si="216"/>
        <v>0</v>
      </c>
      <c r="AE258" s="125">
        <f t="shared" ca="1" si="216"/>
        <v>0</v>
      </c>
      <c r="AF258" s="125">
        <f t="shared" ca="1" si="216"/>
        <v>0</v>
      </c>
      <c r="AG258" s="125">
        <f t="shared" ca="1" si="216"/>
        <v>0</v>
      </c>
      <c r="AH258" s="125">
        <f t="shared" ca="1" si="216"/>
        <v>0</v>
      </c>
      <c r="AI258" s="125">
        <f t="shared" ca="1" si="216"/>
        <v>0</v>
      </c>
      <c r="AJ258" s="125">
        <f t="shared" ca="1" si="216"/>
        <v>0</v>
      </c>
      <c r="AK258" s="125">
        <f t="shared" ca="1" si="216"/>
        <v>0</v>
      </c>
      <c r="AL258" s="125">
        <f t="shared" ca="1" si="216"/>
        <v>0</v>
      </c>
      <c r="AM258" s="125">
        <f t="shared" ca="1" si="216"/>
        <v>0</v>
      </c>
      <c r="AN258" s="125">
        <f t="shared" ca="1" si="216"/>
        <v>0</v>
      </c>
      <c r="AO258" s="125">
        <f t="shared" ca="1" si="216"/>
        <v>0</v>
      </c>
      <c r="AP258" s="125">
        <f t="shared" ca="1" si="216"/>
        <v>0</v>
      </c>
      <c r="AQ258" s="125">
        <f t="shared" ca="1" si="216"/>
        <v>0</v>
      </c>
      <c r="AR258" s="125">
        <f t="shared" ca="1" si="216"/>
        <v>0</v>
      </c>
      <c r="AS258" s="125">
        <f t="shared" ca="1" si="216"/>
        <v>0</v>
      </c>
      <c r="AT258" s="125">
        <f t="shared" ca="1" si="216"/>
        <v>0</v>
      </c>
      <c r="AU258" s="125">
        <f t="shared" ca="1" si="216"/>
        <v>0</v>
      </c>
      <c r="AV258" s="125">
        <f t="shared" ca="1" si="216"/>
        <v>0</v>
      </c>
      <c r="AW258" s="125">
        <f t="shared" ca="1" si="216"/>
        <v>0</v>
      </c>
      <c r="AX258" s="125">
        <f t="shared" ca="1" si="216"/>
        <v>0</v>
      </c>
      <c r="AY258" s="125">
        <f t="shared" ca="1" si="216"/>
        <v>0</v>
      </c>
      <c r="AZ258" s="125">
        <f t="shared" ca="1" si="216"/>
        <v>0</v>
      </c>
      <c r="BA258" s="125">
        <f t="shared" ca="1" si="216"/>
        <v>0</v>
      </c>
      <c r="BB258" s="125">
        <f t="shared" ca="1" si="216"/>
        <v>0</v>
      </c>
      <c r="BC258" s="125">
        <f t="shared" ca="1" si="216"/>
        <v>0</v>
      </c>
      <c r="BD258" s="125">
        <f t="shared" ca="1" si="216"/>
        <v>0</v>
      </c>
      <c r="BE258" s="125">
        <f t="shared" ca="1" si="216"/>
        <v>0</v>
      </c>
      <c r="BF258" s="125">
        <f t="shared" ca="1" si="216"/>
        <v>0</v>
      </c>
      <c r="BG258" s="125">
        <f t="shared" ca="1" si="216"/>
        <v>0</v>
      </c>
      <c r="BH258" s="125">
        <f t="shared" ca="1" si="216"/>
        <v>0</v>
      </c>
    </row>
    <row r="259" spans="1:60">
      <c r="A259" s="104"/>
      <c r="B259" s="104"/>
      <c r="C259" s="106">
        <v>120</v>
      </c>
      <c r="D259" s="104"/>
      <c r="E259" s="104" t="str">
        <f ca="1">OFFSET('Impact Inputs'!A$6,C259,0)</f>
        <v>Impact 41</v>
      </c>
      <c r="F259" s="104" t="str">
        <f ca="1">OFFSET('Impact Inputs'!C$6,C259,0)</f>
        <v>-</v>
      </c>
      <c r="G259" s="104"/>
      <c r="H259" s="104"/>
      <c r="I259" s="104"/>
      <c r="J259" s="104"/>
      <c r="K259" s="125">
        <f t="shared" ca="1" si="209"/>
        <v>0</v>
      </c>
      <c r="L259" s="125">
        <f t="shared" ca="1" si="216"/>
        <v>0</v>
      </c>
      <c r="M259" s="125">
        <f t="shared" ca="1" si="216"/>
        <v>0</v>
      </c>
      <c r="N259" s="125">
        <f t="shared" ca="1" si="216"/>
        <v>0</v>
      </c>
      <c r="O259" s="125">
        <f t="shared" ca="1" si="216"/>
        <v>0</v>
      </c>
      <c r="P259" s="125">
        <f t="shared" ca="1" si="216"/>
        <v>0</v>
      </c>
      <c r="Q259" s="125">
        <f t="shared" ca="1" si="216"/>
        <v>0</v>
      </c>
      <c r="R259" s="125">
        <f t="shared" ca="1" si="216"/>
        <v>0</v>
      </c>
      <c r="S259" s="125">
        <f t="shared" ca="1" si="216"/>
        <v>0</v>
      </c>
      <c r="T259" s="125">
        <f t="shared" ca="1" si="216"/>
        <v>0</v>
      </c>
      <c r="U259" s="125">
        <f t="shared" ca="1" si="216"/>
        <v>0</v>
      </c>
      <c r="V259" s="125">
        <f t="shared" ca="1" si="216"/>
        <v>0</v>
      </c>
      <c r="W259" s="125">
        <f t="shared" ca="1" si="216"/>
        <v>0</v>
      </c>
      <c r="X259" s="125">
        <f t="shared" ca="1" si="216"/>
        <v>0</v>
      </c>
      <c r="Y259" s="125">
        <f t="shared" ca="1" si="216"/>
        <v>0</v>
      </c>
      <c r="Z259" s="125">
        <f t="shared" ca="1" si="216"/>
        <v>0</v>
      </c>
      <c r="AA259" s="125">
        <f t="shared" ca="1" si="216"/>
        <v>0</v>
      </c>
      <c r="AB259" s="125">
        <f t="shared" ca="1" si="216"/>
        <v>0</v>
      </c>
      <c r="AC259" s="125">
        <f t="shared" ca="1" si="216"/>
        <v>0</v>
      </c>
      <c r="AD259" s="125">
        <f t="shared" ca="1" si="216"/>
        <v>0</v>
      </c>
      <c r="AE259" s="125">
        <f t="shared" ca="1" si="216"/>
        <v>0</v>
      </c>
      <c r="AF259" s="125">
        <f t="shared" ca="1" si="216"/>
        <v>0</v>
      </c>
      <c r="AG259" s="125">
        <f t="shared" ca="1" si="216"/>
        <v>0</v>
      </c>
      <c r="AH259" s="125">
        <f t="shared" ca="1" si="216"/>
        <v>0</v>
      </c>
      <c r="AI259" s="125">
        <f t="shared" ca="1" si="216"/>
        <v>0</v>
      </c>
      <c r="AJ259" s="125">
        <f t="shared" ca="1" si="216"/>
        <v>0</v>
      </c>
      <c r="AK259" s="125">
        <f t="shared" ca="1" si="216"/>
        <v>0</v>
      </c>
      <c r="AL259" s="125">
        <f t="shared" ca="1" si="216"/>
        <v>0</v>
      </c>
      <c r="AM259" s="125">
        <f t="shared" ca="1" si="216"/>
        <v>0</v>
      </c>
      <c r="AN259" s="125">
        <f t="shared" ca="1" si="216"/>
        <v>0</v>
      </c>
      <c r="AO259" s="125">
        <f t="shared" ca="1" si="216"/>
        <v>0</v>
      </c>
      <c r="AP259" s="125">
        <f t="shared" ca="1" si="216"/>
        <v>0</v>
      </c>
      <c r="AQ259" s="125">
        <f t="shared" ca="1" si="216"/>
        <v>0</v>
      </c>
      <c r="AR259" s="125">
        <f t="shared" ca="1" si="216"/>
        <v>0</v>
      </c>
      <c r="AS259" s="125">
        <f t="shared" ca="1" si="216"/>
        <v>0</v>
      </c>
      <c r="AT259" s="125">
        <f t="shared" ca="1" si="216"/>
        <v>0</v>
      </c>
      <c r="AU259" s="125">
        <f t="shared" ca="1" si="216"/>
        <v>0</v>
      </c>
      <c r="AV259" s="125">
        <f t="shared" ca="1" si="216"/>
        <v>0</v>
      </c>
      <c r="AW259" s="125">
        <f t="shared" ca="1" si="216"/>
        <v>0</v>
      </c>
      <c r="AX259" s="125">
        <f t="shared" ca="1" si="216"/>
        <v>0</v>
      </c>
      <c r="AY259" s="125">
        <f t="shared" ca="1" si="216"/>
        <v>0</v>
      </c>
      <c r="AZ259" s="125">
        <f t="shared" ca="1" si="216"/>
        <v>0</v>
      </c>
      <c r="BA259" s="125">
        <f t="shared" ca="1" si="216"/>
        <v>0</v>
      </c>
      <c r="BB259" s="125">
        <f t="shared" ca="1" si="216"/>
        <v>0</v>
      </c>
      <c r="BC259" s="125">
        <f t="shared" ca="1" si="216"/>
        <v>0</v>
      </c>
      <c r="BD259" s="125">
        <f t="shared" ca="1" si="216"/>
        <v>0</v>
      </c>
      <c r="BE259" s="125">
        <f t="shared" ca="1" si="216"/>
        <v>0</v>
      </c>
      <c r="BF259" s="125">
        <f t="shared" ca="1" si="216"/>
        <v>0</v>
      </c>
      <c r="BG259" s="125">
        <f t="shared" ca="1" si="216"/>
        <v>0</v>
      </c>
      <c r="BH259" s="125">
        <f t="shared" ca="1" si="216"/>
        <v>0</v>
      </c>
    </row>
    <row r="260" spans="1:60">
      <c r="A260" s="104"/>
      <c r="B260" s="104"/>
      <c r="C260" s="104">
        <v>123</v>
      </c>
      <c r="D260" s="104"/>
      <c r="E260" s="104" t="str">
        <f ca="1">OFFSET('Impact Inputs'!A$6,C260,0)</f>
        <v>Impact 42</v>
      </c>
      <c r="F260" s="104" t="str">
        <f ca="1">OFFSET('Impact Inputs'!C$6,C260,0)</f>
        <v>-</v>
      </c>
      <c r="G260" s="104"/>
      <c r="H260" s="104"/>
      <c r="I260" s="104"/>
      <c r="J260" s="104"/>
      <c r="K260" s="125">
        <f t="shared" ca="1" si="209"/>
        <v>0</v>
      </c>
      <c r="L260" s="125">
        <f t="shared" ca="1" si="216"/>
        <v>0</v>
      </c>
      <c r="M260" s="125">
        <f t="shared" ca="1" si="216"/>
        <v>0</v>
      </c>
      <c r="N260" s="125">
        <f t="shared" ca="1" si="216"/>
        <v>0</v>
      </c>
      <c r="O260" s="125">
        <f t="shared" ca="1" si="216"/>
        <v>0</v>
      </c>
      <c r="P260" s="125">
        <f t="shared" ca="1" si="216"/>
        <v>0</v>
      </c>
      <c r="Q260" s="125">
        <f t="shared" ca="1" si="216"/>
        <v>0</v>
      </c>
      <c r="R260" s="125">
        <f t="shared" ca="1" si="216"/>
        <v>0</v>
      </c>
      <c r="S260" s="125">
        <f t="shared" ca="1" si="216"/>
        <v>0</v>
      </c>
      <c r="T260" s="125">
        <f t="shared" ca="1" si="216"/>
        <v>0</v>
      </c>
      <c r="U260" s="125">
        <f t="shared" ca="1" si="216"/>
        <v>0</v>
      </c>
      <c r="V260" s="125">
        <f t="shared" ca="1" si="216"/>
        <v>0</v>
      </c>
      <c r="W260" s="125">
        <f t="shared" ca="1" si="216"/>
        <v>0</v>
      </c>
      <c r="X260" s="125">
        <f t="shared" ca="1" si="216"/>
        <v>0</v>
      </c>
      <c r="Y260" s="125">
        <f t="shared" ca="1" si="216"/>
        <v>0</v>
      </c>
      <c r="Z260" s="125">
        <f t="shared" ca="1" si="216"/>
        <v>0</v>
      </c>
      <c r="AA260" s="125">
        <f t="shared" ca="1" si="216"/>
        <v>0</v>
      </c>
      <c r="AB260" s="125">
        <f t="shared" ca="1" si="216"/>
        <v>0</v>
      </c>
      <c r="AC260" s="125">
        <f t="shared" ca="1" si="216"/>
        <v>0</v>
      </c>
      <c r="AD260" s="125">
        <f t="shared" ca="1" si="216"/>
        <v>0</v>
      </c>
      <c r="AE260" s="125">
        <f t="shared" ca="1" si="216"/>
        <v>0</v>
      </c>
      <c r="AF260" s="125">
        <f t="shared" ca="1" si="216"/>
        <v>0</v>
      </c>
      <c r="AG260" s="125">
        <f t="shared" ca="1" si="216"/>
        <v>0</v>
      </c>
      <c r="AH260" s="125">
        <f t="shared" ca="1" si="216"/>
        <v>0</v>
      </c>
      <c r="AI260" s="125">
        <f t="shared" ca="1" si="216"/>
        <v>0</v>
      </c>
      <c r="AJ260" s="125">
        <f t="shared" ca="1" si="216"/>
        <v>0</v>
      </c>
      <c r="AK260" s="125">
        <f t="shared" ca="1" si="216"/>
        <v>0</v>
      </c>
      <c r="AL260" s="125">
        <f t="shared" ca="1" si="216"/>
        <v>0</v>
      </c>
      <c r="AM260" s="125">
        <f t="shared" ca="1" si="216"/>
        <v>0</v>
      </c>
      <c r="AN260" s="125">
        <f t="shared" ca="1" si="216"/>
        <v>0</v>
      </c>
      <c r="AO260" s="125">
        <f t="shared" ca="1" si="216"/>
        <v>0</v>
      </c>
      <c r="AP260" s="125">
        <f t="shared" ca="1" si="216"/>
        <v>0</v>
      </c>
      <c r="AQ260" s="125">
        <f t="shared" ca="1" si="216"/>
        <v>0</v>
      </c>
      <c r="AR260" s="125">
        <f t="shared" ca="1" si="216"/>
        <v>0</v>
      </c>
      <c r="AS260" s="125">
        <f t="shared" ca="1" si="216"/>
        <v>0</v>
      </c>
      <c r="AT260" s="125">
        <f t="shared" ca="1" si="216"/>
        <v>0</v>
      </c>
      <c r="AU260" s="125">
        <f t="shared" ca="1" si="216"/>
        <v>0</v>
      </c>
      <c r="AV260" s="125">
        <f t="shared" ca="1" si="216"/>
        <v>0</v>
      </c>
      <c r="AW260" s="125">
        <f t="shared" ca="1" si="216"/>
        <v>0</v>
      </c>
      <c r="AX260" s="125">
        <f t="shared" ca="1" si="216"/>
        <v>0</v>
      </c>
      <c r="AY260" s="125">
        <f t="shared" ca="1" si="216"/>
        <v>0</v>
      </c>
      <c r="AZ260" s="125">
        <f t="shared" ca="1" si="216"/>
        <v>0</v>
      </c>
      <c r="BA260" s="125">
        <f t="shared" ca="1" si="216"/>
        <v>0</v>
      </c>
      <c r="BB260" s="125">
        <f t="shared" ca="1" si="216"/>
        <v>0</v>
      </c>
      <c r="BC260" s="125">
        <f t="shared" ca="1" si="216"/>
        <v>0</v>
      </c>
      <c r="BD260" s="125">
        <f t="shared" ca="1" si="216"/>
        <v>0</v>
      </c>
      <c r="BE260" s="125">
        <f t="shared" ca="1" si="216"/>
        <v>0</v>
      </c>
      <c r="BF260" s="125">
        <f t="shared" ref="L260:BH266" ca="1" si="217">SUMPRODUCT(OFFSET(BF$7,0,0,BF$2-$K$2+1,1),N(OFFSET(OFFSET(BF208,0,0,1,-1*(BF$2-$K$2+1)),0,BF$2-$K$2+1-ROW(OFFSET($A$1,0,0,BF$2-$K$2+1,1)),1,1)))</f>
        <v>0</v>
      </c>
      <c r="BG260" s="125">
        <f t="shared" ca="1" si="217"/>
        <v>0</v>
      </c>
      <c r="BH260" s="125">
        <f t="shared" ca="1" si="217"/>
        <v>0</v>
      </c>
    </row>
    <row r="261" spans="1:60">
      <c r="A261" s="104"/>
      <c r="B261" s="104"/>
      <c r="C261" s="106">
        <v>126</v>
      </c>
      <c r="D261" s="104"/>
      <c r="E261" s="104" t="str">
        <f ca="1">OFFSET('Impact Inputs'!A$6,C261,0)</f>
        <v>Impact 43</v>
      </c>
      <c r="F261" s="104" t="str">
        <f ca="1">OFFSET('Impact Inputs'!C$6,C261,0)</f>
        <v>-</v>
      </c>
      <c r="G261" s="104"/>
      <c r="H261" s="104"/>
      <c r="I261" s="104"/>
      <c r="J261" s="104"/>
      <c r="K261" s="125">
        <f t="shared" ca="1" si="209"/>
        <v>0</v>
      </c>
      <c r="L261" s="125">
        <f t="shared" ca="1" si="217"/>
        <v>0</v>
      </c>
      <c r="M261" s="125">
        <f t="shared" ca="1" si="217"/>
        <v>0</v>
      </c>
      <c r="N261" s="125">
        <f t="shared" ca="1" si="217"/>
        <v>0</v>
      </c>
      <c r="O261" s="125">
        <f t="shared" ca="1" si="217"/>
        <v>0</v>
      </c>
      <c r="P261" s="125">
        <f t="shared" ca="1" si="217"/>
        <v>0</v>
      </c>
      <c r="Q261" s="125">
        <f t="shared" ca="1" si="217"/>
        <v>0</v>
      </c>
      <c r="R261" s="125">
        <f t="shared" ca="1" si="217"/>
        <v>0</v>
      </c>
      <c r="S261" s="125">
        <f t="shared" ca="1" si="217"/>
        <v>0</v>
      </c>
      <c r="T261" s="125">
        <f t="shared" ca="1" si="217"/>
        <v>0</v>
      </c>
      <c r="U261" s="125">
        <f t="shared" ca="1" si="217"/>
        <v>0</v>
      </c>
      <c r="V261" s="125">
        <f t="shared" ca="1" si="217"/>
        <v>0</v>
      </c>
      <c r="W261" s="125">
        <f t="shared" ca="1" si="217"/>
        <v>0</v>
      </c>
      <c r="X261" s="125">
        <f t="shared" ca="1" si="217"/>
        <v>0</v>
      </c>
      <c r="Y261" s="125">
        <f t="shared" ca="1" si="217"/>
        <v>0</v>
      </c>
      <c r="Z261" s="125">
        <f t="shared" ca="1" si="217"/>
        <v>0</v>
      </c>
      <c r="AA261" s="125">
        <f t="shared" ca="1" si="217"/>
        <v>0</v>
      </c>
      <c r="AB261" s="125">
        <f t="shared" ca="1" si="217"/>
        <v>0</v>
      </c>
      <c r="AC261" s="125">
        <f t="shared" ca="1" si="217"/>
        <v>0</v>
      </c>
      <c r="AD261" s="125">
        <f t="shared" ca="1" si="217"/>
        <v>0</v>
      </c>
      <c r="AE261" s="125">
        <f t="shared" ca="1" si="217"/>
        <v>0</v>
      </c>
      <c r="AF261" s="125">
        <f t="shared" ca="1" si="217"/>
        <v>0</v>
      </c>
      <c r="AG261" s="125">
        <f t="shared" ca="1" si="217"/>
        <v>0</v>
      </c>
      <c r="AH261" s="125">
        <f t="shared" ca="1" si="217"/>
        <v>0</v>
      </c>
      <c r="AI261" s="125">
        <f t="shared" ca="1" si="217"/>
        <v>0</v>
      </c>
      <c r="AJ261" s="125">
        <f t="shared" ca="1" si="217"/>
        <v>0</v>
      </c>
      <c r="AK261" s="125">
        <f t="shared" ca="1" si="217"/>
        <v>0</v>
      </c>
      <c r="AL261" s="125">
        <f t="shared" ca="1" si="217"/>
        <v>0</v>
      </c>
      <c r="AM261" s="125">
        <f t="shared" ca="1" si="217"/>
        <v>0</v>
      </c>
      <c r="AN261" s="125">
        <f t="shared" ca="1" si="217"/>
        <v>0</v>
      </c>
      <c r="AO261" s="125">
        <f t="shared" ca="1" si="217"/>
        <v>0</v>
      </c>
      <c r="AP261" s="125">
        <f t="shared" ca="1" si="217"/>
        <v>0</v>
      </c>
      <c r="AQ261" s="125">
        <f t="shared" ca="1" si="217"/>
        <v>0</v>
      </c>
      <c r="AR261" s="125">
        <f t="shared" ca="1" si="217"/>
        <v>0</v>
      </c>
      <c r="AS261" s="125">
        <f t="shared" ca="1" si="217"/>
        <v>0</v>
      </c>
      <c r="AT261" s="125">
        <f t="shared" ca="1" si="217"/>
        <v>0</v>
      </c>
      <c r="AU261" s="125">
        <f t="shared" ca="1" si="217"/>
        <v>0</v>
      </c>
      <c r="AV261" s="125">
        <f t="shared" ca="1" si="217"/>
        <v>0</v>
      </c>
      <c r="AW261" s="125">
        <f t="shared" ca="1" si="217"/>
        <v>0</v>
      </c>
      <c r="AX261" s="125">
        <f t="shared" ca="1" si="217"/>
        <v>0</v>
      </c>
      <c r="AY261" s="125">
        <f t="shared" ca="1" si="217"/>
        <v>0</v>
      </c>
      <c r="AZ261" s="125">
        <f t="shared" ca="1" si="217"/>
        <v>0</v>
      </c>
      <c r="BA261" s="125">
        <f t="shared" ca="1" si="217"/>
        <v>0</v>
      </c>
      <c r="BB261" s="125">
        <f t="shared" ca="1" si="217"/>
        <v>0</v>
      </c>
      <c r="BC261" s="125">
        <f t="shared" ca="1" si="217"/>
        <v>0</v>
      </c>
      <c r="BD261" s="125">
        <f t="shared" ca="1" si="217"/>
        <v>0</v>
      </c>
      <c r="BE261" s="125">
        <f t="shared" ca="1" si="217"/>
        <v>0</v>
      </c>
      <c r="BF261" s="125">
        <f t="shared" ca="1" si="217"/>
        <v>0</v>
      </c>
      <c r="BG261" s="125">
        <f t="shared" ca="1" si="217"/>
        <v>0</v>
      </c>
      <c r="BH261" s="125">
        <f t="shared" ca="1" si="217"/>
        <v>0</v>
      </c>
    </row>
    <row r="262" spans="1:60">
      <c r="A262" s="104"/>
      <c r="B262" s="104"/>
      <c r="C262" s="104">
        <v>129</v>
      </c>
      <c r="D262" s="104"/>
      <c r="E262" s="104" t="str">
        <f ca="1">OFFSET('Impact Inputs'!A$6,C262,0)</f>
        <v>Impact 44</v>
      </c>
      <c r="F262" s="104" t="str">
        <f ca="1">OFFSET('Impact Inputs'!C$6,C262,0)</f>
        <v>-</v>
      </c>
      <c r="G262" s="104"/>
      <c r="H262" s="104"/>
      <c r="I262" s="104"/>
      <c r="J262" s="104"/>
      <c r="K262" s="125">
        <f t="shared" ca="1" si="209"/>
        <v>0</v>
      </c>
      <c r="L262" s="125">
        <f t="shared" ca="1" si="217"/>
        <v>0</v>
      </c>
      <c r="M262" s="125">
        <f t="shared" ca="1" si="217"/>
        <v>0</v>
      </c>
      <c r="N262" s="125">
        <f t="shared" ca="1" si="217"/>
        <v>0</v>
      </c>
      <c r="O262" s="125">
        <f t="shared" ca="1" si="217"/>
        <v>0</v>
      </c>
      <c r="P262" s="125">
        <f t="shared" ca="1" si="217"/>
        <v>0</v>
      </c>
      <c r="Q262" s="125">
        <f t="shared" ca="1" si="217"/>
        <v>0</v>
      </c>
      <c r="R262" s="125">
        <f t="shared" ca="1" si="217"/>
        <v>0</v>
      </c>
      <c r="S262" s="125">
        <f t="shared" ca="1" si="217"/>
        <v>0</v>
      </c>
      <c r="T262" s="125">
        <f t="shared" ca="1" si="217"/>
        <v>0</v>
      </c>
      <c r="U262" s="125">
        <f t="shared" ca="1" si="217"/>
        <v>0</v>
      </c>
      <c r="V262" s="125">
        <f t="shared" ca="1" si="217"/>
        <v>0</v>
      </c>
      <c r="W262" s="125">
        <f t="shared" ca="1" si="217"/>
        <v>0</v>
      </c>
      <c r="X262" s="125">
        <f t="shared" ca="1" si="217"/>
        <v>0</v>
      </c>
      <c r="Y262" s="125">
        <f t="shared" ca="1" si="217"/>
        <v>0</v>
      </c>
      <c r="Z262" s="125">
        <f t="shared" ca="1" si="217"/>
        <v>0</v>
      </c>
      <c r="AA262" s="125">
        <f t="shared" ca="1" si="217"/>
        <v>0</v>
      </c>
      <c r="AB262" s="125">
        <f t="shared" ca="1" si="217"/>
        <v>0</v>
      </c>
      <c r="AC262" s="125">
        <f t="shared" ca="1" si="217"/>
        <v>0</v>
      </c>
      <c r="AD262" s="125">
        <f t="shared" ca="1" si="217"/>
        <v>0</v>
      </c>
      <c r="AE262" s="125">
        <f t="shared" ca="1" si="217"/>
        <v>0</v>
      </c>
      <c r="AF262" s="125">
        <f t="shared" ca="1" si="217"/>
        <v>0</v>
      </c>
      <c r="AG262" s="125">
        <f t="shared" ca="1" si="217"/>
        <v>0</v>
      </c>
      <c r="AH262" s="125">
        <f t="shared" ca="1" si="217"/>
        <v>0</v>
      </c>
      <c r="AI262" s="125">
        <f t="shared" ca="1" si="217"/>
        <v>0</v>
      </c>
      <c r="AJ262" s="125">
        <f t="shared" ca="1" si="217"/>
        <v>0</v>
      </c>
      <c r="AK262" s="125">
        <f t="shared" ca="1" si="217"/>
        <v>0</v>
      </c>
      <c r="AL262" s="125">
        <f t="shared" ca="1" si="217"/>
        <v>0</v>
      </c>
      <c r="AM262" s="125">
        <f t="shared" ca="1" si="217"/>
        <v>0</v>
      </c>
      <c r="AN262" s="125">
        <f t="shared" ca="1" si="217"/>
        <v>0</v>
      </c>
      <c r="AO262" s="125">
        <f t="shared" ca="1" si="217"/>
        <v>0</v>
      </c>
      <c r="AP262" s="125">
        <f t="shared" ca="1" si="217"/>
        <v>0</v>
      </c>
      <c r="AQ262" s="125">
        <f t="shared" ca="1" si="217"/>
        <v>0</v>
      </c>
      <c r="AR262" s="125">
        <f t="shared" ca="1" si="217"/>
        <v>0</v>
      </c>
      <c r="AS262" s="125">
        <f t="shared" ca="1" si="217"/>
        <v>0</v>
      </c>
      <c r="AT262" s="125">
        <f t="shared" ca="1" si="217"/>
        <v>0</v>
      </c>
      <c r="AU262" s="125">
        <f t="shared" ca="1" si="217"/>
        <v>0</v>
      </c>
      <c r="AV262" s="125">
        <f t="shared" ca="1" si="217"/>
        <v>0</v>
      </c>
      <c r="AW262" s="125">
        <f t="shared" ca="1" si="217"/>
        <v>0</v>
      </c>
      <c r="AX262" s="125">
        <f t="shared" ca="1" si="217"/>
        <v>0</v>
      </c>
      <c r="AY262" s="125">
        <f t="shared" ca="1" si="217"/>
        <v>0</v>
      </c>
      <c r="AZ262" s="125">
        <f t="shared" ca="1" si="217"/>
        <v>0</v>
      </c>
      <c r="BA262" s="125">
        <f t="shared" ca="1" si="217"/>
        <v>0</v>
      </c>
      <c r="BB262" s="125">
        <f t="shared" ca="1" si="217"/>
        <v>0</v>
      </c>
      <c r="BC262" s="125">
        <f t="shared" ca="1" si="217"/>
        <v>0</v>
      </c>
      <c r="BD262" s="125">
        <f t="shared" ca="1" si="217"/>
        <v>0</v>
      </c>
      <c r="BE262" s="125">
        <f t="shared" ca="1" si="217"/>
        <v>0</v>
      </c>
      <c r="BF262" s="125">
        <f t="shared" ca="1" si="217"/>
        <v>0</v>
      </c>
      <c r="BG262" s="125">
        <f t="shared" ca="1" si="217"/>
        <v>0</v>
      </c>
      <c r="BH262" s="125">
        <f t="shared" ca="1" si="217"/>
        <v>0</v>
      </c>
    </row>
    <row r="263" spans="1:60">
      <c r="A263" s="104"/>
      <c r="B263" s="104"/>
      <c r="C263" s="104">
        <v>132</v>
      </c>
      <c r="D263" s="104"/>
      <c r="E263" s="104" t="str">
        <f ca="1">OFFSET('Impact Inputs'!A$6,C263,0)</f>
        <v>Impact 45</v>
      </c>
      <c r="F263" s="104" t="str">
        <f ca="1">OFFSET('Impact Inputs'!C$6,C263,0)</f>
        <v>-</v>
      </c>
      <c r="G263" s="104"/>
      <c r="H263" s="104"/>
      <c r="I263" s="104"/>
      <c r="J263" s="104"/>
      <c r="K263" s="125">
        <f t="shared" ca="1" si="209"/>
        <v>0</v>
      </c>
      <c r="L263" s="125">
        <f t="shared" ca="1" si="217"/>
        <v>0</v>
      </c>
      <c r="M263" s="125">
        <f t="shared" ca="1" si="217"/>
        <v>0</v>
      </c>
      <c r="N263" s="125">
        <f t="shared" ca="1" si="217"/>
        <v>0</v>
      </c>
      <c r="O263" s="125">
        <f t="shared" ca="1" si="217"/>
        <v>0</v>
      </c>
      <c r="P263" s="125">
        <f t="shared" ca="1" si="217"/>
        <v>0</v>
      </c>
      <c r="Q263" s="125">
        <f t="shared" ca="1" si="217"/>
        <v>0</v>
      </c>
      <c r="R263" s="125">
        <f t="shared" ca="1" si="217"/>
        <v>0</v>
      </c>
      <c r="S263" s="125">
        <f t="shared" ca="1" si="217"/>
        <v>0</v>
      </c>
      <c r="T263" s="125">
        <f t="shared" ca="1" si="217"/>
        <v>0</v>
      </c>
      <c r="U263" s="125">
        <f t="shared" ca="1" si="217"/>
        <v>0</v>
      </c>
      <c r="V263" s="125">
        <f t="shared" ca="1" si="217"/>
        <v>0</v>
      </c>
      <c r="W263" s="125">
        <f t="shared" ca="1" si="217"/>
        <v>0</v>
      </c>
      <c r="X263" s="125">
        <f t="shared" ca="1" si="217"/>
        <v>0</v>
      </c>
      <c r="Y263" s="125">
        <f t="shared" ca="1" si="217"/>
        <v>0</v>
      </c>
      <c r="Z263" s="125">
        <f t="shared" ca="1" si="217"/>
        <v>0</v>
      </c>
      <c r="AA263" s="125">
        <f t="shared" ca="1" si="217"/>
        <v>0</v>
      </c>
      <c r="AB263" s="125">
        <f t="shared" ca="1" si="217"/>
        <v>0</v>
      </c>
      <c r="AC263" s="125">
        <f t="shared" ca="1" si="217"/>
        <v>0</v>
      </c>
      <c r="AD263" s="125">
        <f t="shared" ca="1" si="217"/>
        <v>0</v>
      </c>
      <c r="AE263" s="125">
        <f t="shared" ca="1" si="217"/>
        <v>0</v>
      </c>
      <c r="AF263" s="125">
        <f t="shared" ca="1" si="217"/>
        <v>0</v>
      </c>
      <c r="AG263" s="125">
        <f t="shared" ca="1" si="217"/>
        <v>0</v>
      </c>
      <c r="AH263" s="125">
        <f t="shared" ca="1" si="217"/>
        <v>0</v>
      </c>
      <c r="AI263" s="125">
        <f t="shared" ca="1" si="217"/>
        <v>0</v>
      </c>
      <c r="AJ263" s="125">
        <f t="shared" ca="1" si="217"/>
        <v>0</v>
      </c>
      <c r="AK263" s="125">
        <f t="shared" ca="1" si="217"/>
        <v>0</v>
      </c>
      <c r="AL263" s="125">
        <f t="shared" ca="1" si="217"/>
        <v>0</v>
      </c>
      <c r="AM263" s="125">
        <f t="shared" ca="1" si="217"/>
        <v>0</v>
      </c>
      <c r="AN263" s="125">
        <f t="shared" ca="1" si="217"/>
        <v>0</v>
      </c>
      <c r="AO263" s="125">
        <f t="shared" ca="1" si="217"/>
        <v>0</v>
      </c>
      <c r="AP263" s="125">
        <f t="shared" ca="1" si="217"/>
        <v>0</v>
      </c>
      <c r="AQ263" s="125">
        <f t="shared" ca="1" si="217"/>
        <v>0</v>
      </c>
      <c r="AR263" s="125">
        <f t="shared" ca="1" si="217"/>
        <v>0</v>
      </c>
      <c r="AS263" s="125">
        <f t="shared" ca="1" si="217"/>
        <v>0</v>
      </c>
      <c r="AT263" s="125">
        <f t="shared" ca="1" si="217"/>
        <v>0</v>
      </c>
      <c r="AU263" s="125">
        <f t="shared" ca="1" si="217"/>
        <v>0</v>
      </c>
      <c r="AV263" s="125">
        <f t="shared" ca="1" si="217"/>
        <v>0</v>
      </c>
      <c r="AW263" s="125">
        <f t="shared" ca="1" si="217"/>
        <v>0</v>
      </c>
      <c r="AX263" s="125">
        <f t="shared" ca="1" si="217"/>
        <v>0</v>
      </c>
      <c r="AY263" s="125">
        <f t="shared" ca="1" si="217"/>
        <v>0</v>
      </c>
      <c r="AZ263" s="125">
        <f t="shared" ca="1" si="217"/>
        <v>0</v>
      </c>
      <c r="BA263" s="125">
        <f t="shared" ca="1" si="217"/>
        <v>0</v>
      </c>
      <c r="BB263" s="125">
        <f t="shared" ca="1" si="217"/>
        <v>0</v>
      </c>
      <c r="BC263" s="125">
        <f t="shared" ca="1" si="217"/>
        <v>0</v>
      </c>
      <c r="BD263" s="125">
        <f t="shared" ca="1" si="217"/>
        <v>0</v>
      </c>
      <c r="BE263" s="125">
        <f t="shared" ca="1" si="217"/>
        <v>0</v>
      </c>
      <c r="BF263" s="125">
        <f t="shared" ca="1" si="217"/>
        <v>0</v>
      </c>
      <c r="BG263" s="125">
        <f t="shared" ca="1" si="217"/>
        <v>0</v>
      </c>
      <c r="BH263" s="125">
        <f t="shared" ca="1" si="217"/>
        <v>0</v>
      </c>
    </row>
    <row r="264" spans="1:60">
      <c r="A264" s="104"/>
      <c r="B264" s="104"/>
      <c r="C264" s="106">
        <v>135</v>
      </c>
      <c r="D264" s="104"/>
      <c r="E264" s="104" t="str">
        <f ca="1">OFFSET('Impact Inputs'!A$6,C264,0)</f>
        <v>Impact 46</v>
      </c>
      <c r="F264" s="104" t="str">
        <f ca="1">OFFSET('Impact Inputs'!C$6,C264,0)</f>
        <v>-</v>
      </c>
      <c r="G264" s="104"/>
      <c r="H264" s="104"/>
      <c r="I264" s="104"/>
      <c r="J264" s="104"/>
      <c r="K264" s="125">
        <f t="shared" ca="1" si="209"/>
        <v>0</v>
      </c>
      <c r="L264" s="125">
        <f t="shared" ca="1" si="217"/>
        <v>0</v>
      </c>
      <c r="M264" s="125">
        <f t="shared" ca="1" si="217"/>
        <v>0</v>
      </c>
      <c r="N264" s="125">
        <f t="shared" ca="1" si="217"/>
        <v>0</v>
      </c>
      <c r="O264" s="125">
        <f t="shared" ca="1" si="217"/>
        <v>0</v>
      </c>
      <c r="P264" s="125">
        <f t="shared" ca="1" si="217"/>
        <v>0</v>
      </c>
      <c r="Q264" s="125">
        <f t="shared" ca="1" si="217"/>
        <v>0</v>
      </c>
      <c r="R264" s="125">
        <f t="shared" ca="1" si="217"/>
        <v>0</v>
      </c>
      <c r="S264" s="125">
        <f t="shared" ca="1" si="217"/>
        <v>0</v>
      </c>
      <c r="T264" s="125">
        <f t="shared" ca="1" si="217"/>
        <v>0</v>
      </c>
      <c r="U264" s="125">
        <f t="shared" ca="1" si="217"/>
        <v>0</v>
      </c>
      <c r="V264" s="125">
        <f t="shared" ca="1" si="217"/>
        <v>0</v>
      </c>
      <c r="W264" s="125">
        <f t="shared" ca="1" si="217"/>
        <v>0</v>
      </c>
      <c r="X264" s="125">
        <f t="shared" ca="1" si="217"/>
        <v>0</v>
      </c>
      <c r="Y264" s="125">
        <f t="shared" ca="1" si="217"/>
        <v>0</v>
      </c>
      <c r="Z264" s="125">
        <f t="shared" ca="1" si="217"/>
        <v>0</v>
      </c>
      <c r="AA264" s="125">
        <f t="shared" ca="1" si="217"/>
        <v>0</v>
      </c>
      <c r="AB264" s="125">
        <f t="shared" ca="1" si="217"/>
        <v>0</v>
      </c>
      <c r="AC264" s="125">
        <f t="shared" ca="1" si="217"/>
        <v>0</v>
      </c>
      <c r="AD264" s="125">
        <f t="shared" ca="1" si="217"/>
        <v>0</v>
      </c>
      <c r="AE264" s="125">
        <f t="shared" ca="1" si="217"/>
        <v>0</v>
      </c>
      <c r="AF264" s="125">
        <f t="shared" ca="1" si="217"/>
        <v>0</v>
      </c>
      <c r="AG264" s="125">
        <f t="shared" ca="1" si="217"/>
        <v>0</v>
      </c>
      <c r="AH264" s="125">
        <f t="shared" ca="1" si="217"/>
        <v>0</v>
      </c>
      <c r="AI264" s="125">
        <f t="shared" ca="1" si="217"/>
        <v>0</v>
      </c>
      <c r="AJ264" s="125">
        <f t="shared" ca="1" si="217"/>
        <v>0</v>
      </c>
      <c r="AK264" s="125">
        <f t="shared" ca="1" si="217"/>
        <v>0</v>
      </c>
      <c r="AL264" s="125">
        <f t="shared" ca="1" si="217"/>
        <v>0</v>
      </c>
      <c r="AM264" s="125">
        <f t="shared" ca="1" si="217"/>
        <v>0</v>
      </c>
      <c r="AN264" s="125">
        <f t="shared" ca="1" si="217"/>
        <v>0</v>
      </c>
      <c r="AO264" s="125">
        <f t="shared" ca="1" si="217"/>
        <v>0</v>
      </c>
      <c r="AP264" s="125">
        <f t="shared" ca="1" si="217"/>
        <v>0</v>
      </c>
      <c r="AQ264" s="125">
        <f t="shared" ca="1" si="217"/>
        <v>0</v>
      </c>
      <c r="AR264" s="125">
        <f t="shared" ca="1" si="217"/>
        <v>0</v>
      </c>
      <c r="AS264" s="125">
        <f t="shared" ca="1" si="217"/>
        <v>0</v>
      </c>
      <c r="AT264" s="125">
        <f t="shared" ca="1" si="217"/>
        <v>0</v>
      </c>
      <c r="AU264" s="125">
        <f t="shared" ca="1" si="217"/>
        <v>0</v>
      </c>
      <c r="AV264" s="125">
        <f t="shared" ca="1" si="217"/>
        <v>0</v>
      </c>
      <c r="AW264" s="125">
        <f t="shared" ca="1" si="217"/>
        <v>0</v>
      </c>
      <c r="AX264" s="125">
        <f t="shared" ca="1" si="217"/>
        <v>0</v>
      </c>
      <c r="AY264" s="125">
        <f t="shared" ca="1" si="217"/>
        <v>0</v>
      </c>
      <c r="AZ264" s="125">
        <f t="shared" ca="1" si="217"/>
        <v>0</v>
      </c>
      <c r="BA264" s="125">
        <f t="shared" ca="1" si="217"/>
        <v>0</v>
      </c>
      <c r="BB264" s="125">
        <f t="shared" ca="1" si="217"/>
        <v>0</v>
      </c>
      <c r="BC264" s="125">
        <f t="shared" ca="1" si="217"/>
        <v>0</v>
      </c>
      <c r="BD264" s="125">
        <f t="shared" ca="1" si="217"/>
        <v>0</v>
      </c>
      <c r="BE264" s="125">
        <f t="shared" ca="1" si="217"/>
        <v>0</v>
      </c>
      <c r="BF264" s="125">
        <f t="shared" ca="1" si="217"/>
        <v>0</v>
      </c>
      <c r="BG264" s="125">
        <f t="shared" ca="1" si="217"/>
        <v>0</v>
      </c>
      <c r="BH264" s="125">
        <f t="shared" ca="1" si="217"/>
        <v>0</v>
      </c>
    </row>
    <row r="265" spans="1:60">
      <c r="A265" s="104"/>
      <c r="B265" s="104"/>
      <c r="C265" s="104">
        <v>138</v>
      </c>
      <c r="D265" s="104"/>
      <c r="E265" s="104" t="str">
        <f ca="1">OFFSET('Impact Inputs'!A$6,C265,0)</f>
        <v>Impact 47</v>
      </c>
      <c r="F265" s="104" t="str">
        <f ca="1">OFFSET('Impact Inputs'!C$6,C265,0)</f>
        <v>-</v>
      </c>
      <c r="G265" s="104"/>
      <c r="H265" s="104"/>
      <c r="I265" s="104"/>
      <c r="J265" s="104"/>
      <c r="K265" s="125">
        <f t="shared" ca="1" si="209"/>
        <v>0</v>
      </c>
      <c r="L265" s="125">
        <f t="shared" ca="1" si="217"/>
        <v>0</v>
      </c>
      <c r="M265" s="125">
        <f t="shared" ca="1" si="217"/>
        <v>0</v>
      </c>
      <c r="N265" s="125">
        <f t="shared" ca="1" si="217"/>
        <v>0</v>
      </c>
      <c r="O265" s="125">
        <f t="shared" ca="1" si="217"/>
        <v>0</v>
      </c>
      <c r="P265" s="125">
        <f t="shared" ca="1" si="217"/>
        <v>0</v>
      </c>
      <c r="Q265" s="125">
        <f t="shared" ca="1" si="217"/>
        <v>0</v>
      </c>
      <c r="R265" s="125">
        <f t="shared" ca="1" si="217"/>
        <v>0</v>
      </c>
      <c r="S265" s="125">
        <f t="shared" ca="1" si="217"/>
        <v>0</v>
      </c>
      <c r="T265" s="125">
        <f t="shared" ca="1" si="217"/>
        <v>0</v>
      </c>
      <c r="U265" s="125">
        <f t="shared" ca="1" si="217"/>
        <v>0</v>
      </c>
      <c r="V265" s="125">
        <f t="shared" ca="1" si="217"/>
        <v>0</v>
      </c>
      <c r="W265" s="125">
        <f t="shared" ca="1" si="217"/>
        <v>0</v>
      </c>
      <c r="X265" s="125">
        <f t="shared" ca="1" si="217"/>
        <v>0</v>
      </c>
      <c r="Y265" s="125">
        <f t="shared" ca="1" si="217"/>
        <v>0</v>
      </c>
      <c r="Z265" s="125">
        <f t="shared" ca="1" si="217"/>
        <v>0</v>
      </c>
      <c r="AA265" s="125">
        <f t="shared" ca="1" si="217"/>
        <v>0</v>
      </c>
      <c r="AB265" s="125">
        <f t="shared" ca="1" si="217"/>
        <v>0</v>
      </c>
      <c r="AC265" s="125">
        <f t="shared" ca="1" si="217"/>
        <v>0</v>
      </c>
      <c r="AD265" s="125">
        <f t="shared" ca="1" si="217"/>
        <v>0</v>
      </c>
      <c r="AE265" s="125">
        <f t="shared" ca="1" si="217"/>
        <v>0</v>
      </c>
      <c r="AF265" s="125">
        <f t="shared" ca="1" si="217"/>
        <v>0</v>
      </c>
      <c r="AG265" s="125">
        <f t="shared" ca="1" si="217"/>
        <v>0</v>
      </c>
      <c r="AH265" s="125">
        <f t="shared" ca="1" si="217"/>
        <v>0</v>
      </c>
      <c r="AI265" s="125">
        <f t="shared" ca="1" si="217"/>
        <v>0</v>
      </c>
      <c r="AJ265" s="125">
        <f t="shared" ca="1" si="217"/>
        <v>0</v>
      </c>
      <c r="AK265" s="125">
        <f t="shared" ca="1" si="217"/>
        <v>0</v>
      </c>
      <c r="AL265" s="125">
        <f t="shared" ca="1" si="217"/>
        <v>0</v>
      </c>
      <c r="AM265" s="125">
        <f t="shared" ca="1" si="217"/>
        <v>0</v>
      </c>
      <c r="AN265" s="125">
        <f t="shared" ca="1" si="217"/>
        <v>0</v>
      </c>
      <c r="AO265" s="125">
        <f t="shared" ca="1" si="217"/>
        <v>0</v>
      </c>
      <c r="AP265" s="125">
        <f t="shared" ca="1" si="217"/>
        <v>0</v>
      </c>
      <c r="AQ265" s="125">
        <f t="shared" ca="1" si="217"/>
        <v>0</v>
      </c>
      <c r="AR265" s="125">
        <f t="shared" ca="1" si="217"/>
        <v>0</v>
      </c>
      <c r="AS265" s="125">
        <f t="shared" ca="1" si="217"/>
        <v>0</v>
      </c>
      <c r="AT265" s="125">
        <f t="shared" ca="1" si="217"/>
        <v>0</v>
      </c>
      <c r="AU265" s="125">
        <f t="shared" ca="1" si="217"/>
        <v>0</v>
      </c>
      <c r="AV265" s="125">
        <f t="shared" ca="1" si="217"/>
        <v>0</v>
      </c>
      <c r="AW265" s="125">
        <f t="shared" ca="1" si="217"/>
        <v>0</v>
      </c>
      <c r="AX265" s="125">
        <f t="shared" ca="1" si="217"/>
        <v>0</v>
      </c>
      <c r="AY265" s="125">
        <f t="shared" ca="1" si="217"/>
        <v>0</v>
      </c>
      <c r="AZ265" s="125">
        <f t="shared" ca="1" si="217"/>
        <v>0</v>
      </c>
      <c r="BA265" s="125">
        <f t="shared" ca="1" si="217"/>
        <v>0</v>
      </c>
      <c r="BB265" s="125">
        <f t="shared" ca="1" si="217"/>
        <v>0</v>
      </c>
      <c r="BC265" s="125">
        <f t="shared" ca="1" si="217"/>
        <v>0</v>
      </c>
      <c r="BD265" s="125">
        <f t="shared" ca="1" si="217"/>
        <v>0</v>
      </c>
      <c r="BE265" s="125">
        <f t="shared" ca="1" si="217"/>
        <v>0</v>
      </c>
      <c r="BF265" s="125">
        <f t="shared" ca="1" si="217"/>
        <v>0</v>
      </c>
      <c r="BG265" s="125">
        <f t="shared" ca="1" si="217"/>
        <v>0</v>
      </c>
      <c r="BH265" s="125">
        <f t="shared" ca="1" si="217"/>
        <v>0</v>
      </c>
    </row>
    <row r="266" spans="1:60">
      <c r="A266" s="104"/>
      <c r="B266" s="104"/>
      <c r="C266" s="104">
        <v>141</v>
      </c>
      <c r="D266" s="104"/>
      <c r="E266" s="104" t="str">
        <f ca="1">OFFSET('Impact Inputs'!A$6,C266,0)</f>
        <v>Impact 48</v>
      </c>
      <c r="F266" s="104" t="str">
        <f ca="1">OFFSET('Impact Inputs'!C$6,C266,0)</f>
        <v>-</v>
      </c>
      <c r="G266" s="104"/>
      <c r="H266" s="104"/>
      <c r="I266" s="104"/>
      <c r="J266" s="104"/>
      <c r="K266" s="125">
        <f t="shared" ca="1" si="209"/>
        <v>0</v>
      </c>
      <c r="L266" s="125">
        <f t="shared" ca="1" si="217"/>
        <v>0</v>
      </c>
      <c r="M266" s="125">
        <f t="shared" ca="1" si="217"/>
        <v>0</v>
      </c>
      <c r="N266" s="125">
        <f t="shared" ca="1" si="217"/>
        <v>0</v>
      </c>
      <c r="O266" s="125">
        <f t="shared" ca="1" si="217"/>
        <v>0</v>
      </c>
      <c r="P266" s="125">
        <f t="shared" ca="1" si="217"/>
        <v>0</v>
      </c>
      <c r="Q266" s="125">
        <f t="shared" ca="1" si="217"/>
        <v>0</v>
      </c>
      <c r="R266" s="125">
        <f t="shared" ca="1" si="217"/>
        <v>0</v>
      </c>
      <c r="S266" s="125">
        <f t="shared" ref="L266:BH268" ca="1" si="218">SUMPRODUCT(OFFSET(S$7,0,0,S$2-$K$2+1,1),N(OFFSET(OFFSET(S214,0,0,1,-1*(S$2-$K$2+1)),0,S$2-$K$2+1-ROW(OFFSET($A$1,0,0,S$2-$K$2+1,1)),1,1)))</f>
        <v>0</v>
      </c>
      <c r="T266" s="125">
        <f t="shared" ca="1" si="218"/>
        <v>0</v>
      </c>
      <c r="U266" s="125">
        <f t="shared" ca="1" si="218"/>
        <v>0</v>
      </c>
      <c r="V266" s="125">
        <f t="shared" ca="1" si="218"/>
        <v>0</v>
      </c>
      <c r="W266" s="125">
        <f t="shared" ca="1" si="218"/>
        <v>0</v>
      </c>
      <c r="X266" s="125">
        <f t="shared" ca="1" si="218"/>
        <v>0</v>
      </c>
      <c r="Y266" s="125">
        <f t="shared" ca="1" si="218"/>
        <v>0</v>
      </c>
      <c r="Z266" s="125">
        <f t="shared" ca="1" si="218"/>
        <v>0</v>
      </c>
      <c r="AA266" s="125">
        <f t="shared" ca="1" si="218"/>
        <v>0</v>
      </c>
      <c r="AB266" s="125">
        <f t="shared" ca="1" si="218"/>
        <v>0</v>
      </c>
      <c r="AC266" s="125">
        <f t="shared" ca="1" si="218"/>
        <v>0</v>
      </c>
      <c r="AD266" s="125">
        <f t="shared" ca="1" si="218"/>
        <v>0</v>
      </c>
      <c r="AE266" s="125">
        <f t="shared" ca="1" si="218"/>
        <v>0</v>
      </c>
      <c r="AF266" s="125">
        <f t="shared" ca="1" si="218"/>
        <v>0</v>
      </c>
      <c r="AG266" s="125">
        <f t="shared" ca="1" si="218"/>
        <v>0</v>
      </c>
      <c r="AH266" s="125">
        <f t="shared" ca="1" si="218"/>
        <v>0</v>
      </c>
      <c r="AI266" s="125">
        <f t="shared" ca="1" si="218"/>
        <v>0</v>
      </c>
      <c r="AJ266" s="125">
        <f t="shared" ca="1" si="218"/>
        <v>0</v>
      </c>
      <c r="AK266" s="125">
        <f t="shared" ca="1" si="218"/>
        <v>0</v>
      </c>
      <c r="AL266" s="125">
        <f t="shared" ca="1" si="218"/>
        <v>0</v>
      </c>
      <c r="AM266" s="125">
        <f t="shared" ca="1" si="218"/>
        <v>0</v>
      </c>
      <c r="AN266" s="125">
        <f t="shared" ca="1" si="218"/>
        <v>0</v>
      </c>
      <c r="AO266" s="125">
        <f t="shared" ca="1" si="218"/>
        <v>0</v>
      </c>
      <c r="AP266" s="125">
        <f t="shared" ca="1" si="218"/>
        <v>0</v>
      </c>
      <c r="AQ266" s="125">
        <f t="shared" ca="1" si="218"/>
        <v>0</v>
      </c>
      <c r="AR266" s="125">
        <f t="shared" ca="1" si="218"/>
        <v>0</v>
      </c>
      <c r="AS266" s="125">
        <f t="shared" ca="1" si="218"/>
        <v>0</v>
      </c>
      <c r="AT266" s="125">
        <f t="shared" ca="1" si="218"/>
        <v>0</v>
      </c>
      <c r="AU266" s="125">
        <f t="shared" ca="1" si="218"/>
        <v>0</v>
      </c>
      <c r="AV266" s="125">
        <f t="shared" ca="1" si="218"/>
        <v>0</v>
      </c>
      <c r="AW266" s="125">
        <f t="shared" ca="1" si="218"/>
        <v>0</v>
      </c>
      <c r="AX266" s="125">
        <f t="shared" ca="1" si="218"/>
        <v>0</v>
      </c>
      <c r="AY266" s="125">
        <f t="shared" ca="1" si="218"/>
        <v>0</v>
      </c>
      <c r="AZ266" s="125">
        <f t="shared" ca="1" si="218"/>
        <v>0</v>
      </c>
      <c r="BA266" s="125">
        <f t="shared" ca="1" si="218"/>
        <v>0</v>
      </c>
      <c r="BB266" s="125">
        <f t="shared" ca="1" si="218"/>
        <v>0</v>
      </c>
      <c r="BC266" s="125">
        <f t="shared" ca="1" si="218"/>
        <v>0</v>
      </c>
      <c r="BD266" s="125">
        <f t="shared" ca="1" si="218"/>
        <v>0</v>
      </c>
      <c r="BE266" s="125">
        <f t="shared" ca="1" si="218"/>
        <v>0</v>
      </c>
      <c r="BF266" s="125">
        <f t="shared" ca="1" si="218"/>
        <v>0</v>
      </c>
      <c r="BG266" s="125">
        <f t="shared" ca="1" si="218"/>
        <v>0</v>
      </c>
      <c r="BH266" s="125">
        <f t="shared" ca="1" si="218"/>
        <v>0</v>
      </c>
    </row>
    <row r="267" spans="1:60">
      <c r="A267" s="104"/>
      <c r="B267" s="104"/>
      <c r="C267" s="106">
        <v>144</v>
      </c>
      <c r="D267" s="104"/>
      <c r="E267" s="104" t="str">
        <f ca="1">OFFSET('Impact Inputs'!A$6,C267,0)</f>
        <v>Impact 49</v>
      </c>
      <c r="F267" s="104" t="str">
        <f ca="1">OFFSET('Impact Inputs'!C$6,C267,0)</f>
        <v>-</v>
      </c>
      <c r="G267" s="104"/>
      <c r="H267" s="104"/>
      <c r="I267" s="104"/>
      <c r="J267" s="104"/>
      <c r="K267" s="125">
        <f t="shared" ca="1" si="209"/>
        <v>0</v>
      </c>
      <c r="L267" s="125">
        <f t="shared" ca="1" si="218"/>
        <v>0</v>
      </c>
      <c r="M267" s="125">
        <f t="shared" ca="1" si="218"/>
        <v>0</v>
      </c>
      <c r="N267" s="125">
        <f t="shared" ca="1" si="218"/>
        <v>0</v>
      </c>
      <c r="O267" s="125">
        <f t="shared" ca="1" si="218"/>
        <v>0</v>
      </c>
      <c r="P267" s="125">
        <f t="shared" ca="1" si="218"/>
        <v>0</v>
      </c>
      <c r="Q267" s="125">
        <f t="shared" ca="1" si="218"/>
        <v>0</v>
      </c>
      <c r="R267" s="125">
        <f t="shared" ca="1" si="218"/>
        <v>0</v>
      </c>
      <c r="S267" s="125">
        <f t="shared" ca="1" si="218"/>
        <v>0</v>
      </c>
      <c r="T267" s="125">
        <f t="shared" ca="1" si="218"/>
        <v>0</v>
      </c>
      <c r="U267" s="125">
        <f t="shared" ca="1" si="218"/>
        <v>0</v>
      </c>
      <c r="V267" s="125">
        <f t="shared" ca="1" si="218"/>
        <v>0</v>
      </c>
      <c r="W267" s="125">
        <f t="shared" ca="1" si="218"/>
        <v>0</v>
      </c>
      <c r="X267" s="125">
        <f t="shared" ca="1" si="218"/>
        <v>0</v>
      </c>
      <c r="Y267" s="125">
        <f t="shared" ca="1" si="218"/>
        <v>0</v>
      </c>
      <c r="Z267" s="125">
        <f t="shared" ca="1" si="218"/>
        <v>0</v>
      </c>
      <c r="AA267" s="125">
        <f t="shared" ca="1" si="218"/>
        <v>0</v>
      </c>
      <c r="AB267" s="125">
        <f t="shared" ca="1" si="218"/>
        <v>0</v>
      </c>
      <c r="AC267" s="125">
        <f t="shared" ca="1" si="218"/>
        <v>0</v>
      </c>
      <c r="AD267" s="125">
        <f t="shared" ca="1" si="218"/>
        <v>0</v>
      </c>
      <c r="AE267" s="125">
        <f t="shared" ca="1" si="218"/>
        <v>0</v>
      </c>
      <c r="AF267" s="125">
        <f t="shared" ca="1" si="218"/>
        <v>0</v>
      </c>
      <c r="AG267" s="125">
        <f t="shared" ca="1" si="218"/>
        <v>0</v>
      </c>
      <c r="AH267" s="125">
        <f t="shared" ca="1" si="218"/>
        <v>0</v>
      </c>
      <c r="AI267" s="125">
        <f t="shared" ca="1" si="218"/>
        <v>0</v>
      </c>
      <c r="AJ267" s="125">
        <f t="shared" ca="1" si="218"/>
        <v>0</v>
      </c>
      <c r="AK267" s="125">
        <f t="shared" ca="1" si="218"/>
        <v>0</v>
      </c>
      <c r="AL267" s="125">
        <f t="shared" ca="1" si="218"/>
        <v>0</v>
      </c>
      <c r="AM267" s="125">
        <f t="shared" ca="1" si="218"/>
        <v>0</v>
      </c>
      <c r="AN267" s="125">
        <f t="shared" ca="1" si="218"/>
        <v>0</v>
      </c>
      <c r="AO267" s="125">
        <f t="shared" ca="1" si="218"/>
        <v>0</v>
      </c>
      <c r="AP267" s="125">
        <f t="shared" ca="1" si="218"/>
        <v>0</v>
      </c>
      <c r="AQ267" s="125">
        <f t="shared" ca="1" si="218"/>
        <v>0</v>
      </c>
      <c r="AR267" s="125">
        <f t="shared" ca="1" si="218"/>
        <v>0</v>
      </c>
      <c r="AS267" s="125">
        <f t="shared" ca="1" si="218"/>
        <v>0</v>
      </c>
      <c r="AT267" s="125">
        <f t="shared" ca="1" si="218"/>
        <v>0</v>
      </c>
      <c r="AU267" s="125">
        <f t="shared" ca="1" si="218"/>
        <v>0</v>
      </c>
      <c r="AV267" s="125">
        <f t="shared" ca="1" si="218"/>
        <v>0</v>
      </c>
      <c r="AW267" s="125">
        <f t="shared" ca="1" si="218"/>
        <v>0</v>
      </c>
      <c r="AX267" s="125">
        <f t="shared" ca="1" si="218"/>
        <v>0</v>
      </c>
      <c r="AY267" s="125">
        <f t="shared" ca="1" si="218"/>
        <v>0</v>
      </c>
      <c r="AZ267" s="125">
        <f t="shared" ca="1" si="218"/>
        <v>0</v>
      </c>
      <c r="BA267" s="125">
        <f t="shared" ca="1" si="218"/>
        <v>0</v>
      </c>
      <c r="BB267" s="125">
        <f t="shared" ca="1" si="218"/>
        <v>0</v>
      </c>
      <c r="BC267" s="125">
        <f t="shared" ca="1" si="218"/>
        <v>0</v>
      </c>
      <c r="BD267" s="125">
        <f t="shared" ca="1" si="218"/>
        <v>0</v>
      </c>
      <c r="BE267" s="125">
        <f t="shared" ca="1" si="218"/>
        <v>0</v>
      </c>
      <c r="BF267" s="125">
        <f t="shared" ca="1" si="218"/>
        <v>0</v>
      </c>
      <c r="BG267" s="125">
        <f t="shared" ca="1" si="218"/>
        <v>0</v>
      </c>
      <c r="BH267" s="125">
        <f t="shared" ca="1" si="218"/>
        <v>0</v>
      </c>
    </row>
    <row r="268" spans="1:60">
      <c r="A268" s="104"/>
      <c r="B268" s="104"/>
      <c r="C268" s="104">
        <v>147</v>
      </c>
      <c r="D268" s="104"/>
      <c r="E268" s="104" t="str">
        <f ca="1">OFFSET('Impact Inputs'!A$6,C268,0)</f>
        <v>Impact 50</v>
      </c>
      <c r="F268" s="104" t="str">
        <f ca="1">OFFSET('Impact Inputs'!C$6,C268,0)</f>
        <v>-</v>
      </c>
      <c r="G268" s="104"/>
      <c r="H268" s="104"/>
      <c r="I268" s="104"/>
      <c r="J268" s="104"/>
      <c r="K268" s="125">
        <f t="shared" ca="1" si="209"/>
        <v>0</v>
      </c>
      <c r="L268" s="125">
        <f t="shared" ca="1" si="218"/>
        <v>0</v>
      </c>
      <c r="M268" s="125">
        <f t="shared" ca="1" si="218"/>
        <v>0</v>
      </c>
      <c r="N268" s="125">
        <f t="shared" ca="1" si="218"/>
        <v>0</v>
      </c>
      <c r="O268" s="125">
        <f t="shared" ca="1" si="218"/>
        <v>0</v>
      </c>
      <c r="P268" s="125">
        <f t="shared" ca="1" si="218"/>
        <v>0</v>
      </c>
      <c r="Q268" s="125">
        <f t="shared" ca="1" si="218"/>
        <v>0</v>
      </c>
      <c r="R268" s="125">
        <f t="shared" ca="1" si="218"/>
        <v>0</v>
      </c>
      <c r="S268" s="125">
        <f t="shared" ca="1" si="218"/>
        <v>0</v>
      </c>
      <c r="T268" s="125">
        <f t="shared" ca="1" si="218"/>
        <v>0</v>
      </c>
      <c r="U268" s="125">
        <f t="shared" ca="1" si="218"/>
        <v>0</v>
      </c>
      <c r="V268" s="125">
        <f t="shared" ca="1" si="218"/>
        <v>0</v>
      </c>
      <c r="W268" s="125">
        <f t="shared" ca="1" si="218"/>
        <v>0</v>
      </c>
      <c r="X268" s="125">
        <f t="shared" ca="1" si="218"/>
        <v>0</v>
      </c>
      <c r="Y268" s="125">
        <f t="shared" ca="1" si="218"/>
        <v>0</v>
      </c>
      <c r="Z268" s="125">
        <f t="shared" ca="1" si="218"/>
        <v>0</v>
      </c>
      <c r="AA268" s="125">
        <f t="shared" ca="1" si="218"/>
        <v>0</v>
      </c>
      <c r="AB268" s="125">
        <f t="shared" ca="1" si="218"/>
        <v>0</v>
      </c>
      <c r="AC268" s="125">
        <f t="shared" ca="1" si="218"/>
        <v>0</v>
      </c>
      <c r="AD268" s="125">
        <f t="shared" ca="1" si="218"/>
        <v>0</v>
      </c>
      <c r="AE268" s="125">
        <f t="shared" ca="1" si="218"/>
        <v>0</v>
      </c>
      <c r="AF268" s="125">
        <f t="shared" ca="1" si="218"/>
        <v>0</v>
      </c>
      <c r="AG268" s="125">
        <f t="shared" ca="1" si="218"/>
        <v>0</v>
      </c>
      <c r="AH268" s="125">
        <f t="shared" ca="1" si="218"/>
        <v>0</v>
      </c>
      <c r="AI268" s="125">
        <f t="shared" ca="1" si="218"/>
        <v>0</v>
      </c>
      <c r="AJ268" s="125">
        <f t="shared" ca="1" si="218"/>
        <v>0</v>
      </c>
      <c r="AK268" s="125">
        <f t="shared" ca="1" si="218"/>
        <v>0</v>
      </c>
      <c r="AL268" s="125">
        <f t="shared" ca="1" si="218"/>
        <v>0</v>
      </c>
      <c r="AM268" s="125">
        <f t="shared" ca="1" si="218"/>
        <v>0</v>
      </c>
      <c r="AN268" s="125">
        <f t="shared" ca="1" si="218"/>
        <v>0</v>
      </c>
      <c r="AO268" s="125">
        <f t="shared" ca="1" si="218"/>
        <v>0</v>
      </c>
      <c r="AP268" s="125">
        <f t="shared" ca="1" si="218"/>
        <v>0</v>
      </c>
      <c r="AQ268" s="125">
        <f t="shared" ca="1" si="218"/>
        <v>0</v>
      </c>
      <c r="AR268" s="125">
        <f t="shared" ca="1" si="218"/>
        <v>0</v>
      </c>
      <c r="AS268" s="125">
        <f t="shared" ca="1" si="218"/>
        <v>0</v>
      </c>
      <c r="AT268" s="125">
        <f t="shared" ca="1" si="218"/>
        <v>0</v>
      </c>
      <c r="AU268" s="125">
        <f t="shared" ca="1" si="218"/>
        <v>0</v>
      </c>
      <c r="AV268" s="125">
        <f t="shared" ca="1" si="218"/>
        <v>0</v>
      </c>
      <c r="AW268" s="125">
        <f t="shared" ca="1" si="218"/>
        <v>0</v>
      </c>
      <c r="AX268" s="125">
        <f t="shared" ca="1" si="218"/>
        <v>0</v>
      </c>
      <c r="AY268" s="125">
        <f t="shared" ca="1" si="218"/>
        <v>0</v>
      </c>
      <c r="AZ268" s="125">
        <f t="shared" ca="1" si="218"/>
        <v>0</v>
      </c>
      <c r="BA268" s="125">
        <f t="shared" ca="1" si="218"/>
        <v>0</v>
      </c>
      <c r="BB268" s="125">
        <f t="shared" ca="1" si="218"/>
        <v>0</v>
      </c>
      <c r="BC268" s="125">
        <f t="shared" ca="1" si="218"/>
        <v>0</v>
      </c>
      <c r="BD268" s="125">
        <f t="shared" ca="1" si="218"/>
        <v>0</v>
      </c>
      <c r="BE268" s="125">
        <f t="shared" ca="1" si="218"/>
        <v>0</v>
      </c>
      <c r="BF268" s="125">
        <f t="shared" ca="1" si="218"/>
        <v>0</v>
      </c>
      <c r="BG268" s="125">
        <f t="shared" ca="1" si="218"/>
        <v>0</v>
      </c>
      <c r="BH268" s="125">
        <f t="shared" ca="1" si="218"/>
        <v>0</v>
      </c>
    </row>
    <row r="269" spans="1:60">
      <c r="A269" s="104"/>
      <c r="B269" s="104"/>
      <c r="C269" s="104"/>
      <c r="D269" s="104"/>
      <c r="E269" s="104"/>
      <c r="F269" s="104"/>
      <c r="G269" s="104"/>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row>
    <row r="270" spans="1:60" ht="15">
      <c r="A270" s="104"/>
      <c r="B270" s="104"/>
      <c r="C270" s="104"/>
      <c r="D270" s="124" t="s">
        <v>304</v>
      </c>
      <c r="E270" s="104"/>
      <c r="F270" s="124" t="s">
        <v>74</v>
      </c>
      <c r="G270" s="134"/>
      <c r="H270" s="23" t="s">
        <v>106</v>
      </c>
      <c r="I270" s="23" t="s">
        <v>105</v>
      </c>
      <c r="J270" s="23" t="str">
        <f>'Primary inputs Alt'!$C$17&amp;"-Year NPV"</f>
        <v>50-Year NPV</v>
      </c>
      <c r="K270" s="182">
        <f>K218</f>
        <v>2017</v>
      </c>
      <c r="L270" s="182">
        <f t="shared" ref="L270:BH270" si="219">L218</f>
        <v>2018</v>
      </c>
      <c r="M270" s="182">
        <f t="shared" si="219"/>
        <v>2019</v>
      </c>
      <c r="N270" s="182">
        <f t="shared" si="219"/>
        <v>2020</v>
      </c>
      <c r="O270" s="182">
        <f t="shared" si="219"/>
        <v>2021</v>
      </c>
      <c r="P270" s="182">
        <f t="shared" si="219"/>
        <v>2022</v>
      </c>
      <c r="Q270" s="182">
        <f t="shared" si="219"/>
        <v>2023</v>
      </c>
      <c r="R270" s="182">
        <f t="shared" si="219"/>
        <v>2024</v>
      </c>
      <c r="S270" s="182">
        <f t="shared" si="219"/>
        <v>2025</v>
      </c>
      <c r="T270" s="182">
        <f t="shared" si="219"/>
        <v>2026</v>
      </c>
      <c r="U270" s="182">
        <f t="shared" si="219"/>
        <v>2027</v>
      </c>
      <c r="V270" s="182">
        <f t="shared" si="219"/>
        <v>2028</v>
      </c>
      <c r="W270" s="182">
        <f t="shared" si="219"/>
        <v>2029</v>
      </c>
      <c r="X270" s="182">
        <f t="shared" si="219"/>
        <v>2030</v>
      </c>
      <c r="Y270" s="182">
        <f t="shared" si="219"/>
        <v>2031</v>
      </c>
      <c r="Z270" s="182">
        <f t="shared" si="219"/>
        <v>2032</v>
      </c>
      <c r="AA270" s="182">
        <f t="shared" si="219"/>
        <v>2033</v>
      </c>
      <c r="AB270" s="182">
        <f t="shared" si="219"/>
        <v>2034</v>
      </c>
      <c r="AC270" s="182">
        <f t="shared" si="219"/>
        <v>2035</v>
      </c>
      <c r="AD270" s="182">
        <f t="shared" si="219"/>
        <v>2036</v>
      </c>
      <c r="AE270" s="182">
        <f t="shared" si="219"/>
        <v>2037</v>
      </c>
      <c r="AF270" s="182">
        <f t="shared" si="219"/>
        <v>2038</v>
      </c>
      <c r="AG270" s="182">
        <f t="shared" si="219"/>
        <v>2039</v>
      </c>
      <c r="AH270" s="182">
        <f t="shared" si="219"/>
        <v>2040</v>
      </c>
      <c r="AI270" s="182">
        <f t="shared" si="219"/>
        <v>2041</v>
      </c>
      <c r="AJ270" s="182">
        <f t="shared" si="219"/>
        <v>2042</v>
      </c>
      <c r="AK270" s="182">
        <f t="shared" si="219"/>
        <v>2043</v>
      </c>
      <c r="AL270" s="182">
        <f t="shared" si="219"/>
        <v>2044</v>
      </c>
      <c r="AM270" s="182">
        <f t="shared" si="219"/>
        <v>2045</v>
      </c>
      <c r="AN270" s="182">
        <f t="shared" si="219"/>
        <v>2046</v>
      </c>
      <c r="AO270" s="182">
        <f t="shared" si="219"/>
        <v>2047</v>
      </c>
      <c r="AP270" s="182">
        <f t="shared" si="219"/>
        <v>2048</v>
      </c>
      <c r="AQ270" s="182">
        <f t="shared" si="219"/>
        <v>2049</v>
      </c>
      <c r="AR270" s="182">
        <f t="shared" si="219"/>
        <v>2050</v>
      </c>
      <c r="AS270" s="182">
        <f t="shared" si="219"/>
        <v>2051</v>
      </c>
      <c r="AT270" s="182">
        <f t="shared" si="219"/>
        <v>2052</v>
      </c>
      <c r="AU270" s="182">
        <f t="shared" si="219"/>
        <v>2053</v>
      </c>
      <c r="AV270" s="182">
        <f t="shared" si="219"/>
        <v>2054</v>
      </c>
      <c r="AW270" s="182">
        <f t="shared" si="219"/>
        <v>2055</v>
      </c>
      <c r="AX270" s="182">
        <f t="shared" si="219"/>
        <v>2056</v>
      </c>
      <c r="AY270" s="182">
        <f t="shared" si="219"/>
        <v>2057</v>
      </c>
      <c r="AZ270" s="182">
        <f t="shared" si="219"/>
        <v>2058</v>
      </c>
      <c r="BA270" s="182">
        <f t="shared" si="219"/>
        <v>2059</v>
      </c>
      <c r="BB270" s="182">
        <f t="shared" si="219"/>
        <v>2060</v>
      </c>
      <c r="BC270" s="182">
        <f t="shared" si="219"/>
        <v>2061</v>
      </c>
      <c r="BD270" s="182">
        <f t="shared" si="219"/>
        <v>2062</v>
      </c>
      <c r="BE270" s="182">
        <f t="shared" si="219"/>
        <v>2063</v>
      </c>
      <c r="BF270" s="182">
        <f t="shared" si="219"/>
        <v>2064</v>
      </c>
      <c r="BG270" s="182">
        <f t="shared" si="219"/>
        <v>2065</v>
      </c>
      <c r="BH270" s="182">
        <f t="shared" si="219"/>
        <v>2066</v>
      </c>
    </row>
    <row r="271" spans="1:60">
      <c r="A271" s="104"/>
      <c r="B271" s="104"/>
      <c r="C271" s="104">
        <v>0</v>
      </c>
      <c r="D271" s="104"/>
      <c r="E271" s="104" t="str">
        <f ca="1">OFFSET('Impact Inputs'!A$6,C271,0)</f>
        <v>Impact 1</v>
      </c>
      <c r="F271" s="104" t="str">
        <f ca="1">OFFSET('Impact Inputs'!C$6,C271,0)</f>
        <v>Efficiency gain - maximised overheads/capacity/resources</v>
      </c>
      <c r="G271" s="104"/>
      <c r="H271" s="125">
        <f ca="1">SUM(K271:O271)</f>
        <v>15703354.406841978</v>
      </c>
      <c r="I271" s="125">
        <f ca="1">SUM(K271:T271)</f>
        <v>15703354.406841978</v>
      </c>
      <c r="J271" s="125">
        <f ca="1">SUM(K271:BH271)</f>
        <v>15703354.406841978</v>
      </c>
      <c r="K271" s="125">
        <f ca="1">K219*K$3</f>
        <v>0</v>
      </c>
      <c r="L271" s="125">
        <f t="shared" ref="L271:BH276" ca="1" si="220">L219*L$3</f>
        <v>1697158.8617727463</v>
      </c>
      <c r="M271" s="125">
        <f t="shared" ca="1" si="220"/>
        <v>3263767.0418706657</v>
      </c>
      <c r="N271" s="125">
        <f t="shared" ca="1" si="220"/>
        <v>4707356.310390383</v>
      </c>
      <c r="O271" s="125">
        <f t="shared" ca="1" si="220"/>
        <v>6035072.1928081838</v>
      </c>
      <c r="P271" s="125">
        <f t="shared" ca="1" si="220"/>
        <v>0</v>
      </c>
      <c r="Q271" s="125">
        <f t="shared" ca="1" si="220"/>
        <v>0</v>
      </c>
      <c r="R271" s="125">
        <f t="shared" ca="1" si="220"/>
        <v>0</v>
      </c>
      <c r="S271" s="125">
        <f t="shared" ca="1" si="220"/>
        <v>0</v>
      </c>
      <c r="T271" s="125">
        <f t="shared" ca="1" si="220"/>
        <v>0</v>
      </c>
      <c r="U271" s="125">
        <f t="shared" ca="1" si="220"/>
        <v>0</v>
      </c>
      <c r="V271" s="125">
        <f t="shared" ca="1" si="220"/>
        <v>0</v>
      </c>
      <c r="W271" s="125">
        <f t="shared" ca="1" si="220"/>
        <v>0</v>
      </c>
      <c r="X271" s="125">
        <f t="shared" ca="1" si="220"/>
        <v>0</v>
      </c>
      <c r="Y271" s="125">
        <f t="shared" ca="1" si="220"/>
        <v>0</v>
      </c>
      <c r="Z271" s="125">
        <f t="shared" ca="1" si="220"/>
        <v>0</v>
      </c>
      <c r="AA271" s="125">
        <f t="shared" ca="1" si="220"/>
        <v>0</v>
      </c>
      <c r="AB271" s="125">
        <f t="shared" ca="1" si="220"/>
        <v>0</v>
      </c>
      <c r="AC271" s="125">
        <f t="shared" ca="1" si="220"/>
        <v>0</v>
      </c>
      <c r="AD271" s="125">
        <f t="shared" ca="1" si="220"/>
        <v>0</v>
      </c>
      <c r="AE271" s="125">
        <f t="shared" ca="1" si="220"/>
        <v>0</v>
      </c>
      <c r="AF271" s="125">
        <f t="shared" ca="1" si="220"/>
        <v>0</v>
      </c>
      <c r="AG271" s="125">
        <f t="shared" ca="1" si="220"/>
        <v>0</v>
      </c>
      <c r="AH271" s="125">
        <f t="shared" ca="1" si="220"/>
        <v>0</v>
      </c>
      <c r="AI271" s="125">
        <f t="shared" ca="1" si="220"/>
        <v>0</v>
      </c>
      <c r="AJ271" s="125">
        <f t="shared" ca="1" si="220"/>
        <v>0</v>
      </c>
      <c r="AK271" s="125">
        <f t="shared" ca="1" si="220"/>
        <v>0</v>
      </c>
      <c r="AL271" s="125">
        <f t="shared" ca="1" si="220"/>
        <v>0</v>
      </c>
      <c r="AM271" s="125">
        <f t="shared" ca="1" si="220"/>
        <v>0</v>
      </c>
      <c r="AN271" s="125">
        <f t="shared" ca="1" si="220"/>
        <v>0</v>
      </c>
      <c r="AO271" s="125">
        <f t="shared" ca="1" si="220"/>
        <v>0</v>
      </c>
      <c r="AP271" s="125">
        <f t="shared" ca="1" si="220"/>
        <v>0</v>
      </c>
      <c r="AQ271" s="125">
        <f t="shared" ca="1" si="220"/>
        <v>0</v>
      </c>
      <c r="AR271" s="125">
        <f t="shared" ca="1" si="220"/>
        <v>0</v>
      </c>
      <c r="AS271" s="125">
        <f t="shared" ca="1" si="220"/>
        <v>0</v>
      </c>
      <c r="AT271" s="125">
        <f t="shared" ca="1" si="220"/>
        <v>0</v>
      </c>
      <c r="AU271" s="125">
        <f t="shared" ca="1" si="220"/>
        <v>0</v>
      </c>
      <c r="AV271" s="125">
        <f t="shared" ca="1" si="220"/>
        <v>0</v>
      </c>
      <c r="AW271" s="125">
        <f t="shared" ca="1" si="220"/>
        <v>0</v>
      </c>
      <c r="AX271" s="125">
        <f t="shared" ca="1" si="220"/>
        <v>0</v>
      </c>
      <c r="AY271" s="125">
        <f t="shared" ca="1" si="220"/>
        <v>0</v>
      </c>
      <c r="AZ271" s="125">
        <f t="shared" ca="1" si="220"/>
        <v>0</v>
      </c>
      <c r="BA271" s="125">
        <f t="shared" ca="1" si="220"/>
        <v>0</v>
      </c>
      <c r="BB271" s="125">
        <f t="shared" ca="1" si="220"/>
        <v>0</v>
      </c>
      <c r="BC271" s="125">
        <f t="shared" ca="1" si="220"/>
        <v>0</v>
      </c>
      <c r="BD271" s="125">
        <f t="shared" ca="1" si="220"/>
        <v>0</v>
      </c>
      <c r="BE271" s="125">
        <f t="shared" ca="1" si="220"/>
        <v>0</v>
      </c>
      <c r="BF271" s="125">
        <f t="shared" ca="1" si="220"/>
        <v>0</v>
      </c>
      <c r="BG271" s="125">
        <f t="shared" ca="1" si="220"/>
        <v>0</v>
      </c>
      <c r="BH271" s="125">
        <f t="shared" ca="1" si="220"/>
        <v>0</v>
      </c>
    </row>
    <row r="272" spans="1:60">
      <c r="A272" s="104"/>
      <c r="B272" s="104"/>
      <c r="C272" s="104">
        <v>3</v>
      </c>
      <c r="D272" s="104"/>
      <c r="E272" s="104" t="str">
        <f ca="1">OFFSET('Impact Inputs'!A$6,C272,0)</f>
        <v>Impact 2</v>
      </c>
      <c r="F272" s="104" t="str">
        <f ca="1">OFFSET('Impact Inputs'!C$6,C272,0)</f>
        <v>Quality-adjusted life year (QALY) gained</v>
      </c>
      <c r="G272" s="104"/>
      <c r="H272" s="125">
        <f t="shared" ref="H272:H320" ca="1" si="221">SUM(K272:O272)</f>
        <v>437593053.03495896</v>
      </c>
      <c r="I272" s="125">
        <f t="shared" ref="I272:I320" ca="1" si="222">SUM(K272:T272)</f>
        <v>670317864.67852306</v>
      </c>
      <c r="J272" s="125">
        <f t="shared" ref="J272:J320" ca="1" si="223">SUM(K272:BH272)</f>
        <v>670317864.67852306</v>
      </c>
      <c r="K272" s="125">
        <f t="shared" ref="K272:Z320" ca="1" si="224">K220*K$3</f>
        <v>0</v>
      </c>
      <c r="L272" s="125">
        <f t="shared" ca="1" si="224"/>
        <v>25101535.243496072</v>
      </c>
      <c r="M272" s="125">
        <f t="shared" ca="1" si="224"/>
        <v>72408274.74085404</v>
      </c>
      <c r="N272" s="125">
        <f t="shared" ca="1" si="224"/>
        <v>139246682.19395006</v>
      </c>
      <c r="O272" s="125">
        <f t="shared" ca="1" si="224"/>
        <v>200836560.85665879</v>
      </c>
      <c r="P272" s="125">
        <f t="shared" ca="1" si="224"/>
        <v>150198282.69194564</v>
      </c>
      <c r="Q272" s="125">
        <f t="shared" ca="1" si="224"/>
        <v>82526528.951618493</v>
      </c>
      <c r="R272" s="125">
        <f t="shared" ca="1" si="224"/>
        <v>0</v>
      </c>
      <c r="S272" s="125">
        <f t="shared" ca="1" si="224"/>
        <v>0</v>
      </c>
      <c r="T272" s="125">
        <f t="shared" ca="1" si="224"/>
        <v>0</v>
      </c>
      <c r="U272" s="125">
        <f t="shared" ca="1" si="224"/>
        <v>0</v>
      </c>
      <c r="V272" s="125">
        <f t="shared" ca="1" si="224"/>
        <v>0</v>
      </c>
      <c r="W272" s="125">
        <f t="shared" ca="1" si="224"/>
        <v>0</v>
      </c>
      <c r="X272" s="125">
        <f t="shared" ca="1" si="224"/>
        <v>0</v>
      </c>
      <c r="Y272" s="125">
        <f t="shared" ca="1" si="224"/>
        <v>0</v>
      </c>
      <c r="Z272" s="125">
        <f t="shared" ca="1" si="224"/>
        <v>0</v>
      </c>
      <c r="AA272" s="125">
        <f t="shared" ca="1" si="220"/>
        <v>0</v>
      </c>
      <c r="AB272" s="125">
        <f t="shared" ca="1" si="220"/>
        <v>0</v>
      </c>
      <c r="AC272" s="125">
        <f t="shared" ca="1" si="220"/>
        <v>0</v>
      </c>
      <c r="AD272" s="125">
        <f t="shared" ca="1" si="220"/>
        <v>0</v>
      </c>
      <c r="AE272" s="125">
        <f t="shared" ca="1" si="220"/>
        <v>0</v>
      </c>
      <c r="AF272" s="125">
        <f t="shared" ca="1" si="220"/>
        <v>0</v>
      </c>
      <c r="AG272" s="125">
        <f t="shared" ca="1" si="220"/>
        <v>0</v>
      </c>
      <c r="AH272" s="125">
        <f t="shared" ca="1" si="220"/>
        <v>0</v>
      </c>
      <c r="AI272" s="125">
        <f t="shared" ca="1" si="220"/>
        <v>0</v>
      </c>
      <c r="AJ272" s="125">
        <f t="shared" ca="1" si="220"/>
        <v>0</v>
      </c>
      <c r="AK272" s="125">
        <f t="shared" ca="1" si="220"/>
        <v>0</v>
      </c>
      <c r="AL272" s="125">
        <f t="shared" ca="1" si="220"/>
        <v>0</v>
      </c>
      <c r="AM272" s="125">
        <f t="shared" ca="1" si="220"/>
        <v>0</v>
      </c>
      <c r="AN272" s="125">
        <f t="shared" ca="1" si="220"/>
        <v>0</v>
      </c>
      <c r="AO272" s="125">
        <f t="shared" ca="1" si="220"/>
        <v>0</v>
      </c>
      <c r="AP272" s="125">
        <f t="shared" ca="1" si="220"/>
        <v>0</v>
      </c>
      <c r="AQ272" s="125">
        <f t="shared" ca="1" si="220"/>
        <v>0</v>
      </c>
      <c r="AR272" s="125">
        <f t="shared" ca="1" si="220"/>
        <v>0</v>
      </c>
      <c r="AS272" s="125">
        <f t="shared" ca="1" si="220"/>
        <v>0</v>
      </c>
      <c r="AT272" s="125">
        <f t="shared" ca="1" si="220"/>
        <v>0</v>
      </c>
      <c r="AU272" s="125">
        <f t="shared" ca="1" si="220"/>
        <v>0</v>
      </c>
      <c r="AV272" s="125">
        <f t="shared" ca="1" si="220"/>
        <v>0</v>
      </c>
      <c r="AW272" s="125">
        <f t="shared" ca="1" si="220"/>
        <v>0</v>
      </c>
      <c r="AX272" s="125">
        <f t="shared" ca="1" si="220"/>
        <v>0</v>
      </c>
      <c r="AY272" s="125">
        <f t="shared" ca="1" si="220"/>
        <v>0</v>
      </c>
      <c r="AZ272" s="125">
        <f t="shared" ca="1" si="220"/>
        <v>0</v>
      </c>
      <c r="BA272" s="125">
        <f t="shared" ca="1" si="220"/>
        <v>0</v>
      </c>
      <c r="BB272" s="125">
        <f t="shared" ca="1" si="220"/>
        <v>0</v>
      </c>
      <c r="BC272" s="125">
        <f t="shared" ca="1" si="220"/>
        <v>0</v>
      </c>
      <c r="BD272" s="125">
        <f t="shared" ca="1" si="220"/>
        <v>0</v>
      </c>
      <c r="BE272" s="125">
        <f t="shared" ca="1" si="220"/>
        <v>0</v>
      </c>
      <c r="BF272" s="125">
        <f t="shared" ca="1" si="220"/>
        <v>0</v>
      </c>
      <c r="BG272" s="125">
        <f t="shared" ca="1" si="220"/>
        <v>0</v>
      </c>
      <c r="BH272" s="125">
        <f t="shared" ca="1" si="220"/>
        <v>0</v>
      </c>
    </row>
    <row r="273" spans="1:60" ht="15">
      <c r="A273" s="104"/>
      <c r="B273" s="104"/>
      <c r="C273" s="104">
        <v>6</v>
      </c>
      <c r="D273" s="104"/>
      <c r="E273" s="104" t="str">
        <f ca="1">OFFSET('Impact Inputs'!A$6,C273,0)</f>
        <v>Impact 3</v>
      </c>
      <c r="F273" s="104" t="str">
        <f ca="1">OFFSET('Impact Inputs'!C$6,C273,0)</f>
        <v>Tax income: Average annual income - Total</v>
      </c>
      <c r="G273" s="134"/>
      <c r="H273" s="125">
        <f t="shared" ca="1" si="221"/>
        <v>9166084.1976738665</v>
      </c>
      <c r="I273" s="125">
        <f t="shared" ca="1" si="222"/>
        <v>28965426.059423421</v>
      </c>
      <c r="J273" s="125">
        <f t="shared" ca="1" si="223"/>
        <v>65425358.297035411</v>
      </c>
      <c r="K273" s="125">
        <f t="shared" ca="1" si="224"/>
        <v>0</v>
      </c>
      <c r="L273" s="125">
        <f t="shared" ca="1" si="220"/>
        <v>500279.778211436</v>
      </c>
      <c r="M273" s="125">
        <f t="shared" ca="1" si="220"/>
        <v>1443114.7448406809</v>
      </c>
      <c r="N273" s="125">
        <f t="shared" ca="1" si="220"/>
        <v>2775220.6631551553</v>
      </c>
      <c r="O273" s="125">
        <f t="shared" ca="1" si="220"/>
        <v>4447469.0114665944</v>
      </c>
      <c r="P273" s="125">
        <f t="shared" ca="1" si="220"/>
        <v>4276412.5110255713</v>
      </c>
      <c r="Q273" s="125">
        <f t="shared" ca="1" si="220"/>
        <v>4111935.1067553572</v>
      </c>
      <c r="R273" s="125">
        <f t="shared" ca="1" si="220"/>
        <v>3953783.7564955358</v>
      </c>
      <c r="S273" s="125">
        <f t="shared" ca="1" si="220"/>
        <v>3801715.1504764766</v>
      </c>
      <c r="T273" s="125">
        <f t="shared" ca="1" si="220"/>
        <v>3655495.3369966121</v>
      </c>
      <c r="U273" s="125">
        <f t="shared" ca="1" si="220"/>
        <v>3514899.362496742</v>
      </c>
      <c r="V273" s="125">
        <f t="shared" ca="1" si="220"/>
        <v>3379710.9254776365</v>
      </c>
      <c r="W273" s="125">
        <f t="shared" ca="1" si="220"/>
        <v>3249722.0437284964</v>
      </c>
      <c r="X273" s="125">
        <f t="shared" ca="1" si="220"/>
        <v>3124732.7343543232</v>
      </c>
      <c r="Y273" s="125">
        <f t="shared" ca="1" si="220"/>
        <v>3004550.7061099266</v>
      </c>
      <c r="Z273" s="125">
        <f t="shared" ca="1" si="220"/>
        <v>2888991.063567237</v>
      </c>
      <c r="AA273" s="125">
        <f t="shared" ca="1" si="220"/>
        <v>2777876.0226608044</v>
      </c>
      <c r="AB273" s="125">
        <f t="shared" ca="1" si="220"/>
        <v>2671034.6371738506</v>
      </c>
      <c r="AC273" s="125">
        <f t="shared" ca="1" si="220"/>
        <v>2568302.5357440873</v>
      </c>
      <c r="AD273" s="125">
        <f t="shared" ca="1" si="220"/>
        <v>2469521.6689846991</v>
      </c>
      <c r="AE273" s="125">
        <f t="shared" ca="1" si="220"/>
        <v>2374540.066331441</v>
      </c>
      <c r="AF273" s="125">
        <f t="shared" ca="1" si="220"/>
        <v>2054890.4420175934</v>
      </c>
      <c r="AG273" s="125">
        <f t="shared" ca="1" si="220"/>
        <v>1536777.0399704222</v>
      </c>
      <c r="AH273" s="125">
        <f t="shared" ca="1" si="220"/>
        <v>844382.98899473739</v>
      </c>
      <c r="AI273" s="125">
        <f t="shared" ca="1" si="220"/>
        <v>0</v>
      </c>
      <c r="AJ273" s="125">
        <f t="shared" ca="1" si="220"/>
        <v>0</v>
      </c>
      <c r="AK273" s="125">
        <f t="shared" ca="1" si="220"/>
        <v>0</v>
      </c>
      <c r="AL273" s="125">
        <f t="shared" ca="1" si="220"/>
        <v>0</v>
      </c>
      <c r="AM273" s="125">
        <f t="shared" ca="1" si="220"/>
        <v>0</v>
      </c>
      <c r="AN273" s="125">
        <f t="shared" ca="1" si="220"/>
        <v>0</v>
      </c>
      <c r="AO273" s="125">
        <f t="shared" ca="1" si="220"/>
        <v>0</v>
      </c>
      <c r="AP273" s="125">
        <f t="shared" ca="1" si="220"/>
        <v>0</v>
      </c>
      <c r="AQ273" s="125">
        <f t="shared" ca="1" si="220"/>
        <v>0</v>
      </c>
      <c r="AR273" s="125">
        <f t="shared" ca="1" si="220"/>
        <v>0</v>
      </c>
      <c r="AS273" s="125">
        <f t="shared" ca="1" si="220"/>
        <v>0</v>
      </c>
      <c r="AT273" s="125">
        <f t="shared" ca="1" si="220"/>
        <v>0</v>
      </c>
      <c r="AU273" s="125">
        <f t="shared" ca="1" si="220"/>
        <v>0</v>
      </c>
      <c r="AV273" s="125">
        <f t="shared" ca="1" si="220"/>
        <v>0</v>
      </c>
      <c r="AW273" s="125">
        <f t="shared" ca="1" si="220"/>
        <v>0</v>
      </c>
      <c r="AX273" s="125">
        <f t="shared" ca="1" si="220"/>
        <v>0</v>
      </c>
      <c r="AY273" s="125">
        <f t="shared" ca="1" si="220"/>
        <v>0</v>
      </c>
      <c r="AZ273" s="125">
        <f t="shared" ca="1" si="220"/>
        <v>0</v>
      </c>
      <c r="BA273" s="125">
        <f t="shared" ca="1" si="220"/>
        <v>0</v>
      </c>
      <c r="BB273" s="125">
        <f t="shared" ca="1" si="220"/>
        <v>0</v>
      </c>
      <c r="BC273" s="125">
        <f t="shared" ca="1" si="220"/>
        <v>0</v>
      </c>
      <c r="BD273" s="125">
        <f t="shared" ca="1" si="220"/>
        <v>0</v>
      </c>
      <c r="BE273" s="125">
        <f t="shared" ca="1" si="220"/>
        <v>0</v>
      </c>
      <c r="BF273" s="125">
        <f t="shared" ca="1" si="220"/>
        <v>0</v>
      </c>
      <c r="BG273" s="125">
        <f t="shared" ca="1" si="220"/>
        <v>0</v>
      </c>
      <c r="BH273" s="125">
        <f t="shared" ca="1" si="220"/>
        <v>0</v>
      </c>
    </row>
    <row r="274" spans="1:60">
      <c r="A274" s="104"/>
      <c r="B274" s="104"/>
      <c r="C274" s="106">
        <v>9</v>
      </c>
      <c r="D274" s="104"/>
      <c r="E274" s="104" t="str">
        <f ca="1">OFFSET('Impact Inputs'!A$6,C274,0)</f>
        <v>Impact 4</v>
      </c>
      <c r="F274" s="104" t="str">
        <f ca="1">OFFSET('Impact Inputs'!C$6,C274,0)</f>
        <v>Average annual income - Total</v>
      </c>
      <c r="G274" s="104"/>
      <c r="H274" s="125">
        <f t="shared" ca="1" si="221"/>
        <v>50623284.835932091</v>
      </c>
      <c r="I274" s="125">
        <f t="shared" ca="1" si="222"/>
        <v>159972893.78734273</v>
      </c>
      <c r="J274" s="125">
        <f t="shared" ca="1" si="223"/>
        <v>361337129.04407483</v>
      </c>
      <c r="K274" s="125">
        <f t="shared" ca="1" si="224"/>
        <v>0</v>
      </c>
      <c r="L274" s="125">
        <f t="shared" ca="1" si="220"/>
        <v>2762990.7345256051</v>
      </c>
      <c r="M274" s="125">
        <f t="shared" ca="1" si="220"/>
        <v>7970165.5803623218</v>
      </c>
      <c r="N274" s="125">
        <f t="shared" ca="1" si="220"/>
        <v>15327241.500696773</v>
      </c>
      <c r="O274" s="125">
        <f t="shared" ca="1" si="220"/>
        <v>24562887.020347394</v>
      </c>
      <c r="P274" s="125">
        <f t="shared" ca="1" si="220"/>
        <v>23618160.596487876</v>
      </c>
      <c r="Q274" s="125">
        <f t="shared" ca="1" si="220"/>
        <v>22709769.804315269</v>
      </c>
      <c r="R274" s="125">
        <f t="shared" ca="1" si="220"/>
        <v>21836317.119533911</v>
      </c>
      <c r="S274" s="125">
        <f t="shared" ca="1" si="220"/>
        <v>20996458.768782608</v>
      </c>
      <c r="T274" s="125">
        <f t="shared" ca="1" si="220"/>
        <v>20188902.662290968</v>
      </c>
      <c r="U274" s="125">
        <f t="shared" ca="1" si="220"/>
        <v>19412406.406049006</v>
      </c>
      <c r="V274" s="125">
        <f t="shared" ca="1" si="220"/>
        <v>18665775.390431736</v>
      </c>
      <c r="W274" s="125">
        <f t="shared" ca="1" si="220"/>
        <v>17947860.952338208</v>
      </c>
      <c r="X274" s="125">
        <f t="shared" ca="1" si="220"/>
        <v>17257558.608017504</v>
      </c>
      <c r="Y274" s="125">
        <f t="shared" ca="1" si="220"/>
        <v>16593806.353862986</v>
      </c>
      <c r="Z274" s="125">
        <f t="shared" ca="1" si="220"/>
        <v>15955583.032560565</v>
      </c>
      <c r="AA274" s="125">
        <f t="shared" ca="1" si="220"/>
        <v>15341906.762077464</v>
      </c>
      <c r="AB274" s="125">
        <f t="shared" ca="1" si="220"/>
        <v>14751833.425074484</v>
      </c>
      <c r="AC274" s="125">
        <f t="shared" ca="1" si="220"/>
        <v>14184455.216417773</v>
      </c>
      <c r="AD274" s="125">
        <f t="shared" ca="1" si="220"/>
        <v>13638899.24655555</v>
      </c>
      <c r="AE274" s="125">
        <f t="shared" ca="1" si="220"/>
        <v>13114326.198611105</v>
      </c>
      <c r="AF274" s="125">
        <f t="shared" ca="1" si="220"/>
        <v>11348936.133413456</v>
      </c>
      <c r="AG274" s="125">
        <f t="shared" ca="1" si="220"/>
        <v>8487452.2365271561</v>
      </c>
      <c r="AH274" s="125">
        <f t="shared" ca="1" si="220"/>
        <v>4663435.2947951406</v>
      </c>
      <c r="AI274" s="125">
        <f t="shared" ca="1" si="220"/>
        <v>0</v>
      </c>
      <c r="AJ274" s="125">
        <f t="shared" ca="1" si="220"/>
        <v>0</v>
      </c>
      <c r="AK274" s="125">
        <f t="shared" ca="1" si="220"/>
        <v>0</v>
      </c>
      <c r="AL274" s="125">
        <f t="shared" ca="1" si="220"/>
        <v>0</v>
      </c>
      <c r="AM274" s="125">
        <f t="shared" ca="1" si="220"/>
        <v>0</v>
      </c>
      <c r="AN274" s="125">
        <f t="shared" ca="1" si="220"/>
        <v>0</v>
      </c>
      <c r="AO274" s="125">
        <f t="shared" ca="1" si="220"/>
        <v>0</v>
      </c>
      <c r="AP274" s="125">
        <f t="shared" ca="1" si="220"/>
        <v>0</v>
      </c>
      <c r="AQ274" s="125">
        <f t="shared" ca="1" si="220"/>
        <v>0</v>
      </c>
      <c r="AR274" s="125">
        <f t="shared" ca="1" si="220"/>
        <v>0</v>
      </c>
      <c r="AS274" s="125">
        <f t="shared" ca="1" si="220"/>
        <v>0</v>
      </c>
      <c r="AT274" s="125">
        <f t="shared" ca="1" si="220"/>
        <v>0</v>
      </c>
      <c r="AU274" s="125">
        <f t="shared" ca="1" si="220"/>
        <v>0</v>
      </c>
      <c r="AV274" s="125">
        <f t="shared" ca="1" si="220"/>
        <v>0</v>
      </c>
      <c r="AW274" s="125">
        <f t="shared" ca="1" si="220"/>
        <v>0</v>
      </c>
      <c r="AX274" s="125">
        <f t="shared" ca="1" si="220"/>
        <v>0</v>
      </c>
      <c r="AY274" s="125">
        <f t="shared" ca="1" si="220"/>
        <v>0</v>
      </c>
      <c r="AZ274" s="125">
        <f t="shared" ca="1" si="220"/>
        <v>0</v>
      </c>
      <c r="BA274" s="125">
        <f t="shared" ca="1" si="220"/>
        <v>0</v>
      </c>
      <c r="BB274" s="125">
        <f t="shared" ca="1" si="220"/>
        <v>0</v>
      </c>
      <c r="BC274" s="125">
        <f t="shared" ca="1" si="220"/>
        <v>0</v>
      </c>
      <c r="BD274" s="125">
        <f t="shared" ca="1" si="220"/>
        <v>0</v>
      </c>
      <c r="BE274" s="125">
        <f t="shared" ca="1" si="220"/>
        <v>0</v>
      </c>
      <c r="BF274" s="125">
        <f t="shared" ca="1" si="220"/>
        <v>0</v>
      </c>
      <c r="BG274" s="125">
        <f t="shared" ca="1" si="220"/>
        <v>0</v>
      </c>
      <c r="BH274" s="125">
        <f t="shared" ca="1" si="220"/>
        <v>0</v>
      </c>
    </row>
    <row r="275" spans="1:60">
      <c r="A275" s="104"/>
      <c r="B275" s="104"/>
      <c r="C275" s="106">
        <v>12</v>
      </c>
      <c r="D275" s="104"/>
      <c r="E275" s="104" t="str">
        <f ca="1">OFFSET('Impact Inputs'!A$6,C275,0)</f>
        <v>Impact 5</v>
      </c>
      <c r="F275" s="104" t="str">
        <f ca="1">OFFSET('Impact Inputs'!C$6,C275,0)</f>
        <v>Average elective surgery</v>
      </c>
      <c r="G275" s="104"/>
      <c r="H275" s="125">
        <f t="shared" ca="1" si="221"/>
        <v>0</v>
      </c>
      <c r="I275" s="125">
        <f t="shared" ca="1" si="222"/>
        <v>0</v>
      </c>
      <c r="J275" s="125">
        <f t="shared" ca="1" si="223"/>
        <v>0</v>
      </c>
      <c r="K275" s="125">
        <f t="shared" ca="1" si="224"/>
        <v>0</v>
      </c>
      <c r="L275" s="125">
        <f t="shared" ca="1" si="220"/>
        <v>0</v>
      </c>
      <c r="M275" s="125">
        <f t="shared" ca="1" si="220"/>
        <v>0</v>
      </c>
      <c r="N275" s="125">
        <f t="shared" ca="1" si="220"/>
        <v>0</v>
      </c>
      <c r="O275" s="125">
        <f t="shared" ca="1" si="220"/>
        <v>0</v>
      </c>
      <c r="P275" s="125">
        <f t="shared" ca="1" si="220"/>
        <v>0</v>
      </c>
      <c r="Q275" s="125">
        <f t="shared" ca="1" si="220"/>
        <v>0</v>
      </c>
      <c r="R275" s="125">
        <f t="shared" ca="1" si="220"/>
        <v>0</v>
      </c>
      <c r="S275" s="125">
        <f t="shared" ca="1" si="220"/>
        <v>0</v>
      </c>
      <c r="T275" s="125">
        <f t="shared" ca="1" si="220"/>
        <v>0</v>
      </c>
      <c r="U275" s="125">
        <f t="shared" ca="1" si="220"/>
        <v>0</v>
      </c>
      <c r="V275" s="125">
        <f t="shared" ca="1" si="220"/>
        <v>0</v>
      </c>
      <c r="W275" s="125">
        <f t="shared" ca="1" si="220"/>
        <v>0</v>
      </c>
      <c r="X275" s="125">
        <f t="shared" ca="1" si="220"/>
        <v>0</v>
      </c>
      <c r="Y275" s="125">
        <f t="shared" ca="1" si="220"/>
        <v>0</v>
      </c>
      <c r="Z275" s="125">
        <f t="shared" ca="1" si="220"/>
        <v>0</v>
      </c>
      <c r="AA275" s="125">
        <f t="shared" ca="1" si="220"/>
        <v>0</v>
      </c>
      <c r="AB275" s="125">
        <f t="shared" ca="1" si="220"/>
        <v>0</v>
      </c>
      <c r="AC275" s="125">
        <f t="shared" ca="1" si="220"/>
        <v>0</v>
      </c>
      <c r="AD275" s="125">
        <f t="shared" ca="1" si="220"/>
        <v>0</v>
      </c>
      <c r="AE275" s="125">
        <f t="shared" ca="1" si="220"/>
        <v>0</v>
      </c>
      <c r="AF275" s="125">
        <f t="shared" ca="1" si="220"/>
        <v>0</v>
      </c>
      <c r="AG275" s="125">
        <f t="shared" ca="1" si="220"/>
        <v>0</v>
      </c>
      <c r="AH275" s="125">
        <f t="shared" ca="1" si="220"/>
        <v>0</v>
      </c>
      <c r="AI275" s="125">
        <f t="shared" ca="1" si="220"/>
        <v>0</v>
      </c>
      <c r="AJ275" s="125">
        <f t="shared" ca="1" si="220"/>
        <v>0</v>
      </c>
      <c r="AK275" s="125">
        <f t="shared" ca="1" si="220"/>
        <v>0</v>
      </c>
      <c r="AL275" s="125">
        <f t="shared" ca="1" si="220"/>
        <v>0</v>
      </c>
      <c r="AM275" s="125">
        <f t="shared" ca="1" si="220"/>
        <v>0</v>
      </c>
      <c r="AN275" s="125">
        <f t="shared" ca="1" si="220"/>
        <v>0</v>
      </c>
      <c r="AO275" s="125">
        <f t="shared" ca="1" si="220"/>
        <v>0</v>
      </c>
      <c r="AP275" s="125">
        <f t="shared" ca="1" si="220"/>
        <v>0</v>
      </c>
      <c r="AQ275" s="125">
        <f t="shared" ca="1" si="220"/>
        <v>0</v>
      </c>
      <c r="AR275" s="125">
        <f t="shared" ca="1" si="220"/>
        <v>0</v>
      </c>
      <c r="AS275" s="125">
        <f t="shared" ca="1" si="220"/>
        <v>0</v>
      </c>
      <c r="AT275" s="125">
        <f t="shared" ca="1" si="220"/>
        <v>0</v>
      </c>
      <c r="AU275" s="125">
        <f t="shared" ca="1" si="220"/>
        <v>0</v>
      </c>
      <c r="AV275" s="125">
        <f t="shared" ca="1" si="220"/>
        <v>0</v>
      </c>
      <c r="AW275" s="125">
        <f t="shared" ca="1" si="220"/>
        <v>0</v>
      </c>
      <c r="AX275" s="125">
        <f t="shared" ca="1" si="220"/>
        <v>0</v>
      </c>
      <c r="AY275" s="125">
        <f t="shared" ca="1" si="220"/>
        <v>0</v>
      </c>
      <c r="AZ275" s="125">
        <f t="shared" ca="1" si="220"/>
        <v>0</v>
      </c>
      <c r="BA275" s="125">
        <f t="shared" ca="1" si="220"/>
        <v>0</v>
      </c>
      <c r="BB275" s="125">
        <f t="shared" ca="1" si="220"/>
        <v>0</v>
      </c>
      <c r="BC275" s="125">
        <f t="shared" ca="1" si="220"/>
        <v>0</v>
      </c>
      <c r="BD275" s="125">
        <f t="shared" ca="1" si="220"/>
        <v>0</v>
      </c>
      <c r="BE275" s="125">
        <f t="shared" ca="1" si="220"/>
        <v>0</v>
      </c>
      <c r="BF275" s="125">
        <f t="shared" ca="1" si="220"/>
        <v>0</v>
      </c>
      <c r="BG275" s="125">
        <f t="shared" ca="1" si="220"/>
        <v>0</v>
      </c>
      <c r="BH275" s="125">
        <f t="shared" ca="1" si="220"/>
        <v>0</v>
      </c>
    </row>
    <row r="276" spans="1:60" ht="15">
      <c r="A276" s="104"/>
      <c r="B276" s="104"/>
      <c r="C276" s="104">
        <v>15</v>
      </c>
      <c r="D276" s="104"/>
      <c r="E276" s="104" t="str">
        <f ca="1">OFFSET('Impact Inputs'!A$6,C276,0)</f>
        <v>Impact 6</v>
      </c>
      <c r="F276" s="104" t="str">
        <f ca="1">OFFSET('Impact Inputs'!C$6,C276,0)</f>
        <v>Outpatient hospital visit</v>
      </c>
      <c r="G276" s="134"/>
      <c r="H276" s="125">
        <f t="shared" ca="1" si="221"/>
        <v>12972468.967456345</v>
      </c>
      <c r="I276" s="125">
        <f t="shared" ca="1" si="222"/>
        <v>19871608.192964278</v>
      </c>
      <c r="J276" s="125">
        <f t="shared" ca="1" si="223"/>
        <v>19871608.192964278</v>
      </c>
      <c r="K276" s="125">
        <f t="shared" ca="1" si="224"/>
        <v>0</v>
      </c>
      <c r="L276" s="125">
        <f t="shared" ca="1" si="220"/>
        <v>744136.32648722653</v>
      </c>
      <c r="M276" s="125">
        <f t="shared" ca="1" si="220"/>
        <v>2146547.0956362304</v>
      </c>
      <c r="N276" s="125">
        <f t="shared" ca="1" si="220"/>
        <v>4127975.1839158284</v>
      </c>
      <c r="O276" s="125">
        <f t="shared" ca="1" si="220"/>
        <v>5953810.3614170598</v>
      </c>
      <c r="P276" s="125">
        <f t="shared" ca="1" si="220"/>
        <v>4452635.9540512199</v>
      </c>
      <c r="Q276" s="125">
        <f t="shared" ca="1" si="220"/>
        <v>2446503.2714567143</v>
      </c>
      <c r="R276" s="125">
        <f t="shared" ca="1" si="220"/>
        <v>0</v>
      </c>
      <c r="S276" s="125">
        <f t="shared" ca="1" si="220"/>
        <v>0</v>
      </c>
      <c r="T276" s="125">
        <f t="shared" ca="1" si="220"/>
        <v>0</v>
      </c>
      <c r="U276" s="125">
        <f t="shared" ca="1" si="220"/>
        <v>0</v>
      </c>
      <c r="V276" s="125">
        <f t="shared" ca="1" si="220"/>
        <v>0</v>
      </c>
      <c r="W276" s="125">
        <f t="shared" ca="1" si="220"/>
        <v>0</v>
      </c>
      <c r="X276" s="125">
        <f t="shared" ca="1" si="220"/>
        <v>0</v>
      </c>
      <c r="Y276" s="125">
        <f t="shared" ca="1" si="220"/>
        <v>0</v>
      </c>
      <c r="Z276" s="125">
        <f t="shared" ca="1" si="220"/>
        <v>0</v>
      </c>
      <c r="AA276" s="125">
        <f t="shared" ca="1" si="220"/>
        <v>0</v>
      </c>
      <c r="AB276" s="125">
        <f t="shared" ca="1" si="220"/>
        <v>0</v>
      </c>
      <c r="AC276" s="125">
        <f t="shared" ca="1" si="220"/>
        <v>0</v>
      </c>
      <c r="AD276" s="125">
        <f t="shared" ca="1" si="220"/>
        <v>0</v>
      </c>
      <c r="AE276" s="125">
        <f t="shared" ca="1" si="220"/>
        <v>0</v>
      </c>
      <c r="AF276" s="125">
        <f t="shared" ca="1" si="220"/>
        <v>0</v>
      </c>
      <c r="AG276" s="125">
        <f t="shared" ca="1" si="220"/>
        <v>0</v>
      </c>
      <c r="AH276" s="125">
        <f t="shared" ca="1" si="220"/>
        <v>0</v>
      </c>
      <c r="AI276" s="125">
        <f t="shared" ca="1" si="220"/>
        <v>0</v>
      </c>
      <c r="AJ276" s="125">
        <f t="shared" ca="1" si="220"/>
        <v>0</v>
      </c>
      <c r="AK276" s="125">
        <f t="shared" ref="L276:BH281" ca="1" si="225">AK224*AK$3</f>
        <v>0</v>
      </c>
      <c r="AL276" s="125">
        <f t="shared" ca="1" si="225"/>
        <v>0</v>
      </c>
      <c r="AM276" s="125">
        <f t="shared" ca="1" si="225"/>
        <v>0</v>
      </c>
      <c r="AN276" s="125">
        <f t="shared" ca="1" si="225"/>
        <v>0</v>
      </c>
      <c r="AO276" s="125">
        <f t="shared" ca="1" si="225"/>
        <v>0</v>
      </c>
      <c r="AP276" s="125">
        <f t="shared" ca="1" si="225"/>
        <v>0</v>
      </c>
      <c r="AQ276" s="125">
        <f t="shared" ca="1" si="225"/>
        <v>0</v>
      </c>
      <c r="AR276" s="125">
        <f t="shared" ca="1" si="225"/>
        <v>0</v>
      </c>
      <c r="AS276" s="125">
        <f t="shared" ca="1" si="225"/>
        <v>0</v>
      </c>
      <c r="AT276" s="125">
        <f t="shared" ca="1" si="225"/>
        <v>0</v>
      </c>
      <c r="AU276" s="125">
        <f t="shared" ca="1" si="225"/>
        <v>0</v>
      </c>
      <c r="AV276" s="125">
        <f t="shared" ca="1" si="225"/>
        <v>0</v>
      </c>
      <c r="AW276" s="125">
        <f t="shared" ca="1" si="225"/>
        <v>0</v>
      </c>
      <c r="AX276" s="125">
        <f t="shared" ca="1" si="225"/>
        <v>0</v>
      </c>
      <c r="AY276" s="125">
        <f t="shared" ca="1" si="225"/>
        <v>0</v>
      </c>
      <c r="AZ276" s="125">
        <f t="shared" ca="1" si="225"/>
        <v>0</v>
      </c>
      <c r="BA276" s="125">
        <f t="shared" ca="1" si="225"/>
        <v>0</v>
      </c>
      <c r="BB276" s="125">
        <f t="shared" ca="1" si="225"/>
        <v>0</v>
      </c>
      <c r="BC276" s="125">
        <f t="shared" ca="1" si="225"/>
        <v>0</v>
      </c>
      <c r="BD276" s="125">
        <f t="shared" ca="1" si="225"/>
        <v>0</v>
      </c>
      <c r="BE276" s="125">
        <f t="shared" ca="1" si="225"/>
        <v>0</v>
      </c>
      <c r="BF276" s="125">
        <f t="shared" ca="1" si="225"/>
        <v>0</v>
      </c>
      <c r="BG276" s="125">
        <f t="shared" ca="1" si="225"/>
        <v>0</v>
      </c>
      <c r="BH276" s="125">
        <f t="shared" ca="1" si="225"/>
        <v>0</v>
      </c>
    </row>
    <row r="277" spans="1:60">
      <c r="A277" s="104"/>
      <c r="B277" s="104"/>
      <c r="C277" s="104">
        <v>18</v>
      </c>
      <c r="D277" s="104"/>
      <c r="E277" s="104" t="str">
        <f ca="1">OFFSET('Impact Inputs'!A$6,C277,0)</f>
        <v>Impact 7</v>
      </c>
      <c r="F277" s="104" t="str">
        <f ca="1">OFFSET('Impact Inputs'!C$6,C277,0)</f>
        <v>Ambulance call out</v>
      </c>
      <c r="G277" s="104"/>
      <c r="H277" s="125">
        <f t="shared" ca="1" si="221"/>
        <v>300528.86441273859</v>
      </c>
      <c r="I277" s="125">
        <f t="shared" ca="1" si="222"/>
        <v>460358.92313700565</v>
      </c>
      <c r="J277" s="125">
        <f t="shared" ca="1" si="223"/>
        <v>460358.92313700565</v>
      </c>
      <c r="K277" s="125">
        <f t="shared" ca="1" si="224"/>
        <v>0</v>
      </c>
      <c r="L277" s="125">
        <f t="shared" ca="1" si="225"/>
        <v>17239.158230287416</v>
      </c>
      <c r="M277" s="125">
        <f t="shared" ca="1" si="225"/>
        <v>49728.341048905997</v>
      </c>
      <c r="N277" s="125">
        <f t="shared" ca="1" si="225"/>
        <v>95631.425094049991</v>
      </c>
      <c r="O277" s="125">
        <f t="shared" ca="1" si="225"/>
        <v>137929.94003949521</v>
      </c>
      <c r="P277" s="125">
        <f t="shared" ca="1" si="225"/>
        <v>103152.7329355199</v>
      </c>
      <c r="Q277" s="125">
        <f t="shared" ca="1" si="225"/>
        <v>56677.325788747199</v>
      </c>
      <c r="R277" s="125">
        <f t="shared" ca="1" si="225"/>
        <v>0</v>
      </c>
      <c r="S277" s="125">
        <f t="shared" ca="1" si="225"/>
        <v>0</v>
      </c>
      <c r="T277" s="125">
        <f t="shared" ca="1" si="225"/>
        <v>0</v>
      </c>
      <c r="U277" s="125">
        <f t="shared" ca="1" si="225"/>
        <v>0</v>
      </c>
      <c r="V277" s="125">
        <f t="shared" ca="1" si="225"/>
        <v>0</v>
      </c>
      <c r="W277" s="125">
        <f t="shared" ca="1" si="225"/>
        <v>0</v>
      </c>
      <c r="X277" s="125">
        <f t="shared" ca="1" si="225"/>
        <v>0</v>
      </c>
      <c r="Y277" s="125">
        <f t="shared" ca="1" si="225"/>
        <v>0</v>
      </c>
      <c r="Z277" s="125">
        <f t="shared" ca="1" si="225"/>
        <v>0</v>
      </c>
      <c r="AA277" s="125">
        <f t="shared" ca="1" si="225"/>
        <v>0</v>
      </c>
      <c r="AB277" s="125">
        <f t="shared" ca="1" si="225"/>
        <v>0</v>
      </c>
      <c r="AC277" s="125">
        <f t="shared" ca="1" si="225"/>
        <v>0</v>
      </c>
      <c r="AD277" s="125">
        <f t="shared" ca="1" si="225"/>
        <v>0</v>
      </c>
      <c r="AE277" s="125">
        <f t="shared" ca="1" si="225"/>
        <v>0</v>
      </c>
      <c r="AF277" s="125">
        <f t="shared" ca="1" si="225"/>
        <v>0</v>
      </c>
      <c r="AG277" s="125">
        <f t="shared" ca="1" si="225"/>
        <v>0</v>
      </c>
      <c r="AH277" s="125">
        <f t="shared" ca="1" si="225"/>
        <v>0</v>
      </c>
      <c r="AI277" s="125">
        <f t="shared" ca="1" si="225"/>
        <v>0</v>
      </c>
      <c r="AJ277" s="125">
        <f t="shared" ca="1" si="225"/>
        <v>0</v>
      </c>
      <c r="AK277" s="125">
        <f t="shared" ca="1" si="225"/>
        <v>0</v>
      </c>
      <c r="AL277" s="125">
        <f t="shared" ca="1" si="225"/>
        <v>0</v>
      </c>
      <c r="AM277" s="125">
        <f t="shared" ca="1" si="225"/>
        <v>0</v>
      </c>
      <c r="AN277" s="125">
        <f t="shared" ca="1" si="225"/>
        <v>0</v>
      </c>
      <c r="AO277" s="125">
        <f t="shared" ca="1" si="225"/>
        <v>0</v>
      </c>
      <c r="AP277" s="125">
        <f t="shared" ca="1" si="225"/>
        <v>0</v>
      </c>
      <c r="AQ277" s="125">
        <f t="shared" ca="1" si="225"/>
        <v>0</v>
      </c>
      <c r="AR277" s="125">
        <f t="shared" ca="1" si="225"/>
        <v>0</v>
      </c>
      <c r="AS277" s="125">
        <f t="shared" ca="1" si="225"/>
        <v>0</v>
      </c>
      <c r="AT277" s="125">
        <f t="shared" ca="1" si="225"/>
        <v>0</v>
      </c>
      <c r="AU277" s="125">
        <f t="shared" ca="1" si="225"/>
        <v>0</v>
      </c>
      <c r="AV277" s="125">
        <f t="shared" ca="1" si="225"/>
        <v>0</v>
      </c>
      <c r="AW277" s="125">
        <f t="shared" ca="1" si="225"/>
        <v>0</v>
      </c>
      <c r="AX277" s="125">
        <f t="shared" ca="1" si="225"/>
        <v>0</v>
      </c>
      <c r="AY277" s="125">
        <f t="shared" ca="1" si="225"/>
        <v>0</v>
      </c>
      <c r="AZ277" s="125">
        <f t="shared" ca="1" si="225"/>
        <v>0</v>
      </c>
      <c r="BA277" s="125">
        <f t="shared" ca="1" si="225"/>
        <v>0</v>
      </c>
      <c r="BB277" s="125">
        <f t="shared" ca="1" si="225"/>
        <v>0</v>
      </c>
      <c r="BC277" s="125">
        <f t="shared" ca="1" si="225"/>
        <v>0</v>
      </c>
      <c r="BD277" s="125">
        <f t="shared" ca="1" si="225"/>
        <v>0</v>
      </c>
      <c r="BE277" s="125">
        <f t="shared" ca="1" si="225"/>
        <v>0</v>
      </c>
      <c r="BF277" s="125">
        <f t="shared" ca="1" si="225"/>
        <v>0</v>
      </c>
      <c r="BG277" s="125">
        <f t="shared" ca="1" si="225"/>
        <v>0</v>
      </c>
      <c r="BH277" s="125">
        <f t="shared" ca="1" si="225"/>
        <v>0</v>
      </c>
    </row>
    <row r="278" spans="1:60">
      <c r="A278" s="104"/>
      <c r="B278" s="104"/>
      <c r="C278" s="104">
        <v>21</v>
      </c>
      <c r="D278" s="104"/>
      <c r="E278" s="104" t="str">
        <f ca="1">OFFSET('Impact Inputs'!A$6,C278,0)</f>
        <v>Impact 8</v>
      </c>
      <c r="F278" s="104" t="str">
        <f ca="1">OFFSET('Impact Inputs'!C$6,C278,0)</f>
        <v>Emergency room</v>
      </c>
      <c r="G278" s="104"/>
      <c r="H278" s="125">
        <f t="shared" ca="1" si="221"/>
        <v>151345.47128699065</v>
      </c>
      <c r="I278" s="125">
        <f t="shared" ca="1" si="222"/>
        <v>231835.42891791652</v>
      </c>
      <c r="J278" s="125">
        <f t="shared" ca="1" si="223"/>
        <v>231835.42891791652</v>
      </c>
      <c r="K278" s="125">
        <f t="shared" ca="1" si="224"/>
        <v>0</v>
      </c>
      <c r="L278" s="125">
        <f t="shared" ca="1" si="225"/>
        <v>8681.5904756843083</v>
      </c>
      <c r="M278" s="125">
        <f t="shared" ca="1" si="225"/>
        <v>25043.049449089351</v>
      </c>
      <c r="N278" s="125">
        <f t="shared" ca="1" si="225"/>
        <v>48159.71047901798</v>
      </c>
      <c r="O278" s="125">
        <f t="shared" ca="1" si="225"/>
        <v>69461.120883199008</v>
      </c>
      <c r="P278" s="125">
        <f t="shared" ca="1" si="225"/>
        <v>51947.419463930877</v>
      </c>
      <c r="Q278" s="125">
        <f t="shared" ca="1" si="225"/>
        <v>28542.538166994989</v>
      </c>
      <c r="R278" s="125">
        <f t="shared" ca="1" si="225"/>
        <v>0</v>
      </c>
      <c r="S278" s="125">
        <f t="shared" ca="1" si="225"/>
        <v>0</v>
      </c>
      <c r="T278" s="125">
        <f t="shared" ca="1" si="225"/>
        <v>0</v>
      </c>
      <c r="U278" s="125">
        <f t="shared" ca="1" si="225"/>
        <v>0</v>
      </c>
      <c r="V278" s="125">
        <f t="shared" ca="1" si="225"/>
        <v>0</v>
      </c>
      <c r="W278" s="125">
        <f t="shared" ca="1" si="225"/>
        <v>0</v>
      </c>
      <c r="X278" s="125">
        <f t="shared" ca="1" si="225"/>
        <v>0</v>
      </c>
      <c r="Y278" s="125">
        <f t="shared" ca="1" si="225"/>
        <v>0</v>
      </c>
      <c r="Z278" s="125">
        <f t="shared" ca="1" si="225"/>
        <v>0</v>
      </c>
      <c r="AA278" s="125">
        <f t="shared" ca="1" si="225"/>
        <v>0</v>
      </c>
      <c r="AB278" s="125">
        <f t="shared" ca="1" si="225"/>
        <v>0</v>
      </c>
      <c r="AC278" s="125">
        <f t="shared" ca="1" si="225"/>
        <v>0</v>
      </c>
      <c r="AD278" s="125">
        <f t="shared" ca="1" si="225"/>
        <v>0</v>
      </c>
      <c r="AE278" s="125">
        <f t="shared" ca="1" si="225"/>
        <v>0</v>
      </c>
      <c r="AF278" s="125">
        <f t="shared" ca="1" si="225"/>
        <v>0</v>
      </c>
      <c r="AG278" s="125">
        <f t="shared" ca="1" si="225"/>
        <v>0</v>
      </c>
      <c r="AH278" s="125">
        <f t="shared" ca="1" si="225"/>
        <v>0</v>
      </c>
      <c r="AI278" s="125">
        <f t="shared" ca="1" si="225"/>
        <v>0</v>
      </c>
      <c r="AJ278" s="125">
        <f t="shared" ca="1" si="225"/>
        <v>0</v>
      </c>
      <c r="AK278" s="125">
        <f t="shared" ca="1" si="225"/>
        <v>0</v>
      </c>
      <c r="AL278" s="125">
        <f t="shared" ca="1" si="225"/>
        <v>0</v>
      </c>
      <c r="AM278" s="125">
        <f t="shared" ca="1" si="225"/>
        <v>0</v>
      </c>
      <c r="AN278" s="125">
        <f t="shared" ca="1" si="225"/>
        <v>0</v>
      </c>
      <c r="AO278" s="125">
        <f t="shared" ca="1" si="225"/>
        <v>0</v>
      </c>
      <c r="AP278" s="125">
        <f t="shared" ca="1" si="225"/>
        <v>0</v>
      </c>
      <c r="AQ278" s="125">
        <f t="shared" ca="1" si="225"/>
        <v>0</v>
      </c>
      <c r="AR278" s="125">
        <f t="shared" ca="1" si="225"/>
        <v>0</v>
      </c>
      <c r="AS278" s="125">
        <f t="shared" ca="1" si="225"/>
        <v>0</v>
      </c>
      <c r="AT278" s="125">
        <f t="shared" ca="1" si="225"/>
        <v>0</v>
      </c>
      <c r="AU278" s="125">
        <f t="shared" ca="1" si="225"/>
        <v>0</v>
      </c>
      <c r="AV278" s="125">
        <f t="shared" ca="1" si="225"/>
        <v>0</v>
      </c>
      <c r="AW278" s="125">
        <f t="shared" ca="1" si="225"/>
        <v>0</v>
      </c>
      <c r="AX278" s="125">
        <f t="shared" ca="1" si="225"/>
        <v>0</v>
      </c>
      <c r="AY278" s="125">
        <f t="shared" ca="1" si="225"/>
        <v>0</v>
      </c>
      <c r="AZ278" s="125">
        <f t="shared" ca="1" si="225"/>
        <v>0</v>
      </c>
      <c r="BA278" s="125">
        <f t="shared" ca="1" si="225"/>
        <v>0</v>
      </c>
      <c r="BB278" s="125">
        <f t="shared" ca="1" si="225"/>
        <v>0</v>
      </c>
      <c r="BC278" s="125">
        <f t="shared" ca="1" si="225"/>
        <v>0</v>
      </c>
      <c r="BD278" s="125">
        <f t="shared" ca="1" si="225"/>
        <v>0</v>
      </c>
      <c r="BE278" s="125">
        <f t="shared" ca="1" si="225"/>
        <v>0</v>
      </c>
      <c r="BF278" s="125">
        <f t="shared" ca="1" si="225"/>
        <v>0</v>
      </c>
      <c r="BG278" s="125">
        <f t="shared" ca="1" si="225"/>
        <v>0</v>
      </c>
      <c r="BH278" s="125">
        <f t="shared" ca="1" si="225"/>
        <v>0</v>
      </c>
    </row>
    <row r="279" spans="1:60">
      <c r="A279" s="104"/>
      <c r="B279" s="104"/>
      <c r="C279" s="106">
        <v>24</v>
      </c>
      <c r="D279" s="104"/>
      <c r="E279" s="104" t="str">
        <f ca="1">OFFSET('Impact Inputs'!A$6,C279,0)</f>
        <v>Impact 9</v>
      </c>
      <c r="F279" s="104" t="str">
        <f ca="1">OFFSET('Impact Inputs'!C$6,C279,0)</f>
        <v>Inpatient hospital visit</v>
      </c>
      <c r="G279" s="104"/>
      <c r="H279" s="125">
        <f t="shared" ca="1" si="221"/>
        <v>2054657.4698795406</v>
      </c>
      <c r="I279" s="125">
        <f t="shared" ca="1" si="222"/>
        <v>3147384.5352508402</v>
      </c>
      <c r="J279" s="125">
        <f t="shared" ca="1" si="223"/>
        <v>3147384.5352508402</v>
      </c>
      <c r="K279" s="125">
        <f t="shared" ca="1" si="224"/>
        <v>0</v>
      </c>
      <c r="L279" s="125">
        <f t="shared" ca="1" si="225"/>
        <v>117860.77620700587</v>
      </c>
      <c r="M279" s="125">
        <f t="shared" ca="1" si="225"/>
        <v>339983.00828944001</v>
      </c>
      <c r="N279" s="125">
        <f t="shared" ca="1" si="225"/>
        <v>653813.47747969232</v>
      </c>
      <c r="O279" s="125">
        <f t="shared" ca="1" si="225"/>
        <v>943000.20790340228</v>
      </c>
      <c r="P279" s="125">
        <f t="shared" ca="1" si="225"/>
        <v>705235.19821835635</v>
      </c>
      <c r="Q279" s="125">
        <f t="shared" ca="1" si="225"/>
        <v>387491.8671529431</v>
      </c>
      <c r="R279" s="125">
        <f t="shared" ca="1" si="225"/>
        <v>0</v>
      </c>
      <c r="S279" s="125">
        <f t="shared" ca="1" si="225"/>
        <v>0</v>
      </c>
      <c r="T279" s="125">
        <f t="shared" ca="1" si="225"/>
        <v>0</v>
      </c>
      <c r="U279" s="125">
        <f t="shared" ca="1" si="225"/>
        <v>0</v>
      </c>
      <c r="V279" s="125">
        <f t="shared" ca="1" si="225"/>
        <v>0</v>
      </c>
      <c r="W279" s="125">
        <f t="shared" ca="1" si="225"/>
        <v>0</v>
      </c>
      <c r="X279" s="125">
        <f t="shared" ca="1" si="225"/>
        <v>0</v>
      </c>
      <c r="Y279" s="125">
        <f t="shared" ca="1" si="225"/>
        <v>0</v>
      </c>
      <c r="Z279" s="125">
        <f t="shared" ca="1" si="225"/>
        <v>0</v>
      </c>
      <c r="AA279" s="125">
        <f t="shared" ca="1" si="225"/>
        <v>0</v>
      </c>
      <c r="AB279" s="125">
        <f t="shared" ca="1" si="225"/>
        <v>0</v>
      </c>
      <c r="AC279" s="125">
        <f t="shared" ca="1" si="225"/>
        <v>0</v>
      </c>
      <c r="AD279" s="125">
        <f t="shared" ca="1" si="225"/>
        <v>0</v>
      </c>
      <c r="AE279" s="125">
        <f t="shared" ca="1" si="225"/>
        <v>0</v>
      </c>
      <c r="AF279" s="125">
        <f t="shared" ca="1" si="225"/>
        <v>0</v>
      </c>
      <c r="AG279" s="125">
        <f t="shared" ca="1" si="225"/>
        <v>0</v>
      </c>
      <c r="AH279" s="125">
        <f t="shared" ca="1" si="225"/>
        <v>0</v>
      </c>
      <c r="AI279" s="125">
        <f t="shared" ca="1" si="225"/>
        <v>0</v>
      </c>
      <c r="AJ279" s="125">
        <f t="shared" ca="1" si="225"/>
        <v>0</v>
      </c>
      <c r="AK279" s="125">
        <f t="shared" ca="1" si="225"/>
        <v>0</v>
      </c>
      <c r="AL279" s="125">
        <f t="shared" ca="1" si="225"/>
        <v>0</v>
      </c>
      <c r="AM279" s="125">
        <f t="shared" ca="1" si="225"/>
        <v>0</v>
      </c>
      <c r="AN279" s="125">
        <f t="shared" ca="1" si="225"/>
        <v>0</v>
      </c>
      <c r="AO279" s="125">
        <f t="shared" ca="1" si="225"/>
        <v>0</v>
      </c>
      <c r="AP279" s="125">
        <f t="shared" ca="1" si="225"/>
        <v>0</v>
      </c>
      <c r="AQ279" s="125">
        <f t="shared" ca="1" si="225"/>
        <v>0</v>
      </c>
      <c r="AR279" s="125">
        <f t="shared" ca="1" si="225"/>
        <v>0</v>
      </c>
      <c r="AS279" s="125">
        <f t="shared" ca="1" si="225"/>
        <v>0</v>
      </c>
      <c r="AT279" s="125">
        <f t="shared" ca="1" si="225"/>
        <v>0</v>
      </c>
      <c r="AU279" s="125">
        <f t="shared" ca="1" si="225"/>
        <v>0</v>
      </c>
      <c r="AV279" s="125">
        <f t="shared" ca="1" si="225"/>
        <v>0</v>
      </c>
      <c r="AW279" s="125">
        <f t="shared" ca="1" si="225"/>
        <v>0</v>
      </c>
      <c r="AX279" s="125">
        <f t="shared" ca="1" si="225"/>
        <v>0</v>
      </c>
      <c r="AY279" s="125">
        <f t="shared" ca="1" si="225"/>
        <v>0</v>
      </c>
      <c r="AZ279" s="125">
        <f t="shared" ca="1" si="225"/>
        <v>0</v>
      </c>
      <c r="BA279" s="125">
        <f t="shared" ca="1" si="225"/>
        <v>0</v>
      </c>
      <c r="BB279" s="125">
        <f t="shared" ca="1" si="225"/>
        <v>0</v>
      </c>
      <c r="BC279" s="125">
        <f t="shared" ca="1" si="225"/>
        <v>0</v>
      </c>
      <c r="BD279" s="125">
        <f t="shared" ca="1" si="225"/>
        <v>0</v>
      </c>
      <c r="BE279" s="125">
        <f t="shared" ca="1" si="225"/>
        <v>0</v>
      </c>
      <c r="BF279" s="125">
        <f t="shared" ca="1" si="225"/>
        <v>0</v>
      </c>
      <c r="BG279" s="125">
        <f t="shared" ca="1" si="225"/>
        <v>0</v>
      </c>
      <c r="BH279" s="125">
        <f t="shared" ca="1" si="225"/>
        <v>0</v>
      </c>
    </row>
    <row r="280" spans="1:60" ht="15">
      <c r="A280" s="104"/>
      <c r="B280" s="104"/>
      <c r="C280" s="106">
        <v>27</v>
      </c>
      <c r="D280" s="104"/>
      <c r="E280" s="104" t="str">
        <f ca="1">OFFSET('Impact Inputs'!A$6,C280,0)</f>
        <v>Impact 10</v>
      </c>
      <c r="F280" s="104" t="str">
        <f ca="1">OFFSET('Impact Inputs'!C$6,C280,0)</f>
        <v>GP visit (20 minutes) - Publicly funded</v>
      </c>
      <c r="G280" s="134"/>
      <c r="H280" s="125">
        <f t="shared" ca="1" si="221"/>
        <v>1621558.6209320431</v>
      </c>
      <c r="I280" s="125">
        <f t="shared" ca="1" si="222"/>
        <v>2483951.0241205348</v>
      </c>
      <c r="J280" s="125">
        <f t="shared" ca="1" si="223"/>
        <v>2483951.0241205348</v>
      </c>
      <c r="K280" s="125">
        <f t="shared" ca="1" si="224"/>
        <v>0</v>
      </c>
      <c r="L280" s="125">
        <f t="shared" ca="1" si="225"/>
        <v>93017.040810903316</v>
      </c>
      <c r="M280" s="125">
        <f t="shared" ca="1" si="225"/>
        <v>268318.3869545288</v>
      </c>
      <c r="N280" s="125">
        <f t="shared" ca="1" si="225"/>
        <v>515996.89798947854</v>
      </c>
      <c r="O280" s="125">
        <f t="shared" ca="1" si="225"/>
        <v>744226.29517713247</v>
      </c>
      <c r="P280" s="125">
        <f t="shared" ca="1" si="225"/>
        <v>556579.49425640248</v>
      </c>
      <c r="Q280" s="125">
        <f t="shared" ca="1" si="225"/>
        <v>305812.90893208928</v>
      </c>
      <c r="R280" s="125">
        <f t="shared" ca="1" si="225"/>
        <v>0</v>
      </c>
      <c r="S280" s="125">
        <f t="shared" ca="1" si="225"/>
        <v>0</v>
      </c>
      <c r="T280" s="125">
        <f t="shared" ca="1" si="225"/>
        <v>0</v>
      </c>
      <c r="U280" s="125">
        <f t="shared" ca="1" si="225"/>
        <v>0</v>
      </c>
      <c r="V280" s="125">
        <f t="shared" ca="1" si="225"/>
        <v>0</v>
      </c>
      <c r="W280" s="125">
        <f t="shared" ca="1" si="225"/>
        <v>0</v>
      </c>
      <c r="X280" s="125">
        <f t="shared" ca="1" si="225"/>
        <v>0</v>
      </c>
      <c r="Y280" s="125">
        <f t="shared" ca="1" si="225"/>
        <v>0</v>
      </c>
      <c r="Z280" s="125">
        <f t="shared" ca="1" si="225"/>
        <v>0</v>
      </c>
      <c r="AA280" s="125">
        <f t="shared" ca="1" si="225"/>
        <v>0</v>
      </c>
      <c r="AB280" s="125">
        <f t="shared" ca="1" si="225"/>
        <v>0</v>
      </c>
      <c r="AC280" s="125">
        <f t="shared" ca="1" si="225"/>
        <v>0</v>
      </c>
      <c r="AD280" s="125">
        <f t="shared" ca="1" si="225"/>
        <v>0</v>
      </c>
      <c r="AE280" s="125">
        <f t="shared" ca="1" si="225"/>
        <v>0</v>
      </c>
      <c r="AF280" s="125">
        <f t="shared" ca="1" si="225"/>
        <v>0</v>
      </c>
      <c r="AG280" s="125">
        <f t="shared" ca="1" si="225"/>
        <v>0</v>
      </c>
      <c r="AH280" s="125">
        <f t="shared" ca="1" si="225"/>
        <v>0</v>
      </c>
      <c r="AI280" s="125">
        <f t="shared" ca="1" si="225"/>
        <v>0</v>
      </c>
      <c r="AJ280" s="125">
        <f t="shared" ca="1" si="225"/>
        <v>0</v>
      </c>
      <c r="AK280" s="125">
        <f t="shared" ca="1" si="225"/>
        <v>0</v>
      </c>
      <c r="AL280" s="125">
        <f t="shared" ca="1" si="225"/>
        <v>0</v>
      </c>
      <c r="AM280" s="125">
        <f t="shared" ca="1" si="225"/>
        <v>0</v>
      </c>
      <c r="AN280" s="125">
        <f t="shared" ca="1" si="225"/>
        <v>0</v>
      </c>
      <c r="AO280" s="125">
        <f t="shared" ca="1" si="225"/>
        <v>0</v>
      </c>
      <c r="AP280" s="125">
        <f t="shared" ca="1" si="225"/>
        <v>0</v>
      </c>
      <c r="AQ280" s="125">
        <f t="shared" ca="1" si="225"/>
        <v>0</v>
      </c>
      <c r="AR280" s="125">
        <f t="shared" ca="1" si="225"/>
        <v>0</v>
      </c>
      <c r="AS280" s="125">
        <f t="shared" ca="1" si="225"/>
        <v>0</v>
      </c>
      <c r="AT280" s="125">
        <f t="shared" ca="1" si="225"/>
        <v>0</v>
      </c>
      <c r="AU280" s="125">
        <f t="shared" ca="1" si="225"/>
        <v>0</v>
      </c>
      <c r="AV280" s="125">
        <f t="shared" ca="1" si="225"/>
        <v>0</v>
      </c>
      <c r="AW280" s="125">
        <f t="shared" ca="1" si="225"/>
        <v>0</v>
      </c>
      <c r="AX280" s="125">
        <f t="shared" ca="1" si="225"/>
        <v>0</v>
      </c>
      <c r="AY280" s="125">
        <f t="shared" ca="1" si="225"/>
        <v>0</v>
      </c>
      <c r="AZ280" s="125">
        <f t="shared" ca="1" si="225"/>
        <v>0</v>
      </c>
      <c r="BA280" s="125">
        <f t="shared" ca="1" si="225"/>
        <v>0</v>
      </c>
      <c r="BB280" s="125">
        <f t="shared" ca="1" si="225"/>
        <v>0</v>
      </c>
      <c r="BC280" s="125">
        <f t="shared" ca="1" si="225"/>
        <v>0</v>
      </c>
      <c r="BD280" s="125">
        <f t="shared" ca="1" si="225"/>
        <v>0</v>
      </c>
      <c r="BE280" s="125">
        <f t="shared" ca="1" si="225"/>
        <v>0</v>
      </c>
      <c r="BF280" s="125">
        <f t="shared" ca="1" si="225"/>
        <v>0</v>
      </c>
      <c r="BG280" s="125">
        <f t="shared" ca="1" si="225"/>
        <v>0</v>
      </c>
      <c r="BH280" s="125">
        <f t="shared" ca="1" si="225"/>
        <v>0</v>
      </c>
    </row>
    <row r="281" spans="1:60">
      <c r="A281" s="104"/>
      <c r="B281" s="104"/>
      <c r="C281" s="104">
        <v>30</v>
      </c>
      <c r="D281" s="104"/>
      <c r="E281" s="104" t="str">
        <f ca="1">OFFSET('Impact Inputs'!A$6,C281,0)</f>
        <v>Impact 11</v>
      </c>
      <c r="F281" s="104" t="str">
        <f ca="1">OFFSET('Impact Inputs'!C$6,C281,0)</f>
        <v>Community services nurse</v>
      </c>
      <c r="G281" s="104"/>
      <c r="H281" s="125">
        <f t="shared" ca="1" si="221"/>
        <v>5525277.2241822314</v>
      </c>
      <c r="I281" s="125">
        <f t="shared" ca="1" si="222"/>
        <v>8463781.6002413221</v>
      </c>
      <c r="J281" s="125">
        <f t="shared" ca="1" si="223"/>
        <v>8463781.6002413221</v>
      </c>
      <c r="K281" s="125">
        <f t="shared" ca="1" si="224"/>
        <v>0</v>
      </c>
      <c r="L281" s="125">
        <f t="shared" ca="1" si="225"/>
        <v>316945.02463186119</v>
      </c>
      <c r="M281" s="125">
        <f t="shared" ca="1" si="225"/>
        <v>914264.49413036869</v>
      </c>
      <c r="N281" s="125">
        <f t="shared" ca="1" si="225"/>
        <v>1758200.950250709</v>
      </c>
      <c r="O281" s="125">
        <f t="shared" ca="1" si="225"/>
        <v>2535866.755169292</v>
      </c>
      <c r="P281" s="125">
        <f t="shared" ca="1" si="225"/>
        <v>1896481.5476693423</v>
      </c>
      <c r="Q281" s="125">
        <f t="shared" ca="1" si="225"/>
        <v>1042022.8283897485</v>
      </c>
      <c r="R281" s="125">
        <f t="shared" ca="1" si="225"/>
        <v>0</v>
      </c>
      <c r="S281" s="125">
        <f t="shared" ca="1" si="225"/>
        <v>0</v>
      </c>
      <c r="T281" s="125">
        <f t="shared" ca="1" si="225"/>
        <v>0</v>
      </c>
      <c r="U281" s="125">
        <f t="shared" ca="1" si="225"/>
        <v>0</v>
      </c>
      <c r="V281" s="125">
        <f t="shared" ca="1" si="225"/>
        <v>0</v>
      </c>
      <c r="W281" s="125">
        <f t="shared" ca="1" si="225"/>
        <v>0</v>
      </c>
      <c r="X281" s="125">
        <f t="shared" ca="1" si="225"/>
        <v>0</v>
      </c>
      <c r="Y281" s="125">
        <f t="shared" ca="1" si="225"/>
        <v>0</v>
      </c>
      <c r="Z281" s="125">
        <f t="shared" ca="1" si="225"/>
        <v>0</v>
      </c>
      <c r="AA281" s="125">
        <f t="shared" ca="1" si="225"/>
        <v>0</v>
      </c>
      <c r="AB281" s="125">
        <f t="shared" ca="1" si="225"/>
        <v>0</v>
      </c>
      <c r="AC281" s="125">
        <f t="shared" ca="1" si="225"/>
        <v>0</v>
      </c>
      <c r="AD281" s="125">
        <f t="shared" ca="1" si="225"/>
        <v>0</v>
      </c>
      <c r="AE281" s="125">
        <f t="shared" ca="1" si="225"/>
        <v>0</v>
      </c>
      <c r="AF281" s="125">
        <f t="shared" ca="1" si="225"/>
        <v>0</v>
      </c>
      <c r="AG281" s="125">
        <f t="shared" ca="1" si="225"/>
        <v>0</v>
      </c>
      <c r="AH281" s="125">
        <f t="shared" ca="1" si="225"/>
        <v>0</v>
      </c>
      <c r="AI281" s="125">
        <f t="shared" ca="1" si="225"/>
        <v>0</v>
      </c>
      <c r="AJ281" s="125">
        <f t="shared" ca="1" si="225"/>
        <v>0</v>
      </c>
      <c r="AK281" s="125">
        <f t="shared" ca="1" si="225"/>
        <v>0</v>
      </c>
      <c r="AL281" s="125">
        <f t="shared" ca="1" si="225"/>
        <v>0</v>
      </c>
      <c r="AM281" s="125">
        <f t="shared" ca="1" si="225"/>
        <v>0</v>
      </c>
      <c r="AN281" s="125">
        <f t="shared" ca="1" si="225"/>
        <v>0</v>
      </c>
      <c r="AO281" s="125">
        <f t="shared" ca="1" si="225"/>
        <v>0</v>
      </c>
      <c r="AP281" s="125">
        <f t="shared" ca="1" si="225"/>
        <v>0</v>
      </c>
      <c r="AQ281" s="125">
        <f t="shared" ca="1" si="225"/>
        <v>0</v>
      </c>
      <c r="AR281" s="125">
        <f t="shared" ca="1" si="225"/>
        <v>0</v>
      </c>
      <c r="AS281" s="125">
        <f t="shared" ca="1" si="225"/>
        <v>0</v>
      </c>
      <c r="AT281" s="125">
        <f t="shared" ca="1" si="225"/>
        <v>0</v>
      </c>
      <c r="AU281" s="125">
        <f t="shared" ref="L281:BH286" ca="1" si="226">AU229*AU$3</f>
        <v>0</v>
      </c>
      <c r="AV281" s="125">
        <f t="shared" ca="1" si="226"/>
        <v>0</v>
      </c>
      <c r="AW281" s="125">
        <f t="shared" ca="1" si="226"/>
        <v>0</v>
      </c>
      <c r="AX281" s="125">
        <f t="shared" ca="1" si="226"/>
        <v>0</v>
      </c>
      <c r="AY281" s="125">
        <f t="shared" ca="1" si="226"/>
        <v>0</v>
      </c>
      <c r="AZ281" s="125">
        <f t="shared" ca="1" si="226"/>
        <v>0</v>
      </c>
      <c r="BA281" s="125">
        <f t="shared" ca="1" si="226"/>
        <v>0</v>
      </c>
      <c r="BB281" s="125">
        <f t="shared" ca="1" si="226"/>
        <v>0</v>
      </c>
      <c r="BC281" s="125">
        <f t="shared" ca="1" si="226"/>
        <v>0</v>
      </c>
      <c r="BD281" s="125">
        <f t="shared" ca="1" si="226"/>
        <v>0</v>
      </c>
      <c r="BE281" s="125">
        <f t="shared" ca="1" si="226"/>
        <v>0</v>
      </c>
      <c r="BF281" s="125">
        <f t="shared" ca="1" si="226"/>
        <v>0</v>
      </c>
      <c r="BG281" s="125">
        <f t="shared" ca="1" si="226"/>
        <v>0</v>
      </c>
      <c r="BH281" s="125">
        <f t="shared" ca="1" si="226"/>
        <v>0</v>
      </c>
    </row>
    <row r="282" spans="1:60">
      <c r="A282" s="104"/>
      <c r="B282" s="104"/>
      <c r="C282" s="104">
        <v>33</v>
      </c>
      <c r="D282" s="104"/>
      <c r="E282" s="104" t="str">
        <f ca="1">OFFSET('Impact Inputs'!A$6,C282,0)</f>
        <v>Impact 12</v>
      </c>
      <c r="F282" s="104" t="str">
        <f ca="1">OFFSET('Impact Inputs'!C$6,C282,0)</f>
        <v>Hospice care</v>
      </c>
      <c r="G282" s="104"/>
      <c r="H282" s="125">
        <f t="shared" ca="1" si="221"/>
        <v>562140.32192310819</v>
      </c>
      <c r="I282" s="125">
        <f t="shared" ca="1" si="222"/>
        <v>861103.02169511863</v>
      </c>
      <c r="J282" s="125">
        <f t="shared" ca="1" si="223"/>
        <v>861103.02169511863</v>
      </c>
      <c r="K282" s="125">
        <f t="shared" ca="1" si="224"/>
        <v>0</v>
      </c>
      <c r="L282" s="125">
        <f t="shared" ca="1" si="226"/>
        <v>32245.90748111315</v>
      </c>
      <c r="M282" s="125">
        <f t="shared" ca="1" si="226"/>
        <v>93017.040810903301</v>
      </c>
      <c r="N282" s="125">
        <f t="shared" ca="1" si="226"/>
        <v>178878.92463635252</v>
      </c>
      <c r="O282" s="125">
        <f t="shared" ca="1" si="226"/>
        <v>257998.44899473921</v>
      </c>
      <c r="P282" s="125">
        <f t="shared" ca="1" si="226"/>
        <v>192947.55800888618</v>
      </c>
      <c r="Q282" s="125">
        <f t="shared" ca="1" si="226"/>
        <v>106015.14176312427</v>
      </c>
      <c r="R282" s="125">
        <f t="shared" ca="1" si="226"/>
        <v>0</v>
      </c>
      <c r="S282" s="125">
        <f t="shared" ca="1" si="226"/>
        <v>0</v>
      </c>
      <c r="T282" s="125">
        <f t="shared" ca="1" si="226"/>
        <v>0</v>
      </c>
      <c r="U282" s="125">
        <f t="shared" ca="1" si="226"/>
        <v>0</v>
      </c>
      <c r="V282" s="125">
        <f t="shared" ca="1" si="226"/>
        <v>0</v>
      </c>
      <c r="W282" s="125">
        <f t="shared" ca="1" si="226"/>
        <v>0</v>
      </c>
      <c r="X282" s="125">
        <f t="shared" ca="1" si="226"/>
        <v>0</v>
      </c>
      <c r="Y282" s="125">
        <f t="shared" ca="1" si="226"/>
        <v>0</v>
      </c>
      <c r="Z282" s="125">
        <f t="shared" ca="1" si="226"/>
        <v>0</v>
      </c>
      <c r="AA282" s="125">
        <f t="shared" ca="1" si="226"/>
        <v>0</v>
      </c>
      <c r="AB282" s="125">
        <f t="shared" ca="1" si="226"/>
        <v>0</v>
      </c>
      <c r="AC282" s="125">
        <f t="shared" ca="1" si="226"/>
        <v>0</v>
      </c>
      <c r="AD282" s="125">
        <f t="shared" ca="1" si="226"/>
        <v>0</v>
      </c>
      <c r="AE282" s="125">
        <f t="shared" ca="1" si="226"/>
        <v>0</v>
      </c>
      <c r="AF282" s="125">
        <f t="shared" ca="1" si="226"/>
        <v>0</v>
      </c>
      <c r="AG282" s="125">
        <f t="shared" ca="1" si="226"/>
        <v>0</v>
      </c>
      <c r="AH282" s="125">
        <f t="shared" ca="1" si="226"/>
        <v>0</v>
      </c>
      <c r="AI282" s="125">
        <f t="shared" ca="1" si="226"/>
        <v>0</v>
      </c>
      <c r="AJ282" s="125">
        <f t="shared" ca="1" si="226"/>
        <v>0</v>
      </c>
      <c r="AK282" s="125">
        <f t="shared" ca="1" si="226"/>
        <v>0</v>
      </c>
      <c r="AL282" s="125">
        <f t="shared" ca="1" si="226"/>
        <v>0</v>
      </c>
      <c r="AM282" s="125">
        <f t="shared" ca="1" si="226"/>
        <v>0</v>
      </c>
      <c r="AN282" s="125">
        <f t="shared" ca="1" si="226"/>
        <v>0</v>
      </c>
      <c r="AO282" s="125">
        <f t="shared" ca="1" si="226"/>
        <v>0</v>
      </c>
      <c r="AP282" s="125">
        <f t="shared" ca="1" si="226"/>
        <v>0</v>
      </c>
      <c r="AQ282" s="125">
        <f t="shared" ca="1" si="226"/>
        <v>0</v>
      </c>
      <c r="AR282" s="125">
        <f t="shared" ca="1" si="226"/>
        <v>0</v>
      </c>
      <c r="AS282" s="125">
        <f t="shared" ca="1" si="226"/>
        <v>0</v>
      </c>
      <c r="AT282" s="125">
        <f t="shared" ca="1" si="226"/>
        <v>0</v>
      </c>
      <c r="AU282" s="125">
        <f t="shared" ca="1" si="226"/>
        <v>0</v>
      </c>
      <c r="AV282" s="125">
        <f t="shared" ca="1" si="226"/>
        <v>0</v>
      </c>
      <c r="AW282" s="125">
        <f t="shared" ca="1" si="226"/>
        <v>0</v>
      </c>
      <c r="AX282" s="125">
        <f t="shared" ca="1" si="226"/>
        <v>0</v>
      </c>
      <c r="AY282" s="125">
        <f t="shared" ca="1" si="226"/>
        <v>0</v>
      </c>
      <c r="AZ282" s="125">
        <f t="shared" ca="1" si="226"/>
        <v>0</v>
      </c>
      <c r="BA282" s="125">
        <f t="shared" ca="1" si="226"/>
        <v>0</v>
      </c>
      <c r="BB282" s="125">
        <f t="shared" ca="1" si="226"/>
        <v>0</v>
      </c>
      <c r="BC282" s="125">
        <f t="shared" ca="1" si="226"/>
        <v>0</v>
      </c>
      <c r="BD282" s="125">
        <f t="shared" ca="1" si="226"/>
        <v>0</v>
      </c>
      <c r="BE282" s="125">
        <f t="shared" ca="1" si="226"/>
        <v>0</v>
      </c>
      <c r="BF282" s="125">
        <f t="shared" ca="1" si="226"/>
        <v>0</v>
      </c>
      <c r="BG282" s="125">
        <f t="shared" ca="1" si="226"/>
        <v>0</v>
      </c>
      <c r="BH282" s="125">
        <f t="shared" ca="1" si="226"/>
        <v>0</v>
      </c>
    </row>
    <row r="283" spans="1:60" ht="15">
      <c r="A283" s="104"/>
      <c r="B283" s="104"/>
      <c r="C283" s="104">
        <v>36</v>
      </c>
      <c r="D283" s="104"/>
      <c r="E283" s="104" t="str">
        <f ca="1">OFFSET('Impact Inputs'!A$6,C283,0)</f>
        <v>Impact 13</v>
      </c>
      <c r="F283" s="104" t="str">
        <f ca="1">OFFSET('Impact Inputs'!C$6,C283,0)</f>
        <v>Annual rest home costs - Publicly funded</v>
      </c>
      <c r="G283" s="134"/>
      <c r="H283" s="125">
        <f t="shared" ca="1" si="221"/>
        <v>5199099.9830515422</v>
      </c>
      <c r="I283" s="125">
        <f t="shared" ca="1" si="222"/>
        <v>16429496.269829838</v>
      </c>
      <c r="J283" s="125">
        <f t="shared" ca="1" si="223"/>
        <v>22147737.738890048</v>
      </c>
      <c r="K283" s="125">
        <f t="shared" ca="1" si="224"/>
        <v>0</v>
      </c>
      <c r="L283" s="125">
        <f t="shared" ca="1" si="226"/>
        <v>283763.98583379574</v>
      </c>
      <c r="M283" s="125">
        <f t="shared" ca="1" si="226"/>
        <v>818549.95913594926</v>
      </c>
      <c r="N283" s="125">
        <f t="shared" ca="1" si="226"/>
        <v>1574134.5367999023</v>
      </c>
      <c r="O283" s="125">
        <f t="shared" ca="1" si="226"/>
        <v>2522651.5012818952</v>
      </c>
      <c r="P283" s="125">
        <f t="shared" ca="1" si="226"/>
        <v>2425626.4435402835</v>
      </c>
      <c r="Q283" s="125">
        <f t="shared" ca="1" si="226"/>
        <v>2332333.1187887341</v>
      </c>
      <c r="R283" s="125">
        <f t="shared" ca="1" si="226"/>
        <v>2242627.9988353211</v>
      </c>
      <c r="S283" s="125">
        <f t="shared" ca="1" si="226"/>
        <v>2156373.0758031933</v>
      </c>
      <c r="T283" s="125">
        <f t="shared" ca="1" si="226"/>
        <v>2073435.6498107628</v>
      </c>
      <c r="U283" s="125">
        <f t="shared" ca="1" si="226"/>
        <v>1993688.124818041</v>
      </c>
      <c r="V283" s="125">
        <f t="shared" ca="1" si="226"/>
        <v>1725307.0310925352</v>
      </c>
      <c r="W283" s="125">
        <f t="shared" ca="1" si="226"/>
        <v>1290293.719834161</v>
      </c>
      <c r="X283" s="125">
        <f t="shared" ca="1" si="226"/>
        <v>708952.59331547306</v>
      </c>
      <c r="Y283" s="125">
        <f t="shared" ca="1" si="226"/>
        <v>0</v>
      </c>
      <c r="Z283" s="125">
        <f t="shared" ca="1" si="226"/>
        <v>0</v>
      </c>
      <c r="AA283" s="125">
        <f t="shared" ca="1" si="226"/>
        <v>0</v>
      </c>
      <c r="AB283" s="125">
        <f t="shared" ca="1" si="226"/>
        <v>0</v>
      </c>
      <c r="AC283" s="125">
        <f t="shared" ca="1" si="226"/>
        <v>0</v>
      </c>
      <c r="AD283" s="125">
        <f t="shared" ca="1" si="226"/>
        <v>0</v>
      </c>
      <c r="AE283" s="125">
        <f t="shared" ca="1" si="226"/>
        <v>0</v>
      </c>
      <c r="AF283" s="125">
        <f t="shared" ca="1" si="226"/>
        <v>0</v>
      </c>
      <c r="AG283" s="125">
        <f t="shared" ca="1" si="226"/>
        <v>0</v>
      </c>
      <c r="AH283" s="125">
        <f t="shared" ca="1" si="226"/>
        <v>0</v>
      </c>
      <c r="AI283" s="125">
        <f t="shared" ca="1" si="226"/>
        <v>0</v>
      </c>
      <c r="AJ283" s="125">
        <f t="shared" ca="1" si="226"/>
        <v>0</v>
      </c>
      <c r="AK283" s="125">
        <f t="shared" ca="1" si="226"/>
        <v>0</v>
      </c>
      <c r="AL283" s="125">
        <f t="shared" ca="1" si="226"/>
        <v>0</v>
      </c>
      <c r="AM283" s="125">
        <f t="shared" ca="1" si="226"/>
        <v>0</v>
      </c>
      <c r="AN283" s="125">
        <f t="shared" ca="1" si="226"/>
        <v>0</v>
      </c>
      <c r="AO283" s="125">
        <f t="shared" ca="1" si="226"/>
        <v>0</v>
      </c>
      <c r="AP283" s="125">
        <f t="shared" ca="1" si="226"/>
        <v>0</v>
      </c>
      <c r="AQ283" s="125">
        <f t="shared" ca="1" si="226"/>
        <v>0</v>
      </c>
      <c r="AR283" s="125">
        <f t="shared" ca="1" si="226"/>
        <v>0</v>
      </c>
      <c r="AS283" s="125">
        <f t="shared" ca="1" si="226"/>
        <v>0</v>
      </c>
      <c r="AT283" s="125">
        <f t="shared" ca="1" si="226"/>
        <v>0</v>
      </c>
      <c r="AU283" s="125">
        <f t="shared" ca="1" si="226"/>
        <v>0</v>
      </c>
      <c r="AV283" s="125">
        <f t="shared" ca="1" si="226"/>
        <v>0</v>
      </c>
      <c r="AW283" s="125">
        <f t="shared" ca="1" si="226"/>
        <v>0</v>
      </c>
      <c r="AX283" s="125">
        <f t="shared" ca="1" si="226"/>
        <v>0</v>
      </c>
      <c r="AY283" s="125">
        <f t="shared" ca="1" si="226"/>
        <v>0</v>
      </c>
      <c r="AZ283" s="125">
        <f t="shared" ca="1" si="226"/>
        <v>0</v>
      </c>
      <c r="BA283" s="125">
        <f t="shared" ca="1" si="226"/>
        <v>0</v>
      </c>
      <c r="BB283" s="125">
        <f t="shared" ca="1" si="226"/>
        <v>0</v>
      </c>
      <c r="BC283" s="125">
        <f t="shared" ca="1" si="226"/>
        <v>0</v>
      </c>
      <c r="BD283" s="125">
        <f t="shared" ca="1" si="226"/>
        <v>0</v>
      </c>
      <c r="BE283" s="125">
        <f t="shared" ca="1" si="226"/>
        <v>0</v>
      </c>
      <c r="BF283" s="125">
        <f t="shared" ca="1" si="226"/>
        <v>0</v>
      </c>
      <c r="BG283" s="125">
        <f t="shared" ca="1" si="226"/>
        <v>0</v>
      </c>
      <c r="BH283" s="125">
        <f t="shared" ca="1" si="226"/>
        <v>0</v>
      </c>
    </row>
    <row r="284" spans="1:60">
      <c r="A284" s="104"/>
      <c r="B284" s="104"/>
      <c r="C284" s="106">
        <v>39</v>
      </c>
      <c r="D284" s="104"/>
      <c r="E284" s="104" t="str">
        <f ca="1">OFFSET('Impact Inputs'!A$6,C284,0)</f>
        <v>Impact 14</v>
      </c>
      <c r="F284" s="104" t="str">
        <f ca="1">OFFSET('Impact Inputs'!C$6,C284,0)</f>
        <v>-</v>
      </c>
      <c r="G284" s="104"/>
      <c r="H284" s="125">
        <f t="shared" ca="1" si="221"/>
        <v>0</v>
      </c>
      <c r="I284" s="125">
        <f t="shared" ca="1" si="222"/>
        <v>0</v>
      </c>
      <c r="J284" s="125">
        <f t="shared" ca="1" si="223"/>
        <v>0</v>
      </c>
      <c r="K284" s="125">
        <f t="shared" ca="1" si="224"/>
        <v>0</v>
      </c>
      <c r="L284" s="125">
        <f t="shared" ca="1" si="226"/>
        <v>0</v>
      </c>
      <c r="M284" s="125">
        <f t="shared" ca="1" si="226"/>
        <v>0</v>
      </c>
      <c r="N284" s="125">
        <f t="shared" ca="1" si="226"/>
        <v>0</v>
      </c>
      <c r="O284" s="125">
        <f t="shared" ca="1" si="226"/>
        <v>0</v>
      </c>
      <c r="P284" s="125">
        <f t="shared" ca="1" si="226"/>
        <v>0</v>
      </c>
      <c r="Q284" s="125">
        <f t="shared" ca="1" si="226"/>
        <v>0</v>
      </c>
      <c r="R284" s="125">
        <f t="shared" ca="1" si="226"/>
        <v>0</v>
      </c>
      <c r="S284" s="125">
        <f t="shared" ca="1" si="226"/>
        <v>0</v>
      </c>
      <c r="T284" s="125">
        <f t="shared" ca="1" si="226"/>
        <v>0</v>
      </c>
      <c r="U284" s="125">
        <f t="shared" ca="1" si="226"/>
        <v>0</v>
      </c>
      <c r="V284" s="125">
        <f t="shared" ca="1" si="226"/>
        <v>0</v>
      </c>
      <c r="W284" s="125">
        <f t="shared" ca="1" si="226"/>
        <v>0</v>
      </c>
      <c r="X284" s="125">
        <f t="shared" ca="1" si="226"/>
        <v>0</v>
      </c>
      <c r="Y284" s="125">
        <f t="shared" ca="1" si="226"/>
        <v>0</v>
      </c>
      <c r="Z284" s="125">
        <f t="shared" ca="1" si="226"/>
        <v>0</v>
      </c>
      <c r="AA284" s="125">
        <f t="shared" ca="1" si="226"/>
        <v>0</v>
      </c>
      <c r="AB284" s="125">
        <f t="shared" ca="1" si="226"/>
        <v>0</v>
      </c>
      <c r="AC284" s="125">
        <f t="shared" ca="1" si="226"/>
        <v>0</v>
      </c>
      <c r="AD284" s="125">
        <f t="shared" ca="1" si="226"/>
        <v>0</v>
      </c>
      <c r="AE284" s="125">
        <f t="shared" ca="1" si="226"/>
        <v>0</v>
      </c>
      <c r="AF284" s="125">
        <f t="shared" ca="1" si="226"/>
        <v>0</v>
      </c>
      <c r="AG284" s="125">
        <f t="shared" ca="1" si="226"/>
        <v>0</v>
      </c>
      <c r="AH284" s="125">
        <f t="shared" ca="1" si="226"/>
        <v>0</v>
      </c>
      <c r="AI284" s="125">
        <f t="shared" ca="1" si="226"/>
        <v>0</v>
      </c>
      <c r="AJ284" s="125">
        <f t="shared" ca="1" si="226"/>
        <v>0</v>
      </c>
      <c r="AK284" s="125">
        <f t="shared" ca="1" si="226"/>
        <v>0</v>
      </c>
      <c r="AL284" s="125">
        <f t="shared" ca="1" si="226"/>
        <v>0</v>
      </c>
      <c r="AM284" s="125">
        <f t="shared" ca="1" si="226"/>
        <v>0</v>
      </c>
      <c r="AN284" s="125">
        <f t="shared" ca="1" si="226"/>
        <v>0</v>
      </c>
      <c r="AO284" s="125">
        <f t="shared" ca="1" si="226"/>
        <v>0</v>
      </c>
      <c r="AP284" s="125">
        <f t="shared" ca="1" si="226"/>
        <v>0</v>
      </c>
      <c r="AQ284" s="125">
        <f t="shared" ca="1" si="226"/>
        <v>0</v>
      </c>
      <c r="AR284" s="125">
        <f t="shared" ca="1" si="226"/>
        <v>0</v>
      </c>
      <c r="AS284" s="125">
        <f t="shared" ca="1" si="226"/>
        <v>0</v>
      </c>
      <c r="AT284" s="125">
        <f t="shared" ca="1" si="226"/>
        <v>0</v>
      </c>
      <c r="AU284" s="125">
        <f t="shared" ca="1" si="226"/>
        <v>0</v>
      </c>
      <c r="AV284" s="125">
        <f t="shared" ca="1" si="226"/>
        <v>0</v>
      </c>
      <c r="AW284" s="125">
        <f t="shared" ca="1" si="226"/>
        <v>0</v>
      </c>
      <c r="AX284" s="125">
        <f t="shared" ca="1" si="226"/>
        <v>0</v>
      </c>
      <c r="AY284" s="125">
        <f t="shared" ca="1" si="226"/>
        <v>0</v>
      </c>
      <c r="AZ284" s="125">
        <f t="shared" ca="1" si="226"/>
        <v>0</v>
      </c>
      <c r="BA284" s="125">
        <f t="shared" ca="1" si="226"/>
        <v>0</v>
      </c>
      <c r="BB284" s="125">
        <f t="shared" ca="1" si="226"/>
        <v>0</v>
      </c>
      <c r="BC284" s="125">
        <f t="shared" ca="1" si="226"/>
        <v>0</v>
      </c>
      <c r="BD284" s="125">
        <f t="shared" ca="1" si="226"/>
        <v>0</v>
      </c>
      <c r="BE284" s="125">
        <f t="shared" ca="1" si="226"/>
        <v>0</v>
      </c>
      <c r="BF284" s="125">
        <f t="shared" ca="1" si="226"/>
        <v>0</v>
      </c>
      <c r="BG284" s="125">
        <f t="shared" ca="1" si="226"/>
        <v>0</v>
      </c>
      <c r="BH284" s="125">
        <f t="shared" ca="1" si="226"/>
        <v>0</v>
      </c>
    </row>
    <row r="285" spans="1:60">
      <c r="A285" s="104"/>
      <c r="B285" s="104"/>
      <c r="C285" s="106">
        <v>42</v>
      </c>
      <c r="D285" s="104"/>
      <c r="E285" s="104" t="str">
        <f ca="1">OFFSET('Impact Inputs'!A$6,C285,0)</f>
        <v>Impact 15</v>
      </c>
      <c r="F285" s="104" t="str">
        <f ca="1">OFFSET('Impact Inputs'!C$6,C285,0)</f>
        <v>-</v>
      </c>
      <c r="G285" s="104"/>
      <c r="H285" s="125">
        <f t="shared" ca="1" si="221"/>
        <v>0</v>
      </c>
      <c r="I285" s="125">
        <f t="shared" ca="1" si="222"/>
        <v>0</v>
      </c>
      <c r="J285" s="125">
        <f t="shared" ca="1" si="223"/>
        <v>0</v>
      </c>
      <c r="K285" s="125">
        <f t="shared" ca="1" si="224"/>
        <v>0</v>
      </c>
      <c r="L285" s="125">
        <f t="shared" ca="1" si="226"/>
        <v>0</v>
      </c>
      <c r="M285" s="125">
        <f t="shared" ca="1" si="226"/>
        <v>0</v>
      </c>
      <c r="N285" s="125">
        <f t="shared" ca="1" si="226"/>
        <v>0</v>
      </c>
      <c r="O285" s="125">
        <f t="shared" ca="1" si="226"/>
        <v>0</v>
      </c>
      <c r="P285" s="125">
        <f t="shared" ca="1" si="226"/>
        <v>0</v>
      </c>
      <c r="Q285" s="125">
        <f t="shared" ca="1" si="226"/>
        <v>0</v>
      </c>
      <c r="R285" s="125">
        <f t="shared" ca="1" si="226"/>
        <v>0</v>
      </c>
      <c r="S285" s="125">
        <f t="shared" ca="1" si="226"/>
        <v>0</v>
      </c>
      <c r="T285" s="125">
        <f t="shared" ca="1" si="226"/>
        <v>0</v>
      </c>
      <c r="U285" s="125">
        <f t="shared" ca="1" si="226"/>
        <v>0</v>
      </c>
      <c r="V285" s="125">
        <f t="shared" ca="1" si="226"/>
        <v>0</v>
      </c>
      <c r="W285" s="125">
        <f t="shared" ca="1" si="226"/>
        <v>0</v>
      </c>
      <c r="X285" s="125">
        <f t="shared" ca="1" si="226"/>
        <v>0</v>
      </c>
      <c r="Y285" s="125">
        <f t="shared" ca="1" si="226"/>
        <v>0</v>
      </c>
      <c r="Z285" s="125">
        <f t="shared" ca="1" si="226"/>
        <v>0</v>
      </c>
      <c r="AA285" s="125">
        <f t="shared" ca="1" si="226"/>
        <v>0</v>
      </c>
      <c r="AB285" s="125">
        <f t="shared" ca="1" si="226"/>
        <v>0</v>
      </c>
      <c r="AC285" s="125">
        <f t="shared" ca="1" si="226"/>
        <v>0</v>
      </c>
      <c r="AD285" s="125">
        <f t="shared" ca="1" si="226"/>
        <v>0</v>
      </c>
      <c r="AE285" s="125">
        <f t="shared" ca="1" si="226"/>
        <v>0</v>
      </c>
      <c r="AF285" s="125">
        <f t="shared" ca="1" si="226"/>
        <v>0</v>
      </c>
      <c r="AG285" s="125">
        <f t="shared" ca="1" si="226"/>
        <v>0</v>
      </c>
      <c r="AH285" s="125">
        <f t="shared" ca="1" si="226"/>
        <v>0</v>
      </c>
      <c r="AI285" s="125">
        <f t="shared" ca="1" si="226"/>
        <v>0</v>
      </c>
      <c r="AJ285" s="125">
        <f t="shared" ca="1" si="226"/>
        <v>0</v>
      </c>
      <c r="AK285" s="125">
        <f t="shared" ca="1" si="226"/>
        <v>0</v>
      </c>
      <c r="AL285" s="125">
        <f t="shared" ca="1" si="226"/>
        <v>0</v>
      </c>
      <c r="AM285" s="125">
        <f t="shared" ca="1" si="226"/>
        <v>0</v>
      </c>
      <c r="AN285" s="125">
        <f t="shared" ca="1" si="226"/>
        <v>0</v>
      </c>
      <c r="AO285" s="125">
        <f t="shared" ca="1" si="226"/>
        <v>0</v>
      </c>
      <c r="AP285" s="125">
        <f t="shared" ca="1" si="226"/>
        <v>0</v>
      </c>
      <c r="AQ285" s="125">
        <f t="shared" ca="1" si="226"/>
        <v>0</v>
      </c>
      <c r="AR285" s="125">
        <f t="shared" ca="1" si="226"/>
        <v>0</v>
      </c>
      <c r="AS285" s="125">
        <f t="shared" ca="1" si="226"/>
        <v>0</v>
      </c>
      <c r="AT285" s="125">
        <f t="shared" ca="1" si="226"/>
        <v>0</v>
      </c>
      <c r="AU285" s="125">
        <f t="shared" ca="1" si="226"/>
        <v>0</v>
      </c>
      <c r="AV285" s="125">
        <f t="shared" ca="1" si="226"/>
        <v>0</v>
      </c>
      <c r="AW285" s="125">
        <f t="shared" ca="1" si="226"/>
        <v>0</v>
      </c>
      <c r="AX285" s="125">
        <f t="shared" ca="1" si="226"/>
        <v>0</v>
      </c>
      <c r="AY285" s="125">
        <f t="shared" ca="1" si="226"/>
        <v>0</v>
      </c>
      <c r="AZ285" s="125">
        <f t="shared" ca="1" si="226"/>
        <v>0</v>
      </c>
      <c r="BA285" s="125">
        <f t="shared" ca="1" si="226"/>
        <v>0</v>
      </c>
      <c r="BB285" s="125">
        <f t="shared" ca="1" si="226"/>
        <v>0</v>
      </c>
      <c r="BC285" s="125">
        <f t="shared" ca="1" si="226"/>
        <v>0</v>
      </c>
      <c r="BD285" s="125">
        <f t="shared" ca="1" si="226"/>
        <v>0</v>
      </c>
      <c r="BE285" s="125">
        <f t="shared" ca="1" si="226"/>
        <v>0</v>
      </c>
      <c r="BF285" s="125">
        <f t="shared" ca="1" si="226"/>
        <v>0</v>
      </c>
      <c r="BG285" s="125">
        <f t="shared" ca="1" si="226"/>
        <v>0</v>
      </c>
      <c r="BH285" s="125">
        <f t="shared" ca="1" si="226"/>
        <v>0</v>
      </c>
    </row>
    <row r="286" spans="1:60">
      <c r="A286" s="104"/>
      <c r="B286" s="104"/>
      <c r="C286" s="104">
        <v>45</v>
      </c>
      <c r="D286" s="104"/>
      <c r="E286" s="104" t="str">
        <f ca="1">OFFSET('Impact Inputs'!A$6,C286,0)</f>
        <v>Impact 16</v>
      </c>
      <c r="F286" s="104" t="str">
        <f ca="1">OFFSET('Impact Inputs'!C$6,C286,0)</f>
        <v>-</v>
      </c>
      <c r="G286" s="104"/>
      <c r="H286" s="125">
        <f t="shared" ca="1" si="221"/>
        <v>0</v>
      </c>
      <c r="I286" s="125">
        <f t="shared" ca="1" si="222"/>
        <v>0</v>
      </c>
      <c r="J286" s="125">
        <f t="shared" ca="1" si="223"/>
        <v>0</v>
      </c>
      <c r="K286" s="125">
        <f t="shared" ca="1" si="224"/>
        <v>0</v>
      </c>
      <c r="L286" s="125">
        <f t="shared" ca="1" si="226"/>
        <v>0</v>
      </c>
      <c r="M286" s="125">
        <f t="shared" ca="1" si="226"/>
        <v>0</v>
      </c>
      <c r="N286" s="125">
        <f t="shared" ca="1" si="226"/>
        <v>0</v>
      </c>
      <c r="O286" s="125">
        <f t="shared" ca="1" si="226"/>
        <v>0</v>
      </c>
      <c r="P286" s="125">
        <f t="shared" ca="1" si="226"/>
        <v>0</v>
      </c>
      <c r="Q286" s="125">
        <f t="shared" ca="1" si="226"/>
        <v>0</v>
      </c>
      <c r="R286" s="125">
        <f t="shared" ca="1" si="226"/>
        <v>0</v>
      </c>
      <c r="S286" s="125">
        <f t="shared" ca="1" si="226"/>
        <v>0</v>
      </c>
      <c r="T286" s="125">
        <f t="shared" ca="1" si="226"/>
        <v>0</v>
      </c>
      <c r="U286" s="125">
        <f t="shared" ca="1" si="226"/>
        <v>0</v>
      </c>
      <c r="V286" s="125">
        <f t="shared" ca="1" si="226"/>
        <v>0</v>
      </c>
      <c r="W286" s="125">
        <f t="shared" ca="1" si="226"/>
        <v>0</v>
      </c>
      <c r="X286" s="125">
        <f t="shared" ca="1" si="226"/>
        <v>0</v>
      </c>
      <c r="Y286" s="125">
        <f t="shared" ca="1" si="226"/>
        <v>0</v>
      </c>
      <c r="Z286" s="125">
        <f t="shared" ca="1" si="226"/>
        <v>0</v>
      </c>
      <c r="AA286" s="125">
        <f t="shared" ca="1" si="226"/>
        <v>0</v>
      </c>
      <c r="AB286" s="125">
        <f t="shared" ca="1" si="226"/>
        <v>0</v>
      </c>
      <c r="AC286" s="125">
        <f t="shared" ca="1" si="226"/>
        <v>0</v>
      </c>
      <c r="AD286" s="125">
        <f t="shared" ca="1" si="226"/>
        <v>0</v>
      </c>
      <c r="AE286" s="125">
        <f t="shared" ca="1" si="226"/>
        <v>0</v>
      </c>
      <c r="AF286" s="125">
        <f t="shared" ca="1" si="226"/>
        <v>0</v>
      </c>
      <c r="AG286" s="125">
        <f t="shared" ca="1" si="226"/>
        <v>0</v>
      </c>
      <c r="AH286" s="125">
        <f t="shared" ca="1" si="226"/>
        <v>0</v>
      </c>
      <c r="AI286" s="125">
        <f t="shared" ca="1" si="226"/>
        <v>0</v>
      </c>
      <c r="AJ286" s="125">
        <f t="shared" ca="1" si="226"/>
        <v>0</v>
      </c>
      <c r="AK286" s="125">
        <f t="shared" ca="1" si="226"/>
        <v>0</v>
      </c>
      <c r="AL286" s="125">
        <f t="shared" ca="1" si="226"/>
        <v>0</v>
      </c>
      <c r="AM286" s="125">
        <f t="shared" ca="1" si="226"/>
        <v>0</v>
      </c>
      <c r="AN286" s="125">
        <f t="shared" ca="1" si="226"/>
        <v>0</v>
      </c>
      <c r="AO286" s="125">
        <f t="shared" ca="1" si="226"/>
        <v>0</v>
      </c>
      <c r="AP286" s="125">
        <f t="shared" ca="1" si="226"/>
        <v>0</v>
      </c>
      <c r="AQ286" s="125">
        <f t="shared" ca="1" si="226"/>
        <v>0</v>
      </c>
      <c r="AR286" s="125">
        <f t="shared" ca="1" si="226"/>
        <v>0</v>
      </c>
      <c r="AS286" s="125">
        <f t="shared" ca="1" si="226"/>
        <v>0</v>
      </c>
      <c r="AT286" s="125">
        <f t="shared" ca="1" si="226"/>
        <v>0</v>
      </c>
      <c r="AU286" s="125">
        <f t="shared" ca="1" si="226"/>
        <v>0</v>
      </c>
      <c r="AV286" s="125">
        <f t="shared" ca="1" si="226"/>
        <v>0</v>
      </c>
      <c r="AW286" s="125">
        <f t="shared" ca="1" si="226"/>
        <v>0</v>
      </c>
      <c r="AX286" s="125">
        <f t="shared" ca="1" si="226"/>
        <v>0</v>
      </c>
      <c r="AY286" s="125">
        <f t="shared" ca="1" si="226"/>
        <v>0</v>
      </c>
      <c r="AZ286" s="125">
        <f t="shared" ca="1" si="226"/>
        <v>0</v>
      </c>
      <c r="BA286" s="125">
        <f t="shared" ca="1" si="226"/>
        <v>0</v>
      </c>
      <c r="BB286" s="125">
        <f t="shared" ca="1" si="226"/>
        <v>0</v>
      </c>
      <c r="BC286" s="125">
        <f t="shared" ca="1" si="226"/>
        <v>0</v>
      </c>
      <c r="BD286" s="125">
        <f t="shared" ca="1" si="226"/>
        <v>0</v>
      </c>
      <c r="BE286" s="125">
        <f t="shared" ref="L286:BH292" ca="1" si="227">BE234*BE$3</f>
        <v>0</v>
      </c>
      <c r="BF286" s="125">
        <f t="shared" ca="1" si="227"/>
        <v>0</v>
      </c>
      <c r="BG286" s="125">
        <f t="shared" ca="1" si="227"/>
        <v>0</v>
      </c>
      <c r="BH286" s="125">
        <f t="shared" ca="1" si="227"/>
        <v>0</v>
      </c>
    </row>
    <row r="287" spans="1:60">
      <c r="A287" s="104"/>
      <c r="B287" s="104"/>
      <c r="C287" s="104">
        <v>48</v>
      </c>
      <c r="D287" s="104"/>
      <c r="E287" s="104" t="str">
        <f ca="1">OFFSET('Impact Inputs'!A$6,C287,0)</f>
        <v>Impact 17</v>
      </c>
      <c r="F287" s="104" t="str">
        <f ca="1">OFFSET('Impact Inputs'!C$6,C287,0)</f>
        <v>-</v>
      </c>
      <c r="G287" s="104"/>
      <c r="H287" s="125">
        <f t="shared" ca="1" si="221"/>
        <v>0</v>
      </c>
      <c r="I287" s="125">
        <f t="shared" ca="1" si="222"/>
        <v>0</v>
      </c>
      <c r="J287" s="125">
        <f t="shared" ca="1" si="223"/>
        <v>0</v>
      </c>
      <c r="K287" s="125">
        <f t="shared" ca="1" si="224"/>
        <v>0</v>
      </c>
      <c r="L287" s="125">
        <f t="shared" ca="1" si="227"/>
        <v>0</v>
      </c>
      <c r="M287" s="125">
        <f t="shared" ca="1" si="227"/>
        <v>0</v>
      </c>
      <c r="N287" s="125">
        <f t="shared" ca="1" si="227"/>
        <v>0</v>
      </c>
      <c r="O287" s="125">
        <f t="shared" ca="1" si="227"/>
        <v>0</v>
      </c>
      <c r="P287" s="125">
        <f t="shared" ca="1" si="227"/>
        <v>0</v>
      </c>
      <c r="Q287" s="125">
        <f t="shared" ca="1" si="227"/>
        <v>0</v>
      </c>
      <c r="R287" s="125">
        <f t="shared" ca="1" si="227"/>
        <v>0</v>
      </c>
      <c r="S287" s="125">
        <f t="shared" ca="1" si="227"/>
        <v>0</v>
      </c>
      <c r="T287" s="125">
        <f t="shared" ca="1" si="227"/>
        <v>0</v>
      </c>
      <c r="U287" s="125">
        <f t="shared" ca="1" si="227"/>
        <v>0</v>
      </c>
      <c r="V287" s="125">
        <f t="shared" ca="1" si="227"/>
        <v>0</v>
      </c>
      <c r="W287" s="125">
        <f t="shared" ca="1" si="227"/>
        <v>0</v>
      </c>
      <c r="X287" s="125">
        <f t="shared" ca="1" si="227"/>
        <v>0</v>
      </c>
      <c r="Y287" s="125">
        <f t="shared" ca="1" si="227"/>
        <v>0</v>
      </c>
      <c r="Z287" s="125">
        <f t="shared" ca="1" si="227"/>
        <v>0</v>
      </c>
      <c r="AA287" s="125">
        <f t="shared" ca="1" si="227"/>
        <v>0</v>
      </c>
      <c r="AB287" s="125">
        <f t="shared" ca="1" si="227"/>
        <v>0</v>
      </c>
      <c r="AC287" s="125">
        <f t="shared" ca="1" si="227"/>
        <v>0</v>
      </c>
      <c r="AD287" s="125">
        <f t="shared" ca="1" si="227"/>
        <v>0</v>
      </c>
      <c r="AE287" s="125">
        <f t="shared" ca="1" si="227"/>
        <v>0</v>
      </c>
      <c r="AF287" s="125">
        <f t="shared" ca="1" si="227"/>
        <v>0</v>
      </c>
      <c r="AG287" s="125">
        <f t="shared" ca="1" si="227"/>
        <v>0</v>
      </c>
      <c r="AH287" s="125">
        <f t="shared" ca="1" si="227"/>
        <v>0</v>
      </c>
      <c r="AI287" s="125">
        <f t="shared" ca="1" si="227"/>
        <v>0</v>
      </c>
      <c r="AJ287" s="125">
        <f t="shared" ca="1" si="227"/>
        <v>0</v>
      </c>
      <c r="AK287" s="125">
        <f t="shared" ca="1" si="227"/>
        <v>0</v>
      </c>
      <c r="AL287" s="125">
        <f t="shared" ca="1" si="227"/>
        <v>0</v>
      </c>
      <c r="AM287" s="125">
        <f t="shared" ca="1" si="227"/>
        <v>0</v>
      </c>
      <c r="AN287" s="125">
        <f t="shared" ca="1" si="227"/>
        <v>0</v>
      </c>
      <c r="AO287" s="125">
        <f t="shared" ca="1" si="227"/>
        <v>0</v>
      </c>
      <c r="AP287" s="125">
        <f t="shared" ca="1" si="227"/>
        <v>0</v>
      </c>
      <c r="AQ287" s="125">
        <f t="shared" ca="1" si="227"/>
        <v>0</v>
      </c>
      <c r="AR287" s="125">
        <f t="shared" ca="1" si="227"/>
        <v>0</v>
      </c>
      <c r="AS287" s="125">
        <f t="shared" ca="1" si="227"/>
        <v>0</v>
      </c>
      <c r="AT287" s="125">
        <f t="shared" ca="1" si="227"/>
        <v>0</v>
      </c>
      <c r="AU287" s="125">
        <f t="shared" ca="1" si="227"/>
        <v>0</v>
      </c>
      <c r="AV287" s="125">
        <f t="shared" ca="1" si="227"/>
        <v>0</v>
      </c>
      <c r="AW287" s="125">
        <f t="shared" ca="1" si="227"/>
        <v>0</v>
      </c>
      <c r="AX287" s="125">
        <f t="shared" ca="1" si="227"/>
        <v>0</v>
      </c>
      <c r="AY287" s="125">
        <f t="shared" ca="1" si="227"/>
        <v>0</v>
      </c>
      <c r="AZ287" s="125">
        <f t="shared" ca="1" si="227"/>
        <v>0</v>
      </c>
      <c r="BA287" s="125">
        <f t="shared" ca="1" si="227"/>
        <v>0</v>
      </c>
      <c r="BB287" s="125">
        <f t="shared" ca="1" si="227"/>
        <v>0</v>
      </c>
      <c r="BC287" s="125">
        <f t="shared" ca="1" si="227"/>
        <v>0</v>
      </c>
      <c r="BD287" s="125">
        <f t="shared" ca="1" si="227"/>
        <v>0</v>
      </c>
      <c r="BE287" s="125">
        <f t="shared" ca="1" si="227"/>
        <v>0</v>
      </c>
      <c r="BF287" s="125">
        <f t="shared" ca="1" si="227"/>
        <v>0</v>
      </c>
      <c r="BG287" s="125">
        <f t="shared" ca="1" si="227"/>
        <v>0</v>
      </c>
      <c r="BH287" s="125">
        <f t="shared" ca="1" si="227"/>
        <v>0</v>
      </c>
    </row>
    <row r="288" spans="1:60">
      <c r="A288" s="104"/>
      <c r="B288" s="104"/>
      <c r="C288" s="104">
        <v>51</v>
      </c>
      <c r="D288" s="104"/>
      <c r="E288" s="104" t="str">
        <f ca="1">OFFSET('Impact Inputs'!A$6,C288,0)</f>
        <v>Impact 18</v>
      </c>
      <c r="F288" s="104" t="str">
        <f ca="1">OFFSET('Impact Inputs'!C$6,C288,0)</f>
        <v>-</v>
      </c>
      <c r="G288" s="104"/>
      <c r="H288" s="125">
        <f t="shared" ca="1" si="221"/>
        <v>0</v>
      </c>
      <c r="I288" s="125">
        <f t="shared" ca="1" si="222"/>
        <v>0</v>
      </c>
      <c r="J288" s="125">
        <f t="shared" ca="1" si="223"/>
        <v>0</v>
      </c>
      <c r="K288" s="125">
        <f t="shared" ca="1" si="224"/>
        <v>0</v>
      </c>
      <c r="L288" s="125">
        <f t="shared" ca="1" si="227"/>
        <v>0</v>
      </c>
      <c r="M288" s="125">
        <f t="shared" ca="1" si="227"/>
        <v>0</v>
      </c>
      <c r="N288" s="125">
        <f t="shared" ca="1" si="227"/>
        <v>0</v>
      </c>
      <c r="O288" s="125">
        <f t="shared" ca="1" si="227"/>
        <v>0</v>
      </c>
      <c r="P288" s="125">
        <f t="shared" ca="1" si="227"/>
        <v>0</v>
      </c>
      <c r="Q288" s="125">
        <f t="shared" ca="1" si="227"/>
        <v>0</v>
      </c>
      <c r="R288" s="125">
        <f t="shared" ca="1" si="227"/>
        <v>0</v>
      </c>
      <c r="S288" s="125">
        <f t="shared" ca="1" si="227"/>
        <v>0</v>
      </c>
      <c r="T288" s="125">
        <f t="shared" ca="1" si="227"/>
        <v>0</v>
      </c>
      <c r="U288" s="125">
        <f t="shared" ca="1" si="227"/>
        <v>0</v>
      </c>
      <c r="V288" s="125">
        <f t="shared" ca="1" si="227"/>
        <v>0</v>
      </c>
      <c r="W288" s="125">
        <f t="shared" ca="1" si="227"/>
        <v>0</v>
      </c>
      <c r="X288" s="125">
        <f t="shared" ca="1" si="227"/>
        <v>0</v>
      </c>
      <c r="Y288" s="125">
        <f t="shared" ca="1" si="227"/>
        <v>0</v>
      </c>
      <c r="Z288" s="125">
        <f t="shared" ca="1" si="227"/>
        <v>0</v>
      </c>
      <c r="AA288" s="125">
        <f t="shared" ca="1" si="227"/>
        <v>0</v>
      </c>
      <c r="AB288" s="125">
        <f t="shared" ca="1" si="227"/>
        <v>0</v>
      </c>
      <c r="AC288" s="125">
        <f t="shared" ca="1" si="227"/>
        <v>0</v>
      </c>
      <c r="AD288" s="125">
        <f t="shared" ca="1" si="227"/>
        <v>0</v>
      </c>
      <c r="AE288" s="125">
        <f t="shared" ca="1" si="227"/>
        <v>0</v>
      </c>
      <c r="AF288" s="125">
        <f t="shared" ca="1" si="227"/>
        <v>0</v>
      </c>
      <c r="AG288" s="125">
        <f t="shared" ca="1" si="227"/>
        <v>0</v>
      </c>
      <c r="AH288" s="125">
        <f t="shared" ca="1" si="227"/>
        <v>0</v>
      </c>
      <c r="AI288" s="125">
        <f t="shared" ca="1" si="227"/>
        <v>0</v>
      </c>
      <c r="AJ288" s="125">
        <f t="shared" ca="1" si="227"/>
        <v>0</v>
      </c>
      <c r="AK288" s="125">
        <f t="shared" ca="1" si="227"/>
        <v>0</v>
      </c>
      <c r="AL288" s="125">
        <f t="shared" ca="1" si="227"/>
        <v>0</v>
      </c>
      <c r="AM288" s="125">
        <f t="shared" ca="1" si="227"/>
        <v>0</v>
      </c>
      <c r="AN288" s="125">
        <f t="shared" ca="1" si="227"/>
        <v>0</v>
      </c>
      <c r="AO288" s="125">
        <f t="shared" ca="1" si="227"/>
        <v>0</v>
      </c>
      <c r="AP288" s="125">
        <f t="shared" ca="1" si="227"/>
        <v>0</v>
      </c>
      <c r="AQ288" s="125">
        <f t="shared" ca="1" si="227"/>
        <v>0</v>
      </c>
      <c r="AR288" s="125">
        <f t="shared" ca="1" si="227"/>
        <v>0</v>
      </c>
      <c r="AS288" s="125">
        <f t="shared" ca="1" si="227"/>
        <v>0</v>
      </c>
      <c r="AT288" s="125">
        <f t="shared" ca="1" si="227"/>
        <v>0</v>
      </c>
      <c r="AU288" s="125">
        <f t="shared" ca="1" si="227"/>
        <v>0</v>
      </c>
      <c r="AV288" s="125">
        <f t="shared" ca="1" si="227"/>
        <v>0</v>
      </c>
      <c r="AW288" s="125">
        <f t="shared" ca="1" si="227"/>
        <v>0</v>
      </c>
      <c r="AX288" s="125">
        <f t="shared" ca="1" si="227"/>
        <v>0</v>
      </c>
      <c r="AY288" s="125">
        <f t="shared" ca="1" si="227"/>
        <v>0</v>
      </c>
      <c r="AZ288" s="125">
        <f t="shared" ca="1" si="227"/>
        <v>0</v>
      </c>
      <c r="BA288" s="125">
        <f t="shared" ca="1" si="227"/>
        <v>0</v>
      </c>
      <c r="BB288" s="125">
        <f t="shared" ca="1" si="227"/>
        <v>0</v>
      </c>
      <c r="BC288" s="125">
        <f t="shared" ca="1" si="227"/>
        <v>0</v>
      </c>
      <c r="BD288" s="125">
        <f t="shared" ca="1" si="227"/>
        <v>0</v>
      </c>
      <c r="BE288" s="125">
        <f t="shared" ca="1" si="227"/>
        <v>0</v>
      </c>
      <c r="BF288" s="125">
        <f t="shared" ca="1" si="227"/>
        <v>0</v>
      </c>
      <c r="BG288" s="125">
        <f t="shared" ca="1" si="227"/>
        <v>0</v>
      </c>
      <c r="BH288" s="125">
        <f t="shared" ca="1" si="227"/>
        <v>0</v>
      </c>
    </row>
    <row r="289" spans="1:60">
      <c r="A289" s="104"/>
      <c r="B289" s="104"/>
      <c r="C289" s="106">
        <v>54</v>
      </c>
      <c r="D289" s="104"/>
      <c r="E289" s="104" t="str">
        <f ca="1">OFFSET('Impact Inputs'!A$6,C289,0)</f>
        <v>Impact 19</v>
      </c>
      <c r="F289" s="104" t="str">
        <f ca="1">OFFSET('Impact Inputs'!C$6,C289,0)</f>
        <v>-</v>
      </c>
      <c r="G289" s="104"/>
      <c r="H289" s="125">
        <f t="shared" ca="1" si="221"/>
        <v>0</v>
      </c>
      <c r="I289" s="125">
        <f t="shared" ca="1" si="222"/>
        <v>0</v>
      </c>
      <c r="J289" s="125">
        <f t="shared" ca="1" si="223"/>
        <v>0</v>
      </c>
      <c r="K289" s="125">
        <f t="shared" ca="1" si="224"/>
        <v>0</v>
      </c>
      <c r="L289" s="125">
        <f t="shared" ca="1" si="227"/>
        <v>0</v>
      </c>
      <c r="M289" s="125">
        <f t="shared" ca="1" si="227"/>
        <v>0</v>
      </c>
      <c r="N289" s="125">
        <f t="shared" ca="1" si="227"/>
        <v>0</v>
      </c>
      <c r="O289" s="125">
        <f t="shared" ca="1" si="227"/>
        <v>0</v>
      </c>
      <c r="P289" s="125">
        <f t="shared" ca="1" si="227"/>
        <v>0</v>
      </c>
      <c r="Q289" s="125">
        <f t="shared" ca="1" si="227"/>
        <v>0</v>
      </c>
      <c r="R289" s="125">
        <f t="shared" ca="1" si="227"/>
        <v>0</v>
      </c>
      <c r="S289" s="125">
        <f t="shared" ca="1" si="227"/>
        <v>0</v>
      </c>
      <c r="T289" s="125">
        <f t="shared" ca="1" si="227"/>
        <v>0</v>
      </c>
      <c r="U289" s="125">
        <f t="shared" ca="1" si="227"/>
        <v>0</v>
      </c>
      <c r="V289" s="125">
        <f t="shared" ca="1" si="227"/>
        <v>0</v>
      </c>
      <c r="W289" s="125">
        <f t="shared" ca="1" si="227"/>
        <v>0</v>
      </c>
      <c r="X289" s="125">
        <f t="shared" ca="1" si="227"/>
        <v>0</v>
      </c>
      <c r="Y289" s="125">
        <f t="shared" ca="1" si="227"/>
        <v>0</v>
      </c>
      <c r="Z289" s="125">
        <f t="shared" ca="1" si="227"/>
        <v>0</v>
      </c>
      <c r="AA289" s="125">
        <f t="shared" ca="1" si="227"/>
        <v>0</v>
      </c>
      <c r="AB289" s="125">
        <f t="shared" ca="1" si="227"/>
        <v>0</v>
      </c>
      <c r="AC289" s="125">
        <f t="shared" ca="1" si="227"/>
        <v>0</v>
      </c>
      <c r="AD289" s="125">
        <f t="shared" ca="1" si="227"/>
        <v>0</v>
      </c>
      <c r="AE289" s="125">
        <f t="shared" ca="1" si="227"/>
        <v>0</v>
      </c>
      <c r="AF289" s="125">
        <f t="shared" ca="1" si="227"/>
        <v>0</v>
      </c>
      <c r="AG289" s="125">
        <f t="shared" ca="1" si="227"/>
        <v>0</v>
      </c>
      <c r="AH289" s="125">
        <f t="shared" ca="1" si="227"/>
        <v>0</v>
      </c>
      <c r="AI289" s="125">
        <f t="shared" ca="1" si="227"/>
        <v>0</v>
      </c>
      <c r="AJ289" s="125">
        <f t="shared" ca="1" si="227"/>
        <v>0</v>
      </c>
      <c r="AK289" s="125">
        <f t="shared" ca="1" si="227"/>
        <v>0</v>
      </c>
      <c r="AL289" s="125">
        <f t="shared" ca="1" si="227"/>
        <v>0</v>
      </c>
      <c r="AM289" s="125">
        <f t="shared" ca="1" si="227"/>
        <v>0</v>
      </c>
      <c r="AN289" s="125">
        <f t="shared" ca="1" si="227"/>
        <v>0</v>
      </c>
      <c r="AO289" s="125">
        <f t="shared" ca="1" si="227"/>
        <v>0</v>
      </c>
      <c r="AP289" s="125">
        <f t="shared" ca="1" si="227"/>
        <v>0</v>
      </c>
      <c r="AQ289" s="125">
        <f t="shared" ca="1" si="227"/>
        <v>0</v>
      </c>
      <c r="AR289" s="125">
        <f t="shared" ca="1" si="227"/>
        <v>0</v>
      </c>
      <c r="AS289" s="125">
        <f t="shared" ca="1" si="227"/>
        <v>0</v>
      </c>
      <c r="AT289" s="125">
        <f t="shared" ca="1" si="227"/>
        <v>0</v>
      </c>
      <c r="AU289" s="125">
        <f t="shared" ca="1" si="227"/>
        <v>0</v>
      </c>
      <c r="AV289" s="125">
        <f t="shared" ca="1" si="227"/>
        <v>0</v>
      </c>
      <c r="AW289" s="125">
        <f t="shared" ca="1" si="227"/>
        <v>0</v>
      </c>
      <c r="AX289" s="125">
        <f t="shared" ca="1" si="227"/>
        <v>0</v>
      </c>
      <c r="AY289" s="125">
        <f t="shared" ca="1" si="227"/>
        <v>0</v>
      </c>
      <c r="AZ289" s="125">
        <f t="shared" ca="1" si="227"/>
        <v>0</v>
      </c>
      <c r="BA289" s="125">
        <f t="shared" ca="1" si="227"/>
        <v>0</v>
      </c>
      <c r="BB289" s="125">
        <f t="shared" ca="1" si="227"/>
        <v>0</v>
      </c>
      <c r="BC289" s="125">
        <f t="shared" ca="1" si="227"/>
        <v>0</v>
      </c>
      <c r="BD289" s="125">
        <f t="shared" ca="1" si="227"/>
        <v>0</v>
      </c>
      <c r="BE289" s="125">
        <f t="shared" ca="1" si="227"/>
        <v>0</v>
      </c>
      <c r="BF289" s="125">
        <f t="shared" ca="1" si="227"/>
        <v>0</v>
      </c>
      <c r="BG289" s="125">
        <f t="shared" ca="1" si="227"/>
        <v>0</v>
      </c>
      <c r="BH289" s="125">
        <f t="shared" ca="1" si="227"/>
        <v>0</v>
      </c>
    </row>
    <row r="290" spans="1:60">
      <c r="A290" s="104"/>
      <c r="B290" s="104"/>
      <c r="C290" s="106">
        <v>57</v>
      </c>
      <c r="D290" s="104"/>
      <c r="E290" s="104" t="str">
        <f ca="1">OFFSET('Impact Inputs'!A$6,C290,0)</f>
        <v>Impact 20</v>
      </c>
      <c r="F290" s="104" t="str">
        <f ca="1">OFFSET('Impact Inputs'!C$6,C290,0)</f>
        <v>-</v>
      </c>
      <c r="G290" s="104"/>
      <c r="H290" s="125">
        <f t="shared" ca="1" si="221"/>
        <v>0</v>
      </c>
      <c r="I290" s="125">
        <f t="shared" ca="1" si="222"/>
        <v>0</v>
      </c>
      <c r="J290" s="125">
        <f t="shared" ca="1" si="223"/>
        <v>0</v>
      </c>
      <c r="K290" s="125">
        <f t="shared" ca="1" si="224"/>
        <v>0</v>
      </c>
      <c r="L290" s="125">
        <f t="shared" ca="1" si="227"/>
        <v>0</v>
      </c>
      <c r="M290" s="125">
        <f t="shared" ca="1" si="227"/>
        <v>0</v>
      </c>
      <c r="N290" s="125">
        <f t="shared" ca="1" si="227"/>
        <v>0</v>
      </c>
      <c r="O290" s="125">
        <f t="shared" ca="1" si="227"/>
        <v>0</v>
      </c>
      <c r="P290" s="125">
        <f t="shared" ca="1" si="227"/>
        <v>0</v>
      </c>
      <c r="Q290" s="125">
        <f t="shared" ca="1" si="227"/>
        <v>0</v>
      </c>
      <c r="R290" s="125">
        <f t="shared" ca="1" si="227"/>
        <v>0</v>
      </c>
      <c r="S290" s="125">
        <f t="shared" ca="1" si="227"/>
        <v>0</v>
      </c>
      <c r="T290" s="125">
        <f t="shared" ca="1" si="227"/>
        <v>0</v>
      </c>
      <c r="U290" s="125">
        <f t="shared" ca="1" si="227"/>
        <v>0</v>
      </c>
      <c r="V290" s="125">
        <f t="shared" ca="1" si="227"/>
        <v>0</v>
      </c>
      <c r="W290" s="125">
        <f t="shared" ca="1" si="227"/>
        <v>0</v>
      </c>
      <c r="X290" s="125">
        <f t="shared" ca="1" si="227"/>
        <v>0</v>
      </c>
      <c r="Y290" s="125">
        <f t="shared" ca="1" si="227"/>
        <v>0</v>
      </c>
      <c r="Z290" s="125">
        <f t="shared" ca="1" si="227"/>
        <v>0</v>
      </c>
      <c r="AA290" s="125">
        <f t="shared" ca="1" si="227"/>
        <v>0</v>
      </c>
      <c r="AB290" s="125">
        <f t="shared" ca="1" si="227"/>
        <v>0</v>
      </c>
      <c r="AC290" s="125">
        <f t="shared" ca="1" si="227"/>
        <v>0</v>
      </c>
      <c r="AD290" s="125">
        <f t="shared" ca="1" si="227"/>
        <v>0</v>
      </c>
      <c r="AE290" s="125">
        <f t="shared" ca="1" si="227"/>
        <v>0</v>
      </c>
      <c r="AF290" s="125">
        <f t="shared" ca="1" si="227"/>
        <v>0</v>
      </c>
      <c r="AG290" s="125">
        <f t="shared" ca="1" si="227"/>
        <v>0</v>
      </c>
      <c r="AH290" s="125">
        <f t="shared" ca="1" si="227"/>
        <v>0</v>
      </c>
      <c r="AI290" s="125">
        <f t="shared" ca="1" si="227"/>
        <v>0</v>
      </c>
      <c r="AJ290" s="125">
        <f t="shared" ca="1" si="227"/>
        <v>0</v>
      </c>
      <c r="AK290" s="125">
        <f t="shared" ca="1" si="227"/>
        <v>0</v>
      </c>
      <c r="AL290" s="125">
        <f t="shared" ca="1" si="227"/>
        <v>0</v>
      </c>
      <c r="AM290" s="125">
        <f t="shared" ca="1" si="227"/>
        <v>0</v>
      </c>
      <c r="AN290" s="125">
        <f t="shared" ca="1" si="227"/>
        <v>0</v>
      </c>
      <c r="AO290" s="125">
        <f t="shared" ca="1" si="227"/>
        <v>0</v>
      </c>
      <c r="AP290" s="125">
        <f t="shared" ca="1" si="227"/>
        <v>0</v>
      </c>
      <c r="AQ290" s="125">
        <f t="shared" ca="1" si="227"/>
        <v>0</v>
      </c>
      <c r="AR290" s="125">
        <f t="shared" ca="1" si="227"/>
        <v>0</v>
      </c>
      <c r="AS290" s="125">
        <f t="shared" ca="1" si="227"/>
        <v>0</v>
      </c>
      <c r="AT290" s="125">
        <f t="shared" ca="1" si="227"/>
        <v>0</v>
      </c>
      <c r="AU290" s="125">
        <f t="shared" ca="1" si="227"/>
        <v>0</v>
      </c>
      <c r="AV290" s="125">
        <f t="shared" ca="1" si="227"/>
        <v>0</v>
      </c>
      <c r="AW290" s="125">
        <f t="shared" ca="1" si="227"/>
        <v>0</v>
      </c>
      <c r="AX290" s="125">
        <f t="shared" ca="1" si="227"/>
        <v>0</v>
      </c>
      <c r="AY290" s="125">
        <f t="shared" ca="1" si="227"/>
        <v>0</v>
      </c>
      <c r="AZ290" s="125">
        <f t="shared" ca="1" si="227"/>
        <v>0</v>
      </c>
      <c r="BA290" s="125">
        <f t="shared" ca="1" si="227"/>
        <v>0</v>
      </c>
      <c r="BB290" s="125">
        <f t="shared" ca="1" si="227"/>
        <v>0</v>
      </c>
      <c r="BC290" s="125">
        <f t="shared" ca="1" si="227"/>
        <v>0</v>
      </c>
      <c r="BD290" s="125">
        <f t="shared" ca="1" si="227"/>
        <v>0</v>
      </c>
      <c r="BE290" s="125">
        <f t="shared" ca="1" si="227"/>
        <v>0</v>
      </c>
      <c r="BF290" s="125">
        <f t="shared" ca="1" si="227"/>
        <v>0</v>
      </c>
      <c r="BG290" s="125">
        <f t="shared" ca="1" si="227"/>
        <v>0</v>
      </c>
      <c r="BH290" s="125">
        <f t="shared" ca="1" si="227"/>
        <v>0</v>
      </c>
    </row>
    <row r="291" spans="1:60">
      <c r="A291" s="104"/>
      <c r="B291" s="104"/>
      <c r="C291" s="104">
        <v>60</v>
      </c>
      <c r="D291" s="104"/>
      <c r="E291" s="104" t="str">
        <f ca="1">OFFSET('Impact Inputs'!A$6,C291,0)</f>
        <v>Impact 21</v>
      </c>
      <c r="F291" s="104" t="str">
        <f ca="1">OFFSET('Impact Inputs'!C$6,C291,0)</f>
        <v>-</v>
      </c>
      <c r="G291" s="104"/>
      <c r="H291" s="125">
        <f t="shared" ca="1" si="221"/>
        <v>0</v>
      </c>
      <c r="I291" s="125">
        <f t="shared" ca="1" si="222"/>
        <v>0</v>
      </c>
      <c r="J291" s="125">
        <f t="shared" ca="1" si="223"/>
        <v>0</v>
      </c>
      <c r="K291" s="125">
        <f t="shared" ca="1" si="224"/>
        <v>0</v>
      </c>
      <c r="L291" s="125">
        <f t="shared" ca="1" si="227"/>
        <v>0</v>
      </c>
      <c r="M291" s="125">
        <f t="shared" ca="1" si="227"/>
        <v>0</v>
      </c>
      <c r="N291" s="125">
        <f t="shared" ca="1" si="227"/>
        <v>0</v>
      </c>
      <c r="O291" s="125">
        <f t="shared" ca="1" si="227"/>
        <v>0</v>
      </c>
      <c r="P291" s="125">
        <f t="shared" ca="1" si="227"/>
        <v>0</v>
      </c>
      <c r="Q291" s="125">
        <f t="shared" ca="1" si="227"/>
        <v>0</v>
      </c>
      <c r="R291" s="125">
        <f t="shared" ca="1" si="227"/>
        <v>0</v>
      </c>
      <c r="S291" s="125">
        <f t="shared" ca="1" si="227"/>
        <v>0</v>
      </c>
      <c r="T291" s="125">
        <f t="shared" ca="1" si="227"/>
        <v>0</v>
      </c>
      <c r="U291" s="125">
        <f t="shared" ca="1" si="227"/>
        <v>0</v>
      </c>
      <c r="V291" s="125">
        <f t="shared" ca="1" si="227"/>
        <v>0</v>
      </c>
      <c r="W291" s="125">
        <f t="shared" ca="1" si="227"/>
        <v>0</v>
      </c>
      <c r="X291" s="125">
        <f t="shared" ca="1" si="227"/>
        <v>0</v>
      </c>
      <c r="Y291" s="125">
        <f t="shared" ca="1" si="227"/>
        <v>0</v>
      </c>
      <c r="Z291" s="125">
        <f t="shared" ca="1" si="227"/>
        <v>0</v>
      </c>
      <c r="AA291" s="125">
        <f t="shared" ca="1" si="227"/>
        <v>0</v>
      </c>
      <c r="AB291" s="125">
        <f t="shared" ca="1" si="227"/>
        <v>0</v>
      </c>
      <c r="AC291" s="125">
        <f t="shared" ca="1" si="227"/>
        <v>0</v>
      </c>
      <c r="AD291" s="125">
        <f t="shared" ca="1" si="227"/>
        <v>0</v>
      </c>
      <c r="AE291" s="125">
        <f t="shared" ca="1" si="227"/>
        <v>0</v>
      </c>
      <c r="AF291" s="125">
        <f t="shared" ca="1" si="227"/>
        <v>0</v>
      </c>
      <c r="AG291" s="125">
        <f t="shared" ca="1" si="227"/>
        <v>0</v>
      </c>
      <c r="AH291" s="125">
        <f t="shared" ca="1" si="227"/>
        <v>0</v>
      </c>
      <c r="AI291" s="125">
        <f t="shared" ca="1" si="227"/>
        <v>0</v>
      </c>
      <c r="AJ291" s="125">
        <f t="shared" ca="1" si="227"/>
        <v>0</v>
      </c>
      <c r="AK291" s="125">
        <f t="shared" ca="1" si="227"/>
        <v>0</v>
      </c>
      <c r="AL291" s="125">
        <f t="shared" ca="1" si="227"/>
        <v>0</v>
      </c>
      <c r="AM291" s="125">
        <f t="shared" ca="1" si="227"/>
        <v>0</v>
      </c>
      <c r="AN291" s="125">
        <f t="shared" ca="1" si="227"/>
        <v>0</v>
      </c>
      <c r="AO291" s="125">
        <f t="shared" ca="1" si="227"/>
        <v>0</v>
      </c>
      <c r="AP291" s="125">
        <f t="shared" ca="1" si="227"/>
        <v>0</v>
      </c>
      <c r="AQ291" s="125">
        <f t="shared" ca="1" si="227"/>
        <v>0</v>
      </c>
      <c r="AR291" s="125">
        <f t="shared" ca="1" si="227"/>
        <v>0</v>
      </c>
      <c r="AS291" s="125">
        <f t="shared" ca="1" si="227"/>
        <v>0</v>
      </c>
      <c r="AT291" s="125">
        <f t="shared" ca="1" si="227"/>
        <v>0</v>
      </c>
      <c r="AU291" s="125">
        <f t="shared" ca="1" si="227"/>
        <v>0</v>
      </c>
      <c r="AV291" s="125">
        <f t="shared" ca="1" si="227"/>
        <v>0</v>
      </c>
      <c r="AW291" s="125">
        <f t="shared" ca="1" si="227"/>
        <v>0</v>
      </c>
      <c r="AX291" s="125">
        <f t="shared" ca="1" si="227"/>
        <v>0</v>
      </c>
      <c r="AY291" s="125">
        <f t="shared" ca="1" si="227"/>
        <v>0</v>
      </c>
      <c r="AZ291" s="125">
        <f t="shared" ca="1" si="227"/>
        <v>0</v>
      </c>
      <c r="BA291" s="125">
        <f t="shared" ca="1" si="227"/>
        <v>0</v>
      </c>
      <c r="BB291" s="125">
        <f t="shared" ca="1" si="227"/>
        <v>0</v>
      </c>
      <c r="BC291" s="125">
        <f t="shared" ca="1" si="227"/>
        <v>0</v>
      </c>
      <c r="BD291" s="125">
        <f t="shared" ca="1" si="227"/>
        <v>0</v>
      </c>
      <c r="BE291" s="125">
        <f t="shared" ca="1" si="227"/>
        <v>0</v>
      </c>
      <c r="BF291" s="125">
        <f t="shared" ca="1" si="227"/>
        <v>0</v>
      </c>
      <c r="BG291" s="125">
        <f t="shared" ca="1" si="227"/>
        <v>0</v>
      </c>
      <c r="BH291" s="125">
        <f t="shared" ca="1" si="227"/>
        <v>0</v>
      </c>
    </row>
    <row r="292" spans="1:60">
      <c r="A292" s="104"/>
      <c r="B292" s="104"/>
      <c r="C292" s="104">
        <v>63</v>
      </c>
      <c r="D292" s="104"/>
      <c r="E292" s="104" t="str">
        <f ca="1">OFFSET('Impact Inputs'!A$6,C292,0)</f>
        <v>Impact 22</v>
      </c>
      <c r="F292" s="104" t="str">
        <f ca="1">OFFSET('Impact Inputs'!C$6,C292,0)</f>
        <v>-</v>
      </c>
      <c r="G292" s="104"/>
      <c r="H292" s="125">
        <f t="shared" ca="1" si="221"/>
        <v>0</v>
      </c>
      <c r="I292" s="125">
        <f t="shared" ca="1" si="222"/>
        <v>0</v>
      </c>
      <c r="J292" s="125">
        <f t="shared" ca="1" si="223"/>
        <v>0</v>
      </c>
      <c r="K292" s="125">
        <f t="shared" ca="1" si="224"/>
        <v>0</v>
      </c>
      <c r="L292" s="125">
        <f t="shared" ca="1" si="227"/>
        <v>0</v>
      </c>
      <c r="M292" s="125">
        <f t="shared" ca="1" si="227"/>
        <v>0</v>
      </c>
      <c r="N292" s="125">
        <f t="shared" ca="1" si="227"/>
        <v>0</v>
      </c>
      <c r="O292" s="125">
        <f t="shared" ca="1" si="227"/>
        <v>0</v>
      </c>
      <c r="P292" s="125">
        <f t="shared" ca="1" si="227"/>
        <v>0</v>
      </c>
      <c r="Q292" s="125">
        <f t="shared" ca="1" si="227"/>
        <v>0</v>
      </c>
      <c r="R292" s="125">
        <f t="shared" ref="L292:BH297" ca="1" si="228">R240*R$3</f>
        <v>0</v>
      </c>
      <c r="S292" s="125">
        <f t="shared" ca="1" si="228"/>
        <v>0</v>
      </c>
      <c r="T292" s="125">
        <f t="shared" ca="1" si="228"/>
        <v>0</v>
      </c>
      <c r="U292" s="125">
        <f t="shared" ca="1" si="228"/>
        <v>0</v>
      </c>
      <c r="V292" s="125">
        <f t="shared" ca="1" si="228"/>
        <v>0</v>
      </c>
      <c r="W292" s="125">
        <f t="shared" ca="1" si="228"/>
        <v>0</v>
      </c>
      <c r="X292" s="125">
        <f t="shared" ca="1" si="228"/>
        <v>0</v>
      </c>
      <c r="Y292" s="125">
        <f t="shared" ca="1" si="228"/>
        <v>0</v>
      </c>
      <c r="Z292" s="125">
        <f t="shared" ca="1" si="228"/>
        <v>0</v>
      </c>
      <c r="AA292" s="125">
        <f t="shared" ca="1" si="228"/>
        <v>0</v>
      </c>
      <c r="AB292" s="125">
        <f t="shared" ca="1" si="228"/>
        <v>0</v>
      </c>
      <c r="AC292" s="125">
        <f t="shared" ca="1" si="228"/>
        <v>0</v>
      </c>
      <c r="AD292" s="125">
        <f t="shared" ca="1" si="228"/>
        <v>0</v>
      </c>
      <c r="AE292" s="125">
        <f t="shared" ca="1" si="228"/>
        <v>0</v>
      </c>
      <c r="AF292" s="125">
        <f t="shared" ca="1" si="228"/>
        <v>0</v>
      </c>
      <c r="AG292" s="125">
        <f t="shared" ca="1" si="228"/>
        <v>0</v>
      </c>
      <c r="AH292" s="125">
        <f t="shared" ca="1" si="228"/>
        <v>0</v>
      </c>
      <c r="AI292" s="125">
        <f t="shared" ca="1" si="228"/>
        <v>0</v>
      </c>
      <c r="AJ292" s="125">
        <f t="shared" ca="1" si="228"/>
        <v>0</v>
      </c>
      <c r="AK292" s="125">
        <f t="shared" ca="1" si="228"/>
        <v>0</v>
      </c>
      <c r="AL292" s="125">
        <f t="shared" ca="1" si="228"/>
        <v>0</v>
      </c>
      <c r="AM292" s="125">
        <f t="shared" ca="1" si="228"/>
        <v>0</v>
      </c>
      <c r="AN292" s="125">
        <f t="shared" ca="1" si="228"/>
        <v>0</v>
      </c>
      <c r="AO292" s="125">
        <f t="shared" ca="1" si="228"/>
        <v>0</v>
      </c>
      <c r="AP292" s="125">
        <f t="shared" ca="1" si="228"/>
        <v>0</v>
      </c>
      <c r="AQ292" s="125">
        <f t="shared" ca="1" si="228"/>
        <v>0</v>
      </c>
      <c r="AR292" s="125">
        <f t="shared" ca="1" si="228"/>
        <v>0</v>
      </c>
      <c r="AS292" s="125">
        <f t="shared" ca="1" si="228"/>
        <v>0</v>
      </c>
      <c r="AT292" s="125">
        <f t="shared" ca="1" si="228"/>
        <v>0</v>
      </c>
      <c r="AU292" s="125">
        <f t="shared" ca="1" si="228"/>
        <v>0</v>
      </c>
      <c r="AV292" s="125">
        <f t="shared" ca="1" si="228"/>
        <v>0</v>
      </c>
      <c r="AW292" s="125">
        <f t="shared" ca="1" si="228"/>
        <v>0</v>
      </c>
      <c r="AX292" s="125">
        <f t="shared" ca="1" si="228"/>
        <v>0</v>
      </c>
      <c r="AY292" s="125">
        <f t="shared" ca="1" si="228"/>
        <v>0</v>
      </c>
      <c r="AZ292" s="125">
        <f t="shared" ca="1" si="228"/>
        <v>0</v>
      </c>
      <c r="BA292" s="125">
        <f t="shared" ca="1" si="228"/>
        <v>0</v>
      </c>
      <c r="BB292" s="125">
        <f t="shared" ca="1" si="228"/>
        <v>0</v>
      </c>
      <c r="BC292" s="125">
        <f t="shared" ca="1" si="228"/>
        <v>0</v>
      </c>
      <c r="BD292" s="125">
        <f t="shared" ca="1" si="228"/>
        <v>0</v>
      </c>
      <c r="BE292" s="125">
        <f t="shared" ca="1" si="228"/>
        <v>0</v>
      </c>
      <c r="BF292" s="125">
        <f t="shared" ca="1" si="228"/>
        <v>0</v>
      </c>
      <c r="BG292" s="125">
        <f t="shared" ca="1" si="228"/>
        <v>0</v>
      </c>
      <c r="BH292" s="125">
        <f t="shared" ca="1" si="228"/>
        <v>0</v>
      </c>
    </row>
    <row r="293" spans="1:60">
      <c r="A293" s="104"/>
      <c r="B293" s="104"/>
      <c r="C293" s="104">
        <v>66</v>
      </c>
      <c r="D293" s="104"/>
      <c r="E293" s="104" t="str">
        <f ca="1">OFFSET('Impact Inputs'!A$6,C293,0)</f>
        <v>Impact 23</v>
      </c>
      <c r="F293" s="104" t="str">
        <f ca="1">OFFSET('Impact Inputs'!C$6,C293,0)</f>
        <v>-</v>
      </c>
      <c r="G293" s="104"/>
      <c r="H293" s="125">
        <f t="shared" ca="1" si="221"/>
        <v>0</v>
      </c>
      <c r="I293" s="125">
        <f t="shared" ca="1" si="222"/>
        <v>0</v>
      </c>
      <c r="J293" s="125">
        <f t="shared" ca="1" si="223"/>
        <v>0</v>
      </c>
      <c r="K293" s="125">
        <f t="shared" ca="1" si="224"/>
        <v>0</v>
      </c>
      <c r="L293" s="125">
        <f t="shared" ca="1" si="228"/>
        <v>0</v>
      </c>
      <c r="M293" s="125">
        <f t="shared" ca="1" si="228"/>
        <v>0</v>
      </c>
      <c r="N293" s="125">
        <f t="shared" ca="1" si="228"/>
        <v>0</v>
      </c>
      <c r="O293" s="125">
        <f t="shared" ca="1" si="228"/>
        <v>0</v>
      </c>
      <c r="P293" s="125">
        <f t="shared" ca="1" si="228"/>
        <v>0</v>
      </c>
      <c r="Q293" s="125">
        <f t="shared" ca="1" si="228"/>
        <v>0</v>
      </c>
      <c r="R293" s="125">
        <f t="shared" ca="1" si="228"/>
        <v>0</v>
      </c>
      <c r="S293" s="125">
        <f t="shared" ca="1" si="228"/>
        <v>0</v>
      </c>
      <c r="T293" s="125">
        <f t="shared" ca="1" si="228"/>
        <v>0</v>
      </c>
      <c r="U293" s="125">
        <f t="shared" ca="1" si="228"/>
        <v>0</v>
      </c>
      <c r="V293" s="125">
        <f t="shared" ca="1" si="228"/>
        <v>0</v>
      </c>
      <c r="W293" s="125">
        <f t="shared" ca="1" si="228"/>
        <v>0</v>
      </c>
      <c r="X293" s="125">
        <f t="shared" ca="1" si="228"/>
        <v>0</v>
      </c>
      <c r="Y293" s="125">
        <f t="shared" ca="1" si="228"/>
        <v>0</v>
      </c>
      <c r="Z293" s="125">
        <f t="shared" ca="1" si="228"/>
        <v>0</v>
      </c>
      <c r="AA293" s="125">
        <f t="shared" ca="1" si="228"/>
        <v>0</v>
      </c>
      <c r="AB293" s="125">
        <f t="shared" ca="1" si="228"/>
        <v>0</v>
      </c>
      <c r="AC293" s="125">
        <f t="shared" ca="1" si="228"/>
        <v>0</v>
      </c>
      <c r="AD293" s="125">
        <f t="shared" ca="1" si="228"/>
        <v>0</v>
      </c>
      <c r="AE293" s="125">
        <f t="shared" ca="1" si="228"/>
        <v>0</v>
      </c>
      <c r="AF293" s="125">
        <f t="shared" ca="1" si="228"/>
        <v>0</v>
      </c>
      <c r="AG293" s="125">
        <f t="shared" ca="1" si="228"/>
        <v>0</v>
      </c>
      <c r="AH293" s="125">
        <f t="shared" ca="1" si="228"/>
        <v>0</v>
      </c>
      <c r="AI293" s="125">
        <f t="shared" ca="1" si="228"/>
        <v>0</v>
      </c>
      <c r="AJ293" s="125">
        <f t="shared" ca="1" si="228"/>
        <v>0</v>
      </c>
      <c r="AK293" s="125">
        <f t="shared" ca="1" si="228"/>
        <v>0</v>
      </c>
      <c r="AL293" s="125">
        <f t="shared" ca="1" si="228"/>
        <v>0</v>
      </c>
      <c r="AM293" s="125">
        <f t="shared" ca="1" si="228"/>
        <v>0</v>
      </c>
      <c r="AN293" s="125">
        <f t="shared" ca="1" si="228"/>
        <v>0</v>
      </c>
      <c r="AO293" s="125">
        <f t="shared" ca="1" si="228"/>
        <v>0</v>
      </c>
      <c r="AP293" s="125">
        <f t="shared" ca="1" si="228"/>
        <v>0</v>
      </c>
      <c r="AQ293" s="125">
        <f t="shared" ca="1" si="228"/>
        <v>0</v>
      </c>
      <c r="AR293" s="125">
        <f t="shared" ca="1" si="228"/>
        <v>0</v>
      </c>
      <c r="AS293" s="125">
        <f t="shared" ca="1" si="228"/>
        <v>0</v>
      </c>
      <c r="AT293" s="125">
        <f t="shared" ca="1" si="228"/>
        <v>0</v>
      </c>
      <c r="AU293" s="125">
        <f t="shared" ca="1" si="228"/>
        <v>0</v>
      </c>
      <c r="AV293" s="125">
        <f t="shared" ca="1" si="228"/>
        <v>0</v>
      </c>
      <c r="AW293" s="125">
        <f t="shared" ca="1" si="228"/>
        <v>0</v>
      </c>
      <c r="AX293" s="125">
        <f t="shared" ca="1" si="228"/>
        <v>0</v>
      </c>
      <c r="AY293" s="125">
        <f t="shared" ca="1" si="228"/>
        <v>0</v>
      </c>
      <c r="AZ293" s="125">
        <f t="shared" ca="1" si="228"/>
        <v>0</v>
      </c>
      <c r="BA293" s="125">
        <f t="shared" ca="1" si="228"/>
        <v>0</v>
      </c>
      <c r="BB293" s="125">
        <f t="shared" ca="1" si="228"/>
        <v>0</v>
      </c>
      <c r="BC293" s="125">
        <f t="shared" ca="1" si="228"/>
        <v>0</v>
      </c>
      <c r="BD293" s="125">
        <f t="shared" ca="1" si="228"/>
        <v>0</v>
      </c>
      <c r="BE293" s="125">
        <f t="shared" ca="1" si="228"/>
        <v>0</v>
      </c>
      <c r="BF293" s="125">
        <f t="shared" ca="1" si="228"/>
        <v>0</v>
      </c>
      <c r="BG293" s="125">
        <f t="shared" ca="1" si="228"/>
        <v>0</v>
      </c>
      <c r="BH293" s="125">
        <f t="shared" ca="1" si="228"/>
        <v>0</v>
      </c>
    </row>
    <row r="294" spans="1:60">
      <c r="A294" s="104"/>
      <c r="B294" s="104"/>
      <c r="C294" s="106">
        <v>69</v>
      </c>
      <c r="D294" s="104"/>
      <c r="E294" s="104" t="str">
        <f ca="1">OFFSET('Impact Inputs'!A$6,C294,0)</f>
        <v>Impact 24</v>
      </c>
      <c r="F294" s="104" t="str">
        <f ca="1">OFFSET('Impact Inputs'!C$6,C294,0)</f>
        <v>-</v>
      </c>
      <c r="G294" s="104"/>
      <c r="H294" s="125">
        <f t="shared" ca="1" si="221"/>
        <v>0</v>
      </c>
      <c r="I294" s="125">
        <f t="shared" ca="1" si="222"/>
        <v>0</v>
      </c>
      <c r="J294" s="125">
        <f t="shared" ca="1" si="223"/>
        <v>0</v>
      </c>
      <c r="K294" s="125">
        <f t="shared" ca="1" si="224"/>
        <v>0</v>
      </c>
      <c r="L294" s="125">
        <f t="shared" ca="1" si="228"/>
        <v>0</v>
      </c>
      <c r="M294" s="125">
        <f t="shared" ca="1" si="228"/>
        <v>0</v>
      </c>
      <c r="N294" s="125">
        <f t="shared" ca="1" si="228"/>
        <v>0</v>
      </c>
      <c r="O294" s="125">
        <f t="shared" ca="1" si="228"/>
        <v>0</v>
      </c>
      <c r="P294" s="125">
        <f t="shared" ca="1" si="228"/>
        <v>0</v>
      </c>
      <c r="Q294" s="125">
        <f t="shared" ca="1" si="228"/>
        <v>0</v>
      </c>
      <c r="R294" s="125">
        <f t="shared" ca="1" si="228"/>
        <v>0</v>
      </c>
      <c r="S294" s="125">
        <f t="shared" ca="1" si="228"/>
        <v>0</v>
      </c>
      <c r="T294" s="125">
        <f t="shared" ca="1" si="228"/>
        <v>0</v>
      </c>
      <c r="U294" s="125">
        <f t="shared" ca="1" si="228"/>
        <v>0</v>
      </c>
      <c r="V294" s="125">
        <f t="shared" ca="1" si="228"/>
        <v>0</v>
      </c>
      <c r="W294" s="125">
        <f t="shared" ca="1" si="228"/>
        <v>0</v>
      </c>
      <c r="X294" s="125">
        <f t="shared" ca="1" si="228"/>
        <v>0</v>
      </c>
      <c r="Y294" s="125">
        <f t="shared" ca="1" si="228"/>
        <v>0</v>
      </c>
      <c r="Z294" s="125">
        <f t="shared" ca="1" si="228"/>
        <v>0</v>
      </c>
      <c r="AA294" s="125">
        <f t="shared" ca="1" si="228"/>
        <v>0</v>
      </c>
      <c r="AB294" s="125">
        <f t="shared" ca="1" si="228"/>
        <v>0</v>
      </c>
      <c r="AC294" s="125">
        <f t="shared" ca="1" si="228"/>
        <v>0</v>
      </c>
      <c r="AD294" s="125">
        <f t="shared" ca="1" si="228"/>
        <v>0</v>
      </c>
      <c r="AE294" s="125">
        <f t="shared" ca="1" si="228"/>
        <v>0</v>
      </c>
      <c r="AF294" s="125">
        <f t="shared" ca="1" si="228"/>
        <v>0</v>
      </c>
      <c r="AG294" s="125">
        <f t="shared" ca="1" si="228"/>
        <v>0</v>
      </c>
      <c r="AH294" s="125">
        <f t="shared" ca="1" si="228"/>
        <v>0</v>
      </c>
      <c r="AI294" s="125">
        <f t="shared" ca="1" si="228"/>
        <v>0</v>
      </c>
      <c r="AJ294" s="125">
        <f t="shared" ca="1" si="228"/>
        <v>0</v>
      </c>
      <c r="AK294" s="125">
        <f t="shared" ca="1" si="228"/>
        <v>0</v>
      </c>
      <c r="AL294" s="125">
        <f t="shared" ca="1" si="228"/>
        <v>0</v>
      </c>
      <c r="AM294" s="125">
        <f t="shared" ca="1" si="228"/>
        <v>0</v>
      </c>
      <c r="AN294" s="125">
        <f t="shared" ca="1" si="228"/>
        <v>0</v>
      </c>
      <c r="AO294" s="125">
        <f t="shared" ca="1" si="228"/>
        <v>0</v>
      </c>
      <c r="AP294" s="125">
        <f t="shared" ca="1" si="228"/>
        <v>0</v>
      </c>
      <c r="AQ294" s="125">
        <f t="shared" ca="1" si="228"/>
        <v>0</v>
      </c>
      <c r="AR294" s="125">
        <f t="shared" ca="1" si="228"/>
        <v>0</v>
      </c>
      <c r="AS294" s="125">
        <f t="shared" ca="1" si="228"/>
        <v>0</v>
      </c>
      <c r="AT294" s="125">
        <f t="shared" ca="1" si="228"/>
        <v>0</v>
      </c>
      <c r="AU294" s="125">
        <f t="shared" ca="1" si="228"/>
        <v>0</v>
      </c>
      <c r="AV294" s="125">
        <f t="shared" ca="1" si="228"/>
        <v>0</v>
      </c>
      <c r="AW294" s="125">
        <f t="shared" ca="1" si="228"/>
        <v>0</v>
      </c>
      <c r="AX294" s="125">
        <f t="shared" ca="1" si="228"/>
        <v>0</v>
      </c>
      <c r="AY294" s="125">
        <f t="shared" ca="1" si="228"/>
        <v>0</v>
      </c>
      <c r="AZ294" s="125">
        <f t="shared" ca="1" si="228"/>
        <v>0</v>
      </c>
      <c r="BA294" s="125">
        <f t="shared" ca="1" si="228"/>
        <v>0</v>
      </c>
      <c r="BB294" s="125">
        <f t="shared" ca="1" si="228"/>
        <v>0</v>
      </c>
      <c r="BC294" s="125">
        <f t="shared" ca="1" si="228"/>
        <v>0</v>
      </c>
      <c r="BD294" s="125">
        <f t="shared" ca="1" si="228"/>
        <v>0</v>
      </c>
      <c r="BE294" s="125">
        <f t="shared" ca="1" si="228"/>
        <v>0</v>
      </c>
      <c r="BF294" s="125">
        <f t="shared" ca="1" si="228"/>
        <v>0</v>
      </c>
      <c r="BG294" s="125">
        <f t="shared" ca="1" si="228"/>
        <v>0</v>
      </c>
      <c r="BH294" s="125">
        <f t="shared" ca="1" si="228"/>
        <v>0</v>
      </c>
    </row>
    <row r="295" spans="1:60">
      <c r="A295" s="104"/>
      <c r="B295" s="104"/>
      <c r="C295" s="106">
        <v>72</v>
      </c>
      <c r="D295" s="104"/>
      <c r="E295" s="104" t="str">
        <f ca="1">OFFSET('Impact Inputs'!A$6,C295,0)</f>
        <v>Impact 25</v>
      </c>
      <c r="F295" s="104" t="str">
        <f ca="1">OFFSET('Impact Inputs'!C$6,C295,0)</f>
        <v>-</v>
      </c>
      <c r="G295" s="104"/>
      <c r="H295" s="125">
        <f t="shared" ca="1" si="221"/>
        <v>0</v>
      </c>
      <c r="I295" s="125">
        <f t="shared" ca="1" si="222"/>
        <v>0</v>
      </c>
      <c r="J295" s="125">
        <f t="shared" ca="1" si="223"/>
        <v>0</v>
      </c>
      <c r="K295" s="125">
        <f t="shared" ca="1" si="224"/>
        <v>0</v>
      </c>
      <c r="L295" s="125">
        <f t="shared" ca="1" si="228"/>
        <v>0</v>
      </c>
      <c r="M295" s="125">
        <f t="shared" ca="1" si="228"/>
        <v>0</v>
      </c>
      <c r="N295" s="125">
        <f t="shared" ca="1" si="228"/>
        <v>0</v>
      </c>
      <c r="O295" s="125">
        <f t="shared" ca="1" si="228"/>
        <v>0</v>
      </c>
      <c r="P295" s="125">
        <f t="shared" ca="1" si="228"/>
        <v>0</v>
      </c>
      <c r="Q295" s="125">
        <f t="shared" ca="1" si="228"/>
        <v>0</v>
      </c>
      <c r="R295" s="125">
        <f t="shared" ca="1" si="228"/>
        <v>0</v>
      </c>
      <c r="S295" s="125">
        <f t="shared" ca="1" si="228"/>
        <v>0</v>
      </c>
      <c r="T295" s="125">
        <f t="shared" ca="1" si="228"/>
        <v>0</v>
      </c>
      <c r="U295" s="125">
        <f t="shared" ca="1" si="228"/>
        <v>0</v>
      </c>
      <c r="V295" s="125">
        <f t="shared" ca="1" si="228"/>
        <v>0</v>
      </c>
      <c r="W295" s="125">
        <f t="shared" ca="1" si="228"/>
        <v>0</v>
      </c>
      <c r="X295" s="125">
        <f t="shared" ca="1" si="228"/>
        <v>0</v>
      </c>
      <c r="Y295" s="125">
        <f t="shared" ca="1" si="228"/>
        <v>0</v>
      </c>
      <c r="Z295" s="125">
        <f t="shared" ca="1" si="228"/>
        <v>0</v>
      </c>
      <c r="AA295" s="125">
        <f t="shared" ca="1" si="228"/>
        <v>0</v>
      </c>
      <c r="AB295" s="125">
        <f t="shared" ca="1" si="228"/>
        <v>0</v>
      </c>
      <c r="AC295" s="125">
        <f t="shared" ca="1" si="228"/>
        <v>0</v>
      </c>
      <c r="AD295" s="125">
        <f t="shared" ca="1" si="228"/>
        <v>0</v>
      </c>
      <c r="AE295" s="125">
        <f t="shared" ca="1" si="228"/>
        <v>0</v>
      </c>
      <c r="AF295" s="125">
        <f t="shared" ca="1" si="228"/>
        <v>0</v>
      </c>
      <c r="AG295" s="125">
        <f t="shared" ca="1" si="228"/>
        <v>0</v>
      </c>
      <c r="AH295" s="125">
        <f t="shared" ca="1" si="228"/>
        <v>0</v>
      </c>
      <c r="AI295" s="125">
        <f t="shared" ca="1" si="228"/>
        <v>0</v>
      </c>
      <c r="AJ295" s="125">
        <f t="shared" ca="1" si="228"/>
        <v>0</v>
      </c>
      <c r="AK295" s="125">
        <f t="shared" ca="1" si="228"/>
        <v>0</v>
      </c>
      <c r="AL295" s="125">
        <f t="shared" ca="1" si="228"/>
        <v>0</v>
      </c>
      <c r="AM295" s="125">
        <f t="shared" ca="1" si="228"/>
        <v>0</v>
      </c>
      <c r="AN295" s="125">
        <f t="shared" ca="1" si="228"/>
        <v>0</v>
      </c>
      <c r="AO295" s="125">
        <f t="shared" ca="1" si="228"/>
        <v>0</v>
      </c>
      <c r="AP295" s="125">
        <f t="shared" ca="1" si="228"/>
        <v>0</v>
      </c>
      <c r="AQ295" s="125">
        <f t="shared" ca="1" si="228"/>
        <v>0</v>
      </c>
      <c r="AR295" s="125">
        <f t="shared" ca="1" si="228"/>
        <v>0</v>
      </c>
      <c r="AS295" s="125">
        <f t="shared" ca="1" si="228"/>
        <v>0</v>
      </c>
      <c r="AT295" s="125">
        <f t="shared" ca="1" si="228"/>
        <v>0</v>
      </c>
      <c r="AU295" s="125">
        <f t="shared" ca="1" si="228"/>
        <v>0</v>
      </c>
      <c r="AV295" s="125">
        <f t="shared" ca="1" si="228"/>
        <v>0</v>
      </c>
      <c r="AW295" s="125">
        <f t="shared" ca="1" si="228"/>
        <v>0</v>
      </c>
      <c r="AX295" s="125">
        <f t="shared" ca="1" si="228"/>
        <v>0</v>
      </c>
      <c r="AY295" s="125">
        <f t="shared" ca="1" si="228"/>
        <v>0</v>
      </c>
      <c r="AZ295" s="125">
        <f t="shared" ca="1" si="228"/>
        <v>0</v>
      </c>
      <c r="BA295" s="125">
        <f t="shared" ca="1" si="228"/>
        <v>0</v>
      </c>
      <c r="BB295" s="125">
        <f t="shared" ca="1" si="228"/>
        <v>0</v>
      </c>
      <c r="BC295" s="125">
        <f t="shared" ca="1" si="228"/>
        <v>0</v>
      </c>
      <c r="BD295" s="125">
        <f t="shared" ca="1" si="228"/>
        <v>0</v>
      </c>
      <c r="BE295" s="125">
        <f t="shared" ca="1" si="228"/>
        <v>0</v>
      </c>
      <c r="BF295" s="125">
        <f t="shared" ca="1" si="228"/>
        <v>0</v>
      </c>
      <c r="BG295" s="125">
        <f t="shared" ca="1" si="228"/>
        <v>0</v>
      </c>
      <c r="BH295" s="125">
        <f t="shared" ca="1" si="228"/>
        <v>0</v>
      </c>
    </row>
    <row r="296" spans="1:60">
      <c r="A296" s="104"/>
      <c r="B296" s="104"/>
      <c r="C296" s="104">
        <v>75</v>
      </c>
      <c r="D296" s="104"/>
      <c r="E296" s="104" t="str">
        <f ca="1">OFFSET('Impact Inputs'!A$6,C296,0)</f>
        <v>Impact 26</v>
      </c>
      <c r="F296" s="104" t="str">
        <f ca="1">OFFSET('Impact Inputs'!C$6,C296,0)</f>
        <v>-</v>
      </c>
      <c r="G296" s="104"/>
      <c r="H296" s="125">
        <f t="shared" ca="1" si="221"/>
        <v>0</v>
      </c>
      <c r="I296" s="125">
        <f t="shared" ca="1" si="222"/>
        <v>0</v>
      </c>
      <c r="J296" s="125">
        <f t="shared" ca="1" si="223"/>
        <v>0</v>
      </c>
      <c r="K296" s="125">
        <f t="shared" ca="1" si="224"/>
        <v>0</v>
      </c>
      <c r="L296" s="125">
        <f t="shared" ca="1" si="228"/>
        <v>0</v>
      </c>
      <c r="M296" s="125">
        <f t="shared" ca="1" si="228"/>
        <v>0</v>
      </c>
      <c r="N296" s="125">
        <f t="shared" ca="1" si="228"/>
        <v>0</v>
      </c>
      <c r="O296" s="125">
        <f t="shared" ca="1" si="228"/>
        <v>0</v>
      </c>
      <c r="P296" s="125">
        <f t="shared" ca="1" si="228"/>
        <v>0</v>
      </c>
      <c r="Q296" s="125">
        <f t="shared" ca="1" si="228"/>
        <v>0</v>
      </c>
      <c r="R296" s="125">
        <f t="shared" ca="1" si="228"/>
        <v>0</v>
      </c>
      <c r="S296" s="125">
        <f t="shared" ca="1" si="228"/>
        <v>0</v>
      </c>
      <c r="T296" s="125">
        <f t="shared" ca="1" si="228"/>
        <v>0</v>
      </c>
      <c r="U296" s="125">
        <f t="shared" ca="1" si="228"/>
        <v>0</v>
      </c>
      <c r="V296" s="125">
        <f t="shared" ca="1" si="228"/>
        <v>0</v>
      </c>
      <c r="W296" s="125">
        <f t="shared" ca="1" si="228"/>
        <v>0</v>
      </c>
      <c r="X296" s="125">
        <f t="shared" ca="1" si="228"/>
        <v>0</v>
      </c>
      <c r="Y296" s="125">
        <f t="shared" ca="1" si="228"/>
        <v>0</v>
      </c>
      <c r="Z296" s="125">
        <f t="shared" ca="1" si="228"/>
        <v>0</v>
      </c>
      <c r="AA296" s="125">
        <f t="shared" ca="1" si="228"/>
        <v>0</v>
      </c>
      <c r="AB296" s="125">
        <f t="shared" ca="1" si="228"/>
        <v>0</v>
      </c>
      <c r="AC296" s="125">
        <f t="shared" ca="1" si="228"/>
        <v>0</v>
      </c>
      <c r="AD296" s="125">
        <f t="shared" ca="1" si="228"/>
        <v>0</v>
      </c>
      <c r="AE296" s="125">
        <f t="shared" ca="1" si="228"/>
        <v>0</v>
      </c>
      <c r="AF296" s="125">
        <f t="shared" ca="1" si="228"/>
        <v>0</v>
      </c>
      <c r="AG296" s="125">
        <f t="shared" ca="1" si="228"/>
        <v>0</v>
      </c>
      <c r="AH296" s="125">
        <f t="shared" ca="1" si="228"/>
        <v>0</v>
      </c>
      <c r="AI296" s="125">
        <f t="shared" ca="1" si="228"/>
        <v>0</v>
      </c>
      <c r="AJ296" s="125">
        <f t="shared" ca="1" si="228"/>
        <v>0</v>
      </c>
      <c r="AK296" s="125">
        <f t="shared" ca="1" si="228"/>
        <v>0</v>
      </c>
      <c r="AL296" s="125">
        <f t="shared" ca="1" si="228"/>
        <v>0</v>
      </c>
      <c r="AM296" s="125">
        <f t="shared" ca="1" si="228"/>
        <v>0</v>
      </c>
      <c r="AN296" s="125">
        <f t="shared" ca="1" si="228"/>
        <v>0</v>
      </c>
      <c r="AO296" s="125">
        <f t="shared" ca="1" si="228"/>
        <v>0</v>
      </c>
      <c r="AP296" s="125">
        <f t="shared" ca="1" si="228"/>
        <v>0</v>
      </c>
      <c r="AQ296" s="125">
        <f t="shared" ca="1" si="228"/>
        <v>0</v>
      </c>
      <c r="AR296" s="125">
        <f t="shared" ca="1" si="228"/>
        <v>0</v>
      </c>
      <c r="AS296" s="125">
        <f t="shared" ca="1" si="228"/>
        <v>0</v>
      </c>
      <c r="AT296" s="125">
        <f t="shared" ca="1" si="228"/>
        <v>0</v>
      </c>
      <c r="AU296" s="125">
        <f t="shared" ca="1" si="228"/>
        <v>0</v>
      </c>
      <c r="AV296" s="125">
        <f t="shared" ca="1" si="228"/>
        <v>0</v>
      </c>
      <c r="AW296" s="125">
        <f t="shared" ca="1" si="228"/>
        <v>0</v>
      </c>
      <c r="AX296" s="125">
        <f t="shared" ca="1" si="228"/>
        <v>0</v>
      </c>
      <c r="AY296" s="125">
        <f t="shared" ca="1" si="228"/>
        <v>0</v>
      </c>
      <c r="AZ296" s="125">
        <f t="shared" ca="1" si="228"/>
        <v>0</v>
      </c>
      <c r="BA296" s="125">
        <f t="shared" ca="1" si="228"/>
        <v>0</v>
      </c>
      <c r="BB296" s="125">
        <f t="shared" ca="1" si="228"/>
        <v>0</v>
      </c>
      <c r="BC296" s="125">
        <f t="shared" ca="1" si="228"/>
        <v>0</v>
      </c>
      <c r="BD296" s="125">
        <f t="shared" ca="1" si="228"/>
        <v>0</v>
      </c>
      <c r="BE296" s="125">
        <f t="shared" ca="1" si="228"/>
        <v>0</v>
      </c>
      <c r="BF296" s="125">
        <f t="shared" ca="1" si="228"/>
        <v>0</v>
      </c>
      <c r="BG296" s="125">
        <f t="shared" ca="1" si="228"/>
        <v>0</v>
      </c>
      <c r="BH296" s="125">
        <f t="shared" ca="1" si="228"/>
        <v>0</v>
      </c>
    </row>
    <row r="297" spans="1:60">
      <c r="A297" s="104"/>
      <c r="B297" s="104"/>
      <c r="C297" s="106">
        <v>78</v>
      </c>
      <c r="D297" s="104"/>
      <c r="E297" s="104" t="str">
        <f ca="1">OFFSET('Impact Inputs'!A$6,C297,0)</f>
        <v>Impact 27</v>
      </c>
      <c r="F297" s="104" t="str">
        <f ca="1">OFFSET('Impact Inputs'!C$6,C297,0)</f>
        <v>-</v>
      </c>
      <c r="G297" s="104"/>
      <c r="H297" s="125">
        <f t="shared" ca="1" si="221"/>
        <v>0</v>
      </c>
      <c r="I297" s="125">
        <f t="shared" ca="1" si="222"/>
        <v>0</v>
      </c>
      <c r="J297" s="125">
        <f t="shared" ca="1" si="223"/>
        <v>0</v>
      </c>
      <c r="K297" s="125">
        <f t="shared" ca="1" si="224"/>
        <v>0</v>
      </c>
      <c r="L297" s="125">
        <f t="shared" ca="1" si="228"/>
        <v>0</v>
      </c>
      <c r="M297" s="125">
        <f t="shared" ca="1" si="228"/>
        <v>0</v>
      </c>
      <c r="N297" s="125">
        <f t="shared" ca="1" si="228"/>
        <v>0</v>
      </c>
      <c r="O297" s="125">
        <f t="shared" ca="1" si="228"/>
        <v>0</v>
      </c>
      <c r="P297" s="125">
        <f t="shared" ca="1" si="228"/>
        <v>0</v>
      </c>
      <c r="Q297" s="125">
        <f t="shared" ca="1" si="228"/>
        <v>0</v>
      </c>
      <c r="R297" s="125">
        <f t="shared" ca="1" si="228"/>
        <v>0</v>
      </c>
      <c r="S297" s="125">
        <f t="shared" ca="1" si="228"/>
        <v>0</v>
      </c>
      <c r="T297" s="125">
        <f t="shared" ca="1" si="228"/>
        <v>0</v>
      </c>
      <c r="U297" s="125">
        <f t="shared" ca="1" si="228"/>
        <v>0</v>
      </c>
      <c r="V297" s="125">
        <f t="shared" ca="1" si="228"/>
        <v>0</v>
      </c>
      <c r="W297" s="125">
        <f t="shared" ca="1" si="228"/>
        <v>0</v>
      </c>
      <c r="X297" s="125">
        <f t="shared" ca="1" si="228"/>
        <v>0</v>
      </c>
      <c r="Y297" s="125">
        <f t="shared" ca="1" si="228"/>
        <v>0</v>
      </c>
      <c r="Z297" s="125">
        <f t="shared" ca="1" si="228"/>
        <v>0</v>
      </c>
      <c r="AA297" s="125">
        <f t="shared" ca="1" si="228"/>
        <v>0</v>
      </c>
      <c r="AB297" s="125">
        <f t="shared" ref="L297:BH302" ca="1" si="229">AB245*AB$3</f>
        <v>0</v>
      </c>
      <c r="AC297" s="125">
        <f t="shared" ca="1" si="229"/>
        <v>0</v>
      </c>
      <c r="AD297" s="125">
        <f t="shared" ca="1" si="229"/>
        <v>0</v>
      </c>
      <c r="AE297" s="125">
        <f t="shared" ca="1" si="229"/>
        <v>0</v>
      </c>
      <c r="AF297" s="125">
        <f t="shared" ca="1" si="229"/>
        <v>0</v>
      </c>
      <c r="AG297" s="125">
        <f t="shared" ca="1" si="229"/>
        <v>0</v>
      </c>
      <c r="AH297" s="125">
        <f t="shared" ca="1" si="229"/>
        <v>0</v>
      </c>
      <c r="AI297" s="125">
        <f t="shared" ca="1" si="229"/>
        <v>0</v>
      </c>
      <c r="AJ297" s="125">
        <f t="shared" ca="1" si="229"/>
        <v>0</v>
      </c>
      <c r="AK297" s="125">
        <f t="shared" ca="1" si="229"/>
        <v>0</v>
      </c>
      <c r="AL297" s="125">
        <f t="shared" ca="1" si="229"/>
        <v>0</v>
      </c>
      <c r="AM297" s="125">
        <f t="shared" ca="1" si="229"/>
        <v>0</v>
      </c>
      <c r="AN297" s="125">
        <f t="shared" ca="1" si="229"/>
        <v>0</v>
      </c>
      <c r="AO297" s="125">
        <f t="shared" ca="1" si="229"/>
        <v>0</v>
      </c>
      <c r="AP297" s="125">
        <f t="shared" ca="1" si="229"/>
        <v>0</v>
      </c>
      <c r="AQ297" s="125">
        <f t="shared" ca="1" si="229"/>
        <v>0</v>
      </c>
      <c r="AR297" s="125">
        <f t="shared" ca="1" si="229"/>
        <v>0</v>
      </c>
      <c r="AS297" s="125">
        <f t="shared" ca="1" si="229"/>
        <v>0</v>
      </c>
      <c r="AT297" s="125">
        <f t="shared" ca="1" si="229"/>
        <v>0</v>
      </c>
      <c r="AU297" s="125">
        <f t="shared" ca="1" si="229"/>
        <v>0</v>
      </c>
      <c r="AV297" s="125">
        <f t="shared" ca="1" si="229"/>
        <v>0</v>
      </c>
      <c r="AW297" s="125">
        <f t="shared" ca="1" si="229"/>
        <v>0</v>
      </c>
      <c r="AX297" s="125">
        <f t="shared" ca="1" si="229"/>
        <v>0</v>
      </c>
      <c r="AY297" s="125">
        <f t="shared" ca="1" si="229"/>
        <v>0</v>
      </c>
      <c r="AZ297" s="125">
        <f t="shared" ca="1" si="229"/>
        <v>0</v>
      </c>
      <c r="BA297" s="125">
        <f t="shared" ca="1" si="229"/>
        <v>0</v>
      </c>
      <c r="BB297" s="125">
        <f t="shared" ca="1" si="229"/>
        <v>0</v>
      </c>
      <c r="BC297" s="125">
        <f t="shared" ca="1" si="229"/>
        <v>0</v>
      </c>
      <c r="BD297" s="125">
        <f t="shared" ca="1" si="229"/>
        <v>0</v>
      </c>
      <c r="BE297" s="125">
        <f t="shared" ca="1" si="229"/>
        <v>0</v>
      </c>
      <c r="BF297" s="125">
        <f t="shared" ca="1" si="229"/>
        <v>0</v>
      </c>
      <c r="BG297" s="125">
        <f t="shared" ca="1" si="229"/>
        <v>0</v>
      </c>
      <c r="BH297" s="125">
        <f t="shared" ca="1" si="229"/>
        <v>0</v>
      </c>
    </row>
    <row r="298" spans="1:60">
      <c r="A298" s="104"/>
      <c r="B298" s="104"/>
      <c r="C298" s="104">
        <v>81</v>
      </c>
      <c r="D298" s="104"/>
      <c r="E298" s="104" t="str">
        <f ca="1">OFFSET('Impact Inputs'!A$6,C298,0)</f>
        <v>Impact 28</v>
      </c>
      <c r="F298" s="104" t="str">
        <f ca="1">OFFSET('Impact Inputs'!C$6,C298,0)</f>
        <v>-</v>
      </c>
      <c r="G298" s="104"/>
      <c r="H298" s="125">
        <f t="shared" ca="1" si="221"/>
        <v>0</v>
      </c>
      <c r="I298" s="125">
        <f t="shared" ca="1" si="222"/>
        <v>0</v>
      </c>
      <c r="J298" s="125">
        <f t="shared" ca="1" si="223"/>
        <v>0</v>
      </c>
      <c r="K298" s="125">
        <f t="shared" ca="1" si="224"/>
        <v>0</v>
      </c>
      <c r="L298" s="125">
        <f t="shared" ca="1" si="229"/>
        <v>0</v>
      </c>
      <c r="M298" s="125">
        <f t="shared" ca="1" si="229"/>
        <v>0</v>
      </c>
      <c r="N298" s="125">
        <f t="shared" ca="1" si="229"/>
        <v>0</v>
      </c>
      <c r="O298" s="125">
        <f t="shared" ca="1" si="229"/>
        <v>0</v>
      </c>
      <c r="P298" s="125">
        <f t="shared" ca="1" si="229"/>
        <v>0</v>
      </c>
      <c r="Q298" s="125">
        <f t="shared" ca="1" si="229"/>
        <v>0</v>
      </c>
      <c r="R298" s="125">
        <f t="shared" ca="1" si="229"/>
        <v>0</v>
      </c>
      <c r="S298" s="125">
        <f t="shared" ca="1" si="229"/>
        <v>0</v>
      </c>
      <c r="T298" s="125">
        <f t="shared" ca="1" si="229"/>
        <v>0</v>
      </c>
      <c r="U298" s="125">
        <f t="shared" ca="1" si="229"/>
        <v>0</v>
      </c>
      <c r="V298" s="125">
        <f t="shared" ca="1" si="229"/>
        <v>0</v>
      </c>
      <c r="W298" s="125">
        <f t="shared" ca="1" si="229"/>
        <v>0</v>
      </c>
      <c r="X298" s="125">
        <f t="shared" ca="1" si="229"/>
        <v>0</v>
      </c>
      <c r="Y298" s="125">
        <f t="shared" ca="1" si="229"/>
        <v>0</v>
      </c>
      <c r="Z298" s="125">
        <f t="shared" ca="1" si="229"/>
        <v>0</v>
      </c>
      <c r="AA298" s="125">
        <f t="shared" ca="1" si="229"/>
        <v>0</v>
      </c>
      <c r="AB298" s="125">
        <f t="shared" ca="1" si="229"/>
        <v>0</v>
      </c>
      <c r="AC298" s="125">
        <f t="shared" ca="1" si="229"/>
        <v>0</v>
      </c>
      <c r="AD298" s="125">
        <f t="shared" ca="1" si="229"/>
        <v>0</v>
      </c>
      <c r="AE298" s="125">
        <f t="shared" ca="1" si="229"/>
        <v>0</v>
      </c>
      <c r="AF298" s="125">
        <f t="shared" ca="1" si="229"/>
        <v>0</v>
      </c>
      <c r="AG298" s="125">
        <f t="shared" ca="1" si="229"/>
        <v>0</v>
      </c>
      <c r="AH298" s="125">
        <f t="shared" ca="1" si="229"/>
        <v>0</v>
      </c>
      <c r="AI298" s="125">
        <f t="shared" ca="1" si="229"/>
        <v>0</v>
      </c>
      <c r="AJ298" s="125">
        <f t="shared" ca="1" si="229"/>
        <v>0</v>
      </c>
      <c r="AK298" s="125">
        <f t="shared" ca="1" si="229"/>
        <v>0</v>
      </c>
      <c r="AL298" s="125">
        <f t="shared" ca="1" si="229"/>
        <v>0</v>
      </c>
      <c r="AM298" s="125">
        <f t="shared" ca="1" si="229"/>
        <v>0</v>
      </c>
      <c r="AN298" s="125">
        <f t="shared" ca="1" si="229"/>
        <v>0</v>
      </c>
      <c r="AO298" s="125">
        <f t="shared" ca="1" si="229"/>
        <v>0</v>
      </c>
      <c r="AP298" s="125">
        <f t="shared" ca="1" si="229"/>
        <v>0</v>
      </c>
      <c r="AQ298" s="125">
        <f t="shared" ca="1" si="229"/>
        <v>0</v>
      </c>
      <c r="AR298" s="125">
        <f t="shared" ca="1" si="229"/>
        <v>0</v>
      </c>
      <c r="AS298" s="125">
        <f t="shared" ca="1" si="229"/>
        <v>0</v>
      </c>
      <c r="AT298" s="125">
        <f t="shared" ca="1" si="229"/>
        <v>0</v>
      </c>
      <c r="AU298" s="125">
        <f t="shared" ca="1" si="229"/>
        <v>0</v>
      </c>
      <c r="AV298" s="125">
        <f t="shared" ca="1" si="229"/>
        <v>0</v>
      </c>
      <c r="AW298" s="125">
        <f t="shared" ca="1" si="229"/>
        <v>0</v>
      </c>
      <c r="AX298" s="125">
        <f t="shared" ca="1" si="229"/>
        <v>0</v>
      </c>
      <c r="AY298" s="125">
        <f t="shared" ca="1" si="229"/>
        <v>0</v>
      </c>
      <c r="AZ298" s="125">
        <f t="shared" ca="1" si="229"/>
        <v>0</v>
      </c>
      <c r="BA298" s="125">
        <f t="shared" ca="1" si="229"/>
        <v>0</v>
      </c>
      <c r="BB298" s="125">
        <f t="shared" ca="1" si="229"/>
        <v>0</v>
      </c>
      <c r="BC298" s="125">
        <f t="shared" ca="1" si="229"/>
        <v>0</v>
      </c>
      <c r="BD298" s="125">
        <f t="shared" ca="1" si="229"/>
        <v>0</v>
      </c>
      <c r="BE298" s="125">
        <f t="shared" ca="1" si="229"/>
        <v>0</v>
      </c>
      <c r="BF298" s="125">
        <f t="shared" ca="1" si="229"/>
        <v>0</v>
      </c>
      <c r="BG298" s="125">
        <f t="shared" ca="1" si="229"/>
        <v>0</v>
      </c>
      <c r="BH298" s="125">
        <f t="shared" ca="1" si="229"/>
        <v>0</v>
      </c>
    </row>
    <row r="299" spans="1:60">
      <c r="A299" s="104"/>
      <c r="B299" s="104"/>
      <c r="C299" s="106">
        <v>84</v>
      </c>
      <c r="D299" s="104"/>
      <c r="E299" s="104" t="str">
        <f ca="1">OFFSET('Impact Inputs'!A$6,C299,0)</f>
        <v>Impact 29</v>
      </c>
      <c r="F299" s="104" t="str">
        <f ca="1">OFFSET('Impact Inputs'!C$6,C299,0)</f>
        <v>-</v>
      </c>
      <c r="G299" s="104"/>
      <c r="H299" s="125">
        <f t="shared" ca="1" si="221"/>
        <v>0</v>
      </c>
      <c r="I299" s="125">
        <f t="shared" ca="1" si="222"/>
        <v>0</v>
      </c>
      <c r="J299" s="125">
        <f t="shared" ca="1" si="223"/>
        <v>0</v>
      </c>
      <c r="K299" s="125">
        <f t="shared" ca="1" si="224"/>
        <v>0</v>
      </c>
      <c r="L299" s="125">
        <f t="shared" ca="1" si="229"/>
        <v>0</v>
      </c>
      <c r="M299" s="125">
        <f t="shared" ca="1" si="229"/>
        <v>0</v>
      </c>
      <c r="N299" s="125">
        <f t="shared" ca="1" si="229"/>
        <v>0</v>
      </c>
      <c r="O299" s="125">
        <f t="shared" ca="1" si="229"/>
        <v>0</v>
      </c>
      <c r="P299" s="125">
        <f t="shared" ca="1" si="229"/>
        <v>0</v>
      </c>
      <c r="Q299" s="125">
        <f t="shared" ca="1" si="229"/>
        <v>0</v>
      </c>
      <c r="R299" s="125">
        <f t="shared" ca="1" si="229"/>
        <v>0</v>
      </c>
      <c r="S299" s="125">
        <f t="shared" ca="1" si="229"/>
        <v>0</v>
      </c>
      <c r="T299" s="125">
        <f t="shared" ca="1" si="229"/>
        <v>0</v>
      </c>
      <c r="U299" s="125">
        <f t="shared" ca="1" si="229"/>
        <v>0</v>
      </c>
      <c r="V299" s="125">
        <f t="shared" ca="1" si="229"/>
        <v>0</v>
      </c>
      <c r="W299" s="125">
        <f t="shared" ca="1" si="229"/>
        <v>0</v>
      </c>
      <c r="X299" s="125">
        <f t="shared" ca="1" si="229"/>
        <v>0</v>
      </c>
      <c r="Y299" s="125">
        <f t="shared" ca="1" si="229"/>
        <v>0</v>
      </c>
      <c r="Z299" s="125">
        <f t="shared" ca="1" si="229"/>
        <v>0</v>
      </c>
      <c r="AA299" s="125">
        <f t="shared" ca="1" si="229"/>
        <v>0</v>
      </c>
      <c r="AB299" s="125">
        <f t="shared" ca="1" si="229"/>
        <v>0</v>
      </c>
      <c r="AC299" s="125">
        <f t="shared" ca="1" si="229"/>
        <v>0</v>
      </c>
      <c r="AD299" s="125">
        <f t="shared" ca="1" si="229"/>
        <v>0</v>
      </c>
      <c r="AE299" s="125">
        <f t="shared" ca="1" si="229"/>
        <v>0</v>
      </c>
      <c r="AF299" s="125">
        <f t="shared" ca="1" si="229"/>
        <v>0</v>
      </c>
      <c r="AG299" s="125">
        <f t="shared" ca="1" si="229"/>
        <v>0</v>
      </c>
      <c r="AH299" s="125">
        <f t="shared" ca="1" si="229"/>
        <v>0</v>
      </c>
      <c r="AI299" s="125">
        <f t="shared" ca="1" si="229"/>
        <v>0</v>
      </c>
      <c r="AJ299" s="125">
        <f t="shared" ca="1" si="229"/>
        <v>0</v>
      </c>
      <c r="AK299" s="125">
        <f t="shared" ca="1" si="229"/>
        <v>0</v>
      </c>
      <c r="AL299" s="125">
        <f t="shared" ca="1" si="229"/>
        <v>0</v>
      </c>
      <c r="AM299" s="125">
        <f t="shared" ca="1" si="229"/>
        <v>0</v>
      </c>
      <c r="AN299" s="125">
        <f t="shared" ca="1" si="229"/>
        <v>0</v>
      </c>
      <c r="AO299" s="125">
        <f t="shared" ca="1" si="229"/>
        <v>0</v>
      </c>
      <c r="AP299" s="125">
        <f t="shared" ca="1" si="229"/>
        <v>0</v>
      </c>
      <c r="AQ299" s="125">
        <f t="shared" ca="1" si="229"/>
        <v>0</v>
      </c>
      <c r="AR299" s="125">
        <f t="shared" ca="1" si="229"/>
        <v>0</v>
      </c>
      <c r="AS299" s="125">
        <f t="shared" ca="1" si="229"/>
        <v>0</v>
      </c>
      <c r="AT299" s="125">
        <f t="shared" ca="1" si="229"/>
        <v>0</v>
      </c>
      <c r="AU299" s="125">
        <f t="shared" ca="1" si="229"/>
        <v>0</v>
      </c>
      <c r="AV299" s="125">
        <f t="shared" ca="1" si="229"/>
        <v>0</v>
      </c>
      <c r="AW299" s="125">
        <f t="shared" ca="1" si="229"/>
        <v>0</v>
      </c>
      <c r="AX299" s="125">
        <f t="shared" ca="1" si="229"/>
        <v>0</v>
      </c>
      <c r="AY299" s="125">
        <f t="shared" ca="1" si="229"/>
        <v>0</v>
      </c>
      <c r="AZ299" s="125">
        <f t="shared" ca="1" si="229"/>
        <v>0</v>
      </c>
      <c r="BA299" s="125">
        <f t="shared" ca="1" si="229"/>
        <v>0</v>
      </c>
      <c r="BB299" s="125">
        <f t="shared" ca="1" si="229"/>
        <v>0</v>
      </c>
      <c r="BC299" s="125">
        <f t="shared" ca="1" si="229"/>
        <v>0</v>
      </c>
      <c r="BD299" s="125">
        <f t="shared" ca="1" si="229"/>
        <v>0</v>
      </c>
      <c r="BE299" s="125">
        <f t="shared" ca="1" si="229"/>
        <v>0</v>
      </c>
      <c r="BF299" s="125">
        <f t="shared" ca="1" si="229"/>
        <v>0</v>
      </c>
      <c r="BG299" s="125">
        <f t="shared" ca="1" si="229"/>
        <v>0</v>
      </c>
      <c r="BH299" s="125">
        <f t="shared" ca="1" si="229"/>
        <v>0</v>
      </c>
    </row>
    <row r="300" spans="1:60">
      <c r="A300" s="104"/>
      <c r="B300" s="104"/>
      <c r="C300" s="104">
        <v>87</v>
      </c>
      <c r="D300" s="104"/>
      <c r="E300" s="104" t="str">
        <f ca="1">OFFSET('Impact Inputs'!A$6,C300,0)</f>
        <v>Impact 30</v>
      </c>
      <c r="F300" s="104" t="str">
        <f ca="1">OFFSET('Impact Inputs'!C$6,C300,0)</f>
        <v>-</v>
      </c>
      <c r="G300" s="104"/>
      <c r="H300" s="125">
        <f t="shared" ca="1" si="221"/>
        <v>0</v>
      </c>
      <c r="I300" s="125">
        <f t="shared" ca="1" si="222"/>
        <v>0</v>
      </c>
      <c r="J300" s="125">
        <f t="shared" ca="1" si="223"/>
        <v>0</v>
      </c>
      <c r="K300" s="125">
        <f t="shared" ca="1" si="224"/>
        <v>0</v>
      </c>
      <c r="L300" s="125">
        <f t="shared" ca="1" si="229"/>
        <v>0</v>
      </c>
      <c r="M300" s="125">
        <f t="shared" ca="1" si="229"/>
        <v>0</v>
      </c>
      <c r="N300" s="125">
        <f t="shared" ca="1" si="229"/>
        <v>0</v>
      </c>
      <c r="O300" s="125">
        <f t="shared" ca="1" si="229"/>
        <v>0</v>
      </c>
      <c r="P300" s="125">
        <f t="shared" ca="1" si="229"/>
        <v>0</v>
      </c>
      <c r="Q300" s="125">
        <f t="shared" ca="1" si="229"/>
        <v>0</v>
      </c>
      <c r="R300" s="125">
        <f t="shared" ca="1" si="229"/>
        <v>0</v>
      </c>
      <c r="S300" s="125">
        <f t="shared" ca="1" si="229"/>
        <v>0</v>
      </c>
      <c r="T300" s="125">
        <f t="shared" ca="1" si="229"/>
        <v>0</v>
      </c>
      <c r="U300" s="125">
        <f t="shared" ca="1" si="229"/>
        <v>0</v>
      </c>
      <c r="V300" s="125">
        <f t="shared" ca="1" si="229"/>
        <v>0</v>
      </c>
      <c r="W300" s="125">
        <f t="shared" ca="1" si="229"/>
        <v>0</v>
      </c>
      <c r="X300" s="125">
        <f t="shared" ca="1" si="229"/>
        <v>0</v>
      </c>
      <c r="Y300" s="125">
        <f t="shared" ca="1" si="229"/>
        <v>0</v>
      </c>
      <c r="Z300" s="125">
        <f t="shared" ca="1" si="229"/>
        <v>0</v>
      </c>
      <c r="AA300" s="125">
        <f t="shared" ca="1" si="229"/>
        <v>0</v>
      </c>
      <c r="AB300" s="125">
        <f t="shared" ca="1" si="229"/>
        <v>0</v>
      </c>
      <c r="AC300" s="125">
        <f t="shared" ca="1" si="229"/>
        <v>0</v>
      </c>
      <c r="AD300" s="125">
        <f t="shared" ca="1" si="229"/>
        <v>0</v>
      </c>
      <c r="AE300" s="125">
        <f t="shared" ca="1" si="229"/>
        <v>0</v>
      </c>
      <c r="AF300" s="125">
        <f t="shared" ca="1" si="229"/>
        <v>0</v>
      </c>
      <c r="AG300" s="125">
        <f t="shared" ca="1" si="229"/>
        <v>0</v>
      </c>
      <c r="AH300" s="125">
        <f t="shared" ca="1" si="229"/>
        <v>0</v>
      </c>
      <c r="AI300" s="125">
        <f t="shared" ca="1" si="229"/>
        <v>0</v>
      </c>
      <c r="AJ300" s="125">
        <f t="shared" ca="1" si="229"/>
        <v>0</v>
      </c>
      <c r="AK300" s="125">
        <f t="shared" ca="1" si="229"/>
        <v>0</v>
      </c>
      <c r="AL300" s="125">
        <f t="shared" ca="1" si="229"/>
        <v>0</v>
      </c>
      <c r="AM300" s="125">
        <f t="shared" ca="1" si="229"/>
        <v>0</v>
      </c>
      <c r="AN300" s="125">
        <f t="shared" ca="1" si="229"/>
        <v>0</v>
      </c>
      <c r="AO300" s="125">
        <f t="shared" ca="1" si="229"/>
        <v>0</v>
      </c>
      <c r="AP300" s="125">
        <f t="shared" ca="1" si="229"/>
        <v>0</v>
      </c>
      <c r="AQ300" s="125">
        <f t="shared" ca="1" si="229"/>
        <v>0</v>
      </c>
      <c r="AR300" s="125">
        <f t="shared" ca="1" si="229"/>
        <v>0</v>
      </c>
      <c r="AS300" s="125">
        <f t="shared" ca="1" si="229"/>
        <v>0</v>
      </c>
      <c r="AT300" s="125">
        <f t="shared" ca="1" si="229"/>
        <v>0</v>
      </c>
      <c r="AU300" s="125">
        <f t="shared" ca="1" si="229"/>
        <v>0</v>
      </c>
      <c r="AV300" s="125">
        <f t="shared" ca="1" si="229"/>
        <v>0</v>
      </c>
      <c r="AW300" s="125">
        <f t="shared" ca="1" si="229"/>
        <v>0</v>
      </c>
      <c r="AX300" s="125">
        <f t="shared" ca="1" si="229"/>
        <v>0</v>
      </c>
      <c r="AY300" s="125">
        <f t="shared" ca="1" si="229"/>
        <v>0</v>
      </c>
      <c r="AZ300" s="125">
        <f t="shared" ca="1" si="229"/>
        <v>0</v>
      </c>
      <c r="BA300" s="125">
        <f t="shared" ca="1" si="229"/>
        <v>0</v>
      </c>
      <c r="BB300" s="125">
        <f t="shared" ca="1" si="229"/>
        <v>0</v>
      </c>
      <c r="BC300" s="125">
        <f t="shared" ca="1" si="229"/>
        <v>0</v>
      </c>
      <c r="BD300" s="125">
        <f t="shared" ca="1" si="229"/>
        <v>0</v>
      </c>
      <c r="BE300" s="125">
        <f t="shared" ca="1" si="229"/>
        <v>0</v>
      </c>
      <c r="BF300" s="125">
        <f t="shared" ca="1" si="229"/>
        <v>0</v>
      </c>
      <c r="BG300" s="125">
        <f t="shared" ca="1" si="229"/>
        <v>0</v>
      </c>
      <c r="BH300" s="125">
        <f t="shared" ca="1" si="229"/>
        <v>0</v>
      </c>
    </row>
    <row r="301" spans="1:60">
      <c r="A301" s="104"/>
      <c r="B301" s="104"/>
      <c r="C301" s="106">
        <v>90</v>
      </c>
      <c r="D301" s="104"/>
      <c r="E301" s="104" t="str">
        <f ca="1">OFFSET('Impact Inputs'!A$6,C301,0)</f>
        <v>Impact 31</v>
      </c>
      <c r="F301" s="104" t="str">
        <f ca="1">OFFSET('Impact Inputs'!C$6,C301,0)</f>
        <v>-</v>
      </c>
      <c r="G301" s="104"/>
      <c r="H301" s="125">
        <f t="shared" ca="1" si="221"/>
        <v>0</v>
      </c>
      <c r="I301" s="125">
        <f t="shared" ca="1" si="222"/>
        <v>0</v>
      </c>
      <c r="J301" s="125">
        <f t="shared" ca="1" si="223"/>
        <v>0</v>
      </c>
      <c r="K301" s="125">
        <f t="shared" ca="1" si="224"/>
        <v>0</v>
      </c>
      <c r="L301" s="125">
        <f t="shared" ca="1" si="229"/>
        <v>0</v>
      </c>
      <c r="M301" s="125">
        <f t="shared" ca="1" si="229"/>
        <v>0</v>
      </c>
      <c r="N301" s="125">
        <f t="shared" ca="1" si="229"/>
        <v>0</v>
      </c>
      <c r="O301" s="125">
        <f t="shared" ca="1" si="229"/>
        <v>0</v>
      </c>
      <c r="P301" s="125">
        <f t="shared" ca="1" si="229"/>
        <v>0</v>
      </c>
      <c r="Q301" s="125">
        <f t="shared" ca="1" si="229"/>
        <v>0</v>
      </c>
      <c r="R301" s="125">
        <f t="shared" ca="1" si="229"/>
        <v>0</v>
      </c>
      <c r="S301" s="125">
        <f t="shared" ca="1" si="229"/>
        <v>0</v>
      </c>
      <c r="T301" s="125">
        <f t="shared" ca="1" si="229"/>
        <v>0</v>
      </c>
      <c r="U301" s="125">
        <f t="shared" ca="1" si="229"/>
        <v>0</v>
      </c>
      <c r="V301" s="125">
        <f t="shared" ca="1" si="229"/>
        <v>0</v>
      </c>
      <c r="W301" s="125">
        <f t="shared" ca="1" si="229"/>
        <v>0</v>
      </c>
      <c r="X301" s="125">
        <f t="shared" ca="1" si="229"/>
        <v>0</v>
      </c>
      <c r="Y301" s="125">
        <f t="shared" ca="1" si="229"/>
        <v>0</v>
      </c>
      <c r="Z301" s="125">
        <f t="shared" ca="1" si="229"/>
        <v>0</v>
      </c>
      <c r="AA301" s="125">
        <f t="shared" ca="1" si="229"/>
        <v>0</v>
      </c>
      <c r="AB301" s="125">
        <f t="shared" ca="1" si="229"/>
        <v>0</v>
      </c>
      <c r="AC301" s="125">
        <f t="shared" ca="1" si="229"/>
        <v>0</v>
      </c>
      <c r="AD301" s="125">
        <f t="shared" ca="1" si="229"/>
        <v>0</v>
      </c>
      <c r="AE301" s="125">
        <f t="shared" ca="1" si="229"/>
        <v>0</v>
      </c>
      <c r="AF301" s="125">
        <f t="shared" ca="1" si="229"/>
        <v>0</v>
      </c>
      <c r="AG301" s="125">
        <f t="shared" ca="1" si="229"/>
        <v>0</v>
      </c>
      <c r="AH301" s="125">
        <f t="shared" ca="1" si="229"/>
        <v>0</v>
      </c>
      <c r="AI301" s="125">
        <f t="shared" ca="1" si="229"/>
        <v>0</v>
      </c>
      <c r="AJ301" s="125">
        <f t="shared" ca="1" si="229"/>
        <v>0</v>
      </c>
      <c r="AK301" s="125">
        <f t="shared" ca="1" si="229"/>
        <v>0</v>
      </c>
      <c r="AL301" s="125">
        <f t="shared" ca="1" si="229"/>
        <v>0</v>
      </c>
      <c r="AM301" s="125">
        <f t="shared" ca="1" si="229"/>
        <v>0</v>
      </c>
      <c r="AN301" s="125">
        <f t="shared" ca="1" si="229"/>
        <v>0</v>
      </c>
      <c r="AO301" s="125">
        <f t="shared" ca="1" si="229"/>
        <v>0</v>
      </c>
      <c r="AP301" s="125">
        <f t="shared" ca="1" si="229"/>
        <v>0</v>
      </c>
      <c r="AQ301" s="125">
        <f t="shared" ca="1" si="229"/>
        <v>0</v>
      </c>
      <c r="AR301" s="125">
        <f t="shared" ca="1" si="229"/>
        <v>0</v>
      </c>
      <c r="AS301" s="125">
        <f t="shared" ca="1" si="229"/>
        <v>0</v>
      </c>
      <c r="AT301" s="125">
        <f t="shared" ca="1" si="229"/>
        <v>0</v>
      </c>
      <c r="AU301" s="125">
        <f t="shared" ca="1" si="229"/>
        <v>0</v>
      </c>
      <c r="AV301" s="125">
        <f t="shared" ca="1" si="229"/>
        <v>0</v>
      </c>
      <c r="AW301" s="125">
        <f t="shared" ca="1" si="229"/>
        <v>0</v>
      </c>
      <c r="AX301" s="125">
        <f t="shared" ca="1" si="229"/>
        <v>0</v>
      </c>
      <c r="AY301" s="125">
        <f t="shared" ca="1" si="229"/>
        <v>0</v>
      </c>
      <c r="AZ301" s="125">
        <f t="shared" ca="1" si="229"/>
        <v>0</v>
      </c>
      <c r="BA301" s="125">
        <f t="shared" ca="1" si="229"/>
        <v>0</v>
      </c>
      <c r="BB301" s="125">
        <f t="shared" ca="1" si="229"/>
        <v>0</v>
      </c>
      <c r="BC301" s="125">
        <f t="shared" ca="1" si="229"/>
        <v>0</v>
      </c>
      <c r="BD301" s="125">
        <f t="shared" ca="1" si="229"/>
        <v>0</v>
      </c>
      <c r="BE301" s="125">
        <f t="shared" ca="1" si="229"/>
        <v>0</v>
      </c>
      <c r="BF301" s="125">
        <f t="shared" ca="1" si="229"/>
        <v>0</v>
      </c>
      <c r="BG301" s="125">
        <f t="shared" ca="1" si="229"/>
        <v>0</v>
      </c>
      <c r="BH301" s="125">
        <f t="shared" ca="1" si="229"/>
        <v>0</v>
      </c>
    </row>
    <row r="302" spans="1:60">
      <c r="A302" s="104"/>
      <c r="B302" s="104"/>
      <c r="C302" s="104">
        <v>93</v>
      </c>
      <c r="D302" s="104"/>
      <c r="E302" s="104" t="str">
        <f ca="1">OFFSET('Impact Inputs'!A$6,C302,0)</f>
        <v>Impact 32</v>
      </c>
      <c r="F302" s="104" t="str">
        <f ca="1">OFFSET('Impact Inputs'!C$6,C302,0)</f>
        <v>-</v>
      </c>
      <c r="G302" s="104"/>
      <c r="H302" s="125">
        <f t="shared" ca="1" si="221"/>
        <v>0</v>
      </c>
      <c r="I302" s="125">
        <f t="shared" ca="1" si="222"/>
        <v>0</v>
      </c>
      <c r="J302" s="125">
        <f t="shared" ca="1" si="223"/>
        <v>0</v>
      </c>
      <c r="K302" s="125">
        <f t="shared" ca="1" si="224"/>
        <v>0</v>
      </c>
      <c r="L302" s="125">
        <f t="shared" ca="1" si="229"/>
        <v>0</v>
      </c>
      <c r="M302" s="125">
        <f t="shared" ca="1" si="229"/>
        <v>0</v>
      </c>
      <c r="N302" s="125">
        <f t="shared" ca="1" si="229"/>
        <v>0</v>
      </c>
      <c r="O302" s="125">
        <f t="shared" ca="1" si="229"/>
        <v>0</v>
      </c>
      <c r="P302" s="125">
        <f t="shared" ca="1" si="229"/>
        <v>0</v>
      </c>
      <c r="Q302" s="125">
        <f t="shared" ca="1" si="229"/>
        <v>0</v>
      </c>
      <c r="R302" s="125">
        <f t="shared" ca="1" si="229"/>
        <v>0</v>
      </c>
      <c r="S302" s="125">
        <f t="shared" ca="1" si="229"/>
        <v>0</v>
      </c>
      <c r="T302" s="125">
        <f t="shared" ca="1" si="229"/>
        <v>0</v>
      </c>
      <c r="U302" s="125">
        <f t="shared" ca="1" si="229"/>
        <v>0</v>
      </c>
      <c r="V302" s="125">
        <f t="shared" ca="1" si="229"/>
        <v>0</v>
      </c>
      <c r="W302" s="125">
        <f t="shared" ca="1" si="229"/>
        <v>0</v>
      </c>
      <c r="X302" s="125">
        <f t="shared" ca="1" si="229"/>
        <v>0</v>
      </c>
      <c r="Y302" s="125">
        <f t="shared" ca="1" si="229"/>
        <v>0</v>
      </c>
      <c r="Z302" s="125">
        <f t="shared" ca="1" si="229"/>
        <v>0</v>
      </c>
      <c r="AA302" s="125">
        <f t="shared" ca="1" si="229"/>
        <v>0</v>
      </c>
      <c r="AB302" s="125">
        <f t="shared" ca="1" si="229"/>
        <v>0</v>
      </c>
      <c r="AC302" s="125">
        <f t="shared" ca="1" si="229"/>
        <v>0</v>
      </c>
      <c r="AD302" s="125">
        <f t="shared" ca="1" si="229"/>
        <v>0</v>
      </c>
      <c r="AE302" s="125">
        <f t="shared" ca="1" si="229"/>
        <v>0</v>
      </c>
      <c r="AF302" s="125">
        <f t="shared" ca="1" si="229"/>
        <v>0</v>
      </c>
      <c r="AG302" s="125">
        <f t="shared" ca="1" si="229"/>
        <v>0</v>
      </c>
      <c r="AH302" s="125">
        <f t="shared" ca="1" si="229"/>
        <v>0</v>
      </c>
      <c r="AI302" s="125">
        <f t="shared" ca="1" si="229"/>
        <v>0</v>
      </c>
      <c r="AJ302" s="125">
        <f t="shared" ca="1" si="229"/>
        <v>0</v>
      </c>
      <c r="AK302" s="125">
        <f t="shared" ca="1" si="229"/>
        <v>0</v>
      </c>
      <c r="AL302" s="125">
        <f t="shared" ref="L302:BH307" ca="1" si="230">AL250*AL$3</f>
        <v>0</v>
      </c>
      <c r="AM302" s="125">
        <f t="shared" ca="1" si="230"/>
        <v>0</v>
      </c>
      <c r="AN302" s="125">
        <f t="shared" ca="1" si="230"/>
        <v>0</v>
      </c>
      <c r="AO302" s="125">
        <f t="shared" ca="1" si="230"/>
        <v>0</v>
      </c>
      <c r="AP302" s="125">
        <f t="shared" ca="1" si="230"/>
        <v>0</v>
      </c>
      <c r="AQ302" s="125">
        <f t="shared" ca="1" si="230"/>
        <v>0</v>
      </c>
      <c r="AR302" s="125">
        <f t="shared" ca="1" si="230"/>
        <v>0</v>
      </c>
      <c r="AS302" s="125">
        <f t="shared" ca="1" si="230"/>
        <v>0</v>
      </c>
      <c r="AT302" s="125">
        <f t="shared" ca="1" si="230"/>
        <v>0</v>
      </c>
      <c r="AU302" s="125">
        <f t="shared" ca="1" si="230"/>
        <v>0</v>
      </c>
      <c r="AV302" s="125">
        <f t="shared" ca="1" si="230"/>
        <v>0</v>
      </c>
      <c r="AW302" s="125">
        <f t="shared" ca="1" si="230"/>
        <v>0</v>
      </c>
      <c r="AX302" s="125">
        <f t="shared" ca="1" si="230"/>
        <v>0</v>
      </c>
      <c r="AY302" s="125">
        <f t="shared" ca="1" si="230"/>
        <v>0</v>
      </c>
      <c r="AZ302" s="125">
        <f t="shared" ca="1" si="230"/>
        <v>0</v>
      </c>
      <c r="BA302" s="125">
        <f t="shared" ca="1" si="230"/>
        <v>0</v>
      </c>
      <c r="BB302" s="125">
        <f t="shared" ca="1" si="230"/>
        <v>0</v>
      </c>
      <c r="BC302" s="125">
        <f t="shared" ca="1" si="230"/>
        <v>0</v>
      </c>
      <c r="BD302" s="125">
        <f t="shared" ca="1" si="230"/>
        <v>0</v>
      </c>
      <c r="BE302" s="125">
        <f t="shared" ca="1" si="230"/>
        <v>0</v>
      </c>
      <c r="BF302" s="125">
        <f t="shared" ca="1" si="230"/>
        <v>0</v>
      </c>
      <c r="BG302" s="125">
        <f t="shared" ca="1" si="230"/>
        <v>0</v>
      </c>
      <c r="BH302" s="125">
        <f t="shared" ca="1" si="230"/>
        <v>0</v>
      </c>
    </row>
    <row r="303" spans="1:60">
      <c r="A303" s="104"/>
      <c r="B303" s="104"/>
      <c r="C303" s="106">
        <v>96</v>
      </c>
      <c r="D303" s="104"/>
      <c r="E303" s="104" t="str">
        <f ca="1">OFFSET('Impact Inputs'!A$6,C303,0)</f>
        <v>Impact 33</v>
      </c>
      <c r="F303" s="104" t="str">
        <f ca="1">OFFSET('Impact Inputs'!C$6,C303,0)</f>
        <v>-</v>
      </c>
      <c r="G303" s="104"/>
      <c r="H303" s="125">
        <f t="shared" ca="1" si="221"/>
        <v>0</v>
      </c>
      <c r="I303" s="125">
        <f t="shared" ca="1" si="222"/>
        <v>0</v>
      </c>
      <c r="J303" s="125">
        <f t="shared" ca="1" si="223"/>
        <v>0</v>
      </c>
      <c r="K303" s="125">
        <f t="shared" ca="1" si="224"/>
        <v>0</v>
      </c>
      <c r="L303" s="125">
        <f t="shared" ca="1" si="230"/>
        <v>0</v>
      </c>
      <c r="M303" s="125">
        <f t="shared" ca="1" si="230"/>
        <v>0</v>
      </c>
      <c r="N303" s="125">
        <f t="shared" ca="1" si="230"/>
        <v>0</v>
      </c>
      <c r="O303" s="125">
        <f t="shared" ca="1" si="230"/>
        <v>0</v>
      </c>
      <c r="P303" s="125">
        <f t="shared" ca="1" si="230"/>
        <v>0</v>
      </c>
      <c r="Q303" s="125">
        <f t="shared" ca="1" si="230"/>
        <v>0</v>
      </c>
      <c r="R303" s="125">
        <f t="shared" ca="1" si="230"/>
        <v>0</v>
      </c>
      <c r="S303" s="125">
        <f t="shared" ca="1" si="230"/>
        <v>0</v>
      </c>
      <c r="T303" s="125">
        <f t="shared" ca="1" si="230"/>
        <v>0</v>
      </c>
      <c r="U303" s="125">
        <f t="shared" ca="1" si="230"/>
        <v>0</v>
      </c>
      <c r="V303" s="125">
        <f t="shared" ca="1" si="230"/>
        <v>0</v>
      </c>
      <c r="W303" s="125">
        <f t="shared" ca="1" si="230"/>
        <v>0</v>
      </c>
      <c r="X303" s="125">
        <f t="shared" ca="1" si="230"/>
        <v>0</v>
      </c>
      <c r="Y303" s="125">
        <f t="shared" ca="1" si="230"/>
        <v>0</v>
      </c>
      <c r="Z303" s="125">
        <f t="shared" ca="1" si="230"/>
        <v>0</v>
      </c>
      <c r="AA303" s="125">
        <f t="shared" ca="1" si="230"/>
        <v>0</v>
      </c>
      <c r="AB303" s="125">
        <f t="shared" ca="1" si="230"/>
        <v>0</v>
      </c>
      <c r="AC303" s="125">
        <f t="shared" ca="1" si="230"/>
        <v>0</v>
      </c>
      <c r="AD303" s="125">
        <f t="shared" ca="1" si="230"/>
        <v>0</v>
      </c>
      <c r="AE303" s="125">
        <f t="shared" ca="1" si="230"/>
        <v>0</v>
      </c>
      <c r="AF303" s="125">
        <f t="shared" ca="1" si="230"/>
        <v>0</v>
      </c>
      <c r="AG303" s="125">
        <f t="shared" ca="1" si="230"/>
        <v>0</v>
      </c>
      <c r="AH303" s="125">
        <f t="shared" ca="1" si="230"/>
        <v>0</v>
      </c>
      <c r="AI303" s="125">
        <f t="shared" ca="1" si="230"/>
        <v>0</v>
      </c>
      <c r="AJ303" s="125">
        <f t="shared" ca="1" si="230"/>
        <v>0</v>
      </c>
      <c r="AK303" s="125">
        <f t="shared" ca="1" si="230"/>
        <v>0</v>
      </c>
      <c r="AL303" s="125">
        <f t="shared" ca="1" si="230"/>
        <v>0</v>
      </c>
      <c r="AM303" s="125">
        <f t="shared" ca="1" si="230"/>
        <v>0</v>
      </c>
      <c r="AN303" s="125">
        <f t="shared" ca="1" si="230"/>
        <v>0</v>
      </c>
      <c r="AO303" s="125">
        <f t="shared" ca="1" si="230"/>
        <v>0</v>
      </c>
      <c r="AP303" s="125">
        <f t="shared" ca="1" si="230"/>
        <v>0</v>
      </c>
      <c r="AQ303" s="125">
        <f t="shared" ca="1" si="230"/>
        <v>0</v>
      </c>
      <c r="AR303" s="125">
        <f t="shared" ca="1" si="230"/>
        <v>0</v>
      </c>
      <c r="AS303" s="125">
        <f t="shared" ca="1" si="230"/>
        <v>0</v>
      </c>
      <c r="AT303" s="125">
        <f t="shared" ca="1" si="230"/>
        <v>0</v>
      </c>
      <c r="AU303" s="125">
        <f t="shared" ca="1" si="230"/>
        <v>0</v>
      </c>
      <c r="AV303" s="125">
        <f t="shared" ca="1" si="230"/>
        <v>0</v>
      </c>
      <c r="AW303" s="125">
        <f t="shared" ca="1" si="230"/>
        <v>0</v>
      </c>
      <c r="AX303" s="125">
        <f t="shared" ca="1" si="230"/>
        <v>0</v>
      </c>
      <c r="AY303" s="125">
        <f t="shared" ca="1" si="230"/>
        <v>0</v>
      </c>
      <c r="AZ303" s="125">
        <f t="shared" ca="1" si="230"/>
        <v>0</v>
      </c>
      <c r="BA303" s="125">
        <f t="shared" ca="1" si="230"/>
        <v>0</v>
      </c>
      <c r="BB303" s="125">
        <f t="shared" ca="1" si="230"/>
        <v>0</v>
      </c>
      <c r="BC303" s="125">
        <f t="shared" ca="1" si="230"/>
        <v>0</v>
      </c>
      <c r="BD303" s="125">
        <f t="shared" ca="1" si="230"/>
        <v>0</v>
      </c>
      <c r="BE303" s="125">
        <f t="shared" ca="1" si="230"/>
        <v>0</v>
      </c>
      <c r="BF303" s="125">
        <f t="shared" ca="1" si="230"/>
        <v>0</v>
      </c>
      <c r="BG303" s="125">
        <f t="shared" ca="1" si="230"/>
        <v>0</v>
      </c>
      <c r="BH303" s="125">
        <f t="shared" ca="1" si="230"/>
        <v>0</v>
      </c>
    </row>
    <row r="304" spans="1:60">
      <c r="A304" s="104"/>
      <c r="B304" s="104"/>
      <c r="C304" s="104">
        <v>99</v>
      </c>
      <c r="D304" s="104"/>
      <c r="E304" s="104" t="str">
        <f ca="1">OFFSET('Impact Inputs'!A$6,C304,0)</f>
        <v>Impact 34</v>
      </c>
      <c r="F304" s="104" t="str">
        <f ca="1">OFFSET('Impact Inputs'!C$6,C304,0)</f>
        <v>-</v>
      </c>
      <c r="G304" s="104"/>
      <c r="H304" s="125">
        <f t="shared" ca="1" si="221"/>
        <v>0</v>
      </c>
      <c r="I304" s="125">
        <f t="shared" ca="1" si="222"/>
        <v>0</v>
      </c>
      <c r="J304" s="125">
        <f t="shared" ca="1" si="223"/>
        <v>0</v>
      </c>
      <c r="K304" s="125">
        <f t="shared" ca="1" si="224"/>
        <v>0</v>
      </c>
      <c r="L304" s="125">
        <f t="shared" ca="1" si="230"/>
        <v>0</v>
      </c>
      <c r="M304" s="125">
        <f t="shared" ca="1" si="230"/>
        <v>0</v>
      </c>
      <c r="N304" s="125">
        <f t="shared" ca="1" si="230"/>
        <v>0</v>
      </c>
      <c r="O304" s="125">
        <f t="shared" ca="1" si="230"/>
        <v>0</v>
      </c>
      <c r="P304" s="125">
        <f t="shared" ca="1" si="230"/>
        <v>0</v>
      </c>
      <c r="Q304" s="125">
        <f t="shared" ca="1" si="230"/>
        <v>0</v>
      </c>
      <c r="R304" s="125">
        <f t="shared" ca="1" si="230"/>
        <v>0</v>
      </c>
      <c r="S304" s="125">
        <f t="shared" ca="1" si="230"/>
        <v>0</v>
      </c>
      <c r="T304" s="125">
        <f t="shared" ca="1" si="230"/>
        <v>0</v>
      </c>
      <c r="U304" s="125">
        <f t="shared" ca="1" si="230"/>
        <v>0</v>
      </c>
      <c r="V304" s="125">
        <f t="shared" ca="1" si="230"/>
        <v>0</v>
      </c>
      <c r="W304" s="125">
        <f t="shared" ca="1" si="230"/>
        <v>0</v>
      </c>
      <c r="X304" s="125">
        <f t="shared" ca="1" si="230"/>
        <v>0</v>
      </c>
      <c r="Y304" s="125">
        <f t="shared" ca="1" si="230"/>
        <v>0</v>
      </c>
      <c r="Z304" s="125">
        <f t="shared" ca="1" si="230"/>
        <v>0</v>
      </c>
      <c r="AA304" s="125">
        <f t="shared" ca="1" si="230"/>
        <v>0</v>
      </c>
      <c r="AB304" s="125">
        <f t="shared" ca="1" si="230"/>
        <v>0</v>
      </c>
      <c r="AC304" s="125">
        <f t="shared" ca="1" si="230"/>
        <v>0</v>
      </c>
      <c r="AD304" s="125">
        <f t="shared" ca="1" si="230"/>
        <v>0</v>
      </c>
      <c r="AE304" s="125">
        <f t="shared" ca="1" si="230"/>
        <v>0</v>
      </c>
      <c r="AF304" s="125">
        <f t="shared" ca="1" si="230"/>
        <v>0</v>
      </c>
      <c r="AG304" s="125">
        <f t="shared" ca="1" si="230"/>
        <v>0</v>
      </c>
      <c r="AH304" s="125">
        <f t="shared" ca="1" si="230"/>
        <v>0</v>
      </c>
      <c r="AI304" s="125">
        <f t="shared" ca="1" si="230"/>
        <v>0</v>
      </c>
      <c r="AJ304" s="125">
        <f t="shared" ca="1" si="230"/>
        <v>0</v>
      </c>
      <c r="AK304" s="125">
        <f t="shared" ca="1" si="230"/>
        <v>0</v>
      </c>
      <c r="AL304" s="125">
        <f t="shared" ca="1" si="230"/>
        <v>0</v>
      </c>
      <c r="AM304" s="125">
        <f t="shared" ca="1" si="230"/>
        <v>0</v>
      </c>
      <c r="AN304" s="125">
        <f t="shared" ca="1" si="230"/>
        <v>0</v>
      </c>
      <c r="AO304" s="125">
        <f t="shared" ca="1" si="230"/>
        <v>0</v>
      </c>
      <c r="AP304" s="125">
        <f t="shared" ca="1" si="230"/>
        <v>0</v>
      </c>
      <c r="AQ304" s="125">
        <f t="shared" ca="1" si="230"/>
        <v>0</v>
      </c>
      <c r="AR304" s="125">
        <f t="shared" ca="1" si="230"/>
        <v>0</v>
      </c>
      <c r="AS304" s="125">
        <f t="shared" ca="1" si="230"/>
        <v>0</v>
      </c>
      <c r="AT304" s="125">
        <f t="shared" ca="1" si="230"/>
        <v>0</v>
      </c>
      <c r="AU304" s="125">
        <f t="shared" ca="1" si="230"/>
        <v>0</v>
      </c>
      <c r="AV304" s="125">
        <f t="shared" ca="1" si="230"/>
        <v>0</v>
      </c>
      <c r="AW304" s="125">
        <f t="shared" ca="1" si="230"/>
        <v>0</v>
      </c>
      <c r="AX304" s="125">
        <f t="shared" ca="1" si="230"/>
        <v>0</v>
      </c>
      <c r="AY304" s="125">
        <f t="shared" ca="1" si="230"/>
        <v>0</v>
      </c>
      <c r="AZ304" s="125">
        <f t="shared" ca="1" si="230"/>
        <v>0</v>
      </c>
      <c r="BA304" s="125">
        <f t="shared" ca="1" si="230"/>
        <v>0</v>
      </c>
      <c r="BB304" s="125">
        <f t="shared" ca="1" si="230"/>
        <v>0</v>
      </c>
      <c r="BC304" s="125">
        <f t="shared" ca="1" si="230"/>
        <v>0</v>
      </c>
      <c r="BD304" s="125">
        <f t="shared" ca="1" si="230"/>
        <v>0</v>
      </c>
      <c r="BE304" s="125">
        <f t="shared" ca="1" si="230"/>
        <v>0</v>
      </c>
      <c r="BF304" s="125">
        <f t="shared" ca="1" si="230"/>
        <v>0</v>
      </c>
      <c r="BG304" s="125">
        <f t="shared" ca="1" si="230"/>
        <v>0</v>
      </c>
      <c r="BH304" s="125">
        <f t="shared" ca="1" si="230"/>
        <v>0</v>
      </c>
    </row>
    <row r="305" spans="1:60">
      <c r="A305" s="104"/>
      <c r="B305" s="104"/>
      <c r="C305" s="106">
        <v>102</v>
      </c>
      <c r="D305" s="104"/>
      <c r="E305" s="104" t="str">
        <f ca="1">OFFSET('Impact Inputs'!A$6,C305,0)</f>
        <v>Impact 35</v>
      </c>
      <c r="F305" s="104" t="str">
        <f ca="1">OFFSET('Impact Inputs'!C$6,C305,0)</f>
        <v>-</v>
      </c>
      <c r="G305" s="104"/>
      <c r="H305" s="125">
        <f t="shared" ca="1" si="221"/>
        <v>0</v>
      </c>
      <c r="I305" s="125">
        <f t="shared" ca="1" si="222"/>
        <v>0</v>
      </c>
      <c r="J305" s="125">
        <f t="shared" ca="1" si="223"/>
        <v>0</v>
      </c>
      <c r="K305" s="125">
        <f t="shared" ca="1" si="224"/>
        <v>0</v>
      </c>
      <c r="L305" s="125">
        <f t="shared" ca="1" si="230"/>
        <v>0</v>
      </c>
      <c r="M305" s="125">
        <f t="shared" ca="1" si="230"/>
        <v>0</v>
      </c>
      <c r="N305" s="125">
        <f t="shared" ca="1" si="230"/>
        <v>0</v>
      </c>
      <c r="O305" s="125">
        <f t="shared" ca="1" si="230"/>
        <v>0</v>
      </c>
      <c r="P305" s="125">
        <f t="shared" ca="1" si="230"/>
        <v>0</v>
      </c>
      <c r="Q305" s="125">
        <f t="shared" ca="1" si="230"/>
        <v>0</v>
      </c>
      <c r="R305" s="125">
        <f t="shared" ca="1" si="230"/>
        <v>0</v>
      </c>
      <c r="S305" s="125">
        <f t="shared" ca="1" si="230"/>
        <v>0</v>
      </c>
      <c r="T305" s="125">
        <f t="shared" ca="1" si="230"/>
        <v>0</v>
      </c>
      <c r="U305" s="125">
        <f t="shared" ca="1" si="230"/>
        <v>0</v>
      </c>
      <c r="V305" s="125">
        <f t="shared" ca="1" si="230"/>
        <v>0</v>
      </c>
      <c r="W305" s="125">
        <f t="shared" ca="1" si="230"/>
        <v>0</v>
      </c>
      <c r="X305" s="125">
        <f t="shared" ca="1" si="230"/>
        <v>0</v>
      </c>
      <c r="Y305" s="125">
        <f t="shared" ca="1" si="230"/>
        <v>0</v>
      </c>
      <c r="Z305" s="125">
        <f t="shared" ca="1" si="230"/>
        <v>0</v>
      </c>
      <c r="AA305" s="125">
        <f t="shared" ca="1" si="230"/>
        <v>0</v>
      </c>
      <c r="AB305" s="125">
        <f t="shared" ca="1" si="230"/>
        <v>0</v>
      </c>
      <c r="AC305" s="125">
        <f t="shared" ca="1" si="230"/>
        <v>0</v>
      </c>
      <c r="AD305" s="125">
        <f t="shared" ca="1" si="230"/>
        <v>0</v>
      </c>
      <c r="AE305" s="125">
        <f t="shared" ca="1" si="230"/>
        <v>0</v>
      </c>
      <c r="AF305" s="125">
        <f t="shared" ca="1" si="230"/>
        <v>0</v>
      </c>
      <c r="AG305" s="125">
        <f t="shared" ca="1" si="230"/>
        <v>0</v>
      </c>
      <c r="AH305" s="125">
        <f t="shared" ca="1" si="230"/>
        <v>0</v>
      </c>
      <c r="AI305" s="125">
        <f t="shared" ca="1" si="230"/>
        <v>0</v>
      </c>
      <c r="AJ305" s="125">
        <f t="shared" ca="1" si="230"/>
        <v>0</v>
      </c>
      <c r="AK305" s="125">
        <f t="shared" ca="1" si="230"/>
        <v>0</v>
      </c>
      <c r="AL305" s="125">
        <f t="shared" ca="1" si="230"/>
        <v>0</v>
      </c>
      <c r="AM305" s="125">
        <f t="shared" ca="1" si="230"/>
        <v>0</v>
      </c>
      <c r="AN305" s="125">
        <f t="shared" ca="1" si="230"/>
        <v>0</v>
      </c>
      <c r="AO305" s="125">
        <f t="shared" ca="1" si="230"/>
        <v>0</v>
      </c>
      <c r="AP305" s="125">
        <f t="shared" ca="1" si="230"/>
        <v>0</v>
      </c>
      <c r="AQ305" s="125">
        <f t="shared" ca="1" si="230"/>
        <v>0</v>
      </c>
      <c r="AR305" s="125">
        <f t="shared" ca="1" si="230"/>
        <v>0</v>
      </c>
      <c r="AS305" s="125">
        <f t="shared" ca="1" si="230"/>
        <v>0</v>
      </c>
      <c r="AT305" s="125">
        <f t="shared" ca="1" si="230"/>
        <v>0</v>
      </c>
      <c r="AU305" s="125">
        <f t="shared" ca="1" si="230"/>
        <v>0</v>
      </c>
      <c r="AV305" s="125">
        <f t="shared" ca="1" si="230"/>
        <v>0</v>
      </c>
      <c r="AW305" s="125">
        <f t="shared" ca="1" si="230"/>
        <v>0</v>
      </c>
      <c r="AX305" s="125">
        <f t="shared" ca="1" si="230"/>
        <v>0</v>
      </c>
      <c r="AY305" s="125">
        <f t="shared" ca="1" si="230"/>
        <v>0</v>
      </c>
      <c r="AZ305" s="125">
        <f t="shared" ca="1" si="230"/>
        <v>0</v>
      </c>
      <c r="BA305" s="125">
        <f t="shared" ca="1" si="230"/>
        <v>0</v>
      </c>
      <c r="BB305" s="125">
        <f t="shared" ca="1" si="230"/>
        <v>0</v>
      </c>
      <c r="BC305" s="125">
        <f t="shared" ca="1" si="230"/>
        <v>0</v>
      </c>
      <c r="BD305" s="125">
        <f t="shared" ca="1" si="230"/>
        <v>0</v>
      </c>
      <c r="BE305" s="125">
        <f t="shared" ca="1" si="230"/>
        <v>0</v>
      </c>
      <c r="BF305" s="125">
        <f t="shared" ca="1" si="230"/>
        <v>0</v>
      </c>
      <c r="BG305" s="125">
        <f t="shared" ca="1" si="230"/>
        <v>0</v>
      </c>
      <c r="BH305" s="125">
        <f t="shared" ca="1" si="230"/>
        <v>0</v>
      </c>
    </row>
    <row r="306" spans="1:60">
      <c r="A306" s="104"/>
      <c r="B306" s="104"/>
      <c r="C306" s="104">
        <v>105</v>
      </c>
      <c r="D306" s="104"/>
      <c r="E306" s="104" t="str">
        <f ca="1">OFFSET('Impact Inputs'!A$6,C306,0)</f>
        <v>Impact 36</v>
      </c>
      <c r="F306" s="104" t="str">
        <f ca="1">OFFSET('Impact Inputs'!C$6,C306,0)</f>
        <v>-</v>
      </c>
      <c r="G306" s="104"/>
      <c r="H306" s="125">
        <f t="shared" ca="1" si="221"/>
        <v>0</v>
      </c>
      <c r="I306" s="125">
        <f t="shared" ca="1" si="222"/>
        <v>0</v>
      </c>
      <c r="J306" s="125">
        <f t="shared" ca="1" si="223"/>
        <v>0</v>
      </c>
      <c r="K306" s="125">
        <f t="shared" ca="1" si="224"/>
        <v>0</v>
      </c>
      <c r="L306" s="125">
        <f t="shared" ca="1" si="230"/>
        <v>0</v>
      </c>
      <c r="M306" s="125">
        <f t="shared" ca="1" si="230"/>
        <v>0</v>
      </c>
      <c r="N306" s="125">
        <f t="shared" ca="1" si="230"/>
        <v>0</v>
      </c>
      <c r="O306" s="125">
        <f t="shared" ca="1" si="230"/>
        <v>0</v>
      </c>
      <c r="P306" s="125">
        <f t="shared" ca="1" si="230"/>
        <v>0</v>
      </c>
      <c r="Q306" s="125">
        <f t="shared" ca="1" si="230"/>
        <v>0</v>
      </c>
      <c r="R306" s="125">
        <f t="shared" ca="1" si="230"/>
        <v>0</v>
      </c>
      <c r="S306" s="125">
        <f t="shared" ca="1" si="230"/>
        <v>0</v>
      </c>
      <c r="T306" s="125">
        <f t="shared" ca="1" si="230"/>
        <v>0</v>
      </c>
      <c r="U306" s="125">
        <f t="shared" ca="1" si="230"/>
        <v>0</v>
      </c>
      <c r="V306" s="125">
        <f t="shared" ca="1" si="230"/>
        <v>0</v>
      </c>
      <c r="W306" s="125">
        <f t="shared" ca="1" si="230"/>
        <v>0</v>
      </c>
      <c r="X306" s="125">
        <f t="shared" ca="1" si="230"/>
        <v>0</v>
      </c>
      <c r="Y306" s="125">
        <f t="shared" ca="1" si="230"/>
        <v>0</v>
      </c>
      <c r="Z306" s="125">
        <f t="shared" ca="1" si="230"/>
        <v>0</v>
      </c>
      <c r="AA306" s="125">
        <f t="shared" ca="1" si="230"/>
        <v>0</v>
      </c>
      <c r="AB306" s="125">
        <f t="shared" ca="1" si="230"/>
        <v>0</v>
      </c>
      <c r="AC306" s="125">
        <f t="shared" ca="1" si="230"/>
        <v>0</v>
      </c>
      <c r="AD306" s="125">
        <f t="shared" ca="1" si="230"/>
        <v>0</v>
      </c>
      <c r="AE306" s="125">
        <f t="shared" ca="1" si="230"/>
        <v>0</v>
      </c>
      <c r="AF306" s="125">
        <f t="shared" ca="1" si="230"/>
        <v>0</v>
      </c>
      <c r="AG306" s="125">
        <f t="shared" ca="1" si="230"/>
        <v>0</v>
      </c>
      <c r="AH306" s="125">
        <f t="shared" ca="1" si="230"/>
        <v>0</v>
      </c>
      <c r="AI306" s="125">
        <f t="shared" ca="1" si="230"/>
        <v>0</v>
      </c>
      <c r="AJ306" s="125">
        <f t="shared" ca="1" si="230"/>
        <v>0</v>
      </c>
      <c r="AK306" s="125">
        <f t="shared" ca="1" si="230"/>
        <v>0</v>
      </c>
      <c r="AL306" s="125">
        <f t="shared" ca="1" si="230"/>
        <v>0</v>
      </c>
      <c r="AM306" s="125">
        <f t="shared" ca="1" si="230"/>
        <v>0</v>
      </c>
      <c r="AN306" s="125">
        <f t="shared" ca="1" si="230"/>
        <v>0</v>
      </c>
      <c r="AO306" s="125">
        <f t="shared" ca="1" si="230"/>
        <v>0</v>
      </c>
      <c r="AP306" s="125">
        <f t="shared" ca="1" si="230"/>
        <v>0</v>
      </c>
      <c r="AQ306" s="125">
        <f t="shared" ca="1" si="230"/>
        <v>0</v>
      </c>
      <c r="AR306" s="125">
        <f t="shared" ca="1" si="230"/>
        <v>0</v>
      </c>
      <c r="AS306" s="125">
        <f t="shared" ca="1" si="230"/>
        <v>0</v>
      </c>
      <c r="AT306" s="125">
        <f t="shared" ca="1" si="230"/>
        <v>0</v>
      </c>
      <c r="AU306" s="125">
        <f t="shared" ca="1" si="230"/>
        <v>0</v>
      </c>
      <c r="AV306" s="125">
        <f t="shared" ca="1" si="230"/>
        <v>0</v>
      </c>
      <c r="AW306" s="125">
        <f t="shared" ca="1" si="230"/>
        <v>0</v>
      </c>
      <c r="AX306" s="125">
        <f t="shared" ca="1" si="230"/>
        <v>0</v>
      </c>
      <c r="AY306" s="125">
        <f t="shared" ca="1" si="230"/>
        <v>0</v>
      </c>
      <c r="AZ306" s="125">
        <f t="shared" ca="1" si="230"/>
        <v>0</v>
      </c>
      <c r="BA306" s="125">
        <f t="shared" ca="1" si="230"/>
        <v>0</v>
      </c>
      <c r="BB306" s="125">
        <f t="shared" ca="1" si="230"/>
        <v>0</v>
      </c>
      <c r="BC306" s="125">
        <f t="shared" ca="1" si="230"/>
        <v>0</v>
      </c>
      <c r="BD306" s="125">
        <f t="shared" ca="1" si="230"/>
        <v>0</v>
      </c>
      <c r="BE306" s="125">
        <f t="shared" ca="1" si="230"/>
        <v>0</v>
      </c>
      <c r="BF306" s="125">
        <f t="shared" ca="1" si="230"/>
        <v>0</v>
      </c>
      <c r="BG306" s="125">
        <f t="shared" ca="1" si="230"/>
        <v>0</v>
      </c>
      <c r="BH306" s="125">
        <f t="shared" ca="1" si="230"/>
        <v>0</v>
      </c>
    </row>
    <row r="307" spans="1:60">
      <c r="A307" s="104"/>
      <c r="B307" s="104"/>
      <c r="C307" s="106">
        <v>108</v>
      </c>
      <c r="D307" s="104"/>
      <c r="E307" s="104" t="str">
        <f ca="1">OFFSET('Impact Inputs'!A$6,C307,0)</f>
        <v>Impact 37</v>
      </c>
      <c r="F307" s="104" t="str">
        <f ca="1">OFFSET('Impact Inputs'!C$6,C307,0)</f>
        <v>-</v>
      </c>
      <c r="G307" s="104"/>
      <c r="H307" s="125">
        <f t="shared" ca="1" si="221"/>
        <v>0</v>
      </c>
      <c r="I307" s="125">
        <f t="shared" ca="1" si="222"/>
        <v>0</v>
      </c>
      <c r="J307" s="125">
        <f t="shared" ca="1" si="223"/>
        <v>0</v>
      </c>
      <c r="K307" s="125">
        <f t="shared" ca="1" si="224"/>
        <v>0</v>
      </c>
      <c r="L307" s="125">
        <f t="shared" ca="1" si="230"/>
        <v>0</v>
      </c>
      <c r="M307" s="125">
        <f t="shared" ca="1" si="230"/>
        <v>0</v>
      </c>
      <c r="N307" s="125">
        <f t="shared" ca="1" si="230"/>
        <v>0</v>
      </c>
      <c r="O307" s="125">
        <f t="shared" ca="1" si="230"/>
        <v>0</v>
      </c>
      <c r="P307" s="125">
        <f t="shared" ca="1" si="230"/>
        <v>0</v>
      </c>
      <c r="Q307" s="125">
        <f t="shared" ca="1" si="230"/>
        <v>0</v>
      </c>
      <c r="R307" s="125">
        <f t="shared" ca="1" si="230"/>
        <v>0</v>
      </c>
      <c r="S307" s="125">
        <f t="shared" ca="1" si="230"/>
        <v>0</v>
      </c>
      <c r="T307" s="125">
        <f t="shared" ca="1" si="230"/>
        <v>0</v>
      </c>
      <c r="U307" s="125">
        <f t="shared" ca="1" si="230"/>
        <v>0</v>
      </c>
      <c r="V307" s="125">
        <f t="shared" ca="1" si="230"/>
        <v>0</v>
      </c>
      <c r="W307" s="125">
        <f t="shared" ca="1" si="230"/>
        <v>0</v>
      </c>
      <c r="X307" s="125">
        <f t="shared" ca="1" si="230"/>
        <v>0</v>
      </c>
      <c r="Y307" s="125">
        <f t="shared" ca="1" si="230"/>
        <v>0</v>
      </c>
      <c r="Z307" s="125">
        <f t="shared" ca="1" si="230"/>
        <v>0</v>
      </c>
      <c r="AA307" s="125">
        <f t="shared" ca="1" si="230"/>
        <v>0</v>
      </c>
      <c r="AB307" s="125">
        <f t="shared" ca="1" si="230"/>
        <v>0</v>
      </c>
      <c r="AC307" s="125">
        <f t="shared" ca="1" si="230"/>
        <v>0</v>
      </c>
      <c r="AD307" s="125">
        <f t="shared" ca="1" si="230"/>
        <v>0</v>
      </c>
      <c r="AE307" s="125">
        <f t="shared" ca="1" si="230"/>
        <v>0</v>
      </c>
      <c r="AF307" s="125">
        <f t="shared" ca="1" si="230"/>
        <v>0</v>
      </c>
      <c r="AG307" s="125">
        <f t="shared" ca="1" si="230"/>
        <v>0</v>
      </c>
      <c r="AH307" s="125">
        <f t="shared" ca="1" si="230"/>
        <v>0</v>
      </c>
      <c r="AI307" s="125">
        <f t="shared" ca="1" si="230"/>
        <v>0</v>
      </c>
      <c r="AJ307" s="125">
        <f t="shared" ca="1" si="230"/>
        <v>0</v>
      </c>
      <c r="AK307" s="125">
        <f t="shared" ca="1" si="230"/>
        <v>0</v>
      </c>
      <c r="AL307" s="125">
        <f t="shared" ca="1" si="230"/>
        <v>0</v>
      </c>
      <c r="AM307" s="125">
        <f t="shared" ca="1" si="230"/>
        <v>0</v>
      </c>
      <c r="AN307" s="125">
        <f t="shared" ca="1" si="230"/>
        <v>0</v>
      </c>
      <c r="AO307" s="125">
        <f t="shared" ca="1" si="230"/>
        <v>0</v>
      </c>
      <c r="AP307" s="125">
        <f t="shared" ca="1" si="230"/>
        <v>0</v>
      </c>
      <c r="AQ307" s="125">
        <f t="shared" ca="1" si="230"/>
        <v>0</v>
      </c>
      <c r="AR307" s="125">
        <f t="shared" ca="1" si="230"/>
        <v>0</v>
      </c>
      <c r="AS307" s="125">
        <f t="shared" ca="1" si="230"/>
        <v>0</v>
      </c>
      <c r="AT307" s="125">
        <f t="shared" ca="1" si="230"/>
        <v>0</v>
      </c>
      <c r="AU307" s="125">
        <f t="shared" ca="1" si="230"/>
        <v>0</v>
      </c>
      <c r="AV307" s="125">
        <f t="shared" ref="L307:BH312" ca="1" si="231">AV255*AV$3</f>
        <v>0</v>
      </c>
      <c r="AW307" s="125">
        <f t="shared" ca="1" si="231"/>
        <v>0</v>
      </c>
      <c r="AX307" s="125">
        <f t="shared" ca="1" si="231"/>
        <v>0</v>
      </c>
      <c r="AY307" s="125">
        <f t="shared" ca="1" si="231"/>
        <v>0</v>
      </c>
      <c r="AZ307" s="125">
        <f t="shared" ca="1" si="231"/>
        <v>0</v>
      </c>
      <c r="BA307" s="125">
        <f t="shared" ca="1" si="231"/>
        <v>0</v>
      </c>
      <c r="BB307" s="125">
        <f t="shared" ca="1" si="231"/>
        <v>0</v>
      </c>
      <c r="BC307" s="125">
        <f t="shared" ca="1" si="231"/>
        <v>0</v>
      </c>
      <c r="BD307" s="125">
        <f t="shared" ca="1" si="231"/>
        <v>0</v>
      </c>
      <c r="BE307" s="125">
        <f t="shared" ca="1" si="231"/>
        <v>0</v>
      </c>
      <c r="BF307" s="125">
        <f t="shared" ca="1" si="231"/>
        <v>0</v>
      </c>
      <c r="BG307" s="125">
        <f t="shared" ca="1" si="231"/>
        <v>0</v>
      </c>
      <c r="BH307" s="125">
        <f t="shared" ca="1" si="231"/>
        <v>0</v>
      </c>
    </row>
    <row r="308" spans="1:60">
      <c r="A308" s="104"/>
      <c r="B308" s="104"/>
      <c r="C308" s="104">
        <v>111</v>
      </c>
      <c r="D308" s="104"/>
      <c r="E308" s="104" t="str">
        <f ca="1">OFFSET('Impact Inputs'!A$6,C308,0)</f>
        <v>Impact 38</v>
      </c>
      <c r="F308" s="104" t="str">
        <f ca="1">OFFSET('Impact Inputs'!C$6,C308,0)</f>
        <v>-</v>
      </c>
      <c r="G308" s="104"/>
      <c r="H308" s="125">
        <f t="shared" ca="1" si="221"/>
        <v>0</v>
      </c>
      <c r="I308" s="125">
        <f t="shared" ca="1" si="222"/>
        <v>0</v>
      </c>
      <c r="J308" s="125">
        <f t="shared" ca="1" si="223"/>
        <v>0</v>
      </c>
      <c r="K308" s="125">
        <f t="shared" ca="1" si="224"/>
        <v>0</v>
      </c>
      <c r="L308" s="125">
        <f t="shared" ca="1" si="231"/>
        <v>0</v>
      </c>
      <c r="M308" s="125">
        <f t="shared" ca="1" si="231"/>
        <v>0</v>
      </c>
      <c r="N308" s="125">
        <f t="shared" ca="1" si="231"/>
        <v>0</v>
      </c>
      <c r="O308" s="125">
        <f t="shared" ca="1" si="231"/>
        <v>0</v>
      </c>
      <c r="P308" s="125">
        <f t="shared" ca="1" si="231"/>
        <v>0</v>
      </c>
      <c r="Q308" s="125">
        <f t="shared" ca="1" si="231"/>
        <v>0</v>
      </c>
      <c r="R308" s="125">
        <f t="shared" ca="1" si="231"/>
        <v>0</v>
      </c>
      <c r="S308" s="125">
        <f t="shared" ca="1" si="231"/>
        <v>0</v>
      </c>
      <c r="T308" s="125">
        <f t="shared" ca="1" si="231"/>
        <v>0</v>
      </c>
      <c r="U308" s="125">
        <f t="shared" ca="1" si="231"/>
        <v>0</v>
      </c>
      <c r="V308" s="125">
        <f t="shared" ca="1" si="231"/>
        <v>0</v>
      </c>
      <c r="W308" s="125">
        <f t="shared" ca="1" si="231"/>
        <v>0</v>
      </c>
      <c r="X308" s="125">
        <f t="shared" ca="1" si="231"/>
        <v>0</v>
      </c>
      <c r="Y308" s="125">
        <f t="shared" ca="1" si="231"/>
        <v>0</v>
      </c>
      <c r="Z308" s="125">
        <f t="shared" ca="1" si="231"/>
        <v>0</v>
      </c>
      <c r="AA308" s="125">
        <f t="shared" ca="1" si="231"/>
        <v>0</v>
      </c>
      <c r="AB308" s="125">
        <f t="shared" ca="1" si="231"/>
        <v>0</v>
      </c>
      <c r="AC308" s="125">
        <f t="shared" ca="1" si="231"/>
        <v>0</v>
      </c>
      <c r="AD308" s="125">
        <f t="shared" ca="1" si="231"/>
        <v>0</v>
      </c>
      <c r="AE308" s="125">
        <f t="shared" ca="1" si="231"/>
        <v>0</v>
      </c>
      <c r="AF308" s="125">
        <f t="shared" ca="1" si="231"/>
        <v>0</v>
      </c>
      <c r="AG308" s="125">
        <f t="shared" ca="1" si="231"/>
        <v>0</v>
      </c>
      <c r="AH308" s="125">
        <f t="shared" ca="1" si="231"/>
        <v>0</v>
      </c>
      <c r="AI308" s="125">
        <f t="shared" ca="1" si="231"/>
        <v>0</v>
      </c>
      <c r="AJ308" s="125">
        <f t="shared" ca="1" si="231"/>
        <v>0</v>
      </c>
      <c r="AK308" s="125">
        <f t="shared" ca="1" si="231"/>
        <v>0</v>
      </c>
      <c r="AL308" s="125">
        <f t="shared" ca="1" si="231"/>
        <v>0</v>
      </c>
      <c r="AM308" s="125">
        <f t="shared" ca="1" si="231"/>
        <v>0</v>
      </c>
      <c r="AN308" s="125">
        <f t="shared" ca="1" si="231"/>
        <v>0</v>
      </c>
      <c r="AO308" s="125">
        <f t="shared" ca="1" si="231"/>
        <v>0</v>
      </c>
      <c r="AP308" s="125">
        <f t="shared" ca="1" si="231"/>
        <v>0</v>
      </c>
      <c r="AQ308" s="125">
        <f t="shared" ca="1" si="231"/>
        <v>0</v>
      </c>
      <c r="AR308" s="125">
        <f t="shared" ca="1" si="231"/>
        <v>0</v>
      </c>
      <c r="AS308" s="125">
        <f t="shared" ca="1" si="231"/>
        <v>0</v>
      </c>
      <c r="AT308" s="125">
        <f t="shared" ca="1" si="231"/>
        <v>0</v>
      </c>
      <c r="AU308" s="125">
        <f t="shared" ca="1" si="231"/>
        <v>0</v>
      </c>
      <c r="AV308" s="125">
        <f t="shared" ca="1" si="231"/>
        <v>0</v>
      </c>
      <c r="AW308" s="125">
        <f t="shared" ca="1" si="231"/>
        <v>0</v>
      </c>
      <c r="AX308" s="125">
        <f t="shared" ca="1" si="231"/>
        <v>0</v>
      </c>
      <c r="AY308" s="125">
        <f t="shared" ca="1" si="231"/>
        <v>0</v>
      </c>
      <c r="AZ308" s="125">
        <f t="shared" ca="1" si="231"/>
        <v>0</v>
      </c>
      <c r="BA308" s="125">
        <f t="shared" ca="1" si="231"/>
        <v>0</v>
      </c>
      <c r="BB308" s="125">
        <f t="shared" ca="1" si="231"/>
        <v>0</v>
      </c>
      <c r="BC308" s="125">
        <f t="shared" ca="1" si="231"/>
        <v>0</v>
      </c>
      <c r="BD308" s="125">
        <f t="shared" ca="1" si="231"/>
        <v>0</v>
      </c>
      <c r="BE308" s="125">
        <f t="shared" ca="1" si="231"/>
        <v>0</v>
      </c>
      <c r="BF308" s="125">
        <f t="shared" ca="1" si="231"/>
        <v>0</v>
      </c>
      <c r="BG308" s="125">
        <f t="shared" ca="1" si="231"/>
        <v>0</v>
      </c>
      <c r="BH308" s="125">
        <f t="shared" ca="1" si="231"/>
        <v>0</v>
      </c>
    </row>
    <row r="309" spans="1:60">
      <c r="A309" s="104"/>
      <c r="B309" s="104"/>
      <c r="C309" s="106">
        <v>114</v>
      </c>
      <c r="D309" s="104"/>
      <c r="E309" s="104" t="str">
        <f ca="1">OFFSET('Impact Inputs'!A$6,C309,0)</f>
        <v>Impact 39</v>
      </c>
      <c r="F309" s="104" t="str">
        <f ca="1">OFFSET('Impact Inputs'!C$6,C309,0)</f>
        <v>-</v>
      </c>
      <c r="G309" s="104"/>
      <c r="H309" s="125">
        <f t="shared" ca="1" si="221"/>
        <v>0</v>
      </c>
      <c r="I309" s="125">
        <f t="shared" ca="1" si="222"/>
        <v>0</v>
      </c>
      <c r="J309" s="125">
        <f t="shared" ca="1" si="223"/>
        <v>0</v>
      </c>
      <c r="K309" s="125">
        <f t="shared" ca="1" si="224"/>
        <v>0</v>
      </c>
      <c r="L309" s="125">
        <f t="shared" ca="1" si="231"/>
        <v>0</v>
      </c>
      <c r="M309" s="125">
        <f t="shared" ca="1" si="231"/>
        <v>0</v>
      </c>
      <c r="N309" s="125">
        <f t="shared" ca="1" si="231"/>
        <v>0</v>
      </c>
      <c r="O309" s="125">
        <f t="shared" ca="1" si="231"/>
        <v>0</v>
      </c>
      <c r="P309" s="125">
        <f t="shared" ca="1" si="231"/>
        <v>0</v>
      </c>
      <c r="Q309" s="125">
        <f t="shared" ca="1" si="231"/>
        <v>0</v>
      </c>
      <c r="R309" s="125">
        <f t="shared" ca="1" si="231"/>
        <v>0</v>
      </c>
      <c r="S309" s="125">
        <f t="shared" ca="1" si="231"/>
        <v>0</v>
      </c>
      <c r="T309" s="125">
        <f t="shared" ca="1" si="231"/>
        <v>0</v>
      </c>
      <c r="U309" s="125">
        <f t="shared" ca="1" si="231"/>
        <v>0</v>
      </c>
      <c r="V309" s="125">
        <f t="shared" ca="1" si="231"/>
        <v>0</v>
      </c>
      <c r="W309" s="125">
        <f t="shared" ca="1" si="231"/>
        <v>0</v>
      </c>
      <c r="X309" s="125">
        <f t="shared" ca="1" si="231"/>
        <v>0</v>
      </c>
      <c r="Y309" s="125">
        <f t="shared" ca="1" si="231"/>
        <v>0</v>
      </c>
      <c r="Z309" s="125">
        <f t="shared" ca="1" si="231"/>
        <v>0</v>
      </c>
      <c r="AA309" s="125">
        <f t="shared" ca="1" si="231"/>
        <v>0</v>
      </c>
      <c r="AB309" s="125">
        <f t="shared" ca="1" si="231"/>
        <v>0</v>
      </c>
      <c r="AC309" s="125">
        <f t="shared" ca="1" si="231"/>
        <v>0</v>
      </c>
      <c r="AD309" s="125">
        <f t="shared" ca="1" si="231"/>
        <v>0</v>
      </c>
      <c r="AE309" s="125">
        <f t="shared" ca="1" si="231"/>
        <v>0</v>
      </c>
      <c r="AF309" s="125">
        <f t="shared" ca="1" si="231"/>
        <v>0</v>
      </c>
      <c r="AG309" s="125">
        <f t="shared" ca="1" si="231"/>
        <v>0</v>
      </c>
      <c r="AH309" s="125">
        <f t="shared" ca="1" si="231"/>
        <v>0</v>
      </c>
      <c r="AI309" s="125">
        <f t="shared" ca="1" si="231"/>
        <v>0</v>
      </c>
      <c r="AJ309" s="125">
        <f t="shared" ca="1" si="231"/>
        <v>0</v>
      </c>
      <c r="AK309" s="125">
        <f t="shared" ca="1" si="231"/>
        <v>0</v>
      </c>
      <c r="AL309" s="125">
        <f t="shared" ca="1" si="231"/>
        <v>0</v>
      </c>
      <c r="AM309" s="125">
        <f t="shared" ca="1" si="231"/>
        <v>0</v>
      </c>
      <c r="AN309" s="125">
        <f t="shared" ca="1" si="231"/>
        <v>0</v>
      </c>
      <c r="AO309" s="125">
        <f t="shared" ca="1" si="231"/>
        <v>0</v>
      </c>
      <c r="AP309" s="125">
        <f t="shared" ca="1" si="231"/>
        <v>0</v>
      </c>
      <c r="AQ309" s="125">
        <f t="shared" ca="1" si="231"/>
        <v>0</v>
      </c>
      <c r="AR309" s="125">
        <f t="shared" ca="1" si="231"/>
        <v>0</v>
      </c>
      <c r="AS309" s="125">
        <f t="shared" ca="1" si="231"/>
        <v>0</v>
      </c>
      <c r="AT309" s="125">
        <f t="shared" ca="1" si="231"/>
        <v>0</v>
      </c>
      <c r="AU309" s="125">
        <f t="shared" ca="1" si="231"/>
        <v>0</v>
      </c>
      <c r="AV309" s="125">
        <f t="shared" ca="1" si="231"/>
        <v>0</v>
      </c>
      <c r="AW309" s="125">
        <f t="shared" ca="1" si="231"/>
        <v>0</v>
      </c>
      <c r="AX309" s="125">
        <f t="shared" ca="1" si="231"/>
        <v>0</v>
      </c>
      <c r="AY309" s="125">
        <f t="shared" ca="1" si="231"/>
        <v>0</v>
      </c>
      <c r="AZ309" s="125">
        <f t="shared" ca="1" si="231"/>
        <v>0</v>
      </c>
      <c r="BA309" s="125">
        <f t="shared" ca="1" si="231"/>
        <v>0</v>
      </c>
      <c r="BB309" s="125">
        <f t="shared" ca="1" si="231"/>
        <v>0</v>
      </c>
      <c r="BC309" s="125">
        <f t="shared" ca="1" si="231"/>
        <v>0</v>
      </c>
      <c r="BD309" s="125">
        <f t="shared" ca="1" si="231"/>
        <v>0</v>
      </c>
      <c r="BE309" s="125">
        <f t="shared" ca="1" si="231"/>
        <v>0</v>
      </c>
      <c r="BF309" s="125">
        <f t="shared" ca="1" si="231"/>
        <v>0</v>
      </c>
      <c r="BG309" s="125">
        <f t="shared" ca="1" si="231"/>
        <v>0</v>
      </c>
      <c r="BH309" s="125">
        <f t="shared" ca="1" si="231"/>
        <v>0</v>
      </c>
    </row>
    <row r="310" spans="1:60">
      <c r="A310" s="104"/>
      <c r="B310" s="104"/>
      <c r="C310" s="104">
        <v>117</v>
      </c>
      <c r="D310" s="104"/>
      <c r="E310" s="104" t="str">
        <f ca="1">OFFSET('Impact Inputs'!A$6,C310,0)</f>
        <v>Impact 40</v>
      </c>
      <c r="F310" s="104" t="str">
        <f ca="1">OFFSET('Impact Inputs'!C$6,C310,0)</f>
        <v>-</v>
      </c>
      <c r="G310" s="104"/>
      <c r="H310" s="125">
        <f t="shared" ca="1" si="221"/>
        <v>0</v>
      </c>
      <c r="I310" s="125">
        <f t="shared" ca="1" si="222"/>
        <v>0</v>
      </c>
      <c r="J310" s="125">
        <f t="shared" ca="1" si="223"/>
        <v>0</v>
      </c>
      <c r="K310" s="125">
        <f t="shared" ca="1" si="224"/>
        <v>0</v>
      </c>
      <c r="L310" s="125">
        <f t="shared" ca="1" si="231"/>
        <v>0</v>
      </c>
      <c r="M310" s="125">
        <f t="shared" ca="1" si="231"/>
        <v>0</v>
      </c>
      <c r="N310" s="125">
        <f t="shared" ca="1" si="231"/>
        <v>0</v>
      </c>
      <c r="O310" s="125">
        <f t="shared" ca="1" si="231"/>
        <v>0</v>
      </c>
      <c r="P310" s="125">
        <f t="shared" ca="1" si="231"/>
        <v>0</v>
      </c>
      <c r="Q310" s="125">
        <f t="shared" ca="1" si="231"/>
        <v>0</v>
      </c>
      <c r="R310" s="125">
        <f t="shared" ca="1" si="231"/>
        <v>0</v>
      </c>
      <c r="S310" s="125">
        <f t="shared" ca="1" si="231"/>
        <v>0</v>
      </c>
      <c r="T310" s="125">
        <f t="shared" ca="1" si="231"/>
        <v>0</v>
      </c>
      <c r="U310" s="125">
        <f t="shared" ca="1" si="231"/>
        <v>0</v>
      </c>
      <c r="V310" s="125">
        <f t="shared" ca="1" si="231"/>
        <v>0</v>
      </c>
      <c r="W310" s="125">
        <f t="shared" ca="1" si="231"/>
        <v>0</v>
      </c>
      <c r="X310" s="125">
        <f t="shared" ca="1" si="231"/>
        <v>0</v>
      </c>
      <c r="Y310" s="125">
        <f t="shared" ca="1" si="231"/>
        <v>0</v>
      </c>
      <c r="Z310" s="125">
        <f t="shared" ca="1" si="231"/>
        <v>0</v>
      </c>
      <c r="AA310" s="125">
        <f t="shared" ca="1" si="231"/>
        <v>0</v>
      </c>
      <c r="AB310" s="125">
        <f t="shared" ca="1" si="231"/>
        <v>0</v>
      </c>
      <c r="AC310" s="125">
        <f t="shared" ca="1" si="231"/>
        <v>0</v>
      </c>
      <c r="AD310" s="125">
        <f t="shared" ca="1" si="231"/>
        <v>0</v>
      </c>
      <c r="AE310" s="125">
        <f t="shared" ca="1" si="231"/>
        <v>0</v>
      </c>
      <c r="AF310" s="125">
        <f t="shared" ca="1" si="231"/>
        <v>0</v>
      </c>
      <c r="AG310" s="125">
        <f t="shared" ca="1" si="231"/>
        <v>0</v>
      </c>
      <c r="AH310" s="125">
        <f t="shared" ca="1" si="231"/>
        <v>0</v>
      </c>
      <c r="AI310" s="125">
        <f t="shared" ca="1" si="231"/>
        <v>0</v>
      </c>
      <c r="AJ310" s="125">
        <f t="shared" ca="1" si="231"/>
        <v>0</v>
      </c>
      <c r="AK310" s="125">
        <f t="shared" ca="1" si="231"/>
        <v>0</v>
      </c>
      <c r="AL310" s="125">
        <f t="shared" ca="1" si="231"/>
        <v>0</v>
      </c>
      <c r="AM310" s="125">
        <f t="shared" ca="1" si="231"/>
        <v>0</v>
      </c>
      <c r="AN310" s="125">
        <f t="shared" ca="1" si="231"/>
        <v>0</v>
      </c>
      <c r="AO310" s="125">
        <f t="shared" ca="1" si="231"/>
        <v>0</v>
      </c>
      <c r="AP310" s="125">
        <f t="shared" ca="1" si="231"/>
        <v>0</v>
      </c>
      <c r="AQ310" s="125">
        <f t="shared" ca="1" si="231"/>
        <v>0</v>
      </c>
      <c r="AR310" s="125">
        <f t="shared" ca="1" si="231"/>
        <v>0</v>
      </c>
      <c r="AS310" s="125">
        <f t="shared" ca="1" si="231"/>
        <v>0</v>
      </c>
      <c r="AT310" s="125">
        <f t="shared" ca="1" si="231"/>
        <v>0</v>
      </c>
      <c r="AU310" s="125">
        <f t="shared" ca="1" si="231"/>
        <v>0</v>
      </c>
      <c r="AV310" s="125">
        <f t="shared" ca="1" si="231"/>
        <v>0</v>
      </c>
      <c r="AW310" s="125">
        <f t="shared" ca="1" si="231"/>
        <v>0</v>
      </c>
      <c r="AX310" s="125">
        <f t="shared" ca="1" si="231"/>
        <v>0</v>
      </c>
      <c r="AY310" s="125">
        <f t="shared" ca="1" si="231"/>
        <v>0</v>
      </c>
      <c r="AZ310" s="125">
        <f t="shared" ca="1" si="231"/>
        <v>0</v>
      </c>
      <c r="BA310" s="125">
        <f t="shared" ca="1" si="231"/>
        <v>0</v>
      </c>
      <c r="BB310" s="125">
        <f t="shared" ca="1" si="231"/>
        <v>0</v>
      </c>
      <c r="BC310" s="125">
        <f t="shared" ca="1" si="231"/>
        <v>0</v>
      </c>
      <c r="BD310" s="125">
        <f t="shared" ca="1" si="231"/>
        <v>0</v>
      </c>
      <c r="BE310" s="125">
        <f t="shared" ca="1" si="231"/>
        <v>0</v>
      </c>
      <c r="BF310" s="125">
        <f t="shared" ca="1" si="231"/>
        <v>0</v>
      </c>
      <c r="BG310" s="125">
        <f t="shared" ca="1" si="231"/>
        <v>0</v>
      </c>
      <c r="BH310" s="125">
        <f t="shared" ca="1" si="231"/>
        <v>0</v>
      </c>
    </row>
    <row r="311" spans="1:60">
      <c r="A311" s="104"/>
      <c r="B311" s="104"/>
      <c r="C311" s="106">
        <v>120</v>
      </c>
      <c r="D311" s="104"/>
      <c r="E311" s="104" t="str">
        <f ca="1">OFFSET('Impact Inputs'!A$6,C311,0)</f>
        <v>Impact 41</v>
      </c>
      <c r="F311" s="104" t="str">
        <f ca="1">OFFSET('Impact Inputs'!C$6,C311,0)</f>
        <v>-</v>
      </c>
      <c r="G311" s="104"/>
      <c r="H311" s="125">
        <f t="shared" ca="1" si="221"/>
        <v>0</v>
      </c>
      <c r="I311" s="125">
        <f t="shared" ca="1" si="222"/>
        <v>0</v>
      </c>
      <c r="J311" s="125">
        <f t="shared" ca="1" si="223"/>
        <v>0</v>
      </c>
      <c r="K311" s="125">
        <f t="shared" ca="1" si="224"/>
        <v>0</v>
      </c>
      <c r="L311" s="125">
        <f t="shared" ca="1" si="231"/>
        <v>0</v>
      </c>
      <c r="M311" s="125">
        <f t="shared" ca="1" si="231"/>
        <v>0</v>
      </c>
      <c r="N311" s="125">
        <f t="shared" ca="1" si="231"/>
        <v>0</v>
      </c>
      <c r="O311" s="125">
        <f t="shared" ca="1" si="231"/>
        <v>0</v>
      </c>
      <c r="P311" s="125">
        <f t="shared" ca="1" si="231"/>
        <v>0</v>
      </c>
      <c r="Q311" s="125">
        <f t="shared" ca="1" si="231"/>
        <v>0</v>
      </c>
      <c r="R311" s="125">
        <f t="shared" ca="1" si="231"/>
        <v>0</v>
      </c>
      <c r="S311" s="125">
        <f t="shared" ca="1" si="231"/>
        <v>0</v>
      </c>
      <c r="T311" s="125">
        <f t="shared" ca="1" si="231"/>
        <v>0</v>
      </c>
      <c r="U311" s="125">
        <f t="shared" ca="1" si="231"/>
        <v>0</v>
      </c>
      <c r="V311" s="125">
        <f t="shared" ca="1" si="231"/>
        <v>0</v>
      </c>
      <c r="W311" s="125">
        <f t="shared" ca="1" si="231"/>
        <v>0</v>
      </c>
      <c r="X311" s="125">
        <f t="shared" ca="1" si="231"/>
        <v>0</v>
      </c>
      <c r="Y311" s="125">
        <f t="shared" ca="1" si="231"/>
        <v>0</v>
      </c>
      <c r="Z311" s="125">
        <f t="shared" ca="1" si="231"/>
        <v>0</v>
      </c>
      <c r="AA311" s="125">
        <f t="shared" ca="1" si="231"/>
        <v>0</v>
      </c>
      <c r="AB311" s="125">
        <f t="shared" ca="1" si="231"/>
        <v>0</v>
      </c>
      <c r="AC311" s="125">
        <f t="shared" ca="1" si="231"/>
        <v>0</v>
      </c>
      <c r="AD311" s="125">
        <f t="shared" ca="1" si="231"/>
        <v>0</v>
      </c>
      <c r="AE311" s="125">
        <f t="shared" ca="1" si="231"/>
        <v>0</v>
      </c>
      <c r="AF311" s="125">
        <f t="shared" ca="1" si="231"/>
        <v>0</v>
      </c>
      <c r="AG311" s="125">
        <f t="shared" ca="1" si="231"/>
        <v>0</v>
      </c>
      <c r="AH311" s="125">
        <f t="shared" ca="1" si="231"/>
        <v>0</v>
      </c>
      <c r="AI311" s="125">
        <f t="shared" ca="1" si="231"/>
        <v>0</v>
      </c>
      <c r="AJ311" s="125">
        <f t="shared" ca="1" si="231"/>
        <v>0</v>
      </c>
      <c r="AK311" s="125">
        <f t="shared" ca="1" si="231"/>
        <v>0</v>
      </c>
      <c r="AL311" s="125">
        <f t="shared" ca="1" si="231"/>
        <v>0</v>
      </c>
      <c r="AM311" s="125">
        <f t="shared" ca="1" si="231"/>
        <v>0</v>
      </c>
      <c r="AN311" s="125">
        <f t="shared" ca="1" si="231"/>
        <v>0</v>
      </c>
      <c r="AO311" s="125">
        <f t="shared" ca="1" si="231"/>
        <v>0</v>
      </c>
      <c r="AP311" s="125">
        <f t="shared" ca="1" si="231"/>
        <v>0</v>
      </c>
      <c r="AQ311" s="125">
        <f t="shared" ca="1" si="231"/>
        <v>0</v>
      </c>
      <c r="AR311" s="125">
        <f t="shared" ca="1" si="231"/>
        <v>0</v>
      </c>
      <c r="AS311" s="125">
        <f t="shared" ca="1" si="231"/>
        <v>0</v>
      </c>
      <c r="AT311" s="125">
        <f t="shared" ca="1" si="231"/>
        <v>0</v>
      </c>
      <c r="AU311" s="125">
        <f t="shared" ca="1" si="231"/>
        <v>0</v>
      </c>
      <c r="AV311" s="125">
        <f t="shared" ca="1" si="231"/>
        <v>0</v>
      </c>
      <c r="AW311" s="125">
        <f t="shared" ca="1" si="231"/>
        <v>0</v>
      </c>
      <c r="AX311" s="125">
        <f t="shared" ca="1" si="231"/>
        <v>0</v>
      </c>
      <c r="AY311" s="125">
        <f t="shared" ca="1" si="231"/>
        <v>0</v>
      </c>
      <c r="AZ311" s="125">
        <f t="shared" ca="1" si="231"/>
        <v>0</v>
      </c>
      <c r="BA311" s="125">
        <f t="shared" ca="1" si="231"/>
        <v>0</v>
      </c>
      <c r="BB311" s="125">
        <f t="shared" ca="1" si="231"/>
        <v>0</v>
      </c>
      <c r="BC311" s="125">
        <f t="shared" ca="1" si="231"/>
        <v>0</v>
      </c>
      <c r="BD311" s="125">
        <f t="shared" ca="1" si="231"/>
        <v>0</v>
      </c>
      <c r="BE311" s="125">
        <f t="shared" ca="1" si="231"/>
        <v>0</v>
      </c>
      <c r="BF311" s="125">
        <f t="shared" ca="1" si="231"/>
        <v>0</v>
      </c>
      <c r="BG311" s="125">
        <f t="shared" ca="1" si="231"/>
        <v>0</v>
      </c>
      <c r="BH311" s="125">
        <f t="shared" ca="1" si="231"/>
        <v>0</v>
      </c>
    </row>
    <row r="312" spans="1:60">
      <c r="A312" s="104"/>
      <c r="B312" s="104"/>
      <c r="C312" s="104">
        <v>123</v>
      </c>
      <c r="D312" s="104"/>
      <c r="E312" s="104" t="str">
        <f ca="1">OFFSET('Impact Inputs'!A$6,C312,0)</f>
        <v>Impact 42</v>
      </c>
      <c r="F312" s="104" t="str">
        <f ca="1">OFFSET('Impact Inputs'!C$6,C312,0)</f>
        <v>-</v>
      </c>
      <c r="G312" s="104"/>
      <c r="H312" s="125">
        <f t="shared" ca="1" si="221"/>
        <v>0</v>
      </c>
      <c r="I312" s="125">
        <f t="shared" ca="1" si="222"/>
        <v>0</v>
      </c>
      <c r="J312" s="125">
        <f t="shared" ca="1" si="223"/>
        <v>0</v>
      </c>
      <c r="K312" s="125">
        <f t="shared" ca="1" si="224"/>
        <v>0</v>
      </c>
      <c r="L312" s="125">
        <f t="shared" ca="1" si="231"/>
        <v>0</v>
      </c>
      <c r="M312" s="125">
        <f t="shared" ca="1" si="231"/>
        <v>0</v>
      </c>
      <c r="N312" s="125">
        <f t="shared" ca="1" si="231"/>
        <v>0</v>
      </c>
      <c r="O312" s="125">
        <f t="shared" ca="1" si="231"/>
        <v>0</v>
      </c>
      <c r="P312" s="125">
        <f t="shared" ca="1" si="231"/>
        <v>0</v>
      </c>
      <c r="Q312" s="125">
        <f t="shared" ca="1" si="231"/>
        <v>0</v>
      </c>
      <c r="R312" s="125">
        <f t="shared" ca="1" si="231"/>
        <v>0</v>
      </c>
      <c r="S312" s="125">
        <f t="shared" ca="1" si="231"/>
        <v>0</v>
      </c>
      <c r="T312" s="125">
        <f t="shared" ca="1" si="231"/>
        <v>0</v>
      </c>
      <c r="U312" s="125">
        <f t="shared" ca="1" si="231"/>
        <v>0</v>
      </c>
      <c r="V312" s="125">
        <f t="shared" ca="1" si="231"/>
        <v>0</v>
      </c>
      <c r="W312" s="125">
        <f t="shared" ca="1" si="231"/>
        <v>0</v>
      </c>
      <c r="X312" s="125">
        <f t="shared" ca="1" si="231"/>
        <v>0</v>
      </c>
      <c r="Y312" s="125">
        <f t="shared" ca="1" si="231"/>
        <v>0</v>
      </c>
      <c r="Z312" s="125">
        <f t="shared" ca="1" si="231"/>
        <v>0</v>
      </c>
      <c r="AA312" s="125">
        <f t="shared" ca="1" si="231"/>
        <v>0</v>
      </c>
      <c r="AB312" s="125">
        <f t="shared" ca="1" si="231"/>
        <v>0</v>
      </c>
      <c r="AC312" s="125">
        <f t="shared" ca="1" si="231"/>
        <v>0</v>
      </c>
      <c r="AD312" s="125">
        <f t="shared" ca="1" si="231"/>
        <v>0</v>
      </c>
      <c r="AE312" s="125">
        <f t="shared" ca="1" si="231"/>
        <v>0</v>
      </c>
      <c r="AF312" s="125">
        <f t="shared" ca="1" si="231"/>
        <v>0</v>
      </c>
      <c r="AG312" s="125">
        <f t="shared" ca="1" si="231"/>
        <v>0</v>
      </c>
      <c r="AH312" s="125">
        <f t="shared" ca="1" si="231"/>
        <v>0</v>
      </c>
      <c r="AI312" s="125">
        <f t="shared" ca="1" si="231"/>
        <v>0</v>
      </c>
      <c r="AJ312" s="125">
        <f t="shared" ca="1" si="231"/>
        <v>0</v>
      </c>
      <c r="AK312" s="125">
        <f t="shared" ca="1" si="231"/>
        <v>0</v>
      </c>
      <c r="AL312" s="125">
        <f t="shared" ca="1" si="231"/>
        <v>0</v>
      </c>
      <c r="AM312" s="125">
        <f t="shared" ca="1" si="231"/>
        <v>0</v>
      </c>
      <c r="AN312" s="125">
        <f t="shared" ca="1" si="231"/>
        <v>0</v>
      </c>
      <c r="AO312" s="125">
        <f t="shared" ca="1" si="231"/>
        <v>0</v>
      </c>
      <c r="AP312" s="125">
        <f t="shared" ca="1" si="231"/>
        <v>0</v>
      </c>
      <c r="AQ312" s="125">
        <f t="shared" ca="1" si="231"/>
        <v>0</v>
      </c>
      <c r="AR312" s="125">
        <f t="shared" ca="1" si="231"/>
        <v>0</v>
      </c>
      <c r="AS312" s="125">
        <f t="shared" ca="1" si="231"/>
        <v>0</v>
      </c>
      <c r="AT312" s="125">
        <f t="shared" ca="1" si="231"/>
        <v>0</v>
      </c>
      <c r="AU312" s="125">
        <f t="shared" ca="1" si="231"/>
        <v>0</v>
      </c>
      <c r="AV312" s="125">
        <f t="shared" ca="1" si="231"/>
        <v>0</v>
      </c>
      <c r="AW312" s="125">
        <f t="shared" ca="1" si="231"/>
        <v>0</v>
      </c>
      <c r="AX312" s="125">
        <f t="shared" ca="1" si="231"/>
        <v>0</v>
      </c>
      <c r="AY312" s="125">
        <f t="shared" ca="1" si="231"/>
        <v>0</v>
      </c>
      <c r="AZ312" s="125">
        <f t="shared" ca="1" si="231"/>
        <v>0</v>
      </c>
      <c r="BA312" s="125">
        <f t="shared" ca="1" si="231"/>
        <v>0</v>
      </c>
      <c r="BB312" s="125">
        <f t="shared" ca="1" si="231"/>
        <v>0</v>
      </c>
      <c r="BC312" s="125">
        <f t="shared" ca="1" si="231"/>
        <v>0</v>
      </c>
      <c r="BD312" s="125">
        <f t="shared" ca="1" si="231"/>
        <v>0</v>
      </c>
      <c r="BE312" s="125">
        <f t="shared" ca="1" si="231"/>
        <v>0</v>
      </c>
      <c r="BF312" s="125">
        <f t="shared" ref="L312:BH318" ca="1" si="232">BF260*BF$3</f>
        <v>0</v>
      </c>
      <c r="BG312" s="125">
        <f t="shared" ca="1" si="232"/>
        <v>0</v>
      </c>
      <c r="BH312" s="125">
        <f t="shared" ca="1" si="232"/>
        <v>0</v>
      </c>
    </row>
    <row r="313" spans="1:60">
      <c r="A313" s="104"/>
      <c r="B313" s="104"/>
      <c r="C313" s="106">
        <v>126</v>
      </c>
      <c r="D313" s="104"/>
      <c r="E313" s="104" t="str">
        <f ca="1">OFFSET('Impact Inputs'!A$6,C313,0)</f>
        <v>Impact 43</v>
      </c>
      <c r="F313" s="104" t="str">
        <f ca="1">OFFSET('Impact Inputs'!C$6,C313,0)</f>
        <v>-</v>
      </c>
      <c r="G313" s="104"/>
      <c r="H313" s="125">
        <f t="shared" ca="1" si="221"/>
        <v>0</v>
      </c>
      <c r="I313" s="125">
        <f t="shared" ca="1" si="222"/>
        <v>0</v>
      </c>
      <c r="J313" s="125">
        <f t="shared" ca="1" si="223"/>
        <v>0</v>
      </c>
      <c r="K313" s="125">
        <f t="shared" ca="1" si="224"/>
        <v>0</v>
      </c>
      <c r="L313" s="125">
        <f t="shared" ca="1" si="232"/>
        <v>0</v>
      </c>
      <c r="M313" s="125">
        <f t="shared" ca="1" si="232"/>
        <v>0</v>
      </c>
      <c r="N313" s="125">
        <f t="shared" ca="1" si="232"/>
        <v>0</v>
      </c>
      <c r="O313" s="125">
        <f t="shared" ca="1" si="232"/>
        <v>0</v>
      </c>
      <c r="P313" s="125">
        <f t="shared" ca="1" si="232"/>
        <v>0</v>
      </c>
      <c r="Q313" s="125">
        <f t="shared" ca="1" si="232"/>
        <v>0</v>
      </c>
      <c r="R313" s="125">
        <f t="shared" ca="1" si="232"/>
        <v>0</v>
      </c>
      <c r="S313" s="125">
        <f t="shared" ca="1" si="232"/>
        <v>0</v>
      </c>
      <c r="T313" s="125">
        <f t="shared" ca="1" si="232"/>
        <v>0</v>
      </c>
      <c r="U313" s="125">
        <f t="shared" ca="1" si="232"/>
        <v>0</v>
      </c>
      <c r="V313" s="125">
        <f t="shared" ca="1" si="232"/>
        <v>0</v>
      </c>
      <c r="W313" s="125">
        <f t="shared" ca="1" si="232"/>
        <v>0</v>
      </c>
      <c r="X313" s="125">
        <f t="shared" ca="1" si="232"/>
        <v>0</v>
      </c>
      <c r="Y313" s="125">
        <f t="shared" ca="1" si="232"/>
        <v>0</v>
      </c>
      <c r="Z313" s="125">
        <f t="shared" ca="1" si="232"/>
        <v>0</v>
      </c>
      <c r="AA313" s="125">
        <f t="shared" ca="1" si="232"/>
        <v>0</v>
      </c>
      <c r="AB313" s="125">
        <f t="shared" ca="1" si="232"/>
        <v>0</v>
      </c>
      <c r="AC313" s="125">
        <f t="shared" ca="1" si="232"/>
        <v>0</v>
      </c>
      <c r="AD313" s="125">
        <f t="shared" ca="1" si="232"/>
        <v>0</v>
      </c>
      <c r="AE313" s="125">
        <f t="shared" ca="1" si="232"/>
        <v>0</v>
      </c>
      <c r="AF313" s="125">
        <f t="shared" ca="1" si="232"/>
        <v>0</v>
      </c>
      <c r="AG313" s="125">
        <f t="shared" ca="1" si="232"/>
        <v>0</v>
      </c>
      <c r="AH313" s="125">
        <f t="shared" ca="1" si="232"/>
        <v>0</v>
      </c>
      <c r="AI313" s="125">
        <f t="shared" ca="1" si="232"/>
        <v>0</v>
      </c>
      <c r="AJ313" s="125">
        <f t="shared" ca="1" si="232"/>
        <v>0</v>
      </c>
      <c r="AK313" s="125">
        <f t="shared" ca="1" si="232"/>
        <v>0</v>
      </c>
      <c r="AL313" s="125">
        <f t="shared" ca="1" si="232"/>
        <v>0</v>
      </c>
      <c r="AM313" s="125">
        <f t="shared" ca="1" si="232"/>
        <v>0</v>
      </c>
      <c r="AN313" s="125">
        <f t="shared" ca="1" si="232"/>
        <v>0</v>
      </c>
      <c r="AO313" s="125">
        <f t="shared" ca="1" si="232"/>
        <v>0</v>
      </c>
      <c r="AP313" s="125">
        <f t="shared" ca="1" si="232"/>
        <v>0</v>
      </c>
      <c r="AQ313" s="125">
        <f t="shared" ca="1" si="232"/>
        <v>0</v>
      </c>
      <c r="AR313" s="125">
        <f t="shared" ca="1" si="232"/>
        <v>0</v>
      </c>
      <c r="AS313" s="125">
        <f t="shared" ca="1" si="232"/>
        <v>0</v>
      </c>
      <c r="AT313" s="125">
        <f t="shared" ca="1" si="232"/>
        <v>0</v>
      </c>
      <c r="AU313" s="125">
        <f t="shared" ca="1" si="232"/>
        <v>0</v>
      </c>
      <c r="AV313" s="125">
        <f t="shared" ca="1" si="232"/>
        <v>0</v>
      </c>
      <c r="AW313" s="125">
        <f t="shared" ca="1" si="232"/>
        <v>0</v>
      </c>
      <c r="AX313" s="125">
        <f t="shared" ca="1" si="232"/>
        <v>0</v>
      </c>
      <c r="AY313" s="125">
        <f t="shared" ca="1" si="232"/>
        <v>0</v>
      </c>
      <c r="AZ313" s="125">
        <f t="shared" ca="1" si="232"/>
        <v>0</v>
      </c>
      <c r="BA313" s="125">
        <f t="shared" ca="1" si="232"/>
        <v>0</v>
      </c>
      <c r="BB313" s="125">
        <f t="shared" ca="1" si="232"/>
        <v>0</v>
      </c>
      <c r="BC313" s="125">
        <f t="shared" ca="1" si="232"/>
        <v>0</v>
      </c>
      <c r="BD313" s="125">
        <f t="shared" ca="1" si="232"/>
        <v>0</v>
      </c>
      <c r="BE313" s="125">
        <f t="shared" ca="1" si="232"/>
        <v>0</v>
      </c>
      <c r="BF313" s="125">
        <f t="shared" ca="1" si="232"/>
        <v>0</v>
      </c>
      <c r="BG313" s="125">
        <f t="shared" ca="1" si="232"/>
        <v>0</v>
      </c>
      <c r="BH313" s="125">
        <f t="shared" ca="1" si="232"/>
        <v>0</v>
      </c>
    </row>
    <row r="314" spans="1:60">
      <c r="A314" s="104"/>
      <c r="B314" s="104"/>
      <c r="C314" s="104">
        <v>129</v>
      </c>
      <c r="D314" s="104"/>
      <c r="E314" s="104" t="str">
        <f ca="1">OFFSET('Impact Inputs'!A$6,C314,0)</f>
        <v>Impact 44</v>
      </c>
      <c r="F314" s="104" t="str">
        <f ca="1">OFFSET('Impact Inputs'!C$6,C314,0)</f>
        <v>-</v>
      </c>
      <c r="G314" s="104"/>
      <c r="H314" s="125">
        <f t="shared" ca="1" si="221"/>
        <v>0</v>
      </c>
      <c r="I314" s="125">
        <f t="shared" ca="1" si="222"/>
        <v>0</v>
      </c>
      <c r="J314" s="125">
        <f t="shared" ca="1" si="223"/>
        <v>0</v>
      </c>
      <c r="K314" s="125">
        <f t="shared" ca="1" si="224"/>
        <v>0</v>
      </c>
      <c r="L314" s="125">
        <f t="shared" ca="1" si="232"/>
        <v>0</v>
      </c>
      <c r="M314" s="125">
        <f t="shared" ca="1" si="232"/>
        <v>0</v>
      </c>
      <c r="N314" s="125">
        <f t="shared" ca="1" si="232"/>
        <v>0</v>
      </c>
      <c r="O314" s="125">
        <f t="shared" ca="1" si="232"/>
        <v>0</v>
      </c>
      <c r="P314" s="125">
        <f t="shared" ca="1" si="232"/>
        <v>0</v>
      </c>
      <c r="Q314" s="125">
        <f t="shared" ca="1" si="232"/>
        <v>0</v>
      </c>
      <c r="R314" s="125">
        <f t="shared" ca="1" si="232"/>
        <v>0</v>
      </c>
      <c r="S314" s="125">
        <f t="shared" ca="1" si="232"/>
        <v>0</v>
      </c>
      <c r="T314" s="125">
        <f t="shared" ca="1" si="232"/>
        <v>0</v>
      </c>
      <c r="U314" s="125">
        <f t="shared" ca="1" si="232"/>
        <v>0</v>
      </c>
      <c r="V314" s="125">
        <f t="shared" ca="1" si="232"/>
        <v>0</v>
      </c>
      <c r="W314" s="125">
        <f t="shared" ca="1" si="232"/>
        <v>0</v>
      </c>
      <c r="X314" s="125">
        <f t="shared" ca="1" si="232"/>
        <v>0</v>
      </c>
      <c r="Y314" s="125">
        <f t="shared" ca="1" si="232"/>
        <v>0</v>
      </c>
      <c r="Z314" s="125">
        <f t="shared" ca="1" si="232"/>
        <v>0</v>
      </c>
      <c r="AA314" s="125">
        <f t="shared" ca="1" si="232"/>
        <v>0</v>
      </c>
      <c r="AB314" s="125">
        <f t="shared" ca="1" si="232"/>
        <v>0</v>
      </c>
      <c r="AC314" s="125">
        <f t="shared" ca="1" si="232"/>
        <v>0</v>
      </c>
      <c r="AD314" s="125">
        <f t="shared" ca="1" si="232"/>
        <v>0</v>
      </c>
      <c r="AE314" s="125">
        <f t="shared" ca="1" si="232"/>
        <v>0</v>
      </c>
      <c r="AF314" s="125">
        <f t="shared" ca="1" si="232"/>
        <v>0</v>
      </c>
      <c r="AG314" s="125">
        <f t="shared" ca="1" si="232"/>
        <v>0</v>
      </c>
      <c r="AH314" s="125">
        <f t="shared" ca="1" si="232"/>
        <v>0</v>
      </c>
      <c r="AI314" s="125">
        <f t="shared" ca="1" si="232"/>
        <v>0</v>
      </c>
      <c r="AJ314" s="125">
        <f t="shared" ca="1" si="232"/>
        <v>0</v>
      </c>
      <c r="AK314" s="125">
        <f t="shared" ca="1" si="232"/>
        <v>0</v>
      </c>
      <c r="AL314" s="125">
        <f t="shared" ca="1" si="232"/>
        <v>0</v>
      </c>
      <c r="AM314" s="125">
        <f t="shared" ca="1" si="232"/>
        <v>0</v>
      </c>
      <c r="AN314" s="125">
        <f t="shared" ca="1" si="232"/>
        <v>0</v>
      </c>
      <c r="AO314" s="125">
        <f t="shared" ca="1" si="232"/>
        <v>0</v>
      </c>
      <c r="AP314" s="125">
        <f t="shared" ca="1" si="232"/>
        <v>0</v>
      </c>
      <c r="AQ314" s="125">
        <f t="shared" ca="1" si="232"/>
        <v>0</v>
      </c>
      <c r="AR314" s="125">
        <f t="shared" ca="1" si="232"/>
        <v>0</v>
      </c>
      <c r="AS314" s="125">
        <f t="shared" ca="1" si="232"/>
        <v>0</v>
      </c>
      <c r="AT314" s="125">
        <f t="shared" ca="1" si="232"/>
        <v>0</v>
      </c>
      <c r="AU314" s="125">
        <f t="shared" ca="1" si="232"/>
        <v>0</v>
      </c>
      <c r="AV314" s="125">
        <f t="shared" ca="1" si="232"/>
        <v>0</v>
      </c>
      <c r="AW314" s="125">
        <f t="shared" ca="1" si="232"/>
        <v>0</v>
      </c>
      <c r="AX314" s="125">
        <f t="shared" ca="1" si="232"/>
        <v>0</v>
      </c>
      <c r="AY314" s="125">
        <f t="shared" ca="1" si="232"/>
        <v>0</v>
      </c>
      <c r="AZ314" s="125">
        <f t="shared" ca="1" si="232"/>
        <v>0</v>
      </c>
      <c r="BA314" s="125">
        <f t="shared" ca="1" si="232"/>
        <v>0</v>
      </c>
      <c r="BB314" s="125">
        <f t="shared" ca="1" si="232"/>
        <v>0</v>
      </c>
      <c r="BC314" s="125">
        <f t="shared" ca="1" si="232"/>
        <v>0</v>
      </c>
      <c r="BD314" s="125">
        <f t="shared" ca="1" si="232"/>
        <v>0</v>
      </c>
      <c r="BE314" s="125">
        <f t="shared" ca="1" si="232"/>
        <v>0</v>
      </c>
      <c r="BF314" s="125">
        <f t="shared" ca="1" si="232"/>
        <v>0</v>
      </c>
      <c r="BG314" s="125">
        <f t="shared" ca="1" si="232"/>
        <v>0</v>
      </c>
      <c r="BH314" s="125">
        <f t="shared" ca="1" si="232"/>
        <v>0</v>
      </c>
    </row>
    <row r="315" spans="1:60">
      <c r="A315" s="104"/>
      <c r="B315" s="104"/>
      <c r="C315" s="104">
        <v>132</v>
      </c>
      <c r="D315" s="104"/>
      <c r="E315" s="104" t="str">
        <f ca="1">OFFSET('Impact Inputs'!A$6,C315,0)</f>
        <v>Impact 45</v>
      </c>
      <c r="F315" s="104" t="str">
        <f ca="1">OFFSET('Impact Inputs'!C$6,C315,0)</f>
        <v>-</v>
      </c>
      <c r="G315" s="104"/>
      <c r="H315" s="125">
        <f t="shared" ca="1" si="221"/>
        <v>0</v>
      </c>
      <c r="I315" s="125">
        <f t="shared" ca="1" si="222"/>
        <v>0</v>
      </c>
      <c r="J315" s="125">
        <f t="shared" ca="1" si="223"/>
        <v>0</v>
      </c>
      <c r="K315" s="125">
        <f t="shared" ca="1" si="224"/>
        <v>0</v>
      </c>
      <c r="L315" s="125">
        <f t="shared" ca="1" si="232"/>
        <v>0</v>
      </c>
      <c r="M315" s="125">
        <f t="shared" ca="1" si="232"/>
        <v>0</v>
      </c>
      <c r="N315" s="125">
        <f t="shared" ca="1" si="232"/>
        <v>0</v>
      </c>
      <c r="O315" s="125">
        <f t="shared" ca="1" si="232"/>
        <v>0</v>
      </c>
      <c r="P315" s="125">
        <f t="shared" ca="1" si="232"/>
        <v>0</v>
      </c>
      <c r="Q315" s="125">
        <f t="shared" ca="1" si="232"/>
        <v>0</v>
      </c>
      <c r="R315" s="125">
        <f t="shared" ca="1" si="232"/>
        <v>0</v>
      </c>
      <c r="S315" s="125">
        <f t="shared" ca="1" si="232"/>
        <v>0</v>
      </c>
      <c r="T315" s="125">
        <f t="shared" ca="1" si="232"/>
        <v>0</v>
      </c>
      <c r="U315" s="125">
        <f t="shared" ca="1" si="232"/>
        <v>0</v>
      </c>
      <c r="V315" s="125">
        <f t="shared" ca="1" si="232"/>
        <v>0</v>
      </c>
      <c r="W315" s="125">
        <f t="shared" ca="1" si="232"/>
        <v>0</v>
      </c>
      <c r="X315" s="125">
        <f t="shared" ca="1" si="232"/>
        <v>0</v>
      </c>
      <c r="Y315" s="125">
        <f t="shared" ca="1" si="232"/>
        <v>0</v>
      </c>
      <c r="Z315" s="125">
        <f t="shared" ca="1" si="232"/>
        <v>0</v>
      </c>
      <c r="AA315" s="125">
        <f t="shared" ca="1" si="232"/>
        <v>0</v>
      </c>
      <c r="AB315" s="125">
        <f t="shared" ca="1" si="232"/>
        <v>0</v>
      </c>
      <c r="AC315" s="125">
        <f t="shared" ca="1" si="232"/>
        <v>0</v>
      </c>
      <c r="AD315" s="125">
        <f t="shared" ca="1" si="232"/>
        <v>0</v>
      </c>
      <c r="AE315" s="125">
        <f t="shared" ca="1" si="232"/>
        <v>0</v>
      </c>
      <c r="AF315" s="125">
        <f t="shared" ca="1" si="232"/>
        <v>0</v>
      </c>
      <c r="AG315" s="125">
        <f t="shared" ca="1" si="232"/>
        <v>0</v>
      </c>
      <c r="AH315" s="125">
        <f t="shared" ca="1" si="232"/>
        <v>0</v>
      </c>
      <c r="AI315" s="125">
        <f t="shared" ca="1" si="232"/>
        <v>0</v>
      </c>
      <c r="AJ315" s="125">
        <f t="shared" ca="1" si="232"/>
        <v>0</v>
      </c>
      <c r="AK315" s="125">
        <f t="shared" ca="1" si="232"/>
        <v>0</v>
      </c>
      <c r="AL315" s="125">
        <f t="shared" ca="1" si="232"/>
        <v>0</v>
      </c>
      <c r="AM315" s="125">
        <f t="shared" ca="1" si="232"/>
        <v>0</v>
      </c>
      <c r="AN315" s="125">
        <f t="shared" ca="1" si="232"/>
        <v>0</v>
      </c>
      <c r="AO315" s="125">
        <f t="shared" ca="1" si="232"/>
        <v>0</v>
      </c>
      <c r="AP315" s="125">
        <f t="shared" ca="1" si="232"/>
        <v>0</v>
      </c>
      <c r="AQ315" s="125">
        <f t="shared" ca="1" si="232"/>
        <v>0</v>
      </c>
      <c r="AR315" s="125">
        <f t="shared" ca="1" si="232"/>
        <v>0</v>
      </c>
      <c r="AS315" s="125">
        <f t="shared" ca="1" si="232"/>
        <v>0</v>
      </c>
      <c r="AT315" s="125">
        <f t="shared" ca="1" si="232"/>
        <v>0</v>
      </c>
      <c r="AU315" s="125">
        <f t="shared" ca="1" si="232"/>
        <v>0</v>
      </c>
      <c r="AV315" s="125">
        <f t="shared" ca="1" si="232"/>
        <v>0</v>
      </c>
      <c r="AW315" s="125">
        <f t="shared" ca="1" si="232"/>
        <v>0</v>
      </c>
      <c r="AX315" s="125">
        <f t="shared" ca="1" si="232"/>
        <v>0</v>
      </c>
      <c r="AY315" s="125">
        <f t="shared" ca="1" si="232"/>
        <v>0</v>
      </c>
      <c r="AZ315" s="125">
        <f t="shared" ca="1" si="232"/>
        <v>0</v>
      </c>
      <c r="BA315" s="125">
        <f t="shared" ca="1" si="232"/>
        <v>0</v>
      </c>
      <c r="BB315" s="125">
        <f t="shared" ca="1" si="232"/>
        <v>0</v>
      </c>
      <c r="BC315" s="125">
        <f t="shared" ca="1" si="232"/>
        <v>0</v>
      </c>
      <c r="BD315" s="125">
        <f t="shared" ca="1" si="232"/>
        <v>0</v>
      </c>
      <c r="BE315" s="125">
        <f t="shared" ca="1" si="232"/>
        <v>0</v>
      </c>
      <c r="BF315" s="125">
        <f t="shared" ca="1" si="232"/>
        <v>0</v>
      </c>
      <c r="BG315" s="125">
        <f t="shared" ca="1" si="232"/>
        <v>0</v>
      </c>
      <c r="BH315" s="125">
        <f t="shared" ca="1" si="232"/>
        <v>0</v>
      </c>
    </row>
    <row r="316" spans="1:60">
      <c r="A316" s="104"/>
      <c r="B316" s="104"/>
      <c r="C316" s="106">
        <v>135</v>
      </c>
      <c r="D316" s="104"/>
      <c r="E316" s="104" t="str">
        <f ca="1">OFFSET('Impact Inputs'!A$6,C316,0)</f>
        <v>Impact 46</v>
      </c>
      <c r="F316" s="104" t="str">
        <f ca="1">OFFSET('Impact Inputs'!C$6,C316,0)</f>
        <v>-</v>
      </c>
      <c r="G316" s="104"/>
      <c r="H316" s="125">
        <f t="shared" ca="1" si="221"/>
        <v>0</v>
      </c>
      <c r="I316" s="125">
        <f t="shared" ca="1" si="222"/>
        <v>0</v>
      </c>
      <c r="J316" s="125">
        <f t="shared" ca="1" si="223"/>
        <v>0</v>
      </c>
      <c r="K316" s="125">
        <f t="shared" ca="1" si="224"/>
        <v>0</v>
      </c>
      <c r="L316" s="125">
        <f t="shared" ca="1" si="232"/>
        <v>0</v>
      </c>
      <c r="M316" s="125">
        <f t="shared" ca="1" si="232"/>
        <v>0</v>
      </c>
      <c r="N316" s="125">
        <f t="shared" ca="1" si="232"/>
        <v>0</v>
      </c>
      <c r="O316" s="125">
        <f t="shared" ca="1" si="232"/>
        <v>0</v>
      </c>
      <c r="P316" s="125">
        <f t="shared" ca="1" si="232"/>
        <v>0</v>
      </c>
      <c r="Q316" s="125">
        <f t="shared" ca="1" si="232"/>
        <v>0</v>
      </c>
      <c r="R316" s="125">
        <f t="shared" ca="1" si="232"/>
        <v>0</v>
      </c>
      <c r="S316" s="125">
        <f t="shared" ca="1" si="232"/>
        <v>0</v>
      </c>
      <c r="T316" s="125">
        <f t="shared" ca="1" si="232"/>
        <v>0</v>
      </c>
      <c r="U316" s="125">
        <f t="shared" ca="1" si="232"/>
        <v>0</v>
      </c>
      <c r="V316" s="125">
        <f t="shared" ca="1" si="232"/>
        <v>0</v>
      </c>
      <c r="W316" s="125">
        <f t="shared" ca="1" si="232"/>
        <v>0</v>
      </c>
      <c r="X316" s="125">
        <f t="shared" ca="1" si="232"/>
        <v>0</v>
      </c>
      <c r="Y316" s="125">
        <f t="shared" ca="1" si="232"/>
        <v>0</v>
      </c>
      <c r="Z316" s="125">
        <f t="shared" ca="1" si="232"/>
        <v>0</v>
      </c>
      <c r="AA316" s="125">
        <f t="shared" ca="1" si="232"/>
        <v>0</v>
      </c>
      <c r="AB316" s="125">
        <f t="shared" ca="1" si="232"/>
        <v>0</v>
      </c>
      <c r="AC316" s="125">
        <f t="shared" ca="1" si="232"/>
        <v>0</v>
      </c>
      <c r="AD316" s="125">
        <f t="shared" ca="1" si="232"/>
        <v>0</v>
      </c>
      <c r="AE316" s="125">
        <f t="shared" ca="1" si="232"/>
        <v>0</v>
      </c>
      <c r="AF316" s="125">
        <f t="shared" ca="1" si="232"/>
        <v>0</v>
      </c>
      <c r="AG316" s="125">
        <f t="shared" ca="1" si="232"/>
        <v>0</v>
      </c>
      <c r="AH316" s="125">
        <f t="shared" ca="1" si="232"/>
        <v>0</v>
      </c>
      <c r="AI316" s="125">
        <f t="shared" ca="1" si="232"/>
        <v>0</v>
      </c>
      <c r="AJ316" s="125">
        <f t="shared" ca="1" si="232"/>
        <v>0</v>
      </c>
      <c r="AK316" s="125">
        <f t="shared" ca="1" si="232"/>
        <v>0</v>
      </c>
      <c r="AL316" s="125">
        <f t="shared" ca="1" si="232"/>
        <v>0</v>
      </c>
      <c r="AM316" s="125">
        <f t="shared" ca="1" si="232"/>
        <v>0</v>
      </c>
      <c r="AN316" s="125">
        <f t="shared" ca="1" si="232"/>
        <v>0</v>
      </c>
      <c r="AO316" s="125">
        <f t="shared" ca="1" si="232"/>
        <v>0</v>
      </c>
      <c r="AP316" s="125">
        <f t="shared" ca="1" si="232"/>
        <v>0</v>
      </c>
      <c r="AQ316" s="125">
        <f t="shared" ca="1" si="232"/>
        <v>0</v>
      </c>
      <c r="AR316" s="125">
        <f t="shared" ca="1" si="232"/>
        <v>0</v>
      </c>
      <c r="AS316" s="125">
        <f t="shared" ca="1" si="232"/>
        <v>0</v>
      </c>
      <c r="AT316" s="125">
        <f t="shared" ca="1" si="232"/>
        <v>0</v>
      </c>
      <c r="AU316" s="125">
        <f t="shared" ca="1" si="232"/>
        <v>0</v>
      </c>
      <c r="AV316" s="125">
        <f t="shared" ca="1" si="232"/>
        <v>0</v>
      </c>
      <c r="AW316" s="125">
        <f t="shared" ca="1" si="232"/>
        <v>0</v>
      </c>
      <c r="AX316" s="125">
        <f t="shared" ca="1" si="232"/>
        <v>0</v>
      </c>
      <c r="AY316" s="125">
        <f t="shared" ca="1" si="232"/>
        <v>0</v>
      </c>
      <c r="AZ316" s="125">
        <f t="shared" ca="1" si="232"/>
        <v>0</v>
      </c>
      <c r="BA316" s="125">
        <f t="shared" ca="1" si="232"/>
        <v>0</v>
      </c>
      <c r="BB316" s="125">
        <f t="shared" ca="1" si="232"/>
        <v>0</v>
      </c>
      <c r="BC316" s="125">
        <f t="shared" ca="1" si="232"/>
        <v>0</v>
      </c>
      <c r="BD316" s="125">
        <f t="shared" ca="1" si="232"/>
        <v>0</v>
      </c>
      <c r="BE316" s="125">
        <f t="shared" ca="1" si="232"/>
        <v>0</v>
      </c>
      <c r="BF316" s="125">
        <f t="shared" ca="1" si="232"/>
        <v>0</v>
      </c>
      <c r="BG316" s="125">
        <f t="shared" ca="1" si="232"/>
        <v>0</v>
      </c>
      <c r="BH316" s="125">
        <f t="shared" ca="1" si="232"/>
        <v>0</v>
      </c>
    </row>
    <row r="317" spans="1:60">
      <c r="A317" s="104"/>
      <c r="B317" s="104"/>
      <c r="C317" s="104">
        <v>138</v>
      </c>
      <c r="D317" s="104"/>
      <c r="E317" s="104" t="str">
        <f ca="1">OFFSET('Impact Inputs'!A$6,C317,0)</f>
        <v>Impact 47</v>
      </c>
      <c r="F317" s="104" t="str">
        <f ca="1">OFFSET('Impact Inputs'!C$6,C317,0)</f>
        <v>-</v>
      </c>
      <c r="G317" s="104"/>
      <c r="H317" s="125">
        <f t="shared" ca="1" si="221"/>
        <v>0</v>
      </c>
      <c r="I317" s="125">
        <f t="shared" ca="1" si="222"/>
        <v>0</v>
      </c>
      <c r="J317" s="125">
        <f t="shared" ca="1" si="223"/>
        <v>0</v>
      </c>
      <c r="K317" s="125">
        <f t="shared" ca="1" si="224"/>
        <v>0</v>
      </c>
      <c r="L317" s="125">
        <f t="shared" ca="1" si="232"/>
        <v>0</v>
      </c>
      <c r="M317" s="125">
        <f t="shared" ca="1" si="232"/>
        <v>0</v>
      </c>
      <c r="N317" s="125">
        <f t="shared" ca="1" si="232"/>
        <v>0</v>
      </c>
      <c r="O317" s="125">
        <f t="shared" ca="1" si="232"/>
        <v>0</v>
      </c>
      <c r="P317" s="125">
        <f t="shared" ca="1" si="232"/>
        <v>0</v>
      </c>
      <c r="Q317" s="125">
        <f t="shared" ca="1" si="232"/>
        <v>0</v>
      </c>
      <c r="R317" s="125">
        <f t="shared" ca="1" si="232"/>
        <v>0</v>
      </c>
      <c r="S317" s="125">
        <f t="shared" ca="1" si="232"/>
        <v>0</v>
      </c>
      <c r="T317" s="125">
        <f t="shared" ca="1" si="232"/>
        <v>0</v>
      </c>
      <c r="U317" s="125">
        <f t="shared" ca="1" si="232"/>
        <v>0</v>
      </c>
      <c r="V317" s="125">
        <f t="shared" ca="1" si="232"/>
        <v>0</v>
      </c>
      <c r="W317" s="125">
        <f t="shared" ca="1" si="232"/>
        <v>0</v>
      </c>
      <c r="X317" s="125">
        <f t="shared" ca="1" si="232"/>
        <v>0</v>
      </c>
      <c r="Y317" s="125">
        <f t="shared" ca="1" si="232"/>
        <v>0</v>
      </c>
      <c r="Z317" s="125">
        <f t="shared" ca="1" si="232"/>
        <v>0</v>
      </c>
      <c r="AA317" s="125">
        <f t="shared" ca="1" si="232"/>
        <v>0</v>
      </c>
      <c r="AB317" s="125">
        <f t="shared" ca="1" si="232"/>
        <v>0</v>
      </c>
      <c r="AC317" s="125">
        <f t="shared" ca="1" si="232"/>
        <v>0</v>
      </c>
      <c r="AD317" s="125">
        <f t="shared" ca="1" si="232"/>
        <v>0</v>
      </c>
      <c r="AE317" s="125">
        <f t="shared" ca="1" si="232"/>
        <v>0</v>
      </c>
      <c r="AF317" s="125">
        <f t="shared" ca="1" si="232"/>
        <v>0</v>
      </c>
      <c r="AG317" s="125">
        <f t="shared" ca="1" si="232"/>
        <v>0</v>
      </c>
      <c r="AH317" s="125">
        <f t="shared" ca="1" si="232"/>
        <v>0</v>
      </c>
      <c r="AI317" s="125">
        <f t="shared" ca="1" si="232"/>
        <v>0</v>
      </c>
      <c r="AJ317" s="125">
        <f t="shared" ca="1" si="232"/>
        <v>0</v>
      </c>
      <c r="AK317" s="125">
        <f t="shared" ca="1" si="232"/>
        <v>0</v>
      </c>
      <c r="AL317" s="125">
        <f t="shared" ca="1" si="232"/>
        <v>0</v>
      </c>
      <c r="AM317" s="125">
        <f t="shared" ca="1" si="232"/>
        <v>0</v>
      </c>
      <c r="AN317" s="125">
        <f t="shared" ca="1" si="232"/>
        <v>0</v>
      </c>
      <c r="AO317" s="125">
        <f t="shared" ca="1" si="232"/>
        <v>0</v>
      </c>
      <c r="AP317" s="125">
        <f t="shared" ca="1" si="232"/>
        <v>0</v>
      </c>
      <c r="AQ317" s="125">
        <f t="shared" ca="1" si="232"/>
        <v>0</v>
      </c>
      <c r="AR317" s="125">
        <f t="shared" ca="1" si="232"/>
        <v>0</v>
      </c>
      <c r="AS317" s="125">
        <f t="shared" ca="1" si="232"/>
        <v>0</v>
      </c>
      <c r="AT317" s="125">
        <f t="shared" ca="1" si="232"/>
        <v>0</v>
      </c>
      <c r="AU317" s="125">
        <f t="shared" ca="1" si="232"/>
        <v>0</v>
      </c>
      <c r="AV317" s="125">
        <f t="shared" ca="1" si="232"/>
        <v>0</v>
      </c>
      <c r="AW317" s="125">
        <f t="shared" ca="1" si="232"/>
        <v>0</v>
      </c>
      <c r="AX317" s="125">
        <f t="shared" ca="1" si="232"/>
        <v>0</v>
      </c>
      <c r="AY317" s="125">
        <f t="shared" ca="1" si="232"/>
        <v>0</v>
      </c>
      <c r="AZ317" s="125">
        <f t="shared" ca="1" si="232"/>
        <v>0</v>
      </c>
      <c r="BA317" s="125">
        <f t="shared" ca="1" si="232"/>
        <v>0</v>
      </c>
      <c r="BB317" s="125">
        <f t="shared" ca="1" si="232"/>
        <v>0</v>
      </c>
      <c r="BC317" s="125">
        <f t="shared" ca="1" si="232"/>
        <v>0</v>
      </c>
      <c r="BD317" s="125">
        <f t="shared" ca="1" si="232"/>
        <v>0</v>
      </c>
      <c r="BE317" s="125">
        <f t="shared" ca="1" si="232"/>
        <v>0</v>
      </c>
      <c r="BF317" s="125">
        <f t="shared" ca="1" si="232"/>
        <v>0</v>
      </c>
      <c r="BG317" s="125">
        <f t="shared" ca="1" si="232"/>
        <v>0</v>
      </c>
      <c r="BH317" s="125">
        <f t="shared" ca="1" si="232"/>
        <v>0</v>
      </c>
    </row>
    <row r="318" spans="1:60">
      <c r="A318" s="104"/>
      <c r="B318" s="104"/>
      <c r="C318" s="104">
        <v>141</v>
      </c>
      <c r="D318" s="104"/>
      <c r="E318" s="104" t="str">
        <f ca="1">OFFSET('Impact Inputs'!A$6,C318,0)</f>
        <v>Impact 48</v>
      </c>
      <c r="F318" s="104" t="str">
        <f ca="1">OFFSET('Impact Inputs'!C$6,C318,0)</f>
        <v>-</v>
      </c>
      <c r="G318" s="104"/>
      <c r="H318" s="125">
        <f t="shared" ca="1" si="221"/>
        <v>0</v>
      </c>
      <c r="I318" s="125">
        <f t="shared" ca="1" si="222"/>
        <v>0</v>
      </c>
      <c r="J318" s="125">
        <f t="shared" ca="1" si="223"/>
        <v>0</v>
      </c>
      <c r="K318" s="125">
        <f t="shared" ca="1" si="224"/>
        <v>0</v>
      </c>
      <c r="L318" s="125">
        <f t="shared" ca="1" si="232"/>
        <v>0</v>
      </c>
      <c r="M318" s="125">
        <f t="shared" ca="1" si="232"/>
        <v>0</v>
      </c>
      <c r="N318" s="125">
        <f t="shared" ca="1" si="232"/>
        <v>0</v>
      </c>
      <c r="O318" s="125">
        <f t="shared" ca="1" si="232"/>
        <v>0</v>
      </c>
      <c r="P318" s="125">
        <f t="shared" ca="1" si="232"/>
        <v>0</v>
      </c>
      <c r="Q318" s="125">
        <f t="shared" ca="1" si="232"/>
        <v>0</v>
      </c>
      <c r="R318" s="125">
        <f t="shared" ca="1" si="232"/>
        <v>0</v>
      </c>
      <c r="S318" s="125">
        <f t="shared" ref="L318:BH320" ca="1" si="233">S266*S$3</f>
        <v>0</v>
      </c>
      <c r="T318" s="125">
        <f t="shared" ca="1" si="233"/>
        <v>0</v>
      </c>
      <c r="U318" s="125">
        <f t="shared" ca="1" si="233"/>
        <v>0</v>
      </c>
      <c r="V318" s="125">
        <f t="shared" ca="1" si="233"/>
        <v>0</v>
      </c>
      <c r="W318" s="125">
        <f t="shared" ca="1" si="233"/>
        <v>0</v>
      </c>
      <c r="X318" s="125">
        <f t="shared" ca="1" si="233"/>
        <v>0</v>
      </c>
      <c r="Y318" s="125">
        <f t="shared" ca="1" si="233"/>
        <v>0</v>
      </c>
      <c r="Z318" s="125">
        <f t="shared" ca="1" si="233"/>
        <v>0</v>
      </c>
      <c r="AA318" s="125">
        <f t="shared" ca="1" si="233"/>
        <v>0</v>
      </c>
      <c r="AB318" s="125">
        <f t="shared" ca="1" si="233"/>
        <v>0</v>
      </c>
      <c r="AC318" s="125">
        <f t="shared" ca="1" si="233"/>
        <v>0</v>
      </c>
      <c r="AD318" s="125">
        <f t="shared" ca="1" si="233"/>
        <v>0</v>
      </c>
      <c r="AE318" s="125">
        <f t="shared" ca="1" si="233"/>
        <v>0</v>
      </c>
      <c r="AF318" s="125">
        <f t="shared" ca="1" si="233"/>
        <v>0</v>
      </c>
      <c r="AG318" s="125">
        <f t="shared" ca="1" si="233"/>
        <v>0</v>
      </c>
      <c r="AH318" s="125">
        <f t="shared" ca="1" si="233"/>
        <v>0</v>
      </c>
      <c r="AI318" s="125">
        <f t="shared" ca="1" si="233"/>
        <v>0</v>
      </c>
      <c r="AJ318" s="125">
        <f t="shared" ca="1" si="233"/>
        <v>0</v>
      </c>
      <c r="AK318" s="125">
        <f t="shared" ca="1" si="233"/>
        <v>0</v>
      </c>
      <c r="AL318" s="125">
        <f t="shared" ca="1" si="233"/>
        <v>0</v>
      </c>
      <c r="AM318" s="125">
        <f t="shared" ca="1" si="233"/>
        <v>0</v>
      </c>
      <c r="AN318" s="125">
        <f t="shared" ca="1" si="233"/>
        <v>0</v>
      </c>
      <c r="AO318" s="125">
        <f t="shared" ca="1" si="233"/>
        <v>0</v>
      </c>
      <c r="AP318" s="125">
        <f t="shared" ca="1" si="233"/>
        <v>0</v>
      </c>
      <c r="AQ318" s="125">
        <f t="shared" ca="1" si="233"/>
        <v>0</v>
      </c>
      <c r="AR318" s="125">
        <f t="shared" ca="1" si="233"/>
        <v>0</v>
      </c>
      <c r="AS318" s="125">
        <f t="shared" ca="1" si="233"/>
        <v>0</v>
      </c>
      <c r="AT318" s="125">
        <f t="shared" ca="1" si="233"/>
        <v>0</v>
      </c>
      <c r="AU318" s="125">
        <f t="shared" ca="1" si="233"/>
        <v>0</v>
      </c>
      <c r="AV318" s="125">
        <f t="shared" ca="1" si="233"/>
        <v>0</v>
      </c>
      <c r="AW318" s="125">
        <f t="shared" ca="1" si="233"/>
        <v>0</v>
      </c>
      <c r="AX318" s="125">
        <f t="shared" ca="1" si="233"/>
        <v>0</v>
      </c>
      <c r="AY318" s="125">
        <f t="shared" ca="1" si="233"/>
        <v>0</v>
      </c>
      <c r="AZ318" s="125">
        <f t="shared" ca="1" si="233"/>
        <v>0</v>
      </c>
      <c r="BA318" s="125">
        <f t="shared" ca="1" si="233"/>
        <v>0</v>
      </c>
      <c r="BB318" s="125">
        <f t="shared" ca="1" si="233"/>
        <v>0</v>
      </c>
      <c r="BC318" s="125">
        <f t="shared" ca="1" si="233"/>
        <v>0</v>
      </c>
      <c r="BD318" s="125">
        <f t="shared" ca="1" si="233"/>
        <v>0</v>
      </c>
      <c r="BE318" s="125">
        <f t="shared" ca="1" si="233"/>
        <v>0</v>
      </c>
      <c r="BF318" s="125">
        <f t="shared" ca="1" si="233"/>
        <v>0</v>
      </c>
      <c r="BG318" s="125">
        <f t="shared" ca="1" si="233"/>
        <v>0</v>
      </c>
      <c r="BH318" s="125">
        <f t="shared" ca="1" si="233"/>
        <v>0</v>
      </c>
    </row>
    <row r="319" spans="1:60">
      <c r="A319" s="104"/>
      <c r="B319" s="104"/>
      <c r="C319" s="106">
        <v>144</v>
      </c>
      <c r="D319" s="104"/>
      <c r="E319" s="104" t="str">
        <f ca="1">OFFSET('Impact Inputs'!A$6,C319,0)</f>
        <v>Impact 49</v>
      </c>
      <c r="F319" s="104" t="str">
        <f ca="1">OFFSET('Impact Inputs'!C$6,C319,0)</f>
        <v>-</v>
      </c>
      <c r="G319" s="104"/>
      <c r="H319" s="125">
        <f t="shared" ca="1" si="221"/>
        <v>0</v>
      </c>
      <c r="I319" s="125">
        <f t="shared" ca="1" si="222"/>
        <v>0</v>
      </c>
      <c r="J319" s="125">
        <f t="shared" ca="1" si="223"/>
        <v>0</v>
      </c>
      <c r="K319" s="125">
        <f t="shared" ca="1" si="224"/>
        <v>0</v>
      </c>
      <c r="L319" s="125">
        <f t="shared" ca="1" si="233"/>
        <v>0</v>
      </c>
      <c r="M319" s="125">
        <f t="shared" ca="1" si="233"/>
        <v>0</v>
      </c>
      <c r="N319" s="125">
        <f t="shared" ca="1" si="233"/>
        <v>0</v>
      </c>
      <c r="O319" s="125">
        <f t="shared" ca="1" si="233"/>
        <v>0</v>
      </c>
      <c r="P319" s="125">
        <f t="shared" ca="1" si="233"/>
        <v>0</v>
      </c>
      <c r="Q319" s="125">
        <f t="shared" ca="1" si="233"/>
        <v>0</v>
      </c>
      <c r="R319" s="125">
        <f t="shared" ca="1" si="233"/>
        <v>0</v>
      </c>
      <c r="S319" s="125">
        <f t="shared" ca="1" si="233"/>
        <v>0</v>
      </c>
      <c r="T319" s="125">
        <f t="shared" ca="1" si="233"/>
        <v>0</v>
      </c>
      <c r="U319" s="125">
        <f t="shared" ca="1" si="233"/>
        <v>0</v>
      </c>
      <c r="V319" s="125">
        <f t="shared" ca="1" si="233"/>
        <v>0</v>
      </c>
      <c r="W319" s="125">
        <f t="shared" ca="1" si="233"/>
        <v>0</v>
      </c>
      <c r="X319" s="125">
        <f t="shared" ca="1" si="233"/>
        <v>0</v>
      </c>
      <c r="Y319" s="125">
        <f t="shared" ca="1" si="233"/>
        <v>0</v>
      </c>
      <c r="Z319" s="125">
        <f t="shared" ca="1" si="233"/>
        <v>0</v>
      </c>
      <c r="AA319" s="125">
        <f t="shared" ca="1" si="233"/>
        <v>0</v>
      </c>
      <c r="AB319" s="125">
        <f t="shared" ca="1" si="233"/>
        <v>0</v>
      </c>
      <c r="AC319" s="125">
        <f t="shared" ca="1" si="233"/>
        <v>0</v>
      </c>
      <c r="AD319" s="125">
        <f t="shared" ca="1" si="233"/>
        <v>0</v>
      </c>
      <c r="AE319" s="125">
        <f t="shared" ca="1" si="233"/>
        <v>0</v>
      </c>
      <c r="AF319" s="125">
        <f t="shared" ca="1" si="233"/>
        <v>0</v>
      </c>
      <c r="AG319" s="125">
        <f t="shared" ca="1" si="233"/>
        <v>0</v>
      </c>
      <c r="AH319" s="125">
        <f t="shared" ca="1" si="233"/>
        <v>0</v>
      </c>
      <c r="AI319" s="125">
        <f t="shared" ca="1" si="233"/>
        <v>0</v>
      </c>
      <c r="AJ319" s="125">
        <f t="shared" ca="1" si="233"/>
        <v>0</v>
      </c>
      <c r="AK319" s="125">
        <f t="shared" ca="1" si="233"/>
        <v>0</v>
      </c>
      <c r="AL319" s="125">
        <f t="shared" ca="1" si="233"/>
        <v>0</v>
      </c>
      <c r="AM319" s="125">
        <f t="shared" ca="1" si="233"/>
        <v>0</v>
      </c>
      <c r="AN319" s="125">
        <f t="shared" ca="1" si="233"/>
        <v>0</v>
      </c>
      <c r="AO319" s="125">
        <f t="shared" ca="1" si="233"/>
        <v>0</v>
      </c>
      <c r="AP319" s="125">
        <f t="shared" ca="1" si="233"/>
        <v>0</v>
      </c>
      <c r="AQ319" s="125">
        <f t="shared" ca="1" si="233"/>
        <v>0</v>
      </c>
      <c r="AR319" s="125">
        <f t="shared" ca="1" si="233"/>
        <v>0</v>
      </c>
      <c r="AS319" s="125">
        <f t="shared" ca="1" si="233"/>
        <v>0</v>
      </c>
      <c r="AT319" s="125">
        <f t="shared" ca="1" si="233"/>
        <v>0</v>
      </c>
      <c r="AU319" s="125">
        <f t="shared" ca="1" si="233"/>
        <v>0</v>
      </c>
      <c r="AV319" s="125">
        <f t="shared" ca="1" si="233"/>
        <v>0</v>
      </c>
      <c r="AW319" s="125">
        <f t="shared" ca="1" si="233"/>
        <v>0</v>
      </c>
      <c r="AX319" s="125">
        <f t="shared" ca="1" si="233"/>
        <v>0</v>
      </c>
      <c r="AY319" s="125">
        <f t="shared" ca="1" si="233"/>
        <v>0</v>
      </c>
      <c r="AZ319" s="125">
        <f t="shared" ca="1" si="233"/>
        <v>0</v>
      </c>
      <c r="BA319" s="125">
        <f t="shared" ca="1" si="233"/>
        <v>0</v>
      </c>
      <c r="BB319" s="125">
        <f t="shared" ca="1" si="233"/>
        <v>0</v>
      </c>
      <c r="BC319" s="125">
        <f t="shared" ca="1" si="233"/>
        <v>0</v>
      </c>
      <c r="BD319" s="125">
        <f t="shared" ca="1" si="233"/>
        <v>0</v>
      </c>
      <c r="BE319" s="125">
        <f t="shared" ca="1" si="233"/>
        <v>0</v>
      </c>
      <c r="BF319" s="125">
        <f t="shared" ca="1" si="233"/>
        <v>0</v>
      </c>
      <c r="BG319" s="125">
        <f t="shared" ca="1" si="233"/>
        <v>0</v>
      </c>
      <c r="BH319" s="125">
        <f t="shared" ca="1" si="233"/>
        <v>0</v>
      </c>
    </row>
    <row r="320" spans="1:60">
      <c r="A320" s="104"/>
      <c r="B320" s="104"/>
      <c r="C320" s="104">
        <v>147</v>
      </c>
      <c r="D320" s="104"/>
      <c r="E320" s="104" t="str">
        <f ca="1">OFFSET('Impact Inputs'!A$6,C320,0)</f>
        <v>Impact 50</v>
      </c>
      <c r="F320" s="104" t="str">
        <f ca="1">OFFSET('Impact Inputs'!C$6,C320,0)</f>
        <v>-</v>
      </c>
      <c r="G320" s="104"/>
      <c r="H320" s="125">
        <f t="shared" ca="1" si="221"/>
        <v>0</v>
      </c>
      <c r="I320" s="125">
        <f t="shared" ca="1" si="222"/>
        <v>0</v>
      </c>
      <c r="J320" s="125">
        <f t="shared" ca="1" si="223"/>
        <v>0</v>
      </c>
      <c r="K320" s="125">
        <f t="shared" ca="1" si="224"/>
        <v>0</v>
      </c>
      <c r="L320" s="125">
        <f t="shared" ca="1" si="233"/>
        <v>0</v>
      </c>
      <c r="M320" s="125">
        <f t="shared" ca="1" si="233"/>
        <v>0</v>
      </c>
      <c r="N320" s="125">
        <f t="shared" ca="1" si="233"/>
        <v>0</v>
      </c>
      <c r="O320" s="125">
        <f t="shared" ca="1" si="233"/>
        <v>0</v>
      </c>
      <c r="P320" s="125">
        <f t="shared" ca="1" si="233"/>
        <v>0</v>
      </c>
      <c r="Q320" s="125">
        <f t="shared" ca="1" si="233"/>
        <v>0</v>
      </c>
      <c r="R320" s="125">
        <f t="shared" ca="1" si="233"/>
        <v>0</v>
      </c>
      <c r="S320" s="125">
        <f t="shared" ca="1" si="233"/>
        <v>0</v>
      </c>
      <c r="T320" s="125">
        <f t="shared" ca="1" si="233"/>
        <v>0</v>
      </c>
      <c r="U320" s="125">
        <f t="shared" ca="1" si="233"/>
        <v>0</v>
      </c>
      <c r="V320" s="125">
        <f t="shared" ca="1" si="233"/>
        <v>0</v>
      </c>
      <c r="W320" s="125">
        <f t="shared" ca="1" si="233"/>
        <v>0</v>
      </c>
      <c r="X320" s="125">
        <f t="shared" ca="1" si="233"/>
        <v>0</v>
      </c>
      <c r="Y320" s="125">
        <f t="shared" ca="1" si="233"/>
        <v>0</v>
      </c>
      <c r="Z320" s="125">
        <f t="shared" ca="1" si="233"/>
        <v>0</v>
      </c>
      <c r="AA320" s="125">
        <f t="shared" ca="1" si="233"/>
        <v>0</v>
      </c>
      <c r="AB320" s="125">
        <f t="shared" ca="1" si="233"/>
        <v>0</v>
      </c>
      <c r="AC320" s="125">
        <f t="shared" ca="1" si="233"/>
        <v>0</v>
      </c>
      <c r="AD320" s="125">
        <f t="shared" ca="1" si="233"/>
        <v>0</v>
      </c>
      <c r="AE320" s="125">
        <f t="shared" ca="1" si="233"/>
        <v>0</v>
      </c>
      <c r="AF320" s="125">
        <f t="shared" ca="1" si="233"/>
        <v>0</v>
      </c>
      <c r="AG320" s="125">
        <f t="shared" ca="1" si="233"/>
        <v>0</v>
      </c>
      <c r="AH320" s="125">
        <f t="shared" ca="1" si="233"/>
        <v>0</v>
      </c>
      <c r="AI320" s="125">
        <f t="shared" ca="1" si="233"/>
        <v>0</v>
      </c>
      <c r="AJ320" s="125">
        <f t="shared" ca="1" si="233"/>
        <v>0</v>
      </c>
      <c r="AK320" s="125">
        <f t="shared" ca="1" si="233"/>
        <v>0</v>
      </c>
      <c r="AL320" s="125">
        <f t="shared" ca="1" si="233"/>
        <v>0</v>
      </c>
      <c r="AM320" s="125">
        <f t="shared" ca="1" si="233"/>
        <v>0</v>
      </c>
      <c r="AN320" s="125">
        <f t="shared" ca="1" si="233"/>
        <v>0</v>
      </c>
      <c r="AO320" s="125">
        <f t="shared" ca="1" si="233"/>
        <v>0</v>
      </c>
      <c r="AP320" s="125">
        <f t="shared" ca="1" si="233"/>
        <v>0</v>
      </c>
      <c r="AQ320" s="125">
        <f t="shared" ca="1" si="233"/>
        <v>0</v>
      </c>
      <c r="AR320" s="125">
        <f t="shared" ca="1" si="233"/>
        <v>0</v>
      </c>
      <c r="AS320" s="125">
        <f t="shared" ca="1" si="233"/>
        <v>0</v>
      </c>
      <c r="AT320" s="125">
        <f t="shared" ca="1" si="233"/>
        <v>0</v>
      </c>
      <c r="AU320" s="125">
        <f t="shared" ca="1" si="233"/>
        <v>0</v>
      </c>
      <c r="AV320" s="125">
        <f t="shared" ca="1" si="233"/>
        <v>0</v>
      </c>
      <c r="AW320" s="125">
        <f t="shared" ca="1" si="233"/>
        <v>0</v>
      </c>
      <c r="AX320" s="125">
        <f t="shared" ca="1" si="233"/>
        <v>0</v>
      </c>
      <c r="AY320" s="125">
        <f t="shared" ca="1" si="233"/>
        <v>0</v>
      </c>
      <c r="AZ320" s="125">
        <f t="shared" ca="1" si="233"/>
        <v>0</v>
      </c>
      <c r="BA320" s="125">
        <f t="shared" ca="1" si="233"/>
        <v>0</v>
      </c>
      <c r="BB320" s="125">
        <f t="shared" ca="1" si="233"/>
        <v>0</v>
      </c>
      <c r="BC320" s="125">
        <f t="shared" ca="1" si="233"/>
        <v>0</v>
      </c>
      <c r="BD320" s="125">
        <f t="shared" ca="1" si="233"/>
        <v>0</v>
      </c>
      <c r="BE320" s="125">
        <f t="shared" ca="1" si="233"/>
        <v>0</v>
      </c>
      <c r="BF320" s="125">
        <f t="shared" ca="1" si="233"/>
        <v>0</v>
      </c>
      <c r="BG320" s="125">
        <f t="shared" ca="1" si="233"/>
        <v>0</v>
      </c>
      <c r="BH320" s="125">
        <f t="shared" ca="1" si="233"/>
        <v>0</v>
      </c>
    </row>
    <row r="321" spans="1:60" ht="15">
      <c r="A321" s="104"/>
      <c r="B321" s="104"/>
      <c r="C321" s="104"/>
      <c r="D321" s="104"/>
      <c r="E321" s="104"/>
      <c r="F321" s="104"/>
      <c r="G321" s="151" t="s">
        <v>175</v>
      </c>
      <c r="H321" s="135">
        <f ca="1">SUM(H271:H320)</f>
        <v>541472853.39853156</v>
      </c>
      <c r="I321" s="135">
        <f t="shared" ref="I321:J321" ca="1" si="234">SUM(I271:I320)</f>
        <v>926909057.9282881</v>
      </c>
      <c r="J321" s="135">
        <f t="shared" ca="1" si="234"/>
        <v>1170451466.8916924</v>
      </c>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row>
    <row r="322" spans="1:60">
      <c r="A322" s="104"/>
      <c r="B322" s="104"/>
      <c r="C322" s="104"/>
      <c r="D322" s="124"/>
      <c r="E322" s="104"/>
      <c r="F322" s="124"/>
      <c r="G322" s="124"/>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row>
    <row r="323" spans="1:60" s="138" customFormat="1">
      <c r="A323" s="123" t="s">
        <v>179</v>
      </c>
      <c r="B323" s="136"/>
      <c r="C323" s="136"/>
      <c r="D323" s="136"/>
      <c r="E323" s="136"/>
      <c r="F323" s="136"/>
      <c r="G323" s="136"/>
      <c r="H323" s="137"/>
      <c r="I323" s="137"/>
      <c r="J323" s="137"/>
      <c r="K323" s="137"/>
      <c r="L323" s="137"/>
      <c r="M323" s="137"/>
      <c r="N323" s="137"/>
      <c r="O323" s="137"/>
      <c r="P323" s="137"/>
      <c r="Q323" s="137"/>
      <c r="R323" s="137"/>
      <c r="S323" s="137"/>
      <c r="T323" s="137"/>
      <c r="U323" s="137"/>
      <c r="V323" s="137"/>
      <c r="W323" s="137"/>
      <c r="X323" s="137"/>
      <c r="Y323" s="137"/>
      <c r="Z323" s="137"/>
      <c r="AA323" s="137"/>
      <c r="AB323" s="137"/>
      <c r="AC323" s="137"/>
      <c r="AD323" s="137"/>
      <c r="AE323" s="137"/>
      <c r="AF323" s="137"/>
      <c r="AG323" s="137"/>
      <c r="AH323" s="137"/>
      <c r="AI323" s="137"/>
      <c r="AJ323" s="137"/>
      <c r="AK323" s="137"/>
      <c r="AL323" s="137"/>
      <c r="AM323" s="137"/>
      <c r="AN323" s="137"/>
      <c r="AO323" s="137"/>
      <c r="AP323" s="137"/>
      <c r="AQ323" s="137"/>
      <c r="AR323" s="137"/>
      <c r="AS323" s="137"/>
      <c r="AT323" s="137"/>
      <c r="AU323" s="137"/>
      <c r="AV323" s="137"/>
      <c r="AW323" s="137"/>
      <c r="AX323" s="137"/>
      <c r="AY323" s="137"/>
      <c r="AZ323" s="137"/>
      <c r="BA323" s="137"/>
      <c r="BB323" s="137"/>
      <c r="BC323" s="137"/>
      <c r="BD323" s="137"/>
      <c r="BE323" s="137"/>
      <c r="BF323" s="137"/>
      <c r="BG323" s="137"/>
      <c r="BH323" s="137"/>
    </row>
    <row r="324" spans="1:60">
      <c r="A324" s="104"/>
      <c r="B324" s="104"/>
      <c r="C324" s="104"/>
      <c r="D324" s="104"/>
      <c r="E324" s="124" t="s">
        <v>180</v>
      </c>
      <c r="F324" s="115" t="s">
        <v>192</v>
      </c>
      <c r="G324" s="104"/>
      <c r="H324" s="125"/>
      <c r="I324" s="125"/>
      <c r="J324" s="125"/>
      <c r="K324" s="125">
        <f ca="1">K165</f>
        <v>27996.071972081427</v>
      </c>
      <c r="L324" s="125">
        <f t="shared" ref="L324:BH324" ca="1" si="235">L165</f>
        <v>26496.071972081427</v>
      </c>
      <c r="M324" s="125">
        <f t="shared" ca="1" si="235"/>
        <v>26496.071972081427</v>
      </c>
      <c r="N324" s="125">
        <f t="shared" ca="1" si="235"/>
        <v>3134.9756747572465</v>
      </c>
      <c r="O324" s="125">
        <f t="shared" ca="1" si="235"/>
        <v>3134.9756747572465</v>
      </c>
      <c r="P324" s="125">
        <f t="shared" ca="1" si="235"/>
        <v>3134.9756747572465</v>
      </c>
      <c r="Q324" s="125">
        <f t="shared" ca="1" si="235"/>
        <v>3134.9756747572465</v>
      </c>
      <c r="R324" s="125">
        <f t="shared" ca="1" si="235"/>
        <v>3134.9756747572465</v>
      </c>
      <c r="S324" s="125">
        <f t="shared" ca="1" si="235"/>
        <v>3134.9756747572465</v>
      </c>
      <c r="T324" s="125">
        <f t="shared" ca="1" si="235"/>
        <v>3134.9756747572465</v>
      </c>
      <c r="U324" s="125">
        <f t="shared" ca="1" si="235"/>
        <v>2884.1765372468722</v>
      </c>
      <c r="V324" s="125">
        <f t="shared" ca="1" si="235"/>
        <v>2884.1765372468722</v>
      </c>
      <c r="W324" s="125">
        <f t="shared" ca="1" si="235"/>
        <v>2884.1765372468722</v>
      </c>
      <c r="X324" s="125">
        <f t="shared" ca="1" si="235"/>
        <v>2884.1765372468722</v>
      </c>
      <c r="Y324" s="125">
        <f t="shared" ca="1" si="235"/>
        <v>2884.1765372468722</v>
      </c>
      <c r="Z324" s="125">
        <f t="shared" ca="1" si="235"/>
        <v>2884.1765372468722</v>
      </c>
      <c r="AA324" s="125">
        <f t="shared" ca="1" si="235"/>
        <v>2884.1765372468722</v>
      </c>
      <c r="AB324" s="125">
        <f t="shared" ca="1" si="235"/>
        <v>2884.1765372468722</v>
      </c>
      <c r="AC324" s="125">
        <f t="shared" ca="1" si="235"/>
        <v>2884.1765372468722</v>
      </c>
      <c r="AD324" s="125">
        <f t="shared" ca="1" si="235"/>
        <v>2884.1765372468722</v>
      </c>
      <c r="AE324" s="125">
        <f t="shared" ca="1" si="235"/>
        <v>0</v>
      </c>
      <c r="AF324" s="125">
        <f t="shared" ca="1" si="235"/>
        <v>0</v>
      </c>
      <c r="AG324" s="125">
        <f t="shared" ca="1" si="235"/>
        <v>0</v>
      </c>
      <c r="AH324" s="125">
        <f t="shared" ca="1" si="235"/>
        <v>0</v>
      </c>
      <c r="AI324" s="125">
        <f t="shared" ca="1" si="235"/>
        <v>0</v>
      </c>
      <c r="AJ324" s="125">
        <f t="shared" ca="1" si="235"/>
        <v>0</v>
      </c>
      <c r="AK324" s="125">
        <f t="shared" ca="1" si="235"/>
        <v>0</v>
      </c>
      <c r="AL324" s="125">
        <f t="shared" ca="1" si="235"/>
        <v>0</v>
      </c>
      <c r="AM324" s="125">
        <f t="shared" ca="1" si="235"/>
        <v>0</v>
      </c>
      <c r="AN324" s="125">
        <f t="shared" ca="1" si="235"/>
        <v>0</v>
      </c>
      <c r="AO324" s="125">
        <f t="shared" ca="1" si="235"/>
        <v>0</v>
      </c>
      <c r="AP324" s="125">
        <f t="shared" ca="1" si="235"/>
        <v>0</v>
      </c>
      <c r="AQ324" s="125">
        <f t="shared" ca="1" si="235"/>
        <v>0</v>
      </c>
      <c r="AR324" s="125">
        <f t="shared" ca="1" si="235"/>
        <v>0</v>
      </c>
      <c r="AS324" s="125">
        <f t="shared" ca="1" si="235"/>
        <v>0</v>
      </c>
      <c r="AT324" s="125">
        <f t="shared" ca="1" si="235"/>
        <v>0</v>
      </c>
      <c r="AU324" s="125">
        <f t="shared" ca="1" si="235"/>
        <v>0</v>
      </c>
      <c r="AV324" s="125">
        <f t="shared" ca="1" si="235"/>
        <v>0</v>
      </c>
      <c r="AW324" s="125">
        <f t="shared" ca="1" si="235"/>
        <v>0</v>
      </c>
      <c r="AX324" s="125">
        <f t="shared" ca="1" si="235"/>
        <v>0</v>
      </c>
      <c r="AY324" s="125">
        <f t="shared" ca="1" si="235"/>
        <v>0</v>
      </c>
      <c r="AZ324" s="125">
        <f t="shared" ca="1" si="235"/>
        <v>0</v>
      </c>
      <c r="BA324" s="125">
        <f t="shared" ca="1" si="235"/>
        <v>0</v>
      </c>
      <c r="BB324" s="125">
        <f t="shared" ca="1" si="235"/>
        <v>0</v>
      </c>
      <c r="BC324" s="125">
        <f t="shared" ca="1" si="235"/>
        <v>0</v>
      </c>
      <c r="BD324" s="125">
        <f t="shared" ca="1" si="235"/>
        <v>0</v>
      </c>
      <c r="BE324" s="125">
        <f t="shared" ca="1" si="235"/>
        <v>0</v>
      </c>
      <c r="BF324" s="125">
        <f t="shared" ca="1" si="235"/>
        <v>0</v>
      </c>
      <c r="BG324" s="125">
        <f t="shared" ca="1" si="235"/>
        <v>0</v>
      </c>
      <c r="BH324" s="125">
        <f t="shared" ca="1" si="235"/>
        <v>0</v>
      </c>
    </row>
    <row r="325" spans="1:60">
      <c r="A325" s="104"/>
      <c r="B325" s="104"/>
      <c r="C325" s="104"/>
      <c r="D325" s="104"/>
      <c r="E325" s="104"/>
      <c r="F325" t="s">
        <v>127</v>
      </c>
      <c r="G325" s="104"/>
      <c r="H325" s="125"/>
      <c r="I325" s="125"/>
      <c r="J325" s="125"/>
      <c r="K325" s="133">
        <f t="shared" ref="K325:Z334" ca="1" si="236">SUMIFS(K$114:K$128,$G$114:$G$128,$F325)</f>
        <v>0</v>
      </c>
      <c r="L325" s="125">
        <f t="shared" ca="1" si="236"/>
        <v>0</v>
      </c>
      <c r="M325" s="125">
        <f t="shared" ca="1" si="236"/>
        <v>0</v>
      </c>
      <c r="N325" s="125">
        <f t="shared" ca="1" si="236"/>
        <v>0</v>
      </c>
      <c r="O325" s="125">
        <f t="shared" ca="1" si="236"/>
        <v>0</v>
      </c>
      <c r="P325" s="125">
        <f t="shared" ca="1" si="236"/>
        <v>0</v>
      </c>
      <c r="Q325" s="125">
        <f t="shared" ca="1" si="236"/>
        <v>0</v>
      </c>
      <c r="R325" s="125">
        <f t="shared" ca="1" si="236"/>
        <v>0</v>
      </c>
      <c r="S325" s="125">
        <f t="shared" ca="1" si="236"/>
        <v>0</v>
      </c>
      <c r="T325" s="125">
        <f t="shared" ca="1" si="236"/>
        <v>0</v>
      </c>
      <c r="U325" s="125">
        <f t="shared" ca="1" si="236"/>
        <v>0</v>
      </c>
      <c r="V325" s="125">
        <f t="shared" ca="1" si="236"/>
        <v>0</v>
      </c>
      <c r="W325" s="125">
        <f t="shared" ca="1" si="236"/>
        <v>0</v>
      </c>
      <c r="X325" s="125">
        <f t="shared" ca="1" si="236"/>
        <v>0</v>
      </c>
      <c r="Y325" s="125">
        <f t="shared" ca="1" si="236"/>
        <v>0</v>
      </c>
      <c r="Z325" s="125">
        <f t="shared" ca="1" si="236"/>
        <v>0</v>
      </c>
      <c r="AA325" s="125">
        <f t="shared" ref="AA325:AP334" ca="1" si="237">SUMIFS(AA$114:AA$128,$G$114:$G$128,$F325)</f>
        <v>0</v>
      </c>
      <c r="AB325" s="125">
        <f t="shared" ca="1" si="237"/>
        <v>0</v>
      </c>
      <c r="AC325" s="125">
        <f t="shared" ca="1" si="237"/>
        <v>0</v>
      </c>
      <c r="AD325" s="125">
        <f t="shared" ca="1" si="237"/>
        <v>0</v>
      </c>
      <c r="AE325" s="125">
        <f t="shared" ca="1" si="237"/>
        <v>0</v>
      </c>
      <c r="AF325" s="125">
        <f t="shared" ca="1" si="237"/>
        <v>0</v>
      </c>
      <c r="AG325" s="125">
        <f t="shared" ca="1" si="237"/>
        <v>0</v>
      </c>
      <c r="AH325" s="125">
        <f t="shared" ca="1" si="237"/>
        <v>0</v>
      </c>
      <c r="AI325" s="125">
        <f t="shared" ca="1" si="237"/>
        <v>0</v>
      </c>
      <c r="AJ325" s="125">
        <f t="shared" ca="1" si="237"/>
        <v>0</v>
      </c>
      <c r="AK325" s="125">
        <f t="shared" ca="1" si="237"/>
        <v>0</v>
      </c>
      <c r="AL325" s="125">
        <f t="shared" ca="1" si="237"/>
        <v>0</v>
      </c>
      <c r="AM325" s="125">
        <f t="shared" ca="1" si="237"/>
        <v>0</v>
      </c>
      <c r="AN325" s="125">
        <f t="shared" ca="1" si="237"/>
        <v>0</v>
      </c>
      <c r="AO325" s="125">
        <f t="shared" ca="1" si="237"/>
        <v>0</v>
      </c>
      <c r="AP325" s="125">
        <f t="shared" ca="1" si="237"/>
        <v>0</v>
      </c>
      <c r="AQ325" s="125">
        <f t="shared" ref="AQ325:BF334" ca="1" si="238">SUMIFS(AQ$114:AQ$128,$G$114:$G$128,$F325)</f>
        <v>0</v>
      </c>
      <c r="AR325" s="125">
        <f t="shared" ca="1" si="238"/>
        <v>0</v>
      </c>
      <c r="AS325" s="125">
        <f t="shared" ca="1" si="238"/>
        <v>0</v>
      </c>
      <c r="AT325" s="125">
        <f t="shared" ca="1" si="238"/>
        <v>0</v>
      </c>
      <c r="AU325" s="125">
        <f t="shared" ca="1" si="238"/>
        <v>0</v>
      </c>
      <c r="AV325" s="125">
        <f t="shared" ca="1" si="238"/>
        <v>0</v>
      </c>
      <c r="AW325" s="125">
        <f t="shared" ca="1" si="238"/>
        <v>0</v>
      </c>
      <c r="AX325" s="125">
        <f t="shared" ca="1" si="238"/>
        <v>0</v>
      </c>
      <c r="AY325" s="125">
        <f t="shared" ca="1" si="238"/>
        <v>0</v>
      </c>
      <c r="AZ325" s="125">
        <f t="shared" ca="1" si="238"/>
        <v>0</v>
      </c>
      <c r="BA325" s="125">
        <f t="shared" ca="1" si="238"/>
        <v>0</v>
      </c>
      <c r="BB325" s="125">
        <f t="shared" ca="1" si="238"/>
        <v>0</v>
      </c>
      <c r="BC325" s="125">
        <f t="shared" ca="1" si="238"/>
        <v>0</v>
      </c>
      <c r="BD325" s="125">
        <f t="shared" ca="1" si="238"/>
        <v>0</v>
      </c>
      <c r="BE325" s="125">
        <f t="shared" ca="1" si="238"/>
        <v>0</v>
      </c>
      <c r="BF325" s="125">
        <f t="shared" ca="1" si="238"/>
        <v>0</v>
      </c>
      <c r="BG325" s="125">
        <f t="shared" ref="BG325:BH334" ca="1" si="239">SUMIFS(BG$114:BG$128,$G$114:$G$128,$F325)</f>
        <v>0</v>
      </c>
      <c r="BH325" s="125">
        <f t="shared" ca="1" si="239"/>
        <v>0</v>
      </c>
    </row>
    <row r="326" spans="1:60">
      <c r="A326" s="104"/>
      <c r="B326" s="104"/>
      <c r="C326" s="104"/>
      <c r="D326" s="104"/>
      <c r="E326" s="104"/>
      <c r="F326" s="114" t="s">
        <v>131</v>
      </c>
      <c r="G326" s="104"/>
      <c r="H326" s="125"/>
      <c r="I326" s="125"/>
      <c r="J326" s="125"/>
      <c r="K326" s="133">
        <f t="shared" ca="1" si="236"/>
        <v>0</v>
      </c>
      <c r="L326" s="125">
        <f t="shared" ca="1" si="236"/>
        <v>0</v>
      </c>
      <c r="M326" s="125">
        <f t="shared" ca="1" si="236"/>
        <v>0</v>
      </c>
      <c r="N326" s="125">
        <f t="shared" ca="1" si="236"/>
        <v>0</v>
      </c>
      <c r="O326" s="125">
        <f t="shared" ca="1" si="236"/>
        <v>0</v>
      </c>
      <c r="P326" s="125">
        <f t="shared" ca="1" si="236"/>
        <v>0</v>
      </c>
      <c r="Q326" s="125">
        <f t="shared" ca="1" si="236"/>
        <v>0</v>
      </c>
      <c r="R326" s="125">
        <f t="shared" ca="1" si="236"/>
        <v>0</v>
      </c>
      <c r="S326" s="125">
        <f t="shared" ca="1" si="236"/>
        <v>0</v>
      </c>
      <c r="T326" s="125">
        <f t="shared" ca="1" si="236"/>
        <v>0</v>
      </c>
      <c r="U326" s="125">
        <f t="shared" ca="1" si="236"/>
        <v>0</v>
      </c>
      <c r="V326" s="125">
        <f t="shared" ca="1" si="236"/>
        <v>0</v>
      </c>
      <c r="W326" s="125">
        <f t="shared" ca="1" si="236"/>
        <v>0</v>
      </c>
      <c r="X326" s="125">
        <f t="shared" ca="1" si="236"/>
        <v>0</v>
      </c>
      <c r="Y326" s="125">
        <f t="shared" ca="1" si="236"/>
        <v>0</v>
      </c>
      <c r="Z326" s="125">
        <f t="shared" ca="1" si="236"/>
        <v>0</v>
      </c>
      <c r="AA326" s="125">
        <f t="shared" ca="1" si="237"/>
        <v>0</v>
      </c>
      <c r="AB326" s="125">
        <f t="shared" ca="1" si="237"/>
        <v>0</v>
      </c>
      <c r="AC326" s="125">
        <f t="shared" ca="1" si="237"/>
        <v>0</v>
      </c>
      <c r="AD326" s="125">
        <f t="shared" ca="1" si="237"/>
        <v>0</v>
      </c>
      <c r="AE326" s="125">
        <f t="shared" ca="1" si="237"/>
        <v>0</v>
      </c>
      <c r="AF326" s="125">
        <f t="shared" ca="1" si="237"/>
        <v>0</v>
      </c>
      <c r="AG326" s="125">
        <f t="shared" ca="1" si="237"/>
        <v>0</v>
      </c>
      <c r="AH326" s="125">
        <f t="shared" ca="1" si="237"/>
        <v>0</v>
      </c>
      <c r="AI326" s="125">
        <f t="shared" ca="1" si="237"/>
        <v>0</v>
      </c>
      <c r="AJ326" s="125">
        <f t="shared" ca="1" si="237"/>
        <v>0</v>
      </c>
      <c r="AK326" s="125">
        <f t="shared" ca="1" si="237"/>
        <v>0</v>
      </c>
      <c r="AL326" s="125">
        <f t="shared" ca="1" si="237"/>
        <v>0</v>
      </c>
      <c r="AM326" s="125">
        <f t="shared" ca="1" si="237"/>
        <v>0</v>
      </c>
      <c r="AN326" s="125">
        <f t="shared" ca="1" si="237"/>
        <v>0</v>
      </c>
      <c r="AO326" s="125">
        <f t="shared" ca="1" si="237"/>
        <v>0</v>
      </c>
      <c r="AP326" s="125">
        <f t="shared" ca="1" si="237"/>
        <v>0</v>
      </c>
      <c r="AQ326" s="125">
        <f t="shared" ca="1" si="238"/>
        <v>0</v>
      </c>
      <c r="AR326" s="125">
        <f t="shared" ca="1" si="238"/>
        <v>0</v>
      </c>
      <c r="AS326" s="125">
        <f t="shared" ca="1" si="238"/>
        <v>0</v>
      </c>
      <c r="AT326" s="125">
        <f t="shared" ca="1" si="238"/>
        <v>0</v>
      </c>
      <c r="AU326" s="125">
        <f t="shared" ca="1" si="238"/>
        <v>0</v>
      </c>
      <c r="AV326" s="125">
        <f t="shared" ca="1" si="238"/>
        <v>0</v>
      </c>
      <c r="AW326" s="125">
        <f t="shared" ca="1" si="238"/>
        <v>0</v>
      </c>
      <c r="AX326" s="125">
        <f t="shared" ca="1" si="238"/>
        <v>0</v>
      </c>
      <c r="AY326" s="125">
        <f t="shared" ca="1" si="238"/>
        <v>0</v>
      </c>
      <c r="AZ326" s="125">
        <f t="shared" ca="1" si="238"/>
        <v>0</v>
      </c>
      <c r="BA326" s="125">
        <f t="shared" ca="1" si="238"/>
        <v>0</v>
      </c>
      <c r="BB326" s="125">
        <f t="shared" ca="1" si="238"/>
        <v>0</v>
      </c>
      <c r="BC326" s="125">
        <f t="shared" ca="1" si="238"/>
        <v>0</v>
      </c>
      <c r="BD326" s="125">
        <f t="shared" ca="1" si="238"/>
        <v>0</v>
      </c>
      <c r="BE326" s="125">
        <f t="shared" ca="1" si="238"/>
        <v>0</v>
      </c>
      <c r="BF326" s="125">
        <f t="shared" ca="1" si="238"/>
        <v>0</v>
      </c>
      <c r="BG326" s="125">
        <f t="shared" ca="1" si="239"/>
        <v>0</v>
      </c>
      <c r="BH326" s="125">
        <f t="shared" ca="1" si="239"/>
        <v>0</v>
      </c>
    </row>
    <row r="327" spans="1:60">
      <c r="A327" s="104"/>
      <c r="B327" s="104"/>
      <c r="C327" s="104"/>
      <c r="D327" s="104"/>
      <c r="E327" s="104"/>
      <c r="F327" s="114" t="s">
        <v>10</v>
      </c>
      <c r="G327" s="104"/>
      <c r="H327" s="125"/>
      <c r="I327" s="125"/>
      <c r="J327" s="125"/>
      <c r="K327" s="133">
        <f t="shared" ca="1" si="236"/>
        <v>0</v>
      </c>
      <c r="L327" s="125">
        <f t="shared" ca="1" si="236"/>
        <v>0</v>
      </c>
      <c r="M327" s="125">
        <f t="shared" ca="1" si="236"/>
        <v>0</v>
      </c>
      <c r="N327" s="125">
        <f t="shared" ca="1" si="236"/>
        <v>0</v>
      </c>
      <c r="O327" s="125">
        <f t="shared" ca="1" si="236"/>
        <v>0</v>
      </c>
      <c r="P327" s="125">
        <f t="shared" ca="1" si="236"/>
        <v>0</v>
      </c>
      <c r="Q327" s="125">
        <f t="shared" ca="1" si="236"/>
        <v>0</v>
      </c>
      <c r="R327" s="125">
        <f t="shared" ca="1" si="236"/>
        <v>0</v>
      </c>
      <c r="S327" s="125">
        <f t="shared" ca="1" si="236"/>
        <v>0</v>
      </c>
      <c r="T327" s="125">
        <f t="shared" ca="1" si="236"/>
        <v>0</v>
      </c>
      <c r="U327" s="125">
        <f t="shared" ca="1" si="236"/>
        <v>0</v>
      </c>
      <c r="V327" s="125">
        <f t="shared" ca="1" si="236"/>
        <v>0</v>
      </c>
      <c r="W327" s="125">
        <f t="shared" ca="1" si="236"/>
        <v>0</v>
      </c>
      <c r="X327" s="125">
        <f t="shared" ca="1" si="236"/>
        <v>0</v>
      </c>
      <c r="Y327" s="125">
        <f t="shared" ca="1" si="236"/>
        <v>0</v>
      </c>
      <c r="Z327" s="125">
        <f t="shared" ca="1" si="236"/>
        <v>0</v>
      </c>
      <c r="AA327" s="125">
        <f t="shared" ca="1" si="237"/>
        <v>0</v>
      </c>
      <c r="AB327" s="125">
        <f t="shared" ca="1" si="237"/>
        <v>0</v>
      </c>
      <c r="AC327" s="125">
        <f t="shared" ca="1" si="237"/>
        <v>0</v>
      </c>
      <c r="AD327" s="125">
        <f t="shared" ca="1" si="237"/>
        <v>0</v>
      </c>
      <c r="AE327" s="125">
        <f t="shared" ca="1" si="237"/>
        <v>0</v>
      </c>
      <c r="AF327" s="125">
        <f t="shared" ca="1" si="237"/>
        <v>0</v>
      </c>
      <c r="AG327" s="125">
        <f t="shared" ca="1" si="237"/>
        <v>0</v>
      </c>
      <c r="AH327" s="125">
        <f t="shared" ca="1" si="237"/>
        <v>0</v>
      </c>
      <c r="AI327" s="125">
        <f t="shared" ca="1" si="237"/>
        <v>0</v>
      </c>
      <c r="AJ327" s="125">
        <f t="shared" ca="1" si="237"/>
        <v>0</v>
      </c>
      <c r="AK327" s="125">
        <f t="shared" ca="1" si="237"/>
        <v>0</v>
      </c>
      <c r="AL327" s="125">
        <f t="shared" ca="1" si="237"/>
        <v>0</v>
      </c>
      <c r="AM327" s="125">
        <f t="shared" ca="1" si="237"/>
        <v>0</v>
      </c>
      <c r="AN327" s="125">
        <f t="shared" ca="1" si="237"/>
        <v>0</v>
      </c>
      <c r="AO327" s="125">
        <f t="shared" ca="1" si="237"/>
        <v>0</v>
      </c>
      <c r="AP327" s="125">
        <f t="shared" ca="1" si="237"/>
        <v>0</v>
      </c>
      <c r="AQ327" s="125">
        <f t="shared" ca="1" si="238"/>
        <v>0</v>
      </c>
      <c r="AR327" s="125">
        <f t="shared" ca="1" si="238"/>
        <v>0</v>
      </c>
      <c r="AS327" s="125">
        <f t="shared" ca="1" si="238"/>
        <v>0</v>
      </c>
      <c r="AT327" s="125">
        <f t="shared" ca="1" si="238"/>
        <v>0</v>
      </c>
      <c r="AU327" s="125">
        <f t="shared" ca="1" si="238"/>
        <v>0</v>
      </c>
      <c r="AV327" s="125">
        <f t="shared" ca="1" si="238"/>
        <v>0</v>
      </c>
      <c r="AW327" s="125">
        <f t="shared" ca="1" si="238"/>
        <v>0</v>
      </c>
      <c r="AX327" s="125">
        <f t="shared" ca="1" si="238"/>
        <v>0</v>
      </c>
      <c r="AY327" s="125">
        <f t="shared" ca="1" si="238"/>
        <v>0</v>
      </c>
      <c r="AZ327" s="125">
        <f t="shared" ca="1" si="238"/>
        <v>0</v>
      </c>
      <c r="BA327" s="125">
        <f t="shared" ca="1" si="238"/>
        <v>0</v>
      </c>
      <c r="BB327" s="125">
        <f t="shared" ca="1" si="238"/>
        <v>0</v>
      </c>
      <c r="BC327" s="125">
        <f t="shared" ca="1" si="238"/>
        <v>0</v>
      </c>
      <c r="BD327" s="125">
        <f t="shared" ca="1" si="238"/>
        <v>0</v>
      </c>
      <c r="BE327" s="125">
        <f t="shared" ca="1" si="238"/>
        <v>0</v>
      </c>
      <c r="BF327" s="125">
        <f t="shared" ca="1" si="238"/>
        <v>0</v>
      </c>
      <c r="BG327" s="125">
        <f t="shared" ca="1" si="239"/>
        <v>0</v>
      </c>
      <c r="BH327" s="125">
        <f t="shared" ca="1" si="239"/>
        <v>0</v>
      </c>
    </row>
    <row r="328" spans="1:60">
      <c r="A328" s="104"/>
      <c r="B328" s="104"/>
      <c r="C328" s="104"/>
      <c r="D328" s="104"/>
      <c r="E328" s="104"/>
      <c r="F328" s="114" t="s">
        <v>6</v>
      </c>
      <c r="G328" s="104"/>
      <c r="H328" s="125"/>
      <c r="I328" s="125"/>
      <c r="J328" s="125"/>
      <c r="K328" s="133">
        <f t="shared" ca="1" si="236"/>
        <v>1426.4043100291528</v>
      </c>
      <c r="L328" s="125">
        <f t="shared" ca="1" si="236"/>
        <v>1426.4043100291528</v>
      </c>
      <c r="M328" s="125">
        <f t="shared" ca="1" si="236"/>
        <v>1426.4043100291528</v>
      </c>
      <c r="N328" s="125">
        <f t="shared" ca="1" si="236"/>
        <v>250.79913751037449</v>
      </c>
      <c r="O328" s="125">
        <f t="shared" ca="1" si="236"/>
        <v>250.79913751037449</v>
      </c>
      <c r="P328" s="125">
        <f t="shared" ca="1" si="236"/>
        <v>250.79913751037449</v>
      </c>
      <c r="Q328" s="125">
        <f t="shared" ca="1" si="236"/>
        <v>250.79913751037449</v>
      </c>
      <c r="R328" s="125">
        <f t="shared" ca="1" si="236"/>
        <v>250.79913751037449</v>
      </c>
      <c r="S328" s="125">
        <f t="shared" ca="1" si="236"/>
        <v>250.79913751037449</v>
      </c>
      <c r="T328" s="125">
        <f t="shared" ca="1" si="236"/>
        <v>250.79913751037449</v>
      </c>
      <c r="U328" s="125">
        <f t="shared" ca="1" si="236"/>
        <v>0</v>
      </c>
      <c r="V328" s="125">
        <f t="shared" ca="1" si="236"/>
        <v>0</v>
      </c>
      <c r="W328" s="125">
        <f t="shared" ca="1" si="236"/>
        <v>0</v>
      </c>
      <c r="X328" s="125">
        <f t="shared" ca="1" si="236"/>
        <v>0</v>
      </c>
      <c r="Y328" s="125">
        <f t="shared" ca="1" si="236"/>
        <v>0</v>
      </c>
      <c r="Z328" s="125">
        <f t="shared" ca="1" si="236"/>
        <v>0</v>
      </c>
      <c r="AA328" s="125">
        <f t="shared" ca="1" si="237"/>
        <v>0</v>
      </c>
      <c r="AB328" s="125">
        <f t="shared" ca="1" si="237"/>
        <v>0</v>
      </c>
      <c r="AC328" s="125">
        <f t="shared" ca="1" si="237"/>
        <v>0</v>
      </c>
      <c r="AD328" s="125">
        <f t="shared" ca="1" si="237"/>
        <v>0</v>
      </c>
      <c r="AE328" s="125">
        <f t="shared" ca="1" si="237"/>
        <v>0</v>
      </c>
      <c r="AF328" s="125">
        <f t="shared" ca="1" si="237"/>
        <v>0</v>
      </c>
      <c r="AG328" s="125">
        <f t="shared" ca="1" si="237"/>
        <v>0</v>
      </c>
      <c r="AH328" s="125">
        <f t="shared" ca="1" si="237"/>
        <v>0</v>
      </c>
      <c r="AI328" s="125">
        <f t="shared" ca="1" si="237"/>
        <v>0</v>
      </c>
      <c r="AJ328" s="125">
        <f t="shared" ca="1" si="237"/>
        <v>0</v>
      </c>
      <c r="AK328" s="125">
        <f t="shared" ca="1" si="237"/>
        <v>0</v>
      </c>
      <c r="AL328" s="125">
        <f t="shared" ca="1" si="237"/>
        <v>0</v>
      </c>
      <c r="AM328" s="125">
        <f t="shared" ca="1" si="237"/>
        <v>0</v>
      </c>
      <c r="AN328" s="125">
        <f t="shared" ca="1" si="237"/>
        <v>0</v>
      </c>
      <c r="AO328" s="125">
        <f t="shared" ca="1" si="237"/>
        <v>0</v>
      </c>
      <c r="AP328" s="125">
        <f t="shared" ca="1" si="237"/>
        <v>0</v>
      </c>
      <c r="AQ328" s="125">
        <f t="shared" ca="1" si="238"/>
        <v>0</v>
      </c>
      <c r="AR328" s="125">
        <f t="shared" ca="1" si="238"/>
        <v>0</v>
      </c>
      <c r="AS328" s="125">
        <f t="shared" ca="1" si="238"/>
        <v>0</v>
      </c>
      <c r="AT328" s="125">
        <f t="shared" ca="1" si="238"/>
        <v>0</v>
      </c>
      <c r="AU328" s="125">
        <f t="shared" ca="1" si="238"/>
        <v>0</v>
      </c>
      <c r="AV328" s="125">
        <f t="shared" ca="1" si="238"/>
        <v>0</v>
      </c>
      <c r="AW328" s="125">
        <f t="shared" ca="1" si="238"/>
        <v>0</v>
      </c>
      <c r="AX328" s="125">
        <f t="shared" ca="1" si="238"/>
        <v>0</v>
      </c>
      <c r="AY328" s="125">
        <f t="shared" ca="1" si="238"/>
        <v>0</v>
      </c>
      <c r="AZ328" s="125">
        <f t="shared" ca="1" si="238"/>
        <v>0</v>
      </c>
      <c r="BA328" s="125">
        <f t="shared" ca="1" si="238"/>
        <v>0</v>
      </c>
      <c r="BB328" s="125">
        <f t="shared" ca="1" si="238"/>
        <v>0</v>
      </c>
      <c r="BC328" s="125">
        <f t="shared" ca="1" si="238"/>
        <v>0</v>
      </c>
      <c r="BD328" s="125">
        <f t="shared" ca="1" si="238"/>
        <v>0</v>
      </c>
      <c r="BE328" s="125">
        <f t="shared" ca="1" si="238"/>
        <v>0</v>
      </c>
      <c r="BF328" s="125">
        <f t="shared" ca="1" si="238"/>
        <v>0</v>
      </c>
      <c r="BG328" s="125">
        <f t="shared" ca="1" si="239"/>
        <v>0</v>
      </c>
      <c r="BH328" s="125">
        <f t="shared" ca="1" si="239"/>
        <v>0</v>
      </c>
    </row>
    <row r="329" spans="1:60">
      <c r="A329" s="104"/>
      <c r="B329" s="104"/>
      <c r="C329" s="104"/>
      <c r="D329" s="104"/>
      <c r="E329" s="104"/>
      <c r="F329" s="114" t="s">
        <v>132</v>
      </c>
      <c r="G329" s="104"/>
      <c r="H329" s="125"/>
      <c r="I329" s="125"/>
      <c r="J329" s="125"/>
      <c r="K329" s="133">
        <f t="shared" ca="1" si="236"/>
        <v>0</v>
      </c>
      <c r="L329" s="125">
        <f t="shared" ca="1" si="236"/>
        <v>0</v>
      </c>
      <c r="M329" s="125">
        <f t="shared" ca="1" si="236"/>
        <v>0</v>
      </c>
      <c r="N329" s="125">
        <f t="shared" ca="1" si="236"/>
        <v>0</v>
      </c>
      <c r="O329" s="125">
        <f t="shared" ca="1" si="236"/>
        <v>0</v>
      </c>
      <c r="P329" s="125">
        <f t="shared" ca="1" si="236"/>
        <v>0</v>
      </c>
      <c r="Q329" s="125">
        <f t="shared" ca="1" si="236"/>
        <v>0</v>
      </c>
      <c r="R329" s="125">
        <f t="shared" ca="1" si="236"/>
        <v>0</v>
      </c>
      <c r="S329" s="125">
        <f t="shared" ca="1" si="236"/>
        <v>0</v>
      </c>
      <c r="T329" s="125">
        <f t="shared" ca="1" si="236"/>
        <v>0</v>
      </c>
      <c r="U329" s="125">
        <f t="shared" ca="1" si="236"/>
        <v>0</v>
      </c>
      <c r="V329" s="125">
        <f t="shared" ca="1" si="236"/>
        <v>0</v>
      </c>
      <c r="W329" s="125">
        <f t="shared" ca="1" si="236"/>
        <v>0</v>
      </c>
      <c r="X329" s="125">
        <f t="shared" ca="1" si="236"/>
        <v>0</v>
      </c>
      <c r="Y329" s="125">
        <f t="shared" ca="1" si="236"/>
        <v>0</v>
      </c>
      <c r="Z329" s="125">
        <f t="shared" ca="1" si="236"/>
        <v>0</v>
      </c>
      <c r="AA329" s="125">
        <f t="shared" ca="1" si="237"/>
        <v>0</v>
      </c>
      <c r="AB329" s="125">
        <f t="shared" ca="1" si="237"/>
        <v>0</v>
      </c>
      <c r="AC329" s="125">
        <f t="shared" ca="1" si="237"/>
        <v>0</v>
      </c>
      <c r="AD329" s="125">
        <f t="shared" ca="1" si="237"/>
        <v>0</v>
      </c>
      <c r="AE329" s="125">
        <f t="shared" ca="1" si="237"/>
        <v>0</v>
      </c>
      <c r="AF329" s="125">
        <f t="shared" ca="1" si="237"/>
        <v>0</v>
      </c>
      <c r="AG329" s="125">
        <f t="shared" ca="1" si="237"/>
        <v>0</v>
      </c>
      <c r="AH329" s="125">
        <f t="shared" ca="1" si="237"/>
        <v>0</v>
      </c>
      <c r="AI329" s="125">
        <f t="shared" ca="1" si="237"/>
        <v>0</v>
      </c>
      <c r="AJ329" s="125">
        <f t="shared" ca="1" si="237"/>
        <v>0</v>
      </c>
      <c r="AK329" s="125">
        <f t="shared" ca="1" si="237"/>
        <v>0</v>
      </c>
      <c r="AL329" s="125">
        <f t="shared" ca="1" si="237"/>
        <v>0</v>
      </c>
      <c r="AM329" s="125">
        <f t="shared" ca="1" si="237"/>
        <v>0</v>
      </c>
      <c r="AN329" s="125">
        <f t="shared" ca="1" si="237"/>
        <v>0</v>
      </c>
      <c r="AO329" s="125">
        <f t="shared" ca="1" si="237"/>
        <v>0</v>
      </c>
      <c r="AP329" s="125">
        <f t="shared" ca="1" si="237"/>
        <v>0</v>
      </c>
      <c r="AQ329" s="125">
        <f t="shared" ca="1" si="238"/>
        <v>0</v>
      </c>
      <c r="AR329" s="125">
        <f t="shared" ca="1" si="238"/>
        <v>0</v>
      </c>
      <c r="AS329" s="125">
        <f t="shared" ca="1" si="238"/>
        <v>0</v>
      </c>
      <c r="AT329" s="125">
        <f t="shared" ca="1" si="238"/>
        <v>0</v>
      </c>
      <c r="AU329" s="125">
        <f t="shared" ca="1" si="238"/>
        <v>0</v>
      </c>
      <c r="AV329" s="125">
        <f t="shared" ca="1" si="238"/>
        <v>0</v>
      </c>
      <c r="AW329" s="125">
        <f t="shared" ca="1" si="238"/>
        <v>0</v>
      </c>
      <c r="AX329" s="125">
        <f t="shared" ca="1" si="238"/>
        <v>0</v>
      </c>
      <c r="AY329" s="125">
        <f t="shared" ca="1" si="238"/>
        <v>0</v>
      </c>
      <c r="AZ329" s="125">
        <f t="shared" ca="1" si="238"/>
        <v>0</v>
      </c>
      <c r="BA329" s="125">
        <f t="shared" ca="1" si="238"/>
        <v>0</v>
      </c>
      <c r="BB329" s="125">
        <f t="shared" ca="1" si="238"/>
        <v>0</v>
      </c>
      <c r="BC329" s="125">
        <f t="shared" ca="1" si="238"/>
        <v>0</v>
      </c>
      <c r="BD329" s="125">
        <f t="shared" ca="1" si="238"/>
        <v>0</v>
      </c>
      <c r="BE329" s="125">
        <f t="shared" ca="1" si="238"/>
        <v>0</v>
      </c>
      <c r="BF329" s="125">
        <f t="shared" ca="1" si="238"/>
        <v>0</v>
      </c>
      <c r="BG329" s="125">
        <f t="shared" ca="1" si="239"/>
        <v>0</v>
      </c>
      <c r="BH329" s="125">
        <f t="shared" ca="1" si="239"/>
        <v>0</v>
      </c>
    </row>
    <row r="330" spans="1:60">
      <c r="A330" s="104"/>
      <c r="B330" s="104"/>
      <c r="C330" s="104"/>
      <c r="D330" s="104"/>
      <c r="E330" s="104"/>
      <c r="F330" s="114" t="s">
        <v>133</v>
      </c>
      <c r="G330" s="104"/>
      <c r="H330" s="125"/>
      <c r="I330" s="125"/>
      <c r="J330" s="125"/>
      <c r="K330" s="133">
        <f t="shared" ca="1" si="236"/>
        <v>0</v>
      </c>
      <c r="L330" s="125">
        <f t="shared" ca="1" si="236"/>
        <v>0</v>
      </c>
      <c r="M330" s="125">
        <f t="shared" ca="1" si="236"/>
        <v>0</v>
      </c>
      <c r="N330" s="125">
        <f t="shared" ca="1" si="236"/>
        <v>0</v>
      </c>
      <c r="O330" s="125">
        <f t="shared" ca="1" si="236"/>
        <v>0</v>
      </c>
      <c r="P330" s="125">
        <f t="shared" ca="1" si="236"/>
        <v>0</v>
      </c>
      <c r="Q330" s="125">
        <f t="shared" ca="1" si="236"/>
        <v>0</v>
      </c>
      <c r="R330" s="125">
        <f t="shared" ca="1" si="236"/>
        <v>0</v>
      </c>
      <c r="S330" s="125">
        <f t="shared" ca="1" si="236"/>
        <v>0</v>
      </c>
      <c r="T330" s="125">
        <f t="shared" ca="1" si="236"/>
        <v>0</v>
      </c>
      <c r="U330" s="125">
        <f t="shared" ca="1" si="236"/>
        <v>0</v>
      </c>
      <c r="V330" s="125">
        <f t="shared" ca="1" si="236"/>
        <v>0</v>
      </c>
      <c r="W330" s="125">
        <f t="shared" ca="1" si="236"/>
        <v>0</v>
      </c>
      <c r="X330" s="125">
        <f t="shared" ca="1" si="236"/>
        <v>0</v>
      </c>
      <c r="Y330" s="125">
        <f t="shared" ca="1" si="236"/>
        <v>0</v>
      </c>
      <c r="Z330" s="125">
        <f t="shared" ca="1" si="236"/>
        <v>0</v>
      </c>
      <c r="AA330" s="125">
        <f t="shared" ca="1" si="237"/>
        <v>0</v>
      </c>
      <c r="AB330" s="125">
        <f t="shared" ca="1" si="237"/>
        <v>0</v>
      </c>
      <c r="AC330" s="125">
        <f t="shared" ca="1" si="237"/>
        <v>0</v>
      </c>
      <c r="AD330" s="125">
        <f t="shared" ca="1" si="237"/>
        <v>0</v>
      </c>
      <c r="AE330" s="125">
        <f t="shared" ca="1" si="237"/>
        <v>0</v>
      </c>
      <c r="AF330" s="125">
        <f t="shared" ca="1" si="237"/>
        <v>0</v>
      </c>
      <c r="AG330" s="125">
        <f t="shared" ca="1" si="237"/>
        <v>0</v>
      </c>
      <c r="AH330" s="125">
        <f t="shared" ca="1" si="237"/>
        <v>0</v>
      </c>
      <c r="AI330" s="125">
        <f t="shared" ca="1" si="237"/>
        <v>0</v>
      </c>
      <c r="AJ330" s="125">
        <f t="shared" ca="1" si="237"/>
        <v>0</v>
      </c>
      <c r="AK330" s="125">
        <f t="shared" ca="1" si="237"/>
        <v>0</v>
      </c>
      <c r="AL330" s="125">
        <f t="shared" ca="1" si="237"/>
        <v>0</v>
      </c>
      <c r="AM330" s="125">
        <f t="shared" ca="1" si="237"/>
        <v>0</v>
      </c>
      <c r="AN330" s="125">
        <f t="shared" ca="1" si="237"/>
        <v>0</v>
      </c>
      <c r="AO330" s="125">
        <f t="shared" ca="1" si="237"/>
        <v>0</v>
      </c>
      <c r="AP330" s="125">
        <f t="shared" ca="1" si="237"/>
        <v>0</v>
      </c>
      <c r="AQ330" s="125">
        <f t="shared" ca="1" si="238"/>
        <v>0</v>
      </c>
      <c r="AR330" s="125">
        <f t="shared" ca="1" si="238"/>
        <v>0</v>
      </c>
      <c r="AS330" s="125">
        <f t="shared" ca="1" si="238"/>
        <v>0</v>
      </c>
      <c r="AT330" s="125">
        <f t="shared" ca="1" si="238"/>
        <v>0</v>
      </c>
      <c r="AU330" s="125">
        <f t="shared" ca="1" si="238"/>
        <v>0</v>
      </c>
      <c r="AV330" s="125">
        <f t="shared" ca="1" si="238"/>
        <v>0</v>
      </c>
      <c r="AW330" s="125">
        <f t="shared" ca="1" si="238"/>
        <v>0</v>
      </c>
      <c r="AX330" s="125">
        <f t="shared" ca="1" si="238"/>
        <v>0</v>
      </c>
      <c r="AY330" s="125">
        <f t="shared" ca="1" si="238"/>
        <v>0</v>
      </c>
      <c r="AZ330" s="125">
        <f t="shared" ca="1" si="238"/>
        <v>0</v>
      </c>
      <c r="BA330" s="125">
        <f t="shared" ca="1" si="238"/>
        <v>0</v>
      </c>
      <c r="BB330" s="125">
        <f t="shared" ca="1" si="238"/>
        <v>0</v>
      </c>
      <c r="BC330" s="125">
        <f t="shared" ca="1" si="238"/>
        <v>0</v>
      </c>
      <c r="BD330" s="125">
        <f t="shared" ca="1" si="238"/>
        <v>0</v>
      </c>
      <c r="BE330" s="125">
        <f t="shared" ca="1" si="238"/>
        <v>0</v>
      </c>
      <c r="BF330" s="125">
        <f t="shared" ca="1" si="238"/>
        <v>0</v>
      </c>
      <c r="BG330" s="125">
        <f t="shared" ca="1" si="239"/>
        <v>0</v>
      </c>
      <c r="BH330" s="125">
        <f t="shared" ca="1" si="239"/>
        <v>0</v>
      </c>
    </row>
    <row r="331" spans="1:60">
      <c r="A331" s="104"/>
      <c r="B331" s="104"/>
      <c r="C331" s="104"/>
      <c r="D331" s="104"/>
      <c r="E331" s="104"/>
      <c r="F331" s="114" t="s">
        <v>126</v>
      </c>
      <c r="G331" s="104"/>
      <c r="H331" s="125"/>
      <c r="I331" s="125"/>
      <c r="J331" s="125"/>
      <c r="K331" s="133">
        <f t="shared" ca="1" si="236"/>
        <v>0</v>
      </c>
      <c r="L331" s="125">
        <f t="shared" ca="1" si="236"/>
        <v>0</v>
      </c>
      <c r="M331" s="125">
        <f t="shared" ca="1" si="236"/>
        <v>0</v>
      </c>
      <c r="N331" s="125">
        <f t="shared" ca="1" si="236"/>
        <v>0</v>
      </c>
      <c r="O331" s="125">
        <f t="shared" ca="1" si="236"/>
        <v>0</v>
      </c>
      <c r="P331" s="125">
        <f t="shared" ca="1" si="236"/>
        <v>0</v>
      </c>
      <c r="Q331" s="125">
        <f t="shared" ca="1" si="236"/>
        <v>0</v>
      </c>
      <c r="R331" s="125">
        <f t="shared" ca="1" si="236"/>
        <v>0</v>
      </c>
      <c r="S331" s="125">
        <f t="shared" ca="1" si="236"/>
        <v>0</v>
      </c>
      <c r="T331" s="125">
        <f t="shared" ca="1" si="236"/>
        <v>0</v>
      </c>
      <c r="U331" s="125">
        <f t="shared" ca="1" si="236"/>
        <v>0</v>
      </c>
      <c r="V331" s="125">
        <f t="shared" ca="1" si="236"/>
        <v>0</v>
      </c>
      <c r="W331" s="125">
        <f t="shared" ca="1" si="236"/>
        <v>0</v>
      </c>
      <c r="X331" s="125">
        <f t="shared" ca="1" si="236"/>
        <v>0</v>
      </c>
      <c r="Y331" s="125">
        <f t="shared" ca="1" si="236"/>
        <v>0</v>
      </c>
      <c r="Z331" s="125">
        <f t="shared" ca="1" si="236"/>
        <v>0</v>
      </c>
      <c r="AA331" s="125">
        <f t="shared" ca="1" si="237"/>
        <v>0</v>
      </c>
      <c r="AB331" s="125">
        <f t="shared" ca="1" si="237"/>
        <v>0</v>
      </c>
      <c r="AC331" s="125">
        <f t="shared" ca="1" si="237"/>
        <v>0</v>
      </c>
      <c r="AD331" s="125">
        <f t="shared" ca="1" si="237"/>
        <v>0</v>
      </c>
      <c r="AE331" s="125">
        <f t="shared" ca="1" si="237"/>
        <v>0</v>
      </c>
      <c r="AF331" s="125">
        <f t="shared" ca="1" si="237"/>
        <v>0</v>
      </c>
      <c r="AG331" s="125">
        <f t="shared" ca="1" si="237"/>
        <v>0</v>
      </c>
      <c r="AH331" s="125">
        <f t="shared" ca="1" si="237"/>
        <v>0</v>
      </c>
      <c r="AI331" s="125">
        <f t="shared" ca="1" si="237"/>
        <v>0</v>
      </c>
      <c r="AJ331" s="125">
        <f t="shared" ca="1" si="237"/>
        <v>0</v>
      </c>
      <c r="AK331" s="125">
        <f t="shared" ca="1" si="237"/>
        <v>0</v>
      </c>
      <c r="AL331" s="125">
        <f t="shared" ca="1" si="237"/>
        <v>0</v>
      </c>
      <c r="AM331" s="125">
        <f t="shared" ca="1" si="237"/>
        <v>0</v>
      </c>
      <c r="AN331" s="125">
        <f t="shared" ca="1" si="237"/>
        <v>0</v>
      </c>
      <c r="AO331" s="125">
        <f t="shared" ca="1" si="237"/>
        <v>0</v>
      </c>
      <c r="AP331" s="125">
        <f t="shared" ca="1" si="237"/>
        <v>0</v>
      </c>
      <c r="AQ331" s="125">
        <f t="shared" ca="1" si="238"/>
        <v>0</v>
      </c>
      <c r="AR331" s="125">
        <f t="shared" ca="1" si="238"/>
        <v>0</v>
      </c>
      <c r="AS331" s="125">
        <f t="shared" ca="1" si="238"/>
        <v>0</v>
      </c>
      <c r="AT331" s="125">
        <f t="shared" ca="1" si="238"/>
        <v>0</v>
      </c>
      <c r="AU331" s="125">
        <f t="shared" ca="1" si="238"/>
        <v>0</v>
      </c>
      <c r="AV331" s="125">
        <f t="shared" ca="1" si="238"/>
        <v>0</v>
      </c>
      <c r="AW331" s="125">
        <f t="shared" ca="1" si="238"/>
        <v>0</v>
      </c>
      <c r="AX331" s="125">
        <f t="shared" ca="1" si="238"/>
        <v>0</v>
      </c>
      <c r="AY331" s="125">
        <f t="shared" ca="1" si="238"/>
        <v>0</v>
      </c>
      <c r="AZ331" s="125">
        <f t="shared" ca="1" si="238"/>
        <v>0</v>
      </c>
      <c r="BA331" s="125">
        <f t="shared" ca="1" si="238"/>
        <v>0</v>
      </c>
      <c r="BB331" s="125">
        <f t="shared" ca="1" si="238"/>
        <v>0</v>
      </c>
      <c r="BC331" s="125">
        <f t="shared" ca="1" si="238"/>
        <v>0</v>
      </c>
      <c r="BD331" s="125">
        <f t="shared" ca="1" si="238"/>
        <v>0</v>
      </c>
      <c r="BE331" s="125">
        <f t="shared" ca="1" si="238"/>
        <v>0</v>
      </c>
      <c r="BF331" s="125">
        <f t="shared" ca="1" si="238"/>
        <v>0</v>
      </c>
      <c r="BG331" s="125">
        <f t="shared" ca="1" si="239"/>
        <v>0</v>
      </c>
      <c r="BH331" s="125">
        <f t="shared" ca="1" si="239"/>
        <v>0</v>
      </c>
    </row>
    <row r="332" spans="1:60">
      <c r="A332" s="104"/>
      <c r="B332" s="104"/>
      <c r="C332" s="104"/>
      <c r="D332" s="104"/>
      <c r="E332" s="104"/>
      <c r="F332" s="114" t="s">
        <v>141</v>
      </c>
      <c r="G332" s="104"/>
      <c r="H332" s="125"/>
      <c r="I332" s="125"/>
      <c r="J332" s="125"/>
      <c r="K332" s="133">
        <f t="shared" ca="1" si="236"/>
        <v>442.16230090170376</v>
      </c>
      <c r="L332" s="125">
        <f t="shared" ca="1" si="236"/>
        <v>442.16230090170376</v>
      </c>
      <c r="M332" s="125">
        <f t="shared" ca="1" si="236"/>
        <v>442.16230090170376</v>
      </c>
      <c r="N332" s="125">
        <f t="shared" ca="1" si="236"/>
        <v>442.16230090170376</v>
      </c>
      <c r="O332" s="125">
        <f t="shared" ca="1" si="236"/>
        <v>442.16230090170376</v>
      </c>
      <c r="P332" s="125">
        <f t="shared" ca="1" si="236"/>
        <v>442.16230090170376</v>
      </c>
      <c r="Q332" s="125">
        <f t="shared" ca="1" si="236"/>
        <v>442.16230090170376</v>
      </c>
      <c r="R332" s="125">
        <f t="shared" ca="1" si="236"/>
        <v>442.16230090170376</v>
      </c>
      <c r="S332" s="125">
        <f t="shared" ca="1" si="236"/>
        <v>442.16230090170376</v>
      </c>
      <c r="T332" s="125">
        <f t="shared" ca="1" si="236"/>
        <v>442.16230090170376</v>
      </c>
      <c r="U332" s="125">
        <f t="shared" ca="1" si="236"/>
        <v>442.16230090170376</v>
      </c>
      <c r="V332" s="125">
        <f t="shared" ca="1" si="236"/>
        <v>442.16230090170376</v>
      </c>
      <c r="W332" s="125">
        <f t="shared" ca="1" si="236"/>
        <v>442.16230090170376</v>
      </c>
      <c r="X332" s="125">
        <f t="shared" ca="1" si="236"/>
        <v>442.16230090170376</v>
      </c>
      <c r="Y332" s="125">
        <f t="shared" ca="1" si="236"/>
        <v>442.16230090170376</v>
      </c>
      <c r="Z332" s="125">
        <f t="shared" ca="1" si="236"/>
        <v>442.16230090170376</v>
      </c>
      <c r="AA332" s="125">
        <f t="shared" ca="1" si="237"/>
        <v>442.16230090170376</v>
      </c>
      <c r="AB332" s="125">
        <f t="shared" ca="1" si="237"/>
        <v>442.16230090170376</v>
      </c>
      <c r="AC332" s="125">
        <f t="shared" ca="1" si="237"/>
        <v>442.16230090170376</v>
      </c>
      <c r="AD332" s="125">
        <f t="shared" ca="1" si="237"/>
        <v>442.16230090170376</v>
      </c>
      <c r="AE332" s="125">
        <f t="shared" ca="1" si="237"/>
        <v>0</v>
      </c>
      <c r="AF332" s="125">
        <f t="shared" ca="1" si="237"/>
        <v>0</v>
      </c>
      <c r="AG332" s="125">
        <f t="shared" ca="1" si="237"/>
        <v>0</v>
      </c>
      <c r="AH332" s="125">
        <f t="shared" ca="1" si="237"/>
        <v>0</v>
      </c>
      <c r="AI332" s="125">
        <f t="shared" ca="1" si="237"/>
        <v>0</v>
      </c>
      <c r="AJ332" s="125">
        <f t="shared" ca="1" si="237"/>
        <v>0</v>
      </c>
      <c r="AK332" s="125">
        <f t="shared" ca="1" si="237"/>
        <v>0</v>
      </c>
      <c r="AL332" s="125">
        <f t="shared" ca="1" si="237"/>
        <v>0</v>
      </c>
      <c r="AM332" s="125">
        <f t="shared" ca="1" si="237"/>
        <v>0</v>
      </c>
      <c r="AN332" s="125">
        <f t="shared" ca="1" si="237"/>
        <v>0</v>
      </c>
      <c r="AO332" s="125">
        <f t="shared" ca="1" si="237"/>
        <v>0</v>
      </c>
      <c r="AP332" s="125">
        <f t="shared" ca="1" si="237"/>
        <v>0</v>
      </c>
      <c r="AQ332" s="125">
        <f t="shared" ca="1" si="238"/>
        <v>0</v>
      </c>
      <c r="AR332" s="125">
        <f t="shared" ca="1" si="238"/>
        <v>0</v>
      </c>
      <c r="AS332" s="125">
        <f t="shared" ca="1" si="238"/>
        <v>0</v>
      </c>
      <c r="AT332" s="125">
        <f t="shared" ca="1" si="238"/>
        <v>0</v>
      </c>
      <c r="AU332" s="125">
        <f t="shared" ca="1" si="238"/>
        <v>0</v>
      </c>
      <c r="AV332" s="125">
        <f t="shared" ca="1" si="238"/>
        <v>0</v>
      </c>
      <c r="AW332" s="125">
        <f t="shared" ca="1" si="238"/>
        <v>0</v>
      </c>
      <c r="AX332" s="125">
        <f t="shared" ca="1" si="238"/>
        <v>0</v>
      </c>
      <c r="AY332" s="125">
        <f t="shared" ca="1" si="238"/>
        <v>0</v>
      </c>
      <c r="AZ332" s="125">
        <f t="shared" ca="1" si="238"/>
        <v>0</v>
      </c>
      <c r="BA332" s="125">
        <f t="shared" ca="1" si="238"/>
        <v>0</v>
      </c>
      <c r="BB332" s="125">
        <f t="shared" ca="1" si="238"/>
        <v>0</v>
      </c>
      <c r="BC332" s="125">
        <f t="shared" ca="1" si="238"/>
        <v>0</v>
      </c>
      <c r="BD332" s="125">
        <f t="shared" ca="1" si="238"/>
        <v>0</v>
      </c>
      <c r="BE332" s="125">
        <f t="shared" ca="1" si="238"/>
        <v>0</v>
      </c>
      <c r="BF332" s="125">
        <f t="shared" ca="1" si="238"/>
        <v>0</v>
      </c>
      <c r="BG332" s="125">
        <f t="shared" ca="1" si="239"/>
        <v>0</v>
      </c>
      <c r="BH332" s="125">
        <f t="shared" ca="1" si="239"/>
        <v>0</v>
      </c>
    </row>
    <row r="333" spans="1:60">
      <c r="A333" s="104"/>
      <c r="B333" s="104"/>
      <c r="C333" s="104"/>
      <c r="D333" s="104"/>
      <c r="E333" s="104"/>
      <c r="F333" s="114" t="s">
        <v>8</v>
      </c>
      <c r="G333" s="104"/>
      <c r="H333" s="125"/>
      <c r="I333" s="125"/>
      <c r="J333" s="125"/>
      <c r="K333" s="133">
        <f t="shared" ca="1" si="236"/>
        <v>0</v>
      </c>
      <c r="L333" s="125">
        <f t="shared" ca="1" si="236"/>
        <v>0</v>
      </c>
      <c r="M333" s="125">
        <f t="shared" ca="1" si="236"/>
        <v>0</v>
      </c>
      <c r="N333" s="125">
        <f t="shared" ca="1" si="236"/>
        <v>0</v>
      </c>
      <c r="O333" s="125">
        <f t="shared" ca="1" si="236"/>
        <v>0</v>
      </c>
      <c r="P333" s="125">
        <f t="shared" ca="1" si="236"/>
        <v>0</v>
      </c>
      <c r="Q333" s="125">
        <f t="shared" ca="1" si="236"/>
        <v>0</v>
      </c>
      <c r="R333" s="125">
        <f t="shared" ca="1" si="236"/>
        <v>0</v>
      </c>
      <c r="S333" s="125">
        <f t="shared" ca="1" si="236"/>
        <v>0</v>
      </c>
      <c r="T333" s="125">
        <f t="shared" ca="1" si="236"/>
        <v>0</v>
      </c>
      <c r="U333" s="125">
        <f t="shared" ca="1" si="236"/>
        <v>0</v>
      </c>
      <c r="V333" s="125">
        <f t="shared" ca="1" si="236"/>
        <v>0</v>
      </c>
      <c r="W333" s="125">
        <f t="shared" ca="1" si="236"/>
        <v>0</v>
      </c>
      <c r="X333" s="125">
        <f t="shared" ca="1" si="236"/>
        <v>0</v>
      </c>
      <c r="Y333" s="125">
        <f t="shared" ca="1" si="236"/>
        <v>0</v>
      </c>
      <c r="Z333" s="125">
        <f t="shared" ca="1" si="236"/>
        <v>0</v>
      </c>
      <c r="AA333" s="125">
        <f t="shared" ca="1" si="237"/>
        <v>0</v>
      </c>
      <c r="AB333" s="125">
        <f t="shared" ca="1" si="237"/>
        <v>0</v>
      </c>
      <c r="AC333" s="125">
        <f t="shared" ca="1" si="237"/>
        <v>0</v>
      </c>
      <c r="AD333" s="125">
        <f t="shared" ca="1" si="237"/>
        <v>0</v>
      </c>
      <c r="AE333" s="125">
        <f t="shared" ca="1" si="237"/>
        <v>0</v>
      </c>
      <c r="AF333" s="125">
        <f t="shared" ca="1" si="237"/>
        <v>0</v>
      </c>
      <c r="AG333" s="125">
        <f t="shared" ca="1" si="237"/>
        <v>0</v>
      </c>
      <c r="AH333" s="125">
        <f t="shared" ca="1" si="237"/>
        <v>0</v>
      </c>
      <c r="AI333" s="125">
        <f t="shared" ca="1" si="237"/>
        <v>0</v>
      </c>
      <c r="AJ333" s="125">
        <f t="shared" ca="1" si="237"/>
        <v>0</v>
      </c>
      <c r="AK333" s="125">
        <f t="shared" ca="1" si="237"/>
        <v>0</v>
      </c>
      <c r="AL333" s="125">
        <f t="shared" ca="1" si="237"/>
        <v>0</v>
      </c>
      <c r="AM333" s="125">
        <f t="shared" ca="1" si="237"/>
        <v>0</v>
      </c>
      <c r="AN333" s="125">
        <f t="shared" ca="1" si="237"/>
        <v>0</v>
      </c>
      <c r="AO333" s="125">
        <f t="shared" ca="1" si="237"/>
        <v>0</v>
      </c>
      <c r="AP333" s="125">
        <f t="shared" ca="1" si="237"/>
        <v>0</v>
      </c>
      <c r="AQ333" s="125">
        <f t="shared" ca="1" si="238"/>
        <v>0</v>
      </c>
      <c r="AR333" s="125">
        <f t="shared" ca="1" si="238"/>
        <v>0</v>
      </c>
      <c r="AS333" s="125">
        <f t="shared" ca="1" si="238"/>
        <v>0</v>
      </c>
      <c r="AT333" s="125">
        <f t="shared" ca="1" si="238"/>
        <v>0</v>
      </c>
      <c r="AU333" s="125">
        <f t="shared" ca="1" si="238"/>
        <v>0</v>
      </c>
      <c r="AV333" s="125">
        <f t="shared" ca="1" si="238"/>
        <v>0</v>
      </c>
      <c r="AW333" s="125">
        <f t="shared" ca="1" si="238"/>
        <v>0</v>
      </c>
      <c r="AX333" s="125">
        <f t="shared" ca="1" si="238"/>
        <v>0</v>
      </c>
      <c r="AY333" s="125">
        <f t="shared" ca="1" si="238"/>
        <v>0</v>
      </c>
      <c r="AZ333" s="125">
        <f t="shared" ca="1" si="238"/>
        <v>0</v>
      </c>
      <c r="BA333" s="125">
        <f t="shared" ca="1" si="238"/>
        <v>0</v>
      </c>
      <c r="BB333" s="125">
        <f t="shared" ca="1" si="238"/>
        <v>0</v>
      </c>
      <c r="BC333" s="125">
        <f t="shared" ca="1" si="238"/>
        <v>0</v>
      </c>
      <c r="BD333" s="125">
        <f t="shared" ca="1" si="238"/>
        <v>0</v>
      </c>
      <c r="BE333" s="125">
        <f t="shared" ca="1" si="238"/>
        <v>0</v>
      </c>
      <c r="BF333" s="125">
        <f t="shared" ca="1" si="238"/>
        <v>0</v>
      </c>
      <c r="BG333" s="125">
        <f t="shared" ca="1" si="239"/>
        <v>0</v>
      </c>
      <c r="BH333" s="125">
        <f t="shared" ca="1" si="239"/>
        <v>0</v>
      </c>
    </row>
    <row r="334" spans="1:60">
      <c r="A334" s="104"/>
      <c r="B334" s="104"/>
      <c r="C334" s="104"/>
      <c r="D334" s="104"/>
      <c r="E334" s="104"/>
      <c r="F334" s="114" t="s">
        <v>198</v>
      </c>
      <c r="G334" s="104"/>
      <c r="H334" s="125"/>
      <c r="I334" s="125"/>
      <c r="J334" s="125"/>
      <c r="K334" s="133">
        <f t="shared" ca="1" si="236"/>
        <v>26127.505361150572</v>
      </c>
      <c r="L334" s="125">
        <f t="shared" ca="1" si="236"/>
        <v>24627.505361150572</v>
      </c>
      <c r="M334" s="125">
        <f t="shared" ca="1" si="236"/>
        <v>24627.505361150572</v>
      </c>
      <c r="N334" s="125">
        <f t="shared" ca="1" si="236"/>
        <v>2442.0142363451682</v>
      </c>
      <c r="O334" s="125">
        <f t="shared" ca="1" si="236"/>
        <v>2442.0142363451682</v>
      </c>
      <c r="P334" s="125">
        <f t="shared" ca="1" si="236"/>
        <v>2442.0142363451682</v>
      </c>
      <c r="Q334" s="125">
        <f t="shared" ca="1" si="236"/>
        <v>2442.0142363451682</v>
      </c>
      <c r="R334" s="125">
        <f t="shared" ca="1" si="236"/>
        <v>2442.0142363451682</v>
      </c>
      <c r="S334" s="125">
        <f t="shared" ca="1" si="236"/>
        <v>2442.0142363451682</v>
      </c>
      <c r="T334" s="125">
        <f t="shared" ca="1" si="236"/>
        <v>2442.0142363451682</v>
      </c>
      <c r="U334" s="125">
        <f t="shared" ca="1" si="236"/>
        <v>2442.0142363451682</v>
      </c>
      <c r="V334" s="125">
        <f t="shared" ca="1" si="236"/>
        <v>2442.0142363451682</v>
      </c>
      <c r="W334" s="125">
        <f t="shared" ca="1" si="236"/>
        <v>2442.0142363451682</v>
      </c>
      <c r="X334" s="125">
        <f t="shared" ca="1" si="236"/>
        <v>2442.0142363451682</v>
      </c>
      <c r="Y334" s="125">
        <f t="shared" ca="1" si="236"/>
        <v>2442.0142363451682</v>
      </c>
      <c r="Z334" s="125">
        <f t="shared" ca="1" si="236"/>
        <v>2442.0142363451682</v>
      </c>
      <c r="AA334" s="125">
        <f t="shared" ca="1" si="237"/>
        <v>2442.0142363451682</v>
      </c>
      <c r="AB334" s="125">
        <f t="shared" ca="1" si="237"/>
        <v>2442.0142363451682</v>
      </c>
      <c r="AC334" s="125">
        <f t="shared" ca="1" si="237"/>
        <v>2442.0142363451682</v>
      </c>
      <c r="AD334" s="125">
        <f t="shared" ca="1" si="237"/>
        <v>2442.0142363451682</v>
      </c>
      <c r="AE334" s="125">
        <f t="shared" ca="1" si="237"/>
        <v>0</v>
      </c>
      <c r="AF334" s="125">
        <f t="shared" ca="1" si="237"/>
        <v>0</v>
      </c>
      <c r="AG334" s="125">
        <f t="shared" ca="1" si="237"/>
        <v>0</v>
      </c>
      <c r="AH334" s="125">
        <f t="shared" ca="1" si="237"/>
        <v>0</v>
      </c>
      <c r="AI334" s="125">
        <f t="shared" ca="1" si="237"/>
        <v>0</v>
      </c>
      <c r="AJ334" s="125">
        <f t="shared" ca="1" si="237"/>
        <v>0</v>
      </c>
      <c r="AK334" s="125">
        <f t="shared" ca="1" si="237"/>
        <v>0</v>
      </c>
      <c r="AL334" s="125">
        <f t="shared" ca="1" si="237"/>
        <v>0</v>
      </c>
      <c r="AM334" s="125">
        <f t="shared" ca="1" si="237"/>
        <v>0</v>
      </c>
      <c r="AN334" s="125">
        <f t="shared" ca="1" si="237"/>
        <v>0</v>
      </c>
      <c r="AO334" s="125">
        <f t="shared" ca="1" si="237"/>
        <v>0</v>
      </c>
      <c r="AP334" s="125">
        <f t="shared" ca="1" si="237"/>
        <v>0</v>
      </c>
      <c r="AQ334" s="125">
        <f t="shared" ca="1" si="238"/>
        <v>0</v>
      </c>
      <c r="AR334" s="125">
        <f t="shared" ca="1" si="238"/>
        <v>0</v>
      </c>
      <c r="AS334" s="125">
        <f t="shared" ca="1" si="238"/>
        <v>0</v>
      </c>
      <c r="AT334" s="125">
        <f t="shared" ca="1" si="238"/>
        <v>0</v>
      </c>
      <c r="AU334" s="125">
        <f t="shared" ca="1" si="238"/>
        <v>0</v>
      </c>
      <c r="AV334" s="125">
        <f t="shared" ca="1" si="238"/>
        <v>0</v>
      </c>
      <c r="AW334" s="125">
        <f t="shared" ca="1" si="238"/>
        <v>0</v>
      </c>
      <c r="AX334" s="125">
        <f t="shared" ca="1" si="238"/>
        <v>0</v>
      </c>
      <c r="AY334" s="125">
        <f t="shared" ca="1" si="238"/>
        <v>0</v>
      </c>
      <c r="AZ334" s="125">
        <f t="shared" ca="1" si="238"/>
        <v>0</v>
      </c>
      <c r="BA334" s="125">
        <f t="shared" ca="1" si="238"/>
        <v>0</v>
      </c>
      <c r="BB334" s="125">
        <f t="shared" ca="1" si="238"/>
        <v>0</v>
      </c>
      <c r="BC334" s="125">
        <f t="shared" ca="1" si="238"/>
        <v>0</v>
      </c>
      <c r="BD334" s="125">
        <f t="shared" ca="1" si="238"/>
        <v>0</v>
      </c>
      <c r="BE334" s="125">
        <f t="shared" ca="1" si="238"/>
        <v>0</v>
      </c>
      <c r="BF334" s="125">
        <f t="shared" ca="1" si="238"/>
        <v>0</v>
      </c>
      <c r="BG334" s="125">
        <f t="shared" ca="1" si="239"/>
        <v>0</v>
      </c>
      <c r="BH334" s="125">
        <f t="shared" ca="1" si="239"/>
        <v>0</v>
      </c>
    </row>
    <row r="335" spans="1:60">
      <c r="A335" s="104"/>
      <c r="B335" s="104"/>
      <c r="C335" s="104"/>
      <c r="D335" s="104"/>
      <c r="E335" s="104"/>
      <c r="F335" s="173" t="s">
        <v>305</v>
      </c>
      <c r="G335" s="175" t="str">
        <f ca="1">IF(SUM($K$335:$BH$335)&gt;0,"ERROR","OK")</f>
        <v>OK</v>
      </c>
      <c r="H335" s="125"/>
      <c r="I335" s="125"/>
      <c r="J335" s="125"/>
      <c r="K335" s="133">
        <f ca="1">IF(ROUND(SUM(K325:K334),5)=ROUND(K324,5),0,1)</f>
        <v>0</v>
      </c>
      <c r="L335" s="133">
        <f t="shared" ref="L335:BH335" ca="1" si="240">IF(ROUND(SUM(L325:L334),5)=ROUND(L324,5),0,1)</f>
        <v>0</v>
      </c>
      <c r="M335" s="133">
        <f t="shared" ca="1" si="240"/>
        <v>0</v>
      </c>
      <c r="N335" s="133">
        <f t="shared" ca="1" si="240"/>
        <v>0</v>
      </c>
      <c r="O335" s="133">
        <f t="shared" ca="1" si="240"/>
        <v>0</v>
      </c>
      <c r="P335" s="133">
        <f t="shared" ca="1" si="240"/>
        <v>0</v>
      </c>
      <c r="Q335" s="133">
        <f t="shared" ca="1" si="240"/>
        <v>0</v>
      </c>
      <c r="R335" s="133">
        <f t="shared" ca="1" si="240"/>
        <v>0</v>
      </c>
      <c r="S335" s="133">
        <f t="shared" ca="1" si="240"/>
        <v>0</v>
      </c>
      <c r="T335" s="133">
        <f t="shared" ca="1" si="240"/>
        <v>0</v>
      </c>
      <c r="U335" s="133">
        <f t="shared" ca="1" si="240"/>
        <v>0</v>
      </c>
      <c r="V335" s="133">
        <f t="shared" ca="1" si="240"/>
        <v>0</v>
      </c>
      <c r="W335" s="133">
        <f t="shared" ca="1" si="240"/>
        <v>0</v>
      </c>
      <c r="X335" s="133">
        <f t="shared" ca="1" si="240"/>
        <v>0</v>
      </c>
      <c r="Y335" s="133">
        <f t="shared" ca="1" si="240"/>
        <v>0</v>
      </c>
      <c r="Z335" s="133">
        <f t="shared" ca="1" si="240"/>
        <v>0</v>
      </c>
      <c r="AA335" s="133">
        <f t="shared" ca="1" si="240"/>
        <v>0</v>
      </c>
      <c r="AB335" s="133">
        <f t="shared" ca="1" si="240"/>
        <v>0</v>
      </c>
      <c r="AC335" s="133">
        <f t="shared" ca="1" si="240"/>
        <v>0</v>
      </c>
      <c r="AD335" s="133">
        <f t="shared" ca="1" si="240"/>
        <v>0</v>
      </c>
      <c r="AE335" s="133">
        <f t="shared" ca="1" si="240"/>
        <v>0</v>
      </c>
      <c r="AF335" s="133">
        <f t="shared" ca="1" si="240"/>
        <v>0</v>
      </c>
      <c r="AG335" s="133">
        <f t="shared" ca="1" si="240"/>
        <v>0</v>
      </c>
      <c r="AH335" s="133">
        <f t="shared" ca="1" si="240"/>
        <v>0</v>
      </c>
      <c r="AI335" s="133">
        <f t="shared" ca="1" si="240"/>
        <v>0</v>
      </c>
      <c r="AJ335" s="133">
        <f t="shared" ca="1" si="240"/>
        <v>0</v>
      </c>
      <c r="AK335" s="133">
        <f t="shared" ca="1" si="240"/>
        <v>0</v>
      </c>
      <c r="AL335" s="133">
        <f t="shared" ca="1" si="240"/>
        <v>0</v>
      </c>
      <c r="AM335" s="133">
        <f t="shared" ca="1" si="240"/>
        <v>0</v>
      </c>
      <c r="AN335" s="133">
        <f t="shared" ca="1" si="240"/>
        <v>0</v>
      </c>
      <c r="AO335" s="133">
        <f t="shared" ca="1" si="240"/>
        <v>0</v>
      </c>
      <c r="AP335" s="133">
        <f t="shared" ca="1" si="240"/>
        <v>0</v>
      </c>
      <c r="AQ335" s="133">
        <f t="shared" ca="1" si="240"/>
        <v>0</v>
      </c>
      <c r="AR335" s="133">
        <f t="shared" ca="1" si="240"/>
        <v>0</v>
      </c>
      <c r="AS335" s="133">
        <f t="shared" ca="1" si="240"/>
        <v>0</v>
      </c>
      <c r="AT335" s="133">
        <f t="shared" ca="1" si="240"/>
        <v>0</v>
      </c>
      <c r="AU335" s="133">
        <f t="shared" ca="1" si="240"/>
        <v>0</v>
      </c>
      <c r="AV335" s="133">
        <f t="shared" ca="1" si="240"/>
        <v>0</v>
      </c>
      <c r="AW335" s="133">
        <f t="shared" ca="1" si="240"/>
        <v>0</v>
      </c>
      <c r="AX335" s="133">
        <f t="shared" ca="1" si="240"/>
        <v>0</v>
      </c>
      <c r="AY335" s="133">
        <f t="shared" ca="1" si="240"/>
        <v>0</v>
      </c>
      <c r="AZ335" s="133">
        <f t="shared" ca="1" si="240"/>
        <v>0</v>
      </c>
      <c r="BA335" s="133">
        <f t="shared" ca="1" si="240"/>
        <v>0</v>
      </c>
      <c r="BB335" s="133">
        <f t="shared" ca="1" si="240"/>
        <v>0</v>
      </c>
      <c r="BC335" s="133">
        <f t="shared" ca="1" si="240"/>
        <v>0</v>
      </c>
      <c r="BD335" s="133">
        <f t="shared" ca="1" si="240"/>
        <v>0</v>
      </c>
      <c r="BE335" s="133">
        <f t="shared" ca="1" si="240"/>
        <v>0</v>
      </c>
      <c r="BF335" s="133">
        <f t="shared" ca="1" si="240"/>
        <v>0</v>
      </c>
      <c r="BG335" s="133">
        <f t="shared" ca="1" si="240"/>
        <v>0</v>
      </c>
      <c r="BH335" s="133">
        <f t="shared" ca="1" si="240"/>
        <v>0</v>
      </c>
    </row>
    <row r="336" spans="1:60">
      <c r="A336" s="104"/>
      <c r="B336" s="104"/>
      <c r="C336" s="104"/>
      <c r="D336" s="104"/>
      <c r="E336" s="104"/>
      <c r="F336" s="5"/>
      <c r="G336" s="104"/>
      <c r="H336" s="125"/>
      <c r="I336" s="125"/>
      <c r="J336" s="125"/>
      <c r="K336" s="133"/>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row>
    <row r="337" spans="1:60">
      <c r="A337" s="104"/>
      <c r="B337" s="104"/>
      <c r="C337" s="104"/>
      <c r="D337" s="104"/>
      <c r="E337" s="124" t="s">
        <v>185</v>
      </c>
      <c r="F337" s="115" t="s">
        <v>192</v>
      </c>
      <c r="G337" s="104"/>
      <c r="H337" s="125"/>
      <c r="I337" s="125"/>
      <c r="J337" s="125"/>
      <c r="K337" s="133"/>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row>
    <row r="338" spans="1:60">
      <c r="A338" s="104"/>
      <c r="B338" s="104"/>
      <c r="C338" s="104"/>
      <c r="D338" s="104"/>
      <c r="E338" s="104"/>
      <c r="F338" s="114" t="s">
        <v>127</v>
      </c>
      <c r="G338" s="104"/>
      <c r="H338" s="125"/>
      <c r="I338" s="125"/>
      <c r="J338" s="125"/>
      <c r="K338" s="133">
        <f ca="1">IFERROR(K325/K$324,0)</f>
        <v>0</v>
      </c>
      <c r="L338" s="133">
        <f t="shared" ref="L338:BH343" ca="1" si="241">IFERROR(L325/L$324,0)</f>
        <v>0</v>
      </c>
      <c r="M338" s="133">
        <f t="shared" ca="1" si="241"/>
        <v>0</v>
      </c>
      <c r="N338" s="133">
        <f t="shared" ca="1" si="241"/>
        <v>0</v>
      </c>
      <c r="O338" s="133">
        <f t="shared" ca="1" si="241"/>
        <v>0</v>
      </c>
      <c r="P338" s="133">
        <f t="shared" ca="1" si="241"/>
        <v>0</v>
      </c>
      <c r="Q338" s="133">
        <f t="shared" ca="1" si="241"/>
        <v>0</v>
      </c>
      <c r="R338" s="133">
        <f t="shared" ca="1" si="241"/>
        <v>0</v>
      </c>
      <c r="S338" s="133">
        <f t="shared" ca="1" si="241"/>
        <v>0</v>
      </c>
      <c r="T338" s="133">
        <f t="shared" ca="1" si="241"/>
        <v>0</v>
      </c>
      <c r="U338" s="133">
        <f t="shared" ca="1" si="241"/>
        <v>0</v>
      </c>
      <c r="V338" s="133">
        <f t="shared" ca="1" si="241"/>
        <v>0</v>
      </c>
      <c r="W338" s="133">
        <f t="shared" ca="1" si="241"/>
        <v>0</v>
      </c>
      <c r="X338" s="133">
        <f t="shared" ca="1" si="241"/>
        <v>0</v>
      </c>
      <c r="Y338" s="133">
        <f t="shared" ca="1" si="241"/>
        <v>0</v>
      </c>
      <c r="Z338" s="133">
        <f t="shared" ca="1" si="241"/>
        <v>0</v>
      </c>
      <c r="AA338" s="133">
        <f t="shared" ca="1" si="241"/>
        <v>0</v>
      </c>
      <c r="AB338" s="133">
        <f t="shared" ca="1" si="241"/>
        <v>0</v>
      </c>
      <c r="AC338" s="133">
        <f t="shared" ca="1" si="241"/>
        <v>0</v>
      </c>
      <c r="AD338" s="133">
        <f t="shared" ca="1" si="241"/>
        <v>0</v>
      </c>
      <c r="AE338" s="133">
        <f t="shared" ca="1" si="241"/>
        <v>0</v>
      </c>
      <c r="AF338" s="133">
        <f t="shared" ca="1" si="241"/>
        <v>0</v>
      </c>
      <c r="AG338" s="133">
        <f t="shared" ca="1" si="241"/>
        <v>0</v>
      </c>
      <c r="AH338" s="133">
        <f t="shared" ca="1" si="241"/>
        <v>0</v>
      </c>
      <c r="AI338" s="133">
        <f t="shared" ca="1" si="241"/>
        <v>0</v>
      </c>
      <c r="AJ338" s="133">
        <f t="shared" ca="1" si="241"/>
        <v>0</v>
      </c>
      <c r="AK338" s="133">
        <f t="shared" ca="1" si="241"/>
        <v>0</v>
      </c>
      <c r="AL338" s="133">
        <f t="shared" ca="1" si="241"/>
        <v>0</v>
      </c>
      <c r="AM338" s="133">
        <f t="shared" ca="1" si="241"/>
        <v>0</v>
      </c>
      <c r="AN338" s="133">
        <f t="shared" ca="1" si="241"/>
        <v>0</v>
      </c>
      <c r="AO338" s="133">
        <f t="shared" ca="1" si="241"/>
        <v>0</v>
      </c>
      <c r="AP338" s="133">
        <f t="shared" ca="1" si="241"/>
        <v>0</v>
      </c>
      <c r="AQ338" s="133">
        <f t="shared" ca="1" si="241"/>
        <v>0</v>
      </c>
      <c r="AR338" s="133">
        <f t="shared" ca="1" si="241"/>
        <v>0</v>
      </c>
      <c r="AS338" s="133">
        <f t="shared" ca="1" si="241"/>
        <v>0</v>
      </c>
      <c r="AT338" s="133">
        <f t="shared" ca="1" si="241"/>
        <v>0</v>
      </c>
      <c r="AU338" s="133">
        <f t="shared" ca="1" si="241"/>
        <v>0</v>
      </c>
      <c r="AV338" s="133">
        <f t="shared" ca="1" si="241"/>
        <v>0</v>
      </c>
      <c r="AW338" s="133">
        <f t="shared" ca="1" si="241"/>
        <v>0</v>
      </c>
      <c r="AX338" s="133">
        <f t="shared" ca="1" si="241"/>
        <v>0</v>
      </c>
      <c r="AY338" s="133">
        <f t="shared" ca="1" si="241"/>
        <v>0</v>
      </c>
      <c r="AZ338" s="133">
        <f t="shared" ca="1" si="241"/>
        <v>0</v>
      </c>
      <c r="BA338" s="133">
        <f t="shared" ca="1" si="241"/>
        <v>0</v>
      </c>
      <c r="BB338" s="133">
        <f t="shared" ca="1" si="241"/>
        <v>0</v>
      </c>
      <c r="BC338" s="133">
        <f t="shared" ca="1" si="241"/>
        <v>0</v>
      </c>
      <c r="BD338" s="133">
        <f t="shared" ca="1" si="241"/>
        <v>0</v>
      </c>
      <c r="BE338" s="133">
        <f t="shared" ca="1" si="241"/>
        <v>0</v>
      </c>
      <c r="BF338" s="133">
        <f t="shared" ca="1" si="241"/>
        <v>0</v>
      </c>
      <c r="BG338" s="133">
        <f t="shared" ca="1" si="241"/>
        <v>0</v>
      </c>
      <c r="BH338" s="133">
        <f t="shared" ca="1" si="241"/>
        <v>0</v>
      </c>
    </row>
    <row r="339" spans="1:60">
      <c r="A339" s="104"/>
      <c r="B339" s="104"/>
      <c r="C339" s="104"/>
      <c r="D339" s="104"/>
      <c r="E339" s="104"/>
      <c r="F339" s="114" t="s">
        <v>131</v>
      </c>
      <c r="G339" s="104"/>
      <c r="H339" s="125"/>
      <c r="I339" s="125"/>
      <c r="J339" s="125"/>
      <c r="K339" s="133">
        <f t="shared" ref="K339:Z346" ca="1" si="242">IFERROR(K326/K$324,0)</f>
        <v>0</v>
      </c>
      <c r="L339" s="133">
        <f t="shared" ca="1" si="242"/>
        <v>0</v>
      </c>
      <c r="M339" s="133">
        <f t="shared" ca="1" si="242"/>
        <v>0</v>
      </c>
      <c r="N339" s="133">
        <f t="shared" ca="1" si="242"/>
        <v>0</v>
      </c>
      <c r="O339" s="133">
        <f t="shared" ca="1" si="242"/>
        <v>0</v>
      </c>
      <c r="P339" s="133">
        <f t="shared" ca="1" si="242"/>
        <v>0</v>
      </c>
      <c r="Q339" s="133">
        <f t="shared" ca="1" si="242"/>
        <v>0</v>
      </c>
      <c r="R339" s="133">
        <f t="shared" ca="1" si="242"/>
        <v>0</v>
      </c>
      <c r="S339" s="133">
        <f t="shared" ca="1" si="242"/>
        <v>0</v>
      </c>
      <c r="T339" s="133">
        <f t="shared" ca="1" si="242"/>
        <v>0</v>
      </c>
      <c r="U339" s="133">
        <f t="shared" ca="1" si="242"/>
        <v>0</v>
      </c>
      <c r="V339" s="133">
        <f t="shared" ca="1" si="242"/>
        <v>0</v>
      </c>
      <c r="W339" s="133">
        <f t="shared" ca="1" si="242"/>
        <v>0</v>
      </c>
      <c r="X339" s="133">
        <f t="shared" ca="1" si="242"/>
        <v>0</v>
      </c>
      <c r="Y339" s="133">
        <f t="shared" ca="1" si="242"/>
        <v>0</v>
      </c>
      <c r="Z339" s="133">
        <f t="shared" ca="1" si="242"/>
        <v>0</v>
      </c>
      <c r="AA339" s="133">
        <f t="shared" ca="1" si="241"/>
        <v>0</v>
      </c>
      <c r="AB339" s="133">
        <f t="shared" ca="1" si="241"/>
        <v>0</v>
      </c>
      <c r="AC339" s="133">
        <f t="shared" ca="1" si="241"/>
        <v>0</v>
      </c>
      <c r="AD339" s="133">
        <f t="shared" ca="1" si="241"/>
        <v>0</v>
      </c>
      <c r="AE339" s="133">
        <f t="shared" ca="1" si="241"/>
        <v>0</v>
      </c>
      <c r="AF339" s="133">
        <f t="shared" ca="1" si="241"/>
        <v>0</v>
      </c>
      <c r="AG339" s="133">
        <f t="shared" ca="1" si="241"/>
        <v>0</v>
      </c>
      <c r="AH339" s="133">
        <f t="shared" ca="1" si="241"/>
        <v>0</v>
      </c>
      <c r="AI339" s="133">
        <f t="shared" ca="1" si="241"/>
        <v>0</v>
      </c>
      <c r="AJ339" s="133">
        <f t="shared" ca="1" si="241"/>
        <v>0</v>
      </c>
      <c r="AK339" s="133">
        <f t="shared" ca="1" si="241"/>
        <v>0</v>
      </c>
      <c r="AL339" s="133">
        <f t="shared" ca="1" si="241"/>
        <v>0</v>
      </c>
      <c r="AM339" s="133">
        <f t="shared" ca="1" si="241"/>
        <v>0</v>
      </c>
      <c r="AN339" s="133">
        <f t="shared" ca="1" si="241"/>
        <v>0</v>
      </c>
      <c r="AO339" s="133">
        <f t="shared" ca="1" si="241"/>
        <v>0</v>
      </c>
      <c r="AP339" s="133">
        <f t="shared" ca="1" si="241"/>
        <v>0</v>
      </c>
      <c r="AQ339" s="133">
        <f t="shared" ca="1" si="241"/>
        <v>0</v>
      </c>
      <c r="AR339" s="133">
        <f t="shared" ca="1" si="241"/>
        <v>0</v>
      </c>
      <c r="AS339" s="133">
        <f t="shared" ca="1" si="241"/>
        <v>0</v>
      </c>
      <c r="AT339" s="133">
        <f t="shared" ca="1" si="241"/>
        <v>0</v>
      </c>
      <c r="AU339" s="133">
        <f t="shared" ca="1" si="241"/>
        <v>0</v>
      </c>
      <c r="AV339" s="133">
        <f t="shared" ca="1" si="241"/>
        <v>0</v>
      </c>
      <c r="AW339" s="133">
        <f t="shared" ca="1" si="241"/>
        <v>0</v>
      </c>
      <c r="AX339" s="133">
        <f t="shared" ca="1" si="241"/>
        <v>0</v>
      </c>
      <c r="AY339" s="133">
        <f t="shared" ca="1" si="241"/>
        <v>0</v>
      </c>
      <c r="AZ339" s="133">
        <f t="shared" ca="1" si="241"/>
        <v>0</v>
      </c>
      <c r="BA339" s="133">
        <f t="shared" ca="1" si="241"/>
        <v>0</v>
      </c>
      <c r="BB339" s="133">
        <f t="shared" ca="1" si="241"/>
        <v>0</v>
      </c>
      <c r="BC339" s="133">
        <f t="shared" ca="1" si="241"/>
        <v>0</v>
      </c>
      <c r="BD339" s="133">
        <f t="shared" ca="1" si="241"/>
        <v>0</v>
      </c>
      <c r="BE339" s="133">
        <f t="shared" ca="1" si="241"/>
        <v>0</v>
      </c>
      <c r="BF339" s="133">
        <f t="shared" ca="1" si="241"/>
        <v>0</v>
      </c>
      <c r="BG339" s="133">
        <f t="shared" ca="1" si="241"/>
        <v>0</v>
      </c>
      <c r="BH339" s="133">
        <f t="shared" ca="1" si="241"/>
        <v>0</v>
      </c>
    </row>
    <row r="340" spans="1:60">
      <c r="A340" s="104"/>
      <c r="B340" s="104"/>
      <c r="C340" s="104"/>
      <c r="D340" s="104"/>
      <c r="E340" s="104"/>
      <c r="F340" s="114" t="s">
        <v>10</v>
      </c>
      <c r="G340" s="104"/>
      <c r="H340" s="125"/>
      <c r="I340" s="125"/>
      <c r="J340" s="125"/>
      <c r="K340" s="133">
        <f t="shared" ca="1" si="242"/>
        <v>0</v>
      </c>
      <c r="L340" s="133">
        <f t="shared" ca="1" si="241"/>
        <v>0</v>
      </c>
      <c r="M340" s="133">
        <f t="shared" ca="1" si="241"/>
        <v>0</v>
      </c>
      <c r="N340" s="133">
        <f t="shared" ca="1" si="241"/>
        <v>0</v>
      </c>
      <c r="O340" s="133">
        <f t="shared" ca="1" si="241"/>
        <v>0</v>
      </c>
      <c r="P340" s="133">
        <f t="shared" ca="1" si="241"/>
        <v>0</v>
      </c>
      <c r="Q340" s="133">
        <f t="shared" ca="1" si="241"/>
        <v>0</v>
      </c>
      <c r="R340" s="133">
        <f t="shared" ca="1" si="241"/>
        <v>0</v>
      </c>
      <c r="S340" s="133">
        <f t="shared" ca="1" si="241"/>
        <v>0</v>
      </c>
      <c r="T340" s="133">
        <f t="shared" ca="1" si="241"/>
        <v>0</v>
      </c>
      <c r="U340" s="133">
        <f t="shared" ca="1" si="241"/>
        <v>0</v>
      </c>
      <c r="V340" s="133">
        <f t="shared" ca="1" si="241"/>
        <v>0</v>
      </c>
      <c r="W340" s="133">
        <f t="shared" ca="1" si="241"/>
        <v>0</v>
      </c>
      <c r="X340" s="133">
        <f t="shared" ca="1" si="241"/>
        <v>0</v>
      </c>
      <c r="Y340" s="133">
        <f t="shared" ca="1" si="241"/>
        <v>0</v>
      </c>
      <c r="Z340" s="133">
        <f t="shared" ca="1" si="241"/>
        <v>0</v>
      </c>
      <c r="AA340" s="133">
        <f t="shared" ca="1" si="241"/>
        <v>0</v>
      </c>
      <c r="AB340" s="133">
        <f t="shared" ca="1" si="241"/>
        <v>0</v>
      </c>
      <c r="AC340" s="133">
        <f t="shared" ca="1" si="241"/>
        <v>0</v>
      </c>
      <c r="AD340" s="133">
        <f t="shared" ca="1" si="241"/>
        <v>0</v>
      </c>
      <c r="AE340" s="133">
        <f t="shared" ca="1" si="241"/>
        <v>0</v>
      </c>
      <c r="AF340" s="133">
        <f t="shared" ca="1" si="241"/>
        <v>0</v>
      </c>
      <c r="AG340" s="133">
        <f t="shared" ca="1" si="241"/>
        <v>0</v>
      </c>
      <c r="AH340" s="133">
        <f t="shared" ca="1" si="241"/>
        <v>0</v>
      </c>
      <c r="AI340" s="133">
        <f t="shared" ca="1" si="241"/>
        <v>0</v>
      </c>
      <c r="AJ340" s="133">
        <f t="shared" ca="1" si="241"/>
        <v>0</v>
      </c>
      <c r="AK340" s="133">
        <f t="shared" ca="1" si="241"/>
        <v>0</v>
      </c>
      <c r="AL340" s="133">
        <f t="shared" ca="1" si="241"/>
        <v>0</v>
      </c>
      <c r="AM340" s="133">
        <f t="shared" ca="1" si="241"/>
        <v>0</v>
      </c>
      <c r="AN340" s="133">
        <f t="shared" ca="1" si="241"/>
        <v>0</v>
      </c>
      <c r="AO340" s="133">
        <f t="shared" ca="1" si="241"/>
        <v>0</v>
      </c>
      <c r="AP340" s="133">
        <f t="shared" ca="1" si="241"/>
        <v>0</v>
      </c>
      <c r="AQ340" s="133">
        <f t="shared" ca="1" si="241"/>
        <v>0</v>
      </c>
      <c r="AR340" s="133">
        <f t="shared" ca="1" si="241"/>
        <v>0</v>
      </c>
      <c r="AS340" s="133">
        <f t="shared" ca="1" si="241"/>
        <v>0</v>
      </c>
      <c r="AT340" s="133">
        <f t="shared" ca="1" si="241"/>
        <v>0</v>
      </c>
      <c r="AU340" s="133">
        <f t="shared" ca="1" si="241"/>
        <v>0</v>
      </c>
      <c r="AV340" s="133">
        <f t="shared" ca="1" si="241"/>
        <v>0</v>
      </c>
      <c r="AW340" s="133">
        <f t="shared" ca="1" si="241"/>
        <v>0</v>
      </c>
      <c r="AX340" s="133">
        <f t="shared" ca="1" si="241"/>
        <v>0</v>
      </c>
      <c r="AY340" s="133">
        <f t="shared" ca="1" si="241"/>
        <v>0</v>
      </c>
      <c r="AZ340" s="133">
        <f t="shared" ca="1" si="241"/>
        <v>0</v>
      </c>
      <c r="BA340" s="133">
        <f t="shared" ca="1" si="241"/>
        <v>0</v>
      </c>
      <c r="BB340" s="133">
        <f t="shared" ca="1" si="241"/>
        <v>0</v>
      </c>
      <c r="BC340" s="133">
        <f t="shared" ca="1" si="241"/>
        <v>0</v>
      </c>
      <c r="BD340" s="133">
        <f t="shared" ca="1" si="241"/>
        <v>0</v>
      </c>
      <c r="BE340" s="133">
        <f t="shared" ca="1" si="241"/>
        <v>0</v>
      </c>
      <c r="BF340" s="133">
        <f t="shared" ca="1" si="241"/>
        <v>0</v>
      </c>
      <c r="BG340" s="133">
        <f t="shared" ca="1" si="241"/>
        <v>0</v>
      </c>
      <c r="BH340" s="133">
        <f t="shared" ca="1" si="241"/>
        <v>0</v>
      </c>
    </row>
    <row r="341" spans="1:60">
      <c r="A341" s="104"/>
      <c r="B341" s="104"/>
      <c r="C341" s="104"/>
      <c r="D341" s="104"/>
      <c r="E341" s="104"/>
      <c r="F341" s="114" t="s">
        <v>6</v>
      </c>
      <c r="G341" s="104"/>
      <c r="H341" s="125"/>
      <c r="I341" s="125"/>
      <c r="J341" s="125"/>
      <c r="K341" s="133">
        <f t="shared" ca="1" si="242"/>
        <v>5.0950158702678314E-2</v>
      </c>
      <c r="L341" s="133">
        <f t="shared" ca="1" si="241"/>
        <v>5.3834557497131535E-2</v>
      </c>
      <c r="M341" s="133">
        <f t="shared" ca="1" si="241"/>
        <v>5.3834557497131535E-2</v>
      </c>
      <c r="N341" s="133">
        <f t="shared" ca="1" si="241"/>
        <v>8.0000345626220798E-2</v>
      </c>
      <c r="O341" s="133">
        <f t="shared" ca="1" si="241"/>
        <v>8.0000345626220798E-2</v>
      </c>
      <c r="P341" s="133">
        <f t="shared" ca="1" si="241"/>
        <v>8.0000345626220798E-2</v>
      </c>
      <c r="Q341" s="133">
        <f t="shared" ca="1" si="241"/>
        <v>8.0000345626220798E-2</v>
      </c>
      <c r="R341" s="133">
        <f t="shared" ca="1" si="241"/>
        <v>8.0000345626220798E-2</v>
      </c>
      <c r="S341" s="133">
        <f t="shared" ca="1" si="241"/>
        <v>8.0000345626220798E-2</v>
      </c>
      <c r="T341" s="133">
        <f t="shared" ca="1" si="241"/>
        <v>8.0000345626220798E-2</v>
      </c>
      <c r="U341" s="133">
        <f t="shared" ca="1" si="241"/>
        <v>0</v>
      </c>
      <c r="V341" s="133">
        <f t="shared" ca="1" si="241"/>
        <v>0</v>
      </c>
      <c r="W341" s="133">
        <f t="shared" ca="1" si="241"/>
        <v>0</v>
      </c>
      <c r="X341" s="133">
        <f t="shared" ca="1" si="241"/>
        <v>0</v>
      </c>
      <c r="Y341" s="133">
        <f t="shared" ca="1" si="241"/>
        <v>0</v>
      </c>
      <c r="Z341" s="133">
        <f t="shared" ca="1" si="241"/>
        <v>0</v>
      </c>
      <c r="AA341" s="133">
        <f t="shared" ca="1" si="241"/>
        <v>0</v>
      </c>
      <c r="AB341" s="133">
        <f t="shared" ca="1" si="241"/>
        <v>0</v>
      </c>
      <c r="AC341" s="133">
        <f t="shared" ca="1" si="241"/>
        <v>0</v>
      </c>
      <c r="AD341" s="133">
        <f t="shared" ca="1" si="241"/>
        <v>0</v>
      </c>
      <c r="AE341" s="133">
        <f t="shared" ca="1" si="241"/>
        <v>0</v>
      </c>
      <c r="AF341" s="133">
        <f t="shared" ca="1" si="241"/>
        <v>0</v>
      </c>
      <c r="AG341" s="133">
        <f t="shared" ca="1" si="241"/>
        <v>0</v>
      </c>
      <c r="AH341" s="133">
        <f t="shared" ca="1" si="241"/>
        <v>0</v>
      </c>
      <c r="AI341" s="133">
        <f t="shared" ca="1" si="241"/>
        <v>0</v>
      </c>
      <c r="AJ341" s="133">
        <f t="shared" ca="1" si="241"/>
        <v>0</v>
      </c>
      <c r="AK341" s="133">
        <f t="shared" ca="1" si="241"/>
        <v>0</v>
      </c>
      <c r="AL341" s="133">
        <f t="shared" ca="1" si="241"/>
        <v>0</v>
      </c>
      <c r="AM341" s="133">
        <f t="shared" ca="1" si="241"/>
        <v>0</v>
      </c>
      <c r="AN341" s="133">
        <f t="shared" ca="1" si="241"/>
        <v>0</v>
      </c>
      <c r="AO341" s="133">
        <f t="shared" ca="1" si="241"/>
        <v>0</v>
      </c>
      <c r="AP341" s="133">
        <f t="shared" ca="1" si="241"/>
        <v>0</v>
      </c>
      <c r="AQ341" s="133">
        <f t="shared" ca="1" si="241"/>
        <v>0</v>
      </c>
      <c r="AR341" s="133">
        <f t="shared" ca="1" si="241"/>
        <v>0</v>
      </c>
      <c r="AS341" s="133">
        <f t="shared" ca="1" si="241"/>
        <v>0</v>
      </c>
      <c r="AT341" s="133">
        <f t="shared" ca="1" si="241"/>
        <v>0</v>
      </c>
      <c r="AU341" s="133">
        <f t="shared" ca="1" si="241"/>
        <v>0</v>
      </c>
      <c r="AV341" s="133">
        <f t="shared" ca="1" si="241"/>
        <v>0</v>
      </c>
      <c r="AW341" s="133">
        <f t="shared" ca="1" si="241"/>
        <v>0</v>
      </c>
      <c r="AX341" s="133">
        <f t="shared" ca="1" si="241"/>
        <v>0</v>
      </c>
      <c r="AY341" s="133">
        <f t="shared" ca="1" si="241"/>
        <v>0</v>
      </c>
      <c r="AZ341" s="133">
        <f t="shared" ca="1" si="241"/>
        <v>0</v>
      </c>
      <c r="BA341" s="133">
        <f t="shared" ca="1" si="241"/>
        <v>0</v>
      </c>
      <c r="BB341" s="133">
        <f t="shared" ca="1" si="241"/>
        <v>0</v>
      </c>
      <c r="BC341" s="133">
        <f t="shared" ca="1" si="241"/>
        <v>0</v>
      </c>
      <c r="BD341" s="133">
        <f t="shared" ca="1" si="241"/>
        <v>0</v>
      </c>
      <c r="BE341" s="133">
        <f t="shared" ca="1" si="241"/>
        <v>0</v>
      </c>
      <c r="BF341" s="133">
        <f t="shared" ca="1" si="241"/>
        <v>0</v>
      </c>
      <c r="BG341" s="133">
        <f t="shared" ca="1" si="241"/>
        <v>0</v>
      </c>
      <c r="BH341" s="133">
        <f t="shared" ca="1" si="241"/>
        <v>0</v>
      </c>
    </row>
    <row r="342" spans="1:60">
      <c r="A342" s="104"/>
      <c r="B342" s="104"/>
      <c r="C342" s="104"/>
      <c r="D342" s="104"/>
      <c r="E342" s="104"/>
      <c r="F342" s="114" t="s">
        <v>132</v>
      </c>
      <c r="G342" s="104"/>
      <c r="H342" s="125"/>
      <c r="I342" s="125"/>
      <c r="J342" s="125"/>
      <c r="K342" s="133">
        <f t="shared" ca="1" si="242"/>
        <v>0</v>
      </c>
      <c r="L342" s="133">
        <f t="shared" ca="1" si="241"/>
        <v>0</v>
      </c>
      <c r="M342" s="133">
        <f t="shared" ca="1" si="241"/>
        <v>0</v>
      </c>
      <c r="N342" s="133">
        <f t="shared" ca="1" si="241"/>
        <v>0</v>
      </c>
      <c r="O342" s="133">
        <f t="shared" ca="1" si="241"/>
        <v>0</v>
      </c>
      <c r="P342" s="133">
        <f t="shared" ca="1" si="241"/>
        <v>0</v>
      </c>
      <c r="Q342" s="133">
        <f t="shared" ca="1" si="241"/>
        <v>0</v>
      </c>
      <c r="R342" s="133">
        <f t="shared" ca="1" si="241"/>
        <v>0</v>
      </c>
      <c r="S342" s="133">
        <f t="shared" ca="1" si="241"/>
        <v>0</v>
      </c>
      <c r="T342" s="133">
        <f t="shared" ca="1" si="241"/>
        <v>0</v>
      </c>
      <c r="U342" s="133">
        <f t="shared" ca="1" si="241"/>
        <v>0</v>
      </c>
      <c r="V342" s="133">
        <f t="shared" ca="1" si="241"/>
        <v>0</v>
      </c>
      <c r="W342" s="133">
        <f t="shared" ca="1" si="241"/>
        <v>0</v>
      </c>
      <c r="X342" s="133">
        <f t="shared" ca="1" si="241"/>
        <v>0</v>
      </c>
      <c r="Y342" s="133">
        <f t="shared" ca="1" si="241"/>
        <v>0</v>
      </c>
      <c r="Z342" s="133">
        <f t="shared" ca="1" si="241"/>
        <v>0</v>
      </c>
      <c r="AA342" s="133">
        <f t="shared" ca="1" si="241"/>
        <v>0</v>
      </c>
      <c r="AB342" s="133">
        <f t="shared" ca="1" si="241"/>
        <v>0</v>
      </c>
      <c r="AC342" s="133">
        <f t="shared" ca="1" si="241"/>
        <v>0</v>
      </c>
      <c r="AD342" s="133">
        <f t="shared" ca="1" si="241"/>
        <v>0</v>
      </c>
      <c r="AE342" s="133">
        <f t="shared" ca="1" si="241"/>
        <v>0</v>
      </c>
      <c r="AF342" s="133">
        <f t="shared" ca="1" si="241"/>
        <v>0</v>
      </c>
      <c r="AG342" s="133">
        <f t="shared" ca="1" si="241"/>
        <v>0</v>
      </c>
      <c r="AH342" s="133">
        <f t="shared" ca="1" si="241"/>
        <v>0</v>
      </c>
      <c r="AI342" s="133">
        <f t="shared" ca="1" si="241"/>
        <v>0</v>
      </c>
      <c r="AJ342" s="133">
        <f t="shared" ca="1" si="241"/>
        <v>0</v>
      </c>
      <c r="AK342" s="133">
        <f t="shared" ca="1" si="241"/>
        <v>0</v>
      </c>
      <c r="AL342" s="133">
        <f t="shared" ca="1" si="241"/>
        <v>0</v>
      </c>
      <c r="AM342" s="133">
        <f t="shared" ca="1" si="241"/>
        <v>0</v>
      </c>
      <c r="AN342" s="133">
        <f t="shared" ca="1" si="241"/>
        <v>0</v>
      </c>
      <c r="AO342" s="133">
        <f t="shared" ca="1" si="241"/>
        <v>0</v>
      </c>
      <c r="AP342" s="133">
        <f t="shared" ca="1" si="241"/>
        <v>0</v>
      </c>
      <c r="AQ342" s="133">
        <f t="shared" ca="1" si="241"/>
        <v>0</v>
      </c>
      <c r="AR342" s="133">
        <f t="shared" ca="1" si="241"/>
        <v>0</v>
      </c>
      <c r="AS342" s="133">
        <f t="shared" ca="1" si="241"/>
        <v>0</v>
      </c>
      <c r="AT342" s="133">
        <f t="shared" ca="1" si="241"/>
        <v>0</v>
      </c>
      <c r="AU342" s="133">
        <f t="shared" ca="1" si="241"/>
        <v>0</v>
      </c>
      <c r="AV342" s="133">
        <f t="shared" ca="1" si="241"/>
        <v>0</v>
      </c>
      <c r="AW342" s="133">
        <f t="shared" ca="1" si="241"/>
        <v>0</v>
      </c>
      <c r="AX342" s="133">
        <f t="shared" ca="1" si="241"/>
        <v>0</v>
      </c>
      <c r="AY342" s="133">
        <f t="shared" ca="1" si="241"/>
        <v>0</v>
      </c>
      <c r="AZ342" s="133">
        <f t="shared" ca="1" si="241"/>
        <v>0</v>
      </c>
      <c r="BA342" s="133">
        <f t="shared" ca="1" si="241"/>
        <v>0</v>
      </c>
      <c r="BB342" s="133">
        <f t="shared" ca="1" si="241"/>
        <v>0</v>
      </c>
      <c r="BC342" s="133">
        <f t="shared" ca="1" si="241"/>
        <v>0</v>
      </c>
      <c r="BD342" s="133">
        <f t="shared" ca="1" si="241"/>
        <v>0</v>
      </c>
      <c r="BE342" s="133">
        <f t="shared" ca="1" si="241"/>
        <v>0</v>
      </c>
      <c r="BF342" s="133">
        <f t="shared" ca="1" si="241"/>
        <v>0</v>
      </c>
      <c r="BG342" s="133">
        <f t="shared" ca="1" si="241"/>
        <v>0</v>
      </c>
      <c r="BH342" s="133">
        <f t="shared" ca="1" si="241"/>
        <v>0</v>
      </c>
    </row>
    <row r="343" spans="1:60">
      <c r="A343" s="104"/>
      <c r="B343" s="104"/>
      <c r="C343" s="104"/>
      <c r="D343" s="104"/>
      <c r="E343" s="104"/>
      <c r="F343" s="114" t="s">
        <v>133</v>
      </c>
      <c r="G343" s="104"/>
      <c r="H343" s="125"/>
      <c r="I343" s="125"/>
      <c r="J343" s="125"/>
      <c r="K343" s="133">
        <f t="shared" ca="1" si="242"/>
        <v>0</v>
      </c>
      <c r="L343" s="133">
        <f t="shared" ca="1" si="241"/>
        <v>0</v>
      </c>
      <c r="M343" s="133">
        <f t="shared" ca="1" si="241"/>
        <v>0</v>
      </c>
      <c r="N343" s="133">
        <f t="shared" ca="1" si="241"/>
        <v>0</v>
      </c>
      <c r="O343" s="133">
        <f t="shared" ca="1" si="241"/>
        <v>0</v>
      </c>
      <c r="P343" s="133">
        <f t="shared" ca="1" si="241"/>
        <v>0</v>
      </c>
      <c r="Q343" s="133">
        <f t="shared" ca="1" si="241"/>
        <v>0</v>
      </c>
      <c r="R343" s="133">
        <f t="shared" ca="1" si="241"/>
        <v>0</v>
      </c>
      <c r="S343" s="133">
        <f t="shared" ca="1" si="241"/>
        <v>0</v>
      </c>
      <c r="T343" s="133">
        <f t="shared" ca="1" si="241"/>
        <v>0</v>
      </c>
      <c r="U343" s="133">
        <f t="shared" ca="1" si="241"/>
        <v>0</v>
      </c>
      <c r="V343" s="133">
        <f t="shared" ca="1" si="241"/>
        <v>0</v>
      </c>
      <c r="W343" s="133">
        <f t="shared" ca="1" si="241"/>
        <v>0</v>
      </c>
      <c r="X343" s="133">
        <f t="shared" ca="1" si="241"/>
        <v>0</v>
      </c>
      <c r="Y343" s="133">
        <f t="shared" ca="1" si="241"/>
        <v>0</v>
      </c>
      <c r="Z343" s="133">
        <f t="shared" ca="1" si="241"/>
        <v>0</v>
      </c>
      <c r="AA343" s="133">
        <f t="shared" ca="1" si="241"/>
        <v>0</v>
      </c>
      <c r="AB343" s="133">
        <f t="shared" ca="1" si="241"/>
        <v>0</v>
      </c>
      <c r="AC343" s="133">
        <f t="shared" ca="1" si="241"/>
        <v>0</v>
      </c>
      <c r="AD343" s="133">
        <f t="shared" ca="1" si="241"/>
        <v>0</v>
      </c>
      <c r="AE343" s="133">
        <f t="shared" ca="1" si="241"/>
        <v>0</v>
      </c>
      <c r="AF343" s="133">
        <f t="shared" ca="1" si="241"/>
        <v>0</v>
      </c>
      <c r="AG343" s="133">
        <f t="shared" ca="1" si="241"/>
        <v>0</v>
      </c>
      <c r="AH343" s="133">
        <f t="shared" ca="1" si="241"/>
        <v>0</v>
      </c>
      <c r="AI343" s="133">
        <f t="shared" ca="1" si="241"/>
        <v>0</v>
      </c>
      <c r="AJ343" s="133">
        <f t="shared" ca="1" si="241"/>
        <v>0</v>
      </c>
      <c r="AK343" s="133">
        <f t="shared" ref="AK343:BH347" ca="1" si="243">IFERROR(AK330/AK$324,0)</f>
        <v>0</v>
      </c>
      <c r="AL343" s="133">
        <f t="shared" ca="1" si="243"/>
        <v>0</v>
      </c>
      <c r="AM343" s="133">
        <f t="shared" ca="1" si="243"/>
        <v>0</v>
      </c>
      <c r="AN343" s="133">
        <f t="shared" ca="1" si="243"/>
        <v>0</v>
      </c>
      <c r="AO343" s="133">
        <f t="shared" ca="1" si="243"/>
        <v>0</v>
      </c>
      <c r="AP343" s="133">
        <f t="shared" ca="1" si="243"/>
        <v>0</v>
      </c>
      <c r="AQ343" s="133">
        <f t="shared" ca="1" si="243"/>
        <v>0</v>
      </c>
      <c r="AR343" s="133">
        <f t="shared" ca="1" si="243"/>
        <v>0</v>
      </c>
      <c r="AS343" s="133">
        <f t="shared" ca="1" si="243"/>
        <v>0</v>
      </c>
      <c r="AT343" s="133">
        <f t="shared" ca="1" si="243"/>
        <v>0</v>
      </c>
      <c r="AU343" s="133">
        <f t="shared" ca="1" si="243"/>
        <v>0</v>
      </c>
      <c r="AV343" s="133">
        <f t="shared" ca="1" si="243"/>
        <v>0</v>
      </c>
      <c r="AW343" s="133">
        <f t="shared" ca="1" si="243"/>
        <v>0</v>
      </c>
      <c r="AX343" s="133">
        <f t="shared" ca="1" si="243"/>
        <v>0</v>
      </c>
      <c r="AY343" s="133">
        <f t="shared" ca="1" si="243"/>
        <v>0</v>
      </c>
      <c r="AZ343" s="133">
        <f t="shared" ca="1" si="243"/>
        <v>0</v>
      </c>
      <c r="BA343" s="133">
        <f t="shared" ca="1" si="243"/>
        <v>0</v>
      </c>
      <c r="BB343" s="133">
        <f t="shared" ca="1" si="243"/>
        <v>0</v>
      </c>
      <c r="BC343" s="133">
        <f t="shared" ca="1" si="243"/>
        <v>0</v>
      </c>
      <c r="BD343" s="133">
        <f t="shared" ca="1" si="243"/>
        <v>0</v>
      </c>
      <c r="BE343" s="133">
        <f t="shared" ca="1" si="243"/>
        <v>0</v>
      </c>
      <c r="BF343" s="133">
        <f t="shared" ca="1" si="243"/>
        <v>0</v>
      </c>
      <c r="BG343" s="133">
        <f t="shared" ca="1" si="243"/>
        <v>0</v>
      </c>
      <c r="BH343" s="133">
        <f t="shared" ca="1" si="243"/>
        <v>0</v>
      </c>
    </row>
    <row r="344" spans="1:60">
      <c r="A344" s="104"/>
      <c r="B344" s="104"/>
      <c r="C344" s="104"/>
      <c r="D344" s="104"/>
      <c r="E344" s="104"/>
      <c r="F344" s="114" t="s">
        <v>126</v>
      </c>
      <c r="G344" s="104"/>
      <c r="H344" s="125"/>
      <c r="I344" s="125"/>
      <c r="J344" s="125"/>
      <c r="K344" s="133">
        <f t="shared" ca="1" si="242"/>
        <v>0</v>
      </c>
      <c r="L344" s="133">
        <f t="shared" ca="1" si="242"/>
        <v>0</v>
      </c>
      <c r="M344" s="133">
        <f t="shared" ca="1" si="242"/>
        <v>0</v>
      </c>
      <c r="N344" s="133">
        <f t="shared" ca="1" si="242"/>
        <v>0</v>
      </c>
      <c r="O344" s="133">
        <f t="shared" ca="1" si="242"/>
        <v>0</v>
      </c>
      <c r="P344" s="133">
        <f t="shared" ca="1" si="242"/>
        <v>0</v>
      </c>
      <c r="Q344" s="133">
        <f t="shared" ca="1" si="242"/>
        <v>0</v>
      </c>
      <c r="R344" s="133">
        <f t="shared" ca="1" si="242"/>
        <v>0</v>
      </c>
      <c r="S344" s="133">
        <f t="shared" ca="1" si="242"/>
        <v>0</v>
      </c>
      <c r="T344" s="133">
        <f t="shared" ca="1" si="242"/>
        <v>0</v>
      </c>
      <c r="U344" s="133">
        <f t="shared" ca="1" si="242"/>
        <v>0</v>
      </c>
      <c r="V344" s="133">
        <f t="shared" ca="1" si="242"/>
        <v>0</v>
      </c>
      <c r="W344" s="133">
        <f t="shared" ca="1" si="242"/>
        <v>0</v>
      </c>
      <c r="X344" s="133">
        <f t="shared" ca="1" si="242"/>
        <v>0</v>
      </c>
      <c r="Y344" s="133">
        <f t="shared" ca="1" si="242"/>
        <v>0</v>
      </c>
      <c r="Z344" s="133">
        <f t="shared" ca="1" si="242"/>
        <v>0</v>
      </c>
      <c r="AA344" s="133">
        <f t="shared" ref="L344:BG347" ca="1" si="244">IFERROR(AA331/AA$324,0)</f>
        <v>0</v>
      </c>
      <c r="AB344" s="133">
        <f t="shared" ca="1" si="244"/>
        <v>0</v>
      </c>
      <c r="AC344" s="133">
        <f t="shared" ca="1" si="244"/>
        <v>0</v>
      </c>
      <c r="AD344" s="133">
        <f t="shared" ca="1" si="244"/>
        <v>0</v>
      </c>
      <c r="AE344" s="133">
        <f t="shared" ca="1" si="244"/>
        <v>0</v>
      </c>
      <c r="AF344" s="133">
        <f t="shared" ca="1" si="244"/>
        <v>0</v>
      </c>
      <c r="AG344" s="133">
        <f t="shared" ca="1" si="244"/>
        <v>0</v>
      </c>
      <c r="AH344" s="133">
        <f t="shared" ca="1" si="244"/>
        <v>0</v>
      </c>
      <c r="AI344" s="133">
        <f t="shared" ca="1" si="244"/>
        <v>0</v>
      </c>
      <c r="AJ344" s="133">
        <f t="shared" ca="1" si="244"/>
        <v>0</v>
      </c>
      <c r="AK344" s="133">
        <f t="shared" ca="1" si="244"/>
        <v>0</v>
      </c>
      <c r="AL344" s="133">
        <f t="shared" ca="1" si="244"/>
        <v>0</v>
      </c>
      <c r="AM344" s="133">
        <f t="shared" ca="1" si="244"/>
        <v>0</v>
      </c>
      <c r="AN344" s="133">
        <f t="shared" ca="1" si="244"/>
        <v>0</v>
      </c>
      <c r="AO344" s="133">
        <f t="shared" ca="1" si="244"/>
        <v>0</v>
      </c>
      <c r="AP344" s="133">
        <f t="shared" ca="1" si="244"/>
        <v>0</v>
      </c>
      <c r="AQ344" s="133">
        <f t="shared" ca="1" si="244"/>
        <v>0</v>
      </c>
      <c r="AR344" s="133">
        <f t="shared" ca="1" si="244"/>
        <v>0</v>
      </c>
      <c r="AS344" s="133">
        <f t="shared" ca="1" si="244"/>
        <v>0</v>
      </c>
      <c r="AT344" s="133">
        <f t="shared" ca="1" si="244"/>
        <v>0</v>
      </c>
      <c r="AU344" s="133">
        <f t="shared" ca="1" si="244"/>
        <v>0</v>
      </c>
      <c r="AV344" s="133">
        <f t="shared" ca="1" si="244"/>
        <v>0</v>
      </c>
      <c r="AW344" s="133">
        <f t="shared" ca="1" si="244"/>
        <v>0</v>
      </c>
      <c r="AX344" s="133">
        <f t="shared" ca="1" si="244"/>
        <v>0</v>
      </c>
      <c r="AY344" s="133">
        <f t="shared" ca="1" si="244"/>
        <v>0</v>
      </c>
      <c r="AZ344" s="133">
        <f t="shared" ca="1" si="244"/>
        <v>0</v>
      </c>
      <c r="BA344" s="133">
        <f t="shared" ca="1" si="244"/>
        <v>0</v>
      </c>
      <c r="BB344" s="133">
        <f t="shared" ca="1" si="244"/>
        <v>0</v>
      </c>
      <c r="BC344" s="133">
        <f t="shared" ca="1" si="244"/>
        <v>0</v>
      </c>
      <c r="BD344" s="133">
        <f t="shared" ca="1" si="244"/>
        <v>0</v>
      </c>
      <c r="BE344" s="133">
        <f t="shared" ca="1" si="244"/>
        <v>0</v>
      </c>
      <c r="BF344" s="133">
        <f t="shared" ca="1" si="244"/>
        <v>0</v>
      </c>
      <c r="BG344" s="133">
        <f t="shared" ca="1" si="244"/>
        <v>0</v>
      </c>
      <c r="BH344" s="133">
        <f t="shared" ca="1" si="243"/>
        <v>0</v>
      </c>
    </row>
    <row r="345" spans="1:60">
      <c r="A345" s="104"/>
      <c r="B345" s="104"/>
      <c r="C345" s="104"/>
      <c r="D345" s="104"/>
      <c r="E345" s="104"/>
      <c r="F345" s="114" t="s">
        <v>141</v>
      </c>
      <c r="G345" s="104"/>
      <c r="H345" s="125"/>
      <c r="I345" s="125"/>
      <c r="J345" s="125"/>
      <c r="K345" s="133">
        <f t="shared" ca="1" si="242"/>
        <v>1.5793726396425973E-2</v>
      </c>
      <c r="L345" s="133">
        <f t="shared" ca="1" si="244"/>
        <v>1.6687843442137557E-2</v>
      </c>
      <c r="M345" s="133">
        <f t="shared" ca="1" si="244"/>
        <v>1.6687843442137557E-2</v>
      </c>
      <c r="N345" s="133">
        <f t="shared" ca="1" si="244"/>
        <v>0.14104170072577743</v>
      </c>
      <c r="O345" s="133">
        <f t="shared" ca="1" si="244"/>
        <v>0.14104170072577743</v>
      </c>
      <c r="P345" s="133">
        <f t="shared" ca="1" si="244"/>
        <v>0.14104170072577743</v>
      </c>
      <c r="Q345" s="133">
        <f t="shared" ca="1" si="244"/>
        <v>0.14104170072577743</v>
      </c>
      <c r="R345" s="133">
        <f t="shared" ca="1" si="244"/>
        <v>0.14104170072577743</v>
      </c>
      <c r="S345" s="133">
        <f t="shared" ca="1" si="244"/>
        <v>0.14104170072577743</v>
      </c>
      <c r="T345" s="133">
        <f t="shared" ca="1" si="244"/>
        <v>0.14104170072577743</v>
      </c>
      <c r="U345" s="133">
        <f t="shared" ca="1" si="244"/>
        <v>0.15330625403525938</v>
      </c>
      <c r="V345" s="133">
        <f t="shared" ca="1" si="244"/>
        <v>0.15330625403525938</v>
      </c>
      <c r="W345" s="133">
        <f t="shared" ca="1" si="244"/>
        <v>0.15330625403525938</v>
      </c>
      <c r="X345" s="133">
        <f t="shared" ca="1" si="244"/>
        <v>0.15330625403525938</v>
      </c>
      <c r="Y345" s="133">
        <f t="shared" ca="1" si="244"/>
        <v>0.15330625403525938</v>
      </c>
      <c r="Z345" s="133">
        <f t="shared" ca="1" si="244"/>
        <v>0.15330625403525938</v>
      </c>
      <c r="AA345" s="133">
        <f t="shared" ca="1" si="244"/>
        <v>0.15330625403525938</v>
      </c>
      <c r="AB345" s="133">
        <f t="shared" ca="1" si="244"/>
        <v>0.15330625403525938</v>
      </c>
      <c r="AC345" s="133">
        <f t="shared" ca="1" si="244"/>
        <v>0.15330625403525938</v>
      </c>
      <c r="AD345" s="133">
        <f t="shared" ca="1" si="244"/>
        <v>0.15330625403525938</v>
      </c>
      <c r="AE345" s="133">
        <f t="shared" ca="1" si="244"/>
        <v>0</v>
      </c>
      <c r="AF345" s="133">
        <f t="shared" ca="1" si="244"/>
        <v>0</v>
      </c>
      <c r="AG345" s="133">
        <f t="shared" ca="1" si="244"/>
        <v>0</v>
      </c>
      <c r="AH345" s="133">
        <f t="shared" ca="1" si="244"/>
        <v>0</v>
      </c>
      <c r="AI345" s="133">
        <f t="shared" ca="1" si="244"/>
        <v>0</v>
      </c>
      <c r="AJ345" s="133">
        <f t="shared" ca="1" si="244"/>
        <v>0</v>
      </c>
      <c r="AK345" s="133">
        <f t="shared" ca="1" si="244"/>
        <v>0</v>
      </c>
      <c r="AL345" s="133">
        <f t="shared" ca="1" si="244"/>
        <v>0</v>
      </c>
      <c r="AM345" s="133">
        <f t="shared" ca="1" si="244"/>
        <v>0</v>
      </c>
      <c r="AN345" s="133">
        <f t="shared" ca="1" si="244"/>
        <v>0</v>
      </c>
      <c r="AO345" s="133">
        <f t="shared" ca="1" si="244"/>
        <v>0</v>
      </c>
      <c r="AP345" s="133">
        <f t="shared" ca="1" si="244"/>
        <v>0</v>
      </c>
      <c r="AQ345" s="133">
        <f t="shared" ca="1" si="244"/>
        <v>0</v>
      </c>
      <c r="AR345" s="133">
        <f t="shared" ca="1" si="244"/>
        <v>0</v>
      </c>
      <c r="AS345" s="133">
        <f t="shared" ca="1" si="244"/>
        <v>0</v>
      </c>
      <c r="AT345" s="133">
        <f t="shared" ca="1" si="244"/>
        <v>0</v>
      </c>
      <c r="AU345" s="133">
        <f t="shared" ca="1" si="244"/>
        <v>0</v>
      </c>
      <c r="AV345" s="133">
        <f t="shared" ca="1" si="244"/>
        <v>0</v>
      </c>
      <c r="AW345" s="133">
        <f t="shared" ca="1" si="244"/>
        <v>0</v>
      </c>
      <c r="AX345" s="133">
        <f t="shared" ca="1" si="244"/>
        <v>0</v>
      </c>
      <c r="AY345" s="133">
        <f t="shared" ca="1" si="244"/>
        <v>0</v>
      </c>
      <c r="AZ345" s="133">
        <f t="shared" ca="1" si="244"/>
        <v>0</v>
      </c>
      <c r="BA345" s="133">
        <f t="shared" ca="1" si="244"/>
        <v>0</v>
      </c>
      <c r="BB345" s="133">
        <f t="shared" ca="1" si="244"/>
        <v>0</v>
      </c>
      <c r="BC345" s="133">
        <f t="shared" ca="1" si="244"/>
        <v>0</v>
      </c>
      <c r="BD345" s="133">
        <f t="shared" ca="1" si="244"/>
        <v>0</v>
      </c>
      <c r="BE345" s="133">
        <f t="shared" ca="1" si="244"/>
        <v>0</v>
      </c>
      <c r="BF345" s="133">
        <f t="shared" ca="1" si="244"/>
        <v>0</v>
      </c>
      <c r="BG345" s="133">
        <f t="shared" ca="1" si="244"/>
        <v>0</v>
      </c>
      <c r="BH345" s="133">
        <f t="shared" ca="1" si="243"/>
        <v>0</v>
      </c>
    </row>
    <row r="346" spans="1:60">
      <c r="A346" s="104"/>
      <c r="B346" s="104"/>
      <c r="C346" s="104"/>
      <c r="D346" s="104"/>
      <c r="E346" s="104"/>
      <c r="F346" s="114" t="s">
        <v>8</v>
      </c>
      <c r="G346" s="104"/>
      <c r="H346" s="125"/>
      <c r="I346" s="125"/>
      <c r="J346" s="125"/>
      <c r="K346" s="133">
        <f t="shared" ca="1" si="242"/>
        <v>0</v>
      </c>
      <c r="L346" s="133">
        <f t="shared" ca="1" si="244"/>
        <v>0</v>
      </c>
      <c r="M346" s="133">
        <f t="shared" ca="1" si="244"/>
        <v>0</v>
      </c>
      <c r="N346" s="133">
        <f t="shared" ca="1" si="244"/>
        <v>0</v>
      </c>
      <c r="O346" s="133">
        <f t="shared" ca="1" si="244"/>
        <v>0</v>
      </c>
      <c r="P346" s="133">
        <f t="shared" ca="1" si="244"/>
        <v>0</v>
      </c>
      <c r="Q346" s="133">
        <f t="shared" ca="1" si="244"/>
        <v>0</v>
      </c>
      <c r="R346" s="133">
        <f t="shared" ca="1" si="244"/>
        <v>0</v>
      </c>
      <c r="S346" s="133">
        <f t="shared" ca="1" si="244"/>
        <v>0</v>
      </c>
      <c r="T346" s="133">
        <f t="shared" ca="1" si="244"/>
        <v>0</v>
      </c>
      <c r="U346" s="133">
        <f t="shared" ca="1" si="244"/>
        <v>0</v>
      </c>
      <c r="V346" s="133">
        <f t="shared" ca="1" si="244"/>
        <v>0</v>
      </c>
      <c r="W346" s="133">
        <f t="shared" ca="1" si="244"/>
        <v>0</v>
      </c>
      <c r="X346" s="133">
        <f t="shared" ca="1" si="244"/>
        <v>0</v>
      </c>
      <c r="Y346" s="133">
        <f t="shared" ca="1" si="244"/>
        <v>0</v>
      </c>
      <c r="Z346" s="133">
        <f t="shared" ca="1" si="244"/>
        <v>0</v>
      </c>
      <c r="AA346" s="133">
        <f t="shared" ca="1" si="244"/>
        <v>0</v>
      </c>
      <c r="AB346" s="133">
        <f t="shared" ca="1" si="244"/>
        <v>0</v>
      </c>
      <c r="AC346" s="133">
        <f t="shared" ca="1" si="244"/>
        <v>0</v>
      </c>
      <c r="AD346" s="133">
        <f t="shared" ca="1" si="244"/>
        <v>0</v>
      </c>
      <c r="AE346" s="133">
        <f t="shared" ca="1" si="244"/>
        <v>0</v>
      </c>
      <c r="AF346" s="133">
        <f t="shared" ca="1" si="244"/>
        <v>0</v>
      </c>
      <c r="AG346" s="133">
        <f t="shared" ca="1" si="244"/>
        <v>0</v>
      </c>
      <c r="AH346" s="133">
        <f t="shared" ca="1" si="244"/>
        <v>0</v>
      </c>
      <c r="AI346" s="133">
        <f t="shared" ca="1" si="244"/>
        <v>0</v>
      </c>
      <c r="AJ346" s="133">
        <f t="shared" ca="1" si="244"/>
        <v>0</v>
      </c>
      <c r="AK346" s="133">
        <f t="shared" ca="1" si="244"/>
        <v>0</v>
      </c>
      <c r="AL346" s="133">
        <f t="shared" ca="1" si="244"/>
        <v>0</v>
      </c>
      <c r="AM346" s="133">
        <f t="shared" ca="1" si="244"/>
        <v>0</v>
      </c>
      <c r="AN346" s="133">
        <f t="shared" ca="1" si="244"/>
        <v>0</v>
      </c>
      <c r="AO346" s="133">
        <f t="shared" ca="1" si="244"/>
        <v>0</v>
      </c>
      <c r="AP346" s="133">
        <f t="shared" ca="1" si="244"/>
        <v>0</v>
      </c>
      <c r="AQ346" s="133">
        <f t="shared" ca="1" si="244"/>
        <v>0</v>
      </c>
      <c r="AR346" s="133">
        <f t="shared" ca="1" si="244"/>
        <v>0</v>
      </c>
      <c r="AS346" s="133">
        <f t="shared" ca="1" si="244"/>
        <v>0</v>
      </c>
      <c r="AT346" s="133">
        <f t="shared" ca="1" si="244"/>
        <v>0</v>
      </c>
      <c r="AU346" s="133">
        <f t="shared" ca="1" si="244"/>
        <v>0</v>
      </c>
      <c r="AV346" s="133">
        <f t="shared" ca="1" si="244"/>
        <v>0</v>
      </c>
      <c r="AW346" s="133">
        <f t="shared" ca="1" si="244"/>
        <v>0</v>
      </c>
      <c r="AX346" s="133">
        <f t="shared" ca="1" si="244"/>
        <v>0</v>
      </c>
      <c r="AY346" s="133">
        <f t="shared" ca="1" si="244"/>
        <v>0</v>
      </c>
      <c r="AZ346" s="133">
        <f t="shared" ca="1" si="244"/>
        <v>0</v>
      </c>
      <c r="BA346" s="133">
        <f t="shared" ca="1" si="244"/>
        <v>0</v>
      </c>
      <c r="BB346" s="133">
        <f t="shared" ca="1" si="244"/>
        <v>0</v>
      </c>
      <c r="BC346" s="133">
        <f t="shared" ca="1" si="244"/>
        <v>0</v>
      </c>
      <c r="BD346" s="133">
        <f t="shared" ca="1" si="244"/>
        <v>0</v>
      </c>
      <c r="BE346" s="133">
        <f t="shared" ca="1" si="244"/>
        <v>0</v>
      </c>
      <c r="BF346" s="133">
        <f t="shared" ca="1" si="244"/>
        <v>0</v>
      </c>
      <c r="BG346" s="133">
        <f t="shared" ca="1" si="244"/>
        <v>0</v>
      </c>
      <c r="BH346" s="133">
        <f t="shared" ca="1" si="243"/>
        <v>0</v>
      </c>
    </row>
    <row r="347" spans="1:60">
      <c r="A347" s="104"/>
      <c r="B347" s="104"/>
      <c r="C347" s="104"/>
      <c r="D347" s="104"/>
      <c r="E347" s="104"/>
      <c r="F347" s="114" t="s">
        <v>198</v>
      </c>
      <c r="G347" s="104"/>
      <c r="H347" s="125"/>
      <c r="I347" s="125"/>
      <c r="J347" s="125"/>
      <c r="K347" s="133">
        <f ca="1">IFERROR(K334/K$324,0)</f>
        <v>0.93325611490089577</v>
      </c>
      <c r="L347" s="133">
        <f t="shared" ca="1" si="244"/>
        <v>0.92947759906073102</v>
      </c>
      <c r="M347" s="133">
        <f t="shared" ca="1" si="244"/>
        <v>0.92947759906073102</v>
      </c>
      <c r="N347" s="133">
        <f t="shared" ca="1" si="244"/>
        <v>0.7789579536480018</v>
      </c>
      <c r="O347" s="133">
        <f t="shared" ca="1" si="244"/>
        <v>0.7789579536480018</v>
      </c>
      <c r="P347" s="133">
        <f t="shared" ca="1" si="244"/>
        <v>0.7789579536480018</v>
      </c>
      <c r="Q347" s="133">
        <f t="shared" ca="1" si="244"/>
        <v>0.7789579536480018</v>
      </c>
      <c r="R347" s="133">
        <f t="shared" ca="1" si="244"/>
        <v>0.7789579536480018</v>
      </c>
      <c r="S347" s="133">
        <f t="shared" ca="1" si="244"/>
        <v>0.7789579536480018</v>
      </c>
      <c r="T347" s="133">
        <f t="shared" ca="1" si="244"/>
        <v>0.7789579536480018</v>
      </c>
      <c r="U347" s="133">
        <f t="shared" ca="1" si="244"/>
        <v>0.84669374596474056</v>
      </c>
      <c r="V347" s="133">
        <f t="shared" ca="1" si="244"/>
        <v>0.84669374596474056</v>
      </c>
      <c r="W347" s="133">
        <f t="shared" ca="1" si="244"/>
        <v>0.84669374596474056</v>
      </c>
      <c r="X347" s="133">
        <f t="shared" ca="1" si="244"/>
        <v>0.84669374596474056</v>
      </c>
      <c r="Y347" s="133">
        <f t="shared" ca="1" si="244"/>
        <v>0.84669374596474056</v>
      </c>
      <c r="Z347" s="133">
        <f t="shared" ca="1" si="244"/>
        <v>0.84669374596474056</v>
      </c>
      <c r="AA347" s="133">
        <f t="shared" ca="1" si="244"/>
        <v>0.84669374596474056</v>
      </c>
      <c r="AB347" s="133">
        <f t="shared" ca="1" si="244"/>
        <v>0.84669374596474056</v>
      </c>
      <c r="AC347" s="133">
        <f t="shared" ca="1" si="244"/>
        <v>0.84669374596474056</v>
      </c>
      <c r="AD347" s="133">
        <f t="shared" ca="1" si="244"/>
        <v>0.84669374596474056</v>
      </c>
      <c r="AE347" s="133">
        <f t="shared" ca="1" si="244"/>
        <v>0</v>
      </c>
      <c r="AF347" s="133">
        <f t="shared" ca="1" si="244"/>
        <v>0</v>
      </c>
      <c r="AG347" s="133">
        <f t="shared" ca="1" si="244"/>
        <v>0</v>
      </c>
      <c r="AH347" s="133">
        <f t="shared" ca="1" si="244"/>
        <v>0</v>
      </c>
      <c r="AI347" s="133">
        <f t="shared" ca="1" si="244"/>
        <v>0</v>
      </c>
      <c r="AJ347" s="133">
        <f t="shared" ca="1" si="244"/>
        <v>0</v>
      </c>
      <c r="AK347" s="133">
        <f t="shared" ca="1" si="244"/>
        <v>0</v>
      </c>
      <c r="AL347" s="133">
        <f t="shared" ca="1" si="244"/>
        <v>0</v>
      </c>
      <c r="AM347" s="133">
        <f t="shared" ca="1" si="244"/>
        <v>0</v>
      </c>
      <c r="AN347" s="133">
        <f t="shared" ca="1" si="244"/>
        <v>0</v>
      </c>
      <c r="AO347" s="133">
        <f t="shared" ca="1" si="244"/>
        <v>0</v>
      </c>
      <c r="AP347" s="133">
        <f t="shared" ca="1" si="244"/>
        <v>0</v>
      </c>
      <c r="AQ347" s="133">
        <f t="shared" ca="1" si="244"/>
        <v>0</v>
      </c>
      <c r="AR347" s="133">
        <f t="shared" ca="1" si="244"/>
        <v>0</v>
      </c>
      <c r="AS347" s="133">
        <f t="shared" ca="1" si="244"/>
        <v>0</v>
      </c>
      <c r="AT347" s="133">
        <f t="shared" ca="1" si="244"/>
        <v>0</v>
      </c>
      <c r="AU347" s="133">
        <f t="shared" ca="1" si="244"/>
        <v>0</v>
      </c>
      <c r="AV347" s="133">
        <f t="shared" ca="1" si="244"/>
        <v>0</v>
      </c>
      <c r="AW347" s="133">
        <f t="shared" ca="1" si="244"/>
        <v>0</v>
      </c>
      <c r="AX347" s="133">
        <f t="shared" ca="1" si="244"/>
        <v>0</v>
      </c>
      <c r="AY347" s="133">
        <f t="shared" ca="1" si="244"/>
        <v>0</v>
      </c>
      <c r="AZ347" s="133">
        <f t="shared" ca="1" si="244"/>
        <v>0</v>
      </c>
      <c r="BA347" s="133">
        <f t="shared" ca="1" si="244"/>
        <v>0</v>
      </c>
      <c r="BB347" s="133">
        <f t="shared" ca="1" si="244"/>
        <v>0</v>
      </c>
      <c r="BC347" s="133">
        <f t="shared" ca="1" si="244"/>
        <v>0</v>
      </c>
      <c r="BD347" s="133">
        <f t="shared" ca="1" si="244"/>
        <v>0</v>
      </c>
      <c r="BE347" s="133">
        <f t="shared" ca="1" si="244"/>
        <v>0</v>
      </c>
      <c r="BF347" s="133">
        <f t="shared" ca="1" si="244"/>
        <v>0</v>
      </c>
      <c r="BG347" s="133">
        <f t="shared" ca="1" si="244"/>
        <v>0</v>
      </c>
      <c r="BH347" s="133">
        <f t="shared" ca="1" si="243"/>
        <v>0</v>
      </c>
    </row>
    <row r="348" spans="1:60">
      <c r="A348" s="104"/>
      <c r="B348" s="104"/>
      <c r="C348" s="104"/>
      <c r="D348" s="104"/>
      <c r="E348" s="104"/>
      <c r="F348" s="104"/>
      <c r="G348" s="104"/>
      <c r="H348" s="125"/>
      <c r="I348" s="125"/>
      <c r="J348" s="125"/>
      <c r="K348" s="125"/>
      <c r="L348" s="125"/>
      <c r="M348" s="125"/>
      <c r="N348" s="125"/>
      <c r="O348" s="125"/>
      <c r="P348" s="125"/>
      <c r="Q348" s="125"/>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row>
    <row r="349" spans="1:60">
      <c r="A349" s="104"/>
      <c r="B349" s="104"/>
      <c r="C349" s="104"/>
      <c r="D349" s="104"/>
      <c r="E349" s="124" t="s">
        <v>458</v>
      </c>
      <c r="F349" s="115" t="s">
        <v>192</v>
      </c>
      <c r="G349" s="104"/>
      <c r="H349" s="125"/>
      <c r="I349" s="125"/>
      <c r="J349" s="125"/>
      <c r="K349" s="133"/>
      <c r="L349" s="125"/>
      <c r="M349" s="125"/>
      <c r="N349" s="125"/>
      <c r="O349" s="125"/>
      <c r="P349" s="125"/>
      <c r="Q349" s="125"/>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row>
    <row r="350" spans="1:60">
      <c r="A350" s="104"/>
      <c r="B350" s="104"/>
      <c r="C350" s="104"/>
      <c r="D350" s="104"/>
      <c r="E350" s="104"/>
      <c r="F350" s="114" t="s">
        <v>127</v>
      </c>
      <c r="G350" s="104"/>
      <c r="H350" s="125"/>
      <c r="I350" s="125"/>
      <c r="J350" s="125"/>
      <c r="K350" s="125">
        <f t="shared" ref="K350:AP350" ca="1" si="245">SUMPRODUCT(OFFSET(K$7,0,0,K$2-$K$2+1,1),N(OFFSET(OFFSET(K338,0,0,1,-1*(K$2-$K$2+1)),0,K$2-$K$2+1-ROW(OFFSET($A$1,0,0,K$2-$K$2+1,1)),1,1)))</f>
        <v>0</v>
      </c>
      <c r="L350" s="125">
        <f t="shared" ca="1" si="245"/>
        <v>0</v>
      </c>
      <c r="M350" s="125">
        <f t="shared" ca="1" si="245"/>
        <v>0</v>
      </c>
      <c r="N350" s="125">
        <f t="shared" ca="1" si="245"/>
        <v>0</v>
      </c>
      <c r="O350" s="125">
        <f t="shared" ca="1" si="245"/>
        <v>0</v>
      </c>
      <c r="P350" s="125">
        <f t="shared" ca="1" si="245"/>
        <v>0</v>
      </c>
      <c r="Q350" s="125">
        <f t="shared" ca="1" si="245"/>
        <v>0</v>
      </c>
      <c r="R350" s="125">
        <f t="shared" ca="1" si="245"/>
        <v>0</v>
      </c>
      <c r="S350" s="125">
        <f t="shared" ca="1" si="245"/>
        <v>0</v>
      </c>
      <c r="T350" s="125">
        <f t="shared" ca="1" si="245"/>
        <v>0</v>
      </c>
      <c r="U350" s="125">
        <f t="shared" ca="1" si="245"/>
        <v>0</v>
      </c>
      <c r="V350" s="125">
        <f t="shared" ca="1" si="245"/>
        <v>0</v>
      </c>
      <c r="W350" s="125">
        <f t="shared" ca="1" si="245"/>
        <v>0</v>
      </c>
      <c r="X350" s="125">
        <f t="shared" ca="1" si="245"/>
        <v>0</v>
      </c>
      <c r="Y350" s="125">
        <f t="shared" ca="1" si="245"/>
        <v>0</v>
      </c>
      <c r="Z350" s="125">
        <f t="shared" ca="1" si="245"/>
        <v>0</v>
      </c>
      <c r="AA350" s="125">
        <f t="shared" ca="1" si="245"/>
        <v>0</v>
      </c>
      <c r="AB350" s="125">
        <f t="shared" ca="1" si="245"/>
        <v>0</v>
      </c>
      <c r="AC350" s="125">
        <f t="shared" ca="1" si="245"/>
        <v>0</v>
      </c>
      <c r="AD350" s="125">
        <f t="shared" ca="1" si="245"/>
        <v>0</v>
      </c>
      <c r="AE350" s="125">
        <f t="shared" ca="1" si="245"/>
        <v>0</v>
      </c>
      <c r="AF350" s="125">
        <f t="shared" ca="1" si="245"/>
        <v>0</v>
      </c>
      <c r="AG350" s="125">
        <f t="shared" ca="1" si="245"/>
        <v>0</v>
      </c>
      <c r="AH350" s="125">
        <f t="shared" ca="1" si="245"/>
        <v>0</v>
      </c>
      <c r="AI350" s="125">
        <f t="shared" ca="1" si="245"/>
        <v>0</v>
      </c>
      <c r="AJ350" s="125">
        <f t="shared" ca="1" si="245"/>
        <v>0</v>
      </c>
      <c r="AK350" s="125">
        <f t="shared" ca="1" si="245"/>
        <v>0</v>
      </c>
      <c r="AL350" s="125">
        <f t="shared" ca="1" si="245"/>
        <v>0</v>
      </c>
      <c r="AM350" s="125">
        <f t="shared" ca="1" si="245"/>
        <v>0</v>
      </c>
      <c r="AN350" s="125">
        <f t="shared" ca="1" si="245"/>
        <v>0</v>
      </c>
      <c r="AO350" s="125">
        <f t="shared" ca="1" si="245"/>
        <v>0</v>
      </c>
      <c r="AP350" s="125">
        <f t="shared" ca="1" si="245"/>
        <v>0</v>
      </c>
      <c r="AQ350" s="125">
        <f t="shared" ref="AQ350:BH350" ca="1" si="246">SUMPRODUCT(OFFSET(AQ$7,0,0,AQ$2-$K$2+1,1),N(OFFSET(OFFSET(AQ338,0,0,1,-1*(AQ$2-$K$2+1)),0,AQ$2-$K$2+1-ROW(OFFSET($A$1,0,0,AQ$2-$K$2+1,1)),1,1)))</f>
        <v>0</v>
      </c>
      <c r="AR350" s="125">
        <f t="shared" ca="1" si="246"/>
        <v>0</v>
      </c>
      <c r="AS350" s="125">
        <f t="shared" ca="1" si="246"/>
        <v>0</v>
      </c>
      <c r="AT350" s="125">
        <f t="shared" ca="1" si="246"/>
        <v>0</v>
      </c>
      <c r="AU350" s="125">
        <f t="shared" ca="1" si="246"/>
        <v>0</v>
      </c>
      <c r="AV350" s="125">
        <f t="shared" ca="1" si="246"/>
        <v>0</v>
      </c>
      <c r="AW350" s="125">
        <f t="shared" ca="1" si="246"/>
        <v>0</v>
      </c>
      <c r="AX350" s="125">
        <f t="shared" ca="1" si="246"/>
        <v>0</v>
      </c>
      <c r="AY350" s="125">
        <f t="shared" ca="1" si="246"/>
        <v>0</v>
      </c>
      <c r="AZ350" s="125">
        <f t="shared" ca="1" si="246"/>
        <v>0</v>
      </c>
      <c r="BA350" s="125">
        <f t="shared" ca="1" si="246"/>
        <v>0</v>
      </c>
      <c r="BB350" s="125">
        <f t="shared" ca="1" si="246"/>
        <v>0</v>
      </c>
      <c r="BC350" s="125">
        <f t="shared" ca="1" si="246"/>
        <v>0</v>
      </c>
      <c r="BD350" s="125">
        <f t="shared" ca="1" si="246"/>
        <v>0</v>
      </c>
      <c r="BE350" s="125">
        <f t="shared" ca="1" si="246"/>
        <v>0</v>
      </c>
      <c r="BF350" s="125">
        <f t="shared" ca="1" si="246"/>
        <v>0</v>
      </c>
      <c r="BG350" s="125">
        <f t="shared" ca="1" si="246"/>
        <v>0</v>
      </c>
      <c r="BH350" s="125">
        <f t="shared" ca="1" si="246"/>
        <v>0</v>
      </c>
    </row>
    <row r="351" spans="1:60">
      <c r="A351" s="104"/>
      <c r="B351" s="104"/>
      <c r="C351" s="104"/>
      <c r="D351" s="104"/>
      <c r="E351" s="104"/>
      <c r="F351" s="114" t="s">
        <v>131</v>
      </c>
      <c r="G351" s="104"/>
      <c r="H351" s="125"/>
      <c r="I351" s="125"/>
      <c r="J351" s="125"/>
      <c r="K351" s="125">
        <f t="shared" ref="K351:AP351" ca="1" si="247">SUMPRODUCT(OFFSET(K$7,0,0,K$2-$K$2+1,1),N(OFFSET(OFFSET(K339,0,0,1,-1*(K$2-$K$2+1)),0,K$2-$K$2+1-ROW(OFFSET($A$1,0,0,K$2-$K$2+1,1)),1,1)))</f>
        <v>0</v>
      </c>
      <c r="L351" s="125">
        <f t="shared" ca="1" si="247"/>
        <v>0</v>
      </c>
      <c r="M351" s="125">
        <f t="shared" ca="1" si="247"/>
        <v>0</v>
      </c>
      <c r="N351" s="125">
        <f t="shared" ca="1" si="247"/>
        <v>0</v>
      </c>
      <c r="O351" s="125">
        <f t="shared" ca="1" si="247"/>
        <v>0</v>
      </c>
      <c r="P351" s="125">
        <f t="shared" ca="1" si="247"/>
        <v>0</v>
      </c>
      <c r="Q351" s="125">
        <f t="shared" ca="1" si="247"/>
        <v>0</v>
      </c>
      <c r="R351" s="125">
        <f t="shared" ca="1" si="247"/>
        <v>0</v>
      </c>
      <c r="S351" s="125">
        <f t="shared" ca="1" si="247"/>
        <v>0</v>
      </c>
      <c r="T351" s="125">
        <f t="shared" ca="1" si="247"/>
        <v>0</v>
      </c>
      <c r="U351" s="125">
        <f t="shared" ca="1" si="247"/>
        <v>0</v>
      </c>
      <c r="V351" s="125">
        <f t="shared" ca="1" si="247"/>
        <v>0</v>
      </c>
      <c r="W351" s="125">
        <f t="shared" ca="1" si="247"/>
        <v>0</v>
      </c>
      <c r="X351" s="125">
        <f t="shared" ca="1" si="247"/>
        <v>0</v>
      </c>
      <c r="Y351" s="125">
        <f t="shared" ca="1" si="247"/>
        <v>0</v>
      </c>
      <c r="Z351" s="125">
        <f t="shared" ca="1" si="247"/>
        <v>0</v>
      </c>
      <c r="AA351" s="125">
        <f t="shared" ca="1" si="247"/>
        <v>0</v>
      </c>
      <c r="AB351" s="125">
        <f t="shared" ca="1" si="247"/>
        <v>0</v>
      </c>
      <c r="AC351" s="125">
        <f t="shared" ca="1" si="247"/>
        <v>0</v>
      </c>
      <c r="AD351" s="125">
        <f t="shared" ca="1" si="247"/>
        <v>0</v>
      </c>
      <c r="AE351" s="125">
        <f t="shared" ca="1" si="247"/>
        <v>0</v>
      </c>
      <c r="AF351" s="125">
        <f t="shared" ca="1" si="247"/>
        <v>0</v>
      </c>
      <c r="AG351" s="125">
        <f t="shared" ca="1" si="247"/>
        <v>0</v>
      </c>
      <c r="AH351" s="125">
        <f t="shared" ca="1" si="247"/>
        <v>0</v>
      </c>
      <c r="AI351" s="125">
        <f t="shared" ca="1" si="247"/>
        <v>0</v>
      </c>
      <c r="AJ351" s="125">
        <f t="shared" ca="1" si="247"/>
        <v>0</v>
      </c>
      <c r="AK351" s="125">
        <f t="shared" ca="1" si="247"/>
        <v>0</v>
      </c>
      <c r="AL351" s="125">
        <f t="shared" ca="1" si="247"/>
        <v>0</v>
      </c>
      <c r="AM351" s="125">
        <f t="shared" ca="1" si="247"/>
        <v>0</v>
      </c>
      <c r="AN351" s="125">
        <f t="shared" ca="1" si="247"/>
        <v>0</v>
      </c>
      <c r="AO351" s="125">
        <f t="shared" ca="1" si="247"/>
        <v>0</v>
      </c>
      <c r="AP351" s="125">
        <f t="shared" ca="1" si="247"/>
        <v>0</v>
      </c>
      <c r="AQ351" s="125">
        <f t="shared" ref="AQ351:BH351" ca="1" si="248">SUMPRODUCT(OFFSET(AQ$7,0,0,AQ$2-$K$2+1,1),N(OFFSET(OFFSET(AQ339,0,0,1,-1*(AQ$2-$K$2+1)),0,AQ$2-$K$2+1-ROW(OFFSET($A$1,0,0,AQ$2-$K$2+1,1)),1,1)))</f>
        <v>0</v>
      </c>
      <c r="AR351" s="125">
        <f t="shared" ca="1" si="248"/>
        <v>0</v>
      </c>
      <c r="AS351" s="125">
        <f t="shared" ca="1" si="248"/>
        <v>0</v>
      </c>
      <c r="AT351" s="125">
        <f t="shared" ca="1" si="248"/>
        <v>0</v>
      </c>
      <c r="AU351" s="125">
        <f t="shared" ca="1" si="248"/>
        <v>0</v>
      </c>
      <c r="AV351" s="125">
        <f t="shared" ca="1" si="248"/>
        <v>0</v>
      </c>
      <c r="AW351" s="125">
        <f t="shared" ca="1" si="248"/>
        <v>0</v>
      </c>
      <c r="AX351" s="125">
        <f t="shared" ca="1" si="248"/>
        <v>0</v>
      </c>
      <c r="AY351" s="125">
        <f t="shared" ca="1" si="248"/>
        <v>0</v>
      </c>
      <c r="AZ351" s="125">
        <f t="shared" ca="1" si="248"/>
        <v>0</v>
      </c>
      <c r="BA351" s="125">
        <f t="shared" ca="1" si="248"/>
        <v>0</v>
      </c>
      <c r="BB351" s="125">
        <f t="shared" ca="1" si="248"/>
        <v>0</v>
      </c>
      <c r="BC351" s="125">
        <f t="shared" ca="1" si="248"/>
        <v>0</v>
      </c>
      <c r="BD351" s="125">
        <f t="shared" ca="1" si="248"/>
        <v>0</v>
      </c>
      <c r="BE351" s="125">
        <f t="shared" ca="1" si="248"/>
        <v>0</v>
      </c>
      <c r="BF351" s="125">
        <f t="shared" ca="1" si="248"/>
        <v>0</v>
      </c>
      <c r="BG351" s="125">
        <f t="shared" ca="1" si="248"/>
        <v>0</v>
      </c>
      <c r="BH351" s="125">
        <f t="shared" ca="1" si="248"/>
        <v>0</v>
      </c>
    </row>
    <row r="352" spans="1:60">
      <c r="A352" s="104"/>
      <c r="B352" s="104"/>
      <c r="C352" s="104"/>
      <c r="D352" s="104"/>
      <c r="E352" s="104"/>
      <c r="F352" s="114" t="s">
        <v>10</v>
      </c>
      <c r="G352" s="104"/>
      <c r="H352" s="125"/>
      <c r="I352" s="125"/>
      <c r="J352" s="125"/>
      <c r="K352" s="125">
        <f t="shared" ref="K352:AP352" ca="1" si="249">SUMPRODUCT(OFFSET(K$7,0,0,K$2-$K$2+1,1),N(OFFSET(OFFSET(K340,0,0,1,-1*(K$2-$K$2+1)),0,K$2-$K$2+1-ROW(OFFSET($A$1,0,0,K$2-$K$2+1,1)),1,1)))</f>
        <v>0</v>
      </c>
      <c r="L352" s="125">
        <f t="shared" ca="1" si="249"/>
        <v>0</v>
      </c>
      <c r="M352" s="125">
        <f t="shared" ca="1" si="249"/>
        <v>0</v>
      </c>
      <c r="N352" s="125">
        <f t="shared" ca="1" si="249"/>
        <v>0</v>
      </c>
      <c r="O352" s="125">
        <f t="shared" ca="1" si="249"/>
        <v>0</v>
      </c>
      <c r="P352" s="125">
        <f t="shared" ca="1" si="249"/>
        <v>0</v>
      </c>
      <c r="Q352" s="125">
        <f t="shared" ca="1" si="249"/>
        <v>0</v>
      </c>
      <c r="R352" s="125">
        <f t="shared" ca="1" si="249"/>
        <v>0</v>
      </c>
      <c r="S352" s="125">
        <f t="shared" ca="1" si="249"/>
        <v>0</v>
      </c>
      <c r="T352" s="125">
        <f t="shared" ca="1" si="249"/>
        <v>0</v>
      </c>
      <c r="U352" s="125">
        <f t="shared" ca="1" si="249"/>
        <v>0</v>
      </c>
      <c r="V352" s="125">
        <f t="shared" ca="1" si="249"/>
        <v>0</v>
      </c>
      <c r="W352" s="125">
        <f t="shared" ca="1" si="249"/>
        <v>0</v>
      </c>
      <c r="X352" s="125">
        <f t="shared" ca="1" si="249"/>
        <v>0</v>
      </c>
      <c r="Y352" s="125">
        <f t="shared" ca="1" si="249"/>
        <v>0</v>
      </c>
      <c r="Z352" s="125">
        <f t="shared" ca="1" si="249"/>
        <v>0</v>
      </c>
      <c r="AA352" s="125">
        <f t="shared" ca="1" si="249"/>
        <v>0</v>
      </c>
      <c r="AB352" s="125">
        <f t="shared" ca="1" si="249"/>
        <v>0</v>
      </c>
      <c r="AC352" s="125">
        <f t="shared" ca="1" si="249"/>
        <v>0</v>
      </c>
      <c r="AD352" s="125">
        <f t="shared" ca="1" si="249"/>
        <v>0</v>
      </c>
      <c r="AE352" s="125">
        <f t="shared" ca="1" si="249"/>
        <v>0</v>
      </c>
      <c r="AF352" s="125">
        <f t="shared" ca="1" si="249"/>
        <v>0</v>
      </c>
      <c r="AG352" s="125">
        <f t="shared" ca="1" si="249"/>
        <v>0</v>
      </c>
      <c r="AH352" s="125">
        <f t="shared" ca="1" si="249"/>
        <v>0</v>
      </c>
      <c r="AI352" s="125">
        <f t="shared" ca="1" si="249"/>
        <v>0</v>
      </c>
      <c r="AJ352" s="125">
        <f t="shared" ca="1" si="249"/>
        <v>0</v>
      </c>
      <c r="AK352" s="125">
        <f t="shared" ca="1" si="249"/>
        <v>0</v>
      </c>
      <c r="AL352" s="125">
        <f t="shared" ca="1" si="249"/>
        <v>0</v>
      </c>
      <c r="AM352" s="125">
        <f t="shared" ca="1" si="249"/>
        <v>0</v>
      </c>
      <c r="AN352" s="125">
        <f t="shared" ca="1" si="249"/>
        <v>0</v>
      </c>
      <c r="AO352" s="125">
        <f t="shared" ca="1" si="249"/>
        <v>0</v>
      </c>
      <c r="AP352" s="125">
        <f t="shared" ca="1" si="249"/>
        <v>0</v>
      </c>
      <c r="AQ352" s="125">
        <f t="shared" ref="AQ352:BH352" ca="1" si="250">SUMPRODUCT(OFFSET(AQ$7,0,0,AQ$2-$K$2+1,1),N(OFFSET(OFFSET(AQ340,0,0,1,-1*(AQ$2-$K$2+1)),0,AQ$2-$K$2+1-ROW(OFFSET($A$1,0,0,AQ$2-$K$2+1,1)),1,1)))</f>
        <v>0</v>
      </c>
      <c r="AR352" s="125">
        <f t="shared" ca="1" si="250"/>
        <v>0</v>
      </c>
      <c r="AS352" s="125">
        <f t="shared" ca="1" si="250"/>
        <v>0</v>
      </c>
      <c r="AT352" s="125">
        <f t="shared" ca="1" si="250"/>
        <v>0</v>
      </c>
      <c r="AU352" s="125">
        <f t="shared" ca="1" si="250"/>
        <v>0</v>
      </c>
      <c r="AV352" s="125">
        <f t="shared" ca="1" si="250"/>
        <v>0</v>
      </c>
      <c r="AW352" s="125">
        <f t="shared" ca="1" si="250"/>
        <v>0</v>
      </c>
      <c r="AX352" s="125">
        <f t="shared" ca="1" si="250"/>
        <v>0</v>
      </c>
      <c r="AY352" s="125">
        <f t="shared" ca="1" si="250"/>
        <v>0</v>
      </c>
      <c r="AZ352" s="125">
        <f t="shared" ca="1" si="250"/>
        <v>0</v>
      </c>
      <c r="BA352" s="125">
        <f t="shared" ca="1" si="250"/>
        <v>0</v>
      </c>
      <c r="BB352" s="125">
        <f t="shared" ca="1" si="250"/>
        <v>0</v>
      </c>
      <c r="BC352" s="125">
        <f t="shared" ca="1" si="250"/>
        <v>0</v>
      </c>
      <c r="BD352" s="125">
        <f t="shared" ca="1" si="250"/>
        <v>0</v>
      </c>
      <c r="BE352" s="125">
        <f t="shared" ca="1" si="250"/>
        <v>0</v>
      </c>
      <c r="BF352" s="125">
        <f t="shared" ca="1" si="250"/>
        <v>0</v>
      </c>
      <c r="BG352" s="125">
        <f t="shared" ca="1" si="250"/>
        <v>0</v>
      </c>
      <c r="BH352" s="125">
        <f t="shared" ca="1" si="250"/>
        <v>0</v>
      </c>
    </row>
    <row r="353" spans="1:60">
      <c r="A353" s="104"/>
      <c r="B353" s="104"/>
      <c r="C353" s="104"/>
      <c r="D353" s="104"/>
      <c r="E353" s="104"/>
      <c r="F353" s="114" t="s">
        <v>6</v>
      </c>
      <c r="G353" s="104"/>
      <c r="H353" s="125"/>
      <c r="I353" s="125"/>
      <c r="J353" s="125"/>
      <c r="K353" s="125">
        <f t="shared" ref="K353:AP353" ca="1" si="251">SUMPRODUCT(OFFSET(K$7,0,0,K$2-$K$2+1,1),N(OFFSET(OFFSET(K341,0,0,1,-1*(K$2-$K$2+1)),0,K$2-$K$2+1-ROW(OFFSET($A$1,0,0,K$2-$K$2+1,1)),1,1)))</f>
        <v>0</v>
      </c>
      <c r="L353" s="125">
        <f t="shared" ca="1" si="251"/>
        <v>1711685.1720349835</v>
      </c>
      <c r="M353" s="125">
        <f t="shared" ca="1" si="251"/>
        <v>5135055.5161049506</v>
      </c>
      <c r="N353" s="125">
        <f t="shared" ca="1" si="251"/>
        <v>10270111.032209901</v>
      </c>
      <c r="O353" s="125">
        <f t="shared" ca="1" si="251"/>
        <v>15706125.513327301</v>
      </c>
      <c r="P353" s="125">
        <f t="shared" ca="1" si="251"/>
        <v>12884673.099282233</v>
      </c>
      <c r="Q353" s="125">
        <f t="shared" ca="1" si="251"/>
        <v>8652494.4782146309</v>
      </c>
      <c r="R353" s="125">
        <f t="shared" ca="1" si="251"/>
        <v>3009589.650124494</v>
      </c>
      <c r="S353" s="125">
        <f t="shared" ca="1" si="251"/>
        <v>3009589.650124494</v>
      </c>
      <c r="T353" s="125">
        <f t="shared" ca="1" si="251"/>
        <v>3009589.650124494</v>
      </c>
      <c r="U353" s="125">
        <f t="shared" ca="1" si="251"/>
        <v>3009589.650124494</v>
      </c>
      <c r="V353" s="125">
        <f t="shared" ca="1" si="251"/>
        <v>2708630.6851120442</v>
      </c>
      <c r="W353" s="125">
        <f t="shared" ca="1" si="251"/>
        <v>2106712.7550871456</v>
      </c>
      <c r="X353" s="125">
        <f t="shared" ca="1" si="251"/>
        <v>1203835.8600497975</v>
      </c>
      <c r="Y353" s="125">
        <f t="shared" ca="1" si="251"/>
        <v>0</v>
      </c>
      <c r="Z353" s="125">
        <f t="shared" ca="1" si="251"/>
        <v>0</v>
      </c>
      <c r="AA353" s="125">
        <f t="shared" ca="1" si="251"/>
        <v>0</v>
      </c>
      <c r="AB353" s="125">
        <f t="shared" ca="1" si="251"/>
        <v>0</v>
      </c>
      <c r="AC353" s="125">
        <f t="shared" ca="1" si="251"/>
        <v>0</v>
      </c>
      <c r="AD353" s="125">
        <f t="shared" ca="1" si="251"/>
        <v>0</v>
      </c>
      <c r="AE353" s="125">
        <f t="shared" ca="1" si="251"/>
        <v>0</v>
      </c>
      <c r="AF353" s="125">
        <f t="shared" ca="1" si="251"/>
        <v>0</v>
      </c>
      <c r="AG353" s="125">
        <f t="shared" ca="1" si="251"/>
        <v>0</v>
      </c>
      <c r="AH353" s="125">
        <f t="shared" ca="1" si="251"/>
        <v>0</v>
      </c>
      <c r="AI353" s="125">
        <f t="shared" ca="1" si="251"/>
        <v>0</v>
      </c>
      <c r="AJ353" s="125">
        <f t="shared" ca="1" si="251"/>
        <v>0</v>
      </c>
      <c r="AK353" s="125">
        <f t="shared" ca="1" si="251"/>
        <v>0</v>
      </c>
      <c r="AL353" s="125">
        <f t="shared" ca="1" si="251"/>
        <v>0</v>
      </c>
      <c r="AM353" s="125">
        <f t="shared" ca="1" si="251"/>
        <v>0</v>
      </c>
      <c r="AN353" s="125">
        <f t="shared" ca="1" si="251"/>
        <v>0</v>
      </c>
      <c r="AO353" s="125">
        <f t="shared" ca="1" si="251"/>
        <v>0</v>
      </c>
      <c r="AP353" s="125">
        <f t="shared" ca="1" si="251"/>
        <v>0</v>
      </c>
      <c r="AQ353" s="125">
        <f t="shared" ref="AQ353:BH353" ca="1" si="252">SUMPRODUCT(OFFSET(AQ$7,0,0,AQ$2-$K$2+1,1),N(OFFSET(OFFSET(AQ341,0,0,1,-1*(AQ$2-$K$2+1)),0,AQ$2-$K$2+1-ROW(OFFSET($A$1,0,0,AQ$2-$K$2+1,1)),1,1)))</f>
        <v>0</v>
      </c>
      <c r="AR353" s="125">
        <f t="shared" ca="1" si="252"/>
        <v>0</v>
      </c>
      <c r="AS353" s="125">
        <f t="shared" ca="1" si="252"/>
        <v>0</v>
      </c>
      <c r="AT353" s="125">
        <f t="shared" ca="1" si="252"/>
        <v>0</v>
      </c>
      <c r="AU353" s="125">
        <f t="shared" ca="1" si="252"/>
        <v>0</v>
      </c>
      <c r="AV353" s="125">
        <f t="shared" ca="1" si="252"/>
        <v>0</v>
      </c>
      <c r="AW353" s="125">
        <f t="shared" ca="1" si="252"/>
        <v>0</v>
      </c>
      <c r="AX353" s="125">
        <f t="shared" ca="1" si="252"/>
        <v>0</v>
      </c>
      <c r="AY353" s="125">
        <f t="shared" ca="1" si="252"/>
        <v>0</v>
      </c>
      <c r="AZ353" s="125">
        <f t="shared" ca="1" si="252"/>
        <v>0</v>
      </c>
      <c r="BA353" s="125">
        <f t="shared" ca="1" si="252"/>
        <v>0</v>
      </c>
      <c r="BB353" s="125">
        <f t="shared" ca="1" si="252"/>
        <v>0</v>
      </c>
      <c r="BC353" s="125">
        <f t="shared" ca="1" si="252"/>
        <v>0</v>
      </c>
      <c r="BD353" s="125">
        <f t="shared" ca="1" si="252"/>
        <v>0</v>
      </c>
      <c r="BE353" s="125">
        <f t="shared" ca="1" si="252"/>
        <v>0</v>
      </c>
      <c r="BF353" s="125">
        <f t="shared" ca="1" si="252"/>
        <v>0</v>
      </c>
      <c r="BG353" s="125">
        <f t="shared" ca="1" si="252"/>
        <v>0</v>
      </c>
      <c r="BH353" s="125">
        <f t="shared" ca="1" si="252"/>
        <v>0</v>
      </c>
    </row>
    <row r="354" spans="1:60">
      <c r="A354" s="104"/>
      <c r="B354" s="104"/>
      <c r="C354" s="104"/>
      <c r="D354" s="104"/>
      <c r="E354" s="104"/>
      <c r="F354" s="114" t="s">
        <v>132</v>
      </c>
      <c r="G354" s="104"/>
      <c r="H354" s="125"/>
      <c r="I354" s="125"/>
      <c r="J354" s="125"/>
      <c r="K354" s="125">
        <f t="shared" ref="K354:AP354" ca="1" si="253">SUMPRODUCT(OFFSET(K$7,0,0,K$2-$K$2+1,1),N(OFFSET(OFFSET(K342,0,0,1,-1*(K$2-$K$2+1)),0,K$2-$K$2+1-ROW(OFFSET($A$1,0,0,K$2-$K$2+1,1)),1,1)))</f>
        <v>0</v>
      </c>
      <c r="L354" s="125">
        <f t="shared" ca="1" si="253"/>
        <v>0</v>
      </c>
      <c r="M354" s="125">
        <f t="shared" ca="1" si="253"/>
        <v>0</v>
      </c>
      <c r="N354" s="125">
        <f t="shared" ca="1" si="253"/>
        <v>0</v>
      </c>
      <c r="O354" s="125">
        <f t="shared" ca="1" si="253"/>
        <v>0</v>
      </c>
      <c r="P354" s="125">
        <f t="shared" ca="1" si="253"/>
        <v>0</v>
      </c>
      <c r="Q354" s="125">
        <f t="shared" ca="1" si="253"/>
        <v>0</v>
      </c>
      <c r="R354" s="125">
        <f t="shared" ca="1" si="253"/>
        <v>0</v>
      </c>
      <c r="S354" s="125">
        <f t="shared" ca="1" si="253"/>
        <v>0</v>
      </c>
      <c r="T354" s="125">
        <f t="shared" ca="1" si="253"/>
        <v>0</v>
      </c>
      <c r="U354" s="125">
        <f t="shared" ca="1" si="253"/>
        <v>0</v>
      </c>
      <c r="V354" s="125">
        <f t="shared" ca="1" si="253"/>
        <v>0</v>
      </c>
      <c r="W354" s="125">
        <f t="shared" ca="1" si="253"/>
        <v>0</v>
      </c>
      <c r="X354" s="125">
        <f t="shared" ca="1" si="253"/>
        <v>0</v>
      </c>
      <c r="Y354" s="125">
        <f t="shared" ca="1" si="253"/>
        <v>0</v>
      </c>
      <c r="Z354" s="125">
        <f t="shared" ca="1" si="253"/>
        <v>0</v>
      </c>
      <c r="AA354" s="125">
        <f t="shared" ca="1" si="253"/>
        <v>0</v>
      </c>
      <c r="AB354" s="125">
        <f t="shared" ca="1" si="253"/>
        <v>0</v>
      </c>
      <c r="AC354" s="125">
        <f t="shared" ca="1" si="253"/>
        <v>0</v>
      </c>
      <c r="AD354" s="125">
        <f t="shared" ca="1" si="253"/>
        <v>0</v>
      </c>
      <c r="AE354" s="125">
        <f t="shared" ca="1" si="253"/>
        <v>0</v>
      </c>
      <c r="AF354" s="125">
        <f t="shared" ca="1" si="253"/>
        <v>0</v>
      </c>
      <c r="AG354" s="125">
        <f t="shared" ca="1" si="253"/>
        <v>0</v>
      </c>
      <c r="AH354" s="125">
        <f t="shared" ca="1" si="253"/>
        <v>0</v>
      </c>
      <c r="AI354" s="125">
        <f t="shared" ca="1" si="253"/>
        <v>0</v>
      </c>
      <c r="AJ354" s="125">
        <f t="shared" ca="1" si="253"/>
        <v>0</v>
      </c>
      <c r="AK354" s="125">
        <f t="shared" ca="1" si="253"/>
        <v>0</v>
      </c>
      <c r="AL354" s="125">
        <f t="shared" ca="1" si="253"/>
        <v>0</v>
      </c>
      <c r="AM354" s="125">
        <f t="shared" ca="1" si="253"/>
        <v>0</v>
      </c>
      <c r="AN354" s="125">
        <f t="shared" ca="1" si="253"/>
        <v>0</v>
      </c>
      <c r="AO354" s="125">
        <f t="shared" ca="1" si="253"/>
        <v>0</v>
      </c>
      <c r="AP354" s="125">
        <f t="shared" ca="1" si="253"/>
        <v>0</v>
      </c>
      <c r="AQ354" s="125">
        <f t="shared" ref="AQ354:BH354" ca="1" si="254">SUMPRODUCT(OFFSET(AQ$7,0,0,AQ$2-$K$2+1,1),N(OFFSET(OFFSET(AQ342,0,0,1,-1*(AQ$2-$K$2+1)),0,AQ$2-$K$2+1-ROW(OFFSET($A$1,0,0,AQ$2-$K$2+1,1)),1,1)))</f>
        <v>0</v>
      </c>
      <c r="AR354" s="125">
        <f t="shared" ca="1" si="254"/>
        <v>0</v>
      </c>
      <c r="AS354" s="125">
        <f t="shared" ca="1" si="254"/>
        <v>0</v>
      </c>
      <c r="AT354" s="125">
        <f t="shared" ca="1" si="254"/>
        <v>0</v>
      </c>
      <c r="AU354" s="125">
        <f t="shared" ca="1" si="254"/>
        <v>0</v>
      </c>
      <c r="AV354" s="125">
        <f t="shared" ca="1" si="254"/>
        <v>0</v>
      </c>
      <c r="AW354" s="125">
        <f t="shared" ca="1" si="254"/>
        <v>0</v>
      </c>
      <c r="AX354" s="125">
        <f t="shared" ca="1" si="254"/>
        <v>0</v>
      </c>
      <c r="AY354" s="125">
        <f t="shared" ca="1" si="254"/>
        <v>0</v>
      </c>
      <c r="AZ354" s="125">
        <f t="shared" ca="1" si="254"/>
        <v>0</v>
      </c>
      <c r="BA354" s="125">
        <f t="shared" ca="1" si="254"/>
        <v>0</v>
      </c>
      <c r="BB354" s="125">
        <f t="shared" ca="1" si="254"/>
        <v>0</v>
      </c>
      <c r="BC354" s="125">
        <f t="shared" ca="1" si="254"/>
        <v>0</v>
      </c>
      <c r="BD354" s="125">
        <f t="shared" ca="1" si="254"/>
        <v>0</v>
      </c>
      <c r="BE354" s="125">
        <f t="shared" ca="1" si="254"/>
        <v>0</v>
      </c>
      <c r="BF354" s="125">
        <f t="shared" ca="1" si="254"/>
        <v>0</v>
      </c>
      <c r="BG354" s="125">
        <f t="shared" ca="1" si="254"/>
        <v>0</v>
      </c>
      <c r="BH354" s="125">
        <f t="shared" ca="1" si="254"/>
        <v>0</v>
      </c>
    </row>
    <row r="355" spans="1:60">
      <c r="A355" s="104"/>
      <c r="B355" s="104"/>
      <c r="C355" s="104"/>
      <c r="D355" s="104"/>
      <c r="E355" s="104"/>
      <c r="F355" s="114" t="s">
        <v>133</v>
      </c>
      <c r="G355" s="104"/>
      <c r="H355" s="125"/>
      <c r="I355" s="125"/>
      <c r="J355" s="125"/>
      <c r="K355" s="125">
        <f t="shared" ref="K355:AP355" ca="1" si="255">SUMPRODUCT(OFFSET(K$7,0,0,K$2-$K$2+1,1),N(OFFSET(OFFSET(K343,0,0,1,-1*(K$2-$K$2+1)),0,K$2-$K$2+1-ROW(OFFSET($A$1,0,0,K$2-$K$2+1,1)),1,1)))</f>
        <v>0</v>
      </c>
      <c r="L355" s="125">
        <f t="shared" ca="1" si="255"/>
        <v>0</v>
      </c>
      <c r="M355" s="125">
        <f t="shared" ca="1" si="255"/>
        <v>0</v>
      </c>
      <c r="N355" s="125">
        <f t="shared" ca="1" si="255"/>
        <v>0</v>
      </c>
      <c r="O355" s="125">
        <f t="shared" ca="1" si="255"/>
        <v>0</v>
      </c>
      <c r="P355" s="125">
        <f t="shared" ca="1" si="255"/>
        <v>0</v>
      </c>
      <c r="Q355" s="125">
        <f t="shared" ca="1" si="255"/>
        <v>0</v>
      </c>
      <c r="R355" s="125">
        <f t="shared" ca="1" si="255"/>
        <v>0</v>
      </c>
      <c r="S355" s="125">
        <f t="shared" ca="1" si="255"/>
        <v>0</v>
      </c>
      <c r="T355" s="125">
        <f t="shared" ca="1" si="255"/>
        <v>0</v>
      </c>
      <c r="U355" s="125">
        <f t="shared" ca="1" si="255"/>
        <v>0</v>
      </c>
      <c r="V355" s="125">
        <f t="shared" ca="1" si="255"/>
        <v>0</v>
      </c>
      <c r="W355" s="125">
        <f t="shared" ca="1" si="255"/>
        <v>0</v>
      </c>
      <c r="X355" s="125">
        <f t="shared" ca="1" si="255"/>
        <v>0</v>
      </c>
      <c r="Y355" s="125">
        <f t="shared" ca="1" si="255"/>
        <v>0</v>
      </c>
      <c r="Z355" s="125">
        <f t="shared" ca="1" si="255"/>
        <v>0</v>
      </c>
      <c r="AA355" s="125">
        <f t="shared" ca="1" si="255"/>
        <v>0</v>
      </c>
      <c r="AB355" s="125">
        <f t="shared" ca="1" si="255"/>
        <v>0</v>
      </c>
      <c r="AC355" s="125">
        <f t="shared" ca="1" si="255"/>
        <v>0</v>
      </c>
      <c r="AD355" s="125">
        <f t="shared" ca="1" si="255"/>
        <v>0</v>
      </c>
      <c r="AE355" s="125">
        <f t="shared" ca="1" si="255"/>
        <v>0</v>
      </c>
      <c r="AF355" s="125">
        <f t="shared" ca="1" si="255"/>
        <v>0</v>
      </c>
      <c r="AG355" s="125">
        <f t="shared" ca="1" si="255"/>
        <v>0</v>
      </c>
      <c r="AH355" s="125">
        <f t="shared" ca="1" si="255"/>
        <v>0</v>
      </c>
      <c r="AI355" s="125">
        <f t="shared" ca="1" si="255"/>
        <v>0</v>
      </c>
      <c r="AJ355" s="125">
        <f t="shared" ca="1" si="255"/>
        <v>0</v>
      </c>
      <c r="AK355" s="125">
        <f t="shared" ca="1" si="255"/>
        <v>0</v>
      </c>
      <c r="AL355" s="125">
        <f t="shared" ca="1" si="255"/>
        <v>0</v>
      </c>
      <c r="AM355" s="125">
        <f t="shared" ca="1" si="255"/>
        <v>0</v>
      </c>
      <c r="AN355" s="125">
        <f t="shared" ca="1" si="255"/>
        <v>0</v>
      </c>
      <c r="AO355" s="125">
        <f t="shared" ca="1" si="255"/>
        <v>0</v>
      </c>
      <c r="AP355" s="125">
        <f t="shared" ca="1" si="255"/>
        <v>0</v>
      </c>
      <c r="AQ355" s="125">
        <f t="shared" ref="AQ355:BH355" ca="1" si="256">SUMPRODUCT(OFFSET(AQ$7,0,0,AQ$2-$K$2+1,1),N(OFFSET(OFFSET(AQ343,0,0,1,-1*(AQ$2-$K$2+1)),0,AQ$2-$K$2+1-ROW(OFFSET($A$1,0,0,AQ$2-$K$2+1,1)),1,1)))</f>
        <v>0</v>
      </c>
      <c r="AR355" s="125">
        <f t="shared" ca="1" si="256"/>
        <v>0</v>
      </c>
      <c r="AS355" s="125">
        <f t="shared" ca="1" si="256"/>
        <v>0</v>
      </c>
      <c r="AT355" s="125">
        <f t="shared" ca="1" si="256"/>
        <v>0</v>
      </c>
      <c r="AU355" s="125">
        <f t="shared" ca="1" si="256"/>
        <v>0</v>
      </c>
      <c r="AV355" s="125">
        <f t="shared" ca="1" si="256"/>
        <v>0</v>
      </c>
      <c r="AW355" s="125">
        <f t="shared" ca="1" si="256"/>
        <v>0</v>
      </c>
      <c r="AX355" s="125">
        <f t="shared" ca="1" si="256"/>
        <v>0</v>
      </c>
      <c r="AY355" s="125">
        <f t="shared" ca="1" si="256"/>
        <v>0</v>
      </c>
      <c r="AZ355" s="125">
        <f t="shared" ca="1" si="256"/>
        <v>0</v>
      </c>
      <c r="BA355" s="125">
        <f t="shared" ca="1" si="256"/>
        <v>0</v>
      </c>
      <c r="BB355" s="125">
        <f t="shared" ca="1" si="256"/>
        <v>0</v>
      </c>
      <c r="BC355" s="125">
        <f t="shared" ca="1" si="256"/>
        <v>0</v>
      </c>
      <c r="BD355" s="125">
        <f t="shared" ca="1" si="256"/>
        <v>0</v>
      </c>
      <c r="BE355" s="125">
        <f t="shared" ca="1" si="256"/>
        <v>0</v>
      </c>
      <c r="BF355" s="125">
        <f t="shared" ca="1" si="256"/>
        <v>0</v>
      </c>
      <c r="BG355" s="125">
        <f t="shared" ca="1" si="256"/>
        <v>0</v>
      </c>
      <c r="BH355" s="125">
        <f t="shared" ca="1" si="256"/>
        <v>0</v>
      </c>
    </row>
    <row r="356" spans="1:60">
      <c r="A356" s="104"/>
      <c r="B356" s="104"/>
      <c r="C356" s="104"/>
      <c r="D356" s="104"/>
      <c r="E356" s="104"/>
      <c r="F356" s="114" t="s">
        <v>126</v>
      </c>
      <c r="G356" s="104"/>
      <c r="H356" s="125"/>
      <c r="I356" s="125"/>
      <c r="J356" s="125"/>
      <c r="K356" s="125">
        <f t="shared" ref="K356:AP356" ca="1" si="257">SUMPRODUCT(OFFSET(K$7,0,0,K$2-$K$2+1,1),N(OFFSET(OFFSET(K344,0,0,1,-1*(K$2-$K$2+1)),0,K$2-$K$2+1-ROW(OFFSET($A$1,0,0,K$2-$K$2+1,1)),1,1)))</f>
        <v>0</v>
      </c>
      <c r="L356" s="125">
        <f t="shared" ca="1" si="257"/>
        <v>0</v>
      </c>
      <c r="M356" s="125">
        <f t="shared" ca="1" si="257"/>
        <v>0</v>
      </c>
      <c r="N356" s="125">
        <f t="shared" ca="1" si="257"/>
        <v>0</v>
      </c>
      <c r="O356" s="125">
        <f t="shared" ca="1" si="257"/>
        <v>0</v>
      </c>
      <c r="P356" s="125">
        <f t="shared" ca="1" si="257"/>
        <v>0</v>
      </c>
      <c r="Q356" s="125">
        <f t="shared" ca="1" si="257"/>
        <v>0</v>
      </c>
      <c r="R356" s="125">
        <f t="shared" ca="1" si="257"/>
        <v>0</v>
      </c>
      <c r="S356" s="125">
        <f t="shared" ca="1" si="257"/>
        <v>0</v>
      </c>
      <c r="T356" s="125">
        <f t="shared" ca="1" si="257"/>
        <v>0</v>
      </c>
      <c r="U356" s="125">
        <f t="shared" ca="1" si="257"/>
        <v>0</v>
      </c>
      <c r="V356" s="125">
        <f t="shared" ca="1" si="257"/>
        <v>0</v>
      </c>
      <c r="W356" s="125">
        <f t="shared" ca="1" si="257"/>
        <v>0</v>
      </c>
      <c r="X356" s="125">
        <f t="shared" ca="1" si="257"/>
        <v>0</v>
      </c>
      <c r="Y356" s="125">
        <f t="shared" ca="1" si="257"/>
        <v>0</v>
      </c>
      <c r="Z356" s="125">
        <f t="shared" ca="1" si="257"/>
        <v>0</v>
      </c>
      <c r="AA356" s="125">
        <f t="shared" ca="1" si="257"/>
        <v>0</v>
      </c>
      <c r="AB356" s="125">
        <f t="shared" ca="1" si="257"/>
        <v>0</v>
      </c>
      <c r="AC356" s="125">
        <f t="shared" ca="1" si="257"/>
        <v>0</v>
      </c>
      <c r="AD356" s="125">
        <f t="shared" ca="1" si="257"/>
        <v>0</v>
      </c>
      <c r="AE356" s="125">
        <f t="shared" ca="1" si="257"/>
        <v>0</v>
      </c>
      <c r="AF356" s="125">
        <f t="shared" ca="1" si="257"/>
        <v>0</v>
      </c>
      <c r="AG356" s="125">
        <f t="shared" ca="1" si="257"/>
        <v>0</v>
      </c>
      <c r="AH356" s="125">
        <f t="shared" ca="1" si="257"/>
        <v>0</v>
      </c>
      <c r="AI356" s="125">
        <f t="shared" ca="1" si="257"/>
        <v>0</v>
      </c>
      <c r="AJ356" s="125">
        <f t="shared" ca="1" si="257"/>
        <v>0</v>
      </c>
      <c r="AK356" s="125">
        <f t="shared" ca="1" si="257"/>
        <v>0</v>
      </c>
      <c r="AL356" s="125">
        <f t="shared" ca="1" si="257"/>
        <v>0</v>
      </c>
      <c r="AM356" s="125">
        <f t="shared" ca="1" si="257"/>
        <v>0</v>
      </c>
      <c r="AN356" s="125">
        <f t="shared" ca="1" si="257"/>
        <v>0</v>
      </c>
      <c r="AO356" s="125">
        <f t="shared" ca="1" si="257"/>
        <v>0</v>
      </c>
      <c r="AP356" s="125">
        <f t="shared" ca="1" si="257"/>
        <v>0</v>
      </c>
      <c r="AQ356" s="125">
        <f t="shared" ref="AQ356:BH356" ca="1" si="258">SUMPRODUCT(OFFSET(AQ$7,0,0,AQ$2-$K$2+1,1),N(OFFSET(OFFSET(AQ344,0,0,1,-1*(AQ$2-$K$2+1)),0,AQ$2-$K$2+1-ROW(OFFSET($A$1,0,0,AQ$2-$K$2+1,1)),1,1)))</f>
        <v>0</v>
      </c>
      <c r="AR356" s="125">
        <f t="shared" ca="1" si="258"/>
        <v>0</v>
      </c>
      <c r="AS356" s="125">
        <f t="shared" ca="1" si="258"/>
        <v>0</v>
      </c>
      <c r="AT356" s="125">
        <f t="shared" ca="1" si="258"/>
        <v>0</v>
      </c>
      <c r="AU356" s="125">
        <f t="shared" ca="1" si="258"/>
        <v>0</v>
      </c>
      <c r="AV356" s="125">
        <f t="shared" ca="1" si="258"/>
        <v>0</v>
      </c>
      <c r="AW356" s="125">
        <f t="shared" ca="1" si="258"/>
        <v>0</v>
      </c>
      <c r="AX356" s="125">
        <f t="shared" ca="1" si="258"/>
        <v>0</v>
      </c>
      <c r="AY356" s="125">
        <f t="shared" ca="1" si="258"/>
        <v>0</v>
      </c>
      <c r="AZ356" s="125">
        <f t="shared" ca="1" si="258"/>
        <v>0</v>
      </c>
      <c r="BA356" s="125">
        <f t="shared" ca="1" si="258"/>
        <v>0</v>
      </c>
      <c r="BB356" s="125">
        <f t="shared" ca="1" si="258"/>
        <v>0</v>
      </c>
      <c r="BC356" s="125">
        <f t="shared" ca="1" si="258"/>
        <v>0</v>
      </c>
      <c r="BD356" s="125">
        <f t="shared" ca="1" si="258"/>
        <v>0</v>
      </c>
      <c r="BE356" s="125">
        <f t="shared" ca="1" si="258"/>
        <v>0</v>
      </c>
      <c r="BF356" s="125">
        <f t="shared" ca="1" si="258"/>
        <v>0</v>
      </c>
      <c r="BG356" s="125">
        <f t="shared" ca="1" si="258"/>
        <v>0</v>
      </c>
      <c r="BH356" s="125">
        <f t="shared" ca="1" si="258"/>
        <v>0</v>
      </c>
    </row>
    <row r="357" spans="1:60">
      <c r="A357" s="104"/>
      <c r="B357" s="104"/>
      <c r="C357" s="104"/>
      <c r="D357" s="104"/>
      <c r="E357" s="104"/>
      <c r="F357" s="114" t="s">
        <v>141</v>
      </c>
      <c r="G357" s="104"/>
      <c r="H357" s="125"/>
      <c r="I357" s="125"/>
      <c r="J357" s="125"/>
      <c r="K357" s="125">
        <f t="shared" ref="K357:AP357" ca="1" si="259">SUMPRODUCT(OFFSET(K$7,0,0,K$2-$K$2+1,1),N(OFFSET(OFFSET(K345,0,0,1,-1*(K$2-$K$2+1)),0,K$2-$K$2+1-ROW(OFFSET($A$1,0,0,K$2-$K$2+1,1)),1,1)))</f>
        <v>0</v>
      </c>
      <c r="L357" s="125">
        <f t="shared" ca="1" si="259"/>
        <v>530594.76108204445</v>
      </c>
      <c r="M357" s="125">
        <f t="shared" ca="1" si="259"/>
        <v>1591784.2832461335</v>
      </c>
      <c r="N357" s="125">
        <f t="shared" ca="1" si="259"/>
        <v>3183568.566492267</v>
      </c>
      <c r="O357" s="125">
        <f t="shared" ca="1" si="259"/>
        <v>5305947.6108204443</v>
      </c>
      <c r="P357" s="125">
        <f t="shared" ca="1" si="259"/>
        <v>5305947.6108204443</v>
      </c>
      <c r="Q357" s="125">
        <f t="shared" ca="1" si="259"/>
        <v>5305947.6108204443</v>
      </c>
      <c r="R357" s="125">
        <f t="shared" ca="1" si="259"/>
        <v>5305947.6108204443</v>
      </c>
      <c r="S357" s="125">
        <f t="shared" ca="1" si="259"/>
        <v>5305947.6108204443</v>
      </c>
      <c r="T357" s="125">
        <f t="shared" ca="1" si="259"/>
        <v>5305947.6108204443</v>
      </c>
      <c r="U357" s="125">
        <f t="shared" ca="1" si="259"/>
        <v>5305947.6108204443</v>
      </c>
      <c r="V357" s="125">
        <f t="shared" ca="1" si="259"/>
        <v>5305947.6108204443</v>
      </c>
      <c r="W357" s="125">
        <f t="shared" ca="1" si="259"/>
        <v>5305947.6108204443</v>
      </c>
      <c r="X357" s="125">
        <f t="shared" ca="1" si="259"/>
        <v>5305947.6108204443</v>
      </c>
      <c r="Y357" s="125">
        <f t="shared" ca="1" si="259"/>
        <v>5305947.6108204443</v>
      </c>
      <c r="Z357" s="125">
        <f t="shared" ca="1" si="259"/>
        <v>5305947.6108204443</v>
      </c>
      <c r="AA357" s="125">
        <f t="shared" ca="1" si="259"/>
        <v>5305947.6108204443</v>
      </c>
      <c r="AB357" s="125">
        <f t="shared" ca="1" si="259"/>
        <v>5305947.6108204443</v>
      </c>
      <c r="AC357" s="125">
        <f t="shared" ca="1" si="259"/>
        <v>5305947.6108204443</v>
      </c>
      <c r="AD357" s="125">
        <f t="shared" ca="1" si="259"/>
        <v>5305947.6108204443</v>
      </c>
      <c r="AE357" s="125">
        <f t="shared" ca="1" si="259"/>
        <v>5305947.6108204443</v>
      </c>
      <c r="AF357" s="125">
        <f t="shared" ca="1" si="259"/>
        <v>4775352.8497384004</v>
      </c>
      <c r="AG357" s="125">
        <f t="shared" ca="1" si="259"/>
        <v>3714163.3275743113</v>
      </c>
      <c r="AH357" s="125">
        <f t="shared" ca="1" si="259"/>
        <v>2122379.0443281778</v>
      </c>
      <c r="AI357" s="125">
        <f t="shared" ca="1" si="259"/>
        <v>0</v>
      </c>
      <c r="AJ357" s="125">
        <f t="shared" ca="1" si="259"/>
        <v>0</v>
      </c>
      <c r="AK357" s="125">
        <f t="shared" ca="1" si="259"/>
        <v>0</v>
      </c>
      <c r="AL357" s="125">
        <f t="shared" ca="1" si="259"/>
        <v>0</v>
      </c>
      <c r="AM357" s="125">
        <f t="shared" ca="1" si="259"/>
        <v>0</v>
      </c>
      <c r="AN357" s="125">
        <f t="shared" ca="1" si="259"/>
        <v>0</v>
      </c>
      <c r="AO357" s="125">
        <f t="shared" ca="1" si="259"/>
        <v>0</v>
      </c>
      <c r="AP357" s="125">
        <f t="shared" ca="1" si="259"/>
        <v>0</v>
      </c>
      <c r="AQ357" s="125">
        <f t="shared" ref="AQ357:BH357" ca="1" si="260">SUMPRODUCT(OFFSET(AQ$7,0,0,AQ$2-$K$2+1,1),N(OFFSET(OFFSET(AQ345,0,0,1,-1*(AQ$2-$K$2+1)),0,AQ$2-$K$2+1-ROW(OFFSET($A$1,0,0,AQ$2-$K$2+1,1)),1,1)))</f>
        <v>0</v>
      </c>
      <c r="AR357" s="125">
        <f t="shared" ca="1" si="260"/>
        <v>0</v>
      </c>
      <c r="AS357" s="125">
        <f t="shared" ca="1" si="260"/>
        <v>0</v>
      </c>
      <c r="AT357" s="125">
        <f t="shared" ca="1" si="260"/>
        <v>0</v>
      </c>
      <c r="AU357" s="125">
        <f t="shared" ca="1" si="260"/>
        <v>0</v>
      </c>
      <c r="AV357" s="125">
        <f t="shared" ca="1" si="260"/>
        <v>0</v>
      </c>
      <c r="AW357" s="125">
        <f t="shared" ca="1" si="260"/>
        <v>0</v>
      </c>
      <c r="AX357" s="125">
        <f t="shared" ca="1" si="260"/>
        <v>0</v>
      </c>
      <c r="AY357" s="125">
        <f t="shared" ca="1" si="260"/>
        <v>0</v>
      </c>
      <c r="AZ357" s="125">
        <f t="shared" ca="1" si="260"/>
        <v>0</v>
      </c>
      <c r="BA357" s="125">
        <f t="shared" ca="1" si="260"/>
        <v>0</v>
      </c>
      <c r="BB357" s="125">
        <f t="shared" ca="1" si="260"/>
        <v>0</v>
      </c>
      <c r="BC357" s="125">
        <f t="shared" ca="1" si="260"/>
        <v>0</v>
      </c>
      <c r="BD357" s="125">
        <f t="shared" ca="1" si="260"/>
        <v>0</v>
      </c>
      <c r="BE357" s="125">
        <f t="shared" ca="1" si="260"/>
        <v>0</v>
      </c>
      <c r="BF357" s="125">
        <f t="shared" ca="1" si="260"/>
        <v>0</v>
      </c>
      <c r="BG357" s="125">
        <f t="shared" ca="1" si="260"/>
        <v>0</v>
      </c>
      <c r="BH357" s="125">
        <f t="shared" ca="1" si="260"/>
        <v>0</v>
      </c>
    </row>
    <row r="358" spans="1:60">
      <c r="A358" s="104"/>
      <c r="B358" s="104"/>
      <c r="C358" s="104"/>
      <c r="D358" s="104"/>
      <c r="E358" s="104"/>
      <c r="F358" s="114" t="s">
        <v>8</v>
      </c>
      <c r="G358" s="104"/>
      <c r="H358" s="125"/>
      <c r="I358" s="125"/>
      <c r="J358" s="125"/>
      <c r="K358" s="125">
        <f t="shared" ref="K358:AP358" ca="1" si="261">SUMPRODUCT(OFFSET(K$7,0,0,K$2-$K$2+1,1),N(OFFSET(OFFSET(K346,0,0,1,-1*(K$2-$K$2+1)),0,K$2-$K$2+1-ROW(OFFSET($A$1,0,0,K$2-$K$2+1,1)),1,1)))</f>
        <v>0</v>
      </c>
      <c r="L358" s="125">
        <f t="shared" ca="1" si="261"/>
        <v>0</v>
      </c>
      <c r="M358" s="125">
        <f t="shared" ca="1" si="261"/>
        <v>0</v>
      </c>
      <c r="N358" s="125">
        <f t="shared" ca="1" si="261"/>
        <v>0</v>
      </c>
      <c r="O358" s="125">
        <f t="shared" ca="1" si="261"/>
        <v>0</v>
      </c>
      <c r="P358" s="125">
        <f t="shared" ca="1" si="261"/>
        <v>0</v>
      </c>
      <c r="Q358" s="125">
        <f t="shared" ca="1" si="261"/>
        <v>0</v>
      </c>
      <c r="R358" s="125">
        <f t="shared" ca="1" si="261"/>
        <v>0</v>
      </c>
      <c r="S358" s="125">
        <f t="shared" ca="1" si="261"/>
        <v>0</v>
      </c>
      <c r="T358" s="125">
        <f t="shared" ca="1" si="261"/>
        <v>0</v>
      </c>
      <c r="U358" s="125">
        <f t="shared" ca="1" si="261"/>
        <v>0</v>
      </c>
      <c r="V358" s="125">
        <f t="shared" ca="1" si="261"/>
        <v>0</v>
      </c>
      <c r="W358" s="125">
        <f t="shared" ca="1" si="261"/>
        <v>0</v>
      </c>
      <c r="X358" s="125">
        <f t="shared" ca="1" si="261"/>
        <v>0</v>
      </c>
      <c r="Y358" s="125">
        <f t="shared" ca="1" si="261"/>
        <v>0</v>
      </c>
      <c r="Z358" s="125">
        <f t="shared" ca="1" si="261"/>
        <v>0</v>
      </c>
      <c r="AA358" s="125">
        <f t="shared" ca="1" si="261"/>
        <v>0</v>
      </c>
      <c r="AB358" s="125">
        <f t="shared" ca="1" si="261"/>
        <v>0</v>
      </c>
      <c r="AC358" s="125">
        <f t="shared" ca="1" si="261"/>
        <v>0</v>
      </c>
      <c r="AD358" s="125">
        <f t="shared" ca="1" si="261"/>
        <v>0</v>
      </c>
      <c r="AE358" s="125">
        <f t="shared" ca="1" si="261"/>
        <v>0</v>
      </c>
      <c r="AF358" s="125">
        <f t="shared" ca="1" si="261"/>
        <v>0</v>
      </c>
      <c r="AG358" s="125">
        <f t="shared" ca="1" si="261"/>
        <v>0</v>
      </c>
      <c r="AH358" s="125">
        <f t="shared" ca="1" si="261"/>
        <v>0</v>
      </c>
      <c r="AI358" s="125">
        <f t="shared" ca="1" si="261"/>
        <v>0</v>
      </c>
      <c r="AJ358" s="125">
        <f t="shared" ca="1" si="261"/>
        <v>0</v>
      </c>
      <c r="AK358" s="125">
        <f t="shared" ca="1" si="261"/>
        <v>0</v>
      </c>
      <c r="AL358" s="125">
        <f t="shared" ca="1" si="261"/>
        <v>0</v>
      </c>
      <c r="AM358" s="125">
        <f t="shared" ca="1" si="261"/>
        <v>0</v>
      </c>
      <c r="AN358" s="125">
        <f t="shared" ca="1" si="261"/>
        <v>0</v>
      </c>
      <c r="AO358" s="125">
        <f t="shared" ca="1" si="261"/>
        <v>0</v>
      </c>
      <c r="AP358" s="125">
        <f t="shared" ca="1" si="261"/>
        <v>0</v>
      </c>
      <c r="AQ358" s="125">
        <f t="shared" ref="AQ358:BH358" ca="1" si="262">SUMPRODUCT(OFFSET(AQ$7,0,0,AQ$2-$K$2+1,1),N(OFFSET(OFFSET(AQ346,0,0,1,-1*(AQ$2-$K$2+1)),0,AQ$2-$K$2+1-ROW(OFFSET($A$1,0,0,AQ$2-$K$2+1,1)),1,1)))</f>
        <v>0</v>
      </c>
      <c r="AR358" s="125">
        <f t="shared" ca="1" si="262"/>
        <v>0</v>
      </c>
      <c r="AS358" s="125">
        <f t="shared" ca="1" si="262"/>
        <v>0</v>
      </c>
      <c r="AT358" s="125">
        <f t="shared" ca="1" si="262"/>
        <v>0</v>
      </c>
      <c r="AU358" s="125">
        <f t="shared" ca="1" si="262"/>
        <v>0</v>
      </c>
      <c r="AV358" s="125">
        <f t="shared" ca="1" si="262"/>
        <v>0</v>
      </c>
      <c r="AW358" s="125">
        <f t="shared" ca="1" si="262"/>
        <v>0</v>
      </c>
      <c r="AX358" s="125">
        <f t="shared" ca="1" si="262"/>
        <v>0</v>
      </c>
      <c r="AY358" s="125">
        <f t="shared" ca="1" si="262"/>
        <v>0</v>
      </c>
      <c r="AZ358" s="125">
        <f t="shared" ca="1" si="262"/>
        <v>0</v>
      </c>
      <c r="BA358" s="125">
        <f t="shared" ca="1" si="262"/>
        <v>0</v>
      </c>
      <c r="BB358" s="125">
        <f t="shared" ca="1" si="262"/>
        <v>0</v>
      </c>
      <c r="BC358" s="125">
        <f t="shared" ca="1" si="262"/>
        <v>0</v>
      </c>
      <c r="BD358" s="125">
        <f t="shared" ca="1" si="262"/>
        <v>0</v>
      </c>
      <c r="BE358" s="125">
        <f t="shared" ca="1" si="262"/>
        <v>0</v>
      </c>
      <c r="BF358" s="125">
        <f t="shared" ca="1" si="262"/>
        <v>0</v>
      </c>
      <c r="BG358" s="125">
        <f t="shared" ca="1" si="262"/>
        <v>0</v>
      </c>
      <c r="BH358" s="125">
        <f t="shared" ca="1" si="262"/>
        <v>0</v>
      </c>
    </row>
    <row r="359" spans="1:60">
      <c r="A359" s="104"/>
      <c r="B359" s="104"/>
      <c r="C359" s="104"/>
      <c r="D359" s="104"/>
      <c r="E359" s="104"/>
      <c r="F359" s="114" t="s">
        <v>198</v>
      </c>
      <c r="G359" s="104"/>
      <c r="H359" s="125"/>
      <c r="I359" s="125"/>
      <c r="J359" s="125"/>
      <c r="K359" s="125">
        <f t="shared" ref="K359:AP359" ca="1" si="263">SUMPRODUCT(OFFSET(K$7,0,0,K$2-$K$2+1,1),N(OFFSET(OFFSET(K347,0,0,1,-1*(K$2-$K$2+1)),0,K$2-$K$2+1-ROW(OFFSET($A$1,0,0,K$2-$K$2+1,1)),1,1)))</f>
        <v>0</v>
      </c>
      <c r="L359" s="125">
        <f t="shared" ca="1" si="263"/>
        <v>31353006.433380686</v>
      </c>
      <c r="M359" s="125">
        <f t="shared" ca="1" si="263"/>
        <v>92259019.30014205</v>
      </c>
      <c r="N359" s="125">
        <f t="shared" ca="1" si="263"/>
        <v>182718038.6002841</v>
      </c>
      <c r="O359" s="125">
        <f t="shared" ca="1" si="263"/>
        <v>276107474.98404038</v>
      </c>
      <c r="P359" s="125">
        <f t="shared" ca="1" si="263"/>
        <v>215662296.28450739</v>
      </c>
      <c r="Q359" s="125">
        <f t="shared" ca="1" si="263"/>
        <v>135794528.23520795</v>
      </c>
      <c r="R359" s="125">
        <f t="shared" ca="1" si="263"/>
        <v>29304170.836142022</v>
      </c>
      <c r="S359" s="125">
        <f t="shared" ca="1" si="263"/>
        <v>29304170.836142022</v>
      </c>
      <c r="T359" s="125">
        <f t="shared" ca="1" si="263"/>
        <v>29304170.836142022</v>
      </c>
      <c r="U359" s="125">
        <f t="shared" ca="1" si="263"/>
        <v>29304170.836142022</v>
      </c>
      <c r="V359" s="125">
        <f t="shared" ca="1" si="263"/>
        <v>29304170.836142022</v>
      </c>
      <c r="W359" s="125">
        <f t="shared" ca="1" si="263"/>
        <v>29304170.836142018</v>
      </c>
      <c r="X359" s="125">
        <f t="shared" ca="1" si="263"/>
        <v>29304170.836142018</v>
      </c>
      <c r="Y359" s="125">
        <f t="shared" ca="1" si="263"/>
        <v>29304170.836142018</v>
      </c>
      <c r="Z359" s="125">
        <f t="shared" ca="1" si="263"/>
        <v>29304170.836142018</v>
      </c>
      <c r="AA359" s="125">
        <f t="shared" ca="1" si="263"/>
        <v>29304170.836142018</v>
      </c>
      <c r="AB359" s="125">
        <f t="shared" ca="1" si="263"/>
        <v>29304170.836142018</v>
      </c>
      <c r="AC359" s="125">
        <f t="shared" ca="1" si="263"/>
        <v>29304170.836142018</v>
      </c>
      <c r="AD359" s="125">
        <f t="shared" ca="1" si="263"/>
        <v>29304170.836142018</v>
      </c>
      <c r="AE359" s="125">
        <f t="shared" ca="1" si="263"/>
        <v>29304170.836142018</v>
      </c>
      <c r="AF359" s="125">
        <f t="shared" ca="1" si="263"/>
        <v>26373753.752527818</v>
      </c>
      <c r="AG359" s="125">
        <f t="shared" ca="1" si="263"/>
        <v>20512919.585299414</v>
      </c>
      <c r="AH359" s="125">
        <f t="shared" ca="1" si="263"/>
        <v>11721668.334456807</v>
      </c>
      <c r="AI359" s="125">
        <f t="shared" ca="1" si="263"/>
        <v>0</v>
      </c>
      <c r="AJ359" s="125">
        <f t="shared" ca="1" si="263"/>
        <v>0</v>
      </c>
      <c r="AK359" s="125">
        <f t="shared" ca="1" si="263"/>
        <v>0</v>
      </c>
      <c r="AL359" s="125">
        <f t="shared" ca="1" si="263"/>
        <v>0</v>
      </c>
      <c r="AM359" s="125">
        <f t="shared" ca="1" si="263"/>
        <v>0</v>
      </c>
      <c r="AN359" s="125">
        <f t="shared" ca="1" si="263"/>
        <v>0</v>
      </c>
      <c r="AO359" s="125">
        <f t="shared" ca="1" si="263"/>
        <v>0</v>
      </c>
      <c r="AP359" s="125">
        <f t="shared" ca="1" si="263"/>
        <v>0</v>
      </c>
      <c r="AQ359" s="125">
        <f t="shared" ref="AQ359:BH359" ca="1" si="264">SUMPRODUCT(OFFSET(AQ$7,0,0,AQ$2-$K$2+1,1),N(OFFSET(OFFSET(AQ347,0,0,1,-1*(AQ$2-$K$2+1)),0,AQ$2-$K$2+1-ROW(OFFSET($A$1,0,0,AQ$2-$K$2+1,1)),1,1)))</f>
        <v>0</v>
      </c>
      <c r="AR359" s="125">
        <f t="shared" ca="1" si="264"/>
        <v>0</v>
      </c>
      <c r="AS359" s="125">
        <f t="shared" ca="1" si="264"/>
        <v>0</v>
      </c>
      <c r="AT359" s="125">
        <f t="shared" ca="1" si="264"/>
        <v>0</v>
      </c>
      <c r="AU359" s="125">
        <f t="shared" ca="1" si="264"/>
        <v>0</v>
      </c>
      <c r="AV359" s="125">
        <f t="shared" ca="1" si="264"/>
        <v>0</v>
      </c>
      <c r="AW359" s="125">
        <f t="shared" ca="1" si="264"/>
        <v>0</v>
      </c>
      <c r="AX359" s="125">
        <f t="shared" ca="1" si="264"/>
        <v>0</v>
      </c>
      <c r="AY359" s="125">
        <f t="shared" ca="1" si="264"/>
        <v>0</v>
      </c>
      <c r="AZ359" s="125">
        <f t="shared" ca="1" si="264"/>
        <v>0</v>
      </c>
      <c r="BA359" s="125">
        <f t="shared" ca="1" si="264"/>
        <v>0</v>
      </c>
      <c r="BB359" s="125">
        <f t="shared" ca="1" si="264"/>
        <v>0</v>
      </c>
      <c r="BC359" s="125">
        <f t="shared" ca="1" si="264"/>
        <v>0</v>
      </c>
      <c r="BD359" s="125">
        <f t="shared" ca="1" si="264"/>
        <v>0</v>
      </c>
      <c r="BE359" s="125">
        <f t="shared" ca="1" si="264"/>
        <v>0</v>
      </c>
      <c r="BF359" s="125">
        <f t="shared" ca="1" si="264"/>
        <v>0</v>
      </c>
      <c r="BG359" s="125">
        <f t="shared" ca="1" si="264"/>
        <v>0</v>
      </c>
      <c r="BH359" s="125">
        <f t="shared" ca="1" si="264"/>
        <v>0</v>
      </c>
    </row>
    <row r="360" spans="1:60">
      <c r="A360" s="104"/>
      <c r="B360" s="104"/>
      <c r="C360" s="104"/>
      <c r="D360" s="104"/>
      <c r="E360" s="104"/>
      <c r="F360" s="104"/>
      <c r="G360" s="104"/>
      <c r="H360" s="125"/>
      <c r="I360" s="125"/>
      <c r="J360" s="125"/>
      <c r="K360" s="125"/>
      <c r="L360" s="125"/>
      <c r="M360" s="125"/>
      <c r="N360" s="125"/>
      <c r="O360" s="125"/>
      <c r="P360" s="125"/>
      <c r="Q360" s="125"/>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row>
    <row r="361" spans="1:60">
      <c r="A361" s="104"/>
      <c r="B361" s="104"/>
      <c r="C361" s="104"/>
      <c r="D361" s="104"/>
      <c r="E361" s="124" t="s">
        <v>459</v>
      </c>
      <c r="F361" s="115" t="s">
        <v>192</v>
      </c>
      <c r="G361" s="104"/>
      <c r="H361" s="23" t="s">
        <v>106</v>
      </c>
      <c r="I361" s="23" t="s">
        <v>105</v>
      </c>
      <c r="J361" s="23" t="str">
        <f>'Primary inputs Alt'!$C$17&amp;"-Year NPV"</f>
        <v>50-Year NPV</v>
      </c>
      <c r="K361" s="125"/>
      <c r="L361" s="125"/>
      <c r="M361" s="125"/>
      <c r="N361" s="125"/>
      <c r="O361" s="125"/>
      <c r="P361" s="125"/>
      <c r="Q361" s="125"/>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row>
    <row r="362" spans="1:60">
      <c r="A362" s="104"/>
      <c r="B362" s="104"/>
      <c r="C362" s="104"/>
      <c r="D362" s="104"/>
      <c r="E362" s="104"/>
      <c r="F362" s="114" t="s">
        <v>127</v>
      </c>
      <c r="G362" s="104"/>
      <c r="H362" s="125">
        <f ca="1">SUM(K362:O362)</f>
        <v>0</v>
      </c>
      <c r="I362" s="125">
        <f ca="1">SUM(K362:T362)</f>
        <v>0</v>
      </c>
      <c r="J362" s="125">
        <f ca="1">SUM(K362:BH362)</f>
        <v>0</v>
      </c>
      <c r="K362" s="125">
        <f t="shared" ref="K362:AP362" ca="1" si="265">SUMPRODUCT(OFFSET(K$60,0,0,K$2-$K$2+1,1),N(OFFSET(OFFSET(K338,0,0,1,-1*(K$2-$K$2+1)),0,K$2-$K$2+1-ROW(OFFSET($A$1,0,0,K$2-$K$2+1,1)),1,1)))</f>
        <v>0</v>
      </c>
      <c r="L362" s="125">
        <f t="shared" ca="1" si="265"/>
        <v>0</v>
      </c>
      <c r="M362" s="125">
        <f t="shared" ca="1" si="265"/>
        <v>0</v>
      </c>
      <c r="N362" s="125">
        <f t="shared" ca="1" si="265"/>
        <v>0</v>
      </c>
      <c r="O362" s="125">
        <f t="shared" ca="1" si="265"/>
        <v>0</v>
      </c>
      <c r="P362" s="125">
        <f t="shared" ca="1" si="265"/>
        <v>0</v>
      </c>
      <c r="Q362" s="125">
        <f t="shared" ca="1" si="265"/>
        <v>0</v>
      </c>
      <c r="R362" s="125">
        <f t="shared" ca="1" si="265"/>
        <v>0</v>
      </c>
      <c r="S362" s="125">
        <f t="shared" ca="1" si="265"/>
        <v>0</v>
      </c>
      <c r="T362" s="125">
        <f t="shared" ca="1" si="265"/>
        <v>0</v>
      </c>
      <c r="U362" s="125">
        <f t="shared" ca="1" si="265"/>
        <v>0</v>
      </c>
      <c r="V362" s="125">
        <f t="shared" ca="1" si="265"/>
        <v>0</v>
      </c>
      <c r="W362" s="125">
        <f t="shared" ca="1" si="265"/>
        <v>0</v>
      </c>
      <c r="X362" s="125">
        <f t="shared" ca="1" si="265"/>
        <v>0</v>
      </c>
      <c r="Y362" s="125">
        <f t="shared" ca="1" si="265"/>
        <v>0</v>
      </c>
      <c r="Z362" s="125">
        <f t="shared" ca="1" si="265"/>
        <v>0</v>
      </c>
      <c r="AA362" s="125">
        <f t="shared" ca="1" si="265"/>
        <v>0</v>
      </c>
      <c r="AB362" s="125">
        <f t="shared" ca="1" si="265"/>
        <v>0</v>
      </c>
      <c r="AC362" s="125">
        <f t="shared" ca="1" si="265"/>
        <v>0</v>
      </c>
      <c r="AD362" s="125">
        <f t="shared" ca="1" si="265"/>
        <v>0</v>
      </c>
      <c r="AE362" s="125">
        <f t="shared" ca="1" si="265"/>
        <v>0</v>
      </c>
      <c r="AF362" s="125">
        <f t="shared" ca="1" si="265"/>
        <v>0</v>
      </c>
      <c r="AG362" s="125">
        <f t="shared" ca="1" si="265"/>
        <v>0</v>
      </c>
      <c r="AH362" s="125">
        <f t="shared" ca="1" si="265"/>
        <v>0</v>
      </c>
      <c r="AI362" s="125">
        <f t="shared" ca="1" si="265"/>
        <v>0</v>
      </c>
      <c r="AJ362" s="125">
        <f t="shared" ca="1" si="265"/>
        <v>0</v>
      </c>
      <c r="AK362" s="125">
        <f t="shared" ca="1" si="265"/>
        <v>0</v>
      </c>
      <c r="AL362" s="125">
        <f t="shared" ca="1" si="265"/>
        <v>0</v>
      </c>
      <c r="AM362" s="125">
        <f t="shared" ca="1" si="265"/>
        <v>0</v>
      </c>
      <c r="AN362" s="125">
        <f t="shared" ca="1" si="265"/>
        <v>0</v>
      </c>
      <c r="AO362" s="125">
        <f t="shared" ca="1" si="265"/>
        <v>0</v>
      </c>
      <c r="AP362" s="125">
        <f t="shared" ca="1" si="265"/>
        <v>0</v>
      </c>
      <c r="AQ362" s="125">
        <f t="shared" ref="AQ362:BH362" ca="1" si="266">SUMPRODUCT(OFFSET(AQ$60,0,0,AQ$2-$K$2+1,1),N(OFFSET(OFFSET(AQ338,0,0,1,-1*(AQ$2-$K$2+1)),0,AQ$2-$K$2+1-ROW(OFFSET($A$1,0,0,AQ$2-$K$2+1,1)),1,1)))</f>
        <v>0</v>
      </c>
      <c r="AR362" s="125">
        <f t="shared" ca="1" si="266"/>
        <v>0</v>
      </c>
      <c r="AS362" s="125">
        <f t="shared" ca="1" si="266"/>
        <v>0</v>
      </c>
      <c r="AT362" s="125">
        <f t="shared" ca="1" si="266"/>
        <v>0</v>
      </c>
      <c r="AU362" s="125">
        <f t="shared" ca="1" si="266"/>
        <v>0</v>
      </c>
      <c r="AV362" s="125">
        <f t="shared" ca="1" si="266"/>
        <v>0</v>
      </c>
      <c r="AW362" s="125">
        <f t="shared" ca="1" si="266"/>
        <v>0</v>
      </c>
      <c r="AX362" s="125">
        <f t="shared" ca="1" si="266"/>
        <v>0</v>
      </c>
      <c r="AY362" s="125">
        <f t="shared" ca="1" si="266"/>
        <v>0</v>
      </c>
      <c r="AZ362" s="125">
        <f t="shared" ca="1" si="266"/>
        <v>0</v>
      </c>
      <c r="BA362" s="125">
        <f t="shared" ca="1" si="266"/>
        <v>0</v>
      </c>
      <c r="BB362" s="125">
        <f t="shared" ca="1" si="266"/>
        <v>0</v>
      </c>
      <c r="BC362" s="125">
        <f t="shared" ca="1" si="266"/>
        <v>0</v>
      </c>
      <c r="BD362" s="125">
        <f t="shared" ca="1" si="266"/>
        <v>0</v>
      </c>
      <c r="BE362" s="125">
        <f t="shared" ca="1" si="266"/>
        <v>0</v>
      </c>
      <c r="BF362" s="125">
        <f t="shared" ca="1" si="266"/>
        <v>0</v>
      </c>
      <c r="BG362" s="125">
        <f t="shared" ca="1" si="266"/>
        <v>0</v>
      </c>
      <c r="BH362" s="125">
        <f t="shared" ca="1" si="266"/>
        <v>0</v>
      </c>
    </row>
    <row r="363" spans="1:60">
      <c r="A363" s="104"/>
      <c r="B363" s="104"/>
      <c r="C363" s="104"/>
      <c r="D363" s="104"/>
      <c r="E363" s="104"/>
      <c r="F363" s="114" t="s">
        <v>131</v>
      </c>
      <c r="G363" s="104"/>
      <c r="H363" s="125">
        <f t="shared" ref="H363:H371" ca="1" si="267">SUM(K363:O363)</f>
        <v>0</v>
      </c>
      <c r="I363" s="125">
        <f t="shared" ref="I363:I371" ca="1" si="268">SUM(K363:T363)</f>
        <v>0</v>
      </c>
      <c r="J363" s="125">
        <f t="shared" ref="J363:J371" ca="1" si="269">SUM(K363:BH363)</f>
        <v>0</v>
      </c>
      <c r="K363" s="125">
        <f t="shared" ref="K363:AP363" ca="1" si="270">SUMPRODUCT(OFFSET(K$60,0,0,K$2-$K$2+1,1),N(OFFSET(OFFSET(K339,0,0,1,-1*(K$2-$K$2+1)),0,K$2-$K$2+1-ROW(OFFSET($A$1,0,0,K$2-$K$2+1,1)),1,1)))</f>
        <v>0</v>
      </c>
      <c r="L363" s="125">
        <f t="shared" ca="1" si="270"/>
        <v>0</v>
      </c>
      <c r="M363" s="125">
        <f t="shared" ca="1" si="270"/>
        <v>0</v>
      </c>
      <c r="N363" s="125">
        <f t="shared" ca="1" si="270"/>
        <v>0</v>
      </c>
      <c r="O363" s="125">
        <f t="shared" ca="1" si="270"/>
        <v>0</v>
      </c>
      <c r="P363" s="125">
        <f t="shared" ca="1" si="270"/>
        <v>0</v>
      </c>
      <c r="Q363" s="125">
        <f t="shared" ca="1" si="270"/>
        <v>0</v>
      </c>
      <c r="R363" s="125">
        <f t="shared" ca="1" si="270"/>
        <v>0</v>
      </c>
      <c r="S363" s="125">
        <f t="shared" ca="1" si="270"/>
        <v>0</v>
      </c>
      <c r="T363" s="125">
        <f t="shared" ca="1" si="270"/>
        <v>0</v>
      </c>
      <c r="U363" s="125">
        <f t="shared" ca="1" si="270"/>
        <v>0</v>
      </c>
      <c r="V363" s="125">
        <f t="shared" ca="1" si="270"/>
        <v>0</v>
      </c>
      <c r="W363" s="125">
        <f t="shared" ca="1" si="270"/>
        <v>0</v>
      </c>
      <c r="X363" s="125">
        <f t="shared" ca="1" si="270"/>
        <v>0</v>
      </c>
      <c r="Y363" s="125">
        <f t="shared" ca="1" si="270"/>
        <v>0</v>
      </c>
      <c r="Z363" s="125">
        <f t="shared" ca="1" si="270"/>
        <v>0</v>
      </c>
      <c r="AA363" s="125">
        <f t="shared" ca="1" si="270"/>
        <v>0</v>
      </c>
      <c r="AB363" s="125">
        <f t="shared" ca="1" si="270"/>
        <v>0</v>
      </c>
      <c r="AC363" s="125">
        <f t="shared" ca="1" si="270"/>
        <v>0</v>
      </c>
      <c r="AD363" s="125">
        <f t="shared" ca="1" si="270"/>
        <v>0</v>
      </c>
      <c r="AE363" s="125">
        <f t="shared" ca="1" si="270"/>
        <v>0</v>
      </c>
      <c r="AF363" s="125">
        <f t="shared" ca="1" si="270"/>
        <v>0</v>
      </c>
      <c r="AG363" s="125">
        <f t="shared" ca="1" si="270"/>
        <v>0</v>
      </c>
      <c r="AH363" s="125">
        <f t="shared" ca="1" si="270"/>
        <v>0</v>
      </c>
      <c r="AI363" s="125">
        <f t="shared" ca="1" si="270"/>
        <v>0</v>
      </c>
      <c r="AJ363" s="125">
        <f t="shared" ca="1" si="270"/>
        <v>0</v>
      </c>
      <c r="AK363" s="125">
        <f t="shared" ca="1" si="270"/>
        <v>0</v>
      </c>
      <c r="AL363" s="125">
        <f t="shared" ca="1" si="270"/>
        <v>0</v>
      </c>
      <c r="AM363" s="125">
        <f t="shared" ca="1" si="270"/>
        <v>0</v>
      </c>
      <c r="AN363" s="125">
        <f t="shared" ca="1" si="270"/>
        <v>0</v>
      </c>
      <c r="AO363" s="125">
        <f t="shared" ca="1" si="270"/>
        <v>0</v>
      </c>
      <c r="AP363" s="125">
        <f t="shared" ca="1" si="270"/>
        <v>0</v>
      </c>
      <c r="AQ363" s="125">
        <f t="shared" ref="AQ363:BH363" ca="1" si="271">SUMPRODUCT(OFFSET(AQ$60,0,0,AQ$2-$K$2+1,1),N(OFFSET(OFFSET(AQ339,0,0,1,-1*(AQ$2-$K$2+1)),0,AQ$2-$K$2+1-ROW(OFFSET($A$1,0,0,AQ$2-$K$2+1,1)),1,1)))</f>
        <v>0</v>
      </c>
      <c r="AR363" s="125">
        <f t="shared" ca="1" si="271"/>
        <v>0</v>
      </c>
      <c r="AS363" s="125">
        <f t="shared" ca="1" si="271"/>
        <v>0</v>
      </c>
      <c r="AT363" s="125">
        <f t="shared" ca="1" si="271"/>
        <v>0</v>
      </c>
      <c r="AU363" s="125">
        <f t="shared" ca="1" si="271"/>
        <v>0</v>
      </c>
      <c r="AV363" s="125">
        <f t="shared" ca="1" si="271"/>
        <v>0</v>
      </c>
      <c r="AW363" s="125">
        <f t="shared" ca="1" si="271"/>
        <v>0</v>
      </c>
      <c r="AX363" s="125">
        <f t="shared" ca="1" si="271"/>
        <v>0</v>
      </c>
      <c r="AY363" s="125">
        <f t="shared" ca="1" si="271"/>
        <v>0</v>
      </c>
      <c r="AZ363" s="125">
        <f t="shared" ca="1" si="271"/>
        <v>0</v>
      </c>
      <c r="BA363" s="125">
        <f t="shared" ca="1" si="271"/>
        <v>0</v>
      </c>
      <c r="BB363" s="125">
        <f t="shared" ca="1" si="271"/>
        <v>0</v>
      </c>
      <c r="BC363" s="125">
        <f t="shared" ca="1" si="271"/>
        <v>0</v>
      </c>
      <c r="BD363" s="125">
        <f t="shared" ca="1" si="271"/>
        <v>0</v>
      </c>
      <c r="BE363" s="125">
        <f t="shared" ca="1" si="271"/>
        <v>0</v>
      </c>
      <c r="BF363" s="125">
        <f t="shared" ca="1" si="271"/>
        <v>0</v>
      </c>
      <c r="BG363" s="125">
        <f t="shared" ca="1" si="271"/>
        <v>0</v>
      </c>
      <c r="BH363" s="125">
        <f t="shared" ca="1" si="271"/>
        <v>0</v>
      </c>
    </row>
    <row r="364" spans="1:60">
      <c r="A364" s="104"/>
      <c r="B364" s="104"/>
      <c r="C364" s="104"/>
      <c r="D364" s="104"/>
      <c r="E364" s="104"/>
      <c r="F364" s="114" t="s">
        <v>10</v>
      </c>
      <c r="G364" s="104"/>
      <c r="H364" s="125">
        <f t="shared" ca="1" si="267"/>
        <v>0</v>
      </c>
      <c r="I364" s="125">
        <f t="shared" ca="1" si="268"/>
        <v>0</v>
      </c>
      <c r="J364" s="125">
        <f t="shared" ca="1" si="269"/>
        <v>0</v>
      </c>
      <c r="K364" s="125">
        <f t="shared" ref="K364:AP364" ca="1" si="272">SUMPRODUCT(OFFSET(K$60,0,0,K$2-$K$2+1,1),N(OFFSET(OFFSET(K340,0,0,1,-1*(K$2-$K$2+1)),0,K$2-$K$2+1-ROW(OFFSET($A$1,0,0,K$2-$K$2+1,1)),1,1)))</f>
        <v>0</v>
      </c>
      <c r="L364" s="125">
        <f t="shared" ca="1" si="272"/>
        <v>0</v>
      </c>
      <c r="M364" s="125">
        <f t="shared" ca="1" si="272"/>
        <v>0</v>
      </c>
      <c r="N364" s="125">
        <f t="shared" ca="1" si="272"/>
        <v>0</v>
      </c>
      <c r="O364" s="125">
        <f t="shared" ca="1" si="272"/>
        <v>0</v>
      </c>
      <c r="P364" s="125">
        <f t="shared" ca="1" si="272"/>
        <v>0</v>
      </c>
      <c r="Q364" s="125">
        <f t="shared" ca="1" si="272"/>
        <v>0</v>
      </c>
      <c r="R364" s="125">
        <f t="shared" ca="1" si="272"/>
        <v>0</v>
      </c>
      <c r="S364" s="125">
        <f t="shared" ca="1" si="272"/>
        <v>0</v>
      </c>
      <c r="T364" s="125">
        <f t="shared" ca="1" si="272"/>
        <v>0</v>
      </c>
      <c r="U364" s="125">
        <f t="shared" ca="1" si="272"/>
        <v>0</v>
      </c>
      <c r="V364" s="125">
        <f t="shared" ca="1" si="272"/>
        <v>0</v>
      </c>
      <c r="W364" s="125">
        <f t="shared" ca="1" si="272"/>
        <v>0</v>
      </c>
      <c r="X364" s="125">
        <f t="shared" ca="1" si="272"/>
        <v>0</v>
      </c>
      <c r="Y364" s="125">
        <f t="shared" ca="1" si="272"/>
        <v>0</v>
      </c>
      <c r="Z364" s="125">
        <f t="shared" ca="1" si="272"/>
        <v>0</v>
      </c>
      <c r="AA364" s="125">
        <f t="shared" ca="1" si="272"/>
        <v>0</v>
      </c>
      <c r="AB364" s="125">
        <f t="shared" ca="1" si="272"/>
        <v>0</v>
      </c>
      <c r="AC364" s="125">
        <f t="shared" ca="1" si="272"/>
        <v>0</v>
      </c>
      <c r="AD364" s="125">
        <f t="shared" ca="1" si="272"/>
        <v>0</v>
      </c>
      <c r="AE364" s="125">
        <f t="shared" ca="1" si="272"/>
        <v>0</v>
      </c>
      <c r="AF364" s="125">
        <f t="shared" ca="1" si="272"/>
        <v>0</v>
      </c>
      <c r="AG364" s="125">
        <f t="shared" ca="1" si="272"/>
        <v>0</v>
      </c>
      <c r="AH364" s="125">
        <f t="shared" ca="1" si="272"/>
        <v>0</v>
      </c>
      <c r="AI364" s="125">
        <f t="shared" ca="1" si="272"/>
        <v>0</v>
      </c>
      <c r="AJ364" s="125">
        <f t="shared" ca="1" si="272"/>
        <v>0</v>
      </c>
      <c r="AK364" s="125">
        <f t="shared" ca="1" si="272"/>
        <v>0</v>
      </c>
      <c r="AL364" s="125">
        <f t="shared" ca="1" si="272"/>
        <v>0</v>
      </c>
      <c r="AM364" s="125">
        <f t="shared" ca="1" si="272"/>
        <v>0</v>
      </c>
      <c r="AN364" s="125">
        <f t="shared" ca="1" si="272"/>
        <v>0</v>
      </c>
      <c r="AO364" s="125">
        <f t="shared" ca="1" si="272"/>
        <v>0</v>
      </c>
      <c r="AP364" s="125">
        <f t="shared" ca="1" si="272"/>
        <v>0</v>
      </c>
      <c r="AQ364" s="125">
        <f t="shared" ref="AQ364:BH364" ca="1" si="273">SUMPRODUCT(OFFSET(AQ$60,0,0,AQ$2-$K$2+1,1),N(OFFSET(OFFSET(AQ340,0,0,1,-1*(AQ$2-$K$2+1)),0,AQ$2-$K$2+1-ROW(OFFSET($A$1,0,0,AQ$2-$K$2+1,1)),1,1)))</f>
        <v>0</v>
      </c>
      <c r="AR364" s="125">
        <f t="shared" ca="1" si="273"/>
        <v>0</v>
      </c>
      <c r="AS364" s="125">
        <f t="shared" ca="1" si="273"/>
        <v>0</v>
      </c>
      <c r="AT364" s="125">
        <f t="shared" ca="1" si="273"/>
        <v>0</v>
      </c>
      <c r="AU364" s="125">
        <f t="shared" ca="1" si="273"/>
        <v>0</v>
      </c>
      <c r="AV364" s="125">
        <f t="shared" ca="1" si="273"/>
        <v>0</v>
      </c>
      <c r="AW364" s="125">
        <f t="shared" ca="1" si="273"/>
        <v>0</v>
      </c>
      <c r="AX364" s="125">
        <f t="shared" ca="1" si="273"/>
        <v>0</v>
      </c>
      <c r="AY364" s="125">
        <f t="shared" ca="1" si="273"/>
        <v>0</v>
      </c>
      <c r="AZ364" s="125">
        <f t="shared" ca="1" si="273"/>
        <v>0</v>
      </c>
      <c r="BA364" s="125">
        <f t="shared" ca="1" si="273"/>
        <v>0</v>
      </c>
      <c r="BB364" s="125">
        <f t="shared" ca="1" si="273"/>
        <v>0</v>
      </c>
      <c r="BC364" s="125">
        <f t="shared" ca="1" si="273"/>
        <v>0</v>
      </c>
      <c r="BD364" s="125">
        <f t="shared" ca="1" si="273"/>
        <v>0</v>
      </c>
      <c r="BE364" s="125">
        <f t="shared" ca="1" si="273"/>
        <v>0</v>
      </c>
      <c r="BF364" s="125">
        <f t="shared" ca="1" si="273"/>
        <v>0</v>
      </c>
      <c r="BG364" s="125">
        <f t="shared" ca="1" si="273"/>
        <v>0</v>
      </c>
      <c r="BH364" s="125">
        <f t="shared" ca="1" si="273"/>
        <v>0</v>
      </c>
    </row>
    <row r="365" spans="1:60">
      <c r="A365" s="104"/>
      <c r="B365" s="104"/>
      <c r="C365" s="104"/>
      <c r="D365" s="104"/>
      <c r="E365" s="104"/>
      <c r="F365" s="114" t="s">
        <v>6</v>
      </c>
      <c r="G365" s="104"/>
      <c r="H365" s="125">
        <f t="shared" ca="1" si="267"/>
        <v>28387076.923124537</v>
      </c>
      <c r="I365" s="125">
        <f t="shared" ca="1" si="268"/>
        <v>51949518.996156856</v>
      </c>
      <c r="J365" s="125">
        <f t="shared" ca="1" si="269"/>
        <v>57667760.465217069</v>
      </c>
      <c r="K365" s="125">
        <f t="shared" ref="K365:AP365" ca="1" si="274">SUMPRODUCT(OFFSET(K$60,0,0,K$2-$K$2+1,1),N(OFFSET(OFFSET(K341,0,0,1,-1*(K$2-$K$2+1)),0,K$2-$K$2+1-ROW(OFFSET($A$1,0,0,K$2-$K$2+1,1)),1,1)))</f>
        <v>0</v>
      </c>
      <c r="L365" s="125">
        <f t="shared" ca="1" si="274"/>
        <v>1613889.8101578776</v>
      </c>
      <c r="M365" s="125">
        <f t="shared" ca="1" si="274"/>
        <v>4655451.3754554158</v>
      </c>
      <c r="N365" s="125">
        <f t="shared" ca="1" si="274"/>
        <v>8952791.1066450309</v>
      </c>
      <c r="O365" s="125">
        <f t="shared" ca="1" si="274"/>
        <v>13164944.630866215</v>
      </c>
      <c r="P365" s="125">
        <f t="shared" ca="1" si="274"/>
        <v>10384606.348143943</v>
      </c>
      <c r="Q365" s="125">
        <f t="shared" ca="1" si="274"/>
        <v>6705399.0004390962</v>
      </c>
      <c r="R365" s="125">
        <f t="shared" ca="1" si="274"/>
        <v>2242627.9988353215</v>
      </c>
      <c r="S365" s="125">
        <f t="shared" ca="1" si="274"/>
        <v>2156373.0758031933</v>
      </c>
      <c r="T365" s="125">
        <f t="shared" ca="1" si="274"/>
        <v>2073435.6498107628</v>
      </c>
      <c r="U365" s="125">
        <f t="shared" ca="1" si="274"/>
        <v>1993688.124818041</v>
      </c>
      <c r="V365" s="125">
        <f t="shared" ca="1" si="274"/>
        <v>1725307.0310925352</v>
      </c>
      <c r="W365" s="125">
        <f t="shared" ca="1" si="274"/>
        <v>1290293.719834161</v>
      </c>
      <c r="X365" s="125">
        <f t="shared" ca="1" si="274"/>
        <v>708952.59331547306</v>
      </c>
      <c r="Y365" s="125">
        <f t="shared" ca="1" si="274"/>
        <v>0</v>
      </c>
      <c r="Z365" s="125">
        <f t="shared" ca="1" si="274"/>
        <v>0</v>
      </c>
      <c r="AA365" s="125">
        <f t="shared" ca="1" si="274"/>
        <v>0</v>
      </c>
      <c r="AB365" s="125">
        <f t="shared" ca="1" si="274"/>
        <v>0</v>
      </c>
      <c r="AC365" s="125">
        <f t="shared" ca="1" si="274"/>
        <v>0</v>
      </c>
      <c r="AD365" s="125">
        <f t="shared" ca="1" si="274"/>
        <v>0</v>
      </c>
      <c r="AE365" s="125">
        <f t="shared" ca="1" si="274"/>
        <v>0</v>
      </c>
      <c r="AF365" s="125">
        <f t="shared" ca="1" si="274"/>
        <v>0</v>
      </c>
      <c r="AG365" s="125">
        <f t="shared" ca="1" si="274"/>
        <v>0</v>
      </c>
      <c r="AH365" s="125">
        <f t="shared" ca="1" si="274"/>
        <v>0</v>
      </c>
      <c r="AI365" s="125">
        <f t="shared" ca="1" si="274"/>
        <v>0</v>
      </c>
      <c r="AJ365" s="125">
        <f t="shared" ca="1" si="274"/>
        <v>0</v>
      </c>
      <c r="AK365" s="125">
        <f t="shared" ca="1" si="274"/>
        <v>0</v>
      </c>
      <c r="AL365" s="125">
        <f t="shared" ca="1" si="274"/>
        <v>0</v>
      </c>
      <c r="AM365" s="125">
        <f t="shared" ca="1" si="274"/>
        <v>0</v>
      </c>
      <c r="AN365" s="125">
        <f t="shared" ca="1" si="274"/>
        <v>0</v>
      </c>
      <c r="AO365" s="125">
        <f t="shared" ca="1" si="274"/>
        <v>0</v>
      </c>
      <c r="AP365" s="125">
        <f t="shared" ca="1" si="274"/>
        <v>0</v>
      </c>
      <c r="AQ365" s="125">
        <f t="shared" ref="AQ365:BH365" ca="1" si="275">SUMPRODUCT(OFFSET(AQ$60,0,0,AQ$2-$K$2+1,1),N(OFFSET(OFFSET(AQ341,0,0,1,-1*(AQ$2-$K$2+1)),0,AQ$2-$K$2+1-ROW(OFFSET($A$1,0,0,AQ$2-$K$2+1,1)),1,1)))</f>
        <v>0</v>
      </c>
      <c r="AR365" s="125">
        <f t="shared" ca="1" si="275"/>
        <v>0</v>
      </c>
      <c r="AS365" s="125">
        <f t="shared" ca="1" si="275"/>
        <v>0</v>
      </c>
      <c r="AT365" s="125">
        <f t="shared" ca="1" si="275"/>
        <v>0</v>
      </c>
      <c r="AU365" s="125">
        <f t="shared" ca="1" si="275"/>
        <v>0</v>
      </c>
      <c r="AV365" s="125">
        <f t="shared" ca="1" si="275"/>
        <v>0</v>
      </c>
      <c r="AW365" s="125">
        <f t="shared" ca="1" si="275"/>
        <v>0</v>
      </c>
      <c r="AX365" s="125">
        <f t="shared" ca="1" si="275"/>
        <v>0</v>
      </c>
      <c r="AY365" s="125">
        <f t="shared" ca="1" si="275"/>
        <v>0</v>
      </c>
      <c r="AZ365" s="125">
        <f t="shared" ca="1" si="275"/>
        <v>0</v>
      </c>
      <c r="BA365" s="125">
        <f t="shared" ca="1" si="275"/>
        <v>0</v>
      </c>
      <c r="BB365" s="125">
        <f t="shared" ca="1" si="275"/>
        <v>0</v>
      </c>
      <c r="BC365" s="125">
        <f t="shared" ca="1" si="275"/>
        <v>0</v>
      </c>
      <c r="BD365" s="125">
        <f t="shared" ca="1" si="275"/>
        <v>0</v>
      </c>
      <c r="BE365" s="125">
        <f t="shared" ca="1" si="275"/>
        <v>0</v>
      </c>
      <c r="BF365" s="125">
        <f t="shared" ca="1" si="275"/>
        <v>0</v>
      </c>
      <c r="BG365" s="125">
        <f t="shared" ca="1" si="275"/>
        <v>0</v>
      </c>
      <c r="BH365" s="125">
        <f t="shared" ca="1" si="275"/>
        <v>0</v>
      </c>
    </row>
    <row r="366" spans="1:60">
      <c r="A366" s="104"/>
      <c r="B366" s="104"/>
      <c r="C366" s="104"/>
      <c r="D366" s="104"/>
      <c r="E366" s="104"/>
      <c r="F366" s="114" t="s">
        <v>132</v>
      </c>
      <c r="G366" s="104"/>
      <c r="H366" s="125">
        <f t="shared" ca="1" si="267"/>
        <v>0</v>
      </c>
      <c r="I366" s="125">
        <f t="shared" ca="1" si="268"/>
        <v>0</v>
      </c>
      <c r="J366" s="125">
        <f t="shared" ca="1" si="269"/>
        <v>0</v>
      </c>
      <c r="K366" s="125">
        <f t="shared" ref="K366:AP366" ca="1" si="276">SUMPRODUCT(OFFSET(K$60,0,0,K$2-$K$2+1,1),N(OFFSET(OFFSET(K342,0,0,1,-1*(K$2-$K$2+1)),0,K$2-$K$2+1-ROW(OFFSET($A$1,0,0,K$2-$K$2+1,1)),1,1)))</f>
        <v>0</v>
      </c>
      <c r="L366" s="125">
        <f t="shared" ca="1" si="276"/>
        <v>0</v>
      </c>
      <c r="M366" s="125">
        <f t="shared" ca="1" si="276"/>
        <v>0</v>
      </c>
      <c r="N366" s="125">
        <f t="shared" ca="1" si="276"/>
        <v>0</v>
      </c>
      <c r="O366" s="125">
        <f t="shared" ca="1" si="276"/>
        <v>0</v>
      </c>
      <c r="P366" s="125">
        <f t="shared" ca="1" si="276"/>
        <v>0</v>
      </c>
      <c r="Q366" s="125">
        <f t="shared" ca="1" si="276"/>
        <v>0</v>
      </c>
      <c r="R366" s="125">
        <f t="shared" ca="1" si="276"/>
        <v>0</v>
      </c>
      <c r="S366" s="125">
        <f t="shared" ca="1" si="276"/>
        <v>0</v>
      </c>
      <c r="T366" s="125">
        <f t="shared" ca="1" si="276"/>
        <v>0</v>
      </c>
      <c r="U366" s="125">
        <f t="shared" ca="1" si="276"/>
        <v>0</v>
      </c>
      <c r="V366" s="125">
        <f t="shared" ca="1" si="276"/>
        <v>0</v>
      </c>
      <c r="W366" s="125">
        <f t="shared" ca="1" si="276"/>
        <v>0</v>
      </c>
      <c r="X366" s="125">
        <f t="shared" ca="1" si="276"/>
        <v>0</v>
      </c>
      <c r="Y366" s="125">
        <f t="shared" ca="1" si="276"/>
        <v>0</v>
      </c>
      <c r="Z366" s="125">
        <f t="shared" ca="1" si="276"/>
        <v>0</v>
      </c>
      <c r="AA366" s="125">
        <f t="shared" ca="1" si="276"/>
        <v>0</v>
      </c>
      <c r="AB366" s="125">
        <f t="shared" ca="1" si="276"/>
        <v>0</v>
      </c>
      <c r="AC366" s="125">
        <f t="shared" ca="1" si="276"/>
        <v>0</v>
      </c>
      <c r="AD366" s="125">
        <f t="shared" ca="1" si="276"/>
        <v>0</v>
      </c>
      <c r="AE366" s="125">
        <f t="shared" ca="1" si="276"/>
        <v>0</v>
      </c>
      <c r="AF366" s="125">
        <f t="shared" ca="1" si="276"/>
        <v>0</v>
      </c>
      <c r="AG366" s="125">
        <f t="shared" ca="1" si="276"/>
        <v>0</v>
      </c>
      <c r="AH366" s="125">
        <f t="shared" ca="1" si="276"/>
        <v>0</v>
      </c>
      <c r="AI366" s="125">
        <f t="shared" ca="1" si="276"/>
        <v>0</v>
      </c>
      <c r="AJ366" s="125">
        <f t="shared" ca="1" si="276"/>
        <v>0</v>
      </c>
      <c r="AK366" s="125">
        <f t="shared" ca="1" si="276"/>
        <v>0</v>
      </c>
      <c r="AL366" s="125">
        <f t="shared" ca="1" si="276"/>
        <v>0</v>
      </c>
      <c r="AM366" s="125">
        <f t="shared" ca="1" si="276"/>
        <v>0</v>
      </c>
      <c r="AN366" s="125">
        <f t="shared" ca="1" si="276"/>
        <v>0</v>
      </c>
      <c r="AO366" s="125">
        <f t="shared" ca="1" si="276"/>
        <v>0</v>
      </c>
      <c r="AP366" s="125">
        <f t="shared" ca="1" si="276"/>
        <v>0</v>
      </c>
      <c r="AQ366" s="125">
        <f t="shared" ref="AQ366:BH366" ca="1" si="277">SUMPRODUCT(OFFSET(AQ$60,0,0,AQ$2-$K$2+1,1),N(OFFSET(OFFSET(AQ342,0,0,1,-1*(AQ$2-$K$2+1)),0,AQ$2-$K$2+1-ROW(OFFSET($A$1,0,0,AQ$2-$K$2+1,1)),1,1)))</f>
        <v>0</v>
      </c>
      <c r="AR366" s="125">
        <f t="shared" ca="1" si="277"/>
        <v>0</v>
      </c>
      <c r="AS366" s="125">
        <f t="shared" ca="1" si="277"/>
        <v>0</v>
      </c>
      <c r="AT366" s="125">
        <f t="shared" ca="1" si="277"/>
        <v>0</v>
      </c>
      <c r="AU366" s="125">
        <f t="shared" ca="1" si="277"/>
        <v>0</v>
      </c>
      <c r="AV366" s="125">
        <f t="shared" ca="1" si="277"/>
        <v>0</v>
      </c>
      <c r="AW366" s="125">
        <f t="shared" ca="1" si="277"/>
        <v>0</v>
      </c>
      <c r="AX366" s="125">
        <f t="shared" ca="1" si="277"/>
        <v>0</v>
      </c>
      <c r="AY366" s="125">
        <f t="shared" ca="1" si="277"/>
        <v>0</v>
      </c>
      <c r="AZ366" s="125">
        <f t="shared" ca="1" si="277"/>
        <v>0</v>
      </c>
      <c r="BA366" s="125">
        <f t="shared" ca="1" si="277"/>
        <v>0</v>
      </c>
      <c r="BB366" s="125">
        <f t="shared" ca="1" si="277"/>
        <v>0</v>
      </c>
      <c r="BC366" s="125">
        <f t="shared" ca="1" si="277"/>
        <v>0</v>
      </c>
      <c r="BD366" s="125">
        <f t="shared" ca="1" si="277"/>
        <v>0</v>
      </c>
      <c r="BE366" s="125">
        <f t="shared" ca="1" si="277"/>
        <v>0</v>
      </c>
      <c r="BF366" s="125">
        <f t="shared" ca="1" si="277"/>
        <v>0</v>
      </c>
      <c r="BG366" s="125">
        <f t="shared" ca="1" si="277"/>
        <v>0</v>
      </c>
      <c r="BH366" s="125">
        <f t="shared" ca="1" si="277"/>
        <v>0</v>
      </c>
    </row>
    <row r="367" spans="1:60">
      <c r="A367" s="104"/>
      <c r="B367" s="104"/>
      <c r="C367" s="104"/>
      <c r="D367" s="104"/>
      <c r="E367" s="104"/>
      <c r="F367" s="114" t="s">
        <v>133</v>
      </c>
      <c r="G367" s="104"/>
      <c r="H367" s="125">
        <f t="shared" ca="1" si="267"/>
        <v>0</v>
      </c>
      <c r="I367" s="125">
        <f t="shared" ca="1" si="268"/>
        <v>0</v>
      </c>
      <c r="J367" s="125">
        <f t="shared" ca="1" si="269"/>
        <v>0</v>
      </c>
      <c r="K367" s="125">
        <f t="shared" ref="K367:AP367" ca="1" si="278">SUMPRODUCT(OFFSET(K$60,0,0,K$2-$K$2+1,1),N(OFFSET(OFFSET(K343,0,0,1,-1*(K$2-$K$2+1)),0,K$2-$K$2+1-ROW(OFFSET($A$1,0,0,K$2-$K$2+1,1)),1,1)))</f>
        <v>0</v>
      </c>
      <c r="L367" s="125">
        <f t="shared" ca="1" si="278"/>
        <v>0</v>
      </c>
      <c r="M367" s="125">
        <f t="shared" ca="1" si="278"/>
        <v>0</v>
      </c>
      <c r="N367" s="125">
        <f t="shared" ca="1" si="278"/>
        <v>0</v>
      </c>
      <c r="O367" s="125">
        <f t="shared" ca="1" si="278"/>
        <v>0</v>
      </c>
      <c r="P367" s="125">
        <f t="shared" ca="1" si="278"/>
        <v>0</v>
      </c>
      <c r="Q367" s="125">
        <f t="shared" ca="1" si="278"/>
        <v>0</v>
      </c>
      <c r="R367" s="125">
        <f t="shared" ca="1" si="278"/>
        <v>0</v>
      </c>
      <c r="S367" s="125">
        <f t="shared" ca="1" si="278"/>
        <v>0</v>
      </c>
      <c r="T367" s="125">
        <f t="shared" ca="1" si="278"/>
        <v>0</v>
      </c>
      <c r="U367" s="125">
        <f t="shared" ca="1" si="278"/>
        <v>0</v>
      </c>
      <c r="V367" s="125">
        <f t="shared" ca="1" si="278"/>
        <v>0</v>
      </c>
      <c r="W367" s="125">
        <f t="shared" ca="1" si="278"/>
        <v>0</v>
      </c>
      <c r="X367" s="125">
        <f t="shared" ca="1" si="278"/>
        <v>0</v>
      </c>
      <c r="Y367" s="125">
        <f t="shared" ca="1" si="278"/>
        <v>0</v>
      </c>
      <c r="Z367" s="125">
        <f t="shared" ca="1" si="278"/>
        <v>0</v>
      </c>
      <c r="AA367" s="125">
        <f t="shared" ca="1" si="278"/>
        <v>0</v>
      </c>
      <c r="AB367" s="125">
        <f t="shared" ca="1" si="278"/>
        <v>0</v>
      </c>
      <c r="AC367" s="125">
        <f t="shared" ca="1" si="278"/>
        <v>0</v>
      </c>
      <c r="AD367" s="125">
        <f t="shared" ca="1" si="278"/>
        <v>0</v>
      </c>
      <c r="AE367" s="125">
        <f t="shared" ca="1" si="278"/>
        <v>0</v>
      </c>
      <c r="AF367" s="125">
        <f t="shared" ca="1" si="278"/>
        <v>0</v>
      </c>
      <c r="AG367" s="125">
        <f t="shared" ca="1" si="278"/>
        <v>0</v>
      </c>
      <c r="AH367" s="125">
        <f t="shared" ca="1" si="278"/>
        <v>0</v>
      </c>
      <c r="AI367" s="125">
        <f t="shared" ca="1" si="278"/>
        <v>0</v>
      </c>
      <c r="AJ367" s="125">
        <f t="shared" ca="1" si="278"/>
        <v>0</v>
      </c>
      <c r="AK367" s="125">
        <f t="shared" ca="1" si="278"/>
        <v>0</v>
      </c>
      <c r="AL367" s="125">
        <f t="shared" ca="1" si="278"/>
        <v>0</v>
      </c>
      <c r="AM367" s="125">
        <f t="shared" ca="1" si="278"/>
        <v>0</v>
      </c>
      <c r="AN367" s="125">
        <f t="shared" ca="1" si="278"/>
        <v>0</v>
      </c>
      <c r="AO367" s="125">
        <f t="shared" ca="1" si="278"/>
        <v>0</v>
      </c>
      <c r="AP367" s="125">
        <f t="shared" ca="1" si="278"/>
        <v>0</v>
      </c>
      <c r="AQ367" s="125">
        <f t="shared" ref="AQ367:BH367" ca="1" si="279">SUMPRODUCT(OFFSET(AQ$60,0,0,AQ$2-$K$2+1,1),N(OFFSET(OFFSET(AQ343,0,0,1,-1*(AQ$2-$K$2+1)),0,AQ$2-$K$2+1-ROW(OFFSET($A$1,0,0,AQ$2-$K$2+1,1)),1,1)))</f>
        <v>0</v>
      </c>
      <c r="AR367" s="125">
        <f t="shared" ca="1" si="279"/>
        <v>0</v>
      </c>
      <c r="AS367" s="125">
        <f t="shared" ca="1" si="279"/>
        <v>0</v>
      </c>
      <c r="AT367" s="125">
        <f t="shared" ca="1" si="279"/>
        <v>0</v>
      </c>
      <c r="AU367" s="125">
        <f t="shared" ca="1" si="279"/>
        <v>0</v>
      </c>
      <c r="AV367" s="125">
        <f t="shared" ca="1" si="279"/>
        <v>0</v>
      </c>
      <c r="AW367" s="125">
        <f t="shared" ca="1" si="279"/>
        <v>0</v>
      </c>
      <c r="AX367" s="125">
        <f t="shared" ca="1" si="279"/>
        <v>0</v>
      </c>
      <c r="AY367" s="125">
        <f t="shared" ca="1" si="279"/>
        <v>0</v>
      </c>
      <c r="AZ367" s="125">
        <f t="shared" ca="1" si="279"/>
        <v>0</v>
      </c>
      <c r="BA367" s="125">
        <f t="shared" ca="1" si="279"/>
        <v>0</v>
      </c>
      <c r="BB367" s="125">
        <f t="shared" ca="1" si="279"/>
        <v>0</v>
      </c>
      <c r="BC367" s="125">
        <f t="shared" ca="1" si="279"/>
        <v>0</v>
      </c>
      <c r="BD367" s="125">
        <f t="shared" ca="1" si="279"/>
        <v>0</v>
      </c>
      <c r="BE367" s="125">
        <f t="shared" ca="1" si="279"/>
        <v>0</v>
      </c>
      <c r="BF367" s="125">
        <f t="shared" ca="1" si="279"/>
        <v>0</v>
      </c>
      <c r="BG367" s="125">
        <f t="shared" ca="1" si="279"/>
        <v>0</v>
      </c>
      <c r="BH367" s="125">
        <f t="shared" ca="1" si="279"/>
        <v>0</v>
      </c>
    </row>
    <row r="368" spans="1:60">
      <c r="A368" s="104"/>
      <c r="B368" s="104"/>
      <c r="C368" s="104"/>
      <c r="D368" s="104"/>
      <c r="E368" s="104"/>
      <c r="F368" s="114" t="s">
        <v>126</v>
      </c>
      <c r="G368" s="104"/>
      <c r="H368" s="125">
        <f t="shared" ca="1" si="267"/>
        <v>0</v>
      </c>
      <c r="I368" s="125">
        <f t="shared" ca="1" si="268"/>
        <v>0</v>
      </c>
      <c r="J368" s="125">
        <f t="shared" ca="1" si="269"/>
        <v>0</v>
      </c>
      <c r="K368" s="125">
        <f t="shared" ref="K368:AP368" ca="1" si="280">SUMPRODUCT(OFFSET(K$60,0,0,K$2-$K$2+1,1),N(OFFSET(OFFSET(K344,0,0,1,-1*(K$2-$K$2+1)),0,K$2-$K$2+1-ROW(OFFSET($A$1,0,0,K$2-$K$2+1,1)),1,1)))</f>
        <v>0</v>
      </c>
      <c r="L368" s="125">
        <f t="shared" ca="1" si="280"/>
        <v>0</v>
      </c>
      <c r="M368" s="125">
        <f t="shared" ca="1" si="280"/>
        <v>0</v>
      </c>
      <c r="N368" s="125">
        <f t="shared" ca="1" si="280"/>
        <v>0</v>
      </c>
      <c r="O368" s="125">
        <f t="shared" ca="1" si="280"/>
        <v>0</v>
      </c>
      <c r="P368" s="125">
        <f t="shared" ca="1" si="280"/>
        <v>0</v>
      </c>
      <c r="Q368" s="125">
        <f t="shared" ca="1" si="280"/>
        <v>0</v>
      </c>
      <c r="R368" s="125">
        <f t="shared" ca="1" si="280"/>
        <v>0</v>
      </c>
      <c r="S368" s="125">
        <f t="shared" ca="1" si="280"/>
        <v>0</v>
      </c>
      <c r="T368" s="125">
        <f t="shared" ca="1" si="280"/>
        <v>0</v>
      </c>
      <c r="U368" s="125">
        <f t="shared" ca="1" si="280"/>
        <v>0</v>
      </c>
      <c r="V368" s="125">
        <f t="shared" ca="1" si="280"/>
        <v>0</v>
      </c>
      <c r="W368" s="125">
        <f t="shared" ca="1" si="280"/>
        <v>0</v>
      </c>
      <c r="X368" s="125">
        <f t="shared" ca="1" si="280"/>
        <v>0</v>
      </c>
      <c r="Y368" s="125">
        <f t="shared" ca="1" si="280"/>
        <v>0</v>
      </c>
      <c r="Z368" s="125">
        <f t="shared" ca="1" si="280"/>
        <v>0</v>
      </c>
      <c r="AA368" s="125">
        <f t="shared" ca="1" si="280"/>
        <v>0</v>
      </c>
      <c r="AB368" s="125">
        <f t="shared" ca="1" si="280"/>
        <v>0</v>
      </c>
      <c r="AC368" s="125">
        <f t="shared" ca="1" si="280"/>
        <v>0</v>
      </c>
      <c r="AD368" s="125">
        <f t="shared" ca="1" si="280"/>
        <v>0</v>
      </c>
      <c r="AE368" s="125">
        <f t="shared" ca="1" si="280"/>
        <v>0</v>
      </c>
      <c r="AF368" s="125">
        <f t="shared" ca="1" si="280"/>
        <v>0</v>
      </c>
      <c r="AG368" s="125">
        <f t="shared" ca="1" si="280"/>
        <v>0</v>
      </c>
      <c r="AH368" s="125">
        <f t="shared" ca="1" si="280"/>
        <v>0</v>
      </c>
      <c r="AI368" s="125">
        <f t="shared" ca="1" si="280"/>
        <v>0</v>
      </c>
      <c r="AJ368" s="125">
        <f t="shared" ca="1" si="280"/>
        <v>0</v>
      </c>
      <c r="AK368" s="125">
        <f t="shared" ca="1" si="280"/>
        <v>0</v>
      </c>
      <c r="AL368" s="125">
        <f t="shared" ca="1" si="280"/>
        <v>0</v>
      </c>
      <c r="AM368" s="125">
        <f t="shared" ca="1" si="280"/>
        <v>0</v>
      </c>
      <c r="AN368" s="125">
        <f t="shared" ca="1" si="280"/>
        <v>0</v>
      </c>
      <c r="AO368" s="125">
        <f t="shared" ca="1" si="280"/>
        <v>0</v>
      </c>
      <c r="AP368" s="125">
        <f t="shared" ca="1" si="280"/>
        <v>0</v>
      </c>
      <c r="AQ368" s="125">
        <f t="shared" ref="AQ368:BH368" ca="1" si="281">SUMPRODUCT(OFFSET(AQ$60,0,0,AQ$2-$K$2+1,1),N(OFFSET(OFFSET(AQ344,0,0,1,-1*(AQ$2-$K$2+1)),0,AQ$2-$K$2+1-ROW(OFFSET($A$1,0,0,AQ$2-$K$2+1,1)),1,1)))</f>
        <v>0</v>
      </c>
      <c r="AR368" s="125">
        <f t="shared" ca="1" si="281"/>
        <v>0</v>
      </c>
      <c r="AS368" s="125">
        <f t="shared" ca="1" si="281"/>
        <v>0</v>
      </c>
      <c r="AT368" s="125">
        <f t="shared" ca="1" si="281"/>
        <v>0</v>
      </c>
      <c r="AU368" s="125">
        <f t="shared" ca="1" si="281"/>
        <v>0</v>
      </c>
      <c r="AV368" s="125">
        <f t="shared" ca="1" si="281"/>
        <v>0</v>
      </c>
      <c r="AW368" s="125">
        <f t="shared" ca="1" si="281"/>
        <v>0</v>
      </c>
      <c r="AX368" s="125">
        <f t="shared" ca="1" si="281"/>
        <v>0</v>
      </c>
      <c r="AY368" s="125">
        <f t="shared" ca="1" si="281"/>
        <v>0</v>
      </c>
      <c r="AZ368" s="125">
        <f t="shared" ca="1" si="281"/>
        <v>0</v>
      </c>
      <c r="BA368" s="125">
        <f t="shared" ca="1" si="281"/>
        <v>0</v>
      </c>
      <c r="BB368" s="125">
        <f t="shared" ca="1" si="281"/>
        <v>0</v>
      </c>
      <c r="BC368" s="125">
        <f t="shared" ca="1" si="281"/>
        <v>0</v>
      </c>
      <c r="BD368" s="125">
        <f t="shared" ca="1" si="281"/>
        <v>0</v>
      </c>
      <c r="BE368" s="125">
        <f t="shared" ca="1" si="281"/>
        <v>0</v>
      </c>
      <c r="BF368" s="125">
        <f t="shared" ca="1" si="281"/>
        <v>0</v>
      </c>
      <c r="BG368" s="125">
        <f t="shared" ca="1" si="281"/>
        <v>0</v>
      </c>
      <c r="BH368" s="125">
        <f t="shared" ca="1" si="281"/>
        <v>0</v>
      </c>
    </row>
    <row r="369" spans="1:60">
      <c r="A369" s="104"/>
      <c r="B369" s="104"/>
      <c r="C369" s="104"/>
      <c r="D369" s="104"/>
      <c r="E369" s="104"/>
      <c r="F369" s="114" t="s">
        <v>141</v>
      </c>
      <c r="G369" s="104"/>
      <c r="H369" s="125">
        <f t="shared" ca="1" si="267"/>
        <v>9166084.1976738665</v>
      </c>
      <c r="I369" s="125">
        <f t="shared" ca="1" si="268"/>
        <v>28965426.059423421</v>
      </c>
      <c r="J369" s="125">
        <f t="shared" ca="1" si="269"/>
        <v>65425358.297035411</v>
      </c>
      <c r="K369" s="125">
        <f t="shared" ref="K369:AP369" ca="1" si="282">SUMPRODUCT(OFFSET(K$60,0,0,K$2-$K$2+1,1),N(OFFSET(OFFSET(K345,0,0,1,-1*(K$2-$K$2+1)),0,K$2-$K$2+1-ROW(OFFSET($A$1,0,0,K$2-$K$2+1,1)),1,1)))</f>
        <v>0</v>
      </c>
      <c r="L369" s="125">
        <f t="shared" ca="1" si="282"/>
        <v>500279.77821143606</v>
      </c>
      <c r="M369" s="125">
        <f t="shared" ca="1" si="282"/>
        <v>1443114.7448406806</v>
      </c>
      <c r="N369" s="125">
        <f t="shared" ca="1" si="282"/>
        <v>2775220.6631551553</v>
      </c>
      <c r="O369" s="125">
        <f t="shared" ca="1" si="282"/>
        <v>4447469.0114665944</v>
      </c>
      <c r="P369" s="125">
        <f t="shared" ca="1" si="282"/>
        <v>4276412.5110255722</v>
      </c>
      <c r="Q369" s="125">
        <f t="shared" ca="1" si="282"/>
        <v>4111935.1067553577</v>
      </c>
      <c r="R369" s="125">
        <f t="shared" ca="1" si="282"/>
        <v>3953783.7564955358</v>
      </c>
      <c r="S369" s="125">
        <f t="shared" ca="1" si="282"/>
        <v>3801715.1504764771</v>
      </c>
      <c r="T369" s="125">
        <f t="shared" ca="1" si="282"/>
        <v>3655495.3369966126</v>
      </c>
      <c r="U369" s="125">
        <f t="shared" ca="1" si="282"/>
        <v>3514899.362496742</v>
      </c>
      <c r="V369" s="125">
        <f t="shared" ca="1" si="282"/>
        <v>3379710.925477637</v>
      </c>
      <c r="W369" s="125">
        <f t="shared" ca="1" si="282"/>
        <v>3249722.0437284969</v>
      </c>
      <c r="X369" s="125">
        <f t="shared" ca="1" si="282"/>
        <v>3124732.7343543237</v>
      </c>
      <c r="Y369" s="125">
        <f t="shared" ca="1" si="282"/>
        <v>3004550.706109927</v>
      </c>
      <c r="Z369" s="125">
        <f t="shared" ca="1" si="282"/>
        <v>2888991.063567237</v>
      </c>
      <c r="AA369" s="125">
        <f t="shared" ca="1" si="282"/>
        <v>2777876.0226608044</v>
      </c>
      <c r="AB369" s="125">
        <f t="shared" ca="1" si="282"/>
        <v>2671034.637173851</v>
      </c>
      <c r="AC369" s="125">
        <f t="shared" ca="1" si="282"/>
        <v>2568302.5357440873</v>
      </c>
      <c r="AD369" s="125">
        <f t="shared" ca="1" si="282"/>
        <v>2469521.6689846991</v>
      </c>
      <c r="AE369" s="125">
        <f t="shared" ca="1" si="282"/>
        <v>2374540.0663314415</v>
      </c>
      <c r="AF369" s="125">
        <f t="shared" ca="1" si="282"/>
        <v>2054890.4420175934</v>
      </c>
      <c r="AG369" s="125">
        <f t="shared" ca="1" si="282"/>
        <v>1536777.0399704224</v>
      </c>
      <c r="AH369" s="125">
        <f t="shared" ca="1" si="282"/>
        <v>844382.98899473739</v>
      </c>
      <c r="AI369" s="125">
        <f t="shared" ca="1" si="282"/>
        <v>0</v>
      </c>
      <c r="AJ369" s="125">
        <f t="shared" ca="1" si="282"/>
        <v>0</v>
      </c>
      <c r="AK369" s="125">
        <f t="shared" ca="1" si="282"/>
        <v>0</v>
      </c>
      <c r="AL369" s="125">
        <f t="shared" ca="1" si="282"/>
        <v>0</v>
      </c>
      <c r="AM369" s="125">
        <f t="shared" ca="1" si="282"/>
        <v>0</v>
      </c>
      <c r="AN369" s="125">
        <f t="shared" ca="1" si="282"/>
        <v>0</v>
      </c>
      <c r="AO369" s="125">
        <f t="shared" ca="1" si="282"/>
        <v>0</v>
      </c>
      <c r="AP369" s="125">
        <f t="shared" ca="1" si="282"/>
        <v>0</v>
      </c>
      <c r="AQ369" s="125">
        <f t="shared" ref="AQ369:BH369" ca="1" si="283">SUMPRODUCT(OFFSET(AQ$60,0,0,AQ$2-$K$2+1,1),N(OFFSET(OFFSET(AQ345,0,0,1,-1*(AQ$2-$K$2+1)),0,AQ$2-$K$2+1-ROW(OFFSET($A$1,0,0,AQ$2-$K$2+1,1)),1,1)))</f>
        <v>0</v>
      </c>
      <c r="AR369" s="125">
        <f t="shared" ca="1" si="283"/>
        <v>0</v>
      </c>
      <c r="AS369" s="125">
        <f t="shared" ca="1" si="283"/>
        <v>0</v>
      </c>
      <c r="AT369" s="125">
        <f t="shared" ca="1" si="283"/>
        <v>0</v>
      </c>
      <c r="AU369" s="125">
        <f t="shared" ca="1" si="283"/>
        <v>0</v>
      </c>
      <c r="AV369" s="125">
        <f t="shared" ca="1" si="283"/>
        <v>0</v>
      </c>
      <c r="AW369" s="125">
        <f t="shared" ca="1" si="283"/>
        <v>0</v>
      </c>
      <c r="AX369" s="125">
        <f t="shared" ca="1" si="283"/>
        <v>0</v>
      </c>
      <c r="AY369" s="125">
        <f t="shared" ca="1" si="283"/>
        <v>0</v>
      </c>
      <c r="AZ369" s="125">
        <f t="shared" ca="1" si="283"/>
        <v>0</v>
      </c>
      <c r="BA369" s="125">
        <f t="shared" ca="1" si="283"/>
        <v>0</v>
      </c>
      <c r="BB369" s="125">
        <f t="shared" ca="1" si="283"/>
        <v>0</v>
      </c>
      <c r="BC369" s="125">
        <f t="shared" ca="1" si="283"/>
        <v>0</v>
      </c>
      <c r="BD369" s="125">
        <f t="shared" ca="1" si="283"/>
        <v>0</v>
      </c>
      <c r="BE369" s="125">
        <f t="shared" ca="1" si="283"/>
        <v>0</v>
      </c>
      <c r="BF369" s="125">
        <f t="shared" ca="1" si="283"/>
        <v>0</v>
      </c>
      <c r="BG369" s="125">
        <f t="shared" ca="1" si="283"/>
        <v>0</v>
      </c>
      <c r="BH369" s="125">
        <f t="shared" ca="1" si="283"/>
        <v>0</v>
      </c>
    </row>
    <row r="370" spans="1:60">
      <c r="A370" s="104"/>
      <c r="B370" s="104"/>
      <c r="C370" s="104"/>
      <c r="D370" s="104"/>
      <c r="E370" s="104"/>
      <c r="F370" s="114" t="s">
        <v>8</v>
      </c>
      <c r="G370" s="104"/>
      <c r="H370" s="125">
        <f t="shared" ca="1" si="267"/>
        <v>0</v>
      </c>
      <c r="I370" s="125">
        <f t="shared" ca="1" si="268"/>
        <v>0</v>
      </c>
      <c r="J370" s="125">
        <f t="shared" ca="1" si="269"/>
        <v>0</v>
      </c>
      <c r="K370" s="125">
        <f t="shared" ref="K370:AP370" ca="1" si="284">SUMPRODUCT(OFFSET(K$60,0,0,K$2-$K$2+1,1),N(OFFSET(OFFSET(K346,0,0,1,-1*(K$2-$K$2+1)),0,K$2-$K$2+1-ROW(OFFSET($A$1,0,0,K$2-$K$2+1,1)),1,1)))</f>
        <v>0</v>
      </c>
      <c r="L370" s="125">
        <f t="shared" ca="1" si="284"/>
        <v>0</v>
      </c>
      <c r="M370" s="125">
        <f t="shared" ca="1" si="284"/>
        <v>0</v>
      </c>
      <c r="N370" s="125">
        <f t="shared" ca="1" si="284"/>
        <v>0</v>
      </c>
      <c r="O370" s="125">
        <f t="shared" ca="1" si="284"/>
        <v>0</v>
      </c>
      <c r="P370" s="125">
        <f t="shared" ca="1" si="284"/>
        <v>0</v>
      </c>
      <c r="Q370" s="125">
        <f t="shared" ca="1" si="284"/>
        <v>0</v>
      </c>
      <c r="R370" s="125">
        <f t="shared" ca="1" si="284"/>
        <v>0</v>
      </c>
      <c r="S370" s="125">
        <f t="shared" ca="1" si="284"/>
        <v>0</v>
      </c>
      <c r="T370" s="125">
        <f t="shared" ca="1" si="284"/>
        <v>0</v>
      </c>
      <c r="U370" s="125">
        <f t="shared" ca="1" si="284"/>
        <v>0</v>
      </c>
      <c r="V370" s="125">
        <f t="shared" ca="1" si="284"/>
        <v>0</v>
      </c>
      <c r="W370" s="125">
        <f t="shared" ca="1" si="284"/>
        <v>0</v>
      </c>
      <c r="X370" s="125">
        <f t="shared" ca="1" si="284"/>
        <v>0</v>
      </c>
      <c r="Y370" s="125">
        <f t="shared" ca="1" si="284"/>
        <v>0</v>
      </c>
      <c r="Z370" s="125">
        <f t="shared" ca="1" si="284"/>
        <v>0</v>
      </c>
      <c r="AA370" s="125">
        <f t="shared" ca="1" si="284"/>
        <v>0</v>
      </c>
      <c r="AB370" s="125">
        <f t="shared" ca="1" si="284"/>
        <v>0</v>
      </c>
      <c r="AC370" s="125">
        <f t="shared" ca="1" si="284"/>
        <v>0</v>
      </c>
      <c r="AD370" s="125">
        <f t="shared" ca="1" si="284"/>
        <v>0</v>
      </c>
      <c r="AE370" s="125">
        <f t="shared" ca="1" si="284"/>
        <v>0</v>
      </c>
      <c r="AF370" s="125">
        <f t="shared" ca="1" si="284"/>
        <v>0</v>
      </c>
      <c r="AG370" s="125">
        <f t="shared" ca="1" si="284"/>
        <v>0</v>
      </c>
      <c r="AH370" s="125">
        <f t="shared" ca="1" si="284"/>
        <v>0</v>
      </c>
      <c r="AI370" s="125">
        <f t="shared" ca="1" si="284"/>
        <v>0</v>
      </c>
      <c r="AJ370" s="125">
        <f t="shared" ca="1" si="284"/>
        <v>0</v>
      </c>
      <c r="AK370" s="125">
        <f t="shared" ca="1" si="284"/>
        <v>0</v>
      </c>
      <c r="AL370" s="125">
        <f t="shared" ca="1" si="284"/>
        <v>0</v>
      </c>
      <c r="AM370" s="125">
        <f t="shared" ca="1" si="284"/>
        <v>0</v>
      </c>
      <c r="AN370" s="125">
        <f t="shared" ca="1" si="284"/>
        <v>0</v>
      </c>
      <c r="AO370" s="125">
        <f t="shared" ca="1" si="284"/>
        <v>0</v>
      </c>
      <c r="AP370" s="125">
        <f t="shared" ca="1" si="284"/>
        <v>0</v>
      </c>
      <c r="AQ370" s="125">
        <f t="shared" ref="AQ370:BH370" ca="1" si="285">SUMPRODUCT(OFFSET(AQ$60,0,0,AQ$2-$K$2+1,1),N(OFFSET(OFFSET(AQ346,0,0,1,-1*(AQ$2-$K$2+1)),0,AQ$2-$K$2+1-ROW(OFFSET($A$1,0,0,AQ$2-$K$2+1,1)),1,1)))</f>
        <v>0</v>
      </c>
      <c r="AR370" s="125">
        <f t="shared" ca="1" si="285"/>
        <v>0</v>
      </c>
      <c r="AS370" s="125">
        <f t="shared" ca="1" si="285"/>
        <v>0</v>
      </c>
      <c r="AT370" s="125">
        <f t="shared" ca="1" si="285"/>
        <v>0</v>
      </c>
      <c r="AU370" s="125">
        <f t="shared" ca="1" si="285"/>
        <v>0</v>
      </c>
      <c r="AV370" s="125">
        <f t="shared" ca="1" si="285"/>
        <v>0</v>
      </c>
      <c r="AW370" s="125">
        <f t="shared" ca="1" si="285"/>
        <v>0</v>
      </c>
      <c r="AX370" s="125">
        <f t="shared" ca="1" si="285"/>
        <v>0</v>
      </c>
      <c r="AY370" s="125">
        <f t="shared" ca="1" si="285"/>
        <v>0</v>
      </c>
      <c r="AZ370" s="125">
        <f t="shared" ca="1" si="285"/>
        <v>0</v>
      </c>
      <c r="BA370" s="125">
        <f t="shared" ca="1" si="285"/>
        <v>0</v>
      </c>
      <c r="BB370" s="125">
        <f t="shared" ca="1" si="285"/>
        <v>0</v>
      </c>
      <c r="BC370" s="125">
        <f t="shared" ca="1" si="285"/>
        <v>0</v>
      </c>
      <c r="BD370" s="125">
        <f t="shared" ca="1" si="285"/>
        <v>0</v>
      </c>
      <c r="BE370" s="125">
        <f t="shared" ca="1" si="285"/>
        <v>0</v>
      </c>
      <c r="BF370" s="125">
        <f t="shared" ca="1" si="285"/>
        <v>0</v>
      </c>
      <c r="BG370" s="125">
        <f t="shared" ca="1" si="285"/>
        <v>0</v>
      </c>
      <c r="BH370" s="125">
        <f t="shared" ca="1" si="285"/>
        <v>0</v>
      </c>
    </row>
    <row r="371" spans="1:60">
      <c r="A371" s="104"/>
      <c r="B371" s="104"/>
      <c r="C371" s="104"/>
      <c r="D371" s="104"/>
      <c r="E371" s="104"/>
      <c r="F371" s="114" t="s">
        <v>198</v>
      </c>
      <c r="G371" s="104"/>
      <c r="H371" s="125">
        <f t="shared" ca="1" si="267"/>
        <v>503919692.27773297</v>
      </c>
      <c r="I371" s="125">
        <f t="shared" ca="1" si="268"/>
        <v>845994112.87270772</v>
      </c>
      <c r="J371" s="125">
        <f t="shared" ca="1" si="269"/>
        <v>1047358348.1294399</v>
      </c>
      <c r="K371" s="125">
        <f t="shared" ref="K371:AP371" ca="1" si="286">SUMPRODUCT(OFFSET(K$60,0,0,K$2-$K$2+1,1),N(OFFSET(OFFSET(K347,0,0,1,-1*(K$2-$K$2+1)),0,K$2-$K$2+1-ROW(OFFSET($A$1,0,0,K$2-$K$2+1,1)),1,1)))</f>
        <v>0</v>
      </c>
      <c r="L371" s="125">
        <f t="shared" ca="1" si="286"/>
        <v>29561684.839794416</v>
      </c>
      <c r="M371" s="125">
        <f t="shared" ca="1" si="286"/>
        <v>83642207.363087028</v>
      </c>
      <c r="N371" s="125">
        <f t="shared" ca="1" si="286"/>
        <v>159281280.00503722</v>
      </c>
      <c r="O371" s="125">
        <f t="shared" ca="1" si="286"/>
        <v>231434520.06981432</v>
      </c>
      <c r="P371" s="125">
        <f t="shared" ca="1" si="286"/>
        <v>173816443.28843352</v>
      </c>
      <c r="Q371" s="125">
        <f t="shared" ca="1" si="286"/>
        <v>105236298.75593376</v>
      </c>
      <c r="R371" s="125">
        <f t="shared" ca="1" si="286"/>
        <v>21836317.119533911</v>
      </c>
      <c r="S371" s="125">
        <f t="shared" ca="1" si="286"/>
        <v>20996458.768782608</v>
      </c>
      <c r="T371" s="125">
        <f t="shared" ca="1" si="286"/>
        <v>20188902.662290968</v>
      </c>
      <c r="U371" s="125">
        <f t="shared" ca="1" si="286"/>
        <v>19412406.406049006</v>
      </c>
      <c r="V371" s="125">
        <f t="shared" ca="1" si="286"/>
        <v>18665775.390431736</v>
      </c>
      <c r="W371" s="125">
        <f t="shared" ca="1" si="286"/>
        <v>17947860.952338208</v>
      </c>
      <c r="X371" s="125">
        <f t="shared" ca="1" si="286"/>
        <v>17257558.608017504</v>
      </c>
      <c r="Y371" s="125">
        <f t="shared" ca="1" si="286"/>
        <v>16593806.353862986</v>
      </c>
      <c r="Z371" s="125">
        <f t="shared" ca="1" si="286"/>
        <v>15955583.032560565</v>
      </c>
      <c r="AA371" s="125">
        <f t="shared" ca="1" si="286"/>
        <v>15341906.762077462</v>
      </c>
      <c r="AB371" s="125">
        <f t="shared" ca="1" si="286"/>
        <v>14751833.425074484</v>
      </c>
      <c r="AC371" s="125">
        <f t="shared" ca="1" si="286"/>
        <v>14184455.216417773</v>
      </c>
      <c r="AD371" s="125">
        <f t="shared" ca="1" si="286"/>
        <v>13638899.246555552</v>
      </c>
      <c r="AE371" s="125">
        <f t="shared" ca="1" si="286"/>
        <v>13114326.198611107</v>
      </c>
      <c r="AF371" s="125">
        <f t="shared" ca="1" si="286"/>
        <v>11348936.133413456</v>
      </c>
      <c r="AG371" s="125">
        <f t="shared" ca="1" si="286"/>
        <v>8487452.2365271561</v>
      </c>
      <c r="AH371" s="125">
        <f t="shared" ca="1" si="286"/>
        <v>4663435.2947951397</v>
      </c>
      <c r="AI371" s="125">
        <f t="shared" ca="1" si="286"/>
        <v>0</v>
      </c>
      <c r="AJ371" s="125">
        <f t="shared" ca="1" si="286"/>
        <v>0</v>
      </c>
      <c r="AK371" s="125">
        <f t="shared" ca="1" si="286"/>
        <v>0</v>
      </c>
      <c r="AL371" s="125">
        <f t="shared" ca="1" si="286"/>
        <v>0</v>
      </c>
      <c r="AM371" s="125">
        <f t="shared" ca="1" si="286"/>
        <v>0</v>
      </c>
      <c r="AN371" s="125">
        <f t="shared" ca="1" si="286"/>
        <v>0</v>
      </c>
      <c r="AO371" s="125">
        <f t="shared" ca="1" si="286"/>
        <v>0</v>
      </c>
      <c r="AP371" s="125">
        <f t="shared" ca="1" si="286"/>
        <v>0</v>
      </c>
      <c r="AQ371" s="125">
        <f t="shared" ref="AQ371:BH371" ca="1" si="287">SUMPRODUCT(OFFSET(AQ$60,0,0,AQ$2-$K$2+1,1),N(OFFSET(OFFSET(AQ347,0,0,1,-1*(AQ$2-$K$2+1)),0,AQ$2-$K$2+1-ROW(OFFSET($A$1,0,0,AQ$2-$K$2+1,1)),1,1)))</f>
        <v>0</v>
      </c>
      <c r="AR371" s="125">
        <f t="shared" ca="1" si="287"/>
        <v>0</v>
      </c>
      <c r="AS371" s="125">
        <f t="shared" ca="1" si="287"/>
        <v>0</v>
      </c>
      <c r="AT371" s="125">
        <f t="shared" ca="1" si="287"/>
        <v>0</v>
      </c>
      <c r="AU371" s="125">
        <f t="shared" ca="1" si="287"/>
        <v>0</v>
      </c>
      <c r="AV371" s="125">
        <f t="shared" ca="1" si="287"/>
        <v>0</v>
      </c>
      <c r="AW371" s="125">
        <f t="shared" ca="1" si="287"/>
        <v>0</v>
      </c>
      <c r="AX371" s="125">
        <f t="shared" ca="1" si="287"/>
        <v>0</v>
      </c>
      <c r="AY371" s="125">
        <f t="shared" ca="1" si="287"/>
        <v>0</v>
      </c>
      <c r="AZ371" s="125">
        <f t="shared" ca="1" si="287"/>
        <v>0</v>
      </c>
      <c r="BA371" s="125">
        <f t="shared" ca="1" si="287"/>
        <v>0</v>
      </c>
      <c r="BB371" s="125">
        <f t="shared" ca="1" si="287"/>
        <v>0</v>
      </c>
      <c r="BC371" s="125">
        <f t="shared" ca="1" si="287"/>
        <v>0</v>
      </c>
      <c r="BD371" s="125">
        <f t="shared" ca="1" si="287"/>
        <v>0</v>
      </c>
      <c r="BE371" s="125">
        <f t="shared" ca="1" si="287"/>
        <v>0</v>
      </c>
      <c r="BF371" s="125">
        <f t="shared" ca="1" si="287"/>
        <v>0</v>
      </c>
      <c r="BG371" s="125">
        <f t="shared" ca="1" si="287"/>
        <v>0</v>
      </c>
      <c r="BH371" s="125">
        <f t="shared" ca="1" si="287"/>
        <v>0</v>
      </c>
    </row>
    <row r="372" spans="1:60" ht="15">
      <c r="A372" s="104"/>
      <c r="B372" s="104"/>
      <c r="C372" s="104"/>
      <c r="D372" s="104"/>
      <c r="E372" s="104"/>
      <c r="F372" s="104"/>
      <c r="G372" s="151" t="s">
        <v>175</v>
      </c>
      <c r="H372" s="135">
        <f ca="1">SUM(H362:H371)</f>
        <v>541472853.39853132</v>
      </c>
      <c r="I372" s="135">
        <f ca="1">SUM(I362:I371)</f>
        <v>926909057.92828798</v>
      </c>
      <c r="J372" s="135">
        <f ca="1">SUM(J362:J371)</f>
        <v>1170451466.8916924</v>
      </c>
      <c r="K372" s="125"/>
      <c r="L372" s="125"/>
      <c r="M372" s="125"/>
      <c r="N372" s="125"/>
      <c r="O372" s="125"/>
      <c r="P372" s="125"/>
      <c r="Q372" s="125"/>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row>
    <row r="373" spans="1:60">
      <c r="A373" s="104"/>
      <c r="B373" s="104"/>
      <c r="C373" s="104"/>
      <c r="D373" s="104"/>
      <c r="E373" s="104"/>
      <c r="F373" s="173" t="s">
        <v>310</v>
      </c>
      <c r="G373" s="175" t="str">
        <f ca="1">IF(SUM($H$373:$J$373)&gt;0,"ERROR","OK")</f>
        <v>OK</v>
      </c>
      <c r="H373" s="104">
        <f ca="1">IF(H$372='Primary inputs Alt'!$C$22*'Outputs Summary Alt'!D$14,0,1)</f>
        <v>0</v>
      </c>
      <c r="I373" s="104">
        <f ca="1">IF(I$372='Primary inputs Alt'!$C$22*'Outputs Summary Alt'!E$14,0,1)</f>
        <v>0</v>
      </c>
      <c r="J373" s="104">
        <f ca="1">IF(J$372='Primary inputs Alt'!$C$22*'Outputs Summary Alt'!F$14,0,1)</f>
        <v>0</v>
      </c>
      <c r="K373" s="125"/>
      <c r="L373" s="125"/>
      <c r="M373" s="125"/>
      <c r="N373" s="125"/>
      <c r="O373" s="125"/>
      <c r="P373" s="125"/>
      <c r="Q373" s="125"/>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row>
    <row r="374" spans="1:60">
      <c r="A374" s="123" t="s">
        <v>90</v>
      </c>
      <c r="B374" s="123"/>
      <c r="C374" s="123"/>
      <c r="D374" s="123"/>
      <c r="E374" s="123"/>
      <c r="F374" s="123"/>
      <c r="G374" s="123"/>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127"/>
      <c r="BC374" s="127"/>
      <c r="BD374" s="127"/>
      <c r="BE374" s="127"/>
      <c r="BF374" s="127"/>
      <c r="BG374" s="127"/>
      <c r="BH374" s="127"/>
    </row>
    <row r="375" spans="1:60">
      <c r="A375" s="128"/>
      <c r="B375" s="128"/>
      <c r="C375" s="128"/>
      <c r="D375" s="128"/>
      <c r="E375" s="129" t="s">
        <v>80</v>
      </c>
      <c r="F375" s="128"/>
      <c r="G375" s="128"/>
      <c r="H375" s="130"/>
      <c r="I375" s="130"/>
      <c r="J375" s="130"/>
      <c r="K375" s="130"/>
      <c r="L375" s="130"/>
      <c r="M375" s="130"/>
      <c r="N375" s="130"/>
      <c r="O375" s="130"/>
      <c r="P375" s="130"/>
      <c r="Q375" s="130"/>
      <c r="R375" s="130"/>
      <c r="S375" s="130"/>
      <c r="T375" s="130"/>
      <c r="U375" s="130"/>
      <c r="V375" s="130"/>
      <c r="W375" s="130"/>
      <c r="X375" s="130"/>
      <c r="Y375" s="130"/>
      <c r="Z375" s="130"/>
      <c r="AA375" s="130"/>
      <c r="AB375" s="130"/>
      <c r="AC375" s="130"/>
      <c r="AD375" s="130"/>
      <c r="AE375" s="130"/>
      <c r="AF375" s="130"/>
      <c r="AG375" s="130"/>
      <c r="AH375" s="130"/>
      <c r="AI375" s="130"/>
      <c r="AJ375" s="130"/>
      <c r="AK375" s="130"/>
      <c r="AL375" s="130"/>
      <c r="AM375" s="130"/>
      <c r="AN375" s="130"/>
      <c r="AO375" s="130"/>
      <c r="AP375" s="130"/>
      <c r="AQ375" s="130"/>
      <c r="AR375" s="130"/>
      <c r="AS375" s="130"/>
      <c r="AT375" s="130"/>
      <c r="AU375" s="130"/>
      <c r="AV375" s="130"/>
      <c r="AW375" s="130"/>
      <c r="AX375" s="130"/>
      <c r="AY375" s="130"/>
      <c r="AZ375" s="130"/>
      <c r="BA375" s="130"/>
      <c r="BB375" s="130"/>
      <c r="BC375" s="130"/>
      <c r="BD375" s="130"/>
      <c r="BE375" s="130"/>
      <c r="BF375" s="130"/>
      <c r="BG375" s="130"/>
      <c r="BH375" s="130"/>
    </row>
    <row r="376" spans="1:60">
      <c r="A376" s="128"/>
      <c r="B376" s="128"/>
      <c r="C376" s="128"/>
      <c r="D376" s="128"/>
      <c r="E376" s="128"/>
      <c r="F376" s="104" t="s">
        <v>173</v>
      </c>
      <c r="G376" s="104"/>
      <c r="H376" s="130"/>
      <c r="I376" s="130"/>
      <c r="J376" s="130"/>
      <c r="K376" s="130">
        <f>IF(K$2-$K$2+1&gt;'Primary inputs Alt'!$C$17,0,'Cost Inputs'!D4)</f>
        <v>0</v>
      </c>
      <c r="L376" s="130">
        <f>IF(L$2-$K$2+1&gt;'Primary inputs Alt'!$C$17,0,'Cost Inputs'!E4)</f>
        <v>7200000</v>
      </c>
      <c r="M376" s="130">
        <f>IF(M$2-$K$2+1&gt;'Primary inputs Alt'!$C$17,0,'Cost Inputs'!F4)</f>
        <v>14400000</v>
      </c>
      <c r="N376" s="130">
        <f>IF(N$2-$K$2+1&gt;'Primary inputs Alt'!$C$17,0,'Cost Inputs'!G4)</f>
        <v>21600000</v>
      </c>
      <c r="O376" s="130">
        <f>IF(O$2-$K$2+1&gt;'Primary inputs Alt'!$C$17,0,'Cost Inputs'!H4)</f>
        <v>28800000</v>
      </c>
      <c r="P376" s="130">
        <f>IF(P$2-$K$2+1&gt;'Primary inputs Alt'!$C$17,0,'Cost Inputs'!I4)</f>
        <v>0</v>
      </c>
      <c r="Q376" s="130">
        <f>IF(Q$2-$K$2+1&gt;'Primary inputs Alt'!$C$17,0,'Cost Inputs'!J4)</f>
        <v>0</v>
      </c>
      <c r="R376" s="130">
        <f>IF(R$2-$K$2+1&gt;'Primary inputs Alt'!$C$17,0,'Cost Inputs'!K4)</f>
        <v>0</v>
      </c>
      <c r="S376" s="130">
        <f>IF(S$2-$K$2+1&gt;'Primary inputs Alt'!$C$17,0,'Cost Inputs'!L4)</f>
        <v>0</v>
      </c>
      <c r="T376" s="130">
        <f>IF(T$2-$K$2+1&gt;'Primary inputs Alt'!$C$17,0,'Cost Inputs'!M4)</f>
        <v>0</v>
      </c>
      <c r="U376" s="130">
        <f>IF(U$2-$K$2+1&gt;'Primary inputs Alt'!$C$17,0,'Cost Inputs'!N4)</f>
        <v>0</v>
      </c>
      <c r="V376" s="130">
        <f>IF(V$2-$K$2+1&gt;'Primary inputs Alt'!$C$17,0,'Cost Inputs'!O4)</f>
        <v>0</v>
      </c>
      <c r="W376" s="130">
        <f>IF(W$2-$K$2+1&gt;'Primary inputs Alt'!$C$17,0,'Cost Inputs'!P4)</f>
        <v>0</v>
      </c>
      <c r="X376" s="130">
        <f>IF(X$2-$K$2+1&gt;'Primary inputs Alt'!$C$17,0,'Cost Inputs'!Q4)</f>
        <v>0</v>
      </c>
      <c r="Y376" s="130">
        <f>IF(Y$2-$K$2+1&gt;'Primary inputs Alt'!$C$17,0,'Cost Inputs'!R4)</f>
        <v>0</v>
      </c>
      <c r="Z376" s="130">
        <f>IF(Z$2-$K$2+1&gt;'Primary inputs Alt'!$C$17,0,'Cost Inputs'!S4)</f>
        <v>0</v>
      </c>
      <c r="AA376" s="130">
        <f>IF(AA$2-$K$2+1&gt;'Primary inputs Alt'!$C$17,0,'Cost Inputs'!T4)</f>
        <v>0</v>
      </c>
      <c r="AB376" s="130">
        <f>IF(AB$2-$K$2+1&gt;'Primary inputs Alt'!$C$17,0,'Cost Inputs'!U4)</f>
        <v>0</v>
      </c>
      <c r="AC376" s="130">
        <f>IF(AC$2-$K$2+1&gt;'Primary inputs Alt'!$C$17,0,'Cost Inputs'!V4)</f>
        <v>0</v>
      </c>
      <c r="AD376" s="130">
        <f>IF(AD$2-$K$2+1&gt;'Primary inputs Alt'!$C$17,0,'Cost Inputs'!W4)</f>
        <v>0</v>
      </c>
      <c r="AE376" s="130">
        <f>IF(AE$2-$K$2+1&gt;'Primary inputs Alt'!$C$17,0,'Cost Inputs'!X4)</f>
        <v>0</v>
      </c>
      <c r="AF376" s="130">
        <f>IF(AF$2-$K$2+1&gt;'Primary inputs Alt'!$C$17,0,'Cost Inputs'!Y4)</f>
        <v>0</v>
      </c>
      <c r="AG376" s="130">
        <f>IF(AG$2-$K$2+1&gt;'Primary inputs Alt'!$C$17,0,'Cost Inputs'!Z4)</f>
        <v>0</v>
      </c>
      <c r="AH376" s="130">
        <f>IF(AH$2-$K$2+1&gt;'Primary inputs Alt'!$C$17,0,'Cost Inputs'!AA4)</f>
        <v>0</v>
      </c>
      <c r="AI376" s="130">
        <f>IF(AI$2-$K$2+1&gt;'Primary inputs Alt'!$C$17,0,'Cost Inputs'!AB4)</f>
        <v>0</v>
      </c>
      <c r="AJ376" s="130">
        <f>IF(AJ$2-$K$2+1&gt;'Primary inputs Alt'!$C$17,0,'Cost Inputs'!AC4)</f>
        <v>0</v>
      </c>
      <c r="AK376" s="130">
        <f>IF(AK$2-$K$2+1&gt;'Primary inputs Alt'!$C$17,0,'Cost Inputs'!AD4)</f>
        <v>0</v>
      </c>
      <c r="AL376" s="130">
        <f>IF(AL$2-$K$2+1&gt;'Primary inputs Alt'!$C$17,0,'Cost Inputs'!AE4)</f>
        <v>0</v>
      </c>
      <c r="AM376" s="130">
        <f>IF(AM$2-$K$2+1&gt;'Primary inputs Alt'!$C$17,0,'Cost Inputs'!AF4)</f>
        <v>0</v>
      </c>
      <c r="AN376" s="130">
        <f>IF(AN$2-$K$2+1&gt;'Primary inputs Alt'!$C$17,0,'Cost Inputs'!AG4)</f>
        <v>0</v>
      </c>
      <c r="AO376" s="130">
        <f>IF(AO$2-$K$2+1&gt;'Primary inputs Alt'!$C$17,0,'Cost Inputs'!AH4)</f>
        <v>0</v>
      </c>
      <c r="AP376" s="130">
        <f>IF(AP$2-$K$2+1&gt;'Primary inputs Alt'!$C$17,0,'Cost Inputs'!AI4)</f>
        <v>0</v>
      </c>
      <c r="AQ376" s="130">
        <f>IF(AQ$2-$K$2+1&gt;'Primary inputs Alt'!$C$17,0,'Cost Inputs'!AJ4)</f>
        <v>0</v>
      </c>
      <c r="AR376" s="130">
        <f>IF(AR$2-$K$2+1&gt;'Primary inputs Alt'!$C$17,0,'Cost Inputs'!AK4)</f>
        <v>0</v>
      </c>
      <c r="AS376" s="130">
        <f>IF(AS$2-$K$2+1&gt;'Primary inputs Alt'!$C$17,0,'Cost Inputs'!AL4)</f>
        <v>0</v>
      </c>
      <c r="AT376" s="130">
        <f>IF(AT$2-$K$2+1&gt;'Primary inputs Alt'!$C$17,0,'Cost Inputs'!AM4)</f>
        <v>0</v>
      </c>
      <c r="AU376" s="130">
        <f>IF(AU$2-$K$2+1&gt;'Primary inputs Alt'!$C$17,0,'Cost Inputs'!AN4)</f>
        <v>0</v>
      </c>
      <c r="AV376" s="130">
        <f>IF(AV$2-$K$2+1&gt;'Primary inputs Alt'!$C$17,0,'Cost Inputs'!AO4)</f>
        <v>0</v>
      </c>
      <c r="AW376" s="130">
        <f>IF(AW$2-$K$2+1&gt;'Primary inputs Alt'!$C$17,0,'Cost Inputs'!AP4)</f>
        <v>0</v>
      </c>
      <c r="AX376" s="130">
        <f>IF(AX$2-$K$2+1&gt;'Primary inputs Alt'!$C$17,0,'Cost Inputs'!AQ4)</f>
        <v>0</v>
      </c>
      <c r="AY376" s="130">
        <f>IF(AY$2-$K$2+1&gt;'Primary inputs Alt'!$C$17,0,'Cost Inputs'!AR4)</f>
        <v>0</v>
      </c>
      <c r="AZ376" s="130">
        <f>IF(AZ$2-$K$2+1&gt;'Primary inputs Alt'!$C$17,0,'Cost Inputs'!AS4)</f>
        <v>0</v>
      </c>
      <c r="BA376" s="130">
        <f>IF(BA$2-$K$2+1&gt;'Primary inputs Alt'!$C$17,0,'Cost Inputs'!AT4)</f>
        <v>0</v>
      </c>
      <c r="BB376" s="130">
        <f>IF(BB$2-$K$2+1&gt;'Primary inputs Alt'!$C$17,0,'Cost Inputs'!AU4)</f>
        <v>0</v>
      </c>
      <c r="BC376" s="130">
        <f>IF(BC$2-$K$2+1&gt;'Primary inputs Alt'!$C$17,0,'Cost Inputs'!AV4)</f>
        <v>0</v>
      </c>
      <c r="BD376" s="130">
        <f>IF(BD$2-$K$2+1&gt;'Primary inputs Alt'!$C$17,0,'Cost Inputs'!AW4)</f>
        <v>0</v>
      </c>
      <c r="BE376" s="130">
        <f>IF(BE$2-$K$2+1&gt;'Primary inputs Alt'!$C$17,0,'Cost Inputs'!AX4)</f>
        <v>0</v>
      </c>
      <c r="BF376" s="130">
        <f>IF(BF$2-$K$2+1&gt;'Primary inputs Alt'!$C$17,0,'Cost Inputs'!AY4)</f>
        <v>0</v>
      </c>
      <c r="BG376" s="130">
        <f>IF(BG$2-$K$2+1&gt;'Primary inputs Alt'!$C$17,0,'Cost Inputs'!AZ4)</f>
        <v>0</v>
      </c>
      <c r="BH376" s="130">
        <f>IF(BH$2-$K$2+1&gt;'Primary inputs Alt'!$C$17,0,'Cost Inputs'!BA4)</f>
        <v>0</v>
      </c>
    </row>
    <row r="377" spans="1:60">
      <c r="A377" s="128"/>
      <c r="B377" s="128"/>
      <c r="C377" s="128"/>
      <c r="D377" s="128"/>
      <c r="E377" s="128"/>
      <c r="F377" s="104" t="s">
        <v>174</v>
      </c>
      <c r="G377" s="104"/>
      <c r="H377" s="130"/>
      <c r="I377" s="130"/>
      <c r="J377" s="130"/>
      <c r="K377" s="130">
        <f>IF(K$2-$K$2+1&gt;'Primary inputs Alt'!$C$17,0,'Cost Inputs'!D5)</f>
        <v>0</v>
      </c>
      <c r="L377" s="130">
        <f>IF(L$2-$K$2+1&gt;'Primary inputs Alt'!$C$17,0,'Cost Inputs'!E5)</f>
        <v>0</v>
      </c>
      <c r="M377" s="130">
        <f>IF(M$2-$K$2+1&gt;'Primary inputs Alt'!$C$17,0,'Cost Inputs'!F5)</f>
        <v>0</v>
      </c>
      <c r="N377" s="130">
        <f>IF(N$2-$K$2+1&gt;'Primary inputs Alt'!$C$17,0,'Cost Inputs'!G5)</f>
        <v>0</v>
      </c>
      <c r="O377" s="130">
        <f>IF(O$2-$K$2+1&gt;'Primary inputs Alt'!$C$17,0,'Cost Inputs'!H5)</f>
        <v>0</v>
      </c>
      <c r="P377" s="130">
        <f>IF(P$2-$K$2+1&gt;'Primary inputs Alt'!$C$17,0,'Cost Inputs'!I5)</f>
        <v>0</v>
      </c>
      <c r="Q377" s="130">
        <f>IF(Q$2-$K$2+1&gt;'Primary inputs Alt'!$C$17,0,'Cost Inputs'!J5)</f>
        <v>0</v>
      </c>
      <c r="R377" s="130">
        <f>IF(R$2-$K$2+1&gt;'Primary inputs Alt'!$C$17,0,'Cost Inputs'!K5)</f>
        <v>0</v>
      </c>
      <c r="S377" s="130">
        <f>IF(S$2-$K$2+1&gt;'Primary inputs Alt'!$C$17,0,'Cost Inputs'!L5)</f>
        <v>0</v>
      </c>
      <c r="T377" s="130">
        <f>IF(T$2-$K$2+1&gt;'Primary inputs Alt'!$C$17,0,'Cost Inputs'!M5)</f>
        <v>0</v>
      </c>
      <c r="U377" s="130">
        <f>IF(U$2-$K$2+1&gt;'Primary inputs Alt'!$C$17,0,'Cost Inputs'!N5)</f>
        <v>0</v>
      </c>
      <c r="V377" s="130">
        <f>IF(V$2-$K$2+1&gt;'Primary inputs Alt'!$C$17,0,'Cost Inputs'!O5)</f>
        <v>0</v>
      </c>
      <c r="W377" s="130">
        <f>IF(W$2-$K$2+1&gt;'Primary inputs Alt'!$C$17,0,'Cost Inputs'!P5)</f>
        <v>0</v>
      </c>
      <c r="X377" s="130">
        <f>IF(X$2-$K$2+1&gt;'Primary inputs Alt'!$C$17,0,'Cost Inputs'!Q5)</f>
        <v>0</v>
      </c>
      <c r="Y377" s="130">
        <f>IF(Y$2-$K$2+1&gt;'Primary inputs Alt'!$C$17,0,'Cost Inputs'!R5)</f>
        <v>0</v>
      </c>
      <c r="Z377" s="130">
        <f>IF(Z$2-$K$2+1&gt;'Primary inputs Alt'!$C$17,0,'Cost Inputs'!S5)</f>
        <v>0</v>
      </c>
      <c r="AA377" s="130">
        <f>IF(AA$2-$K$2+1&gt;'Primary inputs Alt'!$C$17,0,'Cost Inputs'!T5)</f>
        <v>0</v>
      </c>
      <c r="AB377" s="130">
        <f>IF(AB$2-$K$2+1&gt;'Primary inputs Alt'!$C$17,0,'Cost Inputs'!U5)</f>
        <v>0</v>
      </c>
      <c r="AC377" s="130">
        <f>IF(AC$2-$K$2+1&gt;'Primary inputs Alt'!$C$17,0,'Cost Inputs'!V5)</f>
        <v>0</v>
      </c>
      <c r="AD377" s="130">
        <f>IF(AD$2-$K$2+1&gt;'Primary inputs Alt'!$C$17,0,'Cost Inputs'!W5)</f>
        <v>0</v>
      </c>
      <c r="AE377" s="130">
        <f>IF(AE$2-$K$2+1&gt;'Primary inputs Alt'!$C$17,0,'Cost Inputs'!X5)</f>
        <v>0</v>
      </c>
      <c r="AF377" s="130">
        <f>IF(AF$2-$K$2+1&gt;'Primary inputs Alt'!$C$17,0,'Cost Inputs'!Y5)</f>
        <v>0</v>
      </c>
      <c r="AG377" s="130">
        <f>IF(AG$2-$K$2+1&gt;'Primary inputs Alt'!$C$17,0,'Cost Inputs'!Z5)</f>
        <v>0</v>
      </c>
      <c r="AH377" s="130">
        <f>IF(AH$2-$K$2+1&gt;'Primary inputs Alt'!$C$17,0,'Cost Inputs'!AA5)</f>
        <v>0</v>
      </c>
      <c r="AI377" s="130">
        <f>IF(AI$2-$K$2+1&gt;'Primary inputs Alt'!$C$17,0,'Cost Inputs'!AB5)</f>
        <v>0</v>
      </c>
      <c r="AJ377" s="130">
        <f>IF(AJ$2-$K$2+1&gt;'Primary inputs Alt'!$C$17,0,'Cost Inputs'!AC5)</f>
        <v>0</v>
      </c>
      <c r="AK377" s="130">
        <f>IF(AK$2-$K$2+1&gt;'Primary inputs Alt'!$C$17,0,'Cost Inputs'!AD5)</f>
        <v>0</v>
      </c>
      <c r="AL377" s="130">
        <f>IF(AL$2-$K$2+1&gt;'Primary inputs Alt'!$C$17,0,'Cost Inputs'!AE5)</f>
        <v>0</v>
      </c>
      <c r="AM377" s="130">
        <f>IF(AM$2-$K$2+1&gt;'Primary inputs Alt'!$C$17,0,'Cost Inputs'!AF5)</f>
        <v>0</v>
      </c>
      <c r="AN377" s="130">
        <f>IF(AN$2-$K$2+1&gt;'Primary inputs Alt'!$C$17,0,'Cost Inputs'!AG5)</f>
        <v>0</v>
      </c>
      <c r="AO377" s="130">
        <f>IF(AO$2-$K$2+1&gt;'Primary inputs Alt'!$C$17,0,'Cost Inputs'!AH5)</f>
        <v>0</v>
      </c>
      <c r="AP377" s="130">
        <f>IF(AP$2-$K$2+1&gt;'Primary inputs Alt'!$C$17,0,'Cost Inputs'!AI5)</f>
        <v>0</v>
      </c>
      <c r="AQ377" s="130">
        <f>IF(AQ$2-$K$2+1&gt;'Primary inputs Alt'!$C$17,0,'Cost Inputs'!AJ5)</f>
        <v>0</v>
      </c>
      <c r="AR377" s="130">
        <f>IF(AR$2-$K$2+1&gt;'Primary inputs Alt'!$C$17,0,'Cost Inputs'!AK5)</f>
        <v>0</v>
      </c>
      <c r="AS377" s="130">
        <f>IF(AS$2-$K$2+1&gt;'Primary inputs Alt'!$C$17,0,'Cost Inputs'!AL5)</f>
        <v>0</v>
      </c>
      <c r="AT377" s="130">
        <f>IF(AT$2-$K$2+1&gt;'Primary inputs Alt'!$C$17,0,'Cost Inputs'!AM5)</f>
        <v>0</v>
      </c>
      <c r="AU377" s="130">
        <f>IF(AU$2-$K$2+1&gt;'Primary inputs Alt'!$C$17,0,'Cost Inputs'!AN5)</f>
        <v>0</v>
      </c>
      <c r="AV377" s="130">
        <f>IF(AV$2-$K$2+1&gt;'Primary inputs Alt'!$C$17,0,'Cost Inputs'!AO5)</f>
        <v>0</v>
      </c>
      <c r="AW377" s="130">
        <f>IF(AW$2-$K$2+1&gt;'Primary inputs Alt'!$C$17,0,'Cost Inputs'!AP5)</f>
        <v>0</v>
      </c>
      <c r="AX377" s="130">
        <f>IF(AX$2-$K$2+1&gt;'Primary inputs Alt'!$C$17,0,'Cost Inputs'!AQ5)</f>
        <v>0</v>
      </c>
      <c r="AY377" s="130">
        <f>IF(AY$2-$K$2+1&gt;'Primary inputs Alt'!$C$17,0,'Cost Inputs'!AR5)</f>
        <v>0</v>
      </c>
      <c r="AZ377" s="130">
        <f>IF(AZ$2-$K$2+1&gt;'Primary inputs Alt'!$C$17,0,'Cost Inputs'!AS5)</f>
        <v>0</v>
      </c>
      <c r="BA377" s="130">
        <f>IF(BA$2-$K$2+1&gt;'Primary inputs Alt'!$C$17,0,'Cost Inputs'!AT5)</f>
        <v>0</v>
      </c>
      <c r="BB377" s="130">
        <f>IF(BB$2-$K$2+1&gt;'Primary inputs Alt'!$C$17,0,'Cost Inputs'!AU5)</f>
        <v>0</v>
      </c>
      <c r="BC377" s="130">
        <f>IF(BC$2-$K$2+1&gt;'Primary inputs Alt'!$C$17,0,'Cost Inputs'!AV5)</f>
        <v>0</v>
      </c>
      <c r="BD377" s="130">
        <f>IF(BD$2-$K$2+1&gt;'Primary inputs Alt'!$C$17,0,'Cost Inputs'!AW5)</f>
        <v>0</v>
      </c>
      <c r="BE377" s="130">
        <f>IF(BE$2-$K$2+1&gt;'Primary inputs Alt'!$C$17,0,'Cost Inputs'!AX5)</f>
        <v>0</v>
      </c>
      <c r="BF377" s="130">
        <f>IF(BF$2-$K$2+1&gt;'Primary inputs Alt'!$C$17,0,'Cost Inputs'!AY5)</f>
        <v>0</v>
      </c>
      <c r="BG377" s="130">
        <f>IF(BG$2-$K$2+1&gt;'Primary inputs Alt'!$C$17,0,'Cost Inputs'!AZ5)</f>
        <v>0</v>
      </c>
      <c r="BH377" s="130">
        <f>IF(BH$2-$K$2+1&gt;'Primary inputs Alt'!$C$17,0,'Cost Inputs'!BA5)</f>
        <v>0</v>
      </c>
    </row>
    <row r="378" spans="1:60" s="111" customFormat="1" ht="15">
      <c r="A378" s="158"/>
      <c r="B378" s="158"/>
      <c r="C378" s="158"/>
      <c r="D378" s="158"/>
      <c r="F378" s="134"/>
      <c r="G378" s="158" t="s">
        <v>175</v>
      </c>
      <c r="H378" s="159"/>
      <c r="I378" s="159"/>
      <c r="J378" s="159"/>
      <c r="K378" s="159">
        <f>SUM(K376:K377)</f>
        <v>0</v>
      </c>
      <c r="L378" s="159">
        <f t="shared" ref="L378:BH378" si="288">SUM(L376:L377)</f>
        <v>7200000</v>
      </c>
      <c r="M378" s="159">
        <f t="shared" si="288"/>
        <v>14400000</v>
      </c>
      <c r="N378" s="159">
        <f t="shared" si="288"/>
        <v>21600000</v>
      </c>
      <c r="O378" s="159">
        <f t="shared" si="288"/>
        <v>28800000</v>
      </c>
      <c r="P378" s="159">
        <f t="shared" si="288"/>
        <v>0</v>
      </c>
      <c r="Q378" s="159">
        <f t="shared" si="288"/>
        <v>0</v>
      </c>
      <c r="R378" s="159">
        <f t="shared" si="288"/>
        <v>0</v>
      </c>
      <c r="S378" s="159">
        <f t="shared" si="288"/>
        <v>0</v>
      </c>
      <c r="T378" s="159">
        <f t="shared" si="288"/>
        <v>0</v>
      </c>
      <c r="U378" s="159">
        <f t="shared" si="288"/>
        <v>0</v>
      </c>
      <c r="V378" s="159">
        <f t="shared" si="288"/>
        <v>0</v>
      </c>
      <c r="W378" s="159">
        <f t="shared" si="288"/>
        <v>0</v>
      </c>
      <c r="X378" s="159">
        <f t="shared" si="288"/>
        <v>0</v>
      </c>
      <c r="Y378" s="159">
        <f t="shared" si="288"/>
        <v>0</v>
      </c>
      <c r="Z378" s="159">
        <f t="shared" si="288"/>
        <v>0</v>
      </c>
      <c r="AA378" s="159">
        <f t="shared" si="288"/>
        <v>0</v>
      </c>
      <c r="AB378" s="159">
        <f t="shared" si="288"/>
        <v>0</v>
      </c>
      <c r="AC378" s="159">
        <f t="shared" si="288"/>
        <v>0</v>
      </c>
      <c r="AD378" s="159">
        <f t="shared" si="288"/>
        <v>0</v>
      </c>
      <c r="AE378" s="159">
        <f t="shared" si="288"/>
        <v>0</v>
      </c>
      <c r="AF378" s="159">
        <f t="shared" si="288"/>
        <v>0</v>
      </c>
      <c r="AG378" s="159">
        <f t="shared" si="288"/>
        <v>0</v>
      </c>
      <c r="AH378" s="159">
        <f t="shared" si="288"/>
        <v>0</v>
      </c>
      <c r="AI378" s="159">
        <f t="shared" si="288"/>
        <v>0</v>
      </c>
      <c r="AJ378" s="159">
        <f t="shared" si="288"/>
        <v>0</v>
      </c>
      <c r="AK378" s="159">
        <f t="shared" si="288"/>
        <v>0</v>
      </c>
      <c r="AL378" s="159">
        <f t="shared" si="288"/>
        <v>0</v>
      </c>
      <c r="AM378" s="159">
        <f t="shared" si="288"/>
        <v>0</v>
      </c>
      <c r="AN378" s="159">
        <f t="shared" si="288"/>
        <v>0</v>
      </c>
      <c r="AO378" s="159">
        <f t="shared" si="288"/>
        <v>0</v>
      </c>
      <c r="AP378" s="159">
        <f t="shared" si="288"/>
        <v>0</v>
      </c>
      <c r="AQ378" s="159">
        <f t="shared" si="288"/>
        <v>0</v>
      </c>
      <c r="AR378" s="159">
        <f t="shared" si="288"/>
        <v>0</v>
      </c>
      <c r="AS378" s="159">
        <f t="shared" si="288"/>
        <v>0</v>
      </c>
      <c r="AT378" s="159">
        <f t="shared" si="288"/>
        <v>0</v>
      </c>
      <c r="AU378" s="159">
        <f t="shared" si="288"/>
        <v>0</v>
      </c>
      <c r="AV378" s="159">
        <f t="shared" si="288"/>
        <v>0</v>
      </c>
      <c r="AW378" s="159">
        <f t="shared" si="288"/>
        <v>0</v>
      </c>
      <c r="AX378" s="159">
        <f t="shared" si="288"/>
        <v>0</v>
      </c>
      <c r="AY378" s="159">
        <f t="shared" si="288"/>
        <v>0</v>
      </c>
      <c r="AZ378" s="159">
        <f t="shared" si="288"/>
        <v>0</v>
      </c>
      <c r="BA378" s="159">
        <f t="shared" si="288"/>
        <v>0</v>
      </c>
      <c r="BB378" s="159">
        <f t="shared" si="288"/>
        <v>0</v>
      </c>
      <c r="BC378" s="159">
        <f t="shared" si="288"/>
        <v>0</v>
      </c>
      <c r="BD378" s="159">
        <f t="shared" si="288"/>
        <v>0</v>
      </c>
      <c r="BE378" s="159">
        <f t="shared" si="288"/>
        <v>0</v>
      </c>
      <c r="BF378" s="159">
        <f t="shared" si="288"/>
        <v>0</v>
      </c>
      <c r="BG378" s="159">
        <f t="shared" si="288"/>
        <v>0</v>
      </c>
      <c r="BH378" s="159">
        <f t="shared" si="288"/>
        <v>0</v>
      </c>
    </row>
    <row r="379" spans="1:60">
      <c r="A379" s="131"/>
      <c r="B379" s="131"/>
      <c r="C379" s="131"/>
      <c r="D379" s="131"/>
      <c r="E379" s="124" t="s">
        <v>81</v>
      </c>
      <c r="F379" s="131"/>
      <c r="G379" s="131"/>
      <c r="H379" s="132"/>
      <c r="I379" s="132"/>
      <c r="J379" s="132"/>
      <c r="K379" s="132"/>
      <c r="L379" s="132"/>
      <c r="M379" s="132"/>
      <c r="N379" s="132"/>
      <c r="O379" s="132"/>
      <c r="P379" s="132"/>
      <c r="Q379" s="132"/>
      <c r="R379" s="132"/>
      <c r="S379" s="132"/>
      <c r="T379" s="132"/>
      <c r="U379" s="132"/>
      <c r="V379" s="132"/>
      <c r="W379" s="132"/>
      <c r="X379" s="132"/>
      <c r="Y379" s="132"/>
      <c r="Z379" s="132"/>
      <c r="AA379" s="132"/>
      <c r="AB379" s="132"/>
      <c r="AC379" s="132"/>
      <c r="AD379" s="132"/>
      <c r="AE379" s="132"/>
      <c r="AF379" s="132"/>
      <c r="AG379" s="132"/>
      <c r="AH379" s="132"/>
      <c r="AI379" s="132"/>
      <c r="AJ379" s="132"/>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c r="BF379" s="132"/>
      <c r="BG379" s="132"/>
      <c r="BH379" s="132"/>
    </row>
    <row r="380" spans="1:60">
      <c r="A380" s="104"/>
      <c r="B380" s="104"/>
      <c r="C380" s="104"/>
      <c r="D380" s="104"/>
      <c r="E380" s="104"/>
      <c r="F380" s="104"/>
      <c r="G380" s="104"/>
      <c r="H380" s="23" t="s">
        <v>106</v>
      </c>
      <c r="I380" s="23" t="s">
        <v>105</v>
      </c>
      <c r="J380" s="23" t="str">
        <f>'Primary inputs Alt'!$C$17&amp;"-Year NPV"</f>
        <v>50-Year NPV</v>
      </c>
      <c r="K380" s="104"/>
      <c r="L380" s="104"/>
      <c r="M380" s="104"/>
      <c r="N380" s="104"/>
      <c r="O380" s="104"/>
      <c r="P380" s="104"/>
      <c r="Q380" s="104"/>
      <c r="R380" s="104"/>
      <c r="S380" s="104"/>
      <c r="T380" s="104"/>
      <c r="U380" s="104"/>
      <c r="V380" s="104"/>
      <c r="W380" s="104"/>
      <c r="X380" s="104"/>
      <c r="Y380" s="104"/>
      <c r="Z380" s="104"/>
      <c r="AA380" s="104"/>
      <c r="AB380" s="104"/>
      <c r="AC380" s="104"/>
      <c r="AD380" s="104"/>
      <c r="AE380" s="104"/>
      <c r="AF380" s="104"/>
      <c r="AG380" s="104"/>
      <c r="AH380" s="104"/>
      <c r="AI380" s="104"/>
      <c r="AJ380" s="104"/>
      <c r="AK380" s="104"/>
      <c r="AL380" s="104"/>
      <c r="AM380" s="104"/>
      <c r="AN380" s="104"/>
      <c r="AO380" s="104"/>
      <c r="AP380" s="104"/>
      <c r="AQ380" s="104"/>
      <c r="AR380" s="104"/>
      <c r="AS380" s="104"/>
      <c r="AT380" s="104"/>
      <c r="AU380" s="104"/>
      <c r="AV380" s="104"/>
      <c r="AW380" s="104"/>
      <c r="AX380" s="104"/>
      <c r="AY380" s="104"/>
      <c r="AZ380" s="104"/>
      <c r="BA380" s="104"/>
      <c r="BB380" s="104"/>
      <c r="BC380" s="104"/>
      <c r="BD380" s="104"/>
      <c r="BE380" s="104"/>
      <c r="BF380" s="104"/>
      <c r="BG380" s="104"/>
      <c r="BH380" s="104"/>
    </row>
    <row r="381" spans="1:60">
      <c r="A381" s="104"/>
      <c r="B381" s="104"/>
      <c r="C381" s="104"/>
      <c r="D381" s="104"/>
      <c r="E381" s="104"/>
      <c r="F381" s="104" t="s">
        <v>173</v>
      </c>
      <c r="G381" s="104"/>
      <c r="H381" s="125">
        <f>SUM(K381:O381)</f>
        <v>62813417.627367914</v>
      </c>
      <c r="I381" s="125">
        <f>SUM(K381:T381)</f>
        <v>62813417.627367914</v>
      </c>
      <c r="J381" s="125">
        <f>SUM(K381:BH381)</f>
        <v>62813417.627367914</v>
      </c>
      <c r="K381" s="125">
        <f>K376*K$3</f>
        <v>0</v>
      </c>
      <c r="L381" s="125">
        <f>L376*L$3</f>
        <v>6788635.4470909853</v>
      </c>
      <c r="M381" s="125">
        <f>M376*M$3</f>
        <v>13055068.167482663</v>
      </c>
      <c r="N381" s="125">
        <f>N376*N$3</f>
        <v>18829425.241561532</v>
      </c>
      <c r="O381" s="125">
        <f>O376*O$3</f>
        <v>24140288.771232735</v>
      </c>
      <c r="P381" s="125">
        <f t="shared" ref="P381:BH382" si="289">P376*P$3</f>
        <v>0</v>
      </c>
      <c r="Q381" s="125">
        <f t="shared" si="289"/>
        <v>0</v>
      </c>
      <c r="R381" s="125">
        <f t="shared" si="289"/>
        <v>0</v>
      </c>
      <c r="S381" s="125">
        <f t="shared" si="289"/>
        <v>0</v>
      </c>
      <c r="T381" s="125">
        <f t="shared" si="289"/>
        <v>0</v>
      </c>
      <c r="U381" s="125">
        <f t="shared" si="289"/>
        <v>0</v>
      </c>
      <c r="V381" s="125">
        <f t="shared" si="289"/>
        <v>0</v>
      </c>
      <c r="W381" s="125">
        <f t="shared" si="289"/>
        <v>0</v>
      </c>
      <c r="X381" s="125">
        <f t="shared" si="289"/>
        <v>0</v>
      </c>
      <c r="Y381" s="125">
        <f t="shared" si="289"/>
        <v>0</v>
      </c>
      <c r="Z381" s="125">
        <f t="shared" si="289"/>
        <v>0</v>
      </c>
      <c r="AA381" s="125">
        <f t="shared" si="289"/>
        <v>0</v>
      </c>
      <c r="AB381" s="125">
        <f t="shared" si="289"/>
        <v>0</v>
      </c>
      <c r="AC381" s="125">
        <f t="shared" si="289"/>
        <v>0</v>
      </c>
      <c r="AD381" s="125">
        <f t="shared" si="289"/>
        <v>0</v>
      </c>
      <c r="AE381" s="125">
        <f t="shared" si="289"/>
        <v>0</v>
      </c>
      <c r="AF381" s="125">
        <f t="shared" si="289"/>
        <v>0</v>
      </c>
      <c r="AG381" s="125">
        <f t="shared" si="289"/>
        <v>0</v>
      </c>
      <c r="AH381" s="125">
        <f t="shared" si="289"/>
        <v>0</v>
      </c>
      <c r="AI381" s="125">
        <f t="shared" si="289"/>
        <v>0</v>
      </c>
      <c r="AJ381" s="125">
        <f t="shared" si="289"/>
        <v>0</v>
      </c>
      <c r="AK381" s="125">
        <f t="shared" si="289"/>
        <v>0</v>
      </c>
      <c r="AL381" s="125">
        <f t="shared" si="289"/>
        <v>0</v>
      </c>
      <c r="AM381" s="125">
        <f t="shared" si="289"/>
        <v>0</v>
      </c>
      <c r="AN381" s="125">
        <f t="shared" si="289"/>
        <v>0</v>
      </c>
      <c r="AO381" s="125">
        <f t="shared" si="289"/>
        <v>0</v>
      </c>
      <c r="AP381" s="125">
        <f t="shared" si="289"/>
        <v>0</v>
      </c>
      <c r="AQ381" s="125">
        <f t="shared" si="289"/>
        <v>0</v>
      </c>
      <c r="AR381" s="125">
        <f t="shared" si="289"/>
        <v>0</v>
      </c>
      <c r="AS381" s="125">
        <f t="shared" si="289"/>
        <v>0</v>
      </c>
      <c r="AT381" s="125">
        <f t="shared" si="289"/>
        <v>0</v>
      </c>
      <c r="AU381" s="125">
        <f t="shared" si="289"/>
        <v>0</v>
      </c>
      <c r="AV381" s="125">
        <f t="shared" si="289"/>
        <v>0</v>
      </c>
      <c r="AW381" s="125">
        <f t="shared" si="289"/>
        <v>0</v>
      </c>
      <c r="AX381" s="125">
        <f t="shared" si="289"/>
        <v>0</v>
      </c>
      <c r="AY381" s="125">
        <f t="shared" si="289"/>
        <v>0</v>
      </c>
      <c r="AZ381" s="125">
        <f t="shared" si="289"/>
        <v>0</v>
      </c>
      <c r="BA381" s="125">
        <f t="shared" si="289"/>
        <v>0</v>
      </c>
      <c r="BB381" s="125">
        <f t="shared" si="289"/>
        <v>0</v>
      </c>
      <c r="BC381" s="125">
        <f t="shared" si="289"/>
        <v>0</v>
      </c>
      <c r="BD381" s="125">
        <f t="shared" si="289"/>
        <v>0</v>
      </c>
      <c r="BE381" s="125">
        <f t="shared" si="289"/>
        <v>0</v>
      </c>
      <c r="BF381" s="125">
        <f t="shared" si="289"/>
        <v>0</v>
      </c>
      <c r="BG381" s="125">
        <f t="shared" si="289"/>
        <v>0</v>
      </c>
      <c r="BH381" s="125">
        <f t="shared" si="289"/>
        <v>0</v>
      </c>
    </row>
    <row r="382" spans="1:60">
      <c r="A382" s="104"/>
      <c r="B382" s="104"/>
      <c r="C382" s="104"/>
      <c r="D382" s="104"/>
      <c r="E382" s="104"/>
      <c r="F382" s="104" t="s">
        <v>174</v>
      </c>
      <c r="G382" s="104"/>
      <c r="H382" s="125">
        <f>SUM(K382:O382)</f>
        <v>0</v>
      </c>
      <c r="I382" s="125">
        <f>SUM(K382:T382)</f>
        <v>0</v>
      </c>
      <c r="J382" s="125">
        <f>SUM(K382:BH382)</f>
        <v>0</v>
      </c>
      <c r="K382" s="125">
        <f>K377*K$3</f>
        <v>0</v>
      </c>
      <c r="L382" s="125">
        <f t="shared" ref="L382:BG382" si="290">L377*L$3</f>
        <v>0</v>
      </c>
      <c r="M382" s="125">
        <f t="shared" si="290"/>
        <v>0</v>
      </c>
      <c r="N382" s="125">
        <f t="shared" si="290"/>
        <v>0</v>
      </c>
      <c r="O382" s="125">
        <f t="shared" si="290"/>
        <v>0</v>
      </c>
      <c r="P382" s="125">
        <f t="shared" si="290"/>
        <v>0</v>
      </c>
      <c r="Q382" s="125">
        <f t="shared" si="290"/>
        <v>0</v>
      </c>
      <c r="R382" s="125">
        <f t="shared" si="290"/>
        <v>0</v>
      </c>
      <c r="S382" s="125">
        <f t="shared" si="290"/>
        <v>0</v>
      </c>
      <c r="T382" s="125">
        <f t="shared" si="290"/>
        <v>0</v>
      </c>
      <c r="U382" s="125">
        <f t="shared" si="290"/>
        <v>0</v>
      </c>
      <c r="V382" s="125">
        <f t="shared" si="290"/>
        <v>0</v>
      </c>
      <c r="W382" s="125">
        <f t="shared" si="290"/>
        <v>0</v>
      </c>
      <c r="X382" s="125">
        <f t="shared" si="290"/>
        <v>0</v>
      </c>
      <c r="Y382" s="125">
        <f t="shared" si="290"/>
        <v>0</v>
      </c>
      <c r="Z382" s="125">
        <f t="shared" si="290"/>
        <v>0</v>
      </c>
      <c r="AA382" s="125">
        <f t="shared" si="290"/>
        <v>0</v>
      </c>
      <c r="AB382" s="125">
        <f t="shared" si="290"/>
        <v>0</v>
      </c>
      <c r="AC382" s="125">
        <f t="shared" si="290"/>
        <v>0</v>
      </c>
      <c r="AD382" s="125">
        <f t="shared" si="290"/>
        <v>0</v>
      </c>
      <c r="AE382" s="125">
        <f t="shared" si="290"/>
        <v>0</v>
      </c>
      <c r="AF382" s="125">
        <f t="shared" si="290"/>
        <v>0</v>
      </c>
      <c r="AG382" s="125">
        <f t="shared" si="290"/>
        <v>0</v>
      </c>
      <c r="AH382" s="125">
        <f t="shared" si="290"/>
        <v>0</v>
      </c>
      <c r="AI382" s="125">
        <f t="shared" si="290"/>
        <v>0</v>
      </c>
      <c r="AJ382" s="125">
        <f t="shared" si="290"/>
        <v>0</v>
      </c>
      <c r="AK382" s="125">
        <f t="shared" si="290"/>
        <v>0</v>
      </c>
      <c r="AL382" s="125">
        <f t="shared" si="290"/>
        <v>0</v>
      </c>
      <c r="AM382" s="125">
        <f t="shared" si="290"/>
        <v>0</v>
      </c>
      <c r="AN382" s="125">
        <f t="shared" si="290"/>
        <v>0</v>
      </c>
      <c r="AO382" s="125">
        <f t="shared" si="290"/>
        <v>0</v>
      </c>
      <c r="AP382" s="125">
        <f t="shared" si="290"/>
        <v>0</v>
      </c>
      <c r="AQ382" s="125">
        <f t="shared" si="290"/>
        <v>0</v>
      </c>
      <c r="AR382" s="125">
        <f t="shared" si="290"/>
        <v>0</v>
      </c>
      <c r="AS382" s="125">
        <f t="shared" si="290"/>
        <v>0</v>
      </c>
      <c r="AT382" s="125">
        <f t="shared" si="290"/>
        <v>0</v>
      </c>
      <c r="AU382" s="125">
        <f t="shared" si="290"/>
        <v>0</v>
      </c>
      <c r="AV382" s="125">
        <f t="shared" si="290"/>
        <v>0</v>
      </c>
      <c r="AW382" s="125">
        <f t="shared" si="290"/>
        <v>0</v>
      </c>
      <c r="AX382" s="125">
        <f t="shared" si="290"/>
        <v>0</v>
      </c>
      <c r="AY382" s="125">
        <f t="shared" si="290"/>
        <v>0</v>
      </c>
      <c r="AZ382" s="125">
        <f t="shared" si="290"/>
        <v>0</v>
      </c>
      <c r="BA382" s="125">
        <f t="shared" si="290"/>
        <v>0</v>
      </c>
      <c r="BB382" s="125">
        <f t="shared" si="290"/>
        <v>0</v>
      </c>
      <c r="BC382" s="125">
        <f t="shared" si="290"/>
        <v>0</v>
      </c>
      <c r="BD382" s="125">
        <f t="shared" si="290"/>
        <v>0</v>
      </c>
      <c r="BE382" s="125">
        <f t="shared" si="290"/>
        <v>0</v>
      </c>
      <c r="BF382" s="125">
        <f t="shared" si="290"/>
        <v>0</v>
      </c>
      <c r="BG382" s="125">
        <f t="shared" si="290"/>
        <v>0</v>
      </c>
      <c r="BH382" s="125">
        <f t="shared" si="289"/>
        <v>0</v>
      </c>
    </row>
    <row r="383" spans="1:60" ht="15">
      <c r="A383" s="104"/>
      <c r="B383" s="104"/>
      <c r="C383" s="104"/>
      <c r="D383" s="104"/>
      <c r="E383" s="104"/>
      <c r="F383" s="104"/>
      <c r="G383" s="151" t="s">
        <v>175</v>
      </c>
      <c r="H383" s="135">
        <f>SUM(H381:H382)</f>
        <v>62813417.627367914</v>
      </c>
      <c r="I383" s="135">
        <f t="shared" ref="I383:J383" si="291">SUM(I381:I382)</f>
        <v>62813417.627367914</v>
      </c>
      <c r="J383" s="135">
        <f t="shared" si="291"/>
        <v>62813417.627367914</v>
      </c>
      <c r="K383" s="104"/>
      <c r="L383" s="104"/>
      <c r="M383" s="104"/>
      <c r="N383" s="104"/>
      <c r="O383" s="104"/>
      <c r="P383" s="104"/>
      <c r="Q383" s="104"/>
      <c r="R383" s="104"/>
      <c r="S383" s="104"/>
      <c r="T383" s="104"/>
      <c r="U383" s="104"/>
      <c r="V383" s="104"/>
      <c r="W383" s="104"/>
      <c r="X383" s="104"/>
      <c r="Y383" s="104"/>
      <c r="Z383" s="104"/>
      <c r="AA383" s="104"/>
      <c r="AB383" s="104"/>
      <c r="AC383" s="104"/>
      <c r="AD383" s="104"/>
      <c r="AE383" s="104"/>
      <c r="AF383" s="104"/>
      <c r="AG383" s="104"/>
      <c r="AH383" s="104"/>
      <c r="AI383" s="104"/>
      <c r="AJ383" s="104"/>
      <c r="AK383" s="104"/>
      <c r="AL383" s="104"/>
      <c r="AM383" s="104"/>
      <c r="AN383" s="104"/>
      <c r="AO383" s="104"/>
      <c r="AP383" s="104"/>
      <c r="AQ383" s="104"/>
      <c r="AR383" s="104"/>
      <c r="AS383" s="104"/>
      <c r="AT383" s="104"/>
      <c r="AU383" s="104"/>
      <c r="AV383" s="104"/>
      <c r="AW383" s="104"/>
      <c r="AX383" s="104"/>
      <c r="AY383" s="104"/>
      <c r="AZ383" s="104"/>
      <c r="BA383" s="104"/>
      <c r="BB383" s="104"/>
      <c r="BC383" s="104"/>
      <c r="BD383" s="104"/>
      <c r="BE383" s="104"/>
      <c r="BF383" s="104"/>
      <c r="BG383" s="104"/>
      <c r="BH383" s="104"/>
    </row>
    <row r="384" spans="1:60">
      <c r="A384" s="104"/>
      <c r="B384" s="104"/>
      <c r="C384" s="104"/>
      <c r="D384" s="104"/>
      <c r="E384" s="104"/>
      <c r="F384" s="173" t="s">
        <v>310</v>
      </c>
      <c r="G384" s="175" t="str">
        <f>IF(SUM($H$384:$J$384)&gt;0,"ERROR","OK")</f>
        <v>OK</v>
      </c>
      <c r="H384" s="104">
        <f>IF(H$383=-'Primary inputs Alt'!$C$22*'Outputs Summary Alt'!D$16,0,1)</f>
        <v>0</v>
      </c>
      <c r="I384" s="104">
        <f>IF(I$383=-'Primary inputs Alt'!$C$22*'Outputs Summary Alt'!E$16,0,1)</f>
        <v>0</v>
      </c>
      <c r="J384" s="104">
        <f>IF(J$383=-'Primary inputs Alt'!$C$22*'Outputs Summary Alt'!F$16,0,1)</f>
        <v>0</v>
      </c>
      <c r="K384" s="104"/>
      <c r="L384" s="104"/>
      <c r="M384" s="104"/>
      <c r="N384" s="104"/>
      <c r="O384" s="104"/>
      <c r="P384" s="104"/>
      <c r="Q384" s="104"/>
      <c r="R384" s="104"/>
      <c r="S384" s="104"/>
      <c r="T384" s="104"/>
      <c r="U384" s="104"/>
      <c r="V384" s="104"/>
      <c r="W384" s="104"/>
      <c r="X384" s="104"/>
      <c r="Y384" s="104"/>
      <c r="Z384" s="104"/>
      <c r="AA384" s="104"/>
      <c r="AB384" s="104"/>
      <c r="AC384" s="104"/>
      <c r="AD384" s="104"/>
      <c r="AE384" s="104"/>
      <c r="AF384" s="104"/>
      <c r="AG384" s="104"/>
      <c r="AH384" s="104"/>
      <c r="AI384" s="104"/>
      <c r="AJ384" s="104"/>
      <c r="AK384" s="104"/>
      <c r="AL384" s="104"/>
      <c r="AM384" s="104"/>
      <c r="AN384" s="104"/>
      <c r="AO384" s="104"/>
      <c r="AP384" s="104"/>
      <c r="AQ384" s="104"/>
      <c r="AR384" s="104"/>
      <c r="AS384" s="104"/>
      <c r="AT384" s="104"/>
      <c r="AU384" s="104"/>
      <c r="AV384" s="104"/>
      <c r="AW384" s="104"/>
      <c r="AX384" s="104"/>
      <c r="AY384" s="104"/>
      <c r="AZ384" s="104"/>
      <c r="BA384" s="104"/>
      <c r="BB384" s="104"/>
      <c r="BC384" s="104"/>
      <c r="BD384" s="104"/>
      <c r="BE384" s="104"/>
      <c r="BF384" s="104"/>
      <c r="BG384" s="104"/>
      <c r="BH384" s="104"/>
    </row>
    <row r="385" spans="1:60">
      <c r="A385" s="123" t="s">
        <v>306</v>
      </c>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row>
    <row r="386" spans="1:60">
      <c r="A386" s="104"/>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c r="Z386" s="104"/>
      <c r="AA386" s="104"/>
      <c r="AB386" s="104"/>
      <c r="AC386" s="104"/>
      <c r="AD386" s="104"/>
      <c r="AE386" s="104"/>
      <c r="AF386" s="104"/>
      <c r="AG386" s="104"/>
      <c r="AH386" s="104"/>
      <c r="AI386" s="104"/>
      <c r="AJ386" s="104"/>
      <c r="AK386" s="104"/>
      <c r="AL386" s="104"/>
      <c r="AM386" s="104"/>
      <c r="AN386" s="104"/>
      <c r="AO386" s="104"/>
      <c r="AP386" s="104"/>
      <c r="AQ386" s="104"/>
      <c r="AR386" s="104"/>
      <c r="AS386" s="104"/>
      <c r="AT386" s="104"/>
      <c r="AU386" s="104"/>
      <c r="AV386" s="104"/>
      <c r="AW386" s="104"/>
      <c r="AX386" s="104"/>
      <c r="AY386" s="104"/>
      <c r="AZ386" s="104"/>
      <c r="BA386" s="104"/>
      <c r="BB386" s="104"/>
      <c r="BC386" s="104"/>
      <c r="BD386" s="104"/>
      <c r="BE386" s="104"/>
      <c r="BF386" s="104"/>
      <c r="BG386" s="104"/>
      <c r="BH386" s="104"/>
    </row>
    <row r="387" spans="1:60">
      <c r="A387" s="104" t="s">
        <v>176</v>
      </c>
      <c r="B387" s="104"/>
      <c r="C387" s="104"/>
      <c r="D387" s="104"/>
      <c r="E387" s="104"/>
      <c r="F387" s="104"/>
      <c r="G387" s="104"/>
      <c r="H387" s="104"/>
      <c r="I387" s="104"/>
      <c r="J387" s="104"/>
      <c r="K387" s="125">
        <f ca="1">SUM($K$57:K$57)</f>
        <v>0</v>
      </c>
      <c r="L387" s="125">
        <f ca="1">SUM($K$57:L$57)</f>
        <v>33595286.36649771</v>
      </c>
      <c r="M387" s="125">
        <f ca="1">SUM($K$57:M$57)</f>
        <v>132581145.46599084</v>
      </c>
      <c r="N387" s="125">
        <f ca="1">SUM($K$57:N$57)</f>
        <v>328752863.66497707</v>
      </c>
      <c r="O387" s="125">
        <f ca="1">SUM($K$57:O$57)</f>
        <v>625872411.77316523</v>
      </c>
      <c r="P387" s="125">
        <f ca="1">SUM($K$57:P$57)</f>
        <v>859725328.7677753</v>
      </c>
      <c r="Q387" s="125">
        <f ca="1">SUM($K$57:Q$57)</f>
        <v>1009478299.0920184</v>
      </c>
      <c r="R387" s="125">
        <f ca="1">SUM($K$57:R$57)</f>
        <v>1047098007.1891053</v>
      </c>
      <c r="S387" s="125">
        <f ca="1">SUM($K$57:S$57)</f>
        <v>1084717715.2861922</v>
      </c>
      <c r="T387" s="125">
        <f ca="1">SUM($K$57:T$57)</f>
        <v>1122337423.3832791</v>
      </c>
      <c r="U387" s="125">
        <f ca="1">SUM($K$57:U$57)</f>
        <v>1159957131.480366</v>
      </c>
      <c r="V387" s="125">
        <f ca="1">SUM($K$57:V$57)</f>
        <v>1197275880.6124406</v>
      </c>
      <c r="W387" s="125">
        <f ca="1">SUM($K$57:W$57)</f>
        <v>1233992711.8144903</v>
      </c>
      <c r="X387" s="125">
        <f ca="1">SUM($K$57:X$57)</f>
        <v>1269806666.1215026</v>
      </c>
      <c r="Y387" s="125">
        <f ca="1">SUM($K$57:Y$57)</f>
        <v>1304416784.568465</v>
      </c>
      <c r="Z387" s="125">
        <f ca="1">SUM($K$57:Z$57)</f>
        <v>1339026903.0154274</v>
      </c>
      <c r="AA387" s="125">
        <f ca="1">SUM($K$57:AA$57)</f>
        <v>1373637021.4623897</v>
      </c>
      <c r="AB387" s="125">
        <f ca="1">SUM($K$57:AB$57)</f>
        <v>1408247139.9093521</v>
      </c>
      <c r="AC387" s="125">
        <f ca="1">SUM($K$57:AC$57)</f>
        <v>1442857258.3563144</v>
      </c>
      <c r="AD387" s="125">
        <f ca="1">SUM($K$57:AD$57)</f>
        <v>1477467376.8032768</v>
      </c>
      <c r="AE387" s="125">
        <f ca="1">SUM($K$57:AE$57)</f>
        <v>1512077495.2502391</v>
      </c>
      <c r="AF387" s="125">
        <f ca="1">SUM($K$57:AF$57)</f>
        <v>1543226601.8525054</v>
      </c>
      <c r="AG387" s="125">
        <f ca="1">SUM($K$57:AG$57)</f>
        <v>1567453684.7653792</v>
      </c>
      <c r="AH387" s="125">
        <f ca="1">SUM($K$57:AH$57)</f>
        <v>1581297732.1441641</v>
      </c>
      <c r="AI387" s="125">
        <f ca="1">SUM($K$57:AI$57)</f>
        <v>1581297732.1441641</v>
      </c>
      <c r="AJ387" s="125">
        <f ca="1">SUM($K$57:AJ$57)</f>
        <v>1581297732.1441641</v>
      </c>
      <c r="AK387" s="125">
        <f ca="1">SUM($K$57:AK$57)</f>
        <v>1581297732.1441641</v>
      </c>
      <c r="AL387" s="125">
        <f ca="1">SUM($K$57:AL$57)</f>
        <v>1581297732.1441641</v>
      </c>
      <c r="AM387" s="125">
        <f ca="1">SUM($K$57:AM$57)</f>
        <v>1581297732.1441641</v>
      </c>
      <c r="AN387" s="125">
        <f ca="1">SUM($K$57:AN$57)</f>
        <v>1581297732.1441641</v>
      </c>
      <c r="AO387" s="125">
        <f ca="1">SUM($K$57:AO$57)</f>
        <v>1581297732.1441641</v>
      </c>
      <c r="AP387" s="125">
        <f ca="1">SUM($K$57:AP$57)</f>
        <v>1581297732.1441641</v>
      </c>
      <c r="AQ387" s="125">
        <f ca="1">SUM($K$57:AQ$57)</f>
        <v>1581297732.1441641</v>
      </c>
      <c r="AR387" s="125">
        <f ca="1">SUM($K$57:AR$57)</f>
        <v>1581297732.1441641</v>
      </c>
      <c r="AS387" s="125">
        <f ca="1">SUM($K$57:AS$57)</f>
        <v>1581297732.1441641</v>
      </c>
      <c r="AT387" s="125">
        <f ca="1">SUM($K$57:AT$57)</f>
        <v>1581297732.1441641</v>
      </c>
      <c r="AU387" s="125">
        <f ca="1">SUM($K$57:AU$57)</f>
        <v>1581297732.1441641</v>
      </c>
      <c r="AV387" s="125">
        <f ca="1">SUM($K$57:AV$57)</f>
        <v>1581297732.1441641</v>
      </c>
      <c r="AW387" s="125">
        <f ca="1">SUM($K$57:AW$57)</f>
        <v>1581297732.1441641</v>
      </c>
      <c r="AX387" s="125">
        <f ca="1">SUM($K$57:AX$57)</f>
        <v>1581297732.1441641</v>
      </c>
      <c r="AY387" s="125">
        <f ca="1">SUM($K$57:AY$57)</f>
        <v>1581297732.1441641</v>
      </c>
      <c r="AZ387" s="125">
        <f ca="1">SUM($K$57:AZ$57)</f>
        <v>1581297732.1441641</v>
      </c>
      <c r="BA387" s="125">
        <f ca="1">SUM($K$57:BA$57)</f>
        <v>1581297732.1441641</v>
      </c>
      <c r="BB387" s="125">
        <f ca="1">SUM($K$57:BB$57)</f>
        <v>1581297732.1441641</v>
      </c>
      <c r="BC387" s="125">
        <f ca="1">SUM($K$57:BC$57)</f>
        <v>1581297732.1441641</v>
      </c>
      <c r="BD387" s="125">
        <f ca="1">SUM($K$57:BD$57)</f>
        <v>1581297732.1441641</v>
      </c>
      <c r="BE387" s="125">
        <f ca="1">SUM($K$57:BE$57)</f>
        <v>1581297732.1441641</v>
      </c>
      <c r="BF387" s="125">
        <f ca="1">SUM($K$57:BF$57)</f>
        <v>1581297732.1441641</v>
      </c>
      <c r="BG387" s="125">
        <f ca="1">SUM($K$57:BG$57)</f>
        <v>1581297732.1441641</v>
      </c>
      <c r="BH387" s="125">
        <f ca="1">SUM($K$57:BH$57)</f>
        <v>1581297732.1441641</v>
      </c>
    </row>
    <row r="388" spans="1:60">
      <c r="A388" s="104" t="s">
        <v>177</v>
      </c>
      <c r="B388" s="104"/>
      <c r="C388" s="104"/>
      <c r="D388" s="104"/>
      <c r="E388" s="104"/>
      <c r="F388" s="104"/>
      <c r="G388" s="104"/>
      <c r="H388" s="104"/>
      <c r="I388" s="104"/>
      <c r="J388" s="104"/>
      <c r="K388" s="125">
        <f>SUM($K$376:K$377)</f>
        <v>0</v>
      </c>
      <c r="L388" s="125">
        <f>SUM($K$376:L$377)</f>
        <v>7200000</v>
      </c>
      <c r="M388" s="125">
        <f>SUM($K$376:M$377)</f>
        <v>21600000</v>
      </c>
      <c r="N388" s="125">
        <f>SUM($K$376:N$377)</f>
        <v>43200000</v>
      </c>
      <c r="O388" s="125">
        <f>SUM($K$376:O$377)</f>
        <v>72000000</v>
      </c>
      <c r="P388" s="125">
        <f>SUM($K$376:P$377)</f>
        <v>72000000</v>
      </c>
      <c r="Q388" s="125">
        <f>SUM($K$376:Q$377)</f>
        <v>72000000</v>
      </c>
      <c r="R388" s="125">
        <f>SUM($K$376:R$377)</f>
        <v>72000000</v>
      </c>
      <c r="S388" s="125">
        <f>SUM($K$376:S$377)</f>
        <v>72000000</v>
      </c>
      <c r="T388" s="125">
        <f>SUM($K$376:T$377)</f>
        <v>72000000</v>
      </c>
      <c r="U388" s="125">
        <f>SUM($K$376:U$377)</f>
        <v>72000000</v>
      </c>
      <c r="V388" s="125">
        <f>SUM($K$376:V$377)</f>
        <v>72000000</v>
      </c>
      <c r="W388" s="125">
        <f>SUM($K$376:W$377)</f>
        <v>72000000</v>
      </c>
      <c r="X388" s="125">
        <f>SUM($K$376:X$377)</f>
        <v>72000000</v>
      </c>
      <c r="Y388" s="125">
        <f>SUM($K$376:Y$377)</f>
        <v>72000000</v>
      </c>
      <c r="Z388" s="125">
        <f>SUM($K$376:Z$377)</f>
        <v>72000000</v>
      </c>
      <c r="AA388" s="125">
        <f>SUM($K$376:AA$377)</f>
        <v>72000000</v>
      </c>
      <c r="AB388" s="125">
        <f>SUM($K$376:AB$377)</f>
        <v>72000000</v>
      </c>
      <c r="AC388" s="125">
        <f>SUM($K$376:AC$377)</f>
        <v>72000000</v>
      </c>
      <c r="AD388" s="125">
        <f>SUM($K$376:AD$377)</f>
        <v>72000000</v>
      </c>
      <c r="AE388" s="125">
        <f>SUM($K$376:AE$377)</f>
        <v>72000000</v>
      </c>
      <c r="AF388" s="125">
        <f>SUM($K$376:AF$377)</f>
        <v>72000000</v>
      </c>
      <c r="AG388" s="125">
        <f>SUM($K$376:AG$377)</f>
        <v>72000000</v>
      </c>
      <c r="AH388" s="125">
        <f>SUM($K$376:AH$377)</f>
        <v>72000000</v>
      </c>
      <c r="AI388" s="125">
        <f>SUM($K$376:AI$377)</f>
        <v>72000000</v>
      </c>
      <c r="AJ388" s="125">
        <f>SUM($K$376:AJ$377)</f>
        <v>72000000</v>
      </c>
      <c r="AK388" s="125">
        <f>SUM($K$376:AK$377)</f>
        <v>72000000</v>
      </c>
      <c r="AL388" s="125">
        <f>SUM($K$376:AL$377)</f>
        <v>72000000</v>
      </c>
      <c r="AM388" s="125">
        <f>SUM($K$376:AM$377)</f>
        <v>72000000</v>
      </c>
      <c r="AN388" s="125">
        <f>SUM($K$376:AN$377)</f>
        <v>72000000</v>
      </c>
      <c r="AO388" s="125">
        <f>SUM($K$376:AO$377)</f>
        <v>72000000</v>
      </c>
      <c r="AP388" s="125">
        <f>SUM($K$376:AP$377)</f>
        <v>72000000</v>
      </c>
      <c r="AQ388" s="125">
        <f>SUM($K$376:AQ$377)</f>
        <v>72000000</v>
      </c>
      <c r="AR388" s="125">
        <f>SUM($K$376:AR$377)</f>
        <v>72000000</v>
      </c>
      <c r="AS388" s="125">
        <f>SUM($K$376:AS$377)</f>
        <v>72000000</v>
      </c>
      <c r="AT388" s="125">
        <f>SUM($K$376:AT$377)</f>
        <v>72000000</v>
      </c>
      <c r="AU388" s="125">
        <f>SUM($K$376:AU$377)</f>
        <v>72000000</v>
      </c>
      <c r="AV388" s="125">
        <f>SUM($K$376:AV$377)</f>
        <v>72000000</v>
      </c>
      <c r="AW388" s="125">
        <f>SUM($K$376:AW$377)</f>
        <v>72000000</v>
      </c>
      <c r="AX388" s="125">
        <f>SUM($K$376:AX$377)</f>
        <v>72000000</v>
      </c>
      <c r="AY388" s="125">
        <f>SUM($K$376:AY$377)</f>
        <v>72000000</v>
      </c>
      <c r="AZ388" s="125">
        <f>SUM($K$376:AZ$377)</f>
        <v>72000000</v>
      </c>
      <c r="BA388" s="125">
        <f>SUM($K$376:BA$377)</f>
        <v>72000000</v>
      </c>
      <c r="BB388" s="125">
        <f>SUM($K$376:BB$377)</f>
        <v>72000000</v>
      </c>
      <c r="BC388" s="125">
        <f>SUM($K$376:BC$377)</f>
        <v>72000000</v>
      </c>
      <c r="BD388" s="125">
        <f>SUM($K$376:BD$377)</f>
        <v>72000000</v>
      </c>
      <c r="BE388" s="125">
        <f>SUM($K$376:BE$377)</f>
        <v>72000000</v>
      </c>
      <c r="BF388" s="125">
        <f>SUM($K$376:BF$377)</f>
        <v>72000000</v>
      </c>
      <c r="BG388" s="125">
        <f>SUM($K$376:BG$377)</f>
        <v>72000000</v>
      </c>
      <c r="BH388" s="125">
        <f>SUM($K$376:BH$377)</f>
        <v>72000000</v>
      </c>
    </row>
    <row r="389" spans="1:60">
      <c r="A389" s="104" t="s">
        <v>466</v>
      </c>
      <c r="B389" s="104"/>
      <c r="C389" s="104"/>
      <c r="D389" s="104"/>
      <c r="E389" s="104"/>
      <c r="F389" s="104"/>
      <c r="G389" s="104"/>
      <c r="H389" s="104"/>
      <c r="I389" s="104"/>
      <c r="J389" s="104"/>
      <c r="K389" s="125">
        <f ca="1">K387-K388</f>
        <v>0</v>
      </c>
      <c r="L389" s="125">
        <f t="shared" ref="L389:BG389" ca="1" si="292">L387-L388</f>
        <v>26395286.36649771</v>
      </c>
      <c r="M389" s="125">
        <f t="shared" ca="1" si="292"/>
        <v>110981145.46599084</v>
      </c>
      <c r="N389" s="125">
        <f t="shared" ca="1" si="292"/>
        <v>285552863.66497707</v>
      </c>
      <c r="O389" s="125">
        <f t="shared" ca="1" si="292"/>
        <v>553872411.77316523</v>
      </c>
      <c r="P389" s="125">
        <f t="shared" ca="1" si="292"/>
        <v>787725328.7677753</v>
      </c>
      <c r="Q389" s="125">
        <f t="shared" ca="1" si="292"/>
        <v>937478299.09201837</v>
      </c>
      <c r="R389" s="125">
        <f t="shared" ca="1" si="292"/>
        <v>975098007.18910527</v>
      </c>
      <c r="S389" s="125">
        <f t="shared" ca="1" si="292"/>
        <v>1012717715.2861922</v>
      </c>
      <c r="T389" s="125">
        <f t="shared" ca="1" si="292"/>
        <v>1050337423.3832791</v>
      </c>
      <c r="U389" s="125">
        <f t="shared" ca="1" si="292"/>
        <v>1087957131.480366</v>
      </c>
      <c r="V389" s="125">
        <f t="shared" ca="1" si="292"/>
        <v>1125275880.6124406</v>
      </c>
      <c r="W389" s="125">
        <f t="shared" ca="1" si="292"/>
        <v>1161992711.8144903</v>
      </c>
      <c r="X389" s="125">
        <f t="shared" ca="1" si="292"/>
        <v>1197806666.1215026</v>
      </c>
      <c r="Y389" s="125">
        <f t="shared" ca="1" si="292"/>
        <v>1232416784.568465</v>
      </c>
      <c r="Z389" s="125">
        <f t="shared" ca="1" si="292"/>
        <v>1267026903.0154274</v>
      </c>
      <c r="AA389" s="125">
        <f t="shared" ca="1" si="292"/>
        <v>1301637021.4623897</v>
      </c>
      <c r="AB389" s="125">
        <f t="shared" ca="1" si="292"/>
        <v>1336247139.9093521</v>
      </c>
      <c r="AC389" s="125">
        <f t="shared" ca="1" si="292"/>
        <v>1370857258.3563144</v>
      </c>
      <c r="AD389" s="125">
        <f t="shared" ca="1" si="292"/>
        <v>1405467376.8032768</v>
      </c>
      <c r="AE389" s="125">
        <f t="shared" ca="1" si="292"/>
        <v>1440077495.2502391</v>
      </c>
      <c r="AF389" s="125">
        <f t="shared" ca="1" si="292"/>
        <v>1471226601.8525054</v>
      </c>
      <c r="AG389" s="125">
        <f t="shared" ca="1" si="292"/>
        <v>1495453684.7653792</v>
      </c>
      <c r="AH389" s="125">
        <f t="shared" ca="1" si="292"/>
        <v>1509297732.1441641</v>
      </c>
      <c r="AI389" s="125">
        <f t="shared" ca="1" si="292"/>
        <v>1509297732.1441641</v>
      </c>
      <c r="AJ389" s="125">
        <f t="shared" ca="1" si="292"/>
        <v>1509297732.1441641</v>
      </c>
      <c r="AK389" s="125">
        <f t="shared" ca="1" si="292"/>
        <v>1509297732.1441641</v>
      </c>
      <c r="AL389" s="125">
        <f t="shared" ca="1" si="292"/>
        <v>1509297732.1441641</v>
      </c>
      <c r="AM389" s="125">
        <f t="shared" ca="1" si="292"/>
        <v>1509297732.1441641</v>
      </c>
      <c r="AN389" s="125">
        <f t="shared" ca="1" si="292"/>
        <v>1509297732.1441641</v>
      </c>
      <c r="AO389" s="125">
        <f t="shared" ca="1" si="292"/>
        <v>1509297732.1441641</v>
      </c>
      <c r="AP389" s="125">
        <f t="shared" ca="1" si="292"/>
        <v>1509297732.1441641</v>
      </c>
      <c r="AQ389" s="125">
        <f t="shared" ca="1" si="292"/>
        <v>1509297732.1441641</v>
      </c>
      <c r="AR389" s="125">
        <f t="shared" ca="1" si="292"/>
        <v>1509297732.1441641</v>
      </c>
      <c r="AS389" s="125">
        <f t="shared" ca="1" si="292"/>
        <v>1509297732.1441641</v>
      </c>
      <c r="AT389" s="125">
        <f t="shared" ca="1" si="292"/>
        <v>1509297732.1441641</v>
      </c>
      <c r="AU389" s="125">
        <f t="shared" ca="1" si="292"/>
        <v>1509297732.1441641</v>
      </c>
      <c r="AV389" s="125">
        <f t="shared" ca="1" si="292"/>
        <v>1509297732.1441641</v>
      </c>
      <c r="AW389" s="125">
        <f t="shared" ca="1" si="292"/>
        <v>1509297732.1441641</v>
      </c>
      <c r="AX389" s="125">
        <f t="shared" ca="1" si="292"/>
        <v>1509297732.1441641</v>
      </c>
      <c r="AY389" s="125">
        <f t="shared" ca="1" si="292"/>
        <v>1509297732.1441641</v>
      </c>
      <c r="AZ389" s="125">
        <f t="shared" ca="1" si="292"/>
        <v>1509297732.1441641</v>
      </c>
      <c r="BA389" s="125">
        <f t="shared" ca="1" si="292"/>
        <v>1509297732.1441641</v>
      </c>
      <c r="BB389" s="125">
        <f t="shared" ca="1" si="292"/>
        <v>1509297732.1441641</v>
      </c>
      <c r="BC389" s="125">
        <f t="shared" ca="1" si="292"/>
        <v>1509297732.1441641</v>
      </c>
      <c r="BD389" s="125">
        <f t="shared" ca="1" si="292"/>
        <v>1509297732.1441641</v>
      </c>
      <c r="BE389" s="125">
        <f t="shared" ca="1" si="292"/>
        <v>1509297732.1441641</v>
      </c>
      <c r="BF389" s="125">
        <f t="shared" ca="1" si="292"/>
        <v>1509297732.1441641</v>
      </c>
      <c r="BG389" s="125">
        <f t="shared" ca="1" si="292"/>
        <v>1509297732.1441641</v>
      </c>
      <c r="BH389" s="125">
        <f ca="1">BH387-BH388</f>
        <v>1509297732.1441641</v>
      </c>
    </row>
    <row r="390" spans="1:60">
      <c r="K390">
        <f ca="1">K389/'Primary inputs Alt'!$C$22</f>
        <v>0</v>
      </c>
      <c r="L390">
        <f ca="1">L389/'Primary inputs Alt'!$C$22</f>
        <v>26.395286366497711</v>
      </c>
      <c r="M390">
        <f ca="1">M389/'Primary inputs Alt'!$C$22</f>
        <v>110.98114546599083</v>
      </c>
      <c r="N390">
        <f ca="1">N389/'Primary inputs Alt'!$C$22</f>
        <v>285.55286366497705</v>
      </c>
      <c r="O390">
        <f ca="1">O389/'Primary inputs Alt'!$C$22</f>
        <v>553.87241177316525</v>
      </c>
      <c r="P390">
        <f ca="1">P389/'Primary inputs Alt'!$C$22</f>
        <v>787.7253287677753</v>
      </c>
      <c r="Q390">
        <f ca="1">Q389/'Primary inputs Alt'!$C$22</f>
        <v>937.47829909201835</v>
      </c>
      <c r="R390">
        <f ca="1">R389/'Primary inputs Alt'!$C$22</f>
        <v>975.09800718910526</v>
      </c>
      <c r="S390">
        <f ca="1">S389/'Primary inputs Alt'!$C$22</f>
        <v>1012.7177152861922</v>
      </c>
      <c r="T390">
        <f ca="1">T389/'Primary inputs Alt'!$C$22</f>
        <v>1050.337423383279</v>
      </c>
      <c r="U390">
        <f ca="1">U389/'Primary inputs Alt'!$C$22</f>
        <v>1087.9571314803659</v>
      </c>
      <c r="V390">
        <f ca="1">V389/'Primary inputs Alt'!$C$22</f>
        <v>1125.2758806124407</v>
      </c>
      <c r="W390">
        <f ca="1">W389/'Primary inputs Alt'!$C$22</f>
        <v>1161.9927118144903</v>
      </c>
      <c r="X390">
        <f ca="1">X389/'Primary inputs Alt'!$C$22</f>
        <v>1197.8066661215025</v>
      </c>
      <c r="Y390">
        <f ca="1">Y389/'Primary inputs Alt'!$C$22</f>
        <v>1232.4167845684649</v>
      </c>
      <c r="Z390">
        <f ca="1">Z389/'Primary inputs Alt'!$C$22</f>
        <v>1267.0269030154273</v>
      </c>
      <c r="AA390">
        <f ca="1">AA389/'Primary inputs Alt'!$C$22</f>
        <v>1301.6370214623896</v>
      </c>
      <c r="AB390">
        <f ca="1">AB389/'Primary inputs Alt'!$C$22</f>
        <v>1336.247139909352</v>
      </c>
      <c r="AC390">
        <f ca="1">AC389/'Primary inputs Alt'!$C$22</f>
        <v>1370.8572583563143</v>
      </c>
      <c r="AD390">
        <f ca="1">AD389/'Primary inputs Alt'!$C$22</f>
        <v>1405.4673768032767</v>
      </c>
      <c r="AE390">
        <f ca="1">AE389/'Primary inputs Alt'!$C$22</f>
        <v>1440.0774952502391</v>
      </c>
      <c r="AF390">
        <f ca="1">AF389/'Primary inputs Alt'!$C$22</f>
        <v>1471.2266018525054</v>
      </c>
      <c r="AG390">
        <f ca="1">AG389/'Primary inputs Alt'!$C$22</f>
        <v>1495.4536847653792</v>
      </c>
      <c r="AH390">
        <f ca="1">AH389/'Primary inputs Alt'!$C$22</f>
        <v>1509.297732144164</v>
      </c>
      <c r="AI390">
        <f ca="1">AI389/'Primary inputs Alt'!$C$22</f>
        <v>1509.297732144164</v>
      </c>
      <c r="AJ390">
        <f ca="1">AJ389/'Primary inputs Alt'!$C$22</f>
        <v>1509.297732144164</v>
      </c>
      <c r="AK390">
        <f ca="1">AK389/'Primary inputs Alt'!$C$22</f>
        <v>1509.297732144164</v>
      </c>
      <c r="AL390">
        <f ca="1">AL389/'Primary inputs Alt'!$C$22</f>
        <v>1509.297732144164</v>
      </c>
      <c r="AM390">
        <f ca="1">AM389/'Primary inputs Alt'!$C$22</f>
        <v>1509.297732144164</v>
      </c>
      <c r="AN390">
        <f ca="1">AN389/'Primary inputs Alt'!$C$22</f>
        <v>1509.297732144164</v>
      </c>
      <c r="AO390">
        <f ca="1">AO389/'Primary inputs Alt'!$C$22</f>
        <v>1509.297732144164</v>
      </c>
      <c r="AP390">
        <f ca="1">AP389/'Primary inputs Alt'!$C$22</f>
        <v>1509.297732144164</v>
      </c>
      <c r="AQ390">
        <f ca="1">AQ389/'Primary inputs Alt'!$C$22</f>
        <v>1509.297732144164</v>
      </c>
      <c r="AR390">
        <f ca="1">AR389/'Primary inputs Alt'!$C$22</f>
        <v>1509.297732144164</v>
      </c>
      <c r="AS390">
        <f ca="1">AS389/'Primary inputs Alt'!$C$22</f>
        <v>1509.297732144164</v>
      </c>
      <c r="AT390">
        <f ca="1">AT389/'Primary inputs Alt'!$C$22</f>
        <v>1509.297732144164</v>
      </c>
      <c r="AU390">
        <f ca="1">AU389/'Primary inputs Alt'!$C$22</f>
        <v>1509.297732144164</v>
      </c>
      <c r="AV390">
        <f ca="1">AV389/'Primary inputs Alt'!$C$22</f>
        <v>1509.297732144164</v>
      </c>
      <c r="AW390">
        <f ca="1">AW389/'Primary inputs Alt'!$C$22</f>
        <v>1509.297732144164</v>
      </c>
      <c r="AX390">
        <f ca="1">AX389/'Primary inputs Alt'!$C$22</f>
        <v>1509.297732144164</v>
      </c>
      <c r="AY390">
        <f ca="1">AY389/'Primary inputs Alt'!$C$22</f>
        <v>1509.297732144164</v>
      </c>
      <c r="AZ390">
        <f ca="1">AZ389/'Primary inputs Alt'!$C$22</f>
        <v>1509.297732144164</v>
      </c>
      <c r="BA390">
        <f ca="1">BA389/'Primary inputs Alt'!$C$22</f>
        <v>1509.297732144164</v>
      </c>
      <c r="BB390">
        <f ca="1">BB389/'Primary inputs Alt'!$C$22</f>
        <v>1509.297732144164</v>
      </c>
      <c r="BC390">
        <f ca="1">BC389/'Primary inputs Alt'!$C$22</f>
        <v>1509.297732144164</v>
      </c>
      <c r="BD390">
        <f ca="1">BD389/'Primary inputs Alt'!$C$22</f>
        <v>1509.297732144164</v>
      </c>
      <c r="BE390">
        <f ca="1">BE389/'Primary inputs Alt'!$C$22</f>
        <v>1509.297732144164</v>
      </c>
      <c r="BF390">
        <f ca="1">BF389/'Primary inputs Alt'!$C$22</f>
        <v>1509.297732144164</v>
      </c>
      <c r="BG390">
        <f ca="1">BG389/'Primary inputs Alt'!$C$22</f>
        <v>1509.297732144164</v>
      </c>
      <c r="BH390">
        <f ca="1">BH389/'Primary inputs Alt'!$C$22</f>
        <v>1509.297732144164</v>
      </c>
    </row>
  </sheetData>
  <conditionalFormatting sqref="K57:BH57">
    <cfRule type="cellIs" dxfId="57" priority="10" operator="equal">
      <formula>"$N$8"</formula>
    </cfRule>
  </conditionalFormatting>
  <conditionalFormatting sqref="K60:BH109 K7:BH56">
    <cfRule type="containsText" dxfId="56" priority="9" operator="containsText" text=" ">
      <formula>NOT(ISERROR(SEARCH(" ",K7)))</formula>
    </cfRule>
  </conditionalFormatting>
  <conditionalFormatting sqref="G335">
    <cfRule type="containsText" dxfId="55" priority="7" operator="containsText" text="ERROR">
      <formula>NOT(ISERROR(SEARCH("ERROR",G335)))</formula>
    </cfRule>
    <cfRule type="containsText" dxfId="54" priority="8" operator="containsText" text="OK">
      <formula>NOT(ISERROR(SEARCH("OK",G335)))</formula>
    </cfRule>
  </conditionalFormatting>
  <conditionalFormatting sqref="G384">
    <cfRule type="containsText" dxfId="53" priority="5" operator="containsText" text="ERROR">
      <formula>NOT(ISERROR(SEARCH("ERROR",G384)))</formula>
    </cfRule>
    <cfRule type="containsText" dxfId="52" priority="6" operator="containsText" text="OK">
      <formula>NOT(ISERROR(SEARCH("OK",G384)))</formula>
    </cfRule>
  </conditionalFormatting>
  <conditionalFormatting sqref="G373">
    <cfRule type="containsText" dxfId="51" priority="3" operator="containsText" text="ERROR">
      <formula>NOT(ISERROR(SEARCH("ERROR",G373)))</formula>
    </cfRule>
    <cfRule type="containsText" dxfId="50" priority="4" operator="containsText" text="OK">
      <formula>NOT(ISERROR(SEARCH("OK",G373)))</formula>
    </cfRule>
  </conditionalFormatting>
  <conditionalFormatting sqref="G1">
    <cfRule type="containsText" dxfId="49" priority="1" operator="containsText" text="ERROR">
      <formula>NOT(ISERROR(SEARCH("ERROR",G1)))</formula>
    </cfRule>
    <cfRule type="containsText" dxfId="48" priority="2" operator="containsText" text="OK">
      <formula>NOT(ISERROR(SEARCH("OK",G1)))</formula>
    </cfRule>
  </conditionalFormatting>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70C0"/>
    <pageSetUpPr fitToPage="1"/>
  </sheetPr>
  <dimension ref="B1:BA92"/>
  <sheetViews>
    <sheetView showGridLines="0" zoomScaleNormal="100" workbookViewId="0"/>
  </sheetViews>
  <sheetFormatPr defaultColWidth="8.75" defaultRowHeight="12.75"/>
  <cols>
    <col min="1" max="1" width="1.875" style="5" customWidth="1"/>
    <col min="2" max="2" width="5.875" style="5" customWidth="1"/>
    <col min="3" max="3" width="26.25" style="5" customWidth="1"/>
    <col min="4" max="4" width="11.375" style="5" customWidth="1"/>
    <col min="5" max="8" width="11.125" style="5" bestFit="1" customWidth="1"/>
    <col min="9" max="33" width="8.5" style="5" bestFit="1" customWidth="1"/>
    <col min="34" max="16384" width="8.75" style="5"/>
  </cols>
  <sheetData>
    <row r="1" spans="2:53" s="1" customFormat="1" ht="30">
      <c r="B1" s="100" t="str">
        <f>"Cost Inputs in "&amp;'Primary Inputs'!C16&amp;"($)"</f>
        <v>Cost Inputs in 2017($)</v>
      </c>
      <c r="C1" s="38"/>
      <c r="D1" s="73"/>
      <c r="E1" s="73"/>
      <c r="F1" s="177" t="s">
        <v>309</v>
      </c>
      <c r="G1" s="176" t="str">
        <f ca="1">IF(ABS(SUMPRODUCT(OFFSET($D$5,0,0,1,'Primary Inputs'!$C$17),OFFSET(Calculations!K3,0,0,1,'Primary Inputs'!$C$17))+SUMPRODUCT(OFFSET($D$4,0,0,1,'Primary Inputs'!$C$17),OFFSET(Calculations!K3,0,0,1,'Primary Inputs'!$C$17))--'Primary Inputs'!$C$22*'Outputs Summary'!F16)&lt;0.01,"OK","ERROR")</f>
        <v>OK</v>
      </c>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row>
    <row r="2" spans="2:53" ht="48" customHeight="1">
      <c r="B2" s="383" t="s">
        <v>447</v>
      </c>
      <c r="C2" s="384"/>
      <c r="D2" s="108" t="s">
        <v>245</v>
      </c>
    </row>
    <row r="3" spans="2:53" s="31" customFormat="1">
      <c r="B3" s="31" t="str">
        <f>"Costs in "&amp;'Primary Inputs'!C16&amp;" ($)"</f>
        <v>Costs in 2017 ($)</v>
      </c>
      <c r="D3" s="108">
        <f>'Primary Inputs'!E27</f>
        <v>2017</v>
      </c>
      <c r="E3" s="108">
        <f>'Primary Inputs'!F27</f>
        <v>2018</v>
      </c>
      <c r="F3" s="108">
        <f>'Primary Inputs'!G27</f>
        <v>2019</v>
      </c>
      <c r="G3" s="108">
        <f>'Primary Inputs'!H27</f>
        <v>2020</v>
      </c>
      <c r="H3" s="108">
        <f>'Primary Inputs'!I27</f>
        <v>2021</v>
      </c>
      <c r="I3" s="108">
        <f>'Primary Inputs'!J27</f>
        <v>2022</v>
      </c>
      <c r="J3" s="108">
        <f>'Primary Inputs'!K27</f>
        <v>2023</v>
      </c>
      <c r="K3" s="108">
        <f>'Primary Inputs'!L27</f>
        <v>2024</v>
      </c>
      <c r="L3" s="108">
        <f>'Primary Inputs'!M27</f>
        <v>2025</v>
      </c>
      <c r="M3" s="108">
        <f>'Primary Inputs'!N27</f>
        <v>2026</v>
      </c>
      <c r="N3" s="108">
        <f>'Primary Inputs'!O27</f>
        <v>2027</v>
      </c>
      <c r="O3" s="108">
        <f>'Primary Inputs'!P27</f>
        <v>2028</v>
      </c>
      <c r="P3" s="108">
        <f>'Primary Inputs'!Q27</f>
        <v>2029</v>
      </c>
      <c r="Q3" s="108">
        <f>'Primary Inputs'!R27</f>
        <v>2030</v>
      </c>
      <c r="R3" s="108">
        <f>'Primary Inputs'!S27</f>
        <v>2031</v>
      </c>
      <c r="S3" s="108">
        <f>'Primary Inputs'!T27</f>
        <v>2032</v>
      </c>
      <c r="T3" s="108">
        <f>'Primary Inputs'!U27</f>
        <v>2033</v>
      </c>
      <c r="U3" s="108">
        <f>'Primary Inputs'!V27</f>
        <v>2034</v>
      </c>
      <c r="V3" s="108">
        <f>'Primary Inputs'!W27</f>
        <v>2035</v>
      </c>
      <c r="W3" s="108">
        <f>'Primary Inputs'!X27</f>
        <v>2036</v>
      </c>
      <c r="X3" s="108">
        <f>'Primary Inputs'!Y27</f>
        <v>2037</v>
      </c>
      <c r="Y3" s="108">
        <f>'Primary Inputs'!Z27</f>
        <v>2038</v>
      </c>
      <c r="Z3" s="108">
        <f>'Primary Inputs'!AA27</f>
        <v>2039</v>
      </c>
      <c r="AA3" s="108">
        <f>'Primary Inputs'!AB27</f>
        <v>2040</v>
      </c>
      <c r="AB3" s="108">
        <f>'Primary Inputs'!AC27</f>
        <v>2041</v>
      </c>
      <c r="AC3" s="108">
        <f>'Primary Inputs'!AD27</f>
        <v>2042</v>
      </c>
      <c r="AD3" s="108">
        <f>'Primary Inputs'!AE27</f>
        <v>2043</v>
      </c>
      <c r="AE3" s="108">
        <f>'Primary Inputs'!AF27</f>
        <v>2044</v>
      </c>
      <c r="AF3" s="108">
        <f>'Primary Inputs'!AG27</f>
        <v>2045</v>
      </c>
      <c r="AG3" s="108">
        <f>'Primary Inputs'!AH27</f>
        <v>2046</v>
      </c>
      <c r="AH3" s="108">
        <f>'Primary Inputs'!AI27</f>
        <v>2047</v>
      </c>
      <c r="AI3" s="108">
        <f>'Primary Inputs'!AJ27</f>
        <v>2048</v>
      </c>
      <c r="AJ3" s="108">
        <f>'Primary Inputs'!AK27</f>
        <v>2049</v>
      </c>
      <c r="AK3" s="108">
        <f>'Primary Inputs'!AL27</f>
        <v>2050</v>
      </c>
      <c r="AL3" s="108">
        <f>'Primary Inputs'!AM27</f>
        <v>2051</v>
      </c>
      <c r="AM3" s="108">
        <f>'Primary Inputs'!AN27</f>
        <v>2052</v>
      </c>
      <c r="AN3" s="108">
        <f>'Primary Inputs'!AO27</f>
        <v>2053</v>
      </c>
      <c r="AO3" s="108">
        <f>'Primary Inputs'!AP27</f>
        <v>2054</v>
      </c>
      <c r="AP3" s="108">
        <f>'Primary Inputs'!AQ27</f>
        <v>2055</v>
      </c>
      <c r="AQ3" s="108">
        <f>'Primary Inputs'!AR27</f>
        <v>2056</v>
      </c>
      <c r="AR3" s="108">
        <f>'Primary Inputs'!AS27</f>
        <v>2057</v>
      </c>
      <c r="AS3" s="108">
        <f>'Primary Inputs'!AT27</f>
        <v>2058</v>
      </c>
      <c r="AT3" s="108">
        <f>'Primary Inputs'!AU27</f>
        <v>2059</v>
      </c>
      <c r="AU3" s="108">
        <f>'Primary Inputs'!AV27</f>
        <v>2060</v>
      </c>
      <c r="AV3" s="108">
        <f>'Primary Inputs'!AW27</f>
        <v>2061</v>
      </c>
      <c r="AW3" s="108">
        <f>'Primary Inputs'!AX27</f>
        <v>2062</v>
      </c>
      <c r="AX3" s="108">
        <f>'Primary Inputs'!AY27</f>
        <v>2063</v>
      </c>
      <c r="AY3" s="108">
        <f>'Primary Inputs'!AZ27</f>
        <v>2064</v>
      </c>
      <c r="AZ3" s="108">
        <f>'Primary Inputs'!BA27</f>
        <v>2065</v>
      </c>
      <c r="BA3" s="108">
        <f>'Primary Inputs'!BB27</f>
        <v>2066</v>
      </c>
    </row>
    <row r="4" spans="2:53" ht="38.25">
      <c r="C4" s="36" t="str">
        <f>"Operating expenditure excluding depreciation and capital charge "&amp;'Primary Inputs'!$C$16&amp;" ($)"</f>
        <v>Operating expenditure excluding depreciation and capital charge 2017 ($)</v>
      </c>
      <c r="D4" s="247"/>
      <c r="E4" s="248">
        <v>7200000</v>
      </c>
      <c r="F4" s="248">
        <v>14400000</v>
      </c>
      <c r="G4" s="248">
        <v>21600000</v>
      </c>
      <c r="H4" s="248">
        <v>28800000</v>
      </c>
      <c r="I4" s="247"/>
      <c r="J4" s="247"/>
      <c r="K4" s="247"/>
      <c r="L4" s="247"/>
      <c r="M4" s="247"/>
      <c r="N4" s="247"/>
      <c r="O4" s="247"/>
      <c r="P4" s="247"/>
      <c r="Q4" s="247"/>
      <c r="R4" s="247"/>
      <c r="S4" s="247"/>
      <c r="T4" s="247"/>
      <c r="U4" s="247"/>
      <c r="V4" s="247"/>
      <c r="W4" s="247"/>
      <c r="X4" s="247"/>
      <c r="Y4" s="247"/>
      <c r="Z4" s="247"/>
      <c r="AA4" s="247"/>
      <c r="AB4" s="247"/>
      <c r="AC4" s="247"/>
      <c r="AD4" s="247"/>
      <c r="AE4" s="247"/>
      <c r="AF4" s="247"/>
      <c r="AG4" s="247"/>
      <c r="AH4" s="247"/>
      <c r="AI4" s="247"/>
      <c r="AJ4" s="247"/>
      <c r="AK4" s="247"/>
      <c r="AL4" s="247"/>
      <c r="AM4" s="247"/>
      <c r="AN4" s="247"/>
      <c r="AO4" s="247"/>
      <c r="AP4" s="247"/>
      <c r="AQ4" s="247"/>
      <c r="AR4" s="247"/>
      <c r="AS4" s="247"/>
      <c r="AT4" s="247"/>
      <c r="AU4" s="247"/>
      <c r="AV4" s="247"/>
      <c r="AW4" s="247"/>
      <c r="AX4" s="247"/>
      <c r="AY4" s="247"/>
      <c r="AZ4" s="247"/>
      <c r="BA4" s="247"/>
    </row>
    <row r="5" spans="2:53">
      <c r="C5" s="5" t="str">
        <f>"Capital expenditure "&amp;'Primary Inputs'!$C$16&amp;" ($)"</f>
        <v>Capital expenditure 2017 ($)</v>
      </c>
      <c r="D5" s="247"/>
      <c r="E5" s="247"/>
      <c r="F5" s="247"/>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c r="AH5" s="247"/>
      <c r="AI5" s="247"/>
      <c r="AJ5" s="247"/>
      <c r="AK5" s="247"/>
      <c r="AL5" s="247"/>
      <c r="AM5" s="247"/>
      <c r="AN5" s="247"/>
      <c r="AO5" s="247"/>
      <c r="AP5" s="247"/>
      <c r="AQ5" s="247"/>
      <c r="AR5" s="247"/>
      <c r="AS5" s="247"/>
      <c r="AT5" s="247"/>
      <c r="AU5" s="247"/>
      <c r="AV5" s="247"/>
      <c r="AW5" s="247"/>
      <c r="AX5" s="247"/>
      <c r="AY5" s="247"/>
      <c r="AZ5" s="247"/>
      <c r="BA5" s="247"/>
    </row>
    <row r="6" spans="2:53">
      <c r="C6" s="5" t="s">
        <v>252</v>
      </c>
      <c r="D6" s="172">
        <f t="shared" ref="D6:AI6" ca="1" si="0">OFFSET($E$12,D$3-$C$12,0)</f>
        <v>1</v>
      </c>
      <c r="E6" s="172">
        <f t="shared" ca="1" si="0"/>
        <v>1.0196882690730107</v>
      </c>
      <c r="F6" s="172">
        <f t="shared" ca="1" si="0"/>
        <v>1.0393765381460214</v>
      </c>
      <c r="G6" s="172">
        <f t="shared" ca="1" si="0"/>
        <v>1.0615258408531583</v>
      </c>
      <c r="H6" s="172">
        <f t="shared" ca="1" si="0"/>
        <v>1.0827563576702215</v>
      </c>
      <c r="I6" s="172">
        <f t="shared" ca="1" si="0"/>
        <v>1.1044114848236259</v>
      </c>
      <c r="J6" s="172">
        <f t="shared" ca="1" si="0"/>
        <v>1.1264997145200986</v>
      </c>
      <c r="K6" s="172">
        <f t="shared" ca="1" si="0"/>
        <v>1.1490297088105004</v>
      </c>
      <c r="L6" s="172">
        <f t="shared" ca="1" si="0"/>
        <v>1.1720103029867104</v>
      </c>
      <c r="M6" s="172">
        <f t="shared" ca="1" si="0"/>
        <v>1.1954505090464447</v>
      </c>
      <c r="N6" s="172">
        <f t="shared" ca="1" si="0"/>
        <v>1.2193595192273736</v>
      </c>
      <c r="O6" s="172">
        <f t="shared" ca="1" si="0"/>
        <v>1.243746709611921</v>
      </c>
      <c r="P6" s="172">
        <f t="shared" ca="1" si="0"/>
        <v>1.2686216438041595</v>
      </c>
      <c r="Q6" s="172">
        <f t="shared" ca="1" si="0"/>
        <v>1.2939940766802427</v>
      </c>
      <c r="R6" s="172">
        <f t="shared" ca="1" si="0"/>
        <v>1.3198739582138475</v>
      </c>
      <c r="S6" s="172">
        <f t="shared" ca="1" si="0"/>
        <v>1.3462714373781246</v>
      </c>
      <c r="T6" s="172">
        <f t="shared" ca="1" si="0"/>
        <v>1.373196866125687</v>
      </c>
      <c r="U6" s="172">
        <f t="shared" ca="1" si="0"/>
        <v>1.4006608034482007</v>
      </c>
      <c r="V6" s="172">
        <f t="shared" ca="1" si="0"/>
        <v>1.4286740195171648</v>
      </c>
      <c r="W6" s="172">
        <f t="shared" ca="1" si="0"/>
        <v>1.4572474999075082</v>
      </c>
      <c r="X6" s="172">
        <f t="shared" ca="1" si="0"/>
        <v>1.4863924499056584</v>
      </c>
      <c r="Y6" s="172">
        <f t="shared" ca="1" si="0"/>
        <v>1.5161202989037716</v>
      </c>
      <c r="Z6" s="172">
        <f t="shared" ca="1" si="0"/>
        <v>1.5464427048818472</v>
      </c>
      <c r="AA6" s="172">
        <f t="shared" ca="1" si="0"/>
        <v>1.5773715589794841</v>
      </c>
      <c r="AB6" s="172">
        <f t="shared" ca="1" si="0"/>
        <v>1.6089189901590739</v>
      </c>
      <c r="AC6" s="172">
        <f t="shared" ca="1" si="0"/>
        <v>1.6410973699622555</v>
      </c>
      <c r="AD6" s="172">
        <f t="shared" ca="1" si="0"/>
        <v>1.6739193173615006</v>
      </c>
      <c r="AE6" s="172">
        <f t="shared" ca="1" si="0"/>
        <v>1.7073977037087305</v>
      </c>
      <c r="AF6" s="172">
        <f t="shared" ca="1" si="0"/>
        <v>1.7415456577829052</v>
      </c>
      <c r="AG6" s="172">
        <f t="shared" ca="1" si="0"/>
        <v>1.7763765709385633</v>
      </c>
      <c r="AH6" s="172">
        <f t="shared" ca="1" si="0"/>
        <v>1.8119041023573346</v>
      </c>
      <c r="AI6" s="172">
        <f t="shared" ca="1" si="0"/>
        <v>1.8481421844044812</v>
      </c>
      <c r="AJ6" s="172">
        <f t="shared" ref="AJ6:BA6" ca="1" si="1">OFFSET($E$12,AJ$3-$C$12,0)</f>
        <v>1.8851050280925712</v>
      </c>
      <c r="AK6" s="172">
        <f t="shared" ca="1" si="1"/>
        <v>1.9228071286544228</v>
      </c>
      <c r="AL6" s="172">
        <f t="shared" ca="1" si="1"/>
        <v>1.9612632712275113</v>
      </c>
      <c r="AM6" s="172">
        <f t="shared" ca="1" si="1"/>
        <v>2.0004885366520617</v>
      </c>
      <c r="AN6" s="172">
        <f t="shared" ca="1" si="1"/>
        <v>2.0404983073851031</v>
      </c>
      <c r="AO6" s="172">
        <f t="shared" ca="1" si="1"/>
        <v>2.0813082735328052</v>
      </c>
      <c r="AP6" s="172">
        <f t="shared" ca="1" si="1"/>
        <v>2.122934439003461</v>
      </c>
      <c r="AQ6" s="172">
        <f t="shared" ca="1" si="1"/>
        <v>2.1653931277835303</v>
      </c>
      <c r="AR6" s="172">
        <f t="shared" ca="1" si="1"/>
        <v>2.2087009903392012</v>
      </c>
      <c r="AS6" s="172">
        <f t="shared" ca="1" si="1"/>
        <v>2.2528750101459853</v>
      </c>
      <c r="AT6" s="172">
        <f t="shared" ca="1" si="1"/>
        <v>2.2979325103489048</v>
      </c>
      <c r="AU6" s="172">
        <f t="shared" ca="1" si="1"/>
        <v>2.343891160555883</v>
      </c>
      <c r="AV6" s="172">
        <f t="shared" ca="1" si="1"/>
        <v>2.3907689837670008</v>
      </c>
      <c r="AW6" s="172">
        <f t="shared" ca="1" si="1"/>
        <v>2.4385843634423408</v>
      </c>
      <c r="AX6" s="172">
        <f t="shared" ca="1" si="1"/>
        <v>2.4873560507111878</v>
      </c>
      <c r="AY6" s="172">
        <f t="shared" ca="1" si="1"/>
        <v>2.5371031717254118</v>
      </c>
      <c r="AZ6" s="172">
        <f t="shared" ca="1" si="1"/>
        <v>2.5878452351599202</v>
      </c>
      <c r="BA6" s="172">
        <f t="shared" ca="1" si="1"/>
        <v>2.6396021398631184</v>
      </c>
    </row>
    <row r="7" spans="2:53">
      <c r="C7" s="5" t="s">
        <v>4</v>
      </c>
      <c r="D7" s="174" t="str">
        <f>"$"&amp;'Primary Inputs'!$C$16</f>
        <v>$2017</v>
      </c>
      <c r="E7" s="174" t="str">
        <f>"$"&amp;'Primary Inputs'!$C$16</f>
        <v>$2017</v>
      </c>
      <c r="F7" s="174" t="str">
        <f>"$"&amp;'Primary Inputs'!$C$16</f>
        <v>$2017</v>
      </c>
      <c r="G7" s="174" t="str">
        <f>"$"&amp;'Primary Inputs'!$C$16</f>
        <v>$2017</v>
      </c>
      <c r="H7" s="174" t="str">
        <f>"$"&amp;'Primary Inputs'!$C$16</f>
        <v>$2017</v>
      </c>
      <c r="I7" s="174" t="str">
        <f>"$"&amp;'Primary Inputs'!$C$16</f>
        <v>$2017</v>
      </c>
      <c r="J7" s="174" t="str">
        <f>"$"&amp;'Primary Inputs'!$C$16</f>
        <v>$2017</v>
      </c>
      <c r="K7" s="174" t="str">
        <f>"$"&amp;'Primary Inputs'!$C$16</f>
        <v>$2017</v>
      </c>
      <c r="L7" s="174" t="str">
        <f>"$"&amp;'Primary Inputs'!$C$16</f>
        <v>$2017</v>
      </c>
      <c r="M7" s="174" t="str">
        <f>"$"&amp;'Primary Inputs'!$C$16</f>
        <v>$2017</v>
      </c>
      <c r="N7" s="174" t="str">
        <f>"$"&amp;'Primary Inputs'!$C$16</f>
        <v>$2017</v>
      </c>
      <c r="O7" s="174" t="str">
        <f>"$"&amp;'Primary Inputs'!$C$16</f>
        <v>$2017</v>
      </c>
      <c r="P7" s="174" t="str">
        <f>"$"&amp;'Primary Inputs'!$C$16</f>
        <v>$2017</v>
      </c>
      <c r="Q7" s="174" t="str">
        <f>"$"&amp;'Primary Inputs'!$C$16</f>
        <v>$2017</v>
      </c>
      <c r="R7" s="174" t="str">
        <f>"$"&amp;'Primary Inputs'!$C$16</f>
        <v>$2017</v>
      </c>
      <c r="S7" s="174" t="str">
        <f>"$"&amp;'Primary Inputs'!$C$16</f>
        <v>$2017</v>
      </c>
      <c r="T7" s="174" t="str">
        <f>"$"&amp;'Primary Inputs'!$C$16</f>
        <v>$2017</v>
      </c>
      <c r="U7" s="174" t="str">
        <f>"$"&amp;'Primary Inputs'!$C$16</f>
        <v>$2017</v>
      </c>
      <c r="V7" s="174" t="str">
        <f>"$"&amp;'Primary Inputs'!$C$16</f>
        <v>$2017</v>
      </c>
      <c r="W7" s="174" t="str">
        <f>"$"&amp;'Primary Inputs'!$C$16</f>
        <v>$2017</v>
      </c>
      <c r="X7" s="174" t="str">
        <f>"$"&amp;'Primary Inputs'!$C$16</f>
        <v>$2017</v>
      </c>
      <c r="Y7" s="174" t="str">
        <f>"$"&amp;'Primary Inputs'!$C$16</f>
        <v>$2017</v>
      </c>
      <c r="Z7" s="174" t="str">
        <f>"$"&amp;'Primary Inputs'!$C$16</f>
        <v>$2017</v>
      </c>
      <c r="AA7" s="174" t="str">
        <f>"$"&amp;'Primary Inputs'!$C$16</f>
        <v>$2017</v>
      </c>
      <c r="AB7" s="174" t="str">
        <f>"$"&amp;'Primary Inputs'!$C$16</f>
        <v>$2017</v>
      </c>
      <c r="AC7" s="174" t="str">
        <f>"$"&amp;'Primary Inputs'!$C$16</f>
        <v>$2017</v>
      </c>
      <c r="AD7" s="174" t="str">
        <f>"$"&amp;'Primary Inputs'!$C$16</f>
        <v>$2017</v>
      </c>
      <c r="AE7" s="174" t="str">
        <f>"$"&amp;'Primary Inputs'!$C$16</f>
        <v>$2017</v>
      </c>
      <c r="AF7" s="174" t="str">
        <f>"$"&amp;'Primary Inputs'!$C$16</f>
        <v>$2017</v>
      </c>
      <c r="AG7" s="174" t="str">
        <f>"$"&amp;'Primary Inputs'!$C$16</f>
        <v>$2017</v>
      </c>
      <c r="AH7" s="174" t="str">
        <f>"$"&amp;'Primary Inputs'!$C$16</f>
        <v>$2017</v>
      </c>
      <c r="AI7" s="174" t="str">
        <f>"$"&amp;'Primary Inputs'!$C$16</f>
        <v>$2017</v>
      </c>
      <c r="AJ7" s="174" t="str">
        <f>"$"&amp;'Primary Inputs'!$C$16</f>
        <v>$2017</v>
      </c>
      <c r="AK7" s="174" t="str">
        <f>"$"&amp;'Primary Inputs'!$C$16</f>
        <v>$2017</v>
      </c>
      <c r="AL7" s="174" t="str">
        <f>"$"&amp;'Primary Inputs'!$C$16</f>
        <v>$2017</v>
      </c>
      <c r="AM7" s="174" t="str">
        <f>"$"&amp;'Primary Inputs'!$C$16</f>
        <v>$2017</v>
      </c>
      <c r="AN7" s="174" t="str">
        <f>"$"&amp;'Primary Inputs'!$C$16</f>
        <v>$2017</v>
      </c>
      <c r="AO7" s="174" t="str">
        <f>"$"&amp;'Primary Inputs'!$C$16</f>
        <v>$2017</v>
      </c>
      <c r="AP7" s="174" t="str">
        <f>"$"&amp;'Primary Inputs'!$C$16</f>
        <v>$2017</v>
      </c>
      <c r="AQ7" s="174" t="str">
        <f>"$"&amp;'Primary Inputs'!$C$16</f>
        <v>$2017</v>
      </c>
      <c r="AR7" s="174" t="str">
        <f>"$"&amp;'Primary Inputs'!$C$16</f>
        <v>$2017</v>
      </c>
      <c r="AS7" s="174" t="str">
        <f>"$"&amp;'Primary Inputs'!$C$16</f>
        <v>$2017</v>
      </c>
      <c r="AT7" s="174" t="str">
        <f>"$"&amp;'Primary Inputs'!$C$16</f>
        <v>$2017</v>
      </c>
      <c r="AU7" s="174" t="str">
        <f>"$"&amp;'Primary Inputs'!$C$16</f>
        <v>$2017</v>
      </c>
      <c r="AV7" s="174" t="str">
        <f>"$"&amp;'Primary Inputs'!$C$16</f>
        <v>$2017</v>
      </c>
      <c r="AW7" s="174" t="str">
        <f>"$"&amp;'Primary Inputs'!$C$16</f>
        <v>$2017</v>
      </c>
      <c r="AX7" s="174" t="str">
        <f>"$"&amp;'Primary Inputs'!$C$16</f>
        <v>$2017</v>
      </c>
      <c r="AY7" s="174" t="str">
        <f>"$"&amp;'Primary Inputs'!$C$16</f>
        <v>$2017</v>
      </c>
      <c r="AZ7" s="174" t="str">
        <f>"$"&amp;'Primary Inputs'!$C$16</f>
        <v>$2017</v>
      </c>
      <c r="BA7" s="174" t="str">
        <f>"$"&amp;'Primary Inputs'!$C$16</f>
        <v>$2017</v>
      </c>
    </row>
    <row r="9" spans="2:53" ht="30">
      <c r="C9" s="183" t="str">
        <f>"All costs entered in this sheet need to be adjusted to "&amp;'Primary Inputs'!$C$16&amp;" ($)"&amp;"."</f>
        <v>All costs entered in this sheet need to be adjusted to 2017 ($).</v>
      </c>
    </row>
    <row r="10" spans="2:53">
      <c r="C10" s="173" t="str">
        <f>"Nominal dollars "&amp;'Primary Inputs'!$C$16&amp;" ($)"&amp;" can be divided by the appropriate adjustment factor prior to entry to get "&amp;'Primary Inputs'!$C$16&amp;" ($)"</f>
        <v>Nominal dollars 2017 ($) can be divided by the appropriate adjustment factor prior to entry to get 2017 ($)</v>
      </c>
    </row>
    <row r="11" spans="2:53" ht="55.5" hidden="1" customHeight="1">
      <c r="C11" s="170" t="s">
        <v>76</v>
      </c>
      <c r="D11" s="171" t="s">
        <v>454</v>
      </c>
      <c r="E11" s="171" t="s">
        <v>252</v>
      </c>
    </row>
    <row r="12" spans="2:53" hidden="1">
      <c r="C12" s="5">
        <v>2000</v>
      </c>
      <c r="D12" s="105">
        <v>849</v>
      </c>
      <c r="E12" s="235">
        <f ca="1">D12/OFFSET(D$12,'Primary Inputs'!$C$16-'Cost Inputs'!$C$12,0)</f>
        <v>0.69647251845775227</v>
      </c>
    </row>
    <row r="13" spans="2:53" hidden="1">
      <c r="C13" s="5">
        <v>2001</v>
      </c>
      <c r="D13" s="105">
        <v>876</v>
      </c>
      <c r="E13" s="235">
        <f ca="1">D13/OFFSET(D$12,'Primary Inputs'!$C$16-'Cost Inputs'!$C$12,0)</f>
        <v>0.71862182116488926</v>
      </c>
    </row>
    <row r="14" spans="2:53" hidden="1">
      <c r="C14" s="5">
        <v>2002</v>
      </c>
      <c r="D14" s="105">
        <v>900</v>
      </c>
      <c r="E14" s="235">
        <f ca="1">D14/OFFSET(D$12,'Primary Inputs'!$C$16-'Cost Inputs'!$C$12,0)</f>
        <v>0.73831009023789995</v>
      </c>
    </row>
    <row r="15" spans="2:53" hidden="1">
      <c r="C15" s="5">
        <v>2003</v>
      </c>
      <c r="D15" s="105">
        <v>913</v>
      </c>
      <c r="E15" s="235">
        <f ca="1">D15/OFFSET(D$12,'Primary Inputs'!$C$16-'Cost Inputs'!$C$12,0)</f>
        <v>0.74897456931911399</v>
      </c>
    </row>
    <row r="16" spans="2:53" hidden="1">
      <c r="C16" s="5">
        <v>2004</v>
      </c>
      <c r="D16" s="105">
        <v>935</v>
      </c>
      <c r="E16" s="235">
        <f ca="1">D16/OFFSET(D$12,'Primary Inputs'!$C$16-'Cost Inputs'!$C$12,0)</f>
        <v>0.76702214930270718</v>
      </c>
    </row>
    <row r="17" spans="3:7" hidden="1">
      <c r="C17" s="5">
        <v>2005</v>
      </c>
      <c r="D17" s="105">
        <v>962</v>
      </c>
      <c r="E17" s="235">
        <f ca="1">D17/OFFSET(D$12,'Primary Inputs'!$C$16-'Cost Inputs'!$C$12,0)</f>
        <v>0.78917145200984418</v>
      </c>
    </row>
    <row r="18" spans="3:7" hidden="1">
      <c r="C18" s="5">
        <v>2006</v>
      </c>
      <c r="D18" s="105">
        <v>1000</v>
      </c>
      <c r="E18" s="235">
        <f ca="1">D18/OFFSET(D$12,'Primary Inputs'!$C$16-'Cost Inputs'!$C$12,0)</f>
        <v>0.82034454470877771</v>
      </c>
    </row>
    <row r="19" spans="3:7" hidden="1">
      <c r="C19" s="5">
        <v>2007</v>
      </c>
      <c r="D19" s="105">
        <v>1020</v>
      </c>
      <c r="E19" s="235">
        <f ca="1">D19/OFFSET(D$12,'Primary Inputs'!$C$16-'Cost Inputs'!$C$12,0)</f>
        <v>0.83675143560295329</v>
      </c>
      <c r="G19" s="227"/>
    </row>
    <row r="20" spans="3:7" hidden="1">
      <c r="C20" s="5">
        <v>2008</v>
      </c>
      <c r="D20" s="105">
        <v>1061</v>
      </c>
      <c r="E20" s="235">
        <f ca="1">D20/OFFSET(D$12,'Primary Inputs'!$C$16-'Cost Inputs'!$C$12,0)</f>
        <v>0.87038556193601313</v>
      </c>
      <c r="G20" s="227"/>
    </row>
    <row r="21" spans="3:7" hidden="1">
      <c r="C21" s="5">
        <v>2009</v>
      </c>
      <c r="D21" s="105">
        <v>1081</v>
      </c>
      <c r="E21" s="235">
        <f ca="1">D21/OFFSET(D$12,'Primary Inputs'!$C$16-'Cost Inputs'!$C$12,0)</f>
        <v>0.8867924528301887</v>
      </c>
      <c r="G21" s="227"/>
    </row>
    <row r="22" spans="3:7" hidden="1">
      <c r="C22" s="5">
        <v>2010</v>
      </c>
      <c r="D22" s="105">
        <v>1099</v>
      </c>
      <c r="E22" s="235">
        <f ca="1">D22/OFFSET(D$12,'Primary Inputs'!$C$16-'Cost Inputs'!$C$12,0)</f>
        <v>0.90155865463494667</v>
      </c>
      <c r="G22" s="227"/>
    </row>
    <row r="23" spans="3:7" hidden="1">
      <c r="C23" s="5">
        <v>2011</v>
      </c>
      <c r="D23" s="105">
        <v>1157</v>
      </c>
      <c r="E23" s="235">
        <f ca="1">D23/OFFSET(D$12,'Primary Inputs'!$C$16-'Cost Inputs'!$C$12,0)</f>
        <v>0.94913863822805578</v>
      </c>
      <c r="G23" s="227"/>
    </row>
    <row r="24" spans="3:7" hidden="1">
      <c r="C24" s="5">
        <v>2012</v>
      </c>
      <c r="D24" s="105">
        <v>1168</v>
      </c>
      <c r="E24" s="235">
        <f ca="1">D24/OFFSET(D$12,'Primary Inputs'!$C$16-'Cost Inputs'!$C$12,0)</f>
        <v>0.95816242821985231</v>
      </c>
      <c r="G24" s="227"/>
    </row>
    <row r="25" spans="3:7" hidden="1">
      <c r="C25" s="5">
        <v>2013</v>
      </c>
      <c r="D25" s="105">
        <v>1176</v>
      </c>
      <c r="E25" s="235">
        <f ca="1">D25/OFFSET(D$12,'Primary Inputs'!$C$16-'Cost Inputs'!$C$12,0)</f>
        <v>0.96472518457752254</v>
      </c>
      <c r="G25" s="227"/>
    </row>
    <row r="26" spans="3:7" hidden="1">
      <c r="C26" s="5">
        <v>2014</v>
      </c>
      <c r="D26" s="105">
        <v>1195</v>
      </c>
      <c r="E26" s="235">
        <f ca="1">D26/OFFSET(D$12,'Primary Inputs'!$C$16-'Cost Inputs'!$C$12,0)</f>
        <v>0.98031173092698931</v>
      </c>
      <c r="G26" s="227"/>
    </row>
    <row r="27" spans="3:7" hidden="1">
      <c r="C27" s="5">
        <v>2015</v>
      </c>
      <c r="D27" s="105">
        <v>1200</v>
      </c>
      <c r="E27" s="235">
        <f ca="1">D27/OFFSET(D$12,'Primary Inputs'!$C$16-'Cost Inputs'!$C$12,0)</f>
        <v>0.98441345365053323</v>
      </c>
      <c r="G27" s="227"/>
    </row>
    <row r="28" spans="3:7" hidden="1">
      <c r="C28" s="5">
        <v>2016</v>
      </c>
      <c r="D28" s="105">
        <v>1201</v>
      </c>
      <c r="E28" s="235">
        <f ca="1">D28/OFFSET(D$12,'Primary Inputs'!$C$16-'Cost Inputs'!$C$12,0)</f>
        <v>0.98523379819524204</v>
      </c>
      <c r="G28" s="228"/>
    </row>
    <row r="29" spans="3:7" hidden="1">
      <c r="C29" s="5">
        <v>2017</v>
      </c>
      <c r="D29" s="105">
        <v>1219</v>
      </c>
      <c r="E29" s="235">
        <f ca="1">D29/OFFSET(D$12,'Primary Inputs'!$C$16-'Cost Inputs'!$C$12,0)</f>
        <v>1</v>
      </c>
      <c r="G29" s="228"/>
    </row>
    <row r="30" spans="3:7" hidden="1">
      <c r="C30" s="5">
        <v>2018</v>
      </c>
      <c r="D30" s="105">
        <v>1243</v>
      </c>
      <c r="E30" s="235">
        <f ca="1">D30/OFFSET(D$12,'Primary Inputs'!$C$16-'Cost Inputs'!$C$12,0)</f>
        <v>1.0196882690730107</v>
      </c>
      <c r="G30" s="228"/>
    </row>
    <row r="31" spans="3:7" hidden="1">
      <c r="C31" s="5">
        <v>2019</v>
      </c>
      <c r="D31" s="105">
        <v>1267</v>
      </c>
      <c r="E31" s="235">
        <f ca="1">D31/OFFSET(D$12,'Primary Inputs'!$C$16-'Cost Inputs'!$C$12,0)</f>
        <v>1.0393765381460214</v>
      </c>
      <c r="G31" s="228"/>
    </row>
    <row r="32" spans="3:7" hidden="1">
      <c r="C32" s="5">
        <v>2020</v>
      </c>
      <c r="D32" s="105">
        <v>1294</v>
      </c>
      <c r="E32" s="235">
        <f ca="1">D32/OFFSET(D$12,'Primary Inputs'!$C$16-'Cost Inputs'!$C$12,0)</f>
        <v>1.0615258408531583</v>
      </c>
      <c r="G32" s="228"/>
    </row>
    <row r="33" spans="3:5" hidden="1">
      <c r="C33" s="5">
        <v>2021</v>
      </c>
      <c r="D33" s="105">
        <f t="shared" ref="D33:D81" si="2">D32*1.02</f>
        <v>1319.88</v>
      </c>
      <c r="E33" s="235">
        <f ca="1">D33/OFFSET(D$12,'Primary Inputs'!$C$16-'Cost Inputs'!$C$12,0)</f>
        <v>1.0827563576702215</v>
      </c>
    </row>
    <row r="34" spans="3:5" hidden="1">
      <c r="C34" s="5">
        <v>2022</v>
      </c>
      <c r="D34" s="105">
        <f t="shared" si="2"/>
        <v>1346.2776000000001</v>
      </c>
      <c r="E34" s="235">
        <f ca="1">D34/OFFSET(D$12,'Primary Inputs'!$C$16-'Cost Inputs'!$C$12,0)</f>
        <v>1.1044114848236259</v>
      </c>
    </row>
    <row r="35" spans="3:5" hidden="1">
      <c r="C35" s="5">
        <v>2023</v>
      </c>
      <c r="D35" s="105">
        <f t="shared" si="2"/>
        <v>1373.203152</v>
      </c>
      <c r="E35" s="235">
        <f ca="1">D35/OFFSET(D$12,'Primary Inputs'!$C$16-'Cost Inputs'!$C$12,0)</f>
        <v>1.1264997145200986</v>
      </c>
    </row>
    <row r="36" spans="3:5" hidden="1">
      <c r="C36" s="5">
        <v>2024</v>
      </c>
      <c r="D36" s="105">
        <f t="shared" si="2"/>
        <v>1400.66721504</v>
      </c>
      <c r="E36" s="235">
        <f ca="1">D36/OFFSET(D$12,'Primary Inputs'!$C$16-'Cost Inputs'!$C$12,0)</f>
        <v>1.1490297088105004</v>
      </c>
    </row>
    <row r="37" spans="3:5" hidden="1">
      <c r="C37" s="5">
        <v>2025</v>
      </c>
      <c r="D37" s="105">
        <f t="shared" si="2"/>
        <v>1428.6805593408001</v>
      </c>
      <c r="E37" s="235">
        <f ca="1">D37/OFFSET(D$12,'Primary Inputs'!$C$16-'Cost Inputs'!$C$12,0)</f>
        <v>1.1720103029867104</v>
      </c>
    </row>
    <row r="38" spans="3:5" hidden="1">
      <c r="C38" s="5">
        <v>2026</v>
      </c>
      <c r="D38" s="105">
        <f t="shared" si="2"/>
        <v>1457.254170527616</v>
      </c>
      <c r="E38" s="235">
        <f ca="1">D38/OFFSET(D$12,'Primary Inputs'!$C$16-'Cost Inputs'!$C$12,0)</f>
        <v>1.1954505090464447</v>
      </c>
    </row>
    <row r="39" spans="3:5" hidden="1">
      <c r="C39" s="5">
        <v>2027</v>
      </c>
      <c r="D39" s="105">
        <f t="shared" si="2"/>
        <v>1486.3992539381684</v>
      </c>
      <c r="E39" s="235">
        <f ca="1">D39/OFFSET(D$12,'Primary Inputs'!$C$16-'Cost Inputs'!$C$12,0)</f>
        <v>1.2193595192273736</v>
      </c>
    </row>
    <row r="40" spans="3:5" hidden="1">
      <c r="C40" s="5">
        <v>2028</v>
      </c>
      <c r="D40" s="105">
        <f t="shared" si="2"/>
        <v>1516.1272390169318</v>
      </c>
      <c r="E40" s="235">
        <f ca="1">D40/OFFSET(D$12,'Primary Inputs'!$C$16-'Cost Inputs'!$C$12,0)</f>
        <v>1.243746709611921</v>
      </c>
    </row>
    <row r="41" spans="3:5" hidden="1">
      <c r="C41" s="5">
        <v>2029</v>
      </c>
      <c r="D41" s="105">
        <f t="shared" si="2"/>
        <v>1546.4497837972704</v>
      </c>
      <c r="E41" s="235">
        <f ca="1">D41/OFFSET(D$12,'Primary Inputs'!$C$16-'Cost Inputs'!$C$12,0)</f>
        <v>1.2686216438041595</v>
      </c>
    </row>
    <row r="42" spans="3:5" hidden="1">
      <c r="C42" s="5">
        <v>2030</v>
      </c>
      <c r="D42" s="105">
        <f t="shared" si="2"/>
        <v>1577.3787794732159</v>
      </c>
      <c r="E42" s="235">
        <f ca="1">D42/OFFSET(D$12,'Primary Inputs'!$C$16-'Cost Inputs'!$C$12,0)</f>
        <v>1.2939940766802427</v>
      </c>
    </row>
    <row r="43" spans="3:5" hidden="1">
      <c r="C43" s="5">
        <v>2031</v>
      </c>
      <c r="D43" s="105">
        <f t="shared" si="2"/>
        <v>1608.9263550626802</v>
      </c>
      <c r="E43" s="235">
        <f ca="1">D43/OFFSET(D$12,'Primary Inputs'!$C$16-'Cost Inputs'!$C$12,0)</f>
        <v>1.3198739582138475</v>
      </c>
    </row>
    <row r="44" spans="3:5" hidden="1">
      <c r="C44" s="5">
        <v>2032</v>
      </c>
      <c r="D44" s="105">
        <f t="shared" si="2"/>
        <v>1641.1048821639338</v>
      </c>
      <c r="E44" s="235">
        <f ca="1">D44/OFFSET(D$12,'Primary Inputs'!$C$16-'Cost Inputs'!$C$12,0)</f>
        <v>1.3462714373781246</v>
      </c>
    </row>
    <row r="45" spans="3:5" hidden="1">
      <c r="C45" s="5">
        <v>2033</v>
      </c>
      <c r="D45" s="105">
        <f t="shared" si="2"/>
        <v>1673.9269798072125</v>
      </c>
      <c r="E45" s="235">
        <f ca="1">D45/OFFSET(D$12,'Primary Inputs'!$C$16-'Cost Inputs'!$C$12,0)</f>
        <v>1.373196866125687</v>
      </c>
    </row>
    <row r="46" spans="3:5" hidden="1">
      <c r="C46" s="5">
        <v>2034</v>
      </c>
      <c r="D46" s="105">
        <f t="shared" si="2"/>
        <v>1707.4055194033567</v>
      </c>
      <c r="E46" s="235">
        <f ca="1">D46/OFFSET(D$12,'Primary Inputs'!$C$16-'Cost Inputs'!$C$12,0)</f>
        <v>1.4006608034482007</v>
      </c>
    </row>
    <row r="47" spans="3:5" hidden="1">
      <c r="C47" s="5">
        <v>2035</v>
      </c>
      <c r="D47" s="105">
        <f t="shared" si="2"/>
        <v>1741.5536297914239</v>
      </c>
      <c r="E47" s="235">
        <f ca="1">D47/OFFSET(D$12,'Primary Inputs'!$C$16-'Cost Inputs'!$C$12,0)</f>
        <v>1.4286740195171648</v>
      </c>
    </row>
    <row r="48" spans="3:5" hidden="1">
      <c r="C48" s="5">
        <v>2036</v>
      </c>
      <c r="D48" s="105">
        <f t="shared" si="2"/>
        <v>1776.3847023872524</v>
      </c>
      <c r="E48" s="235">
        <f ca="1">D48/OFFSET(D$12,'Primary Inputs'!$C$16-'Cost Inputs'!$C$12,0)</f>
        <v>1.4572474999075082</v>
      </c>
    </row>
    <row r="49" spans="3:5" hidden="1">
      <c r="C49" s="5">
        <v>2037</v>
      </c>
      <c r="D49" s="105">
        <f t="shared" si="2"/>
        <v>1811.9123964349976</v>
      </c>
      <c r="E49" s="235">
        <f ca="1">D49/OFFSET(D$12,'Primary Inputs'!$C$16-'Cost Inputs'!$C$12,0)</f>
        <v>1.4863924499056584</v>
      </c>
    </row>
    <row r="50" spans="3:5" hidden="1">
      <c r="C50" s="5">
        <v>2038</v>
      </c>
      <c r="D50" s="105">
        <f t="shared" si="2"/>
        <v>1848.1506443636977</v>
      </c>
      <c r="E50" s="235">
        <f ca="1">D50/OFFSET(D$12,'Primary Inputs'!$C$16-'Cost Inputs'!$C$12,0)</f>
        <v>1.5161202989037716</v>
      </c>
    </row>
    <row r="51" spans="3:5" hidden="1">
      <c r="C51" s="5">
        <v>2039</v>
      </c>
      <c r="D51" s="105">
        <f t="shared" si="2"/>
        <v>1885.1136572509718</v>
      </c>
      <c r="E51" s="235">
        <f ca="1">D51/OFFSET(D$12,'Primary Inputs'!$C$16-'Cost Inputs'!$C$12,0)</f>
        <v>1.5464427048818472</v>
      </c>
    </row>
    <row r="52" spans="3:5" hidden="1">
      <c r="C52" s="5">
        <v>2040</v>
      </c>
      <c r="D52" s="105">
        <f t="shared" si="2"/>
        <v>1922.8159303959912</v>
      </c>
      <c r="E52" s="235">
        <f ca="1">D52/OFFSET(D$12,'Primary Inputs'!$C$16-'Cost Inputs'!$C$12,0)</f>
        <v>1.5773715589794841</v>
      </c>
    </row>
    <row r="53" spans="3:5" hidden="1">
      <c r="C53" s="5">
        <v>2041</v>
      </c>
      <c r="D53" s="105">
        <f t="shared" si="2"/>
        <v>1961.2722490039112</v>
      </c>
      <c r="E53" s="235">
        <f ca="1">D53/OFFSET(D$12,'Primary Inputs'!$C$16-'Cost Inputs'!$C$12,0)</f>
        <v>1.6089189901590739</v>
      </c>
    </row>
    <row r="54" spans="3:5" hidden="1">
      <c r="C54" s="5">
        <v>2042</v>
      </c>
      <c r="D54" s="105">
        <f t="shared" si="2"/>
        <v>2000.4976939839894</v>
      </c>
      <c r="E54" s="235">
        <f ca="1">D54/OFFSET(D$12,'Primary Inputs'!$C$16-'Cost Inputs'!$C$12,0)</f>
        <v>1.6410973699622555</v>
      </c>
    </row>
    <row r="55" spans="3:5" hidden="1">
      <c r="C55" s="5">
        <v>2043</v>
      </c>
      <c r="D55" s="105">
        <f t="shared" si="2"/>
        <v>2040.5076478636693</v>
      </c>
      <c r="E55" s="235">
        <f ca="1">D55/OFFSET(D$12,'Primary Inputs'!$C$16-'Cost Inputs'!$C$12,0)</f>
        <v>1.6739193173615006</v>
      </c>
    </row>
    <row r="56" spans="3:5" hidden="1">
      <c r="C56" s="5">
        <v>2044</v>
      </c>
      <c r="D56" s="105">
        <f t="shared" si="2"/>
        <v>2081.3178008209425</v>
      </c>
      <c r="E56" s="235">
        <f ca="1">D56/OFFSET(D$12,'Primary Inputs'!$C$16-'Cost Inputs'!$C$12,0)</f>
        <v>1.7073977037087305</v>
      </c>
    </row>
    <row r="57" spans="3:5" hidden="1">
      <c r="C57" s="5">
        <v>2045</v>
      </c>
      <c r="D57" s="105">
        <f t="shared" si="2"/>
        <v>2122.9441568373613</v>
      </c>
      <c r="E57" s="235">
        <f ca="1">D57/OFFSET(D$12,'Primary Inputs'!$C$16-'Cost Inputs'!$C$12,0)</f>
        <v>1.7415456577829052</v>
      </c>
    </row>
    <row r="58" spans="3:5" hidden="1">
      <c r="C58" s="5">
        <v>2046</v>
      </c>
      <c r="D58" s="105">
        <f t="shared" si="2"/>
        <v>2165.4030399741087</v>
      </c>
      <c r="E58" s="235">
        <f ca="1">D58/OFFSET(D$12,'Primary Inputs'!$C$16-'Cost Inputs'!$C$12,0)</f>
        <v>1.7763765709385633</v>
      </c>
    </row>
    <row r="59" spans="3:5" hidden="1">
      <c r="C59" s="5">
        <v>2047</v>
      </c>
      <c r="D59" s="105">
        <f t="shared" si="2"/>
        <v>2208.7111007735907</v>
      </c>
      <c r="E59" s="235">
        <f ca="1">D59/OFFSET(D$12,'Primary Inputs'!$C$16-'Cost Inputs'!$C$12,0)</f>
        <v>1.8119041023573346</v>
      </c>
    </row>
    <row r="60" spans="3:5" hidden="1">
      <c r="C60" s="5">
        <v>2048</v>
      </c>
      <c r="D60" s="105">
        <f t="shared" si="2"/>
        <v>2252.8853227890627</v>
      </c>
      <c r="E60" s="235">
        <f ca="1">D60/OFFSET(D$12,'Primary Inputs'!$C$16-'Cost Inputs'!$C$12,0)</f>
        <v>1.8481421844044812</v>
      </c>
    </row>
    <row r="61" spans="3:5" hidden="1">
      <c r="C61" s="5">
        <v>2049</v>
      </c>
      <c r="D61" s="105">
        <f t="shared" si="2"/>
        <v>2297.9430292448442</v>
      </c>
      <c r="E61" s="235">
        <f ca="1">D61/OFFSET(D$12,'Primary Inputs'!$C$16-'Cost Inputs'!$C$12,0)</f>
        <v>1.8851050280925712</v>
      </c>
    </row>
    <row r="62" spans="3:5" hidden="1">
      <c r="C62" s="5">
        <v>2050</v>
      </c>
      <c r="D62" s="105">
        <f t="shared" si="2"/>
        <v>2343.9018898297413</v>
      </c>
      <c r="E62" s="235">
        <f ca="1">D62/OFFSET(D$12,'Primary Inputs'!$C$16-'Cost Inputs'!$C$12,0)</f>
        <v>1.9228071286544228</v>
      </c>
    </row>
    <row r="63" spans="3:5" hidden="1">
      <c r="C63" s="5">
        <v>2051</v>
      </c>
      <c r="D63" s="105">
        <f t="shared" si="2"/>
        <v>2390.7799276263363</v>
      </c>
      <c r="E63" s="235">
        <f ca="1">D63/OFFSET(D$12,'Primary Inputs'!$C$16-'Cost Inputs'!$C$12,0)</f>
        <v>1.9612632712275113</v>
      </c>
    </row>
    <row r="64" spans="3:5" hidden="1">
      <c r="C64" s="5">
        <v>2052</v>
      </c>
      <c r="D64" s="105">
        <f t="shared" si="2"/>
        <v>2438.5955261788631</v>
      </c>
      <c r="E64" s="235">
        <f ca="1">D64/OFFSET(D$12,'Primary Inputs'!$C$16-'Cost Inputs'!$C$12,0)</f>
        <v>2.0004885366520617</v>
      </c>
    </row>
    <row r="65" spans="3:5" hidden="1">
      <c r="C65" s="5">
        <v>2053</v>
      </c>
      <c r="D65" s="105">
        <f t="shared" si="2"/>
        <v>2487.3674367024405</v>
      </c>
      <c r="E65" s="235">
        <f ca="1">D65/OFFSET(D$12,'Primary Inputs'!$C$16-'Cost Inputs'!$C$12,0)</f>
        <v>2.0404983073851031</v>
      </c>
    </row>
    <row r="66" spans="3:5" hidden="1">
      <c r="C66" s="5">
        <v>2054</v>
      </c>
      <c r="D66" s="105">
        <f t="shared" si="2"/>
        <v>2537.1147854364895</v>
      </c>
      <c r="E66" s="235">
        <f ca="1">D66/OFFSET(D$12,'Primary Inputs'!$C$16-'Cost Inputs'!$C$12,0)</f>
        <v>2.0813082735328052</v>
      </c>
    </row>
    <row r="67" spans="3:5" hidden="1">
      <c r="C67" s="5">
        <v>2055</v>
      </c>
      <c r="D67" s="105">
        <f t="shared" si="2"/>
        <v>2587.8570811452191</v>
      </c>
      <c r="E67" s="235">
        <f ca="1">D67/OFFSET(D$12,'Primary Inputs'!$C$16-'Cost Inputs'!$C$12,0)</f>
        <v>2.122934439003461</v>
      </c>
    </row>
    <row r="68" spans="3:5" hidden="1">
      <c r="C68" s="5">
        <v>2056</v>
      </c>
      <c r="D68" s="105">
        <f t="shared" si="2"/>
        <v>2639.6142227681235</v>
      </c>
      <c r="E68" s="235">
        <f ca="1">D68/OFFSET(D$12,'Primary Inputs'!$C$16-'Cost Inputs'!$C$12,0)</f>
        <v>2.1653931277835303</v>
      </c>
    </row>
    <row r="69" spans="3:5" hidden="1">
      <c r="C69" s="5">
        <v>2057</v>
      </c>
      <c r="D69" s="105">
        <f t="shared" si="2"/>
        <v>2692.4065072234862</v>
      </c>
      <c r="E69" s="235">
        <f ca="1">D69/OFFSET(D$12,'Primary Inputs'!$C$16-'Cost Inputs'!$C$12,0)</f>
        <v>2.2087009903392012</v>
      </c>
    </row>
    <row r="70" spans="3:5" hidden="1">
      <c r="C70" s="5">
        <v>2058</v>
      </c>
      <c r="D70" s="105">
        <f t="shared" si="2"/>
        <v>2746.2546373679561</v>
      </c>
      <c r="E70" s="235">
        <f ca="1">D70/OFFSET(D$12,'Primary Inputs'!$C$16-'Cost Inputs'!$C$12,0)</f>
        <v>2.2528750101459853</v>
      </c>
    </row>
    <row r="71" spans="3:5" hidden="1">
      <c r="C71" s="5">
        <v>2059</v>
      </c>
      <c r="D71" s="105">
        <f t="shared" si="2"/>
        <v>2801.1797301153151</v>
      </c>
      <c r="E71" s="235">
        <f ca="1">D71/OFFSET(D$12,'Primary Inputs'!$C$16-'Cost Inputs'!$C$12,0)</f>
        <v>2.2979325103489048</v>
      </c>
    </row>
    <row r="72" spans="3:5" hidden="1">
      <c r="C72" s="5">
        <v>2060</v>
      </c>
      <c r="D72" s="105">
        <f t="shared" si="2"/>
        <v>2857.2033247176214</v>
      </c>
      <c r="E72" s="235">
        <f ca="1">D72/OFFSET(D$12,'Primary Inputs'!$C$16-'Cost Inputs'!$C$12,0)</f>
        <v>2.343891160555883</v>
      </c>
    </row>
    <row r="73" spans="3:5" hidden="1">
      <c r="C73" s="5">
        <v>2061</v>
      </c>
      <c r="D73" s="105">
        <f t="shared" si="2"/>
        <v>2914.3473912119739</v>
      </c>
      <c r="E73" s="235">
        <f ca="1">D73/OFFSET(D$12,'Primary Inputs'!$C$16-'Cost Inputs'!$C$12,0)</f>
        <v>2.3907689837670008</v>
      </c>
    </row>
    <row r="74" spans="3:5" hidden="1">
      <c r="C74" s="5">
        <v>2062</v>
      </c>
      <c r="D74" s="105">
        <f t="shared" si="2"/>
        <v>2972.6343390362135</v>
      </c>
      <c r="E74" s="235">
        <f ca="1">D74/OFFSET(D$12,'Primary Inputs'!$C$16-'Cost Inputs'!$C$12,0)</f>
        <v>2.4385843634423408</v>
      </c>
    </row>
    <row r="75" spans="3:5" hidden="1">
      <c r="C75" s="5">
        <v>2063</v>
      </c>
      <c r="D75" s="105">
        <f t="shared" si="2"/>
        <v>3032.087025816938</v>
      </c>
      <c r="E75" s="235">
        <f ca="1">D75/OFFSET(D$12,'Primary Inputs'!$C$16-'Cost Inputs'!$C$12,0)</f>
        <v>2.4873560507111878</v>
      </c>
    </row>
    <row r="76" spans="3:5" hidden="1">
      <c r="C76" s="5">
        <v>2064</v>
      </c>
      <c r="D76" s="105">
        <f t="shared" si="2"/>
        <v>3092.7287663332768</v>
      </c>
      <c r="E76" s="235">
        <f ca="1">D76/OFFSET(D$12,'Primary Inputs'!$C$16-'Cost Inputs'!$C$12,0)</f>
        <v>2.5371031717254118</v>
      </c>
    </row>
    <row r="77" spans="3:5" hidden="1">
      <c r="C77" s="5">
        <v>2065</v>
      </c>
      <c r="D77" s="105">
        <f t="shared" si="2"/>
        <v>3154.5833416599426</v>
      </c>
      <c r="E77" s="235">
        <f ca="1">D77/OFFSET(D$12,'Primary Inputs'!$C$16-'Cost Inputs'!$C$12,0)</f>
        <v>2.5878452351599202</v>
      </c>
    </row>
    <row r="78" spans="3:5" hidden="1">
      <c r="C78" s="5">
        <v>2066</v>
      </c>
      <c r="D78" s="105">
        <f t="shared" si="2"/>
        <v>3217.6750084931414</v>
      </c>
      <c r="E78" s="235">
        <f ca="1">D78/OFFSET(D$12,'Primary Inputs'!$C$16-'Cost Inputs'!$C$12,0)</f>
        <v>2.6396021398631184</v>
      </c>
    </row>
    <row r="79" spans="3:5" hidden="1">
      <c r="C79" s="5">
        <v>2067</v>
      </c>
      <c r="D79" s="105">
        <f t="shared" si="2"/>
        <v>3282.0285086630042</v>
      </c>
      <c r="E79" s="235">
        <f ca="1">D79/OFFSET(D$12,'Primary Inputs'!$C$16-'Cost Inputs'!$C$12,0)</f>
        <v>2.6923941826603808</v>
      </c>
    </row>
    <row r="80" spans="3:5" hidden="1">
      <c r="C80" s="5">
        <v>2068</v>
      </c>
      <c r="D80" s="105">
        <f t="shared" si="2"/>
        <v>3347.6690788362644</v>
      </c>
      <c r="E80" s="235">
        <f ca="1">D80/OFFSET(D$12,'Primary Inputs'!$C$16-'Cost Inputs'!$C$12,0)</f>
        <v>2.7462420663135885</v>
      </c>
    </row>
    <row r="81" spans="3:10" hidden="1">
      <c r="C81" s="5">
        <v>2069</v>
      </c>
      <c r="D81" s="105">
        <f t="shared" si="2"/>
        <v>3414.6224604129898</v>
      </c>
      <c r="E81" s="235">
        <f ca="1">D81/OFFSET(D$12,'Primary Inputs'!$C$16-'Cost Inputs'!$C$12,0)</f>
        <v>2.8011669076398604</v>
      </c>
    </row>
    <row r="92" spans="3:10">
      <c r="J92" s="5" t="s">
        <v>83</v>
      </c>
    </row>
  </sheetData>
  <sheetProtection sheet="1" objects="1" scenarios="1" formatCells="0" formatColumns="0" formatRows="0" insertHyperlinks="0"/>
  <protectedRanges>
    <protectedRange sqref="D4:BA5" name="Range1"/>
  </protectedRanges>
  <mergeCells count="1">
    <mergeCell ref="B2:C2"/>
  </mergeCells>
  <conditionalFormatting sqref="G1">
    <cfRule type="containsText" dxfId="47" priority="1" operator="containsText" text="ERROR">
      <formula>NOT(ISERROR(SEARCH("ERROR",G1)))</formula>
    </cfRule>
    <cfRule type="containsText" dxfId="46" priority="2" operator="containsText" text="OK">
      <formula>NOT(ISERROR(SEARCH("OK",G1)))</formula>
    </cfRule>
  </conditionalFormatting>
  <dataValidations count="1">
    <dataValidation type="decimal" operator="greaterThan" allowBlank="1" showInputMessage="1" showErrorMessage="1" sqref="D4:BA5">
      <formula1>-9.99999999999999E+106</formula1>
    </dataValidation>
  </dataValidations>
  <pageMargins left="0.70866141732283472" right="0.70866141732283472" top="0.74803149606299213" bottom="0.74803149606299213" header="0.31496062992125984" footer="0.31496062992125984"/>
  <pageSetup paperSize="9" scale="92" orientation="landscape" r:id="rId1"/>
  <rowBreaks count="1" manualBreakCount="1">
    <brk id="8" max="16383" man="1"/>
  </rowBreaks>
  <colBreaks count="2" manualBreakCount="2">
    <brk id="7" max="1048575" man="1"/>
    <brk id="12"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0070C0"/>
    <outlinePr summaryBelow="0"/>
    <pageSetUpPr fitToPage="1"/>
  </sheetPr>
  <dimension ref="A1:N202"/>
  <sheetViews>
    <sheetView zoomScaleNormal="100" workbookViewId="0">
      <pane ySplit="2" topLeftCell="A117" activePane="bottomLeft" state="frozen"/>
      <selection activeCell="F18" sqref="F18"/>
      <selection pane="bottomLeft" activeCell="A134" sqref="A134"/>
    </sheetView>
  </sheetViews>
  <sheetFormatPr defaultColWidth="9" defaultRowHeight="14.25" zeroHeight="1" outlineLevelRow="1"/>
  <cols>
    <col min="1" max="1" width="12.25" style="259" customWidth="1"/>
    <col min="2" max="2" width="14.25" style="18" customWidth="1"/>
    <col min="3" max="3" width="61.375" style="11" customWidth="1"/>
    <col min="4" max="4" width="14.375" style="269" customWidth="1"/>
    <col min="5" max="5" width="12.375" style="17" customWidth="1"/>
    <col min="6" max="6" width="12.375" style="11" customWidth="1"/>
    <col min="7" max="7" width="14.75" style="11" customWidth="1"/>
    <col min="8" max="8" width="15.375" style="11" customWidth="1"/>
    <col min="9" max="9" width="12.375" style="11" customWidth="1"/>
    <col min="10" max="10" width="33.125" style="268" customWidth="1"/>
    <col min="11" max="11" width="16.5" style="272" bestFit="1" customWidth="1"/>
    <col min="12" max="12" width="121.5" style="268" customWidth="1"/>
    <col min="13" max="14" width="9" style="268" hidden="1" customWidth="1"/>
    <col min="15" max="27" width="0" style="268" hidden="1" customWidth="1"/>
    <col min="28" max="16384" width="9" style="268"/>
  </cols>
  <sheetData>
    <row r="1" spans="1:12" s="261" customFormat="1" ht="30" customHeight="1">
      <c r="A1" s="257" t="s">
        <v>334</v>
      </c>
      <c r="C1" s="262"/>
      <c r="I1" s="261" t="s">
        <v>83</v>
      </c>
      <c r="K1" s="263"/>
    </row>
    <row r="2" spans="1:12" ht="25.5">
      <c r="A2" s="258" t="s">
        <v>150</v>
      </c>
      <c r="B2" s="264" t="s">
        <v>7</v>
      </c>
      <c r="C2" s="264" t="s">
        <v>74</v>
      </c>
      <c r="D2" s="265" t="str">
        <f>"Value adjusted to "&amp;'Primary Inputs'!$C$16</f>
        <v>Value adjusted to 2017</v>
      </c>
      <c r="E2" s="266" t="s">
        <v>125</v>
      </c>
      <c r="F2" s="264" t="s">
        <v>4</v>
      </c>
      <c r="G2" s="267" t="s">
        <v>190</v>
      </c>
      <c r="H2" s="264" t="s">
        <v>192</v>
      </c>
      <c r="I2" s="264" t="s">
        <v>73</v>
      </c>
      <c r="J2" s="264" t="s">
        <v>117</v>
      </c>
      <c r="K2" s="258" t="s">
        <v>118</v>
      </c>
      <c r="L2" s="264" t="s">
        <v>113</v>
      </c>
    </row>
    <row r="3" spans="1:12" ht="12.75">
      <c r="A3" s="278">
        <f>ROW()</f>
        <v>3</v>
      </c>
      <c r="B3" s="249" t="s">
        <v>120</v>
      </c>
      <c r="C3" s="249" t="s">
        <v>652</v>
      </c>
      <c r="D3" s="278">
        <f ca="1">IF(E3="","",(INDEX(OFFSET('GDP inflator'!$F$3,0,0,'GDP inflator'!$B$4,1),MATCH(I3,OFFSET('GDP inflator'!$D$3,0,0,'GDP inflator'!$B$4,1),0))*E3) )</f>
        <v>-50159.827502074899</v>
      </c>
      <c r="E3" s="250">
        <v>-45760</v>
      </c>
      <c r="F3" s="251" t="s">
        <v>18</v>
      </c>
      <c r="G3" s="251" t="s">
        <v>191</v>
      </c>
      <c r="H3" s="249" t="s">
        <v>6</v>
      </c>
      <c r="I3" s="249">
        <v>2015</v>
      </c>
      <c r="J3" s="279" t="s">
        <v>653</v>
      </c>
      <c r="K3" s="279" t="s">
        <v>654</v>
      </c>
      <c r="L3" s="355" t="s">
        <v>655</v>
      </c>
    </row>
    <row r="4" spans="1:12" ht="12.75">
      <c r="A4" s="278">
        <f>ROW()</f>
        <v>4</v>
      </c>
      <c r="B4" s="249" t="s">
        <v>120</v>
      </c>
      <c r="C4" s="249" t="s">
        <v>656</v>
      </c>
      <c r="D4" s="278">
        <f ca="1">IF(E4="","",(INDEX(OFFSET('GDP inflator'!$F$3,0,0,'GDP inflator'!$B$4,1),MATCH(I4,OFFSET('GDP inflator'!$D$3,0,0,'GDP inflator'!$B$4,1),0))*E4) )</f>
        <v>-50251.860262500464</v>
      </c>
      <c r="E4" s="250">
        <v>-45843.96</v>
      </c>
      <c r="F4" s="251" t="s">
        <v>18</v>
      </c>
      <c r="G4" s="251" t="s">
        <v>195</v>
      </c>
      <c r="H4" s="249" t="s">
        <v>198</v>
      </c>
      <c r="I4" s="249">
        <v>2015</v>
      </c>
      <c r="J4" s="279" t="s">
        <v>653</v>
      </c>
      <c r="K4" s="279"/>
      <c r="L4" s="355"/>
    </row>
    <row r="5" spans="1:12" ht="12.75">
      <c r="A5" s="278">
        <f>ROW()</f>
        <v>5</v>
      </c>
      <c r="B5" s="249" t="s">
        <v>120</v>
      </c>
      <c r="C5" s="249" t="s">
        <v>61</v>
      </c>
      <c r="D5" s="278">
        <f ca="1">IF(E5="","",(INDEX(OFFSET('GDP inflator'!$F$3,0,0,'GDP inflator'!$B$4,1),MATCH(I5,OFFSET('GDP inflator'!$D$3,0,0,'GDP inflator'!$B$4,1),0))*E5) )</f>
        <v>-186.34551301033068</v>
      </c>
      <c r="E5" s="250">
        <v>-170</v>
      </c>
      <c r="F5" s="252" t="s">
        <v>57</v>
      </c>
      <c r="G5" s="251" t="s">
        <v>191</v>
      </c>
      <c r="H5" s="249" t="s">
        <v>6</v>
      </c>
      <c r="I5" s="249">
        <v>2015</v>
      </c>
      <c r="J5" s="279" t="s">
        <v>653</v>
      </c>
      <c r="K5" s="279"/>
      <c r="L5" s="355"/>
    </row>
    <row r="6" spans="1:12" ht="12.75">
      <c r="A6" s="278">
        <f>ROW()</f>
        <v>6</v>
      </c>
      <c r="B6" s="249" t="s">
        <v>5</v>
      </c>
      <c r="C6" s="249" t="s">
        <v>385</v>
      </c>
      <c r="D6" s="278">
        <f ca="1">IF(E6="","",(INDEX(OFFSET('GDP inflator'!$F$3,0,0,'GDP inflator'!$B$4,1),MATCH(I6,OFFSET('GDP inflator'!$D$3,0,0,'GDP inflator'!$B$4,1),0))*E6) )</f>
        <v>-17412.585118717441</v>
      </c>
      <c r="E6" s="253">
        <v>-15885.22</v>
      </c>
      <c r="F6" s="249" t="s">
        <v>18</v>
      </c>
      <c r="G6" s="251" t="s">
        <v>191</v>
      </c>
      <c r="H6" s="249" t="s">
        <v>131</v>
      </c>
      <c r="I6" s="249">
        <v>2015</v>
      </c>
      <c r="J6" s="279" t="s">
        <v>657</v>
      </c>
      <c r="K6" s="279"/>
      <c r="L6" s="355" t="s">
        <v>115</v>
      </c>
    </row>
    <row r="7" spans="1:12" ht="12.75" outlineLevel="1">
      <c r="A7" s="278">
        <f>ROW()</f>
        <v>7</v>
      </c>
      <c r="B7" s="249" t="s">
        <v>5</v>
      </c>
      <c r="C7" s="249" t="s">
        <v>27</v>
      </c>
      <c r="D7" s="278">
        <f ca="1">IF(E7="","",(INDEX(OFFSET('GDP inflator'!$F$3,0,0,'GDP inflator'!$B$4,1),MATCH(I7,OFFSET('GDP inflator'!$D$3,0,0,'GDP inflator'!$B$4,1),0))*E7) )</f>
        <v>-21348.136584491032</v>
      </c>
      <c r="E7" s="253">
        <v>-19475.559999999998</v>
      </c>
      <c r="F7" s="254" t="s">
        <v>18</v>
      </c>
      <c r="G7" s="251" t="s">
        <v>191</v>
      </c>
      <c r="H7" s="249" t="s">
        <v>131</v>
      </c>
      <c r="I7" s="249">
        <v>2015</v>
      </c>
      <c r="J7" s="279" t="s">
        <v>657</v>
      </c>
      <c r="K7" s="279"/>
      <c r="L7" s="355" t="s">
        <v>116</v>
      </c>
    </row>
    <row r="8" spans="1:12" ht="12.75" outlineLevel="1">
      <c r="A8" s="278">
        <f>ROW()</f>
        <v>8</v>
      </c>
      <c r="B8" s="249" t="s">
        <v>5</v>
      </c>
      <c r="C8" s="249" t="s">
        <v>26</v>
      </c>
      <c r="D8" s="278">
        <f ca="1">IF(E8="","",(INDEX(OFFSET('GDP inflator'!$F$3,0,0,'GDP inflator'!$B$4,1),MATCH(I8,OFFSET('GDP inflator'!$D$3,0,0,'GDP inflator'!$B$4,1),0))*E8) )</f>
        <v>-19705.972231837881</v>
      </c>
      <c r="E8" s="253">
        <v>-17977.440000000002</v>
      </c>
      <c r="F8" s="249" t="s">
        <v>18</v>
      </c>
      <c r="G8" s="251" t="s">
        <v>191</v>
      </c>
      <c r="H8" s="249" t="s">
        <v>131</v>
      </c>
      <c r="I8" s="249">
        <v>2015</v>
      </c>
      <c r="J8" s="279" t="s">
        <v>657</v>
      </c>
      <c r="K8" s="279"/>
      <c r="L8" s="355" t="s">
        <v>116</v>
      </c>
    </row>
    <row r="9" spans="1:12" ht="12.75" outlineLevel="1">
      <c r="A9" s="278">
        <f>ROW()</f>
        <v>9</v>
      </c>
      <c r="B9" s="249" t="s">
        <v>5</v>
      </c>
      <c r="C9" s="249" t="s">
        <v>25</v>
      </c>
      <c r="D9" s="278">
        <f ca="1">IF(E9="","",(INDEX(OFFSET('GDP inflator'!$F$3,0,0,'GDP inflator'!$B$4,1),MATCH(I9,OFFSET('GDP inflator'!$D$3,0,0,'GDP inflator'!$B$4,1),0))*E9) )</f>
        <v>-16421.643526531567</v>
      </c>
      <c r="E9" s="253">
        <v>-14981.2</v>
      </c>
      <c r="F9" s="249" t="s">
        <v>18</v>
      </c>
      <c r="G9" s="251" t="s">
        <v>191</v>
      </c>
      <c r="H9" s="249" t="s">
        <v>131</v>
      </c>
      <c r="I9" s="249">
        <v>2015</v>
      </c>
      <c r="J9" s="279" t="s">
        <v>657</v>
      </c>
      <c r="K9" s="279"/>
      <c r="L9" s="355" t="s">
        <v>116</v>
      </c>
    </row>
    <row r="10" spans="1:12" ht="12.75" outlineLevel="1">
      <c r="A10" s="278">
        <f>ROW()</f>
        <v>10</v>
      </c>
      <c r="B10" s="249" t="s">
        <v>5</v>
      </c>
      <c r="C10" s="249" t="s">
        <v>24</v>
      </c>
      <c r="D10" s="278">
        <f ca="1">IF(E10="","",(INDEX(OFFSET('GDP inflator'!$F$3,0,0,'GDP inflator'!$B$4,1),MATCH(I10,OFFSET('GDP inflator'!$D$3,0,0,'GDP inflator'!$B$4,1),0))*E10) )</f>
        <v>-15607.68632570244</v>
      </c>
      <c r="E10" s="253">
        <v>-14238.64</v>
      </c>
      <c r="F10" s="249" t="s">
        <v>18</v>
      </c>
      <c r="G10" s="251" t="s">
        <v>191</v>
      </c>
      <c r="H10" s="249" t="s">
        <v>131</v>
      </c>
      <c r="I10" s="249">
        <v>2015</v>
      </c>
      <c r="J10" s="279" t="s">
        <v>657</v>
      </c>
      <c r="K10" s="279"/>
      <c r="L10" s="355" t="s">
        <v>116</v>
      </c>
    </row>
    <row r="11" spans="1:12" ht="12.75" outlineLevel="1">
      <c r="A11" s="278">
        <f>ROW()</f>
        <v>11</v>
      </c>
      <c r="B11" s="249" t="s">
        <v>5</v>
      </c>
      <c r="C11" s="249" t="s">
        <v>23</v>
      </c>
      <c r="D11" s="278">
        <f ca="1">IF(E11="","",(INDEX(OFFSET('GDP inflator'!$F$3,0,0,'GDP inflator'!$B$4,1),MATCH(I11,OFFSET('GDP inflator'!$D$3,0,0,'GDP inflator'!$B$4,1),0))*E11) )</f>
        <v>-16421.643526531567</v>
      </c>
      <c r="E11" s="253">
        <v>-14981.2</v>
      </c>
      <c r="F11" s="249" t="s">
        <v>18</v>
      </c>
      <c r="G11" s="251" t="s">
        <v>191</v>
      </c>
      <c r="H11" s="249" t="s">
        <v>131</v>
      </c>
      <c r="I11" s="249">
        <v>2015</v>
      </c>
      <c r="J11" s="279" t="s">
        <v>657</v>
      </c>
      <c r="K11" s="279"/>
      <c r="L11" s="355" t="s">
        <v>116</v>
      </c>
    </row>
    <row r="12" spans="1:12" ht="12.75" outlineLevel="1">
      <c r="A12" s="278">
        <f>ROW()</f>
        <v>12</v>
      </c>
      <c r="B12" s="249" t="s">
        <v>5</v>
      </c>
      <c r="C12" s="249" t="s">
        <v>22</v>
      </c>
      <c r="D12" s="278">
        <f ca="1">IF(E12="","",(INDEX(OFFSET('GDP inflator'!$F$3,0,0,'GDP inflator'!$B$4,1),MATCH(I12,OFFSET('GDP inflator'!$D$3,0,0,'GDP inflator'!$B$4,1),0))*E12) )</f>
        <v>-14970.42851721017</v>
      </c>
      <c r="E12" s="253">
        <v>-13657.279999999999</v>
      </c>
      <c r="F12" s="249" t="s">
        <v>18</v>
      </c>
      <c r="G12" s="251" t="s">
        <v>191</v>
      </c>
      <c r="H12" s="249" t="s">
        <v>131</v>
      </c>
      <c r="I12" s="249">
        <v>2015</v>
      </c>
      <c r="J12" s="279" t="s">
        <v>657</v>
      </c>
      <c r="K12" s="279"/>
      <c r="L12" s="355" t="s">
        <v>116</v>
      </c>
    </row>
    <row r="13" spans="1:12" ht="12.75">
      <c r="A13" s="278">
        <f>ROW()</f>
        <v>13</v>
      </c>
      <c r="B13" s="249" t="s">
        <v>9</v>
      </c>
      <c r="C13" s="249" t="s">
        <v>383</v>
      </c>
      <c r="D13" s="278">
        <f ca="1">IF(E13="","",(INDEX(OFFSET('GDP inflator'!$F$3,0,0,'GDP inflator'!$B$4,1),MATCH(I13,OFFSET('GDP inflator'!$D$3,0,0,'GDP inflator'!$B$4,1),0))*E13) )</f>
        <v>-10074.572853889755</v>
      </c>
      <c r="E13" s="253">
        <v>-9190.8700000000008</v>
      </c>
      <c r="F13" s="251" t="s">
        <v>18</v>
      </c>
      <c r="G13" s="251" t="s">
        <v>191</v>
      </c>
      <c r="H13" s="249" t="s">
        <v>131</v>
      </c>
      <c r="I13" s="249">
        <v>2015</v>
      </c>
      <c r="J13" s="279" t="s">
        <v>657</v>
      </c>
      <c r="K13" s="279"/>
      <c r="L13" s="355" t="s">
        <v>115</v>
      </c>
    </row>
    <row r="14" spans="1:12" ht="12.75" outlineLevel="1">
      <c r="A14" s="278">
        <f>ROW()</f>
        <v>14</v>
      </c>
      <c r="B14" s="249" t="s">
        <v>9</v>
      </c>
      <c r="C14" s="249" t="s">
        <v>384</v>
      </c>
      <c r="D14" s="278">
        <f ca="1">IF(E14="","",(INDEX(OFFSET('GDP inflator'!$F$3,0,0,'GDP inflator'!$B$4,1),MATCH(I14,OFFSET('GDP inflator'!$D$3,0,0,'GDP inflator'!$B$4,1),0))*E14) )</f>
        <v>-8324.2513731852468</v>
      </c>
      <c r="E14" s="253">
        <v>-7594.08</v>
      </c>
      <c r="F14" s="249" t="s">
        <v>18</v>
      </c>
      <c r="G14" s="251" t="s">
        <v>191</v>
      </c>
      <c r="H14" s="249" t="s">
        <v>131</v>
      </c>
      <c r="I14" s="249">
        <v>2015</v>
      </c>
      <c r="J14" s="279" t="s">
        <v>657</v>
      </c>
      <c r="K14" s="279"/>
      <c r="L14" s="355" t="s">
        <v>116</v>
      </c>
    </row>
    <row r="15" spans="1:12" ht="12.75" outlineLevel="1">
      <c r="A15" s="278">
        <f>ROW()</f>
        <v>15</v>
      </c>
      <c r="B15" s="249" t="s">
        <v>9</v>
      </c>
      <c r="C15" s="249" t="s">
        <v>39</v>
      </c>
      <c r="D15" s="278">
        <f ca="1">IF(E15="","",(INDEX(OFFSET('GDP inflator'!$F$3,0,0,'GDP inflator'!$B$4,1),MATCH(I15,OFFSET('GDP inflator'!$D$3,0,0,'GDP inflator'!$B$4,1),0))*E15) )</f>
        <v>-9660.3267784677864</v>
      </c>
      <c r="E15" s="253">
        <v>-8812.9599999999991</v>
      </c>
      <c r="F15" s="249" t="s">
        <v>18</v>
      </c>
      <c r="G15" s="251" t="s">
        <v>191</v>
      </c>
      <c r="H15" s="249" t="s">
        <v>131</v>
      </c>
      <c r="I15" s="249">
        <v>2015</v>
      </c>
      <c r="J15" s="279" t="s">
        <v>657</v>
      </c>
      <c r="K15" s="279"/>
      <c r="L15" s="355" t="s">
        <v>116</v>
      </c>
    </row>
    <row r="16" spans="1:12" ht="12.75" outlineLevel="1">
      <c r="A16" s="278">
        <f>ROW()</f>
        <v>16</v>
      </c>
      <c r="B16" s="249" t="s">
        <v>9</v>
      </c>
      <c r="C16" s="249" t="s">
        <v>38</v>
      </c>
      <c r="D16" s="278">
        <f ca="1">IF(E16="","",(INDEX(OFFSET('GDP inflator'!$F$3,0,0,'GDP inflator'!$B$4,1),MATCH(I16,OFFSET('GDP inflator'!$D$3,0,0,'GDP inflator'!$B$4,1),0))*E16) )</f>
        <v>-10659.533342230712</v>
      </c>
      <c r="E16" s="253">
        <v>-9724.52</v>
      </c>
      <c r="F16" s="255" t="s">
        <v>18</v>
      </c>
      <c r="G16" s="251" t="s">
        <v>191</v>
      </c>
      <c r="H16" s="249" t="s">
        <v>131</v>
      </c>
      <c r="I16" s="249">
        <v>2015</v>
      </c>
      <c r="J16" s="279" t="s">
        <v>657</v>
      </c>
      <c r="K16" s="279"/>
      <c r="L16" s="355" t="s">
        <v>116</v>
      </c>
    </row>
    <row r="17" spans="1:12" ht="12.75" outlineLevel="1">
      <c r="A17" s="278">
        <f>ROW()</f>
        <v>17</v>
      </c>
      <c r="B17" s="249" t="s">
        <v>9</v>
      </c>
      <c r="C17" s="249" t="s">
        <v>37</v>
      </c>
      <c r="D17" s="278">
        <f ca="1">IF(E17="","",(INDEX(OFFSET('GDP inflator'!$F$3,0,0,'GDP inflator'!$B$4,1),MATCH(I17,OFFSET('GDP inflator'!$D$3,0,0,'GDP inflator'!$B$4,1),0))*E17) )</f>
        <v>-11654.179921675264</v>
      </c>
      <c r="E17" s="253">
        <v>-10631.92</v>
      </c>
      <c r="F17" s="255" t="s">
        <v>18</v>
      </c>
      <c r="G17" s="251" t="s">
        <v>191</v>
      </c>
      <c r="H17" s="249" t="s">
        <v>131</v>
      </c>
      <c r="I17" s="249">
        <v>2015</v>
      </c>
      <c r="J17" s="279" t="s">
        <v>657</v>
      </c>
      <c r="K17" s="279"/>
      <c r="L17" s="355" t="s">
        <v>116</v>
      </c>
    </row>
    <row r="18" spans="1:12" ht="12.75">
      <c r="A18" s="278">
        <f>ROW()</f>
        <v>18</v>
      </c>
      <c r="B18" s="249" t="s">
        <v>9</v>
      </c>
      <c r="C18" s="249" t="s">
        <v>406</v>
      </c>
      <c r="D18" s="278">
        <f ca="1">IF(E18="","",(INDEX(OFFSET('GDP inflator'!$F$3,0,0,'GDP inflator'!$B$4,1),MATCH(I18,OFFSET('GDP inflator'!$D$3,0,0,'GDP inflator'!$B$4,1),0))*E18) )</f>
        <v>-10074.572853889755</v>
      </c>
      <c r="E18" s="253">
        <v>-9190.8700000000008</v>
      </c>
      <c r="F18" s="251" t="s">
        <v>18</v>
      </c>
      <c r="G18" s="251" t="s">
        <v>191</v>
      </c>
      <c r="H18" s="249" t="s">
        <v>131</v>
      </c>
      <c r="I18" s="249">
        <v>2015</v>
      </c>
      <c r="J18" s="279" t="s">
        <v>657</v>
      </c>
      <c r="K18" s="279"/>
      <c r="L18" s="355" t="s">
        <v>115</v>
      </c>
    </row>
    <row r="19" spans="1:12" ht="12.75" outlineLevel="1">
      <c r="A19" s="278">
        <f>ROW()</f>
        <v>19</v>
      </c>
      <c r="B19" s="249" t="s">
        <v>9</v>
      </c>
      <c r="C19" s="249" t="s">
        <v>36</v>
      </c>
      <c r="D19" s="278">
        <f ca="1">IF(E19="","",(INDEX(OFFSET('GDP inflator'!$F$3,0,0,'GDP inflator'!$B$4,1),MATCH(I19,OFFSET('GDP inflator'!$D$3,0,0,'GDP inflator'!$B$4,1),0))*E19) )</f>
        <v>-8324.2513731852468</v>
      </c>
      <c r="E19" s="253">
        <v>-7594.08</v>
      </c>
      <c r="F19" s="254" t="s">
        <v>18</v>
      </c>
      <c r="G19" s="251" t="s">
        <v>191</v>
      </c>
      <c r="H19" s="249" t="s">
        <v>131</v>
      </c>
      <c r="I19" s="249">
        <v>2015</v>
      </c>
      <c r="J19" s="279" t="s">
        <v>657</v>
      </c>
      <c r="K19" s="279"/>
      <c r="L19" s="355" t="s">
        <v>116</v>
      </c>
    </row>
    <row r="20" spans="1:12" ht="12.75" outlineLevel="1">
      <c r="A20" s="278">
        <f>ROW()</f>
        <v>20</v>
      </c>
      <c r="B20" s="249" t="s">
        <v>9</v>
      </c>
      <c r="C20" s="249" t="s">
        <v>35</v>
      </c>
      <c r="D20" s="278">
        <f ca="1">IF(E20="","",(INDEX(OFFSET('GDP inflator'!$F$3,0,0,'GDP inflator'!$B$4,1),MATCH(I20,OFFSET('GDP inflator'!$D$3,0,0,'GDP inflator'!$B$4,1),0))*E20) )</f>
        <v>-9660.3267784677864</v>
      </c>
      <c r="E20" s="253">
        <v>-8812.9599999999991</v>
      </c>
      <c r="F20" s="249" t="s">
        <v>18</v>
      </c>
      <c r="G20" s="251" t="s">
        <v>191</v>
      </c>
      <c r="H20" s="249" t="s">
        <v>131</v>
      </c>
      <c r="I20" s="249">
        <v>2015</v>
      </c>
      <c r="J20" s="279" t="s">
        <v>657</v>
      </c>
      <c r="K20" s="279"/>
      <c r="L20" s="355" t="s">
        <v>116</v>
      </c>
    </row>
    <row r="21" spans="1:12" ht="12.75" outlineLevel="1">
      <c r="A21" s="278">
        <f>ROW()</f>
        <v>21</v>
      </c>
      <c r="B21" s="249" t="s">
        <v>9</v>
      </c>
      <c r="C21" s="249" t="s">
        <v>34</v>
      </c>
      <c r="D21" s="278">
        <f ca="1">IF(E21="","",(INDEX(OFFSET('GDP inflator'!$F$3,0,0,'GDP inflator'!$B$4,1),MATCH(I21,OFFSET('GDP inflator'!$D$3,0,0,'GDP inflator'!$B$4,1),0))*E21) )</f>
        <v>-10659.533342230712</v>
      </c>
      <c r="E21" s="253">
        <v>-9724.52</v>
      </c>
      <c r="F21" s="249" t="s">
        <v>18</v>
      </c>
      <c r="G21" s="251" t="s">
        <v>191</v>
      </c>
      <c r="H21" s="249" t="s">
        <v>131</v>
      </c>
      <c r="I21" s="249">
        <v>2015</v>
      </c>
      <c r="J21" s="279" t="s">
        <v>657</v>
      </c>
      <c r="K21" s="279"/>
      <c r="L21" s="355" t="s">
        <v>116</v>
      </c>
    </row>
    <row r="22" spans="1:12" ht="12.75" outlineLevel="1">
      <c r="A22" s="278">
        <f>ROW()</f>
        <v>22</v>
      </c>
      <c r="B22" s="249" t="s">
        <v>9</v>
      </c>
      <c r="C22" s="249" t="s">
        <v>33</v>
      </c>
      <c r="D22" s="278">
        <f ca="1">IF(E22="","",(INDEX(OFFSET('GDP inflator'!$F$3,0,0,'GDP inflator'!$B$4,1),MATCH(I22,OFFSET('GDP inflator'!$D$3,0,0,'GDP inflator'!$B$4,1),0))*E22) )</f>
        <v>-11654.179921675264</v>
      </c>
      <c r="E22" s="253">
        <v>-10631.92</v>
      </c>
      <c r="F22" s="249" t="s">
        <v>18</v>
      </c>
      <c r="G22" s="251" t="s">
        <v>191</v>
      </c>
      <c r="H22" s="249" t="s">
        <v>131</v>
      </c>
      <c r="I22" s="249">
        <v>2015</v>
      </c>
      <c r="J22" s="279" t="s">
        <v>657</v>
      </c>
      <c r="K22" s="279"/>
      <c r="L22" s="355" t="s">
        <v>116</v>
      </c>
    </row>
    <row r="23" spans="1:12" ht="12.75">
      <c r="A23" s="278">
        <f>ROW()</f>
        <v>23</v>
      </c>
      <c r="B23" s="249" t="s">
        <v>9</v>
      </c>
      <c r="C23" s="249" t="s">
        <v>382</v>
      </c>
      <c r="D23" s="278">
        <f ca="1">IF(E23="","",(INDEX(OFFSET('GDP inflator'!$F$3,0,0,'GDP inflator'!$B$4,1),MATCH(I23,OFFSET('GDP inflator'!$D$3,0,0,'GDP inflator'!$B$4,1),0))*E23) )</f>
        <v>-4832.44338139308</v>
      </c>
      <c r="E23" s="253">
        <v>-4408.5600000000004</v>
      </c>
      <c r="F23" s="251" t="s">
        <v>18</v>
      </c>
      <c r="G23" s="251" t="s">
        <v>191</v>
      </c>
      <c r="H23" s="249" t="s">
        <v>131</v>
      </c>
      <c r="I23" s="249">
        <v>2015</v>
      </c>
      <c r="J23" s="279" t="s">
        <v>657</v>
      </c>
      <c r="K23" s="279"/>
      <c r="L23" s="355" t="s">
        <v>115</v>
      </c>
    </row>
    <row r="24" spans="1:12" ht="12.75" outlineLevel="1">
      <c r="A24" s="278">
        <f>ROW()</f>
        <v>24</v>
      </c>
      <c r="B24" s="249" t="s">
        <v>9</v>
      </c>
      <c r="C24" s="249" t="s">
        <v>32</v>
      </c>
      <c r="D24" s="278">
        <f ca="1">IF(E24="","",(INDEX(OFFSET('GDP inflator'!$F$3,0,0,'GDP inflator'!$B$4,1),MATCH(I24,OFFSET('GDP inflator'!$D$3,0,0,'GDP inflator'!$B$4,1),0))*E24) )</f>
        <v>-5285.5918230311418</v>
      </c>
      <c r="E24" s="253">
        <v>-4821.96</v>
      </c>
      <c r="F24" s="249" t="s">
        <v>18</v>
      </c>
      <c r="G24" s="251" t="s">
        <v>191</v>
      </c>
      <c r="H24" s="249" t="s">
        <v>131</v>
      </c>
      <c r="I24" s="249">
        <v>2015</v>
      </c>
      <c r="J24" s="279" t="s">
        <v>657</v>
      </c>
      <c r="K24" s="279"/>
      <c r="L24" s="355" t="s">
        <v>116</v>
      </c>
    </row>
    <row r="25" spans="1:12" ht="12.75" outlineLevel="1">
      <c r="A25" s="278">
        <f>ROW()</f>
        <v>25</v>
      </c>
      <c r="B25" s="249" t="s">
        <v>9</v>
      </c>
      <c r="C25" s="249" t="s">
        <v>31</v>
      </c>
      <c r="D25" s="278">
        <f ca="1">IF(E25="","",(INDEX(OFFSET('GDP inflator'!$F$3,0,0,'GDP inflator'!$B$4,1),MATCH(I25,OFFSET('GDP inflator'!$D$3,0,0,'GDP inflator'!$B$4,1),0))*E25) )</f>
        <v>-5812.8400098427246</v>
      </c>
      <c r="E25" s="253">
        <v>-5302.96</v>
      </c>
      <c r="F25" s="249" t="s">
        <v>18</v>
      </c>
      <c r="G25" s="251" t="s">
        <v>191</v>
      </c>
      <c r="H25" s="249" t="s">
        <v>131</v>
      </c>
      <c r="I25" s="249">
        <v>2015</v>
      </c>
      <c r="J25" s="279" t="s">
        <v>657</v>
      </c>
      <c r="K25" s="279"/>
      <c r="L25" s="355" t="s">
        <v>116</v>
      </c>
    </row>
    <row r="26" spans="1:12" ht="12.75" outlineLevel="1">
      <c r="A26" s="278">
        <f>ROW()</f>
        <v>26</v>
      </c>
      <c r="B26" s="249" t="s">
        <v>9</v>
      </c>
      <c r="C26" s="249" t="s">
        <v>30</v>
      </c>
      <c r="D26" s="278">
        <f ca="1">IF(E26="","",(INDEX(OFFSET('GDP inflator'!$F$3,0,0,'GDP inflator'!$B$4,1),MATCH(I26,OFFSET('GDP inflator'!$D$3,0,0,'GDP inflator'!$B$4,1),0))*E26) )</f>
        <v>-3673.0673684473936</v>
      </c>
      <c r="E26" s="253">
        <v>-3350.88</v>
      </c>
      <c r="F26" s="249" t="s">
        <v>18</v>
      </c>
      <c r="G26" s="251" t="s">
        <v>191</v>
      </c>
      <c r="H26" s="249" t="s">
        <v>131</v>
      </c>
      <c r="I26" s="249">
        <v>2015</v>
      </c>
      <c r="J26" s="279" t="s">
        <v>657</v>
      </c>
      <c r="K26" s="279"/>
      <c r="L26" s="355" t="s">
        <v>116</v>
      </c>
    </row>
    <row r="27" spans="1:12" ht="12.75" outlineLevel="1">
      <c r="A27" s="278">
        <f>ROW()</f>
        <v>27</v>
      </c>
      <c r="B27" s="249" t="s">
        <v>9</v>
      </c>
      <c r="C27" s="249" t="s">
        <v>29</v>
      </c>
      <c r="D27" s="278">
        <f ca="1">IF(E27="","",(INDEX(OFFSET('GDP inflator'!$F$3,0,0,'GDP inflator'!$B$4,1),MATCH(I27,OFFSET('GDP inflator'!$D$3,0,0,'GDP inflator'!$B$4,1),0))*E27) )</f>
        <v>-4189.485592502846</v>
      </c>
      <c r="E27" s="253">
        <v>-3822</v>
      </c>
      <c r="F27" s="249" t="s">
        <v>18</v>
      </c>
      <c r="G27" s="251" t="s">
        <v>191</v>
      </c>
      <c r="H27" s="249" t="s">
        <v>131</v>
      </c>
      <c r="I27" s="249">
        <v>2015</v>
      </c>
      <c r="J27" s="279" t="s">
        <v>657</v>
      </c>
      <c r="K27" s="279"/>
      <c r="L27" s="355" t="s">
        <v>116</v>
      </c>
    </row>
    <row r="28" spans="1:12" ht="12.75" outlineLevel="1">
      <c r="A28" s="278">
        <f>ROW()</f>
        <v>28</v>
      </c>
      <c r="B28" s="249" t="s">
        <v>9</v>
      </c>
      <c r="C28" s="249" t="s">
        <v>28</v>
      </c>
      <c r="D28" s="278">
        <f ca="1">IF(E28="","",(INDEX(OFFSET('GDP inflator'!$F$3,0,0,'GDP inflator'!$B$4,1),MATCH(I28,OFFSET('GDP inflator'!$D$3,0,0,'GDP inflator'!$B$4,1),0))*E28) )</f>
        <v>-5201.2321131412891</v>
      </c>
      <c r="E28" s="253">
        <v>-4745</v>
      </c>
      <c r="F28" s="249" t="s">
        <v>18</v>
      </c>
      <c r="G28" s="251" t="s">
        <v>191</v>
      </c>
      <c r="H28" s="249" t="s">
        <v>131</v>
      </c>
      <c r="I28" s="249">
        <v>2015</v>
      </c>
      <c r="J28" s="279" t="s">
        <v>657</v>
      </c>
      <c r="K28" s="279"/>
      <c r="L28" s="355" t="s">
        <v>116</v>
      </c>
    </row>
    <row r="29" spans="1:12" ht="12.75" collapsed="1">
      <c r="A29" s="278">
        <f>ROW()</f>
        <v>29</v>
      </c>
      <c r="B29" s="249" t="s">
        <v>5</v>
      </c>
      <c r="C29" s="249" t="s">
        <v>62</v>
      </c>
      <c r="D29" s="278">
        <f ca="1">IF(E29="","",(INDEX(OFFSET('GDP inflator'!$F$3,0,0,'GDP inflator'!$B$4,1),MATCH(I29,OFFSET('GDP inflator'!$D$3,0,0,'GDP inflator'!$B$4,1),0))*E29) )</f>
        <v>-4672.2300862072552</v>
      </c>
      <c r="E29" s="253">
        <v>-4262.3999999999996</v>
      </c>
      <c r="F29" s="249" t="s">
        <v>18</v>
      </c>
      <c r="G29" s="251" t="s">
        <v>191</v>
      </c>
      <c r="H29" s="249" t="s">
        <v>131</v>
      </c>
      <c r="I29" s="249">
        <v>2015</v>
      </c>
      <c r="J29" s="279" t="s">
        <v>657</v>
      </c>
      <c r="K29" s="279"/>
      <c r="L29" s="355" t="s">
        <v>116</v>
      </c>
    </row>
    <row r="30" spans="1:12" ht="12.75">
      <c r="A30" s="278">
        <f>ROW()</f>
        <v>30</v>
      </c>
      <c r="B30" s="249" t="s">
        <v>8</v>
      </c>
      <c r="C30" s="249" t="s">
        <v>110</v>
      </c>
      <c r="D30" s="278">
        <f ca="1">IF(E30="","",(INDEX(OFFSET('GDP inflator'!$F$3,0,0,'GDP inflator'!$B$4,1),MATCH(I30,OFFSET('GDP inflator'!$D$3,0,0,'GDP inflator'!$B$4,1),0))*E30) )</f>
        <v>-1261.81744343683</v>
      </c>
      <c r="E30" s="253">
        <v>-938.11620000000005</v>
      </c>
      <c r="F30" s="249" t="s">
        <v>18</v>
      </c>
      <c r="G30" s="251" t="s">
        <v>191</v>
      </c>
      <c r="H30" s="249" t="s">
        <v>8</v>
      </c>
      <c r="I30" s="249">
        <v>2010</v>
      </c>
      <c r="J30" s="279" t="s">
        <v>658</v>
      </c>
      <c r="K30" s="279" t="s">
        <v>659</v>
      </c>
      <c r="L30" s="355" t="s">
        <v>660</v>
      </c>
    </row>
    <row r="31" spans="1:12" ht="12.75">
      <c r="A31" s="278">
        <f>ROW()</f>
        <v>31</v>
      </c>
      <c r="B31" s="249" t="s">
        <v>8</v>
      </c>
      <c r="C31" s="249" t="s">
        <v>112</v>
      </c>
      <c r="D31" s="278">
        <f ca="1">IF(E31="","",(INDEX(OFFSET('GDP inflator'!$F$3,0,0,'GDP inflator'!$B$4,1),MATCH(I31,OFFSET('GDP inflator'!$D$3,0,0,'GDP inflator'!$B$4,1),0))*E31) )</f>
        <v>-9238.8681738541491</v>
      </c>
      <c r="E31" s="253">
        <v>-7162.5</v>
      </c>
      <c r="F31" s="249" t="s">
        <v>18</v>
      </c>
      <c r="G31" s="251" t="s">
        <v>191</v>
      </c>
      <c r="H31" s="249" t="s">
        <v>8</v>
      </c>
      <c r="I31" s="249">
        <v>2011</v>
      </c>
      <c r="J31" s="279" t="s">
        <v>661</v>
      </c>
      <c r="K31" s="279"/>
      <c r="L31" s="355" t="s">
        <v>662</v>
      </c>
    </row>
    <row r="32" spans="1:12" ht="12.75">
      <c r="A32" s="278">
        <f>ROW()</f>
        <v>32</v>
      </c>
      <c r="B32" s="249" t="s">
        <v>8</v>
      </c>
      <c r="C32" s="249" t="s">
        <v>111</v>
      </c>
      <c r="D32" s="278">
        <f ca="1">IF(E32="","",(INDEX(OFFSET('GDP inflator'!$F$3,0,0,'GDP inflator'!$B$4,1),MATCH(I32,OFFSET('GDP inflator'!$D$3,0,0,'GDP inflator'!$B$4,1),0))*E32) )</f>
        <v>-2710.0679976638835</v>
      </c>
      <c r="E32" s="253">
        <v>-2101</v>
      </c>
      <c r="F32" s="249" t="s">
        <v>18</v>
      </c>
      <c r="G32" s="251" t="s">
        <v>191</v>
      </c>
      <c r="H32" s="249" t="s">
        <v>8</v>
      </c>
      <c r="I32" s="249">
        <v>2011</v>
      </c>
      <c r="J32" s="279" t="s">
        <v>661</v>
      </c>
      <c r="K32" s="279"/>
      <c r="L32" s="355" t="s">
        <v>662</v>
      </c>
    </row>
    <row r="33" spans="1:12" ht="12.75">
      <c r="A33" s="278">
        <f>ROW()</f>
        <v>33</v>
      </c>
      <c r="B33" s="249" t="s">
        <v>5</v>
      </c>
      <c r="C33" s="249" t="s">
        <v>663</v>
      </c>
      <c r="D33" s="278">
        <f ca="1">IF(E33="","",(INDEX(OFFSET('GDP inflator'!$F$3,0,0,'GDP inflator'!$B$4,1),MATCH(I33,OFFSET('GDP inflator'!$D$3,0,0,'GDP inflator'!$B$4,1),0))*E33) )</f>
        <v>9772.1779322770471</v>
      </c>
      <c r="E33" s="253">
        <v>8915</v>
      </c>
      <c r="F33" s="249" t="s">
        <v>18</v>
      </c>
      <c r="G33" s="251" t="s">
        <v>195</v>
      </c>
      <c r="H33" s="249" t="s">
        <v>198</v>
      </c>
      <c r="I33" s="249">
        <v>2015</v>
      </c>
      <c r="J33" s="279" t="s">
        <v>664</v>
      </c>
      <c r="K33" s="279"/>
      <c r="L33" s="355" t="s">
        <v>665</v>
      </c>
    </row>
    <row r="34" spans="1:12" ht="12.75">
      <c r="A34" s="278">
        <f>ROW()</f>
        <v>34</v>
      </c>
      <c r="B34" s="249" t="s">
        <v>5</v>
      </c>
      <c r="C34" s="249" t="s">
        <v>666</v>
      </c>
      <c r="D34" s="278">
        <f ca="1">IF(E34="","",(INDEX(OFFSET('GDP inflator'!$F$3,0,0,'GDP inflator'!$B$4,1),MATCH(I34,OFFSET('GDP inflator'!$D$3,0,0,'GDP inflator'!$B$4,1),0))*E34) )</f>
        <v>19063.14598095683</v>
      </c>
      <c r="E34" s="253">
        <v>17391</v>
      </c>
      <c r="F34" s="249" t="s">
        <v>18</v>
      </c>
      <c r="G34" s="251" t="s">
        <v>195</v>
      </c>
      <c r="H34" s="249" t="s">
        <v>198</v>
      </c>
      <c r="I34" s="249">
        <v>2015</v>
      </c>
      <c r="J34" s="279" t="s">
        <v>664</v>
      </c>
      <c r="K34" s="279"/>
      <c r="L34" s="355" t="s">
        <v>667</v>
      </c>
    </row>
    <row r="35" spans="1:12" ht="12.75">
      <c r="A35" s="278">
        <f>ROW()</f>
        <v>35</v>
      </c>
      <c r="B35" s="249" t="s">
        <v>5</v>
      </c>
      <c r="C35" s="249" t="s">
        <v>668</v>
      </c>
      <c r="D35" s="278">
        <f ca="1">IF(E35="","",(INDEX(OFFSET('GDP inflator'!$F$3,0,0,'GDP inflator'!$B$4,1),MATCH(I35,OFFSET('GDP inflator'!$D$3,0,0,'GDP inflator'!$B$4,1),0))*E35) )</f>
        <v>28331.094878029453</v>
      </c>
      <c r="E35" s="253">
        <v>25846</v>
      </c>
      <c r="F35" s="249" t="s">
        <v>18</v>
      </c>
      <c r="G35" s="251" t="s">
        <v>195</v>
      </c>
      <c r="H35" s="249" t="s">
        <v>198</v>
      </c>
      <c r="I35" s="249">
        <v>2015</v>
      </c>
      <c r="J35" s="279" t="s">
        <v>664</v>
      </c>
      <c r="K35" s="279"/>
      <c r="L35" s="355" t="s">
        <v>669</v>
      </c>
    </row>
    <row r="36" spans="1:12" ht="12.75">
      <c r="A36" s="278">
        <f>ROW()</f>
        <v>36</v>
      </c>
      <c r="B36" s="249" t="s">
        <v>5</v>
      </c>
      <c r="C36" s="249" t="s">
        <v>670</v>
      </c>
      <c r="D36" s="278">
        <f ca="1">IF(E36="","",(INDEX(OFFSET('GDP inflator'!$F$3,0,0,'GDP inflator'!$B$4,1),MATCH(I36,OFFSET('GDP inflator'!$D$3,0,0,'GDP inflator'!$B$4,1),0))*E36) )</f>
        <v>26504.564615171523</v>
      </c>
      <c r="E36" s="253">
        <v>21842</v>
      </c>
      <c r="F36" s="249" t="s">
        <v>18</v>
      </c>
      <c r="G36" s="251" t="s">
        <v>195</v>
      </c>
      <c r="H36" s="249" t="s">
        <v>198</v>
      </c>
      <c r="I36" s="249">
        <v>2013</v>
      </c>
      <c r="J36" s="279" t="s">
        <v>671</v>
      </c>
      <c r="K36" s="279"/>
      <c r="L36" s="355" t="s">
        <v>672</v>
      </c>
    </row>
    <row r="37" spans="1:12" ht="12.75">
      <c r="A37" s="278">
        <f>ROW()</f>
        <v>37</v>
      </c>
      <c r="B37" s="249" t="s">
        <v>5</v>
      </c>
      <c r="C37" s="249" t="s">
        <v>673</v>
      </c>
      <c r="D37" s="278">
        <f ca="1">IF(E37="","",(INDEX(OFFSET('GDP inflator'!$F$3,0,0,'GDP inflator'!$B$4,1),MATCH(I37,OFFSET('GDP inflator'!$D$3,0,0,'GDP inflator'!$B$4,1),0))*E37) )</f>
        <v>30903.174400711025</v>
      </c>
      <c r="E37" s="253">
        <v>25466.826000000001</v>
      </c>
      <c r="F37" s="249" t="s">
        <v>18</v>
      </c>
      <c r="G37" s="251" t="s">
        <v>195</v>
      </c>
      <c r="H37" s="249" t="s">
        <v>198</v>
      </c>
      <c r="I37" s="249">
        <v>2013</v>
      </c>
      <c r="J37" s="279" t="s">
        <v>671</v>
      </c>
      <c r="K37" s="279"/>
      <c r="L37" s="355" t="s">
        <v>672</v>
      </c>
    </row>
    <row r="38" spans="1:12" ht="12.75">
      <c r="A38" s="278">
        <f>ROW()</f>
        <v>38</v>
      </c>
      <c r="B38" s="249" t="s">
        <v>5</v>
      </c>
      <c r="C38" s="249" t="s">
        <v>674</v>
      </c>
      <c r="D38" s="278">
        <f ca="1">IF(E38="","",(INDEX(OFFSET('GDP inflator'!$F$3,0,0,'GDP inflator'!$B$4,1),MATCH(I38,OFFSET('GDP inflator'!$D$3,0,0,'GDP inflator'!$B$4,1),0))*E38) )</f>
        <v>30340.603428136114</v>
      </c>
      <c r="E38" s="253">
        <v>25003.22</v>
      </c>
      <c r="F38" s="249" t="s">
        <v>18</v>
      </c>
      <c r="G38" s="251" t="s">
        <v>195</v>
      </c>
      <c r="H38" s="249" t="s">
        <v>198</v>
      </c>
      <c r="I38" s="249">
        <v>2013</v>
      </c>
      <c r="J38" s="279" t="s">
        <v>671</v>
      </c>
      <c r="K38" s="279"/>
      <c r="L38" s="355" t="s">
        <v>672</v>
      </c>
    </row>
    <row r="39" spans="1:12" ht="12.75">
      <c r="A39" s="278">
        <f>ROW()</f>
        <v>39</v>
      </c>
      <c r="B39" s="249" t="s">
        <v>5</v>
      </c>
      <c r="C39" s="249" t="s">
        <v>675</v>
      </c>
      <c r="D39" s="278">
        <f ca="1">IF(E39="","",(INDEX(OFFSET('GDP inflator'!$F$3,0,0,'GDP inflator'!$B$4,1),MATCH(I39,OFFSET('GDP inflator'!$D$3,0,0,'GDP inflator'!$B$4,1),0))*E39) )</f>
        <v>29368.889930052173</v>
      </c>
      <c r="E39" s="253">
        <v>24202.446</v>
      </c>
      <c r="F39" s="249" t="s">
        <v>18</v>
      </c>
      <c r="G39" s="251" t="s">
        <v>195</v>
      </c>
      <c r="H39" s="249" t="s">
        <v>198</v>
      </c>
      <c r="I39" s="249">
        <v>2013</v>
      </c>
      <c r="J39" s="279" t="s">
        <v>671</v>
      </c>
      <c r="K39" s="279"/>
      <c r="L39" s="355" t="s">
        <v>672</v>
      </c>
    </row>
    <row r="40" spans="1:12" ht="12.75">
      <c r="A40" s="278">
        <f>ROW()</f>
        <v>40</v>
      </c>
      <c r="B40" s="249" t="s">
        <v>5</v>
      </c>
      <c r="C40" s="249" t="s">
        <v>676</v>
      </c>
      <c r="D40" s="278">
        <f ca="1">IF(E40="","",(INDEX(OFFSET('GDP inflator'!$F$3,0,0,'GDP inflator'!$B$4,1),MATCH(I40,OFFSET('GDP inflator'!$D$3,0,0,'GDP inflator'!$B$4,1),0))*E40) )</f>
        <v>31158.888479154164</v>
      </c>
      <c r="E40" s="253">
        <v>25677.556</v>
      </c>
      <c r="F40" s="249" t="s">
        <v>18</v>
      </c>
      <c r="G40" s="251" t="s">
        <v>195</v>
      </c>
      <c r="H40" s="249" t="s">
        <v>198</v>
      </c>
      <c r="I40" s="249">
        <v>2013</v>
      </c>
      <c r="J40" s="279" t="s">
        <v>671</v>
      </c>
      <c r="K40" s="279"/>
      <c r="L40" s="355" t="s">
        <v>672</v>
      </c>
    </row>
    <row r="41" spans="1:12" ht="14.25" customHeight="1" collapsed="1">
      <c r="A41" s="278">
        <f>ROW()</f>
        <v>41</v>
      </c>
      <c r="B41" s="249" t="s">
        <v>5</v>
      </c>
      <c r="C41" s="249" t="s">
        <v>677</v>
      </c>
      <c r="D41" s="278">
        <f ca="1">IF(E41="","",(INDEX(OFFSET('GDP inflator'!$F$3,0,0,'GDP inflator'!$B$4,1),MATCH(I41,OFFSET('GDP inflator'!$D$3,0,0,'GDP inflator'!$B$4,1),0))*E41) )</f>
        <v>44507.163373886142</v>
      </c>
      <c r="E41" s="253">
        <v>36677.661999999997</v>
      </c>
      <c r="F41" s="249" t="s">
        <v>18</v>
      </c>
      <c r="G41" s="251" t="s">
        <v>195</v>
      </c>
      <c r="H41" s="249" t="s">
        <v>198</v>
      </c>
      <c r="I41" s="249">
        <v>2013</v>
      </c>
      <c r="J41" s="279" t="s">
        <v>671</v>
      </c>
      <c r="K41" s="279"/>
      <c r="L41" s="355" t="s">
        <v>672</v>
      </c>
    </row>
    <row r="42" spans="1:12" ht="12.75">
      <c r="A42" s="278">
        <f>ROW()</f>
        <v>42</v>
      </c>
      <c r="B42" s="249" t="s">
        <v>5</v>
      </c>
      <c r="C42" s="249" t="s">
        <v>678</v>
      </c>
      <c r="D42" s="278">
        <f ca="1">IF(E42="","",(INDEX(OFFSET('GDP inflator'!$F$3,0,0,'GDP inflator'!$B$4,1),MATCH(I42,OFFSET('GDP inflator'!$D$3,0,0,'GDP inflator'!$B$4,1),0))*E42) )</f>
        <v>80606.024266007022</v>
      </c>
      <c r="E42" s="253">
        <v>66426.172532196171</v>
      </c>
      <c r="F42" s="249" t="s">
        <v>18</v>
      </c>
      <c r="G42" s="251" t="s">
        <v>195</v>
      </c>
      <c r="H42" s="249" t="s">
        <v>198</v>
      </c>
      <c r="I42" s="249">
        <v>2013</v>
      </c>
      <c r="J42" s="279" t="s">
        <v>671</v>
      </c>
      <c r="K42" s="279"/>
      <c r="L42" s="355" t="s">
        <v>672</v>
      </c>
    </row>
    <row r="43" spans="1:12" ht="12.75" outlineLevel="1">
      <c r="A43" s="278">
        <f>ROW()</f>
        <v>43</v>
      </c>
      <c r="B43" s="249" t="s">
        <v>5</v>
      </c>
      <c r="C43" s="249" t="s">
        <v>679</v>
      </c>
      <c r="D43" s="278">
        <f ca="1">IF(E43="","",(INDEX(OFFSET('GDP inflator'!$F$3,0,0,'GDP inflator'!$B$4,1),MATCH(I43,OFFSET('GDP inflator'!$D$3,0,0,'GDP inflator'!$B$4,1),0))*E43) )</f>
        <v>52028.067176000739</v>
      </c>
      <c r="E43" s="253">
        <v>42875.521999999997</v>
      </c>
      <c r="F43" s="249" t="s">
        <v>18</v>
      </c>
      <c r="G43" s="251" t="s">
        <v>195</v>
      </c>
      <c r="H43" s="249" t="s">
        <v>198</v>
      </c>
      <c r="I43" s="249">
        <v>2013</v>
      </c>
      <c r="J43" s="279" t="s">
        <v>671</v>
      </c>
      <c r="K43" s="279"/>
      <c r="L43" s="355" t="s">
        <v>672</v>
      </c>
    </row>
    <row r="44" spans="1:12" ht="12.75" outlineLevel="1">
      <c r="A44" s="278">
        <f>ROW()</f>
        <v>44</v>
      </c>
      <c r="B44" s="249" t="s">
        <v>5</v>
      </c>
      <c r="C44" s="249" t="s">
        <v>680</v>
      </c>
      <c r="D44" s="278">
        <f ca="1">IF(E44="","",(INDEX(OFFSET('GDP inflator'!$F$3,0,0,'GDP inflator'!$B$4,1),MATCH(I44,OFFSET('GDP inflator'!$D$3,0,0,'GDP inflator'!$B$4,1),0))*E44) )</f>
        <v>65307.436512766057</v>
      </c>
      <c r="E44" s="253">
        <v>53818.843999999997</v>
      </c>
      <c r="F44" s="249" t="s">
        <v>18</v>
      </c>
      <c r="G44" s="251" t="s">
        <v>195</v>
      </c>
      <c r="H44" s="249" t="s">
        <v>198</v>
      </c>
      <c r="I44" s="249">
        <v>2013</v>
      </c>
      <c r="J44" s="279" t="s">
        <v>671</v>
      </c>
      <c r="K44" s="279"/>
      <c r="L44" s="355" t="s">
        <v>672</v>
      </c>
    </row>
    <row r="45" spans="1:12" ht="12.75" outlineLevel="1">
      <c r="A45" s="278">
        <f>ROW()</f>
        <v>45</v>
      </c>
      <c r="B45" s="249" t="s">
        <v>5</v>
      </c>
      <c r="C45" s="249" t="s">
        <v>681</v>
      </c>
      <c r="D45" s="278">
        <f ca="1">IF(E45="","",(INDEX(OFFSET('GDP inflator'!$F$3,0,0,'GDP inflator'!$B$4,1),MATCH(I45,OFFSET('GDP inflator'!$D$3,0,0,'GDP inflator'!$B$4,1),0))*E45) )</f>
        <v>41745.720716561249</v>
      </c>
      <c r="E45" s="253">
        <v>34402</v>
      </c>
      <c r="F45" s="249" t="s">
        <v>18</v>
      </c>
      <c r="G45" s="251" t="s">
        <v>195</v>
      </c>
      <c r="H45" s="249" t="s">
        <v>198</v>
      </c>
      <c r="I45" s="249">
        <v>2013</v>
      </c>
      <c r="J45" s="279" t="s">
        <v>671</v>
      </c>
      <c r="K45" s="279"/>
      <c r="L45" s="355" t="s">
        <v>672</v>
      </c>
    </row>
    <row r="46" spans="1:12" ht="12.75" outlineLevel="1">
      <c r="A46" s="278">
        <f>ROW()</f>
        <v>46</v>
      </c>
      <c r="B46" s="249" t="s">
        <v>5</v>
      </c>
      <c r="C46" s="249" t="s">
        <v>682</v>
      </c>
      <c r="D46" s="278">
        <f ca="1">IF(E46="","",(INDEX(OFFSET('GDP inflator'!$F$3,0,0,'GDP inflator'!$B$4,1),MATCH(I46,OFFSET('GDP inflator'!$D$3,0,0,'GDP inflator'!$B$4,1),0))*E46) )</f>
        <v>42103.693730089108</v>
      </c>
      <c r="E46" s="253">
        <v>34697</v>
      </c>
      <c r="F46" s="249" t="s">
        <v>18</v>
      </c>
      <c r="G46" s="251" t="s">
        <v>195</v>
      </c>
      <c r="H46" s="249" t="s">
        <v>198</v>
      </c>
      <c r="I46" s="249">
        <v>2013</v>
      </c>
      <c r="J46" s="279" t="s">
        <v>671</v>
      </c>
      <c r="K46" s="279"/>
      <c r="L46" s="355" t="s">
        <v>672</v>
      </c>
    </row>
    <row r="47" spans="1:12" ht="15.75" customHeight="1" collapsed="1">
      <c r="A47" s="278">
        <f>ROW()</f>
        <v>47</v>
      </c>
      <c r="B47" s="249" t="s">
        <v>5</v>
      </c>
      <c r="C47" s="249" t="s">
        <v>683</v>
      </c>
      <c r="D47" s="278">
        <f ca="1">IF(E47="","",(INDEX(OFFSET('GDP inflator'!$F$3,0,0,'GDP inflator'!$B$4,1),MATCH(I47,OFFSET('GDP inflator'!$D$3,0,0,'GDP inflator'!$B$4,1),0))*E47) )</f>
        <v>54101.459650835488</v>
      </c>
      <c r="E47" s="253">
        <f>E42-E36</f>
        <v>44584.172532196171</v>
      </c>
      <c r="F47" s="251" t="s">
        <v>18</v>
      </c>
      <c r="G47" s="251" t="s">
        <v>195</v>
      </c>
      <c r="H47" s="249" t="s">
        <v>198</v>
      </c>
      <c r="I47" s="249">
        <v>2013</v>
      </c>
      <c r="J47" s="279" t="s">
        <v>671</v>
      </c>
      <c r="K47" s="279"/>
      <c r="L47" s="355" t="s">
        <v>672</v>
      </c>
    </row>
    <row r="48" spans="1:12" ht="12.75" collapsed="1">
      <c r="A48" s="278">
        <f>ROW()</f>
        <v>48</v>
      </c>
      <c r="B48" s="249" t="s">
        <v>5</v>
      </c>
      <c r="C48" s="249" t="s">
        <v>684</v>
      </c>
      <c r="D48" s="278">
        <f ca="1">IF(E48="","",(INDEX(OFFSET('GDP inflator'!$F$3,0,0,'GDP inflator'!$B$4,1),MATCH(I48,OFFSET('GDP inflator'!$D$3,0,0,'GDP inflator'!$B$4,1),0))*E48) )</f>
        <v>1325.8154405662078</v>
      </c>
      <c r="E48" s="253">
        <v>1209.5200000000009</v>
      </c>
      <c r="F48" s="251" t="s">
        <v>18</v>
      </c>
      <c r="G48" s="251" t="s">
        <v>191</v>
      </c>
      <c r="H48" s="249" t="s">
        <v>141</v>
      </c>
      <c r="I48" s="249">
        <v>2015</v>
      </c>
      <c r="J48" s="279" t="s">
        <v>664</v>
      </c>
      <c r="K48" s="279" t="s">
        <v>685</v>
      </c>
      <c r="L48" s="355" t="s">
        <v>686</v>
      </c>
    </row>
    <row r="49" spans="1:12" ht="12.75">
      <c r="A49" s="278">
        <f>ROW()</f>
        <v>49</v>
      </c>
      <c r="B49" s="249" t="s">
        <v>5</v>
      </c>
      <c r="C49" s="249" t="s">
        <v>687</v>
      </c>
      <c r="D49" s="278">
        <f ca="1">IF(E49="","",(INDEX(OFFSET('GDP inflator'!$F$3,0,0,'GDP inflator'!$B$4,1),MATCH(I49,OFFSET('GDP inflator'!$D$3,0,0,'GDP inflator'!$B$4,1),0))*E49) )</f>
        <v>3132.1392286807022</v>
      </c>
      <c r="E49" s="253">
        <v>2857.4000000000024</v>
      </c>
      <c r="F49" s="251" t="s">
        <v>18</v>
      </c>
      <c r="G49" s="251" t="s">
        <v>191</v>
      </c>
      <c r="H49" s="249" t="s">
        <v>141</v>
      </c>
      <c r="I49" s="249">
        <v>2015</v>
      </c>
      <c r="J49" s="279" t="s">
        <v>664</v>
      </c>
      <c r="K49" s="279" t="s">
        <v>685</v>
      </c>
      <c r="L49" s="355" t="s">
        <v>686</v>
      </c>
    </row>
    <row r="50" spans="1:12" ht="12.75">
      <c r="A50" s="278">
        <f>ROW()</f>
        <v>50</v>
      </c>
      <c r="B50" s="249" t="s">
        <v>5</v>
      </c>
      <c r="C50" s="249" t="s">
        <v>688</v>
      </c>
      <c r="D50" s="278">
        <f ca="1">IF(E50="","",(INDEX(OFFSET('GDP inflator'!$F$3,0,0,'GDP inflator'!$B$4,1),MATCH(I50,OFFSET('GDP inflator'!$D$3,0,0,'GDP inflator'!$B$4,1),0))*E50) )</f>
        <v>5298.7017779464559</v>
      </c>
      <c r="E50" s="253">
        <v>4833.9199999999992</v>
      </c>
      <c r="F50" s="251" t="s">
        <v>18</v>
      </c>
      <c r="G50" s="251" t="s">
        <v>191</v>
      </c>
      <c r="H50" s="249" t="s">
        <v>141</v>
      </c>
      <c r="I50" s="249">
        <v>2015</v>
      </c>
      <c r="J50" s="279" t="s">
        <v>664</v>
      </c>
      <c r="K50" s="279" t="s">
        <v>685</v>
      </c>
      <c r="L50" s="355" t="s">
        <v>686</v>
      </c>
    </row>
    <row r="51" spans="1:12" ht="12.75">
      <c r="A51" s="278">
        <f>ROW()</f>
        <v>51</v>
      </c>
      <c r="B51" s="249" t="s">
        <v>5</v>
      </c>
      <c r="C51" s="249" t="s">
        <v>689</v>
      </c>
      <c r="D51" s="278">
        <f ca="1">IF(E51="","",(INDEX(OFFSET('GDP inflator'!$F$3,0,0,'GDP inflator'!$B$4,1),MATCH(I51,OFFSET('GDP inflator'!$D$3,0,0,'GDP inflator'!$B$4,1),0))*E51) )</f>
        <v>4729.7700136202038</v>
      </c>
      <c r="E51" s="253">
        <v>3897.73</v>
      </c>
      <c r="F51" s="249" t="s">
        <v>18</v>
      </c>
      <c r="G51" s="251" t="s">
        <v>191</v>
      </c>
      <c r="H51" s="249" t="s">
        <v>141</v>
      </c>
      <c r="I51" s="249">
        <v>2013</v>
      </c>
      <c r="J51" s="279" t="s">
        <v>671</v>
      </c>
      <c r="K51" s="279" t="s">
        <v>685</v>
      </c>
      <c r="L51" s="355" t="s">
        <v>686</v>
      </c>
    </row>
    <row r="52" spans="1:12" ht="12.75">
      <c r="A52" s="278">
        <f>ROW()</f>
        <v>52</v>
      </c>
      <c r="B52" s="249" t="s">
        <v>5</v>
      </c>
      <c r="C52" s="249" t="s">
        <v>690</v>
      </c>
      <c r="D52" s="278">
        <f ca="1">IF(E52="","",(INDEX(OFFSET('GDP inflator'!$F$3,0,0,'GDP inflator'!$B$4,1),MATCH(I52,OFFSET('GDP inflator'!$D$3,0,0,'GDP inflator'!$B$4,1),0))*E52) )</f>
        <v>5758.1160559120917</v>
      </c>
      <c r="E52" s="253">
        <v>4745.174</v>
      </c>
      <c r="F52" s="249" t="s">
        <v>18</v>
      </c>
      <c r="G52" s="251" t="s">
        <v>191</v>
      </c>
      <c r="H52" s="249" t="s">
        <v>141</v>
      </c>
      <c r="I52" s="249">
        <v>2013</v>
      </c>
      <c r="J52" s="279" t="s">
        <v>671</v>
      </c>
      <c r="K52" s="279" t="s">
        <v>685</v>
      </c>
      <c r="L52" s="355" t="s">
        <v>686</v>
      </c>
    </row>
    <row r="53" spans="1:12" ht="12.75">
      <c r="A53" s="278">
        <f>ROW()</f>
        <v>53</v>
      </c>
      <c r="B53" s="249" t="s">
        <v>5</v>
      </c>
      <c r="C53" s="249" t="s">
        <v>691</v>
      </c>
      <c r="D53" s="278">
        <f ca="1">IF(E53="","",(INDEX(OFFSET('GDP inflator'!$F$3,0,0,'GDP inflator'!$B$4,1),MATCH(I53,OFFSET('GDP inflator'!$D$3,0,0,'GDP inflator'!$B$4,1),0))*E53) )</f>
        <v>5626.5834225956878</v>
      </c>
      <c r="E53" s="253">
        <v>4636.78</v>
      </c>
      <c r="F53" s="249" t="s">
        <v>18</v>
      </c>
      <c r="G53" s="251" t="s">
        <v>191</v>
      </c>
      <c r="H53" s="249" t="s">
        <v>141</v>
      </c>
      <c r="I53" s="249">
        <v>2013</v>
      </c>
      <c r="J53" s="279" t="s">
        <v>671</v>
      </c>
      <c r="K53" s="279" t="s">
        <v>685</v>
      </c>
      <c r="L53" s="355" t="s">
        <v>686</v>
      </c>
    </row>
    <row r="54" spans="1:12" ht="12.75">
      <c r="A54" s="278">
        <f>ROW()</f>
        <v>54</v>
      </c>
      <c r="B54" s="249" t="s">
        <v>5</v>
      </c>
      <c r="C54" s="249" t="s">
        <v>692</v>
      </c>
      <c r="D54" s="278">
        <f ca="1">IF(E54="","",(INDEX(OFFSET('GDP inflator'!$F$3,0,0,'GDP inflator'!$B$4,1),MATCH(I54,OFFSET('GDP inflator'!$D$3,0,0,'GDP inflator'!$B$4,1),0))*E54) )</f>
        <v>5399.3906923218992</v>
      </c>
      <c r="E54" s="253">
        <v>4449.5540000000001</v>
      </c>
      <c r="F54" s="249" t="s">
        <v>18</v>
      </c>
      <c r="G54" s="251" t="s">
        <v>191</v>
      </c>
      <c r="H54" s="249" t="s">
        <v>141</v>
      </c>
      <c r="I54" s="249">
        <v>2013</v>
      </c>
      <c r="J54" s="279" t="s">
        <v>671</v>
      </c>
      <c r="K54" s="279" t="s">
        <v>685</v>
      </c>
      <c r="L54" s="355" t="s">
        <v>686</v>
      </c>
    </row>
    <row r="55" spans="1:12" ht="12.75">
      <c r="A55" s="278">
        <f>ROW()</f>
        <v>55</v>
      </c>
      <c r="B55" s="249" t="s">
        <v>5</v>
      </c>
      <c r="C55" s="249" t="s">
        <v>693</v>
      </c>
      <c r="D55" s="278">
        <f ca="1">IF(E55="","",(INDEX(OFFSET('GDP inflator'!$F$3,0,0,'GDP inflator'!$B$4,1),MATCH(I55,OFFSET('GDP inflator'!$D$3,0,0,'GDP inflator'!$B$4,1),0))*E55) )</f>
        <v>5817.9036165104581</v>
      </c>
      <c r="E55" s="253">
        <v>4794.4440000000004</v>
      </c>
      <c r="F55" s="249" t="s">
        <v>18</v>
      </c>
      <c r="G55" s="251" t="s">
        <v>191</v>
      </c>
      <c r="H55" s="249" t="s">
        <v>141</v>
      </c>
      <c r="I55" s="249">
        <v>2013</v>
      </c>
      <c r="J55" s="279" t="s">
        <v>671</v>
      </c>
      <c r="K55" s="279" t="s">
        <v>685</v>
      </c>
      <c r="L55" s="355" t="s">
        <v>686</v>
      </c>
    </row>
    <row r="56" spans="1:12" ht="12.75" collapsed="1">
      <c r="A56" s="278">
        <f>ROW()</f>
        <v>56</v>
      </c>
      <c r="B56" s="249" t="s">
        <v>5</v>
      </c>
      <c r="C56" s="249" t="s">
        <v>694</v>
      </c>
      <c r="D56" s="278">
        <f ca="1">IF(E56="","",(INDEX(OFFSET('GDP inflator'!$F$3,0,0,'GDP inflator'!$B$4,1),MATCH(I56,OFFSET('GDP inflator'!$D$3,0,0,'GDP inflator'!$B$4,1),0))*E56) )</f>
        <v>8938.8142797451401</v>
      </c>
      <c r="E56" s="253">
        <v>7366.3379999999997</v>
      </c>
      <c r="F56" s="249" t="s">
        <v>18</v>
      </c>
      <c r="G56" s="251" t="s">
        <v>191</v>
      </c>
      <c r="H56" s="249" t="s">
        <v>141</v>
      </c>
      <c r="I56" s="249">
        <v>2013</v>
      </c>
      <c r="J56" s="279" t="s">
        <v>671</v>
      </c>
      <c r="K56" s="279" t="s">
        <v>685</v>
      </c>
      <c r="L56" s="355" t="s">
        <v>686</v>
      </c>
    </row>
    <row r="57" spans="1:12" ht="12.75">
      <c r="A57" s="278">
        <f>ROW()</f>
        <v>57</v>
      </c>
      <c r="B57" s="249" t="s">
        <v>5</v>
      </c>
      <c r="C57" s="249" t="s">
        <v>695</v>
      </c>
      <c r="D57" s="278">
        <f ca="1">IF(E57="","",(INDEX(OFFSET('GDP inflator'!$F$3,0,0,'GDP inflator'!$B$4,1),MATCH(I57,OFFSET('GDP inflator'!$D$3,0,0,'GDP inflator'!$B$4,1),0))*E57) )</f>
        <v>17063.994163047504</v>
      </c>
      <c r="E57" s="253">
        <v>14062.172532196171</v>
      </c>
      <c r="F57" s="249" t="s">
        <v>18</v>
      </c>
      <c r="G57" s="251" t="s">
        <v>191</v>
      </c>
      <c r="H57" s="249" t="s">
        <v>141</v>
      </c>
      <c r="I57" s="249">
        <v>2013</v>
      </c>
      <c r="J57" s="279" t="s">
        <v>671</v>
      </c>
      <c r="K57" s="279" t="s">
        <v>685</v>
      </c>
      <c r="L57" s="355" t="s">
        <v>686</v>
      </c>
    </row>
    <row r="58" spans="1:12" ht="12.75">
      <c r="A58" s="278">
        <f>ROW()</f>
        <v>58</v>
      </c>
      <c r="B58" s="249" t="s">
        <v>5</v>
      </c>
      <c r="C58" s="249" t="s">
        <v>696</v>
      </c>
      <c r="D58" s="278">
        <f ca="1">IF(E58="","",(INDEX(OFFSET('GDP inflator'!$F$3,0,0,'GDP inflator'!$B$4,1),MATCH(I58,OFFSET('GDP inflator'!$D$3,0,0,'GDP inflator'!$B$4,1),0))*E58) )</f>
        <v>12334.2241494273</v>
      </c>
      <c r="E58" s="253">
        <f>E57-E51</f>
        <v>10164.442532196172</v>
      </c>
      <c r="F58" s="249" t="s">
        <v>18</v>
      </c>
      <c r="G58" s="251" t="s">
        <v>191</v>
      </c>
      <c r="H58" s="249" t="s">
        <v>141</v>
      </c>
      <c r="I58" s="249">
        <v>2013</v>
      </c>
      <c r="J58" s="279" t="s">
        <v>671</v>
      </c>
      <c r="K58" s="279" t="s">
        <v>685</v>
      </c>
      <c r="L58" s="355" t="s">
        <v>686</v>
      </c>
    </row>
    <row r="59" spans="1:12" ht="12.75" outlineLevel="1">
      <c r="A59" s="278">
        <f>ROW()</f>
        <v>59</v>
      </c>
      <c r="B59" s="249" t="s">
        <v>5</v>
      </c>
      <c r="C59" s="249" t="s">
        <v>697</v>
      </c>
      <c r="D59" s="278">
        <f ca="1">IF(E59="","",(INDEX(OFFSET('GDP inflator'!$F$3,0,0,'GDP inflator'!$B$4,1),MATCH(I59,OFFSET('GDP inflator'!$D$3,0,0,'GDP inflator'!$B$4,1),0))*E59) )</f>
        <v>11513.962926958771</v>
      </c>
      <c r="E59" s="253">
        <v>9488.478000000001</v>
      </c>
      <c r="F59" s="249" t="s">
        <v>18</v>
      </c>
      <c r="G59" s="251" t="s">
        <v>191</v>
      </c>
      <c r="H59" s="249" t="s">
        <v>141</v>
      </c>
      <c r="I59" s="249">
        <v>2013</v>
      </c>
      <c r="J59" s="279" t="s">
        <v>671</v>
      </c>
      <c r="K59" s="279" t="s">
        <v>685</v>
      </c>
      <c r="L59" s="355" t="s">
        <v>686</v>
      </c>
    </row>
    <row r="60" spans="1:12" ht="12.75" outlineLevel="1">
      <c r="A60" s="278">
        <f>ROW()</f>
        <v>60</v>
      </c>
      <c r="B60" s="249" t="s">
        <v>5</v>
      </c>
      <c r="C60" s="249" t="s">
        <v>698</v>
      </c>
      <c r="D60" s="278">
        <f ca="1">IF(E60="","",(INDEX(OFFSET('GDP inflator'!$F$3,0,0,'GDP inflator'!$B$4,1),MATCH(I60,OFFSET('GDP inflator'!$D$3,0,0,'GDP inflator'!$B$4,1),0))*E60) )</f>
        <v>17606.394227341982</v>
      </c>
      <c r="E60" s="253">
        <v>14509.155999999999</v>
      </c>
      <c r="F60" s="249" t="s">
        <v>18</v>
      </c>
      <c r="G60" s="251" t="s">
        <v>191</v>
      </c>
      <c r="H60" s="249" t="s">
        <v>141</v>
      </c>
      <c r="I60" s="249">
        <v>2013</v>
      </c>
      <c r="J60" s="279" t="s">
        <v>671</v>
      </c>
      <c r="K60" s="279" t="s">
        <v>685</v>
      </c>
      <c r="L60" s="355" t="s">
        <v>686</v>
      </c>
    </row>
    <row r="61" spans="1:12" ht="12.75" outlineLevel="1">
      <c r="A61" s="278">
        <f>ROW()</f>
        <v>61</v>
      </c>
      <c r="B61" s="249" t="s">
        <v>5</v>
      </c>
      <c r="C61" s="249" t="s">
        <v>699</v>
      </c>
      <c r="D61" s="278">
        <f ca="1">IF(E61="","",(INDEX(OFFSET('GDP inflator'!$F$3,0,0,'GDP inflator'!$B$4,1),MATCH(I61,OFFSET('GDP inflator'!$D$3,0,0,'GDP inflator'!$B$4,1),0))*E61) )</f>
        <v>8293.1086252827918</v>
      </c>
      <c r="E61" s="253">
        <v>6834.2219999999998</v>
      </c>
      <c r="F61" s="249" t="s">
        <v>18</v>
      </c>
      <c r="G61" s="251" t="s">
        <v>191</v>
      </c>
      <c r="H61" s="249" t="s">
        <v>141</v>
      </c>
      <c r="I61" s="249">
        <v>2013</v>
      </c>
      <c r="J61" s="279" t="s">
        <v>671</v>
      </c>
      <c r="K61" s="279" t="s">
        <v>685</v>
      </c>
      <c r="L61" s="355" t="s">
        <v>686</v>
      </c>
    </row>
    <row r="62" spans="1:12" ht="12.75" collapsed="1">
      <c r="A62" s="278">
        <f>ROW()</f>
        <v>62</v>
      </c>
      <c r="B62" s="249" t="s">
        <v>5</v>
      </c>
      <c r="C62" s="249" t="s">
        <v>700</v>
      </c>
      <c r="D62" s="278">
        <f ca="1">IF(E62="","",(INDEX(OFFSET('GDP inflator'!$F$3,0,0,'GDP inflator'!$B$4,1),MATCH(I62,OFFSET('GDP inflator'!$D$3,0,0,'GDP inflator'!$B$4,1),0))*E62) )</f>
        <v>7623.4879465810982</v>
      </c>
      <c r="E62" s="253">
        <v>6282.3980000000001</v>
      </c>
      <c r="F62" s="252" t="s">
        <v>18</v>
      </c>
      <c r="G62" s="251" t="s">
        <v>191</v>
      </c>
      <c r="H62" s="249" t="s">
        <v>141</v>
      </c>
      <c r="I62" s="249">
        <v>2013</v>
      </c>
      <c r="J62" s="279" t="s">
        <v>671</v>
      </c>
      <c r="K62" s="279" t="s">
        <v>685</v>
      </c>
      <c r="L62" s="355" t="s">
        <v>686</v>
      </c>
    </row>
    <row r="63" spans="1:12" ht="12.75">
      <c r="A63" s="278">
        <f>ROW()</f>
        <v>63</v>
      </c>
      <c r="B63" s="249" t="s">
        <v>5</v>
      </c>
      <c r="C63" s="249" t="s">
        <v>407</v>
      </c>
      <c r="D63" s="278">
        <f ca="1">IF(E63="","",(INDEX(OFFSET('GDP inflator'!$F$3,0,0,'GDP inflator'!$B$4,1),MATCH(I63,OFFSET('GDP inflator'!$D$3,0,0,'GDP inflator'!$B$4,1),0))*E63) )</f>
        <v>-10313.544532074353</v>
      </c>
      <c r="E63" s="253">
        <v>-9408.8799999999992</v>
      </c>
      <c r="F63" s="251" t="s">
        <v>18</v>
      </c>
      <c r="G63" s="251" t="s">
        <v>191</v>
      </c>
      <c r="H63" s="249" t="s">
        <v>131</v>
      </c>
      <c r="I63" s="249">
        <v>2015</v>
      </c>
      <c r="J63" s="279" t="s">
        <v>657</v>
      </c>
      <c r="K63" s="279"/>
      <c r="L63" s="355" t="s">
        <v>115</v>
      </c>
    </row>
    <row r="64" spans="1:12" ht="12.75" outlineLevel="1">
      <c r="A64" s="278">
        <f>ROW()</f>
        <v>64</v>
      </c>
      <c r="B64" s="249" t="s">
        <v>5</v>
      </c>
      <c r="C64" s="249" t="s">
        <v>381</v>
      </c>
      <c r="D64" s="278">
        <f ca="1">IF(E64="","",(INDEX(OFFSET('GDP inflator'!$F$3,0,0,'GDP inflator'!$B$4,1),MATCH(I64,OFFSET('GDP inflator'!$D$3,0,0,'GDP inflator'!$B$4,1),0))*E64) )</f>
        <v>-7984.5325414666504</v>
      </c>
      <c r="E64" s="253">
        <v>-7284.1600000000008</v>
      </c>
      <c r="F64" s="254" t="s">
        <v>18</v>
      </c>
      <c r="G64" s="251" t="s">
        <v>191</v>
      </c>
      <c r="H64" s="249" t="s">
        <v>131</v>
      </c>
      <c r="I64" s="249">
        <v>2015</v>
      </c>
      <c r="J64" s="279" t="s">
        <v>657</v>
      </c>
      <c r="K64" s="279"/>
      <c r="L64" s="355" t="s">
        <v>116</v>
      </c>
    </row>
    <row r="65" spans="1:12" ht="12.75" outlineLevel="1">
      <c r="A65" s="278">
        <f>ROW()</f>
        <v>65</v>
      </c>
      <c r="B65" s="249" t="s">
        <v>5</v>
      </c>
      <c r="C65" s="249" t="s">
        <v>380</v>
      </c>
      <c r="D65" s="278">
        <f ca="1">IF(E65="","",(INDEX(OFFSET('GDP inflator'!$F$3,0,0,'GDP inflator'!$B$4,1),MATCH(I65,OFFSET('GDP inflator'!$D$3,0,0,'GDP inflator'!$B$4,1),0))*E65) )</f>
        <v>-9980.6656768333105</v>
      </c>
      <c r="E65" s="253">
        <v>-9105.1999999999989</v>
      </c>
      <c r="F65" s="249" t="s">
        <v>18</v>
      </c>
      <c r="G65" s="251" t="s">
        <v>191</v>
      </c>
      <c r="H65" s="249" t="s">
        <v>131</v>
      </c>
      <c r="I65" s="249">
        <v>2015</v>
      </c>
      <c r="J65" s="279" t="s">
        <v>657</v>
      </c>
      <c r="K65" s="279"/>
      <c r="L65" s="355" t="s">
        <v>116</v>
      </c>
    </row>
    <row r="66" spans="1:12" ht="12.75" outlineLevel="1">
      <c r="A66" s="278">
        <f>ROW()</f>
        <v>66</v>
      </c>
      <c r="B66" s="249" t="s">
        <v>5</v>
      </c>
      <c r="C66" s="249" t="s">
        <v>379</v>
      </c>
      <c r="D66" s="278">
        <f ca="1">IF(E66="","",(INDEX(OFFSET('GDP inflator'!$F$3,0,0,'GDP inflator'!$B$4,1),MATCH(I66,OFFSET('GDP inflator'!$D$3,0,0,'GDP inflator'!$B$4,1),0))*E66) )</f>
        <v>-9980.6656768333105</v>
      </c>
      <c r="E66" s="253">
        <v>-9105.1999999999989</v>
      </c>
      <c r="F66" s="249" t="s">
        <v>18</v>
      </c>
      <c r="G66" s="251" t="s">
        <v>191</v>
      </c>
      <c r="H66" s="249" t="s">
        <v>131</v>
      </c>
      <c r="I66" s="249">
        <v>2015</v>
      </c>
      <c r="J66" s="279" t="s">
        <v>657</v>
      </c>
      <c r="K66" s="279"/>
      <c r="L66" s="355" t="s">
        <v>116</v>
      </c>
    </row>
    <row r="67" spans="1:12" ht="12.75" outlineLevel="1">
      <c r="A67" s="278">
        <f>ROW()</f>
        <v>67</v>
      </c>
      <c r="B67" s="249" t="s">
        <v>5</v>
      </c>
      <c r="C67" s="249" t="s">
        <v>378</v>
      </c>
      <c r="D67" s="278">
        <f ca="1">IF(E67="","",(INDEX(OFFSET('GDP inflator'!$F$3,0,0,'GDP inflator'!$B$4,1),MATCH(I67,OFFSET('GDP inflator'!$D$3,0,0,'GDP inflator'!$B$4,1),0))*E67) )</f>
        <v>-11977.36881023977</v>
      </c>
      <c r="E67" s="253">
        <v>-10926.76</v>
      </c>
      <c r="F67" s="249" t="s">
        <v>18</v>
      </c>
      <c r="G67" s="251" t="s">
        <v>191</v>
      </c>
      <c r="H67" s="249" t="s">
        <v>131</v>
      </c>
      <c r="I67" s="249">
        <v>2015</v>
      </c>
      <c r="J67" s="279" t="s">
        <v>657</v>
      </c>
      <c r="K67" s="279"/>
      <c r="L67" s="355" t="s">
        <v>116</v>
      </c>
    </row>
    <row r="68" spans="1:12" ht="12.75" outlineLevel="1">
      <c r="A68" s="278">
        <f>ROW()</f>
        <v>68</v>
      </c>
      <c r="B68" s="249" t="s">
        <v>5</v>
      </c>
      <c r="C68" s="249" t="s">
        <v>377</v>
      </c>
      <c r="D68" s="278">
        <f ca="1">IF(E68="","",(INDEX(OFFSET('GDP inflator'!$F$3,0,0,'GDP inflator'!$B$4,1),MATCH(I68,OFFSET('GDP inflator'!$D$3,0,0,'GDP inflator'!$B$4,1),0))*E68) )</f>
        <v>-11977.36881023977</v>
      </c>
      <c r="E68" s="253">
        <v>-10926.76</v>
      </c>
      <c r="F68" s="249" t="s">
        <v>18</v>
      </c>
      <c r="G68" s="251" t="s">
        <v>191</v>
      </c>
      <c r="H68" s="249" t="s">
        <v>131</v>
      </c>
      <c r="I68" s="249">
        <v>2015</v>
      </c>
      <c r="J68" s="279" t="s">
        <v>657</v>
      </c>
      <c r="K68" s="279"/>
      <c r="L68" s="355" t="s">
        <v>116</v>
      </c>
    </row>
    <row r="69" spans="1:12" ht="12.75" outlineLevel="1">
      <c r="A69" s="278">
        <f>ROW()</f>
        <v>69</v>
      </c>
      <c r="B69" s="249" t="s">
        <v>5</v>
      </c>
      <c r="C69" s="249" t="s">
        <v>371</v>
      </c>
      <c r="D69" s="278">
        <f ca="1">IF(E69="","",(INDEX(OFFSET('GDP inflator'!$F$3,0,0,'GDP inflator'!$B$4,1),MATCH(I69,OFFSET('GDP inflator'!$D$3,0,0,'GDP inflator'!$B$4,1),0))*E69) )</f>
        <v>-9980.6656768333105</v>
      </c>
      <c r="E69" s="253">
        <v>-9105.1999999999989</v>
      </c>
      <c r="F69" s="249" t="s">
        <v>18</v>
      </c>
      <c r="G69" s="251" t="s">
        <v>191</v>
      </c>
      <c r="H69" s="249" t="s">
        <v>131</v>
      </c>
      <c r="I69" s="249">
        <v>2015</v>
      </c>
      <c r="J69" s="279" t="s">
        <v>657</v>
      </c>
      <c r="K69" s="279"/>
      <c r="L69" s="355" t="s">
        <v>116</v>
      </c>
    </row>
    <row r="70" spans="1:12" ht="12.75" collapsed="1">
      <c r="A70" s="278">
        <f>ROW()</f>
        <v>70</v>
      </c>
      <c r="B70" s="249" t="s">
        <v>5</v>
      </c>
      <c r="C70" s="249" t="s">
        <v>47</v>
      </c>
      <c r="D70" s="278">
        <f ca="1">IF(E70="","",(INDEX(OFFSET('GDP inflator'!$F$3,0,0,'GDP inflator'!$B$4,1),MATCH(I70,OFFSET('GDP inflator'!$D$3,0,0,'GDP inflator'!$B$4,1),0))*E70) )</f>
        <v>-17155.801001789208</v>
      </c>
      <c r="E70" s="253">
        <v>-15650.960000000001</v>
      </c>
      <c r="F70" s="249" t="s">
        <v>18</v>
      </c>
      <c r="G70" s="251" t="s">
        <v>191</v>
      </c>
      <c r="H70" s="249" t="s">
        <v>131</v>
      </c>
      <c r="I70" s="249">
        <v>2015</v>
      </c>
      <c r="J70" s="279" t="s">
        <v>657</v>
      </c>
      <c r="K70" s="279"/>
      <c r="L70" s="355" t="s">
        <v>116</v>
      </c>
    </row>
    <row r="71" spans="1:12" ht="12.75">
      <c r="A71" s="278">
        <f>ROW()</f>
        <v>71</v>
      </c>
      <c r="B71" s="249" t="s">
        <v>5</v>
      </c>
      <c r="C71" s="249" t="s">
        <v>376</v>
      </c>
      <c r="D71" s="278">
        <f ca="1">IF(E71="","",(INDEX(OFFSET('GDP inflator'!$F$3,0,0,'GDP inflator'!$B$4,1),MATCH(I71,OFFSET('GDP inflator'!$D$3,0,0,'GDP inflator'!$B$4,1),0))*E71) )</f>
        <v>-7984.5325414666504</v>
      </c>
      <c r="E71" s="253">
        <v>-7284.1600000000008</v>
      </c>
      <c r="F71" s="249" t="s">
        <v>18</v>
      </c>
      <c r="G71" s="251" t="s">
        <v>191</v>
      </c>
      <c r="H71" s="249" t="s">
        <v>131</v>
      </c>
      <c r="I71" s="249">
        <v>2015</v>
      </c>
      <c r="J71" s="279" t="s">
        <v>657</v>
      </c>
      <c r="K71" s="279"/>
      <c r="L71" s="355" t="s">
        <v>116</v>
      </c>
    </row>
    <row r="72" spans="1:12" ht="12.75">
      <c r="A72" s="278">
        <f>ROW()</f>
        <v>72</v>
      </c>
      <c r="B72" s="249" t="s">
        <v>5</v>
      </c>
      <c r="C72" s="249" t="s">
        <v>408</v>
      </c>
      <c r="D72" s="278">
        <f ca="1">IF(E72="","",(INDEX(OFFSET('GDP inflator'!$F$3,0,0,'GDP inflator'!$B$4,1),MATCH(I72,OFFSET('GDP inflator'!$D$3,0,0,'GDP inflator'!$B$4,1),0))*E72) )</f>
        <v>-9980.6656768333105</v>
      </c>
      <c r="E72" s="253">
        <v>-9105.1999999999989</v>
      </c>
      <c r="F72" s="249" t="s">
        <v>18</v>
      </c>
      <c r="G72" s="251" t="s">
        <v>191</v>
      </c>
      <c r="H72" s="249" t="s">
        <v>131</v>
      </c>
      <c r="I72" s="249">
        <v>2015</v>
      </c>
      <c r="J72" s="279" t="s">
        <v>657</v>
      </c>
      <c r="K72" s="279"/>
      <c r="L72" s="355" t="s">
        <v>116</v>
      </c>
    </row>
    <row r="73" spans="1:12" ht="12.75">
      <c r="A73" s="278">
        <f>ROW()</f>
        <v>73</v>
      </c>
      <c r="B73" s="249" t="s">
        <v>5</v>
      </c>
      <c r="C73" s="249" t="s">
        <v>329</v>
      </c>
      <c r="D73" s="278">
        <f ca="1">IF(E73="","",(INDEX(OFFSET('GDP inflator'!$F$3,0,0,'GDP inflator'!$B$4,1),MATCH(I73,OFFSET('GDP inflator'!$D$3,0,0,'GDP inflator'!$B$4,1),0))*E73) )</f>
        <v>-12474.977098981946</v>
      </c>
      <c r="E73" s="253">
        <v>-11380.720000000001</v>
      </c>
      <c r="F73" s="252" t="s">
        <v>18</v>
      </c>
      <c r="G73" s="251" t="s">
        <v>191</v>
      </c>
      <c r="H73" s="249" t="s">
        <v>131</v>
      </c>
      <c r="I73" s="249">
        <v>2015</v>
      </c>
      <c r="J73" s="279" t="s">
        <v>657</v>
      </c>
      <c r="K73" s="279"/>
      <c r="L73" s="355" t="s">
        <v>116</v>
      </c>
    </row>
    <row r="74" spans="1:12" ht="12.75">
      <c r="A74" s="278">
        <f>ROW()</f>
        <v>74</v>
      </c>
      <c r="B74" s="249" t="s">
        <v>5</v>
      </c>
      <c r="C74" s="249" t="s">
        <v>701</v>
      </c>
      <c r="D74" s="278">
        <f ca="1">IF(E74="","",(INDEX(OFFSET('GDP inflator'!$F$3,0,0,'GDP inflator'!$B$4,1),MATCH(I74,OFFSET('GDP inflator'!$D$3,0,0,'GDP inflator'!$B$4,1),0))*E74) )</f>
        <v>-5913.7296628866707</v>
      </c>
      <c r="E74" s="253">
        <v>-5395</v>
      </c>
      <c r="F74" s="251" t="s">
        <v>18</v>
      </c>
      <c r="G74" s="251" t="s">
        <v>191</v>
      </c>
      <c r="H74" s="249" t="s">
        <v>131</v>
      </c>
      <c r="I74" s="249">
        <v>2015</v>
      </c>
      <c r="J74" s="279" t="s">
        <v>657</v>
      </c>
      <c r="K74" s="279"/>
      <c r="L74" s="355" t="s">
        <v>115</v>
      </c>
    </row>
    <row r="75" spans="1:12" ht="12.75" outlineLevel="1">
      <c r="A75" s="278">
        <f>ROW()</f>
        <v>75</v>
      </c>
      <c r="B75" s="249" t="s">
        <v>5</v>
      </c>
      <c r="C75" s="249" t="s">
        <v>702</v>
      </c>
      <c r="D75" s="278">
        <f ca="1">IF(E75="","",(INDEX(OFFSET('GDP inflator'!$F$3,0,0,'GDP inflator'!$B$4,1),MATCH(I75,OFFSET('GDP inflator'!$D$3,0,0,'GDP inflator'!$B$4,1),0))*E75) )</f>
        <v>-9119.9686367408904</v>
      </c>
      <c r="E75" s="253">
        <v>-8320</v>
      </c>
      <c r="F75" s="254" t="s">
        <v>18</v>
      </c>
      <c r="G75" s="251" t="s">
        <v>191</v>
      </c>
      <c r="H75" s="249" t="s">
        <v>131</v>
      </c>
      <c r="I75" s="249">
        <v>2015</v>
      </c>
      <c r="J75" s="279" t="s">
        <v>657</v>
      </c>
      <c r="K75" s="279"/>
      <c r="L75" s="355" t="s">
        <v>116</v>
      </c>
    </row>
    <row r="76" spans="1:12" ht="12.75" outlineLevel="1">
      <c r="A76" s="278">
        <f>ROW()</f>
        <v>76</v>
      </c>
      <c r="B76" s="249" t="s">
        <v>5</v>
      </c>
      <c r="C76" s="249" t="s">
        <v>703</v>
      </c>
      <c r="D76" s="278">
        <f ca="1">IF(E76="","",(INDEX(OFFSET('GDP inflator'!$F$3,0,0,'GDP inflator'!$B$4,1),MATCH(I76,OFFSET('GDP inflator'!$D$3,0,0,'GDP inflator'!$B$4,1),0))*E76) )</f>
        <v>-7124.97549745382</v>
      </c>
      <c r="E76" s="253">
        <v>-6500</v>
      </c>
      <c r="F76" s="249" t="s">
        <v>18</v>
      </c>
      <c r="G76" s="251" t="s">
        <v>191</v>
      </c>
      <c r="H76" s="249" t="s">
        <v>131</v>
      </c>
      <c r="I76" s="249">
        <v>2015</v>
      </c>
      <c r="J76" s="279" t="s">
        <v>657</v>
      </c>
      <c r="K76" s="279"/>
      <c r="L76" s="355" t="s">
        <v>116</v>
      </c>
    </row>
    <row r="77" spans="1:12" ht="12.75" outlineLevel="1">
      <c r="A77" s="278">
        <f>ROW()</f>
        <v>77</v>
      </c>
      <c r="B77" s="249" t="s">
        <v>5</v>
      </c>
      <c r="C77" s="249" t="s">
        <v>704</v>
      </c>
      <c r="D77" s="278">
        <f ca="1">IF(E77="","",(INDEX(OFFSET('GDP inflator'!$F$3,0,0,'GDP inflator'!$B$4,1),MATCH(I77,OFFSET('GDP inflator'!$D$3,0,0,'GDP inflator'!$B$4,1),0))*E77) )</f>
        <v>-4274.985298472292</v>
      </c>
      <c r="E77" s="253">
        <v>-3900</v>
      </c>
      <c r="F77" s="249" t="s">
        <v>18</v>
      </c>
      <c r="G77" s="251" t="s">
        <v>191</v>
      </c>
      <c r="H77" s="249" t="s">
        <v>131</v>
      </c>
      <c r="I77" s="249">
        <v>2015</v>
      </c>
      <c r="J77" s="279" t="s">
        <v>657</v>
      </c>
      <c r="K77" s="279"/>
      <c r="L77" s="355" t="s">
        <v>116</v>
      </c>
    </row>
    <row r="78" spans="1:12" ht="12.75" outlineLevel="1">
      <c r="A78" s="278">
        <f>ROW()</f>
        <v>78</v>
      </c>
      <c r="B78" s="249" t="s">
        <v>5</v>
      </c>
      <c r="C78" s="249" t="s">
        <v>705</v>
      </c>
      <c r="D78" s="278">
        <f ca="1">IF(E78="","",(INDEX(OFFSET('GDP inflator'!$F$3,0,0,'GDP inflator'!$B$4,1),MATCH(I78,OFFSET('GDP inflator'!$D$3,0,0,'GDP inflator'!$B$4,1),0))*E78) )</f>
        <v>-3134.9892188796812</v>
      </c>
      <c r="E78" s="253">
        <v>-2860</v>
      </c>
      <c r="F78" s="249" t="s">
        <v>18</v>
      </c>
      <c r="G78" s="251" t="s">
        <v>191</v>
      </c>
      <c r="H78" s="249" t="s">
        <v>131</v>
      </c>
      <c r="I78" s="249">
        <v>2015</v>
      </c>
      <c r="J78" s="279" t="s">
        <v>657</v>
      </c>
      <c r="K78" s="279"/>
      <c r="L78" s="355" t="s">
        <v>116</v>
      </c>
    </row>
    <row r="79" spans="1:12" ht="12.75" collapsed="1">
      <c r="A79" s="278">
        <f>ROW()</f>
        <v>79</v>
      </c>
      <c r="B79" s="249" t="s">
        <v>6</v>
      </c>
      <c r="C79" s="249" t="s">
        <v>60</v>
      </c>
      <c r="D79" s="278">
        <f ca="1">IF(E79="","",(INDEX(OFFSET('GDP inflator'!$F$3,0,0,'GDP inflator'!$B$4,1),MATCH(I79,OFFSET('GDP inflator'!$D$3,0,0,'GDP inflator'!$B$4,1),0))*E79) )</f>
        <v>-712.497549745382</v>
      </c>
      <c r="E79" s="253">
        <v>-650</v>
      </c>
      <c r="F79" s="249" t="s">
        <v>57</v>
      </c>
      <c r="G79" s="251" t="s">
        <v>191</v>
      </c>
      <c r="H79" s="249" t="s">
        <v>6</v>
      </c>
      <c r="I79" s="249">
        <v>2015</v>
      </c>
      <c r="J79" s="279" t="s">
        <v>653</v>
      </c>
      <c r="K79" s="279"/>
      <c r="L79" s="355"/>
    </row>
    <row r="80" spans="1:12" ht="12.75">
      <c r="A80" s="278">
        <f>ROW()</f>
        <v>80</v>
      </c>
      <c r="B80" s="249" t="s">
        <v>6</v>
      </c>
      <c r="C80" s="249" t="s">
        <v>59</v>
      </c>
      <c r="D80" s="278">
        <f ca="1">IF(E80="","",(INDEX(OFFSET('GDP inflator'!$F$3,0,0,'GDP inflator'!$B$4,1),MATCH(I80,OFFSET('GDP inflator'!$D$3,0,0,'GDP inflator'!$B$4,1),0))*E80) )</f>
        <v>-5208.4447806448652</v>
      </c>
      <c r="E80" s="253">
        <v>-4751.58</v>
      </c>
      <c r="F80" s="249" t="s">
        <v>57</v>
      </c>
      <c r="G80" s="251" t="s">
        <v>191</v>
      </c>
      <c r="H80" s="249" t="s">
        <v>6</v>
      </c>
      <c r="I80" s="249">
        <v>2015</v>
      </c>
      <c r="J80" s="279" t="s">
        <v>653</v>
      </c>
      <c r="K80" s="279" t="s">
        <v>706</v>
      </c>
      <c r="L80" s="355" t="s">
        <v>325</v>
      </c>
    </row>
    <row r="81" spans="1:12" ht="12.75">
      <c r="A81" s="278">
        <f>ROW()</f>
        <v>81</v>
      </c>
      <c r="B81" s="249" t="s">
        <v>6</v>
      </c>
      <c r="C81" s="249" t="s">
        <v>58</v>
      </c>
      <c r="D81" s="278">
        <f ca="1">IF(E81="","",(INDEX(OFFSET('GDP inflator'!$F$3,0,0,'GDP inflator'!$B$4,1),MATCH(I81,OFFSET('GDP inflator'!$D$3,0,0,'GDP inflator'!$B$4,1),0))*E81) )</f>
        <v>-328.84502295940712</v>
      </c>
      <c r="E81" s="253">
        <v>-300</v>
      </c>
      <c r="F81" s="249" t="s">
        <v>19</v>
      </c>
      <c r="G81" s="251" t="s">
        <v>191</v>
      </c>
      <c r="H81" s="249" t="s">
        <v>6</v>
      </c>
      <c r="I81" s="249">
        <v>2015</v>
      </c>
      <c r="J81" s="279" t="s">
        <v>653</v>
      </c>
      <c r="K81" s="279" t="s">
        <v>706</v>
      </c>
      <c r="L81" s="355"/>
    </row>
    <row r="82" spans="1:12" ht="12.75">
      <c r="A82" s="278">
        <f>ROW()</f>
        <v>82</v>
      </c>
      <c r="B82" s="249" t="s">
        <v>6</v>
      </c>
      <c r="C82" s="249" t="s">
        <v>330</v>
      </c>
      <c r="D82" s="278">
        <f ca="1">IF(E82="","",(INDEX(OFFSET('GDP inflator'!$F$3,0,0,'GDP inflator'!$B$4,1),MATCH(I82,OFFSET('GDP inflator'!$D$3,0,0,'GDP inflator'!$B$4,1),0))*E82) )</f>
        <v>-5480.7503826567845</v>
      </c>
      <c r="E82" s="253">
        <v>-5000</v>
      </c>
      <c r="F82" s="249" t="s">
        <v>57</v>
      </c>
      <c r="G82" s="251" t="s">
        <v>191</v>
      </c>
      <c r="H82" s="249" t="s">
        <v>6</v>
      </c>
      <c r="I82" s="249">
        <v>2015</v>
      </c>
      <c r="J82" s="279" t="s">
        <v>653</v>
      </c>
      <c r="K82" s="279"/>
      <c r="L82" s="355"/>
    </row>
    <row r="83" spans="1:12" ht="12.75">
      <c r="A83" s="278">
        <f>ROW()</f>
        <v>83</v>
      </c>
      <c r="B83" s="249" t="s">
        <v>6</v>
      </c>
      <c r="C83" s="249" t="s">
        <v>56</v>
      </c>
      <c r="D83" s="278">
        <f ca="1">IF(E83="","",(INDEX(OFFSET('GDP inflator'!$F$3,0,0,'GDP inflator'!$B$4,1),MATCH(I83,OFFSET('GDP inflator'!$D$3,0,0,'GDP inflator'!$B$4,1),0))*E83) )</f>
        <v>-383.65252678597494</v>
      </c>
      <c r="E83" s="253">
        <v>-350</v>
      </c>
      <c r="F83" s="249" t="s">
        <v>19</v>
      </c>
      <c r="G83" s="251" t="s">
        <v>191</v>
      </c>
      <c r="H83" s="249" t="s">
        <v>6</v>
      </c>
      <c r="I83" s="249">
        <v>2015</v>
      </c>
      <c r="J83" s="279" t="s">
        <v>653</v>
      </c>
      <c r="K83" s="279"/>
      <c r="L83" s="355"/>
    </row>
    <row r="84" spans="1:12" ht="12.75">
      <c r="A84" s="278">
        <f>ROW()</f>
        <v>84</v>
      </c>
      <c r="B84" s="249" t="s">
        <v>6</v>
      </c>
      <c r="C84" s="249" t="s">
        <v>55</v>
      </c>
      <c r="D84" s="278">
        <f ca="1">IF(E84="","",(INDEX(OFFSET('GDP inflator'!$F$3,0,0,'GDP inflator'!$B$4,1),MATCH(I84,OFFSET('GDP inflator'!$D$3,0,0,'GDP inflator'!$B$4,1),0))*E84) )</f>
        <v>-328.84502295940712</v>
      </c>
      <c r="E84" s="253">
        <v>-300</v>
      </c>
      <c r="F84" s="249" t="s">
        <v>19</v>
      </c>
      <c r="G84" s="251" t="s">
        <v>191</v>
      </c>
      <c r="H84" s="249" t="s">
        <v>6</v>
      </c>
      <c r="I84" s="249">
        <v>2015</v>
      </c>
      <c r="J84" s="279" t="s">
        <v>653</v>
      </c>
      <c r="K84" s="279"/>
      <c r="L84" s="355"/>
    </row>
    <row r="85" spans="1:12" ht="12.75">
      <c r="A85" s="278">
        <f>ROW()</f>
        <v>85</v>
      </c>
      <c r="B85" s="249" t="s">
        <v>6</v>
      </c>
      <c r="C85" s="249" t="s">
        <v>54</v>
      </c>
      <c r="D85" s="278">
        <f ca="1">IF(E85="","",(INDEX(OFFSET('GDP inflator'!$F$3,0,0,'GDP inflator'!$B$4,1),MATCH(I85,OFFSET('GDP inflator'!$D$3,0,0,'GDP inflator'!$B$4,1),0))*E85) )</f>
        <v>-191.82626339298747</v>
      </c>
      <c r="E85" s="253">
        <v>-175</v>
      </c>
      <c r="F85" s="249" t="s">
        <v>19</v>
      </c>
      <c r="G85" s="251" t="s">
        <v>191</v>
      </c>
      <c r="H85" s="249" t="s">
        <v>6</v>
      </c>
      <c r="I85" s="249">
        <v>2015</v>
      </c>
      <c r="J85" s="279" t="s">
        <v>653</v>
      </c>
      <c r="K85" s="279"/>
      <c r="L85" s="355"/>
    </row>
    <row r="86" spans="1:12" ht="12.75">
      <c r="A86" s="278">
        <f>ROW()</f>
        <v>86</v>
      </c>
      <c r="B86" s="249" t="s">
        <v>6</v>
      </c>
      <c r="C86" s="249" t="s">
        <v>53</v>
      </c>
      <c r="D86" s="278">
        <f ca="1">IF(E86="","",(INDEX(OFFSET('GDP inflator'!$F$3,0,0,'GDP inflator'!$B$4,1),MATCH(I86,OFFSET('GDP inflator'!$D$3,0,0,'GDP inflator'!$B$4,1),0))*E86) )</f>
        <v>-142.49950994907641</v>
      </c>
      <c r="E86" s="253">
        <v>-130</v>
      </c>
      <c r="F86" s="249" t="s">
        <v>20</v>
      </c>
      <c r="G86" s="251" t="s">
        <v>191</v>
      </c>
      <c r="H86" s="249" t="s">
        <v>6</v>
      </c>
      <c r="I86" s="249">
        <v>2015</v>
      </c>
      <c r="J86" s="279" t="s">
        <v>653</v>
      </c>
      <c r="K86" s="279"/>
      <c r="L86" s="355"/>
    </row>
    <row r="87" spans="1:12" ht="12.75">
      <c r="A87" s="278">
        <f>ROW()</f>
        <v>87</v>
      </c>
      <c r="B87" s="249" t="s">
        <v>6</v>
      </c>
      <c r="C87" s="249" t="s">
        <v>52</v>
      </c>
      <c r="D87" s="278">
        <f ca="1">IF(E87="","",(INDEX(OFFSET('GDP inflator'!$F$3,0,0,'GDP inflator'!$B$4,1),MATCH(I87,OFFSET('GDP inflator'!$D$3,0,0,'GDP inflator'!$B$4,1),0))*E87) )</f>
        <v>-32.884502295940706</v>
      </c>
      <c r="E87" s="253">
        <v>-30</v>
      </c>
      <c r="F87" s="249" t="s">
        <v>19</v>
      </c>
      <c r="G87" s="251" t="s">
        <v>191</v>
      </c>
      <c r="H87" s="249" t="s">
        <v>6</v>
      </c>
      <c r="I87" s="249">
        <v>2015</v>
      </c>
      <c r="J87" s="279" t="s">
        <v>653</v>
      </c>
      <c r="K87" s="279"/>
      <c r="L87" s="355"/>
    </row>
    <row r="88" spans="1:12" ht="12.75">
      <c r="A88" s="278">
        <f>ROW()</f>
        <v>88</v>
      </c>
      <c r="B88" s="249" t="s">
        <v>6</v>
      </c>
      <c r="C88" s="249" t="s">
        <v>51</v>
      </c>
      <c r="D88" s="278">
        <f ca="1">IF(E88="","",(INDEX(OFFSET('GDP inflator'!$F$3,0,0,'GDP inflator'!$B$4,1),MATCH(I88,OFFSET('GDP inflator'!$D$3,0,0,'GDP inflator'!$B$4,1),0))*E88) )</f>
        <v>-65.769004591881412</v>
      </c>
      <c r="E88" s="253">
        <v>-60</v>
      </c>
      <c r="F88" s="249" t="s">
        <v>19</v>
      </c>
      <c r="G88" s="251" t="s">
        <v>191</v>
      </c>
      <c r="H88" s="249" t="s">
        <v>6</v>
      </c>
      <c r="I88" s="249">
        <v>2015</v>
      </c>
      <c r="J88" s="279" t="s">
        <v>653</v>
      </c>
      <c r="K88" s="279"/>
      <c r="L88" s="355"/>
    </row>
    <row r="89" spans="1:12" ht="12.75">
      <c r="A89" s="278">
        <f>ROW()</f>
        <v>89</v>
      </c>
      <c r="B89" s="249" t="s">
        <v>6</v>
      </c>
      <c r="C89" s="249" t="s">
        <v>50</v>
      </c>
      <c r="D89" s="278">
        <f ca="1">IF(E89="","",(INDEX(OFFSET('GDP inflator'!$F$3,0,0,'GDP inflator'!$B$4,1),MATCH(I89,OFFSET('GDP inflator'!$D$3,0,0,'GDP inflator'!$B$4,1),0))*E89) )</f>
        <v>-49.326753443911066</v>
      </c>
      <c r="E89" s="253">
        <v>-45</v>
      </c>
      <c r="F89" s="249" t="s">
        <v>20</v>
      </c>
      <c r="G89" s="251" t="s">
        <v>191</v>
      </c>
      <c r="H89" s="249" t="s">
        <v>6</v>
      </c>
      <c r="I89" s="249">
        <v>2015</v>
      </c>
      <c r="J89" s="279" t="s">
        <v>653</v>
      </c>
      <c r="K89" s="279" t="s">
        <v>707</v>
      </c>
      <c r="L89" s="355" t="s">
        <v>326</v>
      </c>
    </row>
    <row r="90" spans="1:12" ht="12.75">
      <c r="A90" s="278">
        <f>ROW()</f>
        <v>90</v>
      </c>
      <c r="B90" s="249" t="s">
        <v>6</v>
      </c>
      <c r="C90" s="249" t="s">
        <v>49</v>
      </c>
      <c r="D90" s="278">
        <f ca="1">IF(E90="","",(INDEX(OFFSET('GDP inflator'!$F$3,0,0,'GDP inflator'!$B$4,1),MATCH(I90,OFFSET('GDP inflator'!$D$3,0,0,'GDP inflator'!$B$4,1),0))*E90) )</f>
        <v>-107.74059102226708</v>
      </c>
      <c r="E90" s="253">
        <v>-98.29</v>
      </c>
      <c r="F90" s="249" t="s">
        <v>20</v>
      </c>
      <c r="G90" s="251" t="s">
        <v>191</v>
      </c>
      <c r="H90" s="249" t="s">
        <v>6</v>
      </c>
      <c r="I90" s="249">
        <v>2015</v>
      </c>
      <c r="J90" s="279" t="s">
        <v>653</v>
      </c>
      <c r="K90" s="279"/>
      <c r="L90" s="355"/>
    </row>
    <row r="91" spans="1:12" ht="12.75">
      <c r="A91" s="278">
        <f>ROW()</f>
        <v>91</v>
      </c>
      <c r="B91" s="249" t="s">
        <v>6</v>
      </c>
      <c r="C91" s="249" t="s">
        <v>121</v>
      </c>
      <c r="D91" s="278">
        <f ca="1">IF(E91="","",(INDEX(OFFSET('GDP inflator'!$F$3,0,0,'GDP inflator'!$B$4,1),MATCH(I91,OFFSET('GDP inflator'!$D$3,0,0,'GDP inflator'!$B$4,1),0))*E91) )</f>
        <v>-82.211255739851779</v>
      </c>
      <c r="E91" s="253">
        <v>-75</v>
      </c>
      <c r="F91" s="249" t="s">
        <v>19</v>
      </c>
      <c r="G91" s="251" t="s">
        <v>195</v>
      </c>
      <c r="H91" s="249" t="s">
        <v>198</v>
      </c>
      <c r="I91" s="249">
        <v>2015</v>
      </c>
      <c r="J91" s="279" t="s">
        <v>653</v>
      </c>
      <c r="K91" s="279"/>
      <c r="L91" s="355"/>
    </row>
    <row r="92" spans="1:12" ht="12.75">
      <c r="A92" s="278">
        <f>ROW()</f>
        <v>92</v>
      </c>
      <c r="B92" s="249" t="s">
        <v>6</v>
      </c>
      <c r="C92" s="249" t="s">
        <v>122</v>
      </c>
      <c r="D92" s="278">
        <f ca="1">IF(E92="","",(INDEX(OFFSET('GDP inflator'!$F$3,0,0,'GDP inflator'!$B$4,1),MATCH(I92,OFFSET('GDP inflator'!$D$3,0,0,'GDP inflator'!$B$4,1),0))*E92) )</f>
        <v>-82.211255739851779</v>
      </c>
      <c r="E92" s="253">
        <v>-75</v>
      </c>
      <c r="F92" s="251" t="s">
        <v>19</v>
      </c>
      <c r="G92" s="251" t="s">
        <v>191</v>
      </c>
      <c r="H92" s="249" t="s">
        <v>6</v>
      </c>
      <c r="I92" s="249">
        <v>2015</v>
      </c>
      <c r="J92" s="279" t="s">
        <v>653</v>
      </c>
      <c r="K92" s="279"/>
      <c r="L92" s="355" t="s">
        <v>327</v>
      </c>
    </row>
    <row r="93" spans="1:12" ht="12.75">
      <c r="A93" s="278">
        <f>ROW()</f>
        <v>93</v>
      </c>
      <c r="B93" s="249" t="s">
        <v>6</v>
      </c>
      <c r="C93" s="249" t="s">
        <v>48</v>
      </c>
      <c r="D93" s="278">
        <f ca="1">IF(E93="","",(INDEX(OFFSET('GDP inflator'!$F$3,0,0,'GDP inflator'!$B$4,1),MATCH(I93,OFFSET('GDP inflator'!$D$3,0,0,'GDP inflator'!$B$4,1),0))*E93) )</f>
        <v>-54.807503826567853</v>
      </c>
      <c r="E93" s="253">
        <v>-50</v>
      </c>
      <c r="F93" s="251" t="s">
        <v>20</v>
      </c>
      <c r="G93" s="251" t="s">
        <v>191</v>
      </c>
      <c r="H93" s="249" t="s">
        <v>6</v>
      </c>
      <c r="I93" s="249">
        <v>2015</v>
      </c>
      <c r="J93" s="279" t="s">
        <v>653</v>
      </c>
      <c r="K93" s="279"/>
      <c r="L93" s="355"/>
    </row>
    <row r="94" spans="1:12" ht="12.75">
      <c r="A94" s="278">
        <f>ROW()</f>
        <v>94</v>
      </c>
      <c r="B94" s="249" t="s">
        <v>6</v>
      </c>
      <c r="C94" s="249" t="s">
        <v>321</v>
      </c>
      <c r="D94" s="278">
        <f ca="1">IF(E94="","",(INDEX(OFFSET('GDP inflator'!$F$3,0,0,'GDP inflator'!$B$4,1),MATCH(I94,OFFSET('GDP inflator'!$D$3,0,0,'GDP inflator'!$B$4,1),0))*E94) )</f>
        <v>-4331.3282794990109</v>
      </c>
      <c r="E94" s="253">
        <v>-3100</v>
      </c>
      <c r="F94" s="251" t="s">
        <v>708</v>
      </c>
      <c r="G94" s="251" t="s">
        <v>191</v>
      </c>
      <c r="H94" s="249" t="s">
        <v>6</v>
      </c>
      <c r="I94" s="249">
        <v>2008</v>
      </c>
      <c r="J94" s="279" t="s">
        <v>709</v>
      </c>
      <c r="K94" s="279"/>
      <c r="L94" s="355"/>
    </row>
    <row r="95" spans="1:12" ht="12.75">
      <c r="A95" s="278">
        <f>ROW()</f>
        <v>95</v>
      </c>
      <c r="B95" s="249" t="s">
        <v>6</v>
      </c>
      <c r="C95" s="249" t="s">
        <v>322</v>
      </c>
      <c r="D95" s="278">
        <f ca="1">IF(E95="","",(INDEX(OFFSET('GDP inflator'!$F$3,0,0,'GDP inflator'!$B$4,1),MATCH(I95,OFFSET('GDP inflator'!$D$3,0,0,'GDP inflator'!$B$4,1),0))*E95) )</f>
        <v>-936.12578944010875</v>
      </c>
      <c r="E95" s="253">
        <v>-670</v>
      </c>
      <c r="F95" s="251" t="s">
        <v>708</v>
      </c>
      <c r="G95" s="251" t="s">
        <v>191</v>
      </c>
      <c r="H95" s="249" t="s">
        <v>6</v>
      </c>
      <c r="I95" s="249">
        <v>2008</v>
      </c>
      <c r="J95" s="279" t="s">
        <v>709</v>
      </c>
      <c r="K95" s="279"/>
      <c r="L95" s="355"/>
    </row>
    <row r="96" spans="1:12" ht="12.75">
      <c r="A96" s="278">
        <f>ROW()</f>
        <v>96</v>
      </c>
      <c r="B96" s="249" t="s">
        <v>6</v>
      </c>
      <c r="C96" s="249" t="s">
        <v>372</v>
      </c>
      <c r="D96" s="278">
        <f ca="1">IF(E96="","",(INDEX(OFFSET('GDP inflator'!$F$3,0,0,'GDP inflator'!$B$4,1),MATCH(I96,OFFSET('GDP inflator'!$D$3,0,0,'GDP inflator'!$B$4,1),0))*E96) )</f>
        <v>-7544.8944223531153</v>
      </c>
      <c r="E96" s="253">
        <v>-5400</v>
      </c>
      <c r="F96" s="251" t="s">
        <v>708</v>
      </c>
      <c r="G96" s="251" t="s">
        <v>191</v>
      </c>
      <c r="H96" s="249" t="s">
        <v>6</v>
      </c>
      <c r="I96" s="249">
        <v>2008</v>
      </c>
      <c r="J96" s="279" t="s">
        <v>709</v>
      </c>
      <c r="K96" s="279"/>
      <c r="L96" s="355"/>
    </row>
    <row r="97" spans="1:12" ht="12.75">
      <c r="A97" s="278">
        <f>ROW()</f>
        <v>97</v>
      </c>
      <c r="B97" s="249" t="s">
        <v>6</v>
      </c>
      <c r="C97" s="249" t="s">
        <v>373</v>
      </c>
      <c r="D97" s="278">
        <f ca="1">IF(E97="","",(INDEX(OFFSET('GDP inflator'!$F$3,0,0,'GDP inflator'!$B$4,1),MATCH(I97,OFFSET('GDP inflator'!$D$3,0,0,'GDP inflator'!$B$4,1),0))*E97) )</f>
        <v>-936.12578944010875</v>
      </c>
      <c r="E97" s="253">
        <v>-670</v>
      </c>
      <c r="F97" s="251" t="s">
        <v>708</v>
      </c>
      <c r="G97" s="251" t="s">
        <v>191</v>
      </c>
      <c r="H97" s="249" t="s">
        <v>6</v>
      </c>
      <c r="I97" s="249">
        <v>2008</v>
      </c>
      <c r="J97" s="279" t="s">
        <v>709</v>
      </c>
      <c r="K97" s="279"/>
      <c r="L97" s="355"/>
    </row>
    <row r="98" spans="1:12" ht="12.75">
      <c r="A98" s="278">
        <f>ROW()</f>
        <v>98</v>
      </c>
      <c r="B98" s="249" t="s">
        <v>6</v>
      </c>
      <c r="C98" s="249" t="s">
        <v>374</v>
      </c>
      <c r="D98" s="278">
        <f ca="1">IF(E98="","",(INDEX(OFFSET('GDP inflator'!$F$3,0,0,'GDP inflator'!$B$4,1),MATCH(I98,OFFSET('GDP inflator'!$D$3,0,0,'GDP inflator'!$B$4,1),0))*E98) )</f>
        <v>-3395.2024900589017</v>
      </c>
      <c r="E98" s="253">
        <v>-2430</v>
      </c>
      <c r="F98" s="251" t="s">
        <v>18</v>
      </c>
      <c r="G98" s="251" t="s">
        <v>191</v>
      </c>
      <c r="H98" s="249" t="s">
        <v>6</v>
      </c>
      <c r="I98" s="249">
        <v>2008</v>
      </c>
      <c r="J98" s="279" t="s">
        <v>709</v>
      </c>
      <c r="K98" s="279"/>
      <c r="L98" s="355"/>
    </row>
    <row r="99" spans="1:12" ht="12.75">
      <c r="A99" s="278">
        <f>ROW()</f>
        <v>99</v>
      </c>
      <c r="B99" s="249" t="s">
        <v>6</v>
      </c>
      <c r="C99" s="249" t="s">
        <v>375</v>
      </c>
      <c r="D99" s="278">
        <f ca="1">IF(E99="","",(INDEX(OFFSET('GDP inflator'!$F$3,0,0,'GDP inflator'!$B$4,1),MATCH(I99,OFFSET('GDP inflator'!$D$3,0,0,'GDP inflator'!$B$4,1),0))*E99) )</f>
        <v>-6608.7686329130065</v>
      </c>
      <c r="E99" s="253">
        <v>-4730</v>
      </c>
      <c r="F99" s="251" t="s">
        <v>18</v>
      </c>
      <c r="G99" s="251" t="s">
        <v>191</v>
      </c>
      <c r="H99" s="249" t="s">
        <v>6</v>
      </c>
      <c r="I99" s="249">
        <v>2008</v>
      </c>
      <c r="J99" s="279" t="s">
        <v>709</v>
      </c>
      <c r="K99" s="279"/>
      <c r="L99" s="355"/>
    </row>
    <row r="100" spans="1:12" ht="12.75">
      <c r="A100" s="278">
        <f>ROW()</f>
        <v>100</v>
      </c>
      <c r="B100" s="249" t="s">
        <v>5</v>
      </c>
      <c r="C100" s="249" t="s">
        <v>46</v>
      </c>
      <c r="D100" s="278">
        <f ca="1">IF(E100="","",(INDEX(OFFSET('GDP inflator'!$F$3,0,0,'GDP inflator'!$B$4,1),MATCH(I100,OFFSET('GDP inflator'!$D$3,0,0,'GDP inflator'!$B$4,1),0))*E100) )</f>
        <v>-14340.238684411375</v>
      </c>
      <c r="E100" s="253">
        <v>-13082.368</v>
      </c>
      <c r="F100" s="251" t="s">
        <v>18</v>
      </c>
      <c r="G100" s="251" t="s">
        <v>191</v>
      </c>
      <c r="H100" s="249" t="s">
        <v>131</v>
      </c>
      <c r="I100" s="249">
        <v>2015</v>
      </c>
      <c r="J100" s="279" t="s">
        <v>657</v>
      </c>
      <c r="K100" s="279"/>
      <c r="L100" s="355" t="s">
        <v>115</v>
      </c>
    </row>
    <row r="101" spans="1:12" ht="12.75" outlineLevel="1">
      <c r="A101" s="278">
        <f>ROW()</f>
        <v>101</v>
      </c>
      <c r="B101" s="249" t="s">
        <v>5</v>
      </c>
      <c r="C101" s="249" t="s">
        <v>45</v>
      </c>
      <c r="D101" s="278">
        <f ca="1">IF(E101="","",(INDEX(OFFSET('GDP inflator'!$F$3,0,0,'GDP inflator'!$B$4,1),MATCH(I101,OFFSET('GDP inflator'!$D$3,0,0,'GDP inflator'!$B$4,1),0))*E101) )</f>
        <v>-12114.73833783068</v>
      </c>
      <c r="E101" s="253">
        <v>-11052.08</v>
      </c>
      <c r="F101" s="251" t="s">
        <v>18</v>
      </c>
      <c r="G101" s="251" t="s">
        <v>191</v>
      </c>
      <c r="H101" s="249" t="s">
        <v>131</v>
      </c>
      <c r="I101" s="249">
        <v>2015</v>
      </c>
      <c r="J101" s="279" t="s">
        <v>657</v>
      </c>
      <c r="K101" s="279"/>
      <c r="L101" s="355" t="s">
        <v>116</v>
      </c>
    </row>
    <row r="102" spans="1:12" ht="12.75" outlineLevel="1" collapsed="1">
      <c r="A102" s="278">
        <f>ROW()</f>
        <v>102</v>
      </c>
      <c r="B102" s="249" t="s">
        <v>5</v>
      </c>
      <c r="C102" s="249" t="s">
        <v>44</v>
      </c>
      <c r="D102" s="278">
        <f ca="1">IF(E102="","",(INDEX(OFFSET('GDP inflator'!$F$3,0,0,'GDP inflator'!$B$4,1),MATCH(I102,OFFSET('GDP inflator'!$D$3,0,0,'GDP inflator'!$B$4,1),0))*E102) )</f>
        <v>-14970.42851721017</v>
      </c>
      <c r="E102" s="253">
        <v>-13657.279999999999</v>
      </c>
      <c r="F102" s="249" t="s">
        <v>18</v>
      </c>
      <c r="G102" s="251" t="s">
        <v>191</v>
      </c>
      <c r="H102" s="249" t="s">
        <v>131</v>
      </c>
      <c r="I102" s="249">
        <v>2015</v>
      </c>
      <c r="J102" s="279" t="s">
        <v>657</v>
      </c>
      <c r="K102" s="279"/>
      <c r="L102" s="355" t="s">
        <v>116</v>
      </c>
    </row>
    <row r="103" spans="1:12" ht="12.75" outlineLevel="1">
      <c r="A103" s="278">
        <f>ROW()</f>
        <v>103</v>
      </c>
      <c r="B103" s="249" t="s">
        <v>5</v>
      </c>
      <c r="C103" s="249" t="s">
        <v>710</v>
      </c>
      <c r="D103" s="278">
        <f ca="1">IF(E103="","",(INDEX(OFFSET('GDP inflator'!$F$3,0,0,'GDP inflator'!$B$4,1),MATCH(I103,OFFSET('GDP inflator'!$D$3,0,0,'GDP inflator'!$B$4,1),0))*E103) )</f>
        <v>-12474.977098981946</v>
      </c>
      <c r="E103" s="253">
        <v>-11380.720000000001</v>
      </c>
      <c r="F103" s="249" t="s">
        <v>18</v>
      </c>
      <c r="G103" s="251" t="s">
        <v>191</v>
      </c>
      <c r="H103" s="249" t="s">
        <v>131</v>
      </c>
      <c r="I103" s="249">
        <v>2015</v>
      </c>
      <c r="J103" s="279" t="s">
        <v>657</v>
      </c>
      <c r="K103" s="279"/>
      <c r="L103" s="355" t="s">
        <v>116</v>
      </c>
    </row>
    <row r="104" spans="1:12" ht="12.75" outlineLevel="1">
      <c r="A104" s="278">
        <f>ROW()</f>
        <v>104</v>
      </c>
      <c r="B104" s="249" t="s">
        <v>5</v>
      </c>
      <c r="C104" s="249" t="s">
        <v>43</v>
      </c>
      <c r="D104" s="278">
        <f ca="1">IF(E104="","",(INDEX(OFFSET('GDP inflator'!$F$3,0,0,'GDP inflator'!$B$4,1),MATCH(I104,OFFSET('GDP inflator'!$D$3,0,0,'GDP inflator'!$B$4,1),0))*E104) )</f>
        <v>-19666.072369052137</v>
      </c>
      <c r="E104" s="253">
        <v>-17941.04</v>
      </c>
      <c r="F104" s="249" t="s">
        <v>18</v>
      </c>
      <c r="G104" s="251" t="s">
        <v>191</v>
      </c>
      <c r="H104" s="249" t="s">
        <v>131</v>
      </c>
      <c r="I104" s="249">
        <v>2015</v>
      </c>
      <c r="J104" s="279" t="s">
        <v>657</v>
      </c>
      <c r="K104" s="279"/>
      <c r="L104" s="355" t="s">
        <v>116</v>
      </c>
    </row>
    <row r="105" spans="1:12" ht="12.75" outlineLevel="1">
      <c r="A105" s="278">
        <f>ROW()</f>
        <v>105</v>
      </c>
      <c r="B105" s="249" t="s">
        <v>5</v>
      </c>
      <c r="C105" s="249" t="s">
        <v>711</v>
      </c>
      <c r="D105" s="278">
        <f ca="1">IF(E105="","",(INDEX(OFFSET('GDP inflator'!$F$3,0,0,'GDP inflator'!$B$4,1),MATCH(I105,OFFSET('GDP inflator'!$D$3,0,0,'GDP inflator'!$B$4,1),0))*E105) )</f>
        <v>-12474.977098981946</v>
      </c>
      <c r="E105" s="253">
        <v>-11380.720000000001</v>
      </c>
      <c r="F105" s="249" t="s">
        <v>18</v>
      </c>
      <c r="G105" s="251" t="s">
        <v>191</v>
      </c>
      <c r="H105" s="249" t="s">
        <v>131</v>
      </c>
      <c r="I105" s="249">
        <v>2015</v>
      </c>
      <c r="J105" s="279" t="s">
        <v>657</v>
      </c>
      <c r="K105" s="279"/>
      <c r="L105" s="355" t="s">
        <v>116</v>
      </c>
    </row>
    <row r="106" spans="1:12" ht="12.75">
      <c r="A106" s="278">
        <f>ROW()</f>
        <v>106</v>
      </c>
      <c r="B106" s="249" t="s">
        <v>5</v>
      </c>
      <c r="C106" s="249" t="s">
        <v>42</v>
      </c>
      <c r="D106" s="278">
        <f ca="1">IF(E106="","",(INDEX(OFFSET('GDP inflator'!$F$3,0,0,'GDP inflator'!$B$4,1),MATCH(I106,OFFSET('GDP inflator'!$D$3,0,0,'GDP inflator'!$B$4,1),0))*E106) )</f>
        <v>-3516.3179075034095</v>
      </c>
      <c r="E106" s="253">
        <v>-3207.88</v>
      </c>
      <c r="F106" s="249" t="s">
        <v>18</v>
      </c>
      <c r="G106" s="251" t="s">
        <v>191</v>
      </c>
      <c r="H106" s="249" t="s">
        <v>131</v>
      </c>
      <c r="I106" s="249">
        <v>2015</v>
      </c>
      <c r="J106" s="279" t="s">
        <v>657</v>
      </c>
      <c r="K106" s="279"/>
      <c r="L106" s="355" t="s">
        <v>116</v>
      </c>
    </row>
    <row r="107" spans="1:12" ht="12.75">
      <c r="A107" s="278">
        <f>ROW()</f>
        <v>107</v>
      </c>
      <c r="B107" s="255" t="s">
        <v>5</v>
      </c>
      <c r="C107" s="249" t="s">
        <v>41</v>
      </c>
      <c r="D107" s="278">
        <f ca="1">IF(E107="","",(INDEX(OFFSET('GDP inflator'!$F$3,0,0,'GDP inflator'!$B$4,1),MATCH(I107,OFFSET('GDP inflator'!$D$3,0,0,'GDP inflator'!$B$4,1),0))*E107) )</f>
        <v>-2193.3524571361841</v>
      </c>
      <c r="E107" s="253">
        <v>-2000.9599999999998</v>
      </c>
      <c r="F107" s="249" t="s">
        <v>18</v>
      </c>
      <c r="G107" s="251" t="s">
        <v>191</v>
      </c>
      <c r="H107" s="249" t="s">
        <v>131</v>
      </c>
      <c r="I107" s="249">
        <v>2015</v>
      </c>
      <c r="J107" s="279" t="s">
        <v>657</v>
      </c>
      <c r="K107" s="279"/>
      <c r="L107" s="355" t="s">
        <v>116</v>
      </c>
    </row>
    <row r="108" spans="1:12" ht="12.75">
      <c r="A108" s="278">
        <f>ROW()</f>
        <v>108</v>
      </c>
      <c r="B108" s="249" t="s">
        <v>9</v>
      </c>
      <c r="C108" s="249" t="s">
        <v>40</v>
      </c>
      <c r="D108" s="278">
        <f ca="1">IF(E108="","",(INDEX(OFFSET('GDP inflator'!$F$3,0,0,'GDP inflator'!$B$4,1),MATCH(I108,OFFSET('GDP inflator'!$D$3,0,0,'GDP inflator'!$B$4,1),0))*E108) )</f>
        <v>-2649.3947349762898</v>
      </c>
      <c r="E108" s="253">
        <v>-2417</v>
      </c>
      <c r="F108" s="249" t="s">
        <v>18</v>
      </c>
      <c r="G108" s="251" t="s">
        <v>191</v>
      </c>
      <c r="H108" s="249" t="s">
        <v>131</v>
      </c>
      <c r="I108" s="249">
        <v>2015</v>
      </c>
      <c r="J108" s="279" t="s">
        <v>657</v>
      </c>
      <c r="K108" s="279"/>
      <c r="L108" s="355" t="s">
        <v>116</v>
      </c>
    </row>
    <row r="109" spans="1:12" ht="12.75">
      <c r="A109" s="278">
        <f>ROW()</f>
        <v>109</v>
      </c>
      <c r="B109" s="249" t="s">
        <v>6</v>
      </c>
      <c r="C109" s="249" t="s">
        <v>109</v>
      </c>
      <c r="D109" s="278">
        <f ca="1">IF(E109="","",(INDEX(OFFSET('GDP inflator'!$F$3,0,0,'GDP inflator'!$B$4,1),MATCH(I109,OFFSET('GDP inflator'!$D$3,0,0,'GDP inflator'!$B$4,1),0))*E109) )</f>
        <v>-43.846003061254279</v>
      </c>
      <c r="E109" s="253">
        <v>-40</v>
      </c>
      <c r="F109" s="249" t="s">
        <v>19</v>
      </c>
      <c r="G109" s="251" t="s">
        <v>195</v>
      </c>
      <c r="H109" s="249" t="s">
        <v>198</v>
      </c>
      <c r="I109" s="249">
        <v>2015</v>
      </c>
      <c r="J109" s="279" t="s">
        <v>712</v>
      </c>
      <c r="K109" s="279"/>
      <c r="L109" s="355"/>
    </row>
    <row r="110" spans="1:12" ht="12.75">
      <c r="A110" s="278">
        <f>ROW()</f>
        <v>110</v>
      </c>
      <c r="B110" s="249" t="s">
        <v>6</v>
      </c>
      <c r="C110" s="249" t="s">
        <v>17</v>
      </c>
      <c r="D110" s="278">
        <f ca="1">IF(E110="","",(INDEX(OFFSET('GDP inflator'!$F$3,0,0,'GDP inflator'!$B$4,1),MATCH(I110,OFFSET('GDP inflator'!$D$3,0,0,'GDP inflator'!$B$4,1),0))*E110) )</f>
        <v>-761.82430318929312</v>
      </c>
      <c r="E110" s="253">
        <v>-695</v>
      </c>
      <c r="F110" s="249" t="s">
        <v>16</v>
      </c>
      <c r="G110" s="251" t="s">
        <v>191</v>
      </c>
      <c r="H110" s="249" t="s">
        <v>6</v>
      </c>
      <c r="I110" s="249">
        <v>2015</v>
      </c>
      <c r="J110" s="279" t="s">
        <v>653</v>
      </c>
      <c r="K110" s="279"/>
      <c r="L110" s="355" t="s">
        <v>332</v>
      </c>
    </row>
    <row r="111" spans="1:12" ht="12.75">
      <c r="A111" s="278">
        <f>ROW()</f>
        <v>111</v>
      </c>
      <c r="B111" s="249" t="s">
        <v>6</v>
      </c>
      <c r="C111" s="249" t="s">
        <v>331</v>
      </c>
      <c r="D111" s="278">
        <f ca="1">IF(E111="","",(INDEX(OFFSET('GDP inflator'!$F$3,0,0,'GDP inflator'!$B$4,1),MATCH(I111,OFFSET('GDP inflator'!$D$3,0,0,'GDP inflator'!$B$4,1),0))*E111) )</f>
        <v>-328.84502295940712</v>
      </c>
      <c r="E111" s="253">
        <v>-300</v>
      </c>
      <c r="F111" s="249" t="s">
        <v>19</v>
      </c>
      <c r="G111" s="251" t="s">
        <v>191</v>
      </c>
      <c r="H111" s="249" t="s">
        <v>6</v>
      </c>
      <c r="I111" s="249">
        <v>2015</v>
      </c>
      <c r="J111" s="279" t="s">
        <v>713</v>
      </c>
      <c r="K111" s="279"/>
      <c r="L111" s="355"/>
    </row>
    <row r="112" spans="1:12" ht="12.75">
      <c r="A112" s="278">
        <f>ROW()</f>
        <v>112</v>
      </c>
      <c r="B112" s="249" t="s">
        <v>10</v>
      </c>
      <c r="C112" s="249" t="s">
        <v>72</v>
      </c>
      <c r="D112" s="278">
        <f ca="1">IF(E112="","",(INDEX(OFFSET('GDP inflator'!$F$3,0,0,'GDP inflator'!$B$4,1),MATCH(I112,OFFSET('GDP inflator'!$D$3,0,0,'GDP inflator'!$B$4,1),0))*E112) )</f>
        <v>-17047.797837877188</v>
      </c>
      <c r="E112" s="253">
        <v>-8910</v>
      </c>
      <c r="F112" s="251" t="s">
        <v>16</v>
      </c>
      <c r="G112" s="251" t="s">
        <v>191</v>
      </c>
      <c r="H112" s="249" t="s">
        <v>10</v>
      </c>
      <c r="I112" s="249">
        <v>2003</v>
      </c>
      <c r="J112" s="279" t="s">
        <v>63</v>
      </c>
      <c r="K112" s="279"/>
      <c r="L112" s="355"/>
    </row>
    <row r="113" spans="1:12" ht="12.75">
      <c r="A113" s="278">
        <f>ROW()</f>
        <v>113</v>
      </c>
      <c r="B113" s="249" t="s">
        <v>10</v>
      </c>
      <c r="C113" s="249" t="s">
        <v>71</v>
      </c>
      <c r="D113" s="278">
        <f ca="1">IF(E113="","",(INDEX(OFFSET('GDP inflator'!$F$3,0,0,'GDP inflator'!$B$4,1),MATCH(I113,OFFSET('GDP inflator'!$D$3,0,0,'GDP inflator'!$B$4,1),0))*E113) )</f>
        <v>-138008.71583008772</v>
      </c>
      <c r="E113" s="253">
        <v>-72130</v>
      </c>
      <c r="F113" s="249" t="s">
        <v>16</v>
      </c>
      <c r="G113" s="251" t="s">
        <v>191</v>
      </c>
      <c r="H113" s="249" t="s">
        <v>10</v>
      </c>
      <c r="I113" s="249">
        <v>2003</v>
      </c>
      <c r="J113" s="279" t="s">
        <v>63</v>
      </c>
      <c r="K113" s="279"/>
      <c r="L113" s="355"/>
    </row>
    <row r="114" spans="1:12" ht="12.75">
      <c r="A114" s="278">
        <f>ROW()</f>
        <v>114</v>
      </c>
      <c r="B114" s="249" t="s">
        <v>10</v>
      </c>
      <c r="C114" s="249" t="s">
        <v>70</v>
      </c>
      <c r="D114" s="278">
        <f ca="1">IF(E114="","",(INDEX(OFFSET('GDP inflator'!$F$3,0,0,'GDP inflator'!$B$4,1),MATCH(I114,OFFSET('GDP inflator'!$D$3,0,0,'GDP inflator'!$B$4,1),0))*E114) )</f>
        <v>-44197.994394496411</v>
      </c>
      <c r="E114" s="253">
        <v>-23100</v>
      </c>
      <c r="F114" s="249" t="s">
        <v>16</v>
      </c>
      <c r="G114" s="251" t="s">
        <v>191</v>
      </c>
      <c r="H114" s="249" t="s">
        <v>10</v>
      </c>
      <c r="I114" s="249">
        <v>2003</v>
      </c>
      <c r="J114" s="279" t="s">
        <v>63</v>
      </c>
      <c r="K114" s="279"/>
      <c r="L114" s="355"/>
    </row>
    <row r="115" spans="1:12" ht="12.75">
      <c r="A115" s="278">
        <f>ROW()</f>
        <v>115</v>
      </c>
      <c r="B115" s="249" t="s">
        <v>10</v>
      </c>
      <c r="C115" s="249" t="s">
        <v>69</v>
      </c>
      <c r="D115" s="278">
        <f ca="1">IF(E115="","",(INDEX(OFFSET('GDP inflator'!$F$3,0,0,'GDP inflator'!$B$4,1),MATCH(I115,OFFSET('GDP inflator'!$D$3,0,0,'GDP inflator'!$B$4,1),0))*E115) )</f>
        <v>-13508.131620136133</v>
      </c>
      <c r="E115" s="253">
        <v>-7060</v>
      </c>
      <c r="F115" s="249" t="s">
        <v>16</v>
      </c>
      <c r="G115" s="251" t="s">
        <v>191</v>
      </c>
      <c r="H115" s="249" t="s">
        <v>10</v>
      </c>
      <c r="I115" s="249">
        <v>2003</v>
      </c>
      <c r="J115" s="279" t="s">
        <v>63</v>
      </c>
      <c r="K115" s="279"/>
      <c r="L115" s="355"/>
    </row>
    <row r="116" spans="1:12" ht="12.75">
      <c r="A116" s="278">
        <f>ROW()</f>
        <v>116</v>
      </c>
      <c r="B116" s="249" t="s">
        <v>10</v>
      </c>
      <c r="C116" s="249" t="s">
        <v>68</v>
      </c>
      <c r="D116" s="278">
        <f ca="1">IF(E116="","",(INDEX(OFFSET('GDP inflator'!$F$3,0,0,'GDP inflator'!$B$4,1),MATCH(I116,OFFSET('GDP inflator'!$D$3,0,0,'GDP inflator'!$B$4,1),0))*E116) )</f>
        <v>-2487.3330178720926</v>
      </c>
      <c r="E116" s="253">
        <v>-1300</v>
      </c>
      <c r="F116" s="249" t="s">
        <v>16</v>
      </c>
      <c r="G116" s="251" t="s">
        <v>191</v>
      </c>
      <c r="H116" s="249" t="s">
        <v>10</v>
      </c>
      <c r="I116" s="249">
        <v>2003</v>
      </c>
      <c r="J116" s="279" t="s">
        <v>63</v>
      </c>
      <c r="K116" s="279"/>
      <c r="L116" s="355"/>
    </row>
    <row r="117" spans="1:12" ht="12.75">
      <c r="A117" s="278">
        <f>ROW()</f>
        <v>117</v>
      </c>
      <c r="B117" s="249" t="s">
        <v>10</v>
      </c>
      <c r="C117" s="249" t="s">
        <v>67</v>
      </c>
      <c r="D117" s="278">
        <f ca="1">IF(E117="","",(INDEX(OFFSET('GDP inflator'!$F$3,0,0,'GDP inflator'!$B$4,1),MATCH(I117,OFFSET('GDP inflator'!$D$3,0,0,'GDP inflator'!$B$4,1),0))*E117) )</f>
        <v>-4132.7994758490149</v>
      </c>
      <c r="E117" s="253">
        <v>-2160</v>
      </c>
      <c r="F117" s="249" t="s">
        <v>16</v>
      </c>
      <c r="G117" s="251" t="s">
        <v>191</v>
      </c>
      <c r="H117" s="249" t="s">
        <v>10</v>
      </c>
      <c r="I117" s="249">
        <v>2003</v>
      </c>
      <c r="J117" s="279" t="s">
        <v>63</v>
      </c>
      <c r="K117" s="279"/>
      <c r="L117" s="355"/>
    </row>
    <row r="118" spans="1:12" ht="12.75">
      <c r="A118" s="278">
        <f>ROW()</f>
        <v>118</v>
      </c>
      <c r="B118" s="249" t="s">
        <v>10</v>
      </c>
      <c r="C118" s="249" t="s">
        <v>66</v>
      </c>
      <c r="D118" s="278">
        <f ca="1">IF(E118="","",(INDEX(OFFSET('GDP inflator'!$F$3,0,0,'GDP inflator'!$B$4,1),MATCH(I118,OFFSET('GDP inflator'!$D$3,0,0,'GDP inflator'!$B$4,1),0))*E118) )</f>
        <v>-31856.995959669493</v>
      </c>
      <c r="E118" s="253">
        <v>-16650</v>
      </c>
      <c r="F118" s="249" t="s">
        <v>16</v>
      </c>
      <c r="G118" s="251" t="s">
        <v>191</v>
      </c>
      <c r="H118" s="249" t="s">
        <v>10</v>
      </c>
      <c r="I118" s="249">
        <v>2003</v>
      </c>
      <c r="J118" s="279" t="s">
        <v>63</v>
      </c>
      <c r="K118" s="279"/>
      <c r="L118" s="355"/>
    </row>
    <row r="119" spans="1:12" ht="12.75">
      <c r="A119" s="278">
        <f>ROW()</f>
        <v>119</v>
      </c>
      <c r="B119" s="255" t="s">
        <v>10</v>
      </c>
      <c r="C119" s="255" t="s">
        <v>65</v>
      </c>
      <c r="D119" s="278">
        <f ca="1">IF(E119="","",(INDEX(OFFSET('GDP inflator'!$F$3,0,0,'GDP inflator'!$B$4,1),MATCH(I119,OFFSET('GDP inflator'!$D$3,0,0,'GDP inflator'!$B$4,1),0))*E119) )</f>
        <v>-11059.065264077457</v>
      </c>
      <c r="E119" s="253">
        <v>-5780</v>
      </c>
      <c r="F119" s="249" t="s">
        <v>16</v>
      </c>
      <c r="G119" s="251" t="s">
        <v>191</v>
      </c>
      <c r="H119" s="249" t="s">
        <v>10</v>
      </c>
      <c r="I119" s="249">
        <v>2003</v>
      </c>
      <c r="J119" s="279" t="s">
        <v>63</v>
      </c>
      <c r="K119" s="279"/>
      <c r="L119" s="355"/>
    </row>
    <row r="120" spans="1:12" ht="12.75">
      <c r="A120" s="278">
        <f>ROW()</f>
        <v>120</v>
      </c>
      <c r="B120" s="255" t="s">
        <v>10</v>
      </c>
      <c r="C120" s="255" t="s">
        <v>64</v>
      </c>
      <c r="D120" s="278">
        <f ca="1">IF(E120="","",(INDEX(OFFSET('GDP inflator'!$F$3,0,0,'GDP inflator'!$B$4,1),MATCH(I120,OFFSET('GDP inflator'!$D$3,0,0,'GDP inflator'!$B$4,1),0))*E120) )</f>
        <v>-59715.125759836927</v>
      </c>
      <c r="E120" s="253">
        <v>-31210</v>
      </c>
      <c r="F120" s="249" t="s">
        <v>16</v>
      </c>
      <c r="G120" s="251" t="s">
        <v>191</v>
      </c>
      <c r="H120" s="249" t="s">
        <v>10</v>
      </c>
      <c r="I120" s="249">
        <v>2003</v>
      </c>
      <c r="J120" s="279" t="s">
        <v>63</v>
      </c>
      <c r="K120" s="279"/>
      <c r="L120" s="355"/>
    </row>
    <row r="121" spans="1:12" ht="12.75">
      <c r="A121" s="278">
        <f>ROW()</f>
        <v>121</v>
      </c>
      <c r="B121" s="255" t="s">
        <v>10</v>
      </c>
      <c r="C121" s="255" t="s">
        <v>393</v>
      </c>
      <c r="D121" s="278">
        <f ca="1">IF(E121="","",(INDEX(OFFSET('GDP inflator'!$F$3,0,0,'GDP inflator'!$B$4,1),MATCH(I121,OFFSET('GDP inflator'!$D$3,0,0,'GDP inflator'!$B$4,1),0))*E121) )</f>
        <v>-4285.8661231026826</v>
      </c>
      <c r="E121" s="253">
        <v>-2240</v>
      </c>
      <c r="F121" s="249" t="s">
        <v>16</v>
      </c>
      <c r="G121" s="251" t="s">
        <v>191</v>
      </c>
      <c r="H121" s="249" t="s">
        <v>10</v>
      </c>
      <c r="I121" s="249">
        <v>2003</v>
      </c>
      <c r="J121" s="279" t="s">
        <v>63</v>
      </c>
      <c r="K121" s="279"/>
      <c r="L121" s="355"/>
    </row>
    <row r="122" spans="1:12" ht="12.75">
      <c r="A122" s="278">
        <f>ROW()</f>
        <v>122</v>
      </c>
      <c r="B122" s="249" t="s">
        <v>10</v>
      </c>
      <c r="C122" s="249" t="s">
        <v>21</v>
      </c>
      <c r="D122" s="278">
        <f ca="1">IF(E122="","",(INDEX(OFFSET('GDP inflator'!$F$3,0,0,'GDP inflator'!$B$4,1),MATCH(I122,OFFSET('GDP inflator'!$D$3,0,0,'GDP inflator'!$B$4,1),0))*E122) )</f>
        <v>-89.884306275571277</v>
      </c>
      <c r="E122" s="253">
        <v>-82</v>
      </c>
      <c r="F122" s="249" t="s">
        <v>20</v>
      </c>
      <c r="G122" s="251" t="s">
        <v>191</v>
      </c>
      <c r="H122" s="249" t="s">
        <v>133</v>
      </c>
      <c r="I122" s="249">
        <v>2015</v>
      </c>
      <c r="J122" s="279" t="s">
        <v>409</v>
      </c>
      <c r="K122" s="279" t="s">
        <v>114</v>
      </c>
      <c r="L122" s="355"/>
    </row>
    <row r="123" spans="1:12" ht="12.75">
      <c r="A123" s="278">
        <f>ROW()</f>
        <v>123</v>
      </c>
      <c r="B123" s="249" t="s">
        <v>10</v>
      </c>
      <c r="C123" s="249" t="s">
        <v>146</v>
      </c>
      <c r="D123" s="278">
        <f ca="1">IF(E123="","",(INDEX(OFFSET('GDP inflator'!$F$3,0,0,'GDP inflator'!$B$4,1),MATCH(I123,OFFSET('GDP inflator'!$D$3,0,0,'GDP inflator'!$B$4,1),0))*E123) )</f>
        <v>-11656.272782503036</v>
      </c>
      <c r="E123" s="253">
        <v>-9417</v>
      </c>
      <c r="F123" s="255" t="s">
        <v>18</v>
      </c>
      <c r="G123" s="251" t="s">
        <v>191</v>
      </c>
      <c r="H123" s="249" t="s">
        <v>127</v>
      </c>
      <c r="I123" s="255">
        <v>2012</v>
      </c>
      <c r="J123" s="279" t="s">
        <v>714</v>
      </c>
      <c r="K123" s="279"/>
      <c r="L123" s="355"/>
    </row>
    <row r="124" spans="1:12" ht="12.75">
      <c r="A124" s="278">
        <f>ROW()</f>
        <v>124</v>
      </c>
      <c r="B124" s="249" t="s">
        <v>10</v>
      </c>
      <c r="C124" s="249" t="s">
        <v>148</v>
      </c>
      <c r="D124" s="278">
        <f ca="1">IF(E124="","",(INDEX(OFFSET('GDP inflator'!$F$3,0,0,'GDP inflator'!$B$4,1),MATCH(I124,OFFSET('GDP inflator'!$D$3,0,0,'GDP inflator'!$B$4,1),0))*E124) )</f>
        <v>-65515.768968000441</v>
      </c>
      <c r="E124" s="253">
        <v>-27000</v>
      </c>
      <c r="F124" s="255" t="s">
        <v>16</v>
      </c>
      <c r="G124" s="249" t="s">
        <v>191</v>
      </c>
      <c r="H124" s="249" t="s">
        <v>10</v>
      </c>
      <c r="I124" s="255">
        <v>1999</v>
      </c>
      <c r="J124" s="279" t="s">
        <v>715</v>
      </c>
      <c r="K124" s="279"/>
      <c r="L124" s="355"/>
    </row>
    <row r="125" spans="1:12" ht="12.75">
      <c r="A125" s="278">
        <f>ROW()</f>
        <v>125</v>
      </c>
      <c r="B125" s="249" t="s">
        <v>10</v>
      </c>
      <c r="C125" s="249" t="s">
        <v>147</v>
      </c>
      <c r="D125" s="278">
        <f ca="1">IF(E125="","",(INDEX(OFFSET('GDP inflator'!$F$3,0,0,'GDP inflator'!$B$4,1),MATCH(I125,OFFSET('GDP inflator'!$D$3,0,0,'GDP inflator'!$B$4,1),0))*E125) )</f>
        <v>-2669.1609579555734</v>
      </c>
      <c r="E125" s="253">
        <v>-1100</v>
      </c>
      <c r="F125" s="255" t="s">
        <v>16</v>
      </c>
      <c r="G125" s="249" t="s">
        <v>191</v>
      </c>
      <c r="H125" s="249" t="s">
        <v>10</v>
      </c>
      <c r="I125" s="255">
        <v>1999</v>
      </c>
      <c r="J125" s="279" t="s">
        <v>715</v>
      </c>
      <c r="K125" s="279"/>
      <c r="L125" s="355"/>
    </row>
    <row r="126" spans="1:12" ht="12.75">
      <c r="A126" s="278">
        <f>ROW()</f>
        <v>126</v>
      </c>
      <c r="B126" s="249" t="s">
        <v>6</v>
      </c>
      <c r="C126" s="249" t="s">
        <v>323</v>
      </c>
      <c r="D126" s="278">
        <f ca="1">IF(E126="","",(INDEX(OFFSET('GDP inflator'!$F$3,0,0,'GDP inflator'!$B$4,1),MATCH(I126,OFFSET('GDP inflator'!$D$3,0,0,'GDP inflator'!$B$4,1),0))*E126) )</f>
        <v>40082.188120696308</v>
      </c>
      <c r="E126" s="253">
        <v>35714.285714285717</v>
      </c>
      <c r="F126" s="249" t="s">
        <v>18</v>
      </c>
      <c r="G126" s="249" t="s">
        <v>195</v>
      </c>
      <c r="H126" s="249" t="s">
        <v>198</v>
      </c>
      <c r="I126" s="249">
        <v>2014</v>
      </c>
      <c r="J126" s="279" t="s">
        <v>716</v>
      </c>
      <c r="K126" s="279"/>
      <c r="L126" s="355"/>
    </row>
    <row r="127" spans="1:12" ht="12.75">
      <c r="A127" s="278">
        <f>ROW()</f>
        <v>127</v>
      </c>
      <c r="B127" s="249" t="s">
        <v>6</v>
      </c>
      <c r="C127" s="249" t="s">
        <v>324</v>
      </c>
      <c r="D127" s="278">
        <f ca="1">IF(E127="","",(INDEX(OFFSET('GDP inflator'!$F$3,0,0,'GDP inflator'!$B$4,1),MATCH(I127,OFFSET('GDP inflator'!$D$3,0,0,'GDP inflator'!$B$4,1),0))*E127) )</f>
        <v>4433090.0061490117</v>
      </c>
      <c r="E127" s="253">
        <v>3950000</v>
      </c>
      <c r="F127" s="249" t="s">
        <v>16</v>
      </c>
      <c r="G127" s="249" t="s">
        <v>195</v>
      </c>
      <c r="H127" s="249" t="s">
        <v>198</v>
      </c>
      <c r="I127" s="249">
        <v>2014</v>
      </c>
      <c r="J127" s="279" t="s">
        <v>717</v>
      </c>
      <c r="K127" s="279"/>
      <c r="L127" s="355"/>
    </row>
    <row r="128" spans="1:12" ht="12.75">
      <c r="A128" s="278">
        <f>ROW()</f>
        <v>128</v>
      </c>
      <c r="B128" s="249" t="s">
        <v>6</v>
      </c>
      <c r="C128" s="249" t="s">
        <v>733</v>
      </c>
      <c r="D128" s="278">
        <v>-6310.5766537276395</v>
      </c>
      <c r="E128" s="253">
        <v>-6000</v>
      </c>
      <c r="F128" s="249" t="s">
        <v>585</v>
      </c>
      <c r="G128" s="249" t="s">
        <v>191</v>
      </c>
      <c r="H128" s="249" t="s">
        <v>6</v>
      </c>
      <c r="I128" s="249">
        <v>2016</v>
      </c>
      <c r="J128" s="279"/>
      <c r="K128" s="279"/>
      <c r="L128" s="355"/>
    </row>
    <row r="129" spans="1:12" ht="12.75">
      <c r="A129" s="278">
        <f>ROW()</f>
        <v>129</v>
      </c>
      <c r="B129" s="249" t="s">
        <v>6</v>
      </c>
      <c r="C129" s="249" t="s">
        <v>734</v>
      </c>
      <c r="D129" s="278">
        <v>1500</v>
      </c>
      <c r="E129" s="253">
        <v>1500</v>
      </c>
      <c r="F129" s="249" t="s">
        <v>585</v>
      </c>
      <c r="G129" s="249" t="s">
        <v>195</v>
      </c>
      <c r="H129" s="249" t="s">
        <v>198</v>
      </c>
      <c r="I129" s="249">
        <v>2016</v>
      </c>
      <c r="J129" s="279" t="s">
        <v>735</v>
      </c>
      <c r="K129" s="279"/>
      <c r="L129" s="355" t="s">
        <v>736</v>
      </c>
    </row>
    <row r="130" spans="1:12" ht="12.75">
      <c r="A130" s="278">
        <f>ROW()</f>
        <v>130</v>
      </c>
      <c r="B130" s="249" t="s">
        <v>6</v>
      </c>
      <c r="C130" s="249" t="s">
        <v>737</v>
      </c>
      <c r="D130" s="278">
        <v>-6000</v>
      </c>
      <c r="E130" s="253">
        <v>-6000</v>
      </c>
      <c r="F130" s="249" t="s">
        <v>585</v>
      </c>
      <c r="G130" s="249" t="s">
        <v>191</v>
      </c>
      <c r="H130" s="249" t="s">
        <v>6</v>
      </c>
      <c r="I130" s="249">
        <v>2016</v>
      </c>
      <c r="J130" s="279"/>
      <c r="K130" s="279"/>
      <c r="L130" s="355"/>
    </row>
    <row r="131" spans="1:12" ht="12.75">
      <c r="A131" s="278">
        <f>ROW()</f>
        <v>131</v>
      </c>
      <c r="B131" s="249"/>
      <c r="C131" s="249"/>
      <c r="D131" s="278"/>
      <c r="E131" s="253"/>
      <c r="F131" s="249"/>
      <c r="G131" s="249"/>
      <c r="H131" s="249"/>
      <c r="I131" s="249"/>
      <c r="J131" s="279"/>
      <c r="K131" s="279"/>
      <c r="L131" s="355"/>
    </row>
    <row r="132" spans="1:12" ht="12.75">
      <c r="A132" s="278">
        <f>ROW()</f>
        <v>132</v>
      </c>
      <c r="B132" s="249"/>
      <c r="C132" s="249"/>
      <c r="D132" s="278"/>
      <c r="E132" s="253"/>
      <c r="F132" s="249"/>
      <c r="G132" s="249"/>
      <c r="H132" s="249"/>
      <c r="I132" s="249"/>
      <c r="J132" s="279"/>
      <c r="K132" s="279"/>
      <c r="L132" s="355"/>
    </row>
    <row r="133" spans="1:12" ht="12.75">
      <c r="A133" s="278">
        <f>ROW()</f>
        <v>133</v>
      </c>
      <c r="B133" s="249"/>
      <c r="C133" s="249"/>
      <c r="D133" s="278"/>
      <c r="E133" s="253"/>
      <c r="F133" s="249"/>
      <c r="G133" s="249"/>
      <c r="H133" s="249"/>
      <c r="I133" s="249"/>
      <c r="J133" s="279"/>
      <c r="K133" s="279"/>
      <c r="L133" s="355"/>
    </row>
    <row r="134" spans="1:12" ht="12.75">
      <c r="A134" s="278">
        <f>ROW()</f>
        <v>134</v>
      </c>
      <c r="B134" s="249"/>
      <c r="C134" s="249"/>
      <c r="D134" s="278"/>
      <c r="E134" s="253"/>
      <c r="F134" s="249"/>
      <c r="G134" s="249"/>
      <c r="H134" s="249"/>
      <c r="I134" s="249"/>
      <c r="J134" s="279"/>
      <c r="K134" s="279"/>
      <c r="L134" s="355"/>
    </row>
    <row r="135" spans="1:12" ht="12.75">
      <c r="A135" s="278">
        <f>ROW()</f>
        <v>135</v>
      </c>
      <c r="B135" s="249"/>
      <c r="C135" s="249"/>
      <c r="D135" s="278"/>
      <c r="E135" s="253"/>
      <c r="F135" s="249"/>
      <c r="G135" s="249"/>
      <c r="H135" s="249"/>
      <c r="I135" s="249"/>
      <c r="J135" s="279"/>
      <c r="K135" s="279"/>
      <c r="L135" s="355"/>
    </row>
    <row r="136" spans="1:12" ht="12.75">
      <c r="A136" s="278">
        <f>ROW()</f>
        <v>136</v>
      </c>
      <c r="B136" s="249"/>
      <c r="C136" s="249"/>
      <c r="D136" s="278"/>
      <c r="E136" s="253"/>
      <c r="F136" s="249"/>
      <c r="G136" s="249"/>
      <c r="H136" s="249"/>
      <c r="I136" s="249"/>
      <c r="J136" s="279"/>
      <c r="K136" s="279"/>
      <c r="L136" s="355"/>
    </row>
    <row r="137" spans="1:12" ht="12.75">
      <c r="A137" s="278">
        <f>ROW()</f>
        <v>137</v>
      </c>
      <c r="B137" s="249"/>
      <c r="C137" s="249"/>
      <c r="D137" s="278"/>
      <c r="E137" s="253"/>
      <c r="F137" s="249"/>
      <c r="G137" s="249"/>
      <c r="H137" s="249"/>
      <c r="I137" s="249"/>
      <c r="J137" s="279"/>
      <c r="K137" s="279"/>
      <c r="L137" s="355"/>
    </row>
    <row r="138" spans="1:12" ht="12.75">
      <c r="A138" s="278">
        <f>ROW()</f>
        <v>138</v>
      </c>
      <c r="B138" s="249"/>
      <c r="C138" s="249"/>
      <c r="D138" s="278"/>
      <c r="E138" s="253"/>
      <c r="F138" s="249"/>
      <c r="G138" s="249"/>
      <c r="H138" s="249"/>
      <c r="I138" s="249"/>
      <c r="J138" s="279"/>
      <c r="K138" s="279"/>
      <c r="L138" s="355"/>
    </row>
    <row r="139" spans="1:12" ht="12.75">
      <c r="A139" s="278">
        <f>ROW()</f>
        <v>139</v>
      </c>
      <c r="B139" s="249"/>
      <c r="C139" s="249"/>
      <c r="D139" s="278"/>
      <c r="E139" s="253"/>
      <c r="F139" s="249"/>
      <c r="G139" s="249"/>
      <c r="H139" s="249"/>
      <c r="I139" s="249"/>
      <c r="J139" s="279"/>
      <c r="K139" s="279"/>
      <c r="L139" s="355"/>
    </row>
    <row r="140" spans="1:12" ht="12.75">
      <c r="A140" s="278">
        <f>ROW()</f>
        <v>140</v>
      </c>
      <c r="B140" s="249"/>
      <c r="C140" s="249"/>
      <c r="D140" s="278"/>
      <c r="E140" s="253"/>
      <c r="F140" s="249"/>
      <c r="G140" s="249"/>
      <c r="H140" s="249"/>
      <c r="I140" s="249"/>
      <c r="J140" s="279"/>
      <c r="K140" s="279"/>
      <c r="L140" s="355"/>
    </row>
    <row r="141" spans="1:12" ht="12.75">
      <c r="A141" s="278">
        <f>ROW()</f>
        <v>141</v>
      </c>
      <c r="B141" s="249"/>
      <c r="C141" s="249"/>
      <c r="D141" s="278"/>
      <c r="E141" s="253"/>
      <c r="F141" s="249"/>
      <c r="G141" s="249"/>
      <c r="H141" s="249"/>
      <c r="I141" s="249"/>
      <c r="J141" s="279"/>
      <c r="K141" s="279"/>
      <c r="L141" s="355"/>
    </row>
    <row r="142" spans="1:12" ht="12.75">
      <c r="A142" s="278">
        <f>ROW()</f>
        <v>142</v>
      </c>
      <c r="B142" s="249"/>
      <c r="C142" s="249"/>
      <c r="D142" s="278"/>
      <c r="E142" s="253"/>
      <c r="F142" s="249"/>
      <c r="G142" s="249"/>
      <c r="H142" s="249"/>
      <c r="I142" s="249"/>
      <c r="J142" s="279"/>
      <c r="K142" s="279"/>
      <c r="L142" s="355"/>
    </row>
    <row r="143" spans="1:12" ht="12.75">
      <c r="A143" s="278">
        <f>ROW()</f>
        <v>143</v>
      </c>
      <c r="B143" s="249"/>
      <c r="C143" s="249"/>
      <c r="D143" s="278"/>
      <c r="E143" s="253"/>
      <c r="F143" s="249"/>
      <c r="G143" s="249"/>
      <c r="H143" s="249"/>
      <c r="I143" s="249"/>
      <c r="J143" s="279"/>
      <c r="K143" s="279"/>
      <c r="L143" s="355"/>
    </row>
    <row r="144" spans="1:12" ht="12.75">
      <c r="A144" s="278">
        <f>ROW()</f>
        <v>144</v>
      </c>
      <c r="B144" s="249"/>
      <c r="C144" s="249"/>
      <c r="D144" s="278"/>
      <c r="E144" s="253"/>
      <c r="F144" s="249"/>
      <c r="G144" s="249"/>
      <c r="H144" s="249"/>
      <c r="I144" s="249"/>
      <c r="J144" s="279"/>
      <c r="K144" s="279"/>
      <c r="L144" s="355"/>
    </row>
    <row r="145" spans="1:12" ht="12.75">
      <c r="A145" s="278">
        <f>ROW()</f>
        <v>145</v>
      </c>
      <c r="B145" s="249"/>
      <c r="C145" s="249"/>
      <c r="D145" s="278" t="str">
        <f ca="1">IF(E145="","",(INDEX(OFFSET('GDP inflator'!$F$3,0,0,'GDP inflator'!$B$4,1),MATCH(I145,OFFSET('GDP inflator'!$D$3,0,0,'GDP inflator'!$B$4,1),0))*E145) )</f>
        <v/>
      </c>
      <c r="E145" s="250"/>
      <c r="F145" s="249"/>
      <c r="G145" s="249"/>
      <c r="H145" s="249"/>
      <c r="I145" s="249"/>
      <c r="J145" s="279"/>
      <c r="K145" s="279"/>
      <c r="L145" s="355"/>
    </row>
    <row r="146" spans="1:12" ht="12.75">
      <c r="A146" s="278">
        <f>ROW()</f>
        <v>146</v>
      </c>
      <c r="B146" s="249"/>
      <c r="C146" s="249"/>
      <c r="D146" s="278" t="str">
        <f ca="1">IF(E146="","",(INDEX(OFFSET('GDP inflator'!$F$3,0,0,'GDP inflator'!$B$4,1),MATCH(I146,OFFSET('GDP inflator'!$D$3,0,0,'GDP inflator'!$B$4,1),0))*E146) )</f>
        <v/>
      </c>
      <c r="E146" s="250"/>
      <c r="F146" s="249"/>
      <c r="G146" s="249"/>
      <c r="H146" s="249"/>
      <c r="I146" s="249"/>
      <c r="J146" s="279"/>
      <c r="K146" s="279"/>
      <c r="L146" s="355"/>
    </row>
    <row r="147" spans="1:12" ht="12.75">
      <c r="A147" s="278">
        <f>ROW()</f>
        <v>147</v>
      </c>
      <c r="B147" s="249"/>
      <c r="C147" s="249"/>
      <c r="D147" s="278" t="str">
        <f ca="1">IF(E147="","",(INDEX(OFFSET('GDP inflator'!$F$3,0,0,'GDP inflator'!$B$4,1),MATCH(I147,OFFSET('GDP inflator'!$D$3,0,0,'GDP inflator'!$B$4,1),0))*E147) )</f>
        <v/>
      </c>
      <c r="E147" s="250"/>
      <c r="F147" s="249"/>
      <c r="G147" s="249"/>
      <c r="H147" s="249"/>
      <c r="I147" s="249"/>
      <c r="J147" s="279"/>
      <c r="K147" s="279"/>
      <c r="L147" s="355"/>
    </row>
    <row r="148" spans="1:12" ht="12.75">
      <c r="A148" s="278">
        <f>ROW()</f>
        <v>148</v>
      </c>
      <c r="B148" s="249"/>
      <c r="C148" s="249"/>
      <c r="D148" s="278" t="str">
        <f ca="1">IF(E148="","",(INDEX(OFFSET('GDP inflator'!$F$3,0,0,'GDP inflator'!$B$4,1),MATCH(I148,OFFSET('GDP inflator'!$D$3,0,0,'GDP inflator'!$B$4,1),0))*E148) )</f>
        <v/>
      </c>
      <c r="E148" s="250"/>
      <c r="F148" s="249"/>
      <c r="G148" s="249"/>
      <c r="H148" s="249"/>
      <c r="I148" s="249"/>
      <c r="J148" s="279"/>
      <c r="K148" s="279"/>
      <c r="L148" s="355"/>
    </row>
    <row r="149" spans="1:12" ht="12.75">
      <c r="A149" s="278">
        <f>ROW()</f>
        <v>149</v>
      </c>
      <c r="B149" s="249"/>
      <c r="C149" s="249"/>
      <c r="D149" s="278" t="str">
        <f ca="1">IF(E149="","",(INDEX(OFFSET('GDP inflator'!$F$3,0,0,'GDP inflator'!$B$4,1),MATCH(I149,OFFSET('GDP inflator'!$D$3,0,0,'GDP inflator'!$B$4,1),0))*E149) )</f>
        <v/>
      </c>
      <c r="E149" s="250"/>
      <c r="F149" s="249"/>
      <c r="G149" s="249"/>
      <c r="H149" s="249"/>
      <c r="I149" s="249"/>
      <c r="J149" s="279"/>
      <c r="K149" s="279"/>
      <c r="L149" s="355"/>
    </row>
    <row r="150" spans="1:12">
      <c r="B150" s="271" t="s">
        <v>142</v>
      </c>
      <c r="C150" s="268"/>
      <c r="E150" s="269"/>
      <c r="F150" s="268"/>
      <c r="G150" s="268"/>
      <c r="H150" s="268"/>
      <c r="I150" s="268"/>
      <c r="L150" s="353"/>
    </row>
    <row r="151" spans="1:12">
      <c r="B151" s="268"/>
      <c r="C151" s="268"/>
      <c r="E151" s="269"/>
      <c r="F151" s="268"/>
      <c r="G151" s="268"/>
      <c r="H151" s="268"/>
      <c r="I151" s="268"/>
      <c r="L151" s="353"/>
    </row>
    <row r="152" spans="1:12" hidden="1">
      <c r="B152" s="268"/>
      <c r="C152" s="268"/>
      <c r="E152" s="269"/>
      <c r="F152" s="268"/>
      <c r="G152" s="268"/>
      <c r="H152" s="268"/>
      <c r="I152" s="268"/>
      <c r="L152" s="353"/>
    </row>
    <row r="153" spans="1:12" s="270" customFormat="1" hidden="1">
      <c r="A153" s="260"/>
      <c r="K153" s="260"/>
    </row>
    <row r="154" spans="1:12" s="270" customFormat="1">
      <c r="A154" s="194"/>
      <c r="B154" s="194"/>
      <c r="C154" s="194"/>
      <c r="D154" s="194"/>
      <c r="E154" s="194"/>
      <c r="F154" s="194"/>
      <c r="G154" s="194"/>
      <c r="H154" s="194"/>
      <c r="I154" s="194"/>
      <c r="J154" s="194"/>
      <c r="K154" s="194"/>
      <c r="L154" s="354"/>
    </row>
    <row r="155" spans="1:12" s="270" customFormat="1">
      <c r="A155" s="194"/>
      <c r="B155" s="194"/>
      <c r="C155" s="194"/>
      <c r="D155" s="194"/>
      <c r="E155" s="194"/>
      <c r="F155" s="194"/>
      <c r="G155" s="194"/>
      <c r="H155" s="194"/>
      <c r="I155" s="194"/>
      <c r="J155" s="194"/>
      <c r="K155" s="194"/>
      <c r="L155" s="354"/>
    </row>
    <row r="156" spans="1:12" s="270" customFormat="1">
      <c r="A156" s="194"/>
      <c r="B156" s="194"/>
      <c r="C156" s="194"/>
      <c r="D156" s="194"/>
      <c r="E156" s="194"/>
      <c r="F156" s="194"/>
      <c r="G156" s="194"/>
      <c r="H156" s="194"/>
      <c r="I156" s="194"/>
      <c r="J156" s="194"/>
      <c r="K156" s="194"/>
      <c r="L156" s="354"/>
    </row>
    <row r="157" spans="1:12" s="270" customFormat="1">
      <c r="A157" s="194"/>
      <c r="B157" s="194"/>
      <c r="C157" s="194"/>
      <c r="D157" s="194"/>
      <c r="E157" s="194"/>
      <c r="F157" s="194"/>
      <c r="G157" s="194"/>
      <c r="H157" s="194"/>
      <c r="I157" s="194"/>
      <c r="J157" s="194"/>
      <c r="K157" s="194"/>
      <c r="L157" s="354"/>
    </row>
    <row r="158" spans="1:12" s="270" customFormat="1">
      <c r="A158" s="194"/>
      <c r="B158" s="194"/>
      <c r="C158" s="194"/>
      <c r="D158" s="194"/>
      <c r="E158" s="194"/>
      <c r="F158" s="194"/>
      <c r="G158" s="194"/>
      <c r="H158" s="194"/>
      <c r="I158" s="194"/>
      <c r="J158" s="194"/>
      <c r="K158" s="194"/>
      <c r="L158" s="354"/>
    </row>
    <row r="159" spans="1:12" s="270" customFormat="1">
      <c r="A159" s="194"/>
      <c r="B159" s="194"/>
      <c r="C159" s="194"/>
      <c r="D159" s="194"/>
      <c r="E159" s="194"/>
      <c r="F159" s="194"/>
      <c r="G159" s="194"/>
      <c r="H159" s="194"/>
      <c r="I159" s="194"/>
      <c r="J159" s="194"/>
      <c r="K159" s="194"/>
      <c r="L159" s="354"/>
    </row>
    <row r="160" spans="1:12" s="270" customFormat="1">
      <c r="A160" s="194"/>
      <c r="B160" s="194"/>
      <c r="C160" s="194"/>
      <c r="D160" s="194"/>
      <c r="E160" s="194"/>
      <c r="F160" s="194"/>
      <c r="G160" s="194"/>
      <c r="H160" s="194"/>
      <c r="I160" s="194"/>
      <c r="J160" s="194"/>
      <c r="K160" s="194"/>
      <c r="L160" s="354"/>
    </row>
    <row r="161" spans="1:12" s="270" customFormat="1">
      <c r="A161" s="194"/>
      <c r="B161" s="194"/>
      <c r="C161" s="194"/>
      <c r="D161" s="194"/>
      <c r="E161" s="194"/>
      <c r="F161" s="194"/>
      <c r="G161" s="194"/>
      <c r="H161" s="194"/>
      <c r="I161" s="194"/>
      <c r="J161" s="194"/>
      <c r="K161" s="194"/>
      <c r="L161" s="354"/>
    </row>
    <row r="162" spans="1:12" s="270" customFormat="1">
      <c r="A162" s="194"/>
      <c r="B162" s="194"/>
      <c r="C162" s="194"/>
      <c r="D162" s="194"/>
      <c r="E162" s="194"/>
      <c r="F162" s="194"/>
      <c r="G162" s="194"/>
      <c r="H162" s="194"/>
      <c r="I162" s="194"/>
      <c r="J162" s="194"/>
      <c r="K162" s="194"/>
      <c r="L162" s="354"/>
    </row>
    <row r="163" spans="1:12" s="270" customFormat="1">
      <c r="A163" s="194"/>
      <c r="B163" s="194"/>
      <c r="C163" s="194"/>
      <c r="D163" s="194"/>
      <c r="E163" s="194"/>
      <c r="F163" s="194"/>
      <c r="G163" s="194"/>
      <c r="H163" s="194"/>
      <c r="I163" s="194"/>
      <c r="J163" s="194"/>
      <c r="K163" s="194"/>
      <c r="L163" s="354"/>
    </row>
    <row r="164" spans="1:12" s="270" customFormat="1">
      <c r="A164" s="194"/>
      <c r="B164" s="194"/>
      <c r="C164" s="194"/>
      <c r="D164" s="194"/>
      <c r="E164" s="194"/>
      <c r="F164" s="194"/>
      <c r="G164" s="194"/>
      <c r="H164" s="194"/>
      <c r="I164" s="194"/>
      <c r="J164" s="194"/>
      <c r="K164" s="194"/>
      <c r="L164" s="354"/>
    </row>
    <row r="165" spans="1:12" hidden="1">
      <c r="A165" s="260"/>
      <c r="B165" s="273" t="s">
        <v>6</v>
      </c>
      <c r="C165" s="274" t="s">
        <v>718</v>
      </c>
      <c r="D165" s="269">
        <v>-307.12056309539747</v>
      </c>
      <c r="E165" s="275">
        <v>-300</v>
      </c>
      <c r="F165" s="274" t="s">
        <v>19</v>
      </c>
      <c r="G165" s="276" t="s">
        <v>191</v>
      </c>
      <c r="H165" s="274" t="s">
        <v>6</v>
      </c>
      <c r="I165" s="274">
        <v>2015</v>
      </c>
      <c r="J165" s="277" t="s">
        <v>713</v>
      </c>
      <c r="L165" s="353"/>
    </row>
    <row r="166" spans="1:12" hidden="1">
      <c r="B166" s="268"/>
      <c r="C166" s="268"/>
      <c r="E166" s="269"/>
      <c r="F166" s="268"/>
      <c r="G166" s="268"/>
      <c r="H166" s="268"/>
      <c r="I166" s="268"/>
      <c r="L166" s="353"/>
    </row>
    <row r="167" spans="1:12" hidden="1">
      <c r="B167" s="268"/>
      <c r="C167" s="268"/>
      <c r="E167" s="269"/>
      <c r="F167" s="268"/>
      <c r="G167" s="268"/>
      <c r="H167" s="268"/>
      <c r="I167" s="268"/>
      <c r="L167" s="353"/>
    </row>
    <row r="168" spans="1:12" hidden="1">
      <c r="B168" s="268"/>
      <c r="C168" s="268"/>
      <c r="E168" s="269"/>
      <c r="F168" s="268"/>
      <c r="G168" s="268"/>
      <c r="H168" s="268"/>
      <c r="I168" s="268"/>
      <c r="L168" s="353"/>
    </row>
    <row r="169" spans="1:12" hidden="1">
      <c r="B169" s="268"/>
      <c r="C169" s="268"/>
      <c r="E169" s="269"/>
      <c r="F169" s="268"/>
      <c r="G169" s="268"/>
      <c r="H169" s="268"/>
      <c r="I169" s="268"/>
      <c r="L169" s="353"/>
    </row>
    <row r="170" spans="1:12" hidden="1">
      <c r="B170" s="268"/>
      <c r="C170" s="268"/>
      <c r="E170" s="269"/>
      <c r="F170" s="268"/>
      <c r="G170" s="268"/>
      <c r="H170" s="268"/>
      <c r="I170" s="268"/>
      <c r="L170" s="353"/>
    </row>
    <row r="171" spans="1:12" hidden="1">
      <c r="B171" s="268"/>
      <c r="C171" s="268"/>
      <c r="E171" s="269"/>
      <c r="F171" s="268"/>
      <c r="G171" s="268"/>
      <c r="H171" s="268"/>
      <c r="I171" s="268"/>
      <c r="L171" s="353"/>
    </row>
    <row r="172" spans="1:12" hidden="1">
      <c r="B172" s="268"/>
      <c r="C172" s="268"/>
      <c r="E172" s="269"/>
      <c r="F172" s="268"/>
      <c r="G172" s="268"/>
      <c r="H172" s="268"/>
      <c r="I172" s="268"/>
      <c r="L172" s="353"/>
    </row>
    <row r="173" spans="1:12" hidden="1">
      <c r="B173" s="268"/>
      <c r="C173" s="268"/>
      <c r="E173" s="269"/>
      <c r="F173" s="268"/>
      <c r="G173" s="268"/>
      <c r="H173" s="268"/>
      <c r="I173" s="268"/>
      <c r="L173" s="353"/>
    </row>
    <row r="174" spans="1:12" hidden="1">
      <c r="B174" s="268"/>
      <c r="C174" s="268"/>
      <c r="E174" s="269"/>
      <c r="F174" s="268"/>
      <c r="G174" s="268"/>
      <c r="H174" s="268"/>
      <c r="I174" s="268"/>
      <c r="L174" s="353"/>
    </row>
    <row r="175" spans="1:12" hidden="1">
      <c r="B175" s="268"/>
      <c r="C175" s="268"/>
      <c r="E175" s="269"/>
      <c r="F175" s="268"/>
      <c r="G175" s="268"/>
      <c r="H175" s="268"/>
      <c r="I175" s="268"/>
      <c r="L175" s="353"/>
    </row>
    <row r="176" spans="1:12" hidden="1">
      <c r="B176" s="268"/>
      <c r="C176" s="268"/>
      <c r="E176" s="269"/>
      <c r="F176" s="268"/>
      <c r="G176" s="268"/>
      <c r="H176" s="268"/>
      <c r="I176" s="268"/>
      <c r="L176" s="353"/>
    </row>
    <row r="177" spans="2:12" hidden="1">
      <c r="B177" s="268"/>
      <c r="C177" s="268"/>
      <c r="E177" s="269"/>
      <c r="F177" s="268"/>
      <c r="G177" s="268"/>
      <c r="H177" s="268"/>
      <c r="I177" s="268"/>
      <c r="L177" s="353"/>
    </row>
    <row r="178" spans="2:12" ht="10.5" customHeight="1">
      <c r="B178" s="268"/>
      <c r="C178" s="268"/>
      <c r="E178" s="269"/>
      <c r="F178" s="268"/>
      <c r="G178" s="268"/>
      <c r="H178" s="268"/>
      <c r="I178" s="268"/>
      <c r="L178" s="353"/>
    </row>
    <row r="179" spans="2:12" ht="10.5" customHeight="1">
      <c r="B179" s="268"/>
      <c r="C179" s="268"/>
      <c r="E179" s="269"/>
      <c r="F179" s="268"/>
      <c r="G179" s="268"/>
      <c r="H179" s="268"/>
      <c r="I179" s="268"/>
      <c r="L179" s="353"/>
    </row>
    <row r="180" spans="2:12" ht="10.5" customHeight="1">
      <c r="B180" s="268"/>
      <c r="C180" s="268"/>
      <c r="E180" s="269"/>
      <c r="F180" s="268"/>
      <c r="G180" s="268"/>
      <c r="H180" s="268"/>
      <c r="I180" s="268"/>
      <c r="L180" s="353"/>
    </row>
    <row r="181" spans="2:12" ht="10.5" customHeight="1">
      <c r="B181" s="268"/>
      <c r="C181" s="268"/>
      <c r="E181" s="269"/>
      <c r="F181" s="268"/>
      <c r="G181" s="268"/>
      <c r="H181" s="268"/>
      <c r="I181" s="268"/>
      <c r="L181" s="353"/>
    </row>
    <row r="182" spans="2:12" ht="10.5" customHeight="1">
      <c r="B182" s="268"/>
      <c r="C182" s="268"/>
      <c r="E182" s="269"/>
      <c r="F182" s="268"/>
      <c r="G182" s="268"/>
      <c r="H182" s="268"/>
      <c r="I182" s="268"/>
      <c r="L182" s="353"/>
    </row>
    <row r="183" spans="2:12" ht="10.5" customHeight="1">
      <c r="B183" s="268"/>
      <c r="C183" s="268"/>
      <c r="E183" s="269"/>
      <c r="F183" s="268"/>
      <c r="G183" s="268"/>
      <c r="H183" s="268"/>
      <c r="I183" s="268"/>
      <c r="L183" s="353"/>
    </row>
    <row r="184" spans="2:12" ht="10.5" customHeight="1">
      <c r="B184" s="268"/>
      <c r="C184" s="268"/>
      <c r="E184" s="269"/>
      <c r="F184" s="268"/>
      <c r="G184" s="268"/>
      <c r="H184" s="268"/>
      <c r="I184" s="268"/>
      <c r="L184" s="353"/>
    </row>
    <row r="185" spans="2:12" ht="10.5" customHeight="1">
      <c r="B185" s="268"/>
      <c r="C185" s="268"/>
      <c r="E185" s="269"/>
      <c r="F185" s="268"/>
      <c r="G185" s="268"/>
      <c r="H185" s="268"/>
      <c r="I185" s="268"/>
      <c r="L185" s="353"/>
    </row>
    <row r="186" spans="2:12" ht="10.5" customHeight="1">
      <c r="B186" s="268"/>
      <c r="C186" s="268"/>
      <c r="E186" s="269"/>
      <c r="F186" s="268"/>
      <c r="G186" s="268"/>
      <c r="H186" s="268"/>
      <c r="I186" s="268"/>
      <c r="L186" s="353"/>
    </row>
    <row r="187" spans="2:12" ht="10.5" customHeight="1">
      <c r="B187" s="268"/>
      <c r="C187" s="268"/>
      <c r="E187" s="269"/>
      <c r="F187" s="268"/>
      <c r="G187" s="268"/>
      <c r="H187" s="268"/>
      <c r="I187" s="268"/>
      <c r="L187" s="353"/>
    </row>
    <row r="188" spans="2:12">
      <c r="B188" s="268"/>
      <c r="C188" s="268"/>
      <c r="E188" s="269"/>
      <c r="F188" s="268"/>
      <c r="G188" s="268"/>
      <c r="H188" s="268"/>
      <c r="I188" s="268"/>
      <c r="L188" s="353"/>
    </row>
    <row r="189" spans="2:12">
      <c r="B189" s="268"/>
      <c r="C189" s="268"/>
      <c r="E189" s="269"/>
      <c r="F189" s="268"/>
      <c r="G189" s="268"/>
      <c r="H189" s="268"/>
      <c r="I189" s="268"/>
      <c r="L189" s="353"/>
    </row>
    <row r="190" spans="2:12">
      <c r="B190" s="268"/>
      <c r="C190" s="268"/>
      <c r="E190" s="269"/>
      <c r="F190" s="268"/>
      <c r="G190" s="268"/>
      <c r="H190" s="268"/>
      <c r="I190" s="268"/>
      <c r="L190" s="353"/>
    </row>
    <row r="191" spans="2:12">
      <c r="B191" s="268"/>
      <c r="C191" s="268"/>
      <c r="E191" s="269"/>
      <c r="F191" s="268"/>
      <c r="G191" s="268"/>
      <c r="H191" s="268"/>
      <c r="I191" s="268"/>
      <c r="L191" s="353"/>
    </row>
    <row r="192" spans="2:12">
      <c r="B192" s="268"/>
      <c r="C192" s="268"/>
      <c r="E192" s="269"/>
      <c r="F192" s="268"/>
      <c r="G192" s="268"/>
      <c r="H192" s="268"/>
      <c r="I192" s="268"/>
      <c r="L192" s="353"/>
    </row>
    <row r="193" spans="2:12">
      <c r="B193" s="268"/>
      <c r="C193" s="268"/>
      <c r="E193" s="269"/>
      <c r="F193" s="268"/>
      <c r="G193" s="268"/>
      <c r="H193" s="268"/>
      <c r="I193" s="268"/>
      <c r="L193" s="353"/>
    </row>
    <row r="194" spans="2:12">
      <c r="B194" s="268"/>
      <c r="C194" s="268"/>
      <c r="E194" s="269"/>
      <c r="F194" s="268"/>
      <c r="G194" s="268"/>
      <c r="H194" s="268"/>
      <c r="I194" s="268"/>
      <c r="L194" s="353"/>
    </row>
    <row r="195" spans="2:12">
      <c r="B195" s="268"/>
      <c r="C195" s="268"/>
      <c r="E195" s="269"/>
      <c r="F195" s="268"/>
      <c r="G195" s="268"/>
      <c r="H195" s="268"/>
      <c r="I195" s="268"/>
      <c r="L195" s="353"/>
    </row>
    <row r="196" spans="2:12">
      <c r="B196" s="268"/>
      <c r="C196" s="268"/>
      <c r="E196" s="269"/>
      <c r="F196" s="268"/>
      <c r="G196" s="268"/>
      <c r="H196" s="268"/>
      <c r="I196" s="268"/>
      <c r="L196" s="353"/>
    </row>
    <row r="197" spans="2:12">
      <c r="B197" s="268"/>
      <c r="C197" s="268"/>
      <c r="E197" s="269"/>
      <c r="F197" s="268"/>
      <c r="G197" s="268"/>
      <c r="H197" s="268"/>
      <c r="I197" s="268"/>
      <c r="L197" s="353"/>
    </row>
    <row r="198" spans="2:12">
      <c r="B198" s="268"/>
      <c r="C198" s="268"/>
      <c r="E198" s="269"/>
      <c r="F198" s="268"/>
      <c r="G198" s="268"/>
      <c r="H198" s="268"/>
      <c r="I198" s="268"/>
      <c r="L198" s="353"/>
    </row>
    <row r="199" spans="2:12">
      <c r="B199" s="268"/>
      <c r="C199" s="268"/>
      <c r="E199" s="269"/>
      <c r="F199" s="268"/>
      <c r="G199" s="268"/>
      <c r="H199" s="268"/>
      <c r="I199" s="268"/>
      <c r="L199" s="353"/>
    </row>
    <row r="200" spans="2:12">
      <c r="B200" s="268"/>
      <c r="C200" s="268"/>
      <c r="E200" s="269"/>
      <c r="F200" s="268"/>
      <c r="G200" s="268"/>
      <c r="H200" s="268"/>
      <c r="I200" s="268"/>
      <c r="L200" s="353"/>
    </row>
    <row r="201" spans="2:12">
      <c r="B201" s="268"/>
      <c r="C201" s="268"/>
      <c r="E201" s="269"/>
      <c r="F201" s="268"/>
      <c r="G201" s="268"/>
      <c r="H201" s="268"/>
      <c r="I201" s="268"/>
      <c r="L201" s="353"/>
    </row>
    <row r="202" spans="2:12">
      <c r="B202" s="268"/>
      <c r="C202" s="268"/>
      <c r="E202" s="269"/>
      <c r="F202" s="268"/>
      <c r="G202" s="268"/>
      <c r="H202" s="268"/>
      <c r="I202" s="268"/>
      <c r="L202" s="353"/>
    </row>
  </sheetData>
  <autoFilter ref="A2:N150"/>
  <dataValidations count="5">
    <dataValidation type="list" allowBlank="1" showInputMessage="1" showErrorMessage="1" sqref="B154:B165 B3:B149">
      <formula1>"Aged Care,Children &amp; youth,Education,Employment,Health,Justice"</formula1>
    </dataValidation>
    <dataValidation type="list" allowBlank="1" showInputMessage="1" showErrorMessage="1" sqref="H124:H149">
      <formula1>"Corrections,Finance,Revenue,Social Development,Education,Justice,Housing,Health,Police,Noncashable"</formula1>
    </dataValidation>
    <dataValidation type="list" allowBlank="1" showInputMessage="1" showErrorMessage="1" sqref="F154:F165 F98:F149 F3:F93">
      <formula1>"Per incident,Per event,Per visit,Per hour,Per day,Per week,Per year"</formula1>
    </dataValidation>
    <dataValidation type="list" allowBlank="1" showInputMessage="1" showErrorMessage="1" sqref="G154:G165 G3:G149">
      <formula1>"Government,Non-Government"</formula1>
    </dataValidation>
    <dataValidation type="list" allowBlank="1" showInputMessage="1" showErrorMessage="1" sqref="G166:G1048576 G150:G153">
      <formula1>#REF!</formula1>
    </dataValidation>
  </dataValidations>
  <hyperlinks>
    <hyperlink ref="K122" r:id="rId1"/>
    <hyperlink ref="J112" r:id="rId2"/>
    <hyperlink ref="J30" r:id="rId3"/>
    <hyperlink ref="J31" r:id="rId4"/>
    <hyperlink ref="J32" r:id="rId5"/>
    <hyperlink ref="J113:J121" r:id="rId6" display="Treasury, 2006"/>
    <hyperlink ref="J123" r:id="rId7"/>
    <hyperlink ref="J33" r:id="rId8"/>
    <hyperlink ref="K30" r:id="rId9"/>
    <hyperlink ref="K48" r:id="rId10"/>
    <hyperlink ref="K49:K62" r:id="rId11" display="Inland Revenue, 2014"/>
    <hyperlink ref="J124" r:id="rId12"/>
    <hyperlink ref="J125" r:id="rId13"/>
    <hyperlink ref="J126" r:id="rId14"/>
    <hyperlink ref="J127" r:id="rId15"/>
    <hyperlink ref="J6" r:id="rId16"/>
    <hyperlink ref="J7:J29" r:id="rId17" display="Work and Income New Zealand, 2015"/>
    <hyperlink ref="J63" r:id="rId18"/>
    <hyperlink ref="J64" r:id="rId19"/>
    <hyperlink ref="J65" r:id="rId20"/>
    <hyperlink ref="J66" r:id="rId21"/>
    <hyperlink ref="J67" r:id="rId22"/>
    <hyperlink ref="J68" r:id="rId23"/>
    <hyperlink ref="J69" r:id="rId24"/>
    <hyperlink ref="J70" r:id="rId25"/>
    <hyperlink ref="J71" r:id="rId26"/>
    <hyperlink ref="J72" r:id="rId27"/>
    <hyperlink ref="J73" r:id="rId28"/>
    <hyperlink ref="J74" r:id="rId29"/>
    <hyperlink ref="J75" r:id="rId30"/>
    <hyperlink ref="J76" r:id="rId31"/>
    <hyperlink ref="J77" r:id="rId32"/>
    <hyperlink ref="J78" r:id="rId33"/>
    <hyperlink ref="J94" r:id="rId34"/>
    <hyperlink ref="J34:J35" r:id="rId35" display="MBIE, 2015"/>
    <hyperlink ref="J48" r:id="rId36"/>
    <hyperlink ref="J49:J50" r:id="rId37" display="MBIE, 2015"/>
    <hyperlink ref="K3" r:id="rId38"/>
    <hyperlink ref="J100" r:id="rId39"/>
    <hyperlink ref="J101" r:id="rId40"/>
    <hyperlink ref="J102:J108" r:id="rId41" display="Work and Income New Zealand, 2015"/>
    <hyperlink ref="J165" r:id="rId42"/>
    <hyperlink ref="J109" r:id="rId43" display="Health Point New Zealand"/>
    <hyperlink ref="J79" r:id="rId44"/>
    <hyperlink ref="J80:J93" r:id="rId45" display="Pharmac, 2015  Cost Resource Manual"/>
    <hyperlink ref="J3" r:id="rId46"/>
    <hyperlink ref="J4:J5" r:id="rId47" display="Pharmac, 2015  Cost Resource Manual"/>
    <hyperlink ref="J110" r:id="rId48"/>
    <hyperlink ref="J95:J99" r:id="rId49" display="Manukau DHB, 2010"/>
    <hyperlink ref="J37" r:id="rId50"/>
    <hyperlink ref="J38:J39" r:id="rId51" display="Statistics New Zealand Income Survey, 2013"/>
    <hyperlink ref="J36" r:id="rId52"/>
    <hyperlink ref="J40:J47" r:id="rId53" display="Statistics New Zealand Income Survey, 2013"/>
    <hyperlink ref="J51:J62" r:id="rId54" display="Statistics New Zealand Income Survey, 2013"/>
    <hyperlink ref="J111" r:id="rId55"/>
  </hyperlinks>
  <pageMargins left="0.70866141732283472" right="0.70866141732283472" top="0.74803149606299213" bottom="0.74803149606299213" header="0.31496062992125984" footer="0.31496062992125984"/>
  <pageSetup paperSize="8" scale="57" orientation="portrait" r:id="rId56"/>
  <legacyDrawing r:id="rId57"/>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70C0"/>
    <pageSetUpPr fitToPage="1"/>
  </sheetPr>
  <dimension ref="A1:BQ160"/>
  <sheetViews>
    <sheetView zoomScale="80" zoomScaleNormal="80" workbookViewId="0">
      <pane xSplit="3" ySplit="4" topLeftCell="H8" activePane="bottomRight" state="frozen"/>
      <selection activeCell="B21" sqref="B21"/>
      <selection pane="topRight" activeCell="B21" sqref="B21"/>
      <selection pane="bottomLeft" activeCell="B21" sqref="B21"/>
      <selection pane="bottomRight" activeCell="I5" sqref="I5"/>
    </sheetView>
  </sheetViews>
  <sheetFormatPr defaultColWidth="6.875" defaultRowHeight="14.25" zeroHeight="1"/>
  <cols>
    <col min="1" max="1" width="18.5" style="194" customWidth="1"/>
    <col min="2" max="2" width="6.625" customWidth="1"/>
    <col min="3" max="3" width="37.5" style="194" customWidth="1"/>
    <col min="4" max="4" width="13.75" style="194" customWidth="1"/>
    <col min="5" max="5" width="11.5" style="194" bestFit="1" customWidth="1"/>
    <col min="6" max="6" width="14.375" style="285" bestFit="1" customWidth="1"/>
    <col min="7" max="7" width="10" style="285" customWidth="1"/>
    <col min="8" max="8" width="14.875" style="286" bestFit="1" customWidth="1"/>
    <col min="9" max="9" width="16.875" style="150" customWidth="1"/>
    <col min="10" max="10" width="16.125" bestFit="1" customWidth="1"/>
    <col min="11" max="11" width="14.875" bestFit="1" customWidth="1"/>
    <col min="12" max="12" width="8.375" bestFit="1" customWidth="1"/>
    <col min="13" max="13" width="17.125" customWidth="1"/>
    <col min="14" max="14" width="13" customWidth="1"/>
    <col min="15" max="15" width="17.75" bestFit="1" customWidth="1"/>
    <col min="16" max="16" width="11.75" customWidth="1"/>
    <col min="17" max="17" width="16.5" bestFit="1" customWidth="1"/>
    <col min="18" max="18" width="19.375" style="292" bestFit="1" customWidth="1"/>
    <col min="19" max="68" width="6.875" style="113"/>
    <col min="69" max="16384" width="6.875" style="194"/>
  </cols>
  <sheetData>
    <row r="1" spans="1:69" ht="33.75" customHeight="1">
      <c r="A1" s="257" t="s">
        <v>333</v>
      </c>
      <c r="B1" s="194"/>
      <c r="H1" s="358" t="s">
        <v>728</v>
      </c>
      <c r="I1" s="286"/>
      <c r="J1" s="194"/>
      <c r="K1" s="194"/>
      <c r="L1" s="194"/>
      <c r="M1" s="194"/>
      <c r="N1" s="194"/>
      <c r="O1" s="194"/>
      <c r="P1" s="194"/>
      <c r="Q1" s="194"/>
      <c r="S1" s="293"/>
      <c r="T1" s="293"/>
      <c r="U1" s="293"/>
      <c r="V1" s="293"/>
      <c r="W1" s="293"/>
      <c r="X1" s="293"/>
      <c r="Y1" s="293"/>
      <c r="Z1" s="293"/>
      <c r="AA1" s="293"/>
      <c r="AB1" s="293"/>
      <c r="AC1" s="293"/>
      <c r="AD1" s="293"/>
      <c r="AE1" s="293"/>
      <c r="AF1" s="293"/>
      <c r="AG1" s="293"/>
      <c r="AH1" s="293"/>
      <c r="AI1" s="293"/>
      <c r="AJ1" s="293"/>
      <c r="AK1" s="293"/>
      <c r="AL1" s="293"/>
      <c r="AM1" s="293"/>
      <c r="AN1" s="293"/>
      <c r="AO1" s="293"/>
      <c r="AP1" s="293"/>
      <c r="AQ1" s="293"/>
      <c r="AR1" s="293"/>
      <c r="AS1" s="293"/>
      <c r="AT1" s="293"/>
      <c r="AU1" s="293"/>
      <c r="AV1" s="293"/>
      <c r="AW1" s="293"/>
      <c r="AX1" s="293"/>
      <c r="AY1" s="293"/>
      <c r="AZ1" s="293"/>
      <c r="BA1" s="293"/>
      <c r="BB1" s="293"/>
      <c r="BC1" s="293"/>
      <c r="BD1" s="293"/>
      <c r="BE1" s="293"/>
      <c r="BF1" s="293"/>
      <c r="BG1" s="293"/>
      <c r="BH1" s="293"/>
      <c r="BI1" s="293"/>
      <c r="BJ1" s="293"/>
      <c r="BK1" s="293"/>
      <c r="BL1" s="293"/>
      <c r="BM1" s="293"/>
      <c r="BN1" s="293"/>
      <c r="BO1" s="293"/>
      <c r="BP1" s="293"/>
    </row>
    <row r="2" spans="1:69" s="282" customFormat="1" ht="16.5" customHeight="1">
      <c r="A2" s="358"/>
      <c r="F2" s="287"/>
      <c r="G2" s="287"/>
      <c r="H2" s="358" t="s">
        <v>727</v>
      </c>
      <c r="R2" s="294" t="s">
        <v>194</v>
      </c>
      <c r="S2" s="282">
        <f>'Primary Inputs'!E27</f>
        <v>2017</v>
      </c>
      <c r="T2" s="282">
        <f>'Primary Inputs'!F27</f>
        <v>2018</v>
      </c>
      <c r="U2" s="282">
        <f>'Primary Inputs'!G27</f>
        <v>2019</v>
      </c>
      <c r="V2" s="282">
        <f>'Primary Inputs'!H27</f>
        <v>2020</v>
      </c>
      <c r="W2" s="282">
        <f>'Primary Inputs'!I27</f>
        <v>2021</v>
      </c>
      <c r="X2" s="282">
        <f>'Primary Inputs'!J27</f>
        <v>2022</v>
      </c>
      <c r="Y2" s="282">
        <f>'Primary Inputs'!K27</f>
        <v>2023</v>
      </c>
      <c r="Z2" s="282">
        <f>'Primary Inputs'!L27</f>
        <v>2024</v>
      </c>
      <c r="AA2" s="282">
        <f>'Primary Inputs'!M27</f>
        <v>2025</v>
      </c>
      <c r="AB2" s="282">
        <f>'Primary Inputs'!N27</f>
        <v>2026</v>
      </c>
      <c r="AC2" s="282">
        <f>'Primary Inputs'!O27</f>
        <v>2027</v>
      </c>
      <c r="AD2" s="282">
        <f>'Primary Inputs'!P27</f>
        <v>2028</v>
      </c>
      <c r="AE2" s="282">
        <f>'Primary Inputs'!Q27</f>
        <v>2029</v>
      </c>
      <c r="AF2" s="282">
        <f>'Primary Inputs'!R27</f>
        <v>2030</v>
      </c>
      <c r="AG2" s="282">
        <f>'Primary Inputs'!S27</f>
        <v>2031</v>
      </c>
      <c r="AH2" s="282">
        <f>'Primary Inputs'!T27</f>
        <v>2032</v>
      </c>
      <c r="AI2" s="282">
        <f>'Primary Inputs'!U27</f>
        <v>2033</v>
      </c>
      <c r="AJ2" s="282">
        <f>'Primary Inputs'!V27</f>
        <v>2034</v>
      </c>
      <c r="AK2" s="282">
        <f>'Primary Inputs'!W27</f>
        <v>2035</v>
      </c>
      <c r="AL2" s="282">
        <f>'Primary Inputs'!X27</f>
        <v>2036</v>
      </c>
      <c r="AM2" s="282">
        <f>'Primary Inputs'!Y27</f>
        <v>2037</v>
      </c>
      <c r="AN2" s="282">
        <f>'Primary Inputs'!Z27</f>
        <v>2038</v>
      </c>
      <c r="AO2" s="282">
        <f>'Primary Inputs'!AA27</f>
        <v>2039</v>
      </c>
      <c r="AP2" s="282">
        <f>'Primary Inputs'!AB27</f>
        <v>2040</v>
      </c>
      <c r="AQ2" s="282">
        <f>'Primary Inputs'!AC27</f>
        <v>2041</v>
      </c>
      <c r="AR2" s="282">
        <f>'Primary Inputs'!AD27</f>
        <v>2042</v>
      </c>
      <c r="AS2" s="282">
        <f>'Primary Inputs'!AE27</f>
        <v>2043</v>
      </c>
      <c r="AT2" s="282">
        <f>'Primary Inputs'!AF27</f>
        <v>2044</v>
      </c>
      <c r="AU2" s="282">
        <f>'Primary Inputs'!AG27</f>
        <v>2045</v>
      </c>
      <c r="AV2" s="282">
        <f>'Primary Inputs'!AH27</f>
        <v>2046</v>
      </c>
      <c r="AW2" s="282">
        <f>'Primary Inputs'!AI27</f>
        <v>2047</v>
      </c>
      <c r="AX2" s="282">
        <f>'Primary Inputs'!AJ27</f>
        <v>2048</v>
      </c>
      <c r="AY2" s="282">
        <f>'Primary Inputs'!AK27</f>
        <v>2049</v>
      </c>
      <c r="AZ2" s="282">
        <f>'Primary Inputs'!AL27</f>
        <v>2050</v>
      </c>
      <c r="BA2" s="282">
        <f>'Primary Inputs'!AM27</f>
        <v>2051</v>
      </c>
      <c r="BB2" s="282">
        <f>'Primary Inputs'!AN27</f>
        <v>2052</v>
      </c>
      <c r="BC2" s="282">
        <f>'Primary Inputs'!AO27</f>
        <v>2053</v>
      </c>
      <c r="BD2" s="282">
        <f>'Primary Inputs'!AP27</f>
        <v>2054</v>
      </c>
      <c r="BE2" s="282">
        <f>'Primary Inputs'!AQ27</f>
        <v>2055</v>
      </c>
      <c r="BF2" s="282">
        <f>'Primary Inputs'!AR27</f>
        <v>2056</v>
      </c>
      <c r="BG2" s="282">
        <f>'Primary Inputs'!AS27</f>
        <v>2057</v>
      </c>
      <c r="BH2" s="282">
        <f>'Primary Inputs'!AT27</f>
        <v>2058</v>
      </c>
      <c r="BI2" s="282">
        <f>'Primary Inputs'!AU27</f>
        <v>2059</v>
      </c>
      <c r="BJ2" s="282">
        <f>'Primary Inputs'!AV27</f>
        <v>2060</v>
      </c>
      <c r="BK2" s="282">
        <f>'Primary Inputs'!AW27</f>
        <v>2061</v>
      </c>
      <c r="BL2" s="282">
        <f>'Primary Inputs'!AX27</f>
        <v>2062</v>
      </c>
      <c r="BM2" s="282">
        <f>'Primary Inputs'!AY27</f>
        <v>2063</v>
      </c>
      <c r="BN2" s="282">
        <f>'Primary Inputs'!AZ27</f>
        <v>2064</v>
      </c>
      <c r="BO2" s="282">
        <f>'Primary Inputs'!BA27</f>
        <v>2065</v>
      </c>
      <c r="BP2" s="282">
        <f>'Primary Inputs'!BB27</f>
        <v>2066</v>
      </c>
    </row>
    <row r="3" spans="1:69" ht="18.75" customHeight="1">
      <c r="A3" s="202"/>
      <c r="B3" s="202"/>
      <c r="C3" s="202"/>
      <c r="D3" s="202"/>
      <c r="E3" s="202"/>
      <c r="F3" s="284"/>
      <c r="G3" s="284"/>
      <c r="H3" s="288"/>
      <c r="I3" s="288"/>
      <c r="J3" s="202"/>
      <c r="K3" s="202"/>
      <c r="L3" s="202"/>
      <c r="M3" s="202"/>
      <c r="N3" s="202"/>
      <c r="O3" s="202"/>
      <c r="P3" s="202"/>
      <c r="Q3" s="202"/>
      <c r="R3" s="295" t="s">
        <v>86</v>
      </c>
      <c r="S3" s="296">
        <f>'Primary Inputs'!E28</f>
        <v>0</v>
      </c>
      <c r="T3" s="296">
        <f>'Primary Inputs'!F28</f>
        <v>1</v>
      </c>
      <c r="U3" s="296">
        <f>'Primary Inputs'!G28</f>
        <v>2</v>
      </c>
      <c r="V3" s="296">
        <f>'Primary Inputs'!H28</f>
        <v>3</v>
      </c>
      <c r="W3" s="296">
        <f>'Primary Inputs'!I28</f>
        <v>4</v>
      </c>
      <c r="X3" s="296">
        <f>'Primary Inputs'!J28</f>
        <v>5</v>
      </c>
      <c r="Y3" s="296">
        <f>'Primary Inputs'!K28</f>
        <v>6</v>
      </c>
      <c r="Z3" s="296">
        <f>'Primary Inputs'!L28</f>
        <v>7</v>
      </c>
      <c r="AA3" s="296">
        <f>'Primary Inputs'!M28</f>
        <v>8</v>
      </c>
      <c r="AB3" s="296">
        <f>'Primary Inputs'!N28</f>
        <v>9</v>
      </c>
      <c r="AC3" s="296">
        <f>'Primary Inputs'!O28</f>
        <v>10</v>
      </c>
      <c r="AD3" s="296">
        <f>'Primary Inputs'!P28</f>
        <v>11</v>
      </c>
      <c r="AE3" s="296">
        <f>'Primary Inputs'!Q28</f>
        <v>12</v>
      </c>
      <c r="AF3" s="296">
        <f>'Primary Inputs'!R28</f>
        <v>13</v>
      </c>
      <c r="AG3" s="296">
        <f>'Primary Inputs'!S28</f>
        <v>14</v>
      </c>
      <c r="AH3" s="296">
        <f>'Primary Inputs'!T28</f>
        <v>15</v>
      </c>
      <c r="AI3" s="296">
        <f>'Primary Inputs'!U28</f>
        <v>16</v>
      </c>
      <c r="AJ3" s="296">
        <f>'Primary Inputs'!V28</f>
        <v>17</v>
      </c>
      <c r="AK3" s="296">
        <f>'Primary Inputs'!W28</f>
        <v>18</v>
      </c>
      <c r="AL3" s="296">
        <f>'Primary Inputs'!X28</f>
        <v>19</v>
      </c>
      <c r="AM3" s="296">
        <f>'Primary Inputs'!Y28</f>
        <v>20</v>
      </c>
      <c r="AN3" s="296">
        <f>'Primary Inputs'!Z28</f>
        <v>21</v>
      </c>
      <c r="AO3" s="296">
        <f>'Primary Inputs'!AA28</f>
        <v>22</v>
      </c>
      <c r="AP3" s="296">
        <f>'Primary Inputs'!AB28</f>
        <v>23</v>
      </c>
      <c r="AQ3" s="296">
        <f>'Primary Inputs'!AC28</f>
        <v>24</v>
      </c>
      <c r="AR3" s="296">
        <f>'Primary Inputs'!AD28</f>
        <v>25</v>
      </c>
      <c r="AS3" s="296">
        <f>'Primary Inputs'!AE28</f>
        <v>26</v>
      </c>
      <c r="AT3" s="296">
        <f>'Primary Inputs'!AF28</f>
        <v>27</v>
      </c>
      <c r="AU3" s="296">
        <f>'Primary Inputs'!AG28</f>
        <v>28</v>
      </c>
      <c r="AV3" s="296">
        <f>'Primary Inputs'!AH28</f>
        <v>29</v>
      </c>
      <c r="AW3" s="296">
        <f>'Primary Inputs'!AI28</f>
        <v>30</v>
      </c>
      <c r="AX3" s="296">
        <f>'Primary Inputs'!AJ28</f>
        <v>31</v>
      </c>
      <c r="AY3" s="296">
        <f>'Primary Inputs'!AK28</f>
        <v>32</v>
      </c>
      <c r="AZ3" s="296">
        <f>'Primary Inputs'!AL28</f>
        <v>33</v>
      </c>
      <c r="BA3" s="296">
        <f>'Primary Inputs'!AM28</f>
        <v>34</v>
      </c>
      <c r="BB3" s="296">
        <f>'Primary Inputs'!AN28</f>
        <v>35</v>
      </c>
      <c r="BC3" s="296">
        <f>'Primary Inputs'!AO28</f>
        <v>36</v>
      </c>
      <c r="BD3" s="296">
        <f>'Primary Inputs'!AP28</f>
        <v>37</v>
      </c>
      <c r="BE3" s="296">
        <f>'Primary Inputs'!AQ28</f>
        <v>38</v>
      </c>
      <c r="BF3" s="296">
        <f>'Primary Inputs'!AR28</f>
        <v>39</v>
      </c>
      <c r="BG3" s="296">
        <f>'Primary Inputs'!AS28</f>
        <v>40</v>
      </c>
      <c r="BH3" s="296">
        <f>'Primary Inputs'!AT28</f>
        <v>41</v>
      </c>
      <c r="BI3" s="296">
        <f>'Primary Inputs'!AU28</f>
        <v>42</v>
      </c>
      <c r="BJ3" s="296">
        <f>'Primary Inputs'!AV28</f>
        <v>43</v>
      </c>
      <c r="BK3" s="296">
        <f>'Primary Inputs'!AW28</f>
        <v>44</v>
      </c>
      <c r="BL3" s="296">
        <f>'Primary Inputs'!AX28</f>
        <v>45</v>
      </c>
      <c r="BM3" s="296">
        <f>'Primary Inputs'!AY28</f>
        <v>46</v>
      </c>
      <c r="BN3" s="296">
        <f>'Primary Inputs'!AZ28</f>
        <v>47</v>
      </c>
      <c r="BO3" s="296">
        <f>'Primary Inputs'!BA28</f>
        <v>48</v>
      </c>
      <c r="BP3" s="296">
        <f>'Primary Inputs'!BB28</f>
        <v>49</v>
      </c>
      <c r="BQ3" s="202"/>
    </row>
    <row r="4" spans="1:69" s="323" customFormat="1" ht="60" customHeight="1">
      <c r="A4" s="385" t="s">
        <v>150</v>
      </c>
      <c r="B4" s="385"/>
      <c r="C4" s="314" t="s">
        <v>149</v>
      </c>
      <c r="D4" s="314" t="s">
        <v>151</v>
      </c>
      <c r="E4" s="314" t="s">
        <v>192</v>
      </c>
      <c r="F4" s="315" t="s">
        <v>196</v>
      </c>
      <c r="G4" s="315" t="s">
        <v>4</v>
      </c>
      <c r="H4" s="316" t="s">
        <v>152</v>
      </c>
      <c r="I4" s="317" t="s">
        <v>725</v>
      </c>
      <c r="J4" s="317" t="s">
        <v>247</v>
      </c>
      <c r="K4" s="317" t="s">
        <v>248</v>
      </c>
      <c r="L4" s="317" t="s">
        <v>79</v>
      </c>
      <c r="M4" s="318" t="s">
        <v>650</v>
      </c>
      <c r="N4" s="318" t="s">
        <v>457</v>
      </c>
      <c r="O4" s="318" t="s">
        <v>134</v>
      </c>
      <c r="P4" s="318" t="s">
        <v>249</v>
      </c>
      <c r="Q4" s="319" t="s">
        <v>163</v>
      </c>
      <c r="R4" s="320" t="s">
        <v>87</v>
      </c>
      <c r="S4" s="321">
        <f>'Primary Inputs'!E29</f>
        <v>1</v>
      </c>
      <c r="T4" s="321">
        <f>'Primary Inputs'!F29</f>
        <v>2</v>
      </c>
      <c r="U4" s="321">
        <f>'Primary Inputs'!G29</f>
        <v>3</v>
      </c>
      <c r="V4" s="321">
        <f>'Primary Inputs'!H29</f>
        <v>4</v>
      </c>
      <c r="W4" s="321">
        <f>'Primary Inputs'!I29</f>
        <v>5</v>
      </c>
      <c r="X4" s="321">
        <f>'Primary Inputs'!J29</f>
        <v>6</v>
      </c>
      <c r="Y4" s="321">
        <f>'Primary Inputs'!K29</f>
        <v>7</v>
      </c>
      <c r="Z4" s="321">
        <f>'Primary Inputs'!L29</f>
        <v>8</v>
      </c>
      <c r="AA4" s="321">
        <f>'Primary Inputs'!M29</f>
        <v>9</v>
      </c>
      <c r="AB4" s="321">
        <f>'Primary Inputs'!N29</f>
        <v>10</v>
      </c>
      <c r="AC4" s="321">
        <f>'Primary Inputs'!O29</f>
        <v>11</v>
      </c>
      <c r="AD4" s="321">
        <f>'Primary Inputs'!P29</f>
        <v>12</v>
      </c>
      <c r="AE4" s="321">
        <f>'Primary Inputs'!Q29</f>
        <v>13</v>
      </c>
      <c r="AF4" s="321">
        <f>'Primary Inputs'!R29</f>
        <v>14</v>
      </c>
      <c r="AG4" s="321">
        <f>'Primary Inputs'!S29</f>
        <v>15</v>
      </c>
      <c r="AH4" s="321">
        <f>'Primary Inputs'!T29</f>
        <v>16</v>
      </c>
      <c r="AI4" s="321">
        <f>'Primary Inputs'!U29</f>
        <v>17</v>
      </c>
      <c r="AJ4" s="321">
        <f>'Primary Inputs'!V29</f>
        <v>18</v>
      </c>
      <c r="AK4" s="321">
        <f>'Primary Inputs'!W29</f>
        <v>19</v>
      </c>
      <c r="AL4" s="321">
        <f>'Primary Inputs'!X29</f>
        <v>20</v>
      </c>
      <c r="AM4" s="321">
        <f>'Primary Inputs'!Y29</f>
        <v>21</v>
      </c>
      <c r="AN4" s="321">
        <f>'Primary Inputs'!Z29</f>
        <v>22</v>
      </c>
      <c r="AO4" s="321">
        <f>'Primary Inputs'!AA29</f>
        <v>23</v>
      </c>
      <c r="AP4" s="321">
        <f>'Primary Inputs'!AB29</f>
        <v>24</v>
      </c>
      <c r="AQ4" s="321">
        <f>'Primary Inputs'!AC29</f>
        <v>25</v>
      </c>
      <c r="AR4" s="321">
        <f>'Primary Inputs'!AD29</f>
        <v>26</v>
      </c>
      <c r="AS4" s="321">
        <f>'Primary Inputs'!AE29</f>
        <v>27</v>
      </c>
      <c r="AT4" s="321">
        <f>'Primary Inputs'!AF29</f>
        <v>28</v>
      </c>
      <c r="AU4" s="321">
        <f>'Primary Inputs'!AG29</f>
        <v>29</v>
      </c>
      <c r="AV4" s="321">
        <f>'Primary Inputs'!AH29</f>
        <v>30</v>
      </c>
      <c r="AW4" s="321">
        <f>'Primary Inputs'!AI29</f>
        <v>31</v>
      </c>
      <c r="AX4" s="321">
        <f>'Primary Inputs'!AJ29</f>
        <v>32</v>
      </c>
      <c r="AY4" s="321">
        <f>'Primary Inputs'!AK29</f>
        <v>33</v>
      </c>
      <c r="AZ4" s="321">
        <f>'Primary Inputs'!AL29</f>
        <v>34</v>
      </c>
      <c r="BA4" s="321">
        <f>'Primary Inputs'!AM29</f>
        <v>35</v>
      </c>
      <c r="BB4" s="321">
        <f>'Primary Inputs'!AN29</f>
        <v>36</v>
      </c>
      <c r="BC4" s="321">
        <f>'Primary Inputs'!AO29</f>
        <v>37</v>
      </c>
      <c r="BD4" s="321">
        <f>'Primary Inputs'!AP29</f>
        <v>38</v>
      </c>
      <c r="BE4" s="321">
        <f>'Primary Inputs'!AQ29</f>
        <v>39</v>
      </c>
      <c r="BF4" s="321">
        <f>'Primary Inputs'!AR29</f>
        <v>40</v>
      </c>
      <c r="BG4" s="321">
        <f>'Primary Inputs'!AS29</f>
        <v>41</v>
      </c>
      <c r="BH4" s="321">
        <f>'Primary Inputs'!AT29</f>
        <v>42</v>
      </c>
      <c r="BI4" s="321">
        <f>'Primary Inputs'!AU29</f>
        <v>43</v>
      </c>
      <c r="BJ4" s="321">
        <f>'Primary Inputs'!AV29</f>
        <v>44</v>
      </c>
      <c r="BK4" s="321">
        <f>'Primary Inputs'!AW29</f>
        <v>45</v>
      </c>
      <c r="BL4" s="321">
        <f>'Primary Inputs'!AX29</f>
        <v>46</v>
      </c>
      <c r="BM4" s="321">
        <f>'Primary Inputs'!AY29</f>
        <v>47</v>
      </c>
      <c r="BN4" s="321">
        <f>'Primary Inputs'!AZ29</f>
        <v>48</v>
      </c>
      <c r="BO4" s="321">
        <f>'Primary Inputs'!BA29</f>
        <v>49</v>
      </c>
      <c r="BP4" s="321">
        <f>'Primary Inputs'!BB29</f>
        <v>50</v>
      </c>
      <c r="BQ4" s="322"/>
    </row>
    <row r="5" spans="1:69" s="259" customFormat="1" ht="15">
      <c r="A5" s="272"/>
      <c r="B5" s="306"/>
      <c r="C5" s="258"/>
      <c r="D5" s="258"/>
      <c r="E5" s="258"/>
      <c r="F5" s="290"/>
      <c r="G5" s="290"/>
      <c r="H5" s="289"/>
      <c r="I5" s="289"/>
      <c r="J5" s="307"/>
      <c r="K5" s="307"/>
      <c r="L5" s="307"/>
      <c r="M5" s="307"/>
      <c r="N5" s="308"/>
      <c r="O5" s="308"/>
      <c r="P5" s="308"/>
      <c r="Q5" s="309"/>
      <c r="R5" s="297"/>
      <c r="S5" s="296"/>
      <c r="T5" s="296"/>
      <c r="U5" s="296"/>
      <c r="V5" s="296"/>
      <c r="W5" s="296"/>
      <c r="X5" s="296"/>
      <c r="Y5" s="296"/>
      <c r="Z5" s="296"/>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c r="AY5" s="296"/>
      <c r="AZ5" s="296"/>
      <c r="BA5" s="296"/>
      <c r="BB5" s="296"/>
      <c r="BC5" s="296"/>
      <c r="BD5" s="296"/>
      <c r="BE5" s="296"/>
      <c r="BF5" s="296"/>
      <c r="BG5" s="296"/>
      <c r="BH5" s="296"/>
      <c r="BI5" s="296"/>
      <c r="BJ5" s="296"/>
      <c r="BK5" s="296"/>
      <c r="BL5" s="296"/>
      <c r="BM5" s="296"/>
      <c r="BN5" s="296"/>
      <c r="BO5" s="296"/>
      <c r="BP5" s="296"/>
      <c r="BQ5" s="272"/>
    </row>
    <row r="6" spans="1:69" ht="15">
      <c r="A6" s="280" t="s">
        <v>153</v>
      </c>
      <c r="B6" s="236">
        <v>129</v>
      </c>
      <c r="C6" s="298" t="str">
        <f ca="1">IFERROR(OFFSET('Impacts Database'!$A$1,'Impact Inputs'!B6-1,MATCH("Description",'Impacts Database'!$2:$2,0)-1),"-")</f>
        <v>Efficiency gain - maximised overheads/capacity/resources</v>
      </c>
      <c r="D6" s="299" t="str">
        <f ca="1">IFERROR(OFFSET('Impacts Database'!$A$1,'Impact Inputs'!B6-1,MATCH("Outcome Area",'Impacts Database'!$2:$2,0)-1),"-")</f>
        <v>Health</v>
      </c>
      <c r="E6" s="299" t="str">
        <f ca="1">IFERROR(OFFSET('Impacts Database'!$A$1,'Impact Inputs'!B6-1,MATCH("Sector",'Impacts Database'!$2:$2,0)-1),"-")</f>
        <v>Private Impact</v>
      </c>
      <c r="F6" s="299">
        <f ca="1">IFERROR(OFFSET('Impacts Database'!$A$1,'Impact Inputs'!B6-1,MATCH("Value adjusted to "&amp;'Primary Inputs'!$C$16,'Impacts Database'!$2:$2,0)-1),"-")</f>
        <v>1500</v>
      </c>
      <c r="G6" s="299" t="str">
        <f ca="1">IFERROR(OFFSET('Impacts Database'!$A$1,'Impact Inputs'!B6-1,MATCH("Unit",'Impacts Database'!$2:$2,0)-1),"-")</f>
        <v>Per event</v>
      </c>
      <c r="H6" s="299" t="str">
        <f ca="1">IFERROR(OFFSET('Impacts Database'!$A$1,'Impact Inputs'!B6-1,MATCH("Government/Non-Government",'Impacts Database'!$2:$2,0)-1),"-")</f>
        <v>Non-Government</v>
      </c>
      <c r="I6" s="237" t="s">
        <v>730</v>
      </c>
      <c r="J6" s="215">
        <v>0</v>
      </c>
      <c r="K6" s="101">
        <v>1</v>
      </c>
      <c r="L6" s="311">
        <f>J6+K6</f>
        <v>1</v>
      </c>
      <c r="M6" s="238">
        <v>1</v>
      </c>
      <c r="N6" s="238">
        <v>1</v>
      </c>
      <c r="O6" s="299" t="s">
        <v>128</v>
      </c>
      <c r="P6" s="6">
        <v>0</v>
      </c>
      <c r="Q6" s="299">
        <f ca="1">IF(ISTEXT(F6),0,(F6*M6*N6*P6))</f>
        <v>0</v>
      </c>
      <c r="R6" s="310"/>
      <c r="S6" s="299">
        <f t="shared" ref="S6:AX6" ca="1" si="0" xml:space="preserve"> MAX( MIN($L6, S$4) - MAX($J6, S$3), 0) *$Q6</f>
        <v>0</v>
      </c>
      <c r="T6" s="299">
        <f t="shared" ca="1" si="0"/>
        <v>0</v>
      </c>
      <c r="U6" s="299">
        <f t="shared" ca="1" si="0"/>
        <v>0</v>
      </c>
      <c r="V6" s="299">
        <f t="shared" ca="1" si="0"/>
        <v>0</v>
      </c>
      <c r="W6" s="299">
        <f t="shared" ca="1" si="0"/>
        <v>0</v>
      </c>
      <c r="X6" s="299">
        <f t="shared" ca="1" si="0"/>
        <v>0</v>
      </c>
      <c r="Y6" s="299">
        <f t="shared" ca="1" si="0"/>
        <v>0</v>
      </c>
      <c r="Z6" s="299">
        <f t="shared" ca="1" si="0"/>
        <v>0</v>
      </c>
      <c r="AA6" s="299">
        <f t="shared" ca="1" si="0"/>
        <v>0</v>
      </c>
      <c r="AB6" s="299">
        <f t="shared" ca="1" si="0"/>
        <v>0</v>
      </c>
      <c r="AC6" s="299">
        <f t="shared" ca="1" si="0"/>
        <v>0</v>
      </c>
      <c r="AD6" s="299">
        <f t="shared" ca="1" si="0"/>
        <v>0</v>
      </c>
      <c r="AE6" s="299">
        <f t="shared" ca="1" si="0"/>
        <v>0</v>
      </c>
      <c r="AF6" s="299">
        <f t="shared" ca="1" si="0"/>
        <v>0</v>
      </c>
      <c r="AG6" s="299">
        <f t="shared" ca="1" si="0"/>
        <v>0</v>
      </c>
      <c r="AH6" s="299">
        <f t="shared" ca="1" si="0"/>
        <v>0</v>
      </c>
      <c r="AI6" s="299">
        <f t="shared" ca="1" si="0"/>
        <v>0</v>
      </c>
      <c r="AJ6" s="299">
        <f t="shared" ca="1" si="0"/>
        <v>0</v>
      </c>
      <c r="AK6" s="299">
        <f t="shared" ca="1" si="0"/>
        <v>0</v>
      </c>
      <c r="AL6" s="299">
        <f t="shared" ca="1" si="0"/>
        <v>0</v>
      </c>
      <c r="AM6" s="299">
        <f t="shared" ca="1" si="0"/>
        <v>0</v>
      </c>
      <c r="AN6" s="299">
        <f t="shared" ca="1" si="0"/>
        <v>0</v>
      </c>
      <c r="AO6" s="299">
        <f t="shared" ca="1" si="0"/>
        <v>0</v>
      </c>
      <c r="AP6" s="299">
        <f t="shared" ca="1" si="0"/>
        <v>0</v>
      </c>
      <c r="AQ6" s="299">
        <f t="shared" ca="1" si="0"/>
        <v>0</v>
      </c>
      <c r="AR6" s="299">
        <f t="shared" ca="1" si="0"/>
        <v>0</v>
      </c>
      <c r="AS6" s="299">
        <f t="shared" ca="1" si="0"/>
        <v>0</v>
      </c>
      <c r="AT6" s="299">
        <f t="shared" ca="1" si="0"/>
        <v>0</v>
      </c>
      <c r="AU6" s="299">
        <f t="shared" ca="1" si="0"/>
        <v>0</v>
      </c>
      <c r="AV6" s="299">
        <f t="shared" ca="1" si="0"/>
        <v>0</v>
      </c>
      <c r="AW6" s="299">
        <f t="shared" ca="1" si="0"/>
        <v>0</v>
      </c>
      <c r="AX6" s="299">
        <f t="shared" ca="1" si="0"/>
        <v>0</v>
      </c>
      <c r="AY6" s="299">
        <f t="shared" ref="AY6:BP6" ca="1" si="1" xml:space="preserve"> MAX( MIN($L6, AY$4) - MAX($J6, AY$3), 0) *$Q6</f>
        <v>0</v>
      </c>
      <c r="AZ6" s="299">
        <f t="shared" ca="1" si="1"/>
        <v>0</v>
      </c>
      <c r="BA6" s="299">
        <f t="shared" ca="1" si="1"/>
        <v>0</v>
      </c>
      <c r="BB6" s="299">
        <f t="shared" ca="1" si="1"/>
        <v>0</v>
      </c>
      <c r="BC6" s="299">
        <f t="shared" ca="1" si="1"/>
        <v>0</v>
      </c>
      <c r="BD6" s="299">
        <f t="shared" ca="1" si="1"/>
        <v>0</v>
      </c>
      <c r="BE6" s="299">
        <f t="shared" ca="1" si="1"/>
        <v>0</v>
      </c>
      <c r="BF6" s="299">
        <f t="shared" ca="1" si="1"/>
        <v>0</v>
      </c>
      <c r="BG6" s="299">
        <f t="shared" ca="1" si="1"/>
        <v>0</v>
      </c>
      <c r="BH6" s="299">
        <f t="shared" ca="1" si="1"/>
        <v>0</v>
      </c>
      <c r="BI6" s="299">
        <f t="shared" ca="1" si="1"/>
        <v>0</v>
      </c>
      <c r="BJ6" s="299">
        <f t="shared" ca="1" si="1"/>
        <v>0</v>
      </c>
      <c r="BK6" s="299">
        <f t="shared" ca="1" si="1"/>
        <v>0</v>
      </c>
      <c r="BL6" s="299">
        <f t="shared" ca="1" si="1"/>
        <v>0</v>
      </c>
      <c r="BM6" s="299">
        <f t="shared" ca="1" si="1"/>
        <v>0</v>
      </c>
      <c r="BN6" s="299">
        <f t="shared" ca="1" si="1"/>
        <v>0</v>
      </c>
      <c r="BO6" s="299">
        <f t="shared" ca="1" si="1"/>
        <v>0</v>
      </c>
      <c r="BP6" s="299">
        <f t="shared" ca="1" si="1"/>
        <v>0</v>
      </c>
      <c r="BQ6" s="202"/>
    </row>
    <row r="7" spans="1:69">
      <c r="A7" s="281" t="str">
        <f>IF(OR(AND(K6=0,NOT(ISBLANK(K6))),M6=0,N6=0,AND(P6=P7,NOT(ISBLANK(P6)),NOT(ISBLANK(P7)))),"ERROR","OK")</f>
        <v>OK</v>
      </c>
      <c r="B7" s="202"/>
      <c r="C7" s="284" t="str">
        <f ca="1">IF(SUMSQ($S8:$BP8)&gt;0,"INCLUDED","EXCLUDED")</f>
        <v>INCLUDED</v>
      </c>
      <c r="D7" s="209"/>
      <c r="E7" s="209"/>
      <c r="F7" s="291"/>
      <c r="G7" s="291"/>
      <c r="H7" s="299" t="str">
        <f ca="1">IFERROR(OFFSET('Impacts Database'!$A$1,'Impact Inputs'!B6-1,MATCH("Government/Non-Government",'Impacts Database'!$2:$2,0)-1),"-")</f>
        <v>Non-Government</v>
      </c>
      <c r="I7" s="288"/>
      <c r="J7" s="300"/>
      <c r="K7" s="300"/>
      <c r="L7" s="301"/>
      <c r="M7" s="302"/>
      <c r="N7" s="303"/>
      <c r="O7" s="299" t="s">
        <v>129</v>
      </c>
      <c r="P7" s="6">
        <v>1</v>
      </c>
      <c r="Q7" s="299">
        <f ca="1">IF(ISTEXT(F6),0,(F6*M6*N6*P7))</f>
        <v>1500</v>
      </c>
      <c r="R7" s="310"/>
      <c r="S7" s="299">
        <f t="shared" ref="S7:AX7" ca="1" si="2" xml:space="preserve"> MAX( MIN($L6, S$4) - MAX($J6, S$3), 0) *$Q7</f>
        <v>1500</v>
      </c>
      <c r="T7" s="299">
        <f t="shared" ca="1" si="2"/>
        <v>0</v>
      </c>
      <c r="U7" s="299">
        <f t="shared" ca="1" si="2"/>
        <v>0</v>
      </c>
      <c r="V7" s="299">
        <f t="shared" ca="1" si="2"/>
        <v>0</v>
      </c>
      <c r="W7" s="299">
        <f t="shared" ca="1" si="2"/>
        <v>0</v>
      </c>
      <c r="X7" s="299">
        <f t="shared" ca="1" si="2"/>
        <v>0</v>
      </c>
      <c r="Y7" s="299">
        <f t="shared" ca="1" si="2"/>
        <v>0</v>
      </c>
      <c r="Z7" s="299">
        <f t="shared" ca="1" si="2"/>
        <v>0</v>
      </c>
      <c r="AA7" s="299">
        <f t="shared" ca="1" si="2"/>
        <v>0</v>
      </c>
      <c r="AB7" s="299">
        <f t="shared" ca="1" si="2"/>
        <v>0</v>
      </c>
      <c r="AC7" s="299">
        <f t="shared" ca="1" si="2"/>
        <v>0</v>
      </c>
      <c r="AD7" s="299">
        <f t="shared" ca="1" si="2"/>
        <v>0</v>
      </c>
      <c r="AE7" s="299">
        <f t="shared" ca="1" si="2"/>
        <v>0</v>
      </c>
      <c r="AF7" s="299">
        <f t="shared" ca="1" si="2"/>
        <v>0</v>
      </c>
      <c r="AG7" s="299">
        <f t="shared" ca="1" si="2"/>
        <v>0</v>
      </c>
      <c r="AH7" s="299">
        <f t="shared" ca="1" si="2"/>
        <v>0</v>
      </c>
      <c r="AI7" s="299">
        <f t="shared" ca="1" si="2"/>
        <v>0</v>
      </c>
      <c r="AJ7" s="299">
        <f t="shared" ca="1" si="2"/>
        <v>0</v>
      </c>
      <c r="AK7" s="299">
        <f t="shared" ca="1" si="2"/>
        <v>0</v>
      </c>
      <c r="AL7" s="299">
        <f t="shared" ca="1" si="2"/>
        <v>0</v>
      </c>
      <c r="AM7" s="299">
        <f t="shared" ca="1" si="2"/>
        <v>0</v>
      </c>
      <c r="AN7" s="299">
        <f t="shared" ca="1" si="2"/>
        <v>0</v>
      </c>
      <c r="AO7" s="299">
        <f t="shared" ca="1" si="2"/>
        <v>0</v>
      </c>
      <c r="AP7" s="299">
        <f t="shared" ca="1" si="2"/>
        <v>0</v>
      </c>
      <c r="AQ7" s="299">
        <f t="shared" ca="1" si="2"/>
        <v>0</v>
      </c>
      <c r="AR7" s="299">
        <f t="shared" ca="1" si="2"/>
        <v>0</v>
      </c>
      <c r="AS7" s="299">
        <f t="shared" ca="1" si="2"/>
        <v>0</v>
      </c>
      <c r="AT7" s="299">
        <f t="shared" ca="1" si="2"/>
        <v>0</v>
      </c>
      <c r="AU7" s="299">
        <f t="shared" ca="1" si="2"/>
        <v>0</v>
      </c>
      <c r="AV7" s="299">
        <f t="shared" ca="1" si="2"/>
        <v>0</v>
      </c>
      <c r="AW7" s="299">
        <f t="shared" ca="1" si="2"/>
        <v>0</v>
      </c>
      <c r="AX7" s="299">
        <f t="shared" ca="1" si="2"/>
        <v>0</v>
      </c>
      <c r="AY7" s="299">
        <f t="shared" ref="AY7:BP7" ca="1" si="3" xml:space="preserve"> MAX( MIN($L6, AY$4) - MAX($J6, AY$3), 0) *$Q7</f>
        <v>0</v>
      </c>
      <c r="AZ7" s="299">
        <f t="shared" ca="1" si="3"/>
        <v>0</v>
      </c>
      <c r="BA7" s="299">
        <f t="shared" ca="1" si="3"/>
        <v>0</v>
      </c>
      <c r="BB7" s="299">
        <f t="shared" ca="1" si="3"/>
        <v>0</v>
      </c>
      <c r="BC7" s="299">
        <f t="shared" ca="1" si="3"/>
        <v>0</v>
      </c>
      <c r="BD7" s="299">
        <f t="shared" ca="1" si="3"/>
        <v>0</v>
      </c>
      <c r="BE7" s="299">
        <f t="shared" ca="1" si="3"/>
        <v>0</v>
      </c>
      <c r="BF7" s="299">
        <f t="shared" ca="1" si="3"/>
        <v>0</v>
      </c>
      <c r="BG7" s="299">
        <f t="shared" ca="1" si="3"/>
        <v>0</v>
      </c>
      <c r="BH7" s="299">
        <f t="shared" ca="1" si="3"/>
        <v>0</v>
      </c>
      <c r="BI7" s="299">
        <f t="shared" ca="1" si="3"/>
        <v>0</v>
      </c>
      <c r="BJ7" s="299">
        <f t="shared" ca="1" si="3"/>
        <v>0</v>
      </c>
      <c r="BK7" s="299">
        <f t="shared" ca="1" si="3"/>
        <v>0</v>
      </c>
      <c r="BL7" s="299">
        <f t="shared" ca="1" si="3"/>
        <v>0</v>
      </c>
      <c r="BM7" s="299">
        <f t="shared" ca="1" si="3"/>
        <v>0</v>
      </c>
      <c r="BN7" s="299">
        <f t="shared" ca="1" si="3"/>
        <v>0</v>
      </c>
      <c r="BO7" s="299">
        <f t="shared" ca="1" si="3"/>
        <v>0</v>
      </c>
      <c r="BP7" s="299">
        <f t="shared" ca="1" si="3"/>
        <v>0</v>
      </c>
      <c r="BQ7" s="202"/>
    </row>
    <row r="8" spans="1:69">
      <c r="B8" s="202"/>
      <c r="C8" s="283"/>
      <c r="D8" s="209"/>
      <c r="E8" s="209"/>
      <c r="F8" s="291"/>
      <c r="G8" s="291"/>
      <c r="H8" s="299" t="str">
        <f ca="1">IFERROR(OFFSET('Impacts Database'!$A$1,'Impact Inputs'!B6-1,MATCH("Government/Non-Government",'Impacts Database'!$2:$2,0)-1),"-")</f>
        <v>Non-Government</v>
      </c>
      <c r="I8" s="288"/>
      <c r="J8" s="304"/>
      <c r="K8" s="304"/>
      <c r="L8" s="301"/>
      <c r="M8" s="302"/>
      <c r="N8" s="305"/>
      <c r="O8" s="299" t="s">
        <v>130</v>
      </c>
      <c r="P8" s="299">
        <f t="shared" ref="P8" si="4">P7-P6</f>
        <v>1</v>
      </c>
      <c r="Q8" s="299">
        <f ca="1">IF(ISTEXT(F6),0,(F6*M6*N6*P8))</f>
        <v>1500</v>
      </c>
      <c r="R8" s="310"/>
      <c r="S8" s="299">
        <f ca="1">S7-S6</f>
        <v>1500</v>
      </c>
      <c r="T8" s="299">
        <f t="shared" ref="T8:BP8" ca="1" si="5">T7-T6</f>
        <v>0</v>
      </c>
      <c r="U8" s="299">
        <f t="shared" ca="1" si="5"/>
        <v>0</v>
      </c>
      <c r="V8" s="299">
        <f t="shared" ca="1" si="5"/>
        <v>0</v>
      </c>
      <c r="W8" s="299">
        <f t="shared" ca="1" si="5"/>
        <v>0</v>
      </c>
      <c r="X8" s="299">
        <f t="shared" ca="1" si="5"/>
        <v>0</v>
      </c>
      <c r="Y8" s="299">
        <f t="shared" ca="1" si="5"/>
        <v>0</v>
      </c>
      <c r="Z8" s="299">
        <f t="shared" ca="1" si="5"/>
        <v>0</v>
      </c>
      <c r="AA8" s="299">
        <f t="shared" ca="1" si="5"/>
        <v>0</v>
      </c>
      <c r="AB8" s="299">
        <f t="shared" ca="1" si="5"/>
        <v>0</v>
      </c>
      <c r="AC8" s="299">
        <f t="shared" ca="1" si="5"/>
        <v>0</v>
      </c>
      <c r="AD8" s="299">
        <f t="shared" ca="1" si="5"/>
        <v>0</v>
      </c>
      <c r="AE8" s="299">
        <f t="shared" ca="1" si="5"/>
        <v>0</v>
      </c>
      <c r="AF8" s="299">
        <f t="shared" ca="1" si="5"/>
        <v>0</v>
      </c>
      <c r="AG8" s="299">
        <f t="shared" ca="1" si="5"/>
        <v>0</v>
      </c>
      <c r="AH8" s="299">
        <f t="shared" ca="1" si="5"/>
        <v>0</v>
      </c>
      <c r="AI8" s="299">
        <f t="shared" ca="1" si="5"/>
        <v>0</v>
      </c>
      <c r="AJ8" s="299">
        <f t="shared" ca="1" si="5"/>
        <v>0</v>
      </c>
      <c r="AK8" s="299">
        <f t="shared" ca="1" si="5"/>
        <v>0</v>
      </c>
      <c r="AL8" s="299">
        <f t="shared" ca="1" si="5"/>
        <v>0</v>
      </c>
      <c r="AM8" s="299">
        <f t="shared" ca="1" si="5"/>
        <v>0</v>
      </c>
      <c r="AN8" s="299">
        <f t="shared" ca="1" si="5"/>
        <v>0</v>
      </c>
      <c r="AO8" s="299">
        <f t="shared" ca="1" si="5"/>
        <v>0</v>
      </c>
      <c r="AP8" s="299">
        <f t="shared" ca="1" si="5"/>
        <v>0</v>
      </c>
      <c r="AQ8" s="299">
        <f t="shared" ca="1" si="5"/>
        <v>0</v>
      </c>
      <c r="AR8" s="299">
        <f t="shared" ca="1" si="5"/>
        <v>0</v>
      </c>
      <c r="AS8" s="299">
        <f t="shared" ca="1" si="5"/>
        <v>0</v>
      </c>
      <c r="AT8" s="299">
        <f t="shared" ca="1" si="5"/>
        <v>0</v>
      </c>
      <c r="AU8" s="299">
        <f t="shared" ca="1" si="5"/>
        <v>0</v>
      </c>
      <c r="AV8" s="299">
        <f t="shared" ca="1" si="5"/>
        <v>0</v>
      </c>
      <c r="AW8" s="299">
        <f t="shared" ca="1" si="5"/>
        <v>0</v>
      </c>
      <c r="AX8" s="299">
        <f t="shared" ca="1" si="5"/>
        <v>0</v>
      </c>
      <c r="AY8" s="299">
        <f t="shared" ca="1" si="5"/>
        <v>0</v>
      </c>
      <c r="AZ8" s="299">
        <f t="shared" ca="1" si="5"/>
        <v>0</v>
      </c>
      <c r="BA8" s="299">
        <f t="shared" ca="1" si="5"/>
        <v>0</v>
      </c>
      <c r="BB8" s="299">
        <f t="shared" ca="1" si="5"/>
        <v>0</v>
      </c>
      <c r="BC8" s="299">
        <f t="shared" ca="1" si="5"/>
        <v>0</v>
      </c>
      <c r="BD8" s="299">
        <f t="shared" ca="1" si="5"/>
        <v>0</v>
      </c>
      <c r="BE8" s="299">
        <f t="shared" ca="1" si="5"/>
        <v>0</v>
      </c>
      <c r="BF8" s="299">
        <f t="shared" ca="1" si="5"/>
        <v>0</v>
      </c>
      <c r="BG8" s="299">
        <f t="shared" ca="1" si="5"/>
        <v>0</v>
      </c>
      <c r="BH8" s="299">
        <f t="shared" ca="1" si="5"/>
        <v>0</v>
      </c>
      <c r="BI8" s="299">
        <f t="shared" ca="1" si="5"/>
        <v>0</v>
      </c>
      <c r="BJ8" s="299">
        <f t="shared" ca="1" si="5"/>
        <v>0</v>
      </c>
      <c r="BK8" s="299">
        <f t="shared" ca="1" si="5"/>
        <v>0</v>
      </c>
      <c r="BL8" s="299">
        <f t="shared" ca="1" si="5"/>
        <v>0</v>
      </c>
      <c r="BM8" s="299">
        <f t="shared" ca="1" si="5"/>
        <v>0</v>
      </c>
      <c r="BN8" s="299">
        <f t="shared" ca="1" si="5"/>
        <v>0</v>
      </c>
      <c r="BO8" s="299">
        <f t="shared" ca="1" si="5"/>
        <v>0</v>
      </c>
      <c r="BP8" s="299">
        <f t="shared" ca="1" si="5"/>
        <v>0</v>
      </c>
      <c r="BQ8" s="202"/>
    </row>
    <row r="9" spans="1:69" ht="15">
      <c r="A9" s="280" t="s">
        <v>154</v>
      </c>
      <c r="B9" s="236">
        <v>126</v>
      </c>
      <c r="C9" s="298" t="str">
        <f ca="1">IFERROR(OFFSET('Impacts Database'!$A$1,'Impact Inputs'!B9-1,MATCH("Description",'Impacts Database'!$2:$2,0)-1),"-")</f>
        <v>Quality-adjusted life year (QALY) gained</v>
      </c>
      <c r="D9" s="299" t="str">
        <f ca="1">IFERROR(OFFSET('Impacts Database'!$A$1,'Impact Inputs'!B9-1,MATCH("Outcome Area",'Impacts Database'!$2:$2,0)-1),"-")</f>
        <v>Health</v>
      </c>
      <c r="E9" s="299" t="str">
        <f ca="1">IFERROR(OFFSET('Impacts Database'!$A$1,'Impact Inputs'!B9-1,MATCH("Sector",'Impacts Database'!$2:$2,0)-1),"-")</f>
        <v>Private Impact</v>
      </c>
      <c r="F9" s="299">
        <f ca="1">IFERROR(OFFSET('Impacts Database'!$A$1,'Impact Inputs'!B9-1,MATCH("Value adjusted to "&amp;'Primary Inputs'!$C$16,'Impacts Database'!$2:$2,0)-1),"-")</f>
        <v>40082.188120696308</v>
      </c>
      <c r="G9" s="299" t="str">
        <f ca="1">IFERROR(OFFSET('Impacts Database'!$A$1,'Impact Inputs'!B9-1,MATCH("Unit",'Impacts Database'!$2:$2,0)-1),"-")</f>
        <v>Per year</v>
      </c>
      <c r="H9" s="299" t="str">
        <f ca="1">IFERROR(OFFSET('Impacts Database'!$A$1,'Impact Inputs'!B9-1,MATCH("Government/Non-Government",'Impacts Database'!$2:$2,0)-1),"-")</f>
        <v>Non-Government</v>
      </c>
      <c r="I9" s="237" t="s">
        <v>730</v>
      </c>
      <c r="J9" s="215">
        <v>0</v>
      </c>
      <c r="K9" s="101">
        <v>3</v>
      </c>
      <c r="L9" s="311">
        <f xml:space="preserve"> J9 + K9</f>
        <v>3</v>
      </c>
      <c r="M9" s="238">
        <v>0.9</v>
      </c>
      <c r="N9" s="238">
        <v>1</v>
      </c>
      <c r="O9" s="299" t="s">
        <v>128</v>
      </c>
      <c r="P9" s="6">
        <v>0</v>
      </c>
      <c r="Q9" s="299">
        <f t="shared" ref="Q9" ca="1" si="6">IF(ISTEXT(F9),0,(F9*M9*N9*P9))</f>
        <v>0</v>
      </c>
      <c r="R9" s="310"/>
      <c r="S9" s="299">
        <f t="shared" ref="S9:AX9" ca="1" si="7" xml:space="preserve"> MAX( MIN($L9, S$4) - MAX($J9, S$3), 0) *$Q9</f>
        <v>0</v>
      </c>
      <c r="T9" s="299">
        <f t="shared" ca="1" si="7"/>
        <v>0</v>
      </c>
      <c r="U9" s="299">
        <f t="shared" ca="1" si="7"/>
        <v>0</v>
      </c>
      <c r="V9" s="299">
        <f t="shared" ca="1" si="7"/>
        <v>0</v>
      </c>
      <c r="W9" s="299">
        <f t="shared" ca="1" si="7"/>
        <v>0</v>
      </c>
      <c r="X9" s="299">
        <f t="shared" ca="1" si="7"/>
        <v>0</v>
      </c>
      <c r="Y9" s="299">
        <f t="shared" ca="1" si="7"/>
        <v>0</v>
      </c>
      <c r="Z9" s="299">
        <f t="shared" ca="1" si="7"/>
        <v>0</v>
      </c>
      <c r="AA9" s="299">
        <f t="shared" ca="1" si="7"/>
        <v>0</v>
      </c>
      <c r="AB9" s="299">
        <f t="shared" ca="1" si="7"/>
        <v>0</v>
      </c>
      <c r="AC9" s="299">
        <f t="shared" ca="1" si="7"/>
        <v>0</v>
      </c>
      <c r="AD9" s="299">
        <f t="shared" ca="1" si="7"/>
        <v>0</v>
      </c>
      <c r="AE9" s="299">
        <f t="shared" ca="1" si="7"/>
        <v>0</v>
      </c>
      <c r="AF9" s="299">
        <f t="shared" ca="1" si="7"/>
        <v>0</v>
      </c>
      <c r="AG9" s="299">
        <f t="shared" ca="1" si="7"/>
        <v>0</v>
      </c>
      <c r="AH9" s="299">
        <f t="shared" ca="1" si="7"/>
        <v>0</v>
      </c>
      <c r="AI9" s="299">
        <f t="shared" ca="1" si="7"/>
        <v>0</v>
      </c>
      <c r="AJ9" s="299">
        <f t="shared" ca="1" si="7"/>
        <v>0</v>
      </c>
      <c r="AK9" s="299">
        <f t="shared" ca="1" si="7"/>
        <v>0</v>
      </c>
      <c r="AL9" s="299">
        <f t="shared" ca="1" si="7"/>
        <v>0</v>
      </c>
      <c r="AM9" s="299">
        <f t="shared" ca="1" si="7"/>
        <v>0</v>
      </c>
      <c r="AN9" s="299">
        <f t="shared" ca="1" si="7"/>
        <v>0</v>
      </c>
      <c r="AO9" s="299">
        <f t="shared" ca="1" si="7"/>
        <v>0</v>
      </c>
      <c r="AP9" s="299">
        <f t="shared" ca="1" si="7"/>
        <v>0</v>
      </c>
      <c r="AQ9" s="299">
        <f t="shared" ca="1" si="7"/>
        <v>0</v>
      </c>
      <c r="AR9" s="299">
        <f t="shared" ca="1" si="7"/>
        <v>0</v>
      </c>
      <c r="AS9" s="299">
        <f t="shared" ca="1" si="7"/>
        <v>0</v>
      </c>
      <c r="AT9" s="299">
        <f t="shared" ca="1" si="7"/>
        <v>0</v>
      </c>
      <c r="AU9" s="299">
        <f t="shared" ca="1" si="7"/>
        <v>0</v>
      </c>
      <c r="AV9" s="299">
        <f t="shared" ca="1" si="7"/>
        <v>0</v>
      </c>
      <c r="AW9" s="299">
        <f t="shared" ca="1" si="7"/>
        <v>0</v>
      </c>
      <c r="AX9" s="299">
        <f t="shared" ca="1" si="7"/>
        <v>0</v>
      </c>
      <c r="AY9" s="299">
        <f t="shared" ref="AY9:BP9" ca="1" si="8" xml:space="preserve"> MAX( MIN($L9, AY$4) - MAX($J9, AY$3), 0) *$Q9</f>
        <v>0</v>
      </c>
      <c r="AZ9" s="299">
        <f t="shared" ca="1" si="8"/>
        <v>0</v>
      </c>
      <c r="BA9" s="299">
        <f t="shared" ca="1" si="8"/>
        <v>0</v>
      </c>
      <c r="BB9" s="299">
        <f t="shared" ca="1" si="8"/>
        <v>0</v>
      </c>
      <c r="BC9" s="299">
        <f t="shared" ca="1" si="8"/>
        <v>0</v>
      </c>
      <c r="BD9" s="299">
        <f t="shared" ca="1" si="8"/>
        <v>0</v>
      </c>
      <c r="BE9" s="299">
        <f t="shared" ca="1" si="8"/>
        <v>0</v>
      </c>
      <c r="BF9" s="299">
        <f t="shared" ca="1" si="8"/>
        <v>0</v>
      </c>
      <c r="BG9" s="299">
        <f t="shared" ca="1" si="8"/>
        <v>0</v>
      </c>
      <c r="BH9" s="299">
        <f t="shared" ca="1" si="8"/>
        <v>0</v>
      </c>
      <c r="BI9" s="299">
        <f t="shared" ca="1" si="8"/>
        <v>0</v>
      </c>
      <c r="BJ9" s="299">
        <f t="shared" ca="1" si="8"/>
        <v>0</v>
      </c>
      <c r="BK9" s="299">
        <f t="shared" ca="1" si="8"/>
        <v>0</v>
      </c>
      <c r="BL9" s="299">
        <f t="shared" ca="1" si="8"/>
        <v>0</v>
      </c>
      <c r="BM9" s="299">
        <f t="shared" ca="1" si="8"/>
        <v>0</v>
      </c>
      <c r="BN9" s="299">
        <f t="shared" ca="1" si="8"/>
        <v>0</v>
      </c>
      <c r="BO9" s="299">
        <f t="shared" ca="1" si="8"/>
        <v>0</v>
      </c>
      <c r="BP9" s="299">
        <f t="shared" ca="1" si="8"/>
        <v>0</v>
      </c>
      <c r="BQ9" s="202"/>
    </row>
    <row r="10" spans="1:69">
      <c r="A10" s="281" t="str">
        <f t="shared" ref="A10" si="9">IF(OR(AND(K9=0,NOT(ISBLANK(K9))),M9=0,N9=0,AND(P9=P10,NOT(ISBLANK(P9)),NOT(ISBLANK(P10)))),"ERROR","OK")</f>
        <v>OK</v>
      </c>
      <c r="B10" s="202"/>
      <c r="C10" s="284" t="str">
        <f t="shared" ref="C10" ca="1" si="10">IF(SUMSQ($S11:$BP11)&gt;0,"INCLUDED","EXCLUDED")</f>
        <v>INCLUDED</v>
      </c>
      <c r="D10" s="209"/>
      <c r="E10" s="209"/>
      <c r="F10" s="291"/>
      <c r="G10" s="291"/>
      <c r="H10" s="299" t="str">
        <f ca="1">IFERROR(OFFSET('Impacts Database'!$A$1,'Impact Inputs'!B9-1,MATCH("Government/Non-Government",'Impacts Database'!$2:$2,0)-1),"-")</f>
        <v>Non-Government</v>
      </c>
      <c r="I10" s="288"/>
      <c r="J10" s="300"/>
      <c r="K10" s="300"/>
      <c r="L10" s="301"/>
      <c r="M10" s="302"/>
      <c r="N10" s="303"/>
      <c r="O10" s="299" t="s">
        <v>129</v>
      </c>
      <c r="P10" s="6">
        <v>0.61499999999999999</v>
      </c>
      <c r="Q10" s="299">
        <f t="shared" ref="Q10" ca="1" si="11">IF(ISTEXT(F9),0,(F9*M9*N9*P10))</f>
        <v>22185.491124805405</v>
      </c>
      <c r="R10" s="310"/>
      <c r="S10" s="299">
        <f t="shared" ref="S10:AX10" ca="1" si="12" xml:space="preserve"> MAX( MIN($L9, S$4) - MAX($J9, S$3), 0) *$Q10</f>
        <v>22185.491124805405</v>
      </c>
      <c r="T10" s="299">
        <f t="shared" ca="1" si="12"/>
        <v>22185.491124805405</v>
      </c>
      <c r="U10" s="299">
        <f t="shared" ca="1" si="12"/>
        <v>22185.491124805405</v>
      </c>
      <c r="V10" s="299">
        <f t="shared" ca="1" si="12"/>
        <v>0</v>
      </c>
      <c r="W10" s="299">
        <f t="shared" ca="1" si="12"/>
        <v>0</v>
      </c>
      <c r="X10" s="299">
        <f t="shared" ca="1" si="12"/>
        <v>0</v>
      </c>
      <c r="Y10" s="299">
        <f t="shared" ca="1" si="12"/>
        <v>0</v>
      </c>
      <c r="Z10" s="299">
        <f t="shared" ca="1" si="12"/>
        <v>0</v>
      </c>
      <c r="AA10" s="299">
        <f t="shared" ca="1" si="12"/>
        <v>0</v>
      </c>
      <c r="AB10" s="299">
        <f t="shared" ca="1" si="12"/>
        <v>0</v>
      </c>
      <c r="AC10" s="299">
        <f t="shared" ca="1" si="12"/>
        <v>0</v>
      </c>
      <c r="AD10" s="299">
        <f t="shared" ca="1" si="12"/>
        <v>0</v>
      </c>
      <c r="AE10" s="299">
        <f t="shared" ca="1" si="12"/>
        <v>0</v>
      </c>
      <c r="AF10" s="299">
        <f t="shared" ca="1" si="12"/>
        <v>0</v>
      </c>
      <c r="AG10" s="299">
        <f t="shared" ca="1" si="12"/>
        <v>0</v>
      </c>
      <c r="AH10" s="299">
        <f t="shared" ca="1" si="12"/>
        <v>0</v>
      </c>
      <c r="AI10" s="299">
        <f t="shared" ca="1" si="12"/>
        <v>0</v>
      </c>
      <c r="AJ10" s="299">
        <f t="shared" ca="1" si="12"/>
        <v>0</v>
      </c>
      <c r="AK10" s="299">
        <f t="shared" ca="1" si="12"/>
        <v>0</v>
      </c>
      <c r="AL10" s="299">
        <f t="shared" ca="1" si="12"/>
        <v>0</v>
      </c>
      <c r="AM10" s="299">
        <f t="shared" ca="1" si="12"/>
        <v>0</v>
      </c>
      <c r="AN10" s="299">
        <f t="shared" ca="1" si="12"/>
        <v>0</v>
      </c>
      <c r="AO10" s="299">
        <f t="shared" ca="1" si="12"/>
        <v>0</v>
      </c>
      <c r="AP10" s="299">
        <f t="shared" ca="1" si="12"/>
        <v>0</v>
      </c>
      <c r="AQ10" s="299">
        <f t="shared" ca="1" si="12"/>
        <v>0</v>
      </c>
      <c r="AR10" s="299">
        <f t="shared" ca="1" si="12"/>
        <v>0</v>
      </c>
      <c r="AS10" s="299">
        <f t="shared" ca="1" si="12"/>
        <v>0</v>
      </c>
      <c r="AT10" s="299">
        <f t="shared" ca="1" si="12"/>
        <v>0</v>
      </c>
      <c r="AU10" s="299">
        <f t="shared" ca="1" si="12"/>
        <v>0</v>
      </c>
      <c r="AV10" s="299">
        <f t="shared" ca="1" si="12"/>
        <v>0</v>
      </c>
      <c r="AW10" s="299">
        <f t="shared" ca="1" si="12"/>
        <v>0</v>
      </c>
      <c r="AX10" s="299">
        <f t="shared" ca="1" si="12"/>
        <v>0</v>
      </c>
      <c r="AY10" s="299">
        <f t="shared" ref="AY10:BP10" ca="1" si="13" xml:space="preserve"> MAX( MIN($L9, AY$4) - MAX($J9, AY$3), 0) *$Q10</f>
        <v>0</v>
      </c>
      <c r="AZ10" s="299">
        <f t="shared" ca="1" si="13"/>
        <v>0</v>
      </c>
      <c r="BA10" s="299">
        <f t="shared" ca="1" si="13"/>
        <v>0</v>
      </c>
      <c r="BB10" s="299">
        <f t="shared" ca="1" si="13"/>
        <v>0</v>
      </c>
      <c r="BC10" s="299">
        <f t="shared" ca="1" si="13"/>
        <v>0</v>
      </c>
      <c r="BD10" s="299">
        <f t="shared" ca="1" si="13"/>
        <v>0</v>
      </c>
      <c r="BE10" s="299">
        <f t="shared" ca="1" si="13"/>
        <v>0</v>
      </c>
      <c r="BF10" s="299">
        <f t="shared" ca="1" si="13"/>
        <v>0</v>
      </c>
      <c r="BG10" s="299">
        <f t="shared" ca="1" si="13"/>
        <v>0</v>
      </c>
      <c r="BH10" s="299">
        <f t="shared" ca="1" si="13"/>
        <v>0</v>
      </c>
      <c r="BI10" s="299">
        <f t="shared" ca="1" si="13"/>
        <v>0</v>
      </c>
      <c r="BJ10" s="299">
        <f t="shared" ca="1" si="13"/>
        <v>0</v>
      </c>
      <c r="BK10" s="299">
        <f t="shared" ca="1" si="13"/>
        <v>0</v>
      </c>
      <c r="BL10" s="299">
        <f t="shared" ca="1" si="13"/>
        <v>0</v>
      </c>
      <c r="BM10" s="299">
        <f t="shared" ca="1" si="13"/>
        <v>0</v>
      </c>
      <c r="BN10" s="299">
        <f t="shared" ca="1" si="13"/>
        <v>0</v>
      </c>
      <c r="BO10" s="299">
        <f t="shared" ca="1" si="13"/>
        <v>0</v>
      </c>
      <c r="BP10" s="299">
        <f t="shared" ca="1" si="13"/>
        <v>0</v>
      </c>
      <c r="BQ10" s="202"/>
    </row>
    <row r="11" spans="1:69">
      <c r="B11" s="202"/>
      <c r="C11" s="283"/>
      <c r="D11" s="209"/>
      <c r="E11" s="209"/>
      <c r="F11" s="291"/>
      <c r="G11" s="291"/>
      <c r="H11" s="299" t="str">
        <f ca="1">IFERROR(OFFSET('Impacts Database'!$A$1,'Impact Inputs'!B9-1,MATCH("Government/Non-Government",'Impacts Database'!$2:$2,0)-1),"-")</f>
        <v>Non-Government</v>
      </c>
      <c r="I11" s="288"/>
      <c r="J11" s="304"/>
      <c r="K11" s="304"/>
      <c r="L11" s="301"/>
      <c r="M11" s="302"/>
      <c r="N11" s="305"/>
      <c r="O11" s="299" t="s">
        <v>130</v>
      </c>
      <c r="P11" s="299">
        <f t="shared" ref="P11:P74" si="14">P10-P9</f>
        <v>0.61499999999999999</v>
      </c>
      <c r="Q11" s="299">
        <f t="shared" ref="Q11" ca="1" si="15">IF(ISTEXT(F9),0,(F9*M9*N9*P11))</f>
        <v>22185.491124805405</v>
      </c>
      <c r="R11" s="310"/>
      <c r="S11" s="299">
        <f t="shared" ref="S11" ca="1" si="16">S10-S9</f>
        <v>22185.491124805405</v>
      </c>
      <c r="T11" s="299">
        <f t="shared" ref="T11" ca="1" si="17">T10-T9</f>
        <v>22185.491124805405</v>
      </c>
      <c r="U11" s="299">
        <f t="shared" ref="U11" ca="1" si="18">U10-U9</f>
        <v>22185.491124805405</v>
      </c>
      <c r="V11" s="299">
        <f t="shared" ref="V11" ca="1" si="19">V10-V9</f>
        <v>0</v>
      </c>
      <c r="W11" s="299">
        <f t="shared" ref="W11" ca="1" si="20">W10-W9</f>
        <v>0</v>
      </c>
      <c r="X11" s="299">
        <f t="shared" ref="X11" ca="1" si="21">X10-X9</f>
        <v>0</v>
      </c>
      <c r="Y11" s="299">
        <f t="shared" ref="Y11" ca="1" si="22">Y10-Y9</f>
        <v>0</v>
      </c>
      <c r="Z11" s="299">
        <f t="shared" ref="Z11" ca="1" si="23">Z10-Z9</f>
        <v>0</v>
      </c>
      <c r="AA11" s="299">
        <f t="shared" ref="AA11" ca="1" si="24">AA10-AA9</f>
        <v>0</v>
      </c>
      <c r="AB11" s="299">
        <f t="shared" ref="AB11" ca="1" si="25">AB10-AB9</f>
        <v>0</v>
      </c>
      <c r="AC11" s="299">
        <f t="shared" ref="AC11" ca="1" si="26">AC10-AC9</f>
        <v>0</v>
      </c>
      <c r="AD11" s="299">
        <f t="shared" ref="AD11" ca="1" si="27">AD10-AD9</f>
        <v>0</v>
      </c>
      <c r="AE11" s="299">
        <f t="shared" ref="AE11" ca="1" si="28">AE10-AE9</f>
        <v>0</v>
      </c>
      <c r="AF11" s="299">
        <f t="shared" ref="AF11" ca="1" si="29">AF10-AF9</f>
        <v>0</v>
      </c>
      <c r="AG11" s="299">
        <f t="shared" ref="AG11" ca="1" si="30">AG10-AG9</f>
        <v>0</v>
      </c>
      <c r="AH11" s="299">
        <f t="shared" ref="AH11" ca="1" si="31">AH10-AH9</f>
        <v>0</v>
      </c>
      <c r="AI11" s="299">
        <f t="shared" ref="AI11" ca="1" si="32">AI10-AI9</f>
        <v>0</v>
      </c>
      <c r="AJ11" s="299">
        <f t="shared" ref="AJ11" ca="1" si="33">AJ10-AJ9</f>
        <v>0</v>
      </c>
      <c r="AK11" s="299">
        <f t="shared" ref="AK11" ca="1" si="34">AK10-AK9</f>
        <v>0</v>
      </c>
      <c r="AL11" s="299">
        <f t="shared" ref="AL11" ca="1" si="35">AL10-AL9</f>
        <v>0</v>
      </c>
      <c r="AM11" s="299">
        <f t="shared" ref="AM11" ca="1" si="36">AM10-AM9</f>
        <v>0</v>
      </c>
      <c r="AN11" s="299">
        <f t="shared" ref="AN11" ca="1" si="37">AN10-AN9</f>
        <v>0</v>
      </c>
      <c r="AO11" s="299">
        <f t="shared" ref="AO11" ca="1" si="38">AO10-AO9</f>
        <v>0</v>
      </c>
      <c r="AP11" s="299">
        <f t="shared" ref="AP11" ca="1" si="39">AP10-AP9</f>
        <v>0</v>
      </c>
      <c r="AQ11" s="299">
        <f t="shared" ref="AQ11" ca="1" si="40">AQ10-AQ9</f>
        <v>0</v>
      </c>
      <c r="AR11" s="299">
        <f t="shared" ref="AR11" ca="1" si="41">AR10-AR9</f>
        <v>0</v>
      </c>
      <c r="AS11" s="299">
        <f t="shared" ref="AS11" ca="1" si="42">AS10-AS9</f>
        <v>0</v>
      </c>
      <c r="AT11" s="299">
        <f t="shared" ref="AT11" ca="1" si="43">AT10-AT9</f>
        <v>0</v>
      </c>
      <c r="AU11" s="299">
        <f t="shared" ref="AU11" ca="1" si="44">AU10-AU9</f>
        <v>0</v>
      </c>
      <c r="AV11" s="299">
        <f t="shared" ref="AV11" ca="1" si="45">AV10-AV9</f>
        <v>0</v>
      </c>
      <c r="AW11" s="299">
        <f t="shared" ref="AW11" ca="1" si="46">AW10-AW9</f>
        <v>0</v>
      </c>
      <c r="AX11" s="299">
        <f t="shared" ref="AX11" ca="1" si="47">AX10-AX9</f>
        <v>0</v>
      </c>
      <c r="AY11" s="299">
        <f t="shared" ref="AY11" ca="1" si="48">AY10-AY9</f>
        <v>0</v>
      </c>
      <c r="AZ11" s="299">
        <f t="shared" ref="AZ11" ca="1" si="49">AZ10-AZ9</f>
        <v>0</v>
      </c>
      <c r="BA11" s="299">
        <f t="shared" ref="BA11" ca="1" si="50">BA10-BA9</f>
        <v>0</v>
      </c>
      <c r="BB11" s="299">
        <f t="shared" ref="BB11" ca="1" si="51">BB10-BB9</f>
        <v>0</v>
      </c>
      <c r="BC11" s="299">
        <f t="shared" ref="BC11" ca="1" si="52">BC10-BC9</f>
        <v>0</v>
      </c>
      <c r="BD11" s="299">
        <f t="shared" ref="BD11" ca="1" si="53">BD10-BD9</f>
        <v>0</v>
      </c>
      <c r="BE11" s="299">
        <f t="shared" ref="BE11" ca="1" si="54">BE10-BE9</f>
        <v>0</v>
      </c>
      <c r="BF11" s="299">
        <f t="shared" ref="BF11" ca="1" si="55">BF10-BF9</f>
        <v>0</v>
      </c>
      <c r="BG11" s="299">
        <f t="shared" ref="BG11" ca="1" si="56">BG10-BG9</f>
        <v>0</v>
      </c>
      <c r="BH11" s="299">
        <f t="shared" ref="BH11" ca="1" si="57">BH10-BH9</f>
        <v>0</v>
      </c>
      <c r="BI11" s="299">
        <f t="shared" ref="BI11" ca="1" si="58">BI10-BI9</f>
        <v>0</v>
      </c>
      <c r="BJ11" s="299">
        <f t="shared" ref="BJ11" ca="1" si="59">BJ10-BJ9</f>
        <v>0</v>
      </c>
      <c r="BK11" s="299">
        <f t="shared" ref="BK11" ca="1" si="60">BK10-BK9</f>
        <v>0</v>
      </c>
      <c r="BL11" s="299">
        <f t="shared" ref="BL11" ca="1" si="61">BL10-BL9</f>
        <v>0</v>
      </c>
      <c r="BM11" s="299">
        <f t="shared" ref="BM11" ca="1" si="62">BM10-BM9</f>
        <v>0</v>
      </c>
      <c r="BN11" s="299">
        <f t="shared" ref="BN11" ca="1" si="63">BN10-BN9</f>
        <v>0</v>
      </c>
      <c r="BO11" s="299">
        <f t="shared" ref="BO11" ca="1" si="64">BO10-BO9</f>
        <v>0</v>
      </c>
      <c r="BP11" s="299">
        <f t="shared" ref="BP11" ca="1" si="65">BP10-BP9</f>
        <v>0</v>
      </c>
      <c r="BQ11" s="202"/>
    </row>
    <row r="12" spans="1:69" ht="15">
      <c r="A12" s="280" t="s">
        <v>155</v>
      </c>
      <c r="B12" s="236">
        <v>62</v>
      </c>
      <c r="C12" s="298" t="str">
        <f ca="1">IFERROR(OFFSET('Impacts Database'!$A$1,'Impact Inputs'!B12-1,MATCH("Description",'Impacts Database'!$2:$2,0)-1),"-")</f>
        <v>Tax income: Average annual income - Total</v>
      </c>
      <c r="D12" s="299" t="str">
        <f ca="1">IFERROR(OFFSET('Impacts Database'!$A$1,'Impact Inputs'!B12-1,MATCH("Outcome Area",'Impacts Database'!$2:$2,0)-1),"-")</f>
        <v>Employment</v>
      </c>
      <c r="E12" s="299" t="str">
        <f ca="1">IFERROR(OFFSET('Impacts Database'!$A$1,'Impact Inputs'!B12-1,MATCH("Sector",'Impacts Database'!$2:$2,0)-1),"-")</f>
        <v>Revenue</v>
      </c>
      <c r="F12" s="299">
        <f ca="1">IFERROR(OFFSET('Impacts Database'!$A$1,'Impact Inputs'!B12-1,MATCH("Value adjusted to "&amp;'Primary Inputs'!$C$16,'Impacts Database'!$2:$2,0)-1),"-")</f>
        <v>7623.4879465810982</v>
      </c>
      <c r="G12" s="299" t="str">
        <f ca="1">IFERROR(OFFSET('Impacts Database'!$A$1,'Impact Inputs'!B12-1,MATCH("Unit",'Impacts Database'!$2:$2,0)-1),"-")</f>
        <v>Per year</v>
      </c>
      <c r="H12" s="299" t="str">
        <f ca="1">IFERROR(OFFSET('Impacts Database'!$A$1,'Impact Inputs'!B12-1,MATCH("Government/Non-Government",'Impacts Database'!$2:$2,0)-1),"-")</f>
        <v>Government</v>
      </c>
      <c r="I12" s="237" t="s">
        <v>730</v>
      </c>
      <c r="J12" s="215">
        <v>0</v>
      </c>
      <c r="K12" s="101">
        <v>20</v>
      </c>
      <c r="L12" s="311">
        <f xml:space="preserve"> J12 + K12</f>
        <v>20</v>
      </c>
      <c r="M12" s="238">
        <v>0.1</v>
      </c>
      <c r="N12" s="238">
        <v>1</v>
      </c>
      <c r="O12" s="299" t="s">
        <v>128</v>
      </c>
      <c r="P12" s="6">
        <v>-1</v>
      </c>
      <c r="Q12" s="299">
        <f t="shared" ref="Q12" ca="1" si="66">IF(ISTEXT(F12),0,(F12*M12*N12*P12))</f>
        <v>-762.34879465810991</v>
      </c>
      <c r="R12" s="310"/>
      <c r="S12" s="299">
        <f t="shared" ref="S12:AX12" ca="1" si="67" xml:space="preserve"> MAX( MIN($L12, S$4) - MAX($J12, S$3), 0) *$Q12</f>
        <v>-762.34879465810991</v>
      </c>
      <c r="T12" s="299">
        <f t="shared" ca="1" si="67"/>
        <v>-762.34879465810991</v>
      </c>
      <c r="U12" s="299">
        <f t="shared" ca="1" si="67"/>
        <v>-762.34879465810991</v>
      </c>
      <c r="V12" s="299">
        <f t="shared" ca="1" si="67"/>
        <v>-762.34879465810991</v>
      </c>
      <c r="W12" s="299">
        <f t="shared" ca="1" si="67"/>
        <v>-762.34879465810991</v>
      </c>
      <c r="X12" s="299">
        <f t="shared" ca="1" si="67"/>
        <v>-762.34879465810991</v>
      </c>
      <c r="Y12" s="299">
        <f t="shared" ca="1" si="67"/>
        <v>-762.34879465810991</v>
      </c>
      <c r="Z12" s="299">
        <f t="shared" ca="1" si="67"/>
        <v>-762.34879465810991</v>
      </c>
      <c r="AA12" s="299">
        <f t="shared" ca="1" si="67"/>
        <v>-762.34879465810991</v>
      </c>
      <c r="AB12" s="299">
        <f t="shared" ca="1" si="67"/>
        <v>-762.34879465810991</v>
      </c>
      <c r="AC12" s="299">
        <f t="shared" ca="1" si="67"/>
        <v>-762.34879465810991</v>
      </c>
      <c r="AD12" s="299">
        <f t="shared" ca="1" si="67"/>
        <v>-762.34879465810991</v>
      </c>
      <c r="AE12" s="299">
        <f t="shared" ca="1" si="67"/>
        <v>-762.34879465810991</v>
      </c>
      <c r="AF12" s="299">
        <f t="shared" ca="1" si="67"/>
        <v>-762.34879465810991</v>
      </c>
      <c r="AG12" s="299">
        <f t="shared" ca="1" si="67"/>
        <v>-762.34879465810991</v>
      </c>
      <c r="AH12" s="299">
        <f t="shared" ca="1" si="67"/>
        <v>-762.34879465810991</v>
      </c>
      <c r="AI12" s="299">
        <f t="shared" ca="1" si="67"/>
        <v>-762.34879465810991</v>
      </c>
      <c r="AJ12" s="299">
        <f t="shared" ca="1" si="67"/>
        <v>-762.34879465810991</v>
      </c>
      <c r="AK12" s="299">
        <f t="shared" ca="1" si="67"/>
        <v>-762.34879465810991</v>
      </c>
      <c r="AL12" s="299">
        <f t="shared" ca="1" si="67"/>
        <v>-762.34879465810991</v>
      </c>
      <c r="AM12" s="299">
        <f t="shared" ca="1" si="67"/>
        <v>0</v>
      </c>
      <c r="AN12" s="299">
        <f t="shared" ca="1" si="67"/>
        <v>0</v>
      </c>
      <c r="AO12" s="299">
        <f t="shared" ca="1" si="67"/>
        <v>0</v>
      </c>
      <c r="AP12" s="299">
        <f t="shared" ca="1" si="67"/>
        <v>0</v>
      </c>
      <c r="AQ12" s="299">
        <f t="shared" ca="1" si="67"/>
        <v>0</v>
      </c>
      <c r="AR12" s="299">
        <f t="shared" ca="1" si="67"/>
        <v>0</v>
      </c>
      <c r="AS12" s="299">
        <f t="shared" ca="1" si="67"/>
        <v>0</v>
      </c>
      <c r="AT12" s="299">
        <f t="shared" ca="1" si="67"/>
        <v>0</v>
      </c>
      <c r="AU12" s="299">
        <f t="shared" ca="1" si="67"/>
        <v>0</v>
      </c>
      <c r="AV12" s="299">
        <f t="shared" ca="1" si="67"/>
        <v>0</v>
      </c>
      <c r="AW12" s="299">
        <f t="shared" ca="1" si="67"/>
        <v>0</v>
      </c>
      <c r="AX12" s="299">
        <f t="shared" ca="1" si="67"/>
        <v>0</v>
      </c>
      <c r="AY12" s="299">
        <f t="shared" ref="AY12:BP12" ca="1" si="68" xml:space="preserve"> MAX( MIN($L12, AY$4) - MAX($J12, AY$3), 0) *$Q12</f>
        <v>0</v>
      </c>
      <c r="AZ12" s="299">
        <f t="shared" ca="1" si="68"/>
        <v>0</v>
      </c>
      <c r="BA12" s="299">
        <f t="shared" ca="1" si="68"/>
        <v>0</v>
      </c>
      <c r="BB12" s="299">
        <f t="shared" ca="1" si="68"/>
        <v>0</v>
      </c>
      <c r="BC12" s="299">
        <f t="shared" ca="1" si="68"/>
        <v>0</v>
      </c>
      <c r="BD12" s="299">
        <f t="shared" ca="1" si="68"/>
        <v>0</v>
      </c>
      <c r="BE12" s="299">
        <f t="shared" ca="1" si="68"/>
        <v>0</v>
      </c>
      <c r="BF12" s="299">
        <f t="shared" ca="1" si="68"/>
        <v>0</v>
      </c>
      <c r="BG12" s="299">
        <f t="shared" ca="1" si="68"/>
        <v>0</v>
      </c>
      <c r="BH12" s="299">
        <f t="shared" ca="1" si="68"/>
        <v>0</v>
      </c>
      <c r="BI12" s="299">
        <f t="shared" ca="1" si="68"/>
        <v>0</v>
      </c>
      <c r="BJ12" s="299">
        <f t="shared" ca="1" si="68"/>
        <v>0</v>
      </c>
      <c r="BK12" s="299">
        <f t="shared" ca="1" si="68"/>
        <v>0</v>
      </c>
      <c r="BL12" s="299">
        <f t="shared" ca="1" si="68"/>
        <v>0</v>
      </c>
      <c r="BM12" s="299">
        <f t="shared" ca="1" si="68"/>
        <v>0</v>
      </c>
      <c r="BN12" s="299">
        <f t="shared" ca="1" si="68"/>
        <v>0</v>
      </c>
      <c r="BO12" s="299">
        <f t="shared" ca="1" si="68"/>
        <v>0</v>
      </c>
      <c r="BP12" s="299">
        <f t="shared" ca="1" si="68"/>
        <v>0</v>
      </c>
      <c r="BQ12" s="202"/>
    </row>
    <row r="13" spans="1:69">
      <c r="A13" s="281" t="str">
        <f t="shared" ref="A13" si="69">IF(OR(AND(K12=0,NOT(ISBLANK(K12))),M12=0,N12=0,AND(P12=P13,NOT(ISBLANK(P12)),NOT(ISBLANK(P13)))),"ERROR","OK")</f>
        <v>OK</v>
      </c>
      <c r="B13" s="202"/>
      <c r="C13" s="284" t="str">
        <f t="shared" ref="C13" ca="1" si="70">IF(SUMSQ($S14:$BP14)&gt;0,"INCLUDED","EXCLUDED")</f>
        <v>INCLUDED</v>
      </c>
      <c r="D13" s="209"/>
      <c r="E13" s="209"/>
      <c r="F13" s="291"/>
      <c r="G13" s="291"/>
      <c r="H13" s="299" t="str">
        <f ca="1">IFERROR(OFFSET('Impacts Database'!$A$1,'Impact Inputs'!B12-1,MATCH("Government/Non-Government",'Impacts Database'!$2:$2,0)-1),"-")</f>
        <v>Government</v>
      </c>
      <c r="I13" s="288"/>
      <c r="J13" s="300"/>
      <c r="K13" s="300"/>
      <c r="L13" s="301"/>
      <c r="M13" s="302"/>
      <c r="N13" s="303"/>
      <c r="O13" s="299" t="s">
        <v>129</v>
      </c>
      <c r="P13" s="6">
        <v>-0.42</v>
      </c>
      <c r="Q13" s="299">
        <f t="shared" ref="Q13" ca="1" si="71">IF(ISTEXT(F12),0,(F12*M12*N12*P13))</f>
        <v>-320.18649375640615</v>
      </c>
      <c r="R13" s="310"/>
      <c r="S13" s="299">
        <f t="shared" ref="S13:AX13" ca="1" si="72" xml:space="preserve"> MAX( MIN($L12, S$4) - MAX($J12, S$3), 0) *$Q13</f>
        <v>-320.18649375640615</v>
      </c>
      <c r="T13" s="299">
        <f t="shared" ca="1" si="72"/>
        <v>-320.18649375640615</v>
      </c>
      <c r="U13" s="299">
        <f t="shared" ca="1" si="72"/>
        <v>-320.18649375640615</v>
      </c>
      <c r="V13" s="299">
        <f t="shared" ca="1" si="72"/>
        <v>-320.18649375640615</v>
      </c>
      <c r="W13" s="299">
        <f t="shared" ca="1" si="72"/>
        <v>-320.18649375640615</v>
      </c>
      <c r="X13" s="299">
        <f t="shared" ca="1" si="72"/>
        <v>-320.18649375640615</v>
      </c>
      <c r="Y13" s="299">
        <f t="shared" ca="1" si="72"/>
        <v>-320.18649375640615</v>
      </c>
      <c r="Z13" s="299">
        <f t="shared" ca="1" si="72"/>
        <v>-320.18649375640615</v>
      </c>
      <c r="AA13" s="299">
        <f t="shared" ca="1" si="72"/>
        <v>-320.18649375640615</v>
      </c>
      <c r="AB13" s="299">
        <f t="shared" ca="1" si="72"/>
        <v>-320.18649375640615</v>
      </c>
      <c r="AC13" s="299">
        <f t="shared" ca="1" si="72"/>
        <v>-320.18649375640615</v>
      </c>
      <c r="AD13" s="299">
        <f t="shared" ca="1" si="72"/>
        <v>-320.18649375640615</v>
      </c>
      <c r="AE13" s="299">
        <f t="shared" ca="1" si="72"/>
        <v>-320.18649375640615</v>
      </c>
      <c r="AF13" s="299">
        <f t="shared" ca="1" si="72"/>
        <v>-320.18649375640615</v>
      </c>
      <c r="AG13" s="299">
        <f t="shared" ca="1" si="72"/>
        <v>-320.18649375640615</v>
      </c>
      <c r="AH13" s="299">
        <f t="shared" ca="1" si="72"/>
        <v>-320.18649375640615</v>
      </c>
      <c r="AI13" s="299">
        <f t="shared" ca="1" si="72"/>
        <v>-320.18649375640615</v>
      </c>
      <c r="AJ13" s="299">
        <f t="shared" ca="1" si="72"/>
        <v>-320.18649375640615</v>
      </c>
      <c r="AK13" s="299">
        <f t="shared" ca="1" si="72"/>
        <v>-320.18649375640615</v>
      </c>
      <c r="AL13" s="299">
        <f t="shared" ca="1" si="72"/>
        <v>-320.18649375640615</v>
      </c>
      <c r="AM13" s="299">
        <f t="shared" ca="1" si="72"/>
        <v>0</v>
      </c>
      <c r="AN13" s="299">
        <f t="shared" ca="1" si="72"/>
        <v>0</v>
      </c>
      <c r="AO13" s="299">
        <f t="shared" ca="1" si="72"/>
        <v>0</v>
      </c>
      <c r="AP13" s="299">
        <f t="shared" ca="1" si="72"/>
        <v>0</v>
      </c>
      <c r="AQ13" s="299">
        <f t="shared" ca="1" si="72"/>
        <v>0</v>
      </c>
      <c r="AR13" s="299">
        <f t="shared" ca="1" si="72"/>
        <v>0</v>
      </c>
      <c r="AS13" s="299">
        <f t="shared" ca="1" si="72"/>
        <v>0</v>
      </c>
      <c r="AT13" s="299">
        <f t="shared" ca="1" si="72"/>
        <v>0</v>
      </c>
      <c r="AU13" s="299">
        <f t="shared" ca="1" si="72"/>
        <v>0</v>
      </c>
      <c r="AV13" s="299">
        <f t="shared" ca="1" si="72"/>
        <v>0</v>
      </c>
      <c r="AW13" s="299">
        <f t="shared" ca="1" si="72"/>
        <v>0</v>
      </c>
      <c r="AX13" s="299">
        <f t="shared" ca="1" si="72"/>
        <v>0</v>
      </c>
      <c r="AY13" s="299">
        <f t="shared" ref="AY13:BP13" ca="1" si="73" xml:space="preserve"> MAX( MIN($L12, AY$4) - MAX($J12, AY$3), 0) *$Q13</f>
        <v>0</v>
      </c>
      <c r="AZ13" s="299">
        <f t="shared" ca="1" si="73"/>
        <v>0</v>
      </c>
      <c r="BA13" s="299">
        <f t="shared" ca="1" si="73"/>
        <v>0</v>
      </c>
      <c r="BB13" s="299">
        <f t="shared" ca="1" si="73"/>
        <v>0</v>
      </c>
      <c r="BC13" s="299">
        <f t="shared" ca="1" si="73"/>
        <v>0</v>
      </c>
      <c r="BD13" s="299">
        <f t="shared" ca="1" si="73"/>
        <v>0</v>
      </c>
      <c r="BE13" s="299">
        <f t="shared" ca="1" si="73"/>
        <v>0</v>
      </c>
      <c r="BF13" s="299">
        <f t="shared" ca="1" si="73"/>
        <v>0</v>
      </c>
      <c r="BG13" s="299">
        <f t="shared" ca="1" si="73"/>
        <v>0</v>
      </c>
      <c r="BH13" s="299">
        <f t="shared" ca="1" si="73"/>
        <v>0</v>
      </c>
      <c r="BI13" s="299">
        <f t="shared" ca="1" si="73"/>
        <v>0</v>
      </c>
      <c r="BJ13" s="299">
        <f t="shared" ca="1" si="73"/>
        <v>0</v>
      </c>
      <c r="BK13" s="299">
        <f t="shared" ca="1" si="73"/>
        <v>0</v>
      </c>
      <c r="BL13" s="299">
        <f t="shared" ca="1" si="73"/>
        <v>0</v>
      </c>
      <c r="BM13" s="299">
        <f t="shared" ca="1" si="73"/>
        <v>0</v>
      </c>
      <c r="BN13" s="299">
        <f t="shared" ca="1" si="73"/>
        <v>0</v>
      </c>
      <c r="BO13" s="299">
        <f t="shared" ca="1" si="73"/>
        <v>0</v>
      </c>
      <c r="BP13" s="299">
        <f t="shared" ca="1" si="73"/>
        <v>0</v>
      </c>
      <c r="BQ13" s="202"/>
    </row>
    <row r="14" spans="1:69">
      <c r="B14" s="202"/>
      <c r="C14" s="283"/>
      <c r="D14" s="209"/>
      <c r="E14" s="209"/>
      <c r="F14" s="291"/>
      <c r="G14" s="291"/>
      <c r="H14" s="299" t="str">
        <f ca="1">IFERROR(OFFSET('Impacts Database'!$A$1,'Impact Inputs'!B12-1,MATCH("Government/Non-Government",'Impacts Database'!$2:$2,0)-1),"-")</f>
        <v>Government</v>
      </c>
      <c r="I14" s="288"/>
      <c r="J14" s="304"/>
      <c r="K14" s="304"/>
      <c r="L14" s="301"/>
      <c r="M14" s="302"/>
      <c r="N14" s="305"/>
      <c r="O14" s="299" t="s">
        <v>130</v>
      </c>
      <c r="P14" s="299">
        <f t="shared" si="14"/>
        <v>0.58000000000000007</v>
      </c>
      <c r="Q14" s="299">
        <f t="shared" ref="Q14" ca="1" si="74">IF(ISTEXT(F12),0,(F12*M12*N12*P14))</f>
        <v>442.16230090170382</v>
      </c>
      <c r="R14" s="310"/>
      <c r="S14" s="299">
        <f t="shared" ref="S14" ca="1" si="75">S13-S12</f>
        <v>442.16230090170376</v>
      </c>
      <c r="T14" s="299">
        <f t="shared" ref="T14" ca="1" si="76">T13-T12</f>
        <v>442.16230090170376</v>
      </c>
      <c r="U14" s="299">
        <f t="shared" ref="U14" ca="1" si="77">U13-U12</f>
        <v>442.16230090170376</v>
      </c>
      <c r="V14" s="299">
        <f t="shared" ref="V14" ca="1" si="78">V13-V12</f>
        <v>442.16230090170376</v>
      </c>
      <c r="W14" s="299">
        <f t="shared" ref="W14" ca="1" si="79">W13-W12</f>
        <v>442.16230090170376</v>
      </c>
      <c r="X14" s="299">
        <f t="shared" ref="X14" ca="1" si="80">X13-X12</f>
        <v>442.16230090170376</v>
      </c>
      <c r="Y14" s="299">
        <f t="shared" ref="Y14" ca="1" si="81">Y13-Y12</f>
        <v>442.16230090170376</v>
      </c>
      <c r="Z14" s="299">
        <f t="shared" ref="Z14" ca="1" si="82">Z13-Z12</f>
        <v>442.16230090170376</v>
      </c>
      <c r="AA14" s="299">
        <f t="shared" ref="AA14" ca="1" si="83">AA13-AA12</f>
        <v>442.16230090170376</v>
      </c>
      <c r="AB14" s="299">
        <f t="shared" ref="AB14" ca="1" si="84">AB13-AB12</f>
        <v>442.16230090170376</v>
      </c>
      <c r="AC14" s="299">
        <f t="shared" ref="AC14" ca="1" si="85">AC13-AC12</f>
        <v>442.16230090170376</v>
      </c>
      <c r="AD14" s="299">
        <f t="shared" ref="AD14" ca="1" si="86">AD13-AD12</f>
        <v>442.16230090170376</v>
      </c>
      <c r="AE14" s="299">
        <f t="shared" ref="AE14" ca="1" si="87">AE13-AE12</f>
        <v>442.16230090170376</v>
      </c>
      <c r="AF14" s="299">
        <f t="shared" ref="AF14" ca="1" si="88">AF13-AF12</f>
        <v>442.16230090170376</v>
      </c>
      <c r="AG14" s="299">
        <f t="shared" ref="AG14" ca="1" si="89">AG13-AG12</f>
        <v>442.16230090170376</v>
      </c>
      <c r="AH14" s="299">
        <f t="shared" ref="AH14" ca="1" si="90">AH13-AH12</f>
        <v>442.16230090170376</v>
      </c>
      <c r="AI14" s="299">
        <f t="shared" ref="AI14" ca="1" si="91">AI13-AI12</f>
        <v>442.16230090170376</v>
      </c>
      <c r="AJ14" s="299">
        <f t="shared" ref="AJ14" ca="1" si="92">AJ13-AJ12</f>
        <v>442.16230090170376</v>
      </c>
      <c r="AK14" s="299">
        <f t="shared" ref="AK14" ca="1" si="93">AK13-AK12</f>
        <v>442.16230090170376</v>
      </c>
      <c r="AL14" s="299">
        <f t="shared" ref="AL14" ca="1" si="94">AL13-AL12</f>
        <v>442.16230090170376</v>
      </c>
      <c r="AM14" s="299">
        <f t="shared" ref="AM14" ca="1" si="95">AM13-AM12</f>
        <v>0</v>
      </c>
      <c r="AN14" s="299">
        <f t="shared" ref="AN14" ca="1" si="96">AN13-AN12</f>
        <v>0</v>
      </c>
      <c r="AO14" s="299">
        <f t="shared" ref="AO14" ca="1" si="97">AO13-AO12</f>
        <v>0</v>
      </c>
      <c r="AP14" s="299">
        <f t="shared" ref="AP14" ca="1" si="98">AP13-AP12</f>
        <v>0</v>
      </c>
      <c r="AQ14" s="299">
        <f t="shared" ref="AQ14" ca="1" si="99">AQ13-AQ12</f>
        <v>0</v>
      </c>
      <c r="AR14" s="299">
        <f t="shared" ref="AR14" ca="1" si="100">AR13-AR12</f>
        <v>0</v>
      </c>
      <c r="AS14" s="299">
        <f t="shared" ref="AS14" ca="1" si="101">AS13-AS12</f>
        <v>0</v>
      </c>
      <c r="AT14" s="299">
        <f t="shared" ref="AT14" ca="1" si="102">AT13-AT12</f>
        <v>0</v>
      </c>
      <c r="AU14" s="299">
        <f t="shared" ref="AU14" ca="1" si="103">AU13-AU12</f>
        <v>0</v>
      </c>
      <c r="AV14" s="299">
        <f t="shared" ref="AV14" ca="1" si="104">AV13-AV12</f>
        <v>0</v>
      </c>
      <c r="AW14" s="299">
        <f t="shared" ref="AW14" ca="1" si="105">AW13-AW12</f>
        <v>0</v>
      </c>
      <c r="AX14" s="299">
        <f t="shared" ref="AX14" ca="1" si="106">AX13-AX12</f>
        <v>0</v>
      </c>
      <c r="AY14" s="299">
        <f t="shared" ref="AY14" ca="1" si="107">AY13-AY12</f>
        <v>0</v>
      </c>
      <c r="AZ14" s="299">
        <f t="shared" ref="AZ14" ca="1" si="108">AZ13-AZ12</f>
        <v>0</v>
      </c>
      <c r="BA14" s="299">
        <f t="shared" ref="BA14" ca="1" si="109">BA13-BA12</f>
        <v>0</v>
      </c>
      <c r="BB14" s="299">
        <f t="shared" ref="BB14" ca="1" si="110">BB13-BB12</f>
        <v>0</v>
      </c>
      <c r="BC14" s="299">
        <f t="shared" ref="BC14" ca="1" si="111">BC13-BC12</f>
        <v>0</v>
      </c>
      <c r="BD14" s="299">
        <f t="shared" ref="BD14" ca="1" si="112">BD13-BD12</f>
        <v>0</v>
      </c>
      <c r="BE14" s="299">
        <f t="shared" ref="BE14" ca="1" si="113">BE13-BE12</f>
        <v>0</v>
      </c>
      <c r="BF14" s="299">
        <f t="shared" ref="BF14" ca="1" si="114">BF13-BF12</f>
        <v>0</v>
      </c>
      <c r="BG14" s="299">
        <f t="shared" ref="BG14" ca="1" si="115">BG13-BG12</f>
        <v>0</v>
      </c>
      <c r="BH14" s="299">
        <f t="shared" ref="BH14" ca="1" si="116">BH13-BH12</f>
        <v>0</v>
      </c>
      <c r="BI14" s="299">
        <f t="shared" ref="BI14" ca="1" si="117">BI13-BI12</f>
        <v>0</v>
      </c>
      <c r="BJ14" s="299">
        <f t="shared" ref="BJ14" ca="1" si="118">BJ13-BJ12</f>
        <v>0</v>
      </c>
      <c r="BK14" s="299">
        <f t="shared" ref="BK14" ca="1" si="119">BK13-BK12</f>
        <v>0</v>
      </c>
      <c r="BL14" s="299">
        <f t="shared" ref="BL14" ca="1" si="120">BL13-BL12</f>
        <v>0</v>
      </c>
      <c r="BM14" s="299">
        <f t="shared" ref="BM14" ca="1" si="121">BM13-BM12</f>
        <v>0</v>
      </c>
      <c r="BN14" s="299">
        <f t="shared" ref="BN14" ca="1" si="122">BN13-BN12</f>
        <v>0</v>
      </c>
      <c r="BO14" s="299">
        <f t="shared" ref="BO14" ca="1" si="123">BO13-BO12</f>
        <v>0</v>
      </c>
      <c r="BP14" s="299">
        <f t="shared" ref="BP14" ca="1" si="124">BP13-BP12</f>
        <v>0</v>
      </c>
      <c r="BQ14" s="202"/>
    </row>
    <row r="15" spans="1:69" ht="15">
      <c r="A15" s="280" t="s">
        <v>156</v>
      </c>
      <c r="B15" s="236">
        <v>46</v>
      </c>
      <c r="C15" s="298" t="str">
        <f ca="1">IFERROR(OFFSET('Impacts Database'!$A$1,'Impact Inputs'!B15-1,MATCH("Description",'Impacts Database'!$2:$2,0)-1),"-")</f>
        <v>Average annual income - Total</v>
      </c>
      <c r="D15" s="299" t="str">
        <f ca="1">IFERROR(OFFSET('Impacts Database'!$A$1,'Impact Inputs'!B15-1,MATCH("Outcome Area",'Impacts Database'!$2:$2,0)-1),"-")</f>
        <v>Employment</v>
      </c>
      <c r="E15" s="299" t="str">
        <f ca="1">IFERROR(OFFSET('Impacts Database'!$A$1,'Impact Inputs'!B15-1,MATCH("Sector",'Impacts Database'!$2:$2,0)-1),"-")</f>
        <v>Private Impact</v>
      </c>
      <c r="F15" s="299">
        <f ca="1">IFERROR(OFFSET('Impacts Database'!$A$1,'Impact Inputs'!B15-1,MATCH("Value adjusted to "&amp;'Primary Inputs'!$C$16,'Impacts Database'!$2:$2,0)-1),"-")</f>
        <v>42103.693730089108</v>
      </c>
      <c r="G15" s="299" t="str">
        <f ca="1">IFERROR(OFFSET('Impacts Database'!$A$1,'Impact Inputs'!B15-1,MATCH("Unit",'Impacts Database'!$2:$2,0)-1),"-")</f>
        <v>Per year</v>
      </c>
      <c r="H15" s="299" t="str">
        <f ca="1">IFERROR(OFFSET('Impacts Database'!$A$1,'Impact Inputs'!B15-1,MATCH("Government/Non-Government",'Impacts Database'!$2:$2,0)-1),"-")</f>
        <v>Non-Government</v>
      </c>
      <c r="I15" s="237" t="s">
        <v>730</v>
      </c>
      <c r="J15" s="215">
        <v>0</v>
      </c>
      <c r="K15" s="101">
        <v>20</v>
      </c>
      <c r="L15" s="311">
        <f xml:space="preserve"> J15 + K15</f>
        <v>20</v>
      </c>
      <c r="M15" s="238">
        <v>0.1</v>
      </c>
      <c r="N15" s="238">
        <v>1</v>
      </c>
      <c r="O15" s="299" t="s">
        <v>128</v>
      </c>
      <c r="P15" s="6">
        <v>-1</v>
      </c>
      <c r="Q15" s="299">
        <f t="shared" ref="Q15" ca="1" si="125">IF(ISTEXT(F15),0,(F15*M15*N15*P15))</f>
        <v>-4210.3693730089108</v>
      </c>
      <c r="R15" s="310"/>
      <c r="S15" s="299">
        <f t="shared" ref="S15:AX15" ca="1" si="126" xml:space="preserve"> MAX( MIN($L15, S$4) - MAX($J15, S$3), 0) *$Q15</f>
        <v>-4210.3693730089108</v>
      </c>
      <c r="T15" s="299">
        <f t="shared" ca="1" si="126"/>
        <v>-4210.3693730089108</v>
      </c>
      <c r="U15" s="299">
        <f t="shared" ca="1" si="126"/>
        <v>-4210.3693730089108</v>
      </c>
      <c r="V15" s="299">
        <f t="shared" ca="1" si="126"/>
        <v>-4210.3693730089108</v>
      </c>
      <c r="W15" s="299">
        <f t="shared" ca="1" si="126"/>
        <v>-4210.3693730089108</v>
      </c>
      <c r="X15" s="299">
        <f t="shared" ca="1" si="126"/>
        <v>-4210.3693730089108</v>
      </c>
      <c r="Y15" s="299">
        <f t="shared" ca="1" si="126"/>
        <v>-4210.3693730089108</v>
      </c>
      <c r="Z15" s="299">
        <f t="shared" ca="1" si="126"/>
        <v>-4210.3693730089108</v>
      </c>
      <c r="AA15" s="299">
        <f t="shared" ca="1" si="126"/>
        <v>-4210.3693730089108</v>
      </c>
      <c r="AB15" s="299">
        <f t="shared" ca="1" si="126"/>
        <v>-4210.3693730089108</v>
      </c>
      <c r="AC15" s="299">
        <f t="shared" ca="1" si="126"/>
        <v>-4210.3693730089108</v>
      </c>
      <c r="AD15" s="299">
        <f t="shared" ca="1" si="126"/>
        <v>-4210.3693730089108</v>
      </c>
      <c r="AE15" s="299">
        <f t="shared" ca="1" si="126"/>
        <v>-4210.3693730089108</v>
      </c>
      <c r="AF15" s="299">
        <f t="shared" ca="1" si="126"/>
        <v>-4210.3693730089108</v>
      </c>
      <c r="AG15" s="299">
        <f t="shared" ca="1" si="126"/>
        <v>-4210.3693730089108</v>
      </c>
      <c r="AH15" s="299">
        <f t="shared" ca="1" si="126"/>
        <v>-4210.3693730089108</v>
      </c>
      <c r="AI15" s="299">
        <f t="shared" ca="1" si="126"/>
        <v>-4210.3693730089108</v>
      </c>
      <c r="AJ15" s="299">
        <f t="shared" ca="1" si="126"/>
        <v>-4210.3693730089108</v>
      </c>
      <c r="AK15" s="299">
        <f t="shared" ca="1" si="126"/>
        <v>-4210.3693730089108</v>
      </c>
      <c r="AL15" s="299">
        <f t="shared" ca="1" si="126"/>
        <v>-4210.3693730089108</v>
      </c>
      <c r="AM15" s="299">
        <f t="shared" ca="1" si="126"/>
        <v>0</v>
      </c>
      <c r="AN15" s="299">
        <f t="shared" ca="1" si="126"/>
        <v>0</v>
      </c>
      <c r="AO15" s="299">
        <f t="shared" ca="1" si="126"/>
        <v>0</v>
      </c>
      <c r="AP15" s="299">
        <f t="shared" ca="1" si="126"/>
        <v>0</v>
      </c>
      <c r="AQ15" s="299">
        <f t="shared" ca="1" si="126"/>
        <v>0</v>
      </c>
      <c r="AR15" s="299">
        <f t="shared" ca="1" si="126"/>
        <v>0</v>
      </c>
      <c r="AS15" s="299">
        <f t="shared" ca="1" si="126"/>
        <v>0</v>
      </c>
      <c r="AT15" s="299">
        <f t="shared" ca="1" si="126"/>
        <v>0</v>
      </c>
      <c r="AU15" s="299">
        <f t="shared" ca="1" si="126"/>
        <v>0</v>
      </c>
      <c r="AV15" s="299">
        <f t="shared" ca="1" si="126"/>
        <v>0</v>
      </c>
      <c r="AW15" s="299">
        <f t="shared" ca="1" si="126"/>
        <v>0</v>
      </c>
      <c r="AX15" s="299">
        <f t="shared" ca="1" si="126"/>
        <v>0</v>
      </c>
      <c r="AY15" s="299">
        <f t="shared" ref="AY15:BP15" ca="1" si="127" xml:space="preserve"> MAX( MIN($L15, AY$4) - MAX($J15, AY$3), 0) *$Q15</f>
        <v>0</v>
      </c>
      <c r="AZ15" s="299">
        <f t="shared" ca="1" si="127"/>
        <v>0</v>
      </c>
      <c r="BA15" s="299">
        <f t="shared" ca="1" si="127"/>
        <v>0</v>
      </c>
      <c r="BB15" s="299">
        <f t="shared" ca="1" si="127"/>
        <v>0</v>
      </c>
      <c r="BC15" s="299">
        <f t="shared" ca="1" si="127"/>
        <v>0</v>
      </c>
      <c r="BD15" s="299">
        <f t="shared" ca="1" si="127"/>
        <v>0</v>
      </c>
      <c r="BE15" s="299">
        <f t="shared" ca="1" si="127"/>
        <v>0</v>
      </c>
      <c r="BF15" s="299">
        <f t="shared" ca="1" si="127"/>
        <v>0</v>
      </c>
      <c r="BG15" s="299">
        <f t="shared" ca="1" si="127"/>
        <v>0</v>
      </c>
      <c r="BH15" s="299">
        <f t="shared" ca="1" si="127"/>
        <v>0</v>
      </c>
      <c r="BI15" s="299">
        <f t="shared" ca="1" si="127"/>
        <v>0</v>
      </c>
      <c r="BJ15" s="299">
        <f t="shared" ca="1" si="127"/>
        <v>0</v>
      </c>
      <c r="BK15" s="299">
        <f t="shared" ca="1" si="127"/>
        <v>0</v>
      </c>
      <c r="BL15" s="299">
        <f t="shared" ca="1" si="127"/>
        <v>0</v>
      </c>
      <c r="BM15" s="299">
        <f t="shared" ca="1" si="127"/>
        <v>0</v>
      </c>
      <c r="BN15" s="299">
        <f t="shared" ca="1" si="127"/>
        <v>0</v>
      </c>
      <c r="BO15" s="299">
        <f t="shared" ca="1" si="127"/>
        <v>0</v>
      </c>
      <c r="BP15" s="299">
        <f t="shared" ca="1" si="127"/>
        <v>0</v>
      </c>
      <c r="BQ15" s="202"/>
    </row>
    <row r="16" spans="1:69">
      <c r="A16" s="281" t="str">
        <f t="shared" ref="A16" si="128">IF(OR(AND(K15=0,NOT(ISBLANK(K15))),M15=0,N15=0,AND(P15=P16,NOT(ISBLANK(P15)),NOT(ISBLANK(P16)))),"ERROR","OK")</f>
        <v>OK</v>
      </c>
      <c r="B16" s="202"/>
      <c r="C16" s="284" t="str">
        <f t="shared" ref="C16" ca="1" si="129">IF(SUMSQ($S17:$BP17)&gt;0,"INCLUDED","EXCLUDED")</f>
        <v>INCLUDED</v>
      </c>
      <c r="D16" s="209"/>
      <c r="E16" s="209"/>
      <c r="F16" s="291"/>
      <c r="G16" s="291"/>
      <c r="H16" s="299" t="str">
        <f ca="1">IFERROR(OFFSET('Impacts Database'!$A$1,'Impact Inputs'!B15-1,MATCH("Government/Non-Government",'Impacts Database'!$2:$2,0)-1),"-")</f>
        <v>Non-Government</v>
      </c>
      <c r="I16" s="288"/>
      <c r="J16" s="300"/>
      <c r="K16" s="300"/>
      <c r="L16" s="301"/>
      <c r="M16" s="302"/>
      <c r="N16" s="303"/>
      <c r="O16" s="299" t="s">
        <v>129</v>
      </c>
      <c r="P16" s="6">
        <v>-0.42</v>
      </c>
      <c r="Q16" s="299">
        <f t="shared" ref="Q16" ca="1" si="130">IF(ISTEXT(F15),0,(F15*M15*N15*P16))</f>
        <v>-1768.3551366637425</v>
      </c>
      <c r="R16" s="310"/>
      <c r="S16" s="299">
        <f t="shared" ref="S16:AX16" ca="1" si="131" xml:space="preserve"> MAX( MIN($L15, S$4) - MAX($J15, S$3), 0) *$Q16</f>
        <v>-1768.3551366637425</v>
      </c>
      <c r="T16" s="299">
        <f t="shared" ca="1" si="131"/>
        <v>-1768.3551366637425</v>
      </c>
      <c r="U16" s="299">
        <f t="shared" ca="1" si="131"/>
        <v>-1768.3551366637425</v>
      </c>
      <c r="V16" s="299">
        <f t="shared" ca="1" si="131"/>
        <v>-1768.3551366637425</v>
      </c>
      <c r="W16" s="299">
        <f t="shared" ca="1" si="131"/>
        <v>-1768.3551366637425</v>
      </c>
      <c r="X16" s="299">
        <f t="shared" ca="1" si="131"/>
        <v>-1768.3551366637425</v>
      </c>
      <c r="Y16" s="299">
        <f t="shared" ca="1" si="131"/>
        <v>-1768.3551366637425</v>
      </c>
      <c r="Z16" s="299">
        <f t="shared" ca="1" si="131"/>
        <v>-1768.3551366637425</v>
      </c>
      <c r="AA16" s="299">
        <f t="shared" ca="1" si="131"/>
        <v>-1768.3551366637425</v>
      </c>
      <c r="AB16" s="299">
        <f t="shared" ca="1" si="131"/>
        <v>-1768.3551366637425</v>
      </c>
      <c r="AC16" s="299">
        <f t="shared" ca="1" si="131"/>
        <v>-1768.3551366637425</v>
      </c>
      <c r="AD16" s="299">
        <f t="shared" ca="1" si="131"/>
        <v>-1768.3551366637425</v>
      </c>
      <c r="AE16" s="299">
        <f t="shared" ca="1" si="131"/>
        <v>-1768.3551366637425</v>
      </c>
      <c r="AF16" s="299">
        <f t="shared" ca="1" si="131"/>
        <v>-1768.3551366637425</v>
      </c>
      <c r="AG16" s="299">
        <f t="shared" ca="1" si="131"/>
        <v>-1768.3551366637425</v>
      </c>
      <c r="AH16" s="299">
        <f t="shared" ca="1" si="131"/>
        <v>-1768.3551366637425</v>
      </c>
      <c r="AI16" s="299">
        <f t="shared" ca="1" si="131"/>
        <v>-1768.3551366637425</v>
      </c>
      <c r="AJ16" s="299">
        <f t="shared" ca="1" si="131"/>
        <v>-1768.3551366637425</v>
      </c>
      <c r="AK16" s="299">
        <f t="shared" ca="1" si="131"/>
        <v>-1768.3551366637425</v>
      </c>
      <c r="AL16" s="299">
        <f t="shared" ca="1" si="131"/>
        <v>-1768.3551366637425</v>
      </c>
      <c r="AM16" s="299">
        <f t="shared" ca="1" si="131"/>
        <v>0</v>
      </c>
      <c r="AN16" s="299">
        <f t="shared" ca="1" si="131"/>
        <v>0</v>
      </c>
      <c r="AO16" s="299">
        <f t="shared" ca="1" si="131"/>
        <v>0</v>
      </c>
      <c r="AP16" s="299">
        <f t="shared" ca="1" si="131"/>
        <v>0</v>
      </c>
      <c r="AQ16" s="299">
        <f t="shared" ca="1" si="131"/>
        <v>0</v>
      </c>
      <c r="AR16" s="299">
        <f t="shared" ca="1" si="131"/>
        <v>0</v>
      </c>
      <c r="AS16" s="299">
        <f t="shared" ca="1" si="131"/>
        <v>0</v>
      </c>
      <c r="AT16" s="299">
        <f t="shared" ca="1" si="131"/>
        <v>0</v>
      </c>
      <c r="AU16" s="299">
        <f t="shared" ca="1" si="131"/>
        <v>0</v>
      </c>
      <c r="AV16" s="299">
        <f t="shared" ca="1" si="131"/>
        <v>0</v>
      </c>
      <c r="AW16" s="299">
        <f t="shared" ca="1" si="131"/>
        <v>0</v>
      </c>
      <c r="AX16" s="299">
        <f t="shared" ca="1" si="131"/>
        <v>0</v>
      </c>
      <c r="AY16" s="299">
        <f t="shared" ref="AY16:BP16" ca="1" si="132" xml:space="preserve"> MAX( MIN($L15, AY$4) - MAX($J15, AY$3), 0) *$Q16</f>
        <v>0</v>
      </c>
      <c r="AZ16" s="299">
        <f t="shared" ca="1" si="132"/>
        <v>0</v>
      </c>
      <c r="BA16" s="299">
        <f t="shared" ca="1" si="132"/>
        <v>0</v>
      </c>
      <c r="BB16" s="299">
        <f t="shared" ca="1" si="132"/>
        <v>0</v>
      </c>
      <c r="BC16" s="299">
        <f t="shared" ca="1" si="132"/>
        <v>0</v>
      </c>
      <c r="BD16" s="299">
        <f t="shared" ca="1" si="132"/>
        <v>0</v>
      </c>
      <c r="BE16" s="299">
        <f t="shared" ca="1" si="132"/>
        <v>0</v>
      </c>
      <c r="BF16" s="299">
        <f t="shared" ca="1" si="132"/>
        <v>0</v>
      </c>
      <c r="BG16" s="299">
        <f t="shared" ca="1" si="132"/>
        <v>0</v>
      </c>
      <c r="BH16" s="299">
        <f t="shared" ca="1" si="132"/>
        <v>0</v>
      </c>
      <c r="BI16" s="299">
        <f t="shared" ca="1" si="132"/>
        <v>0</v>
      </c>
      <c r="BJ16" s="299">
        <f t="shared" ca="1" si="132"/>
        <v>0</v>
      </c>
      <c r="BK16" s="299">
        <f t="shared" ca="1" si="132"/>
        <v>0</v>
      </c>
      <c r="BL16" s="299">
        <f t="shared" ca="1" si="132"/>
        <v>0</v>
      </c>
      <c r="BM16" s="299">
        <f t="shared" ca="1" si="132"/>
        <v>0</v>
      </c>
      <c r="BN16" s="299">
        <f t="shared" ca="1" si="132"/>
        <v>0</v>
      </c>
      <c r="BO16" s="299">
        <f t="shared" ca="1" si="132"/>
        <v>0</v>
      </c>
      <c r="BP16" s="299">
        <f t="shared" ca="1" si="132"/>
        <v>0</v>
      </c>
      <c r="BQ16" s="202"/>
    </row>
    <row r="17" spans="1:69">
      <c r="B17" s="202"/>
      <c r="C17" s="283"/>
      <c r="D17" s="209"/>
      <c r="E17" s="209"/>
      <c r="F17" s="291"/>
      <c r="G17" s="291"/>
      <c r="H17" s="299" t="str">
        <f ca="1">IFERROR(OFFSET('Impacts Database'!$A$1,'Impact Inputs'!B15-1,MATCH("Government/Non-Government",'Impacts Database'!$2:$2,0)-1),"-")</f>
        <v>Non-Government</v>
      </c>
      <c r="I17" s="288"/>
      <c r="J17" s="304"/>
      <c r="K17" s="304"/>
      <c r="L17" s="301"/>
      <c r="M17" s="302"/>
      <c r="N17" s="305"/>
      <c r="O17" s="299" t="s">
        <v>130</v>
      </c>
      <c r="P17" s="299">
        <f t="shared" si="14"/>
        <v>0.58000000000000007</v>
      </c>
      <c r="Q17" s="299">
        <f t="shared" ref="Q17" ca="1" si="133">IF(ISTEXT(F15),0,(F15*M15*N15*P17))</f>
        <v>2442.0142363451687</v>
      </c>
      <c r="R17" s="310"/>
      <c r="S17" s="299">
        <f t="shared" ref="S17" ca="1" si="134">S16-S15</f>
        <v>2442.0142363451682</v>
      </c>
      <c r="T17" s="299">
        <f t="shared" ref="T17" ca="1" si="135">T16-T15</f>
        <v>2442.0142363451682</v>
      </c>
      <c r="U17" s="299">
        <f t="shared" ref="U17" ca="1" si="136">U16-U15</f>
        <v>2442.0142363451682</v>
      </c>
      <c r="V17" s="299">
        <f t="shared" ref="V17" ca="1" si="137">V16-V15</f>
        <v>2442.0142363451682</v>
      </c>
      <c r="W17" s="299">
        <f t="shared" ref="W17" ca="1" si="138">W16-W15</f>
        <v>2442.0142363451682</v>
      </c>
      <c r="X17" s="299">
        <f t="shared" ref="X17" ca="1" si="139">X16-X15</f>
        <v>2442.0142363451682</v>
      </c>
      <c r="Y17" s="299">
        <f t="shared" ref="Y17" ca="1" si="140">Y16-Y15</f>
        <v>2442.0142363451682</v>
      </c>
      <c r="Z17" s="299">
        <f t="shared" ref="Z17" ca="1" si="141">Z16-Z15</f>
        <v>2442.0142363451682</v>
      </c>
      <c r="AA17" s="299">
        <f t="shared" ref="AA17" ca="1" si="142">AA16-AA15</f>
        <v>2442.0142363451682</v>
      </c>
      <c r="AB17" s="299">
        <f t="shared" ref="AB17" ca="1" si="143">AB16-AB15</f>
        <v>2442.0142363451682</v>
      </c>
      <c r="AC17" s="299">
        <f t="shared" ref="AC17" ca="1" si="144">AC16-AC15</f>
        <v>2442.0142363451682</v>
      </c>
      <c r="AD17" s="299">
        <f t="shared" ref="AD17" ca="1" si="145">AD16-AD15</f>
        <v>2442.0142363451682</v>
      </c>
      <c r="AE17" s="299">
        <f t="shared" ref="AE17" ca="1" si="146">AE16-AE15</f>
        <v>2442.0142363451682</v>
      </c>
      <c r="AF17" s="299">
        <f t="shared" ref="AF17" ca="1" si="147">AF16-AF15</f>
        <v>2442.0142363451682</v>
      </c>
      <c r="AG17" s="299">
        <f t="shared" ref="AG17" ca="1" si="148">AG16-AG15</f>
        <v>2442.0142363451682</v>
      </c>
      <c r="AH17" s="299">
        <f t="shared" ref="AH17" ca="1" si="149">AH16-AH15</f>
        <v>2442.0142363451682</v>
      </c>
      <c r="AI17" s="299">
        <f t="shared" ref="AI17" ca="1" si="150">AI16-AI15</f>
        <v>2442.0142363451682</v>
      </c>
      <c r="AJ17" s="299">
        <f t="shared" ref="AJ17" ca="1" si="151">AJ16-AJ15</f>
        <v>2442.0142363451682</v>
      </c>
      <c r="AK17" s="299">
        <f t="shared" ref="AK17" ca="1" si="152">AK16-AK15</f>
        <v>2442.0142363451682</v>
      </c>
      <c r="AL17" s="299">
        <f t="shared" ref="AL17" ca="1" si="153">AL16-AL15</f>
        <v>2442.0142363451682</v>
      </c>
      <c r="AM17" s="299">
        <f t="shared" ref="AM17" ca="1" si="154">AM16-AM15</f>
        <v>0</v>
      </c>
      <c r="AN17" s="299">
        <f t="shared" ref="AN17" ca="1" si="155">AN16-AN15</f>
        <v>0</v>
      </c>
      <c r="AO17" s="299">
        <f t="shared" ref="AO17" ca="1" si="156">AO16-AO15</f>
        <v>0</v>
      </c>
      <c r="AP17" s="299">
        <f t="shared" ref="AP17" ca="1" si="157">AP16-AP15</f>
        <v>0</v>
      </c>
      <c r="AQ17" s="299">
        <f t="shared" ref="AQ17" ca="1" si="158">AQ16-AQ15</f>
        <v>0</v>
      </c>
      <c r="AR17" s="299">
        <f t="shared" ref="AR17" ca="1" si="159">AR16-AR15</f>
        <v>0</v>
      </c>
      <c r="AS17" s="299">
        <f t="shared" ref="AS17" ca="1" si="160">AS16-AS15</f>
        <v>0</v>
      </c>
      <c r="AT17" s="299">
        <f t="shared" ref="AT17" ca="1" si="161">AT16-AT15</f>
        <v>0</v>
      </c>
      <c r="AU17" s="299">
        <f t="shared" ref="AU17" ca="1" si="162">AU16-AU15</f>
        <v>0</v>
      </c>
      <c r="AV17" s="299">
        <f t="shared" ref="AV17" ca="1" si="163">AV16-AV15</f>
        <v>0</v>
      </c>
      <c r="AW17" s="299">
        <f t="shared" ref="AW17" ca="1" si="164">AW16-AW15</f>
        <v>0</v>
      </c>
      <c r="AX17" s="299">
        <f t="shared" ref="AX17" ca="1" si="165">AX16-AX15</f>
        <v>0</v>
      </c>
      <c r="AY17" s="299">
        <f t="shared" ref="AY17" ca="1" si="166">AY16-AY15</f>
        <v>0</v>
      </c>
      <c r="AZ17" s="299">
        <f t="shared" ref="AZ17" ca="1" si="167">AZ16-AZ15</f>
        <v>0</v>
      </c>
      <c r="BA17" s="299">
        <f t="shared" ref="BA17" ca="1" si="168">BA16-BA15</f>
        <v>0</v>
      </c>
      <c r="BB17" s="299">
        <f t="shared" ref="BB17" ca="1" si="169">BB16-BB15</f>
        <v>0</v>
      </c>
      <c r="BC17" s="299">
        <f t="shared" ref="BC17" ca="1" si="170">BC16-BC15</f>
        <v>0</v>
      </c>
      <c r="BD17" s="299">
        <f t="shared" ref="BD17" ca="1" si="171">BD16-BD15</f>
        <v>0</v>
      </c>
      <c r="BE17" s="299">
        <f t="shared" ref="BE17" ca="1" si="172">BE16-BE15</f>
        <v>0</v>
      </c>
      <c r="BF17" s="299">
        <f t="shared" ref="BF17" ca="1" si="173">BF16-BF15</f>
        <v>0</v>
      </c>
      <c r="BG17" s="299">
        <f t="shared" ref="BG17" ca="1" si="174">BG16-BG15</f>
        <v>0</v>
      </c>
      <c r="BH17" s="299">
        <f t="shared" ref="BH17" ca="1" si="175">BH16-BH15</f>
        <v>0</v>
      </c>
      <c r="BI17" s="299">
        <f t="shared" ref="BI17" ca="1" si="176">BI16-BI15</f>
        <v>0</v>
      </c>
      <c r="BJ17" s="299">
        <f t="shared" ref="BJ17" ca="1" si="177">BJ16-BJ15</f>
        <v>0</v>
      </c>
      <c r="BK17" s="299">
        <f t="shared" ref="BK17" ca="1" si="178">BK16-BK15</f>
        <v>0</v>
      </c>
      <c r="BL17" s="299">
        <f t="shared" ref="BL17" ca="1" si="179">BL16-BL15</f>
        <v>0</v>
      </c>
      <c r="BM17" s="299">
        <f t="shared" ref="BM17" ca="1" si="180">BM16-BM15</f>
        <v>0</v>
      </c>
      <c r="BN17" s="299">
        <f t="shared" ref="BN17" ca="1" si="181">BN16-BN15</f>
        <v>0</v>
      </c>
      <c r="BO17" s="299">
        <f t="shared" ref="BO17" ca="1" si="182">BO16-BO15</f>
        <v>0</v>
      </c>
      <c r="BP17" s="299">
        <f t="shared" ref="BP17" ca="1" si="183">BP16-BP15</f>
        <v>0</v>
      </c>
      <c r="BQ17" s="202"/>
    </row>
    <row r="18" spans="1:69" ht="15">
      <c r="A18" s="280" t="s">
        <v>157</v>
      </c>
      <c r="B18" s="236">
        <v>130</v>
      </c>
      <c r="C18" s="298" t="str">
        <f ca="1">IFERROR(OFFSET('Impacts Database'!$A$1,'Impact Inputs'!B18-1,MATCH("Description",'Impacts Database'!$2:$2,0)-1),"-")</f>
        <v>Average elective surgery</v>
      </c>
      <c r="D18" s="299" t="str">
        <f ca="1">IFERROR(OFFSET('Impacts Database'!$A$1,'Impact Inputs'!B18-1,MATCH("Outcome Area",'Impacts Database'!$2:$2,0)-1),"-")</f>
        <v>Health</v>
      </c>
      <c r="E18" s="299" t="str">
        <f ca="1">IFERROR(OFFSET('Impacts Database'!$A$1,'Impact Inputs'!B18-1,MATCH("Sector",'Impacts Database'!$2:$2,0)-1),"-")</f>
        <v>Health</v>
      </c>
      <c r="F18" s="299">
        <f ca="1">IFERROR(OFFSET('Impacts Database'!$A$1,'Impact Inputs'!B18-1,MATCH("Value adjusted to "&amp;'Primary Inputs'!$C$16,'Impacts Database'!$2:$2,0)-1),"-")</f>
        <v>-6000</v>
      </c>
      <c r="G18" s="299" t="str">
        <f ca="1">IFERROR(OFFSET('Impacts Database'!$A$1,'Impact Inputs'!B18-1,MATCH("Unit",'Impacts Database'!$2:$2,0)-1),"-")</f>
        <v>Per event</v>
      </c>
      <c r="H18" s="299" t="str">
        <f ca="1">IFERROR(OFFSET('Impacts Database'!$A$1,'Impact Inputs'!B18-1,MATCH("Government/Non-Government",'Impacts Database'!$2:$2,0)-1),"-")</f>
        <v>Government</v>
      </c>
      <c r="I18" s="237" t="s">
        <v>730</v>
      </c>
      <c r="J18" s="215">
        <v>0</v>
      </c>
      <c r="K18" s="101">
        <v>1</v>
      </c>
      <c r="L18" s="311">
        <f xml:space="preserve"> J18 + K18</f>
        <v>1</v>
      </c>
      <c r="M18" s="238">
        <v>0</v>
      </c>
      <c r="N18" s="238">
        <v>1</v>
      </c>
      <c r="O18" s="299" t="s">
        <v>128</v>
      </c>
      <c r="P18" s="6">
        <v>0</v>
      </c>
      <c r="Q18" s="299">
        <f t="shared" ref="Q18" ca="1" si="184">IF(ISTEXT(F18),0,(F18*M18*N18*P18))</f>
        <v>0</v>
      </c>
      <c r="R18" s="310"/>
      <c r="S18" s="299">
        <f t="shared" ref="S18:AX18" ca="1" si="185" xml:space="preserve"> MAX( MIN($L18, S$4) - MAX($J18, S$3), 0) *$Q18</f>
        <v>0</v>
      </c>
      <c r="T18" s="299">
        <f t="shared" ca="1" si="185"/>
        <v>0</v>
      </c>
      <c r="U18" s="299">
        <f t="shared" ca="1" si="185"/>
        <v>0</v>
      </c>
      <c r="V18" s="299">
        <f t="shared" ca="1" si="185"/>
        <v>0</v>
      </c>
      <c r="W18" s="299">
        <f t="shared" ca="1" si="185"/>
        <v>0</v>
      </c>
      <c r="X18" s="299">
        <f t="shared" ca="1" si="185"/>
        <v>0</v>
      </c>
      <c r="Y18" s="299">
        <f t="shared" ca="1" si="185"/>
        <v>0</v>
      </c>
      <c r="Z18" s="299">
        <f t="shared" ca="1" si="185"/>
        <v>0</v>
      </c>
      <c r="AA18" s="299">
        <f t="shared" ca="1" si="185"/>
        <v>0</v>
      </c>
      <c r="AB18" s="299">
        <f t="shared" ca="1" si="185"/>
        <v>0</v>
      </c>
      <c r="AC18" s="299">
        <f t="shared" ca="1" si="185"/>
        <v>0</v>
      </c>
      <c r="AD18" s="299">
        <f t="shared" ca="1" si="185"/>
        <v>0</v>
      </c>
      <c r="AE18" s="299">
        <f t="shared" ca="1" si="185"/>
        <v>0</v>
      </c>
      <c r="AF18" s="299">
        <f t="shared" ca="1" si="185"/>
        <v>0</v>
      </c>
      <c r="AG18" s="299">
        <f t="shared" ca="1" si="185"/>
        <v>0</v>
      </c>
      <c r="AH18" s="299">
        <f t="shared" ca="1" si="185"/>
        <v>0</v>
      </c>
      <c r="AI18" s="299">
        <f t="shared" ca="1" si="185"/>
        <v>0</v>
      </c>
      <c r="AJ18" s="299">
        <f t="shared" ca="1" si="185"/>
        <v>0</v>
      </c>
      <c r="AK18" s="299">
        <f t="shared" ca="1" si="185"/>
        <v>0</v>
      </c>
      <c r="AL18" s="299">
        <f t="shared" ca="1" si="185"/>
        <v>0</v>
      </c>
      <c r="AM18" s="299">
        <f t="shared" ca="1" si="185"/>
        <v>0</v>
      </c>
      <c r="AN18" s="299">
        <f t="shared" ca="1" si="185"/>
        <v>0</v>
      </c>
      <c r="AO18" s="299">
        <f t="shared" ca="1" si="185"/>
        <v>0</v>
      </c>
      <c r="AP18" s="299">
        <f t="shared" ca="1" si="185"/>
        <v>0</v>
      </c>
      <c r="AQ18" s="299">
        <f t="shared" ca="1" si="185"/>
        <v>0</v>
      </c>
      <c r="AR18" s="299">
        <f t="shared" ca="1" si="185"/>
        <v>0</v>
      </c>
      <c r="AS18" s="299">
        <f t="shared" ca="1" si="185"/>
        <v>0</v>
      </c>
      <c r="AT18" s="299">
        <f t="shared" ca="1" si="185"/>
        <v>0</v>
      </c>
      <c r="AU18" s="299">
        <f t="shared" ca="1" si="185"/>
        <v>0</v>
      </c>
      <c r="AV18" s="299">
        <f t="shared" ca="1" si="185"/>
        <v>0</v>
      </c>
      <c r="AW18" s="299">
        <f t="shared" ca="1" si="185"/>
        <v>0</v>
      </c>
      <c r="AX18" s="299">
        <f t="shared" ca="1" si="185"/>
        <v>0</v>
      </c>
      <c r="AY18" s="299">
        <f t="shared" ref="AY18:BP18" ca="1" si="186" xml:space="preserve"> MAX( MIN($L18, AY$4) - MAX($J18, AY$3), 0) *$Q18</f>
        <v>0</v>
      </c>
      <c r="AZ18" s="299">
        <f t="shared" ca="1" si="186"/>
        <v>0</v>
      </c>
      <c r="BA18" s="299">
        <f t="shared" ca="1" si="186"/>
        <v>0</v>
      </c>
      <c r="BB18" s="299">
        <f t="shared" ca="1" si="186"/>
        <v>0</v>
      </c>
      <c r="BC18" s="299">
        <f t="shared" ca="1" si="186"/>
        <v>0</v>
      </c>
      <c r="BD18" s="299">
        <f t="shared" ca="1" si="186"/>
        <v>0</v>
      </c>
      <c r="BE18" s="299">
        <f t="shared" ca="1" si="186"/>
        <v>0</v>
      </c>
      <c r="BF18" s="299">
        <f t="shared" ca="1" si="186"/>
        <v>0</v>
      </c>
      <c r="BG18" s="299">
        <f t="shared" ca="1" si="186"/>
        <v>0</v>
      </c>
      <c r="BH18" s="299">
        <f t="shared" ca="1" si="186"/>
        <v>0</v>
      </c>
      <c r="BI18" s="299">
        <f t="shared" ca="1" si="186"/>
        <v>0</v>
      </c>
      <c r="BJ18" s="299">
        <f t="shared" ca="1" si="186"/>
        <v>0</v>
      </c>
      <c r="BK18" s="299">
        <f t="shared" ca="1" si="186"/>
        <v>0</v>
      </c>
      <c r="BL18" s="299">
        <f t="shared" ca="1" si="186"/>
        <v>0</v>
      </c>
      <c r="BM18" s="299">
        <f t="shared" ca="1" si="186"/>
        <v>0</v>
      </c>
      <c r="BN18" s="299">
        <f t="shared" ca="1" si="186"/>
        <v>0</v>
      </c>
      <c r="BO18" s="299">
        <f t="shared" ca="1" si="186"/>
        <v>0</v>
      </c>
      <c r="BP18" s="299">
        <f t="shared" ca="1" si="186"/>
        <v>0</v>
      </c>
      <c r="BQ18" s="202"/>
    </row>
    <row r="19" spans="1:69">
      <c r="A19" s="281" t="str">
        <f t="shared" ref="A19" si="187">IF(OR(AND(K18=0,NOT(ISBLANK(K18))),M18=0,N18=0,AND(P18=P19,NOT(ISBLANK(P18)),NOT(ISBLANK(P19)))),"ERROR","OK")</f>
        <v>ERROR</v>
      </c>
      <c r="B19" s="202"/>
      <c r="C19" s="284" t="str">
        <f t="shared" ref="C19" ca="1" si="188">IF(SUMSQ($S20:$BP20)&gt;0,"INCLUDED","EXCLUDED")</f>
        <v>EXCLUDED</v>
      </c>
      <c r="D19" s="209"/>
      <c r="E19" s="209"/>
      <c r="F19" s="291"/>
      <c r="G19" s="291"/>
      <c r="H19" s="299" t="str">
        <f ca="1">IFERROR(OFFSET('Impacts Database'!$A$1,'Impact Inputs'!B18-1,MATCH("Government/Non-Government",'Impacts Database'!$2:$2,0)-1),"-")</f>
        <v>Government</v>
      </c>
      <c r="I19" s="288"/>
      <c r="J19" s="300"/>
      <c r="K19" s="300"/>
      <c r="L19" s="301"/>
      <c r="M19" s="302"/>
      <c r="N19" s="303"/>
      <c r="O19" s="299" t="s">
        <v>129</v>
      </c>
      <c r="P19" s="6">
        <v>1</v>
      </c>
      <c r="Q19" s="299">
        <f t="shared" ref="Q19" ca="1" si="189">IF(ISTEXT(F18),0,(F18*M18*N18*P19))</f>
        <v>0</v>
      </c>
      <c r="R19" s="310"/>
      <c r="S19" s="299">
        <f t="shared" ref="S19:AX19" ca="1" si="190" xml:space="preserve"> MAX( MIN($L18, S$4) - MAX($J18, S$3), 0) *$Q19</f>
        <v>0</v>
      </c>
      <c r="T19" s="299">
        <f t="shared" ca="1" si="190"/>
        <v>0</v>
      </c>
      <c r="U19" s="299">
        <f t="shared" ca="1" si="190"/>
        <v>0</v>
      </c>
      <c r="V19" s="299">
        <f t="shared" ca="1" si="190"/>
        <v>0</v>
      </c>
      <c r="W19" s="299">
        <f t="shared" ca="1" si="190"/>
        <v>0</v>
      </c>
      <c r="X19" s="299">
        <f t="shared" ca="1" si="190"/>
        <v>0</v>
      </c>
      <c r="Y19" s="299">
        <f t="shared" ca="1" si="190"/>
        <v>0</v>
      </c>
      <c r="Z19" s="299">
        <f t="shared" ca="1" si="190"/>
        <v>0</v>
      </c>
      <c r="AA19" s="299">
        <f t="shared" ca="1" si="190"/>
        <v>0</v>
      </c>
      <c r="AB19" s="299">
        <f t="shared" ca="1" si="190"/>
        <v>0</v>
      </c>
      <c r="AC19" s="299">
        <f t="shared" ca="1" si="190"/>
        <v>0</v>
      </c>
      <c r="AD19" s="299">
        <f t="shared" ca="1" si="190"/>
        <v>0</v>
      </c>
      <c r="AE19" s="299">
        <f t="shared" ca="1" si="190"/>
        <v>0</v>
      </c>
      <c r="AF19" s="299">
        <f t="shared" ca="1" si="190"/>
        <v>0</v>
      </c>
      <c r="AG19" s="299">
        <f t="shared" ca="1" si="190"/>
        <v>0</v>
      </c>
      <c r="AH19" s="299">
        <f t="shared" ca="1" si="190"/>
        <v>0</v>
      </c>
      <c r="AI19" s="299">
        <f t="shared" ca="1" si="190"/>
        <v>0</v>
      </c>
      <c r="AJ19" s="299">
        <f t="shared" ca="1" si="190"/>
        <v>0</v>
      </c>
      <c r="AK19" s="299">
        <f t="shared" ca="1" si="190"/>
        <v>0</v>
      </c>
      <c r="AL19" s="299">
        <f t="shared" ca="1" si="190"/>
        <v>0</v>
      </c>
      <c r="AM19" s="299">
        <f t="shared" ca="1" si="190"/>
        <v>0</v>
      </c>
      <c r="AN19" s="299">
        <f t="shared" ca="1" si="190"/>
        <v>0</v>
      </c>
      <c r="AO19" s="299">
        <f t="shared" ca="1" si="190"/>
        <v>0</v>
      </c>
      <c r="AP19" s="299">
        <f t="shared" ca="1" si="190"/>
        <v>0</v>
      </c>
      <c r="AQ19" s="299">
        <f t="shared" ca="1" si="190"/>
        <v>0</v>
      </c>
      <c r="AR19" s="299">
        <f t="shared" ca="1" si="190"/>
        <v>0</v>
      </c>
      <c r="AS19" s="299">
        <f t="shared" ca="1" si="190"/>
        <v>0</v>
      </c>
      <c r="AT19" s="299">
        <f t="shared" ca="1" si="190"/>
        <v>0</v>
      </c>
      <c r="AU19" s="299">
        <f t="shared" ca="1" si="190"/>
        <v>0</v>
      </c>
      <c r="AV19" s="299">
        <f t="shared" ca="1" si="190"/>
        <v>0</v>
      </c>
      <c r="AW19" s="299">
        <f t="shared" ca="1" si="190"/>
        <v>0</v>
      </c>
      <c r="AX19" s="299">
        <f t="shared" ca="1" si="190"/>
        <v>0</v>
      </c>
      <c r="AY19" s="299">
        <f t="shared" ref="AY19:BP19" ca="1" si="191" xml:space="preserve"> MAX( MIN($L18, AY$4) - MAX($J18, AY$3), 0) *$Q19</f>
        <v>0</v>
      </c>
      <c r="AZ19" s="299">
        <f t="shared" ca="1" si="191"/>
        <v>0</v>
      </c>
      <c r="BA19" s="299">
        <f t="shared" ca="1" si="191"/>
        <v>0</v>
      </c>
      <c r="BB19" s="299">
        <f t="shared" ca="1" si="191"/>
        <v>0</v>
      </c>
      <c r="BC19" s="299">
        <f t="shared" ca="1" si="191"/>
        <v>0</v>
      </c>
      <c r="BD19" s="299">
        <f t="shared" ca="1" si="191"/>
        <v>0</v>
      </c>
      <c r="BE19" s="299">
        <f t="shared" ca="1" si="191"/>
        <v>0</v>
      </c>
      <c r="BF19" s="299">
        <f t="shared" ca="1" si="191"/>
        <v>0</v>
      </c>
      <c r="BG19" s="299">
        <f t="shared" ca="1" si="191"/>
        <v>0</v>
      </c>
      <c r="BH19" s="299">
        <f t="shared" ca="1" si="191"/>
        <v>0</v>
      </c>
      <c r="BI19" s="299">
        <f t="shared" ca="1" si="191"/>
        <v>0</v>
      </c>
      <c r="BJ19" s="299">
        <f t="shared" ca="1" si="191"/>
        <v>0</v>
      </c>
      <c r="BK19" s="299">
        <f t="shared" ca="1" si="191"/>
        <v>0</v>
      </c>
      <c r="BL19" s="299">
        <f t="shared" ca="1" si="191"/>
        <v>0</v>
      </c>
      <c r="BM19" s="299">
        <f t="shared" ca="1" si="191"/>
        <v>0</v>
      </c>
      <c r="BN19" s="299">
        <f t="shared" ca="1" si="191"/>
        <v>0</v>
      </c>
      <c r="BO19" s="299">
        <f t="shared" ca="1" si="191"/>
        <v>0</v>
      </c>
      <c r="BP19" s="299">
        <f t="shared" ca="1" si="191"/>
        <v>0</v>
      </c>
      <c r="BQ19" s="202"/>
    </row>
    <row r="20" spans="1:69">
      <c r="B20" s="202"/>
      <c r="C20" s="283"/>
      <c r="D20" s="209"/>
      <c r="E20" s="209"/>
      <c r="F20" s="291"/>
      <c r="G20" s="291"/>
      <c r="H20" s="299" t="str">
        <f ca="1">IFERROR(OFFSET('Impacts Database'!$A$1,'Impact Inputs'!B18-1,MATCH("Government/Non-Government",'Impacts Database'!$2:$2,0)-1),"-")</f>
        <v>Government</v>
      </c>
      <c r="I20" s="288"/>
      <c r="J20" s="304"/>
      <c r="K20" s="304"/>
      <c r="L20" s="301"/>
      <c r="M20" s="302"/>
      <c r="N20" s="305"/>
      <c r="O20" s="299" t="s">
        <v>130</v>
      </c>
      <c r="P20" s="299">
        <f t="shared" si="14"/>
        <v>1</v>
      </c>
      <c r="Q20" s="299">
        <f t="shared" ref="Q20" ca="1" si="192">IF(ISTEXT(F18),0,(F18*M18*N18*P20))</f>
        <v>0</v>
      </c>
      <c r="R20" s="310"/>
      <c r="S20" s="299">
        <f t="shared" ref="S20" ca="1" si="193">S19-S18</f>
        <v>0</v>
      </c>
      <c r="T20" s="299">
        <f t="shared" ref="T20" ca="1" si="194">T19-T18</f>
        <v>0</v>
      </c>
      <c r="U20" s="299">
        <f t="shared" ref="U20" ca="1" si="195">U19-U18</f>
        <v>0</v>
      </c>
      <c r="V20" s="299">
        <f t="shared" ref="V20" ca="1" si="196">V19-V18</f>
        <v>0</v>
      </c>
      <c r="W20" s="299">
        <f t="shared" ref="W20" ca="1" si="197">W19-W18</f>
        <v>0</v>
      </c>
      <c r="X20" s="299">
        <f t="shared" ref="X20" ca="1" si="198">X19-X18</f>
        <v>0</v>
      </c>
      <c r="Y20" s="299">
        <f t="shared" ref="Y20" ca="1" si="199">Y19-Y18</f>
        <v>0</v>
      </c>
      <c r="Z20" s="299">
        <f t="shared" ref="Z20" ca="1" si="200">Z19-Z18</f>
        <v>0</v>
      </c>
      <c r="AA20" s="299">
        <f t="shared" ref="AA20" ca="1" si="201">AA19-AA18</f>
        <v>0</v>
      </c>
      <c r="AB20" s="299">
        <f t="shared" ref="AB20" ca="1" si="202">AB19-AB18</f>
        <v>0</v>
      </c>
      <c r="AC20" s="299">
        <f t="shared" ref="AC20" ca="1" si="203">AC19-AC18</f>
        <v>0</v>
      </c>
      <c r="AD20" s="299">
        <f t="shared" ref="AD20" ca="1" si="204">AD19-AD18</f>
        <v>0</v>
      </c>
      <c r="AE20" s="299">
        <f t="shared" ref="AE20" ca="1" si="205">AE19-AE18</f>
        <v>0</v>
      </c>
      <c r="AF20" s="299">
        <f t="shared" ref="AF20" ca="1" si="206">AF19-AF18</f>
        <v>0</v>
      </c>
      <c r="AG20" s="299">
        <f t="shared" ref="AG20" ca="1" si="207">AG19-AG18</f>
        <v>0</v>
      </c>
      <c r="AH20" s="299">
        <f t="shared" ref="AH20" ca="1" si="208">AH19-AH18</f>
        <v>0</v>
      </c>
      <c r="AI20" s="299">
        <f t="shared" ref="AI20" ca="1" si="209">AI19-AI18</f>
        <v>0</v>
      </c>
      <c r="AJ20" s="299">
        <f t="shared" ref="AJ20" ca="1" si="210">AJ19-AJ18</f>
        <v>0</v>
      </c>
      <c r="AK20" s="299">
        <f t="shared" ref="AK20" ca="1" si="211">AK19-AK18</f>
        <v>0</v>
      </c>
      <c r="AL20" s="299">
        <f t="shared" ref="AL20" ca="1" si="212">AL19-AL18</f>
        <v>0</v>
      </c>
      <c r="AM20" s="299">
        <f t="shared" ref="AM20" ca="1" si="213">AM19-AM18</f>
        <v>0</v>
      </c>
      <c r="AN20" s="299">
        <f t="shared" ref="AN20" ca="1" si="214">AN19-AN18</f>
        <v>0</v>
      </c>
      <c r="AO20" s="299">
        <f t="shared" ref="AO20" ca="1" si="215">AO19-AO18</f>
        <v>0</v>
      </c>
      <c r="AP20" s="299">
        <f t="shared" ref="AP20" ca="1" si="216">AP19-AP18</f>
        <v>0</v>
      </c>
      <c r="AQ20" s="299">
        <f t="shared" ref="AQ20" ca="1" si="217">AQ19-AQ18</f>
        <v>0</v>
      </c>
      <c r="AR20" s="299">
        <f t="shared" ref="AR20" ca="1" si="218">AR19-AR18</f>
        <v>0</v>
      </c>
      <c r="AS20" s="299">
        <f t="shared" ref="AS20" ca="1" si="219">AS19-AS18</f>
        <v>0</v>
      </c>
      <c r="AT20" s="299">
        <f t="shared" ref="AT20" ca="1" si="220">AT19-AT18</f>
        <v>0</v>
      </c>
      <c r="AU20" s="299">
        <f t="shared" ref="AU20" ca="1" si="221">AU19-AU18</f>
        <v>0</v>
      </c>
      <c r="AV20" s="299">
        <f t="shared" ref="AV20" ca="1" si="222">AV19-AV18</f>
        <v>0</v>
      </c>
      <c r="AW20" s="299">
        <f t="shared" ref="AW20" ca="1" si="223">AW19-AW18</f>
        <v>0</v>
      </c>
      <c r="AX20" s="299">
        <f t="shared" ref="AX20" ca="1" si="224">AX19-AX18</f>
        <v>0</v>
      </c>
      <c r="AY20" s="299">
        <f t="shared" ref="AY20" ca="1" si="225">AY19-AY18</f>
        <v>0</v>
      </c>
      <c r="AZ20" s="299">
        <f t="shared" ref="AZ20" ca="1" si="226">AZ19-AZ18</f>
        <v>0</v>
      </c>
      <c r="BA20" s="299">
        <f t="shared" ref="BA20" ca="1" si="227">BA19-BA18</f>
        <v>0</v>
      </c>
      <c r="BB20" s="299">
        <f t="shared" ref="BB20" ca="1" si="228">BB19-BB18</f>
        <v>0</v>
      </c>
      <c r="BC20" s="299">
        <f t="shared" ref="BC20" ca="1" si="229">BC19-BC18</f>
        <v>0</v>
      </c>
      <c r="BD20" s="299">
        <f t="shared" ref="BD20" ca="1" si="230">BD19-BD18</f>
        <v>0</v>
      </c>
      <c r="BE20" s="299">
        <f t="shared" ref="BE20" ca="1" si="231">BE19-BE18</f>
        <v>0</v>
      </c>
      <c r="BF20" s="299">
        <f t="shared" ref="BF20" ca="1" si="232">BF19-BF18</f>
        <v>0</v>
      </c>
      <c r="BG20" s="299">
        <f t="shared" ref="BG20" ca="1" si="233">BG19-BG18</f>
        <v>0</v>
      </c>
      <c r="BH20" s="299">
        <f t="shared" ref="BH20" ca="1" si="234">BH19-BH18</f>
        <v>0</v>
      </c>
      <c r="BI20" s="299">
        <f t="shared" ref="BI20" ca="1" si="235">BI19-BI18</f>
        <v>0</v>
      </c>
      <c r="BJ20" s="299">
        <f t="shared" ref="BJ20" ca="1" si="236">BJ19-BJ18</f>
        <v>0</v>
      </c>
      <c r="BK20" s="299">
        <f t="shared" ref="BK20" ca="1" si="237">BK19-BK18</f>
        <v>0</v>
      </c>
      <c r="BL20" s="299">
        <f t="shared" ref="BL20" ca="1" si="238">BL19-BL18</f>
        <v>0</v>
      </c>
      <c r="BM20" s="299">
        <f t="shared" ref="BM20" ca="1" si="239">BM19-BM18</f>
        <v>0</v>
      </c>
      <c r="BN20" s="299">
        <f t="shared" ref="BN20" ca="1" si="240">BN19-BN18</f>
        <v>0</v>
      </c>
      <c r="BO20" s="299">
        <f t="shared" ref="BO20" ca="1" si="241">BO19-BO18</f>
        <v>0</v>
      </c>
      <c r="BP20" s="299">
        <f t="shared" ref="BP20" ca="1" si="242">BP19-BP18</f>
        <v>0</v>
      </c>
      <c r="BQ20" s="202"/>
    </row>
    <row r="21" spans="1:69" ht="15">
      <c r="A21" s="280" t="s">
        <v>158</v>
      </c>
      <c r="B21" s="236">
        <v>81</v>
      </c>
      <c r="C21" s="298" t="str">
        <f ca="1">IFERROR(OFFSET('Impacts Database'!$A$1,'Impact Inputs'!B21-1,MATCH("Description",'Impacts Database'!$2:$2,0)-1),"-")</f>
        <v>Outpatient hospital visit</v>
      </c>
      <c r="D21" s="299" t="str">
        <f ca="1">IFERROR(OFFSET('Impacts Database'!$A$1,'Impact Inputs'!B21-1,MATCH("Outcome Area",'Impacts Database'!$2:$2,0)-1),"-")</f>
        <v>Health</v>
      </c>
      <c r="E21" s="299" t="str">
        <f ca="1">IFERROR(OFFSET('Impacts Database'!$A$1,'Impact Inputs'!B21-1,MATCH("Sector",'Impacts Database'!$2:$2,0)-1),"-")</f>
        <v>Health</v>
      </c>
      <c r="F21" s="299">
        <f ca="1">IFERROR(OFFSET('Impacts Database'!$A$1,'Impact Inputs'!B21-1,MATCH("Value adjusted to "&amp;'Primary Inputs'!$C$16,'Impacts Database'!$2:$2,0)-1),"-")</f>
        <v>-328.84502295940712</v>
      </c>
      <c r="G21" s="299" t="str">
        <f ca="1">IFERROR(OFFSET('Impacts Database'!$A$1,'Impact Inputs'!B21-1,MATCH("Unit",'Impacts Database'!$2:$2,0)-1),"-")</f>
        <v>Per visit</v>
      </c>
      <c r="H21" s="299" t="str">
        <f ca="1">IFERROR(OFFSET('Impacts Database'!$A$1,'Impact Inputs'!B21-1,MATCH("Government/Non-Government",'Impacts Database'!$2:$2,0)-1),"-")</f>
        <v>Government</v>
      </c>
      <c r="I21" s="237" t="s">
        <v>730</v>
      </c>
      <c r="J21" s="215">
        <v>0</v>
      </c>
      <c r="K21" s="101">
        <v>3</v>
      </c>
      <c r="L21" s="311">
        <f xml:space="preserve"> J21 + K21</f>
        <v>3</v>
      </c>
      <c r="M21" s="238">
        <v>1</v>
      </c>
      <c r="N21" s="238">
        <v>1</v>
      </c>
      <c r="O21" s="299" t="s">
        <v>128</v>
      </c>
      <c r="P21" s="6">
        <v>2</v>
      </c>
      <c r="Q21" s="299">
        <f t="shared" ref="Q21" ca="1" si="243">IF(ISTEXT(F21),0,(F21*M21*N21*P21))</f>
        <v>-657.69004591881423</v>
      </c>
      <c r="R21" s="310"/>
      <c r="S21" s="299">
        <f t="shared" ref="S21:AX21" ca="1" si="244" xml:space="preserve"> MAX( MIN($L21, S$4) - MAX($J21, S$3), 0) *$Q21</f>
        <v>-657.69004591881423</v>
      </c>
      <c r="T21" s="299">
        <f t="shared" ca="1" si="244"/>
        <v>-657.69004591881423</v>
      </c>
      <c r="U21" s="299">
        <f t="shared" ca="1" si="244"/>
        <v>-657.69004591881423</v>
      </c>
      <c r="V21" s="299">
        <f t="shared" ca="1" si="244"/>
        <v>0</v>
      </c>
      <c r="W21" s="299">
        <f t="shared" ca="1" si="244"/>
        <v>0</v>
      </c>
      <c r="X21" s="299">
        <f t="shared" ca="1" si="244"/>
        <v>0</v>
      </c>
      <c r="Y21" s="299">
        <f t="shared" ca="1" si="244"/>
        <v>0</v>
      </c>
      <c r="Z21" s="299">
        <f t="shared" ca="1" si="244"/>
        <v>0</v>
      </c>
      <c r="AA21" s="299">
        <f t="shared" ca="1" si="244"/>
        <v>0</v>
      </c>
      <c r="AB21" s="299">
        <f t="shared" ca="1" si="244"/>
        <v>0</v>
      </c>
      <c r="AC21" s="299">
        <f t="shared" ca="1" si="244"/>
        <v>0</v>
      </c>
      <c r="AD21" s="299">
        <f t="shared" ca="1" si="244"/>
        <v>0</v>
      </c>
      <c r="AE21" s="299">
        <f t="shared" ca="1" si="244"/>
        <v>0</v>
      </c>
      <c r="AF21" s="299">
        <f t="shared" ca="1" si="244"/>
        <v>0</v>
      </c>
      <c r="AG21" s="299">
        <f t="shared" ca="1" si="244"/>
        <v>0</v>
      </c>
      <c r="AH21" s="299">
        <f t="shared" ca="1" si="244"/>
        <v>0</v>
      </c>
      <c r="AI21" s="299">
        <f t="shared" ca="1" si="244"/>
        <v>0</v>
      </c>
      <c r="AJ21" s="299">
        <f t="shared" ca="1" si="244"/>
        <v>0</v>
      </c>
      <c r="AK21" s="299">
        <f t="shared" ca="1" si="244"/>
        <v>0</v>
      </c>
      <c r="AL21" s="299">
        <f t="shared" ca="1" si="244"/>
        <v>0</v>
      </c>
      <c r="AM21" s="299">
        <f t="shared" ca="1" si="244"/>
        <v>0</v>
      </c>
      <c r="AN21" s="299">
        <f t="shared" ca="1" si="244"/>
        <v>0</v>
      </c>
      <c r="AO21" s="299">
        <f t="shared" ca="1" si="244"/>
        <v>0</v>
      </c>
      <c r="AP21" s="299">
        <f t="shared" ca="1" si="244"/>
        <v>0</v>
      </c>
      <c r="AQ21" s="299">
        <f t="shared" ca="1" si="244"/>
        <v>0</v>
      </c>
      <c r="AR21" s="299">
        <f t="shared" ca="1" si="244"/>
        <v>0</v>
      </c>
      <c r="AS21" s="299">
        <f t="shared" ca="1" si="244"/>
        <v>0</v>
      </c>
      <c r="AT21" s="299">
        <f t="shared" ca="1" si="244"/>
        <v>0</v>
      </c>
      <c r="AU21" s="299">
        <f t="shared" ca="1" si="244"/>
        <v>0</v>
      </c>
      <c r="AV21" s="299">
        <f t="shared" ca="1" si="244"/>
        <v>0</v>
      </c>
      <c r="AW21" s="299">
        <f t="shared" ca="1" si="244"/>
        <v>0</v>
      </c>
      <c r="AX21" s="299">
        <f t="shared" ca="1" si="244"/>
        <v>0</v>
      </c>
      <c r="AY21" s="299">
        <f t="shared" ref="AY21:BP21" ca="1" si="245" xml:space="preserve"> MAX( MIN($L21, AY$4) - MAX($J21, AY$3), 0) *$Q21</f>
        <v>0</v>
      </c>
      <c r="AZ21" s="299">
        <f t="shared" ca="1" si="245"/>
        <v>0</v>
      </c>
      <c r="BA21" s="299">
        <f t="shared" ca="1" si="245"/>
        <v>0</v>
      </c>
      <c r="BB21" s="299">
        <f t="shared" ca="1" si="245"/>
        <v>0</v>
      </c>
      <c r="BC21" s="299">
        <f t="shared" ca="1" si="245"/>
        <v>0</v>
      </c>
      <c r="BD21" s="299">
        <f t="shared" ca="1" si="245"/>
        <v>0</v>
      </c>
      <c r="BE21" s="299">
        <f t="shared" ca="1" si="245"/>
        <v>0</v>
      </c>
      <c r="BF21" s="299">
        <f t="shared" ca="1" si="245"/>
        <v>0</v>
      </c>
      <c r="BG21" s="299">
        <f t="shared" ca="1" si="245"/>
        <v>0</v>
      </c>
      <c r="BH21" s="299">
        <f t="shared" ca="1" si="245"/>
        <v>0</v>
      </c>
      <c r="BI21" s="299">
        <f t="shared" ca="1" si="245"/>
        <v>0</v>
      </c>
      <c r="BJ21" s="299">
        <f t="shared" ca="1" si="245"/>
        <v>0</v>
      </c>
      <c r="BK21" s="299">
        <f t="shared" ca="1" si="245"/>
        <v>0</v>
      </c>
      <c r="BL21" s="299">
        <f t="shared" ca="1" si="245"/>
        <v>0</v>
      </c>
      <c r="BM21" s="299">
        <f t="shared" ca="1" si="245"/>
        <v>0</v>
      </c>
      <c r="BN21" s="299">
        <f t="shared" ca="1" si="245"/>
        <v>0</v>
      </c>
      <c r="BO21" s="299">
        <f t="shared" ca="1" si="245"/>
        <v>0</v>
      </c>
      <c r="BP21" s="299">
        <f t="shared" ca="1" si="245"/>
        <v>0</v>
      </c>
      <c r="BQ21" s="202"/>
    </row>
    <row r="22" spans="1:69">
      <c r="A22" s="281" t="str">
        <f t="shared" ref="A22" si="246">IF(OR(AND(K21=0,NOT(ISBLANK(K21))),M21=0,N21=0,AND(P21=P22,NOT(ISBLANK(P21)),NOT(ISBLANK(P22)))),"ERROR","OK")</f>
        <v>OK</v>
      </c>
      <c r="B22" s="202"/>
      <c r="C22" s="284" t="str">
        <f t="shared" ref="C22" ca="1" si="247">IF(SUMSQ($S23:$BP23)&gt;0,"INCLUDED","EXCLUDED")</f>
        <v>INCLUDED</v>
      </c>
      <c r="D22" s="209"/>
      <c r="E22" s="209"/>
      <c r="F22" s="291"/>
      <c r="G22" s="291"/>
      <c r="H22" s="299" t="str">
        <f ca="1">IFERROR(OFFSET('Impacts Database'!$A$1,'Impact Inputs'!B21-1,MATCH("Government/Non-Government",'Impacts Database'!$2:$2,0)-1),"-")</f>
        <v>Government</v>
      </c>
      <c r="I22" s="288"/>
      <c r="J22" s="300"/>
      <c r="K22" s="300"/>
      <c r="L22" s="301"/>
      <c r="M22" s="302"/>
      <c r="N22" s="303"/>
      <c r="O22" s="299" t="s">
        <v>129</v>
      </c>
      <c r="P22" s="6">
        <v>0</v>
      </c>
      <c r="Q22" s="299">
        <f t="shared" ref="Q22" ca="1" si="248">IF(ISTEXT(F21),0,(F21*M21*N21*P22))</f>
        <v>0</v>
      </c>
      <c r="R22" s="310"/>
      <c r="S22" s="299">
        <f t="shared" ref="S22:AX22" ca="1" si="249" xml:space="preserve"> MAX( MIN($L21, S$4) - MAX($J21, S$3), 0) *$Q22</f>
        <v>0</v>
      </c>
      <c r="T22" s="299">
        <f t="shared" ca="1" si="249"/>
        <v>0</v>
      </c>
      <c r="U22" s="299">
        <f t="shared" ca="1" si="249"/>
        <v>0</v>
      </c>
      <c r="V22" s="299">
        <f t="shared" ca="1" si="249"/>
        <v>0</v>
      </c>
      <c r="W22" s="299">
        <f t="shared" ca="1" si="249"/>
        <v>0</v>
      </c>
      <c r="X22" s="299">
        <f t="shared" ca="1" si="249"/>
        <v>0</v>
      </c>
      <c r="Y22" s="299">
        <f t="shared" ca="1" si="249"/>
        <v>0</v>
      </c>
      <c r="Z22" s="299">
        <f t="shared" ca="1" si="249"/>
        <v>0</v>
      </c>
      <c r="AA22" s="299">
        <f t="shared" ca="1" si="249"/>
        <v>0</v>
      </c>
      <c r="AB22" s="299">
        <f t="shared" ca="1" si="249"/>
        <v>0</v>
      </c>
      <c r="AC22" s="299">
        <f t="shared" ca="1" si="249"/>
        <v>0</v>
      </c>
      <c r="AD22" s="299">
        <f t="shared" ca="1" si="249"/>
        <v>0</v>
      </c>
      <c r="AE22" s="299">
        <f t="shared" ca="1" si="249"/>
        <v>0</v>
      </c>
      <c r="AF22" s="299">
        <f t="shared" ca="1" si="249"/>
        <v>0</v>
      </c>
      <c r="AG22" s="299">
        <f t="shared" ca="1" si="249"/>
        <v>0</v>
      </c>
      <c r="AH22" s="299">
        <f t="shared" ca="1" si="249"/>
        <v>0</v>
      </c>
      <c r="AI22" s="299">
        <f t="shared" ca="1" si="249"/>
        <v>0</v>
      </c>
      <c r="AJ22" s="299">
        <f t="shared" ca="1" si="249"/>
        <v>0</v>
      </c>
      <c r="AK22" s="299">
        <f t="shared" ca="1" si="249"/>
        <v>0</v>
      </c>
      <c r="AL22" s="299">
        <f t="shared" ca="1" si="249"/>
        <v>0</v>
      </c>
      <c r="AM22" s="299">
        <f t="shared" ca="1" si="249"/>
        <v>0</v>
      </c>
      <c r="AN22" s="299">
        <f t="shared" ca="1" si="249"/>
        <v>0</v>
      </c>
      <c r="AO22" s="299">
        <f t="shared" ca="1" si="249"/>
        <v>0</v>
      </c>
      <c r="AP22" s="299">
        <f t="shared" ca="1" si="249"/>
        <v>0</v>
      </c>
      <c r="AQ22" s="299">
        <f t="shared" ca="1" si="249"/>
        <v>0</v>
      </c>
      <c r="AR22" s="299">
        <f t="shared" ca="1" si="249"/>
        <v>0</v>
      </c>
      <c r="AS22" s="299">
        <f t="shared" ca="1" si="249"/>
        <v>0</v>
      </c>
      <c r="AT22" s="299">
        <f t="shared" ca="1" si="249"/>
        <v>0</v>
      </c>
      <c r="AU22" s="299">
        <f t="shared" ca="1" si="249"/>
        <v>0</v>
      </c>
      <c r="AV22" s="299">
        <f t="shared" ca="1" si="249"/>
        <v>0</v>
      </c>
      <c r="AW22" s="299">
        <f t="shared" ca="1" si="249"/>
        <v>0</v>
      </c>
      <c r="AX22" s="299">
        <f t="shared" ca="1" si="249"/>
        <v>0</v>
      </c>
      <c r="AY22" s="299">
        <f t="shared" ref="AY22:BP22" ca="1" si="250" xml:space="preserve"> MAX( MIN($L21, AY$4) - MAX($J21, AY$3), 0) *$Q22</f>
        <v>0</v>
      </c>
      <c r="AZ22" s="299">
        <f t="shared" ca="1" si="250"/>
        <v>0</v>
      </c>
      <c r="BA22" s="299">
        <f t="shared" ca="1" si="250"/>
        <v>0</v>
      </c>
      <c r="BB22" s="299">
        <f t="shared" ca="1" si="250"/>
        <v>0</v>
      </c>
      <c r="BC22" s="299">
        <f t="shared" ca="1" si="250"/>
        <v>0</v>
      </c>
      <c r="BD22" s="299">
        <f t="shared" ca="1" si="250"/>
        <v>0</v>
      </c>
      <c r="BE22" s="299">
        <f t="shared" ca="1" si="250"/>
        <v>0</v>
      </c>
      <c r="BF22" s="299">
        <f t="shared" ca="1" si="250"/>
        <v>0</v>
      </c>
      <c r="BG22" s="299">
        <f t="shared" ca="1" si="250"/>
        <v>0</v>
      </c>
      <c r="BH22" s="299">
        <f t="shared" ca="1" si="250"/>
        <v>0</v>
      </c>
      <c r="BI22" s="299">
        <f t="shared" ca="1" si="250"/>
        <v>0</v>
      </c>
      <c r="BJ22" s="299">
        <f t="shared" ca="1" si="250"/>
        <v>0</v>
      </c>
      <c r="BK22" s="299">
        <f t="shared" ca="1" si="250"/>
        <v>0</v>
      </c>
      <c r="BL22" s="299">
        <f t="shared" ca="1" si="250"/>
        <v>0</v>
      </c>
      <c r="BM22" s="299">
        <f t="shared" ca="1" si="250"/>
        <v>0</v>
      </c>
      <c r="BN22" s="299">
        <f t="shared" ca="1" si="250"/>
        <v>0</v>
      </c>
      <c r="BO22" s="299">
        <f t="shared" ca="1" si="250"/>
        <v>0</v>
      </c>
      <c r="BP22" s="299">
        <f t="shared" ca="1" si="250"/>
        <v>0</v>
      </c>
      <c r="BQ22" s="202"/>
    </row>
    <row r="23" spans="1:69">
      <c r="B23" s="202"/>
      <c r="C23" s="283"/>
      <c r="D23" s="209"/>
      <c r="E23" s="209"/>
      <c r="F23" s="291"/>
      <c r="G23" s="291"/>
      <c r="H23" s="299" t="str">
        <f ca="1">IFERROR(OFFSET('Impacts Database'!$A$1,'Impact Inputs'!B21-1,MATCH("Government/Non-Government",'Impacts Database'!$2:$2,0)-1),"-")</f>
        <v>Government</v>
      </c>
      <c r="I23" s="288"/>
      <c r="J23" s="304"/>
      <c r="K23" s="304"/>
      <c r="L23" s="301"/>
      <c r="M23" s="302"/>
      <c r="N23" s="305"/>
      <c r="O23" s="299" t="s">
        <v>130</v>
      </c>
      <c r="P23" s="299">
        <f t="shared" si="14"/>
        <v>-2</v>
      </c>
      <c r="Q23" s="299">
        <f t="shared" ref="Q23" ca="1" si="251">IF(ISTEXT(F21),0,(F21*M21*N21*P23))</f>
        <v>657.69004591881423</v>
      </c>
      <c r="R23" s="310"/>
      <c r="S23" s="299">
        <f t="shared" ref="S23" ca="1" si="252">S22-S21</f>
        <v>657.69004591881423</v>
      </c>
      <c r="T23" s="299">
        <f t="shared" ref="T23" ca="1" si="253">T22-T21</f>
        <v>657.69004591881423</v>
      </c>
      <c r="U23" s="299">
        <f t="shared" ref="U23" ca="1" si="254">U22-U21</f>
        <v>657.69004591881423</v>
      </c>
      <c r="V23" s="299">
        <f t="shared" ref="V23" ca="1" si="255">V22-V21</f>
        <v>0</v>
      </c>
      <c r="W23" s="299">
        <f t="shared" ref="W23" ca="1" si="256">W22-W21</f>
        <v>0</v>
      </c>
      <c r="X23" s="299">
        <f t="shared" ref="X23" ca="1" si="257">X22-X21</f>
        <v>0</v>
      </c>
      <c r="Y23" s="299">
        <f t="shared" ref="Y23" ca="1" si="258">Y22-Y21</f>
        <v>0</v>
      </c>
      <c r="Z23" s="299">
        <f t="shared" ref="Z23" ca="1" si="259">Z22-Z21</f>
        <v>0</v>
      </c>
      <c r="AA23" s="299">
        <f t="shared" ref="AA23" ca="1" si="260">AA22-AA21</f>
        <v>0</v>
      </c>
      <c r="AB23" s="299">
        <f t="shared" ref="AB23" ca="1" si="261">AB22-AB21</f>
        <v>0</v>
      </c>
      <c r="AC23" s="299">
        <f t="shared" ref="AC23" ca="1" si="262">AC22-AC21</f>
        <v>0</v>
      </c>
      <c r="AD23" s="299">
        <f t="shared" ref="AD23" ca="1" si="263">AD22-AD21</f>
        <v>0</v>
      </c>
      <c r="AE23" s="299">
        <f t="shared" ref="AE23" ca="1" si="264">AE22-AE21</f>
        <v>0</v>
      </c>
      <c r="AF23" s="299">
        <f t="shared" ref="AF23" ca="1" si="265">AF22-AF21</f>
        <v>0</v>
      </c>
      <c r="AG23" s="299">
        <f t="shared" ref="AG23" ca="1" si="266">AG22-AG21</f>
        <v>0</v>
      </c>
      <c r="AH23" s="299">
        <f t="shared" ref="AH23" ca="1" si="267">AH22-AH21</f>
        <v>0</v>
      </c>
      <c r="AI23" s="299">
        <f t="shared" ref="AI23" ca="1" si="268">AI22-AI21</f>
        <v>0</v>
      </c>
      <c r="AJ23" s="299">
        <f t="shared" ref="AJ23" ca="1" si="269">AJ22-AJ21</f>
        <v>0</v>
      </c>
      <c r="AK23" s="299">
        <f t="shared" ref="AK23" ca="1" si="270">AK22-AK21</f>
        <v>0</v>
      </c>
      <c r="AL23" s="299">
        <f t="shared" ref="AL23" ca="1" si="271">AL22-AL21</f>
        <v>0</v>
      </c>
      <c r="AM23" s="299">
        <f t="shared" ref="AM23" ca="1" si="272">AM22-AM21</f>
        <v>0</v>
      </c>
      <c r="AN23" s="299">
        <f t="shared" ref="AN23" ca="1" si="273">AN22-AN21</f>
        <v>0</v>
      </c>
      <c r="AO23" s="299">
        <f t="shared" ref="AO23" ca="1" si="274">AO22-AO21</f>
        <v>0</v>
      </c>
      <c r="AP23" s="299">
        <f t="shared" ref="AP23" ca="1" si="275">AP22-AP21</f>
        <v>0</v>
      </c>
      <c r="AQ23" s="299">
        <f t="shared" ref="AQ23" ca="1" si="276">AQ22-AQ21</f>
        <v>0</v>
      </c>
      <c r="AR23" s="299">
        <f t="shared" ref="AR23" ca="1" si="277">AR22-AR21</f>
        <v>0</v>
      </c>
      <c r="AS23" s="299">
        <f t="shared" ref="AS23" ca="1" si="278">AS22-AS21</f>
        <v>0</v>
      </c>
      <c r="AT23" s="299">
        <f t="shared" ref="AT23" ca="1" si="279">AT22-AT21</f>
        <v>0</v>
      </c>
      <c r="AU23" s="299">
        <f t="shared" ref="AU23" ca="1" si="280">AU22-AU21</f>
        <v>0</v>
      </c>
      <c r="AV23" s="299">
        <f t="shared" ref="AV23" ca="1" si="281">AV22-AV21</f>
        <v>0</v>
      </c>
      <c r="AW23" s="299">
        <f t="shared" ref="AW23" ca="1" si="282">AW22-AW21</f>
        <v>0</v>
      </c>
      <c r="AX23" s="299">
        <f t="shared" ref="AX23" ca="1" si="283">AX22-AX21</f>
        <v>0</v>
      </c>
      <c r="AY23" s="299">
        <f t="shared" ref="AY23" ca="1" si="284">AY22-AY21</f>
        <v>0</v>
      </c>
      <c r="AZ23" s="299">
        <f t="shared" ref="AZ23" ca="1" si="285">AZ22-AZ21</f>
        <v>0</v>
      </c>
      <c r="BA23" s="299">
        <f t="shared" ref="BA23" ca="1" si="286">BA22-BA21</f>
        <v>0</v>
      </c>
      <c r="BB23" s="299">
        <f t="shared" ref="BB23" ca="1" si="287">BB22-BB21</f>
        <v>0</v>
      </c>
      <c r="BC23" s="299">
        <f t="shared" ref="BC23" ca="1" si="288">BC22-BC21</f>
        <v>0</v>
      </c>
      <c r="BD23" s="299">
        <f t="shared" ref="BD23" ca="1" si="289">BD22-BD21</f>
        <v>0</v>
      </c>
      <c r="BE23" s="299">
        <f t="shared" ref="BE23" ca="1" si="290">BE22-BE21</f>
        <v>0</v>
      </c>
      <c r="BF23" s="299">
        <f t="shared" ref="BF23" ca="1" si="291">BF22-BF21</f>
        <v>0</v>
      </c>
      <c r="BG23" s="299">
        <f t="shared" ref="BG23" ca="1" si="292">BG22-BG21</f>
        <v>0</v>
      </c>
      <c r="BH23" s="299">
        <f t="shared" ref="BH23" ca="1" si="293">BH22-BH21</f>
        <v>0</v>
      </c>
      <c r="BI23" s="299">
        <f t="shared" ref="BI23" ca="1" si="294">BI22-BI21</f>
        <v>0</v>
      </c>
      <c r="BJ23" s="299">
        <f t="shared" ref="BJ23" ca="1" si="295">BJ22-BJ21</f>
        <v>0</v>
      </c>
      <c r="BK23" s="299">
        <f t="shared" ref="BK23" ca="1" si="296">BK22-BK21</f>
        <v>0</v>
      </c>
      <c r="BL23" s="299">
        <f t="shared" ref="BL23" ca="1" si="297">BL22-BL21</f>
        <v>0</v>
      </c>
      <c r="BM23" s="299">
        <f t="shared" ref="BM23" ca="1" si="298">BM22-BM21</f>
        <v>0</v>
      </c>
      <c r="BN23" s="299">
        <f t="shared" ref="BN23" ca="1" si="299">BN22-BN21</f>
        <v>0</v>
      </c>
      <c r="BO23" s="299">
        <f t="shared" ref="BO23" ca="1" si="300">BO22-BO21</f>
        <v>0</v>
      </c>
      <c r="BP23" s="299">
        <f t="shared" ref="BP23" ca="1" si="301">BP22-BP21</f>
        <v>0</v>
      </c>
      <c r="BQ23" s="202"/>
    </row>
    <row r="24" spans="1:69" ht="15">
      <c r="A24" s="280" t="s">
        <v>159</v>
      </c>
      <c r="B24" s="236">
        <v>110</v>
      </c>
      <c r="C24" s="298" t="str">
        <f ca="1">IFERROR(OFFSET('Impacts Database'!$A$1,'Impact Inputs'!B24-1,MATCH("Description",'Impacts Database'!$2:$2,0)-1),"-")</f>
        <v>Ambulance call out</v>
      </c>
      <c r="D24" s="299" t="str">
        <f ca="1">IFERROR(OFFSET('Impacts Database'!$A$1,'Impact Inputs'!B24-1,MATCH("Outcome Area",'Impacts Database'!$2:$2,0)-1),"-")</f>
        <v>Health</v>
      </c>
      <c r="E24" s="299" t="str">
        <f ca="1">IFERROR(OFFSET('Impacts Database'!$A$1,'Impact Inputs'!B24-1,MATCH("Sector",'Impacts Database'!$2:$2,0)-1),"-")</f>
        <v>Health</v>
      </c>
      <c r="F24" s="299">
        <f ca="1">IFERROR(OFFSET('Impacts Database'!$A$1,'Impact Inputs'!B24-1,MATCH("Value adjusted to "&amp;'Primary Inputs'!$C$16,'Impacts Database'!$2:$2,0)-1),"-")</f>
        <v>-761.82430318929312</v>
      </c>
      <c r="G24" s="299" t="str">
        <f ca="1">IFERROR(OFFSET('Impacts Database'!$A$1,'Impact Inputs'!B24-1,MATCH("Unit",'Impacts Database'!$2:$2,0)-1),"-")</f>
        <v>Per incident</v>
      </c>
      <c r="H24" s="299" t="str">
        <f ca="1">IFERROR(OFFSET('Impacts Database'!$A$1,'Impact Inputs'!B24-1,MATCH("Government/Non-Government",'Impacts Database'!$2:$2,0)-1),"-")</f>
        <v>Government</v>
      </c>
      <c r="I24" s="237" t="s">
        <v>730</v>
      </c>
      <c r="J24" s="215">
        <v>0</v>
      </c>
      <c r="K24" s="101">
        <v>3</v>
      </c>
      <c r="L24" s="311">
        <f xml:space="preserve"> J24 + K24</f>
        <v>3</v>
      </c>
      <c r="M24" s="238">
        <v>0.02</v>
      </c>
      <c r="N24" s="238">
        <v>1</v>
      </c>
      <c r="O24" s="299" t="s">
        <v>128</v>
      </c>
      <c r="P24" s="6">
        <v>1</v>
      </c>
      <c r="Q24" s="299">
        <f t="shared" ref="Q24" ca="1" si="302">IF(ISTEXT(F24),0,(F24*M24*N24*P24))</f>
        <v>-15.236486063785863</v>
      </c>
      <c r="R24" s="310"/>
      <c r="S24" s="299">
        <f t="shared" ref="S24:AX24" ca="1" si="303" xml:space="preserve"> MAX( MIN($L24, S$4) - MAX($J24, S$3), 0) *$Q24</f>
        <v>-15.236486063785863</v>
      </c>
      <c r="T24" s="299">
        <f t="shared" ca="1" si="303"/>
        <v>-15.236486063785863</v>
      </c>
      <c r="U24" s="299">
        <f t="shared" ca="1" si="303"/>
        <v>-15.236486063785863</v>
      </c>
      <c r="V24" s="299">
        <f t="shared" ca="1" si="303"/>
        <v>0</v>
      </c>
      <c r="W24" s="299">
        <f t="shared" ca="1" si="303"/>
        <v>0</v>
      </c>
      <c r="X24" s="299">
        <f t="shared" ca="1" si="303"/>
        <v>0</v>
      </c>
      <c r="Y24" s="299">
        <f t="shared" ca="1" si="303"/>
        <v>0</v>
      </c>
      <c r="Z24" s="299">
        <f t="shared" ca="1" si="303"/>
        <v>0</v>
      </c>
      <c r="AA24" s="299">
        <f t="shared" ca="1" si="303"/>
        <v>0</v>
      </c>
      <c r="AB24" s="299">
        <f t="shared" ca="1" si="303"/>
        <v>0</v>
      </c>
      <c r="AC24" s="299">
        <f t="shared" ca="1" si="303"/>
        <v>0</v>
      </c>
      <c r="AD24" s="299">
        <f t="shared" ca="1" si="303"/>
        <v>0</v>
      </c>
      <c r="AE24" s="299">
        <f t="shared" ca="1" si="303"/>
        <v>0</v>
      </c>
      <c r="AF24" s="299">
        <f t="shared" ca="1" si="303"/>
        <v>0</v>
      </c>
      <c r="AG24" s="299">
        <f t="shared" ca="1" si="303"/>
        <v>0</v>
      </c>
      <c r="AH24" s="299">
        <f t="shared" ca="1" si="303"/>
        <v>0</v>
      </c>
      <c r="AI24" s="299">
        <f t="shared" ca="1" si="303"/>
        <v>0</v>
      </c>
      <c r="AJ24" s="299">
        <f t="shared" ca="1" si="303"/>
        <v>0</v>
      </c>
      <c r="AK24" s="299">
        <f t="shared" ca="1" si="303"/>
        <v>0</v>
      </c>
      <c r="AL24" s="299">
        <f t="shared" ca="1" si="303"/>
        <v>0</v>
      </c>
      <c r="AM24" s="299">
        <f t="shared" ca="1" si="303"/>
        <v>0</v>
      </c>
      <c r="AN24" s="299">
        <f t="shared" ca="1" si="303"/>
        <v>0</v>
      </c>
      <c r="AO24" s="299">
        <f t="shared" ca="1" si="303"/>
        <v>0</v>
      </c>
      <c r="AP24" s="299">
        <f t="shared" ca="1" si="303"/>
        <v>0</v>
      </c>
      <c r="AQ24" s="299">
        <f t="shared" ca="1" si="303"/>
        <v>0</v>
      </c>
      <c r="AR24" s="299">
        <f t="shared" ca="1" si="303"/>
        <v>0</v>
      </c>
      <c r="AS24" s="299">
        <f t="shared" ca="1" si="303"/>
        <v>0</v>
      </c>
      <c r="AT24" s="299">
        <f t="shared" ca="1" si="303"/>
        <v>0</v>
      </c>
      <c r="AU24" s="299">
        <f t="shared" ca="1" si="303"/>
        <v>0</v>
      </c>
      <c r="AV24" s="299">
        <f t="shared" ca="1" si="303"/>
        <v>0</v>
      </c>
      <c r="AW24" s="299">
        <f t="shared" ca="1" si="303"/>
        <v>0</v>
      </c>
      <c r="AX24" s="299">
        <f t="shared" ca="1" si="303"/>
        <v>0</v>
      </c>
      <c r="AY24" s="299">
        <f t="shared" ref="AY24:BP24" ca="1" si="304" xml:space="preserve"> MAX( MIN($L24, AY$4) - MAX($J24, AY$3), 0) *$Q24</f>
        <v>0</v>
      </c>
      <c r="AZ24" s="299">
        <f t="shared" ca="1" si="304"/>
        <v>0</v>
      </c>
      <c r="BA24" s="299">
        <f t="shared" ca="1" si="304"/>
        <v>0</v>
      </c>
      <c r="BB24" s="299">
        <f t="shared" ca="1" si="304"/>
        <v>0</v>
      </c>
      <c r="BC24" s="299">
        <f t="shared" ca="1" si="304"/>
        <v>0</v>
      </c>
      <c r="BD24" s="299">
        <f t="shared" ca="1" si="304"/>
        <v>0</v>
      </c>
      <c r="BE24" s="299">
        <f t="shared" ca="1" si="304"/>
        <v>0</v>
      </c>
      <c r="BF24" s="299">
        <f t="shared" ca="1" si="304"/>
        <v>0</v>
      </c>
      <c r="BG24" s="299">
        <f t="shared" ca="1" si="304"/>
        <v>0</v>
      </c>
      <c r="BH24" s="299">
        <f t="shared" ca="1" si="304"/>
        <v>0</v>
      </c>
      <c r="BI24" s="299">
        <f t="shared" ca="1" si="304"/>
        <v>0</v>
      </c>
      <c r="BJ24" s="299">
        <f t="shared" ca="1" si="304"/>
        <v>0</v>
      </c>
      <c r="BK24" s="299">
        <f t="shared" ca="1" si="304"/>
        <v>0</v>
      </c>
      <c r="BL24" s="299">
        <f t="shared" ca="1" si="304"/>
        <v>0</v>
      </c>
      <c r="BM24" s="299">
        <f t="shared" ca="1" si="304"/>
        <v>0</v>
      </c>
      <c r="BN24" s="299">
        <f t="shared" ca="1" si="304"/>
        <v>0</v>
      </c>
      <c r="BO24" s="299">
        <f t="shared" ca="1" si="304"/>
        <v>0</v>
      </c>
      <c r="BP24" s="299">
        <f t="shared" ca="1" si="304"/>
        <v>0</v>
      </c>
      <c r="BQ24" s="202"/>
    </row>
    <row r="25" spans="1:69">
      <c r="A25" s="281" t="str">
        <f t="shared" ref="A25" si="305">IF(OR(AND(K24=0,NOT(ISBLANK(K24))),M24=0,N24=0,AND(P24=P25,NOT(ISBLANK(P24)),NOT(ISBLANK(P25)))),"ERROR","OK")</f>
        <v>OK</v>
      </c>
      <c r="B25" s="202"/>
      <c r="C25" s="284" t="str">
        <f t="shared" ref="C25" ca="1" si="306">IF(SUMSQ($S26:$BP26)&gt;0,"INCLUDED","EXCLUDED")</f>
        <v>INCLUDED</v>
      </c>
      <c r="D25" s="209"/>
      <c r="E25" s="209"/>
      <c r="F25" s="291"/>
      <c r="G25" s="291"/>
      <c r="H25" s="299" t="str">
        <f ca="1">IFERROR(OFFSET('Impacts Database'!$A$1,'Impact Inputs'!B24-1,MATCH("Government/Non-Government",'Impacts Database'!$2:$2,0)-1),"-")</f>
        <v>Government</v>
      </c>
      <c r="I25" s="288"/>
      <c r="J25" s="300"/>
      <c r="K25" s="300"/>
      <c r="L25" s="301"/>
      <c r="M25" s="302"/>
      <c r="N25" s="303"/>
      <c r="O25" s="299" t="s">
        <v>129</v>
      </c>
      <c r="P25" s="6">
        <v>0</v>
      </c>
      <c r="Q25" s="299">
        <f t="shared" ref="Q25" ca="1" si="307">IF(ISTEXT(F24),0,(F24*M24*N24*P25))</f>
        <v>0</v>
      </c>
      <c r="R25" s="310"/>
      <c r="S25" s="299">
        <f t="shared" ref="S25:AX25" ca="1" si="308" xml:space="preserve"> MAX( MIN($L24, S$4) - MAX($J24, S$3), 0) *$Q25</f>
        <v>0</v>
      </c>
      <c r="T25" s="299">
        <f t="shared" ca="1" si="308"/>
        <v>0</v>
      </c>
      <c r="U25" s="299">
        <f t="shared" ca="1" si="308"/>
        <v>0</v>
      </c>
      <c r="V25" s="299">
        <f t="shared" ca="1" si="308"/>
        <v>0</v>
      </c>
      <c r="W25" s="299">
        <f t="shared" ca="1" si="308"/>
        <v>0</v>
      </c>
      <c r="X25" s="299">
        <f t="shared" ca="1" si="308"/>
        <v>0</v>
      </c>
      <c r="Y25" s="299">
        <f t="shared" ca="1" si="308"/>
        <v>0</v>
      </c>
      <c r="Z25" s="299">
        <f t="shared" ca="1" si="308"/>
        <v>0</v>
      </c>
      <c r="AA25" s="299">
        <f t="shared" ca="1" si="308"/>
        <v>0</v>
      </c>
      <c r="AB25" s="299">
        <f t="shared" ca="1" si="308"/>
        <v>0</v>
      </c>
      <c r="AC25" s="299">
        <f t="shared" ca="1" si="308"/>
        <v>0</v>
      </c>
      <c r="AD25" s="299">
        <f t="shared" ca="1" si="308"/>
        <v>0</v>
      </c>
      <c r="AE25" s="299">
        <f t="shared" ca="1" si="308"/>
        <v>0</v>
      </c>
      <c r="AF25" s="299">
        <f t="shared" ca="1" si="308"/>
        <v>0</v>
      </c>
      <c r="AG25" s="299">
        <f t="shared" ca="1" si="308"/>
        <v>0</v>
      </c>
      <c r="AH25" s="299">
        <f t="shared" ca="1" si="308"/>
        <v>0</v>
      </c>
      <c r="AI25" s="299">
        <f t="shared" ca="1" si="308"/>
        <v>0</v>
      </c>
      <c r="AJ25" s="299">
        <f t="shared" ca="1" si="308"/>
        <v>0</v>
      </c>
      <c r="AK25" s="299">
        <f t="shared" ca="1" si="308"/>
        <v>0</v>
      </c>
      <c r="AL25" s="299">
        <f t="shared" ca="1" si="308"/>
        <v>0</v>
      </c>
      <c r="AM25" s="299">
        <f t="shared" ca="1" si="308"/>
        <v>0</v>
      </c>
      <c r="AN25" s="299">
        <f t="shared" ca="1" si="308"/>
        <v>0</v>
      </c>
      <c r="AO25" s="299">
        <f t="shared" ca="1" si="308"/>
        <v>0</v>
      </c>
      <c r="AP25" s="299">
        <f t="shared" ca="1" si="308"/>
        <v>0</v>
      </c>
      <c r="AQ25" s="299">
        <f t="shared" ca="1" si="308"/>
        <v>0</v>
      </c>
      <c r="AR25" s="299">
        <f t="shared" ca="1" si="308"/>
        <v>0</v>
      </c>
      <c r="AS25" s="299">
        <f t="shared" ca="1" si="308"/>
        <v>0</v>
      </c>
      <c r="AT25" s="299">
        <f t="shared" ca="1" si="308"/>
        <v>0</v>
      </c>
      <c r="AU25" s="299">
        <f t="shared" ca="1" si="308"/>
        <v>0</v>
      </c>
      <c r="AV25" s="299">
        <f t="shared" ca="1" si="308"/>
        <v>0</v>
      </c>
      <c r="AW25" s="299">
        <f t="shared" ca="1" si="308"/>
        <v>0</v>
      </c>
      <c r="AX25" s="299">
        <f t="shared" ca="1" si="308"/>
        <v>0</v>
      </c>
      <c r="AY25" s="299">
        <f t="shared" ref="AY25:BP25" ca="1" si="309" xml:space="preserve"> MAX( MIN($L24, AY$4) - MAX($J24, AY$3), 0) *$Q25</f>
        <v>0</v>
      </c>
      <c r="AZ25" s="299">
        <f t="shared" ca="1" si="309"/>
        <v>0</v>
      </c>
      <c r="BA25" s="299">
        <f t="shared" ca="1" si="309"/>
        <v>0</v>
      </c>
      <c r="BB25" s="299">
        <f t="shared" ca="1" si="309"/>
        <v>0</v>
      </c>
      <c r="BC25" s="299">
        <f t="shared" ca="1" si="309"/>
        <v>0</v>
      </c>
      <c r="BD25" s="299">
        <f t="shared" ca="1" si="309"/>
        <v>0</v>
      </c>
      <c r="BE25" s="299">
        <f t="shared" ca="1" si="309"/>
        <v>0</v>
      </c>
      <c r="BF25" s="299">
        <f t="shared" ca="1" si="309"/>
        <v>0</v>
      </c>
      <c r="BG25" s="299">
        <f t="shared" ca="1" si="309"/>
        <v>0</v>
      </c>
      <c r="BH25" s="299">
        <f t="shared" ca="1" si="309"/>
        <v>0</v>
      </c>
      <c r="BI25" s="299">
        <f t="shared" ca="1" si="309"/>
        <v>0</v>
      </c>
      <c r="BJ25" s="299">
        <f t="shared" ca="1" si="309"/>
        <v>0</v>
      </c>
      <c r="BK25" s="299">
        <f t="shared" ca="1" si="309"/>
        <v>0</v>
      </c>
      <c r="BL25" s="299">
        <f t="shared" ca="1" si="309"/>
        <v>0</v>
      </c>
      <c r="BM25" s="299">
        <f t="shared" ca="1" si="309"/>
        <v>0</v>
      </c>
      <c r="BN25" s="299">
        <f t="shared" ca="1" si="309"/>
        <v>0</v>
      </c>
      <c r="BO25" s="299">
        <f t="shared" ca="1" si="309"/>
        <v>0</v>
      </c>
      <c r="BP25" s="299">
        <f t="shared" ca="1" si="309"/>
        <v>0</v>
      </c>
      <c r="BQ25" s="202"/>
    </row>
    <row r="26" spans="1:69">
      <c r="B26" s="202"/>
      <c r="C26" s="283"/>
      <c r="D26" s="209"/>
      <c r="E26" s="209"/>
      <c r="F26" s="291"/>
      <c r="G26" s="291"/>
      <c r="H26" s="299" t="str">
        <f ca="1">IFERROR(OFFSET('Impacts Database'!$A$1,'Impact Inputs'!B24-1,MATCH("Government/Non-Government",'Impacts Database'!$2:$2,0)-1),"-")</f>
        <v>Government</v>
      </c>
      <c r="I26" s="288"/>
      <c r="J26" s="304"/>
      <c r="K26" s="304"/>
      <c r="L26" s="301"/>
      <c r="M26" s="302"/>
      <c r="N26" s="305"/>
      <c r="O26" s="299" t="s">
        <v>130</v>
      </c>
      <c r="P26" s="299">
        <f t="shared" si="14"/>
        <v>-1</v>
      </c>
      <c r="Q26" s="299">
        <f t="shared" ref="Q26" ca="1" si="310">IF(ISTEXT(F24),0,(F24*M24*N24*P26))</f>
        <v>15.236486063785863</v>
      </c>
      <c r="R26" s="310"/>
      <c r="S26" s="299">
        <f t="shared" ref="S26" ca="1" si="311">S25-S24</f>
        <v>15.236486063785863</v>
      </c>
      <c r="T26" s="299">
        <f t="shared" ref="T26" ca="1" si="312">T25-T24</f>
        <v>15.236486063785863</v>
      </c>
      <c r="U26" s="299">
        <f t="shared" ref="U26" ca="1" si="313">U25-U24</f>
        <v>15.236486063785863</v>
      </c>
      <c r="V26" s="299">
        <f t="shared" ref="V26" ca="1" si="314">V25-V24</f>
        <v>0</v>
      </c>
      <c r="W26" s="299">
        <f t="shared" ref="W26" ca="1" si="315">W25-W24</f>
        <v>0</v>
      </c>
      <c r="X26" s="299">
        <f t="shared" ref="X26" ca="1" si="316">X25-X24</f>
        <v>0</v>
      </c>
      <c r="Y26" s="299">
        <f t="shared" ref="Y26" ca="1" si="317">Y25-Y24</f>
        <v>0</v>
      </c>
      <c r="Z26" s="299">
        <f t="shared" ref="Z26" ca="1" si="318">Z25-Z24</f>
        <v>0</v>
      </c>
      <c r="AA26" s="299">
        <f t="shared" ref="AA26" ca="1" si="319">AA25-AA24</f>
        <v>0</v>
      </c>
      <c r="AB26" s="299">
        <f t="shared" ref="AB26" ca="1" si="320">AB25-AB24</f>
        <v>0</v>
      </c>
      <c r="AC26" s="299">
        <f t="shared" ref="AC26" ca="1" si="321">AC25-AC24</f>
        <v>0</v>
      </c>
      <c r="AD26" s="299">
        <f t="shared" ref="AD26" ca="1" si="322">AD25-AD24</f>
        <v>0</v>
      </c>
      <c r="AE26" s="299">
        <f t="shared" ref="AE26" ca="1" si="323">AE25-AE24</f>
        <v>0</v>
      </c>
      <c r="AF26" s="299">
        <f t="shared" ref="AF26" ca="1" si="324">AF25-AF24</f>
        <v>0</v>
      </c>
      <c r="AG26" s="299">
        <f t="shared" ref="AG26" ca="1" si="325">AG25-AG24</f>
        <v>0</v>
      </c>
      <c r="AH26" s="299">
        <f t="shared" ref="AH26" ca="1" si="326">AH25-AH24</f>
        <v>0</v>
      </c>
      <c r="AI26" s="299">
        <f t="shared" ref="AI26" ca="1" si="327">AI25-AI24</f>
        <v>0</v>
      </c>
      <c r="AJ26" s="299">
        <f t="shared" ref="AJ26" ca="1" si="328">AJ25-AJ24</f>
        <v>0</v>
      </c>
      <c r="AK26" s="299">
        <f t="shared" ref="AK26" ca="1" si="329">AK25-AK24</f>
        <v>0</v>
      </c>
      <c r="AL26" s="299">
        <f t="shared" ref="AL26" ca="1" si="330">AL25-AL24</f>
        <v>0</v>
      </c>
      <c r="AM26" s="299">
        <f t="shared" ref="AM26" ca="1" si="331">AM25-AM24</f>
        <v>0</v>
      </c>
      <c r="AN26" s="299">
        <f t="shared" ref="AN26" ca="1" si="332">AN25-AN24</f>
        <v>0</v>
      </c>
      <c r="AO26" s="299">
        <f t="shared" ref="AO26" ca="1" si="333">AO25-AO24</f>
        <v>0</v>
      </c>
      <c r="AP26" s="299">
        <f t="shared" ref="AP26" ca="1" si="334">AP25-AP24</f>
        <v>0</v>
      </c>
      <c r="AQ26" s="299">
        <f t="shared" ref="AQ26" ca="1" si="335">AQ25-AQ24</f>
        <v>0</v>
      </c>
      <c r="AR26" s="299">
        <f t="shared" ref="AR26" ca="1" si="336">AR25-AR24</f>
        <v>0</v>
      </c>
      <c r="AS26" s="299">
        <f t="shared" ref="AS26" ca="1" si="337">AS25-AS24</f>
        <v>0</v>
      </c>
      <c r="AT26" s="299">
        <f t="shared" ref="AT26" ca="1" si="338">AT25-AT24</f>
        <v>0</v>
      </c>
      <c r="AU26" s="299">
        <f t="shared" ref="AU26" ca="1" si="339">AU25-AU24</f>
        <v>0</v>
      </c>
      <c r="AV26" s="299">
        <f t="shared" ref="AV26" ca="1" si="340">AV25-AV24</f>
        <v>0</v>
      </c>
      <c r="AW26" s="299">
        <f t="shared" ref="AW26" ca="1" si="341">AW25-AW24</f>
        <v>0</v>
      </c>
      <c r="AX26" s="299">
        <f t="shared" ref="AX26" ca="1" si="342">AX25-AX24</f>
        <v>0</v>
      </c>
      <c r="AY26" s="299">
        <f t="shared" ref="AY26" ca="1" si="343">AY25-AY24</f>
        <v>0</v>
      </c>
      <c r="AZ26" s="299">
        <f t="shared" ref="AZ26" ca="1" si="344">AZ25-AZ24</f>
        <v>0</v>
      </c>
      <c r="BA26" s="299">
        <f t="shared" ref="BA26" ca="1" si="345">BA25-BA24</f>
        <v>0</v>
      </c>
      <c r="BB26" s="299">
        <f t="shared" ref="BB26" ca="1" si="346">BB25-BB24</f>
        <v>0</v>
      </c>
      <c r="BC26" s="299">
        <f t="shared" ref="BC26" ca="1" si="347">BC25-BC24</f>
        <v>0</v>
      </c>
      <c r="BD26" s="299">
        <f t="shared" ref="BD26" ca="1" si="348">BD25-BD24</f>
        <v>0</v>
      </c>
      <c r="BE26" s="299">
        <f t="shared" ref="BE26" ca="1" si="349">BE25-BE24</f>
        <v>0</v>
      </c>
      <c r="BF26" s="299">
        <f t="shared" ref="BF26" ca="1" si="350">BF25-BF24</f>
        <v>0</v>
      </c>
      <c r="BG26" s="299">
        <f t="shared" ref="BG26" ca="1" si="351">BG25-BG24</f>
        <v>0</v>
      </c>
      <c r="BH26" s="299">
        <f t="shared" ref="BH26" ca="1" si="352">BH25-BH24</f>
        <v>0</v>
      </c>
      <c r="BI26" s="299">
        <f t="shared" ref="BI26" ca="1" si="353">BI25-BI24</f>
        <v>0</v>
      </c>
      <c r="BJ26" s="299">
        <f t="shared" ref="BJ26" ca="1" si="354">BJ25-BJ24</f>
        <v>0</v>
      </c>
      <c r="BK26" s="299">
        <f t="shared" ref="BK26" ca="1" si="355">BK25-BK24</f>
        <v>0</v>
      </c>
      <c r="BL26" s="299">
        <f t="shared" ref="BL26" ca="1" si="356">BL25-BL24</f>
        <v>0</v>
      </c>
      <c r="BM26" s="299">
        <f t="shared" ref="BM26" ca="1" si="357">BM25-BM24</f>
        <v>0</v>
      </c>
      <c r="BN26" s="299">
        <f t="shared" ref="BN26" ca="1" si="358">BN25-BN24</f>
        <v>0</v>
      </c>
      <c r="BO26" s="299">
        <f t="shared" ref="BO26" ca="1" si="359">BO25-BO24</f>
        <v>0</v>
      </c>
      <c r="BP26" s="299">
        <f t="shared" ref="BP26" ca="1" si="360">BP25-BP24</f>
        <v>0</v>
      </c>
      <c r="BQ26" s="202"/>
    </row>
    <row r="27" spans="1:69" ht="15">
      <c r="A27" s="280" t="s">
        <v>160</v>
      </c>
      <c r="B27" s="236">
        <v>83</v>
      </c>
      <c r="C27" s="298" t="str">
        <f ca="1">IFERROR(OFFSET('Impacts Database'!$A$1,'Impact Inputs'!B27-1,MATCH("Description",'Impacts Database'!$2:$2,0)-1),"-")</f>
        <v>Emergency room</v>
      </c>
      <c r="D27" s="299" t="str">
        <f ca="1">IFERROR(OFFSET('Impacts Database'!$A$1,'Impact Inputs'!B27-1,MATCH("Outcome Area",'Impacts Database'!$2:$2,0)-1),"-")</f>
        <v>Health</v>
      </c>
      <c r="E27" s="299" t="str">
        <f ca="1">IFERROR(OFFSET('Impacts Database'!$A$1,'Impact Inputs'!B27-1,MATCH("Sector",'Impacts Database'!$2:$2,0)-1),"-")</f>
        <v>Health</v>
      </c>
      <c r="F27" s="299">
        <f ca="1">IFERROR(OFFSET('Impacts Database'!$A$1,'Impact Inputs'!B27-1,MATCH("Value adjusted to "&amp;'Primary Inputs'!$C$16,'Impacts Database'!$2:$2,0)-1),"-")</f>
        <v>-383.65252678597494</v>
      </c>
      <c r="G27" s="299" t="str">
        <f ca="1">IFERROR(OFFSET('Impacts Database'!$A$1,'Impact Inputs'!B27-1,MATCH("Unit",'Impacts Database'!$2:$2,0)-1),"-")</f>
        <v>Per visit</v>
      </c>
      <c r="H27" s="299" t="str">
        <f ca="1">IFERROR(OFFSET('Impacts Database'!$A$1,'Impact Inputs'!B27-1,MATCH("Government/Non-Government",'Impacts Database'!$2:$2,0)-1),"-")</f>
        <v>Government</v>
      </c>
      <c r="I27" s="237" t="s">
        <v>730</v>
      </c>
      <c r="J27" s="215">
        <v>0</v>
      </c>
      <c r="K27" s="101">
        <v>3</v>
      </c>
      <c r="L27" s="311">
        <f xml:space="preserve"> J27 + K27</f>
        <v>3</v>
      </c>
      <c r="M27" s="238">
        <v>0.02</v>
      </c>
      <c r="N27" s="238">
        <v>1</v>
      </c>
      <c r="O27" s="299" t="s">
        <v>128</v>
      </c>
      <c r="P27" s="6">
        <v>1</v>
      </c>
      <c r="Q27" s="299">
        <f t="shared" ref="Q27" ca="1" si="361">IF(ISTEXT(F27),0,(F27*M27*N27*P27))</f>
        <v>-7.6730505357194989</v>
      </c>
      <c r="R27" s="310"/>
      <c r="S27" s="299">
        <f t="shared" ref="S27:AX27" ca="1" si="362" xml:space="preserve"> MAX( MIN($L27, S$4) - MAX($J27, S$3), 0) *$Q27</f>
        <v>-7.6730505357194989</v>
      </c>
      <c r="T27" s="299">
        <f t="shared" ca="1" si="362"/>
        <v>-7.6730505357194989</v>
      </c>
      <c r="U27" s="299">
        <f t="shared" ca="1" si="362"/>
        <v>-7.6730505357194989</v>
      </c>
      <c r="V27" s="299">
        <f t="shared" ca="1" si="362"/>
        <v>0</v>
      </c>
      <c r="W27" s="299">
        <f t="shared" ca="1" si="362"/>
        <v>0</v>
      </c>
      <c r="X27" s="299">
        <f t="shared" ca="1" si="362"/>
        <v>0</v>
      </c>
      <c r="Y27" s="299">
        <f t="shared" ca="1" si="362"/>
        <v>0</v>
      </c>
      <c r="Z27" s="299">
        <f t="shared" ca="1" si="362"/>
        <v>0</v>
      </c>
      <c r="AA27" s="299">
        <f t="shared" ca="1" si="362"/>
        <v>0</v>
      </c>
      <c r="AB27" s="299">
        <f t="shared" ca="1" si="362"/>
        <v>0</v>
      </c>
      <c r="AC27" s="299">
        <f t="shared" ca="1" si="362"/>
        <v>0</v>
      </c>
      <c r="AD27" s="299">
        <f t="shared" ca="1" si="362"/>
        <v>0</v>
      </c>
      <c r="AE27" s="299">
        <f t="shared" ca="1" si="362"/>
        <v>0</v>
      </c>
      <c r="AF27" s="299">
        <f t="shared" ca="1" si="362"/>
        <v>0</v>
      </c>
      <c r="AG27" s="299">
        <f t="shared" ca="1" si="362"/>
        <v>0</v>
      </c>
      <c r="AH27" s="299">
        <f t="shared" ca="1" si="362"/>
        <v>0</v>
      </c>
      <c r="AI27" s="299">
        <f t="shared" ca="1" si="362"/>
        <v>0</v>
      </c>
      <c r="AJ27" s="299">
        <f t="shared" ca="1" si="362"/>
        <v>0</v>
      </c>
      <c r="AK27" s="299">
        <f t="shared" ca="1" si="362"/>
        <v>0</v>
      </c>
      <c r="AL27" s="299">
        <f t="shared" ca="1" si="362"/>
        <v>0</v>
      </c>
      <c r="AM27" s="299">
        <f t="shared" ca="1" si="362"/>
        <v>0</v>
      </c>
      <c r="AN27" s="299">
        <f t="shared" ca="1" si="362"/>
        <v>0</v>
      </c>
      <c r="AO27" s="299">
        <f t="shared" ca="1" si="362"/>
        <v>0</v>
      </c>
      <c r="AP27" s="299">
        <f t="shared" ca="1" si="362"/>
        <v>0</v>
      </c>
      <c r="AQ27" s="299">
        <f t="shared" ca="1" si="362"/>
        <v>0</v>
      </c>
      <c r="AR27" s="299">
        <f t="shared" ca="1" si="362"/>
        <v>0</v>
      </c>
      <c r="AS27" s="299">
        <f t="shared" ca="1" si="362"/>
        <v>0</v>
      </c>
      <c r="AT27" s="299">
        <f t="shared" ca="1" si="362"/>
        <v>0</v>
      </c>
      <c r="AU27" s="299">
        <f t="shared" ca="1" si="362"/>
        <v>0</v>
      </c>
      <c r="AV27" s="299">
        <f t="shared" ca="1" si="362"/>
        <v>0</v>
      </c>
      <c r="AW27" s="299">
        <f t="shared" ca="1" si="362"/>
        <v>0</v>
      </c>
      <c r="AX27" s="299">
        <f t="shared" ca="1" si="362"/>
        <v>0</v>
      </c>
      <c r="AY27" s="299">
        <f t="shared" ref="AY27:BP27" ca="1" si="363" xml:space="preserve"> MAX( MIN($L27, AY$4) - MAX($J27, AY$3), 0) *$Q27</f>
        <v>0</v>
      </c>
      <c r="AZ27" s="299">
        <f t="shared" ca="1" si="363"/>
        <v>0</v>
      </c>
      <c r="BA27" s="299">
        <f t="shared" ca="1" si="363"/>
        <v>0</v>
      </c>
      <c r="BB27" s="299">
        <f t="shared" ca="1" si="363"/>
        <v>0</v>
      </c>
      <c r="BC27" s="299">
        <f t="shared" ca="1" si="363"/>
        <v>0</v>
      </c>
      <c r="BD27" s="299">
        <f t="shared" ca="1" si="363"/>
        <v>0</v>
      </c>
      <c r="BE27" s="299">
        <f t="shared" ca="1" si="363"/>
        <v>0</v>
      </c>
      <c r="BF27" s="299">
        <f t="shared" ca="1" si="363"/>
        <v>0</v>
      </c>
      <c r="BG27" s="299">
        <f t="shared" ca="1" si="363"/>
        <v>0</v>
      </c>
      <c r="BH27" s="299">
        <f t="shared" ca="1" si="363"/>
        <v>0</v>
      </c>
      <c r="BI27" s="299">
        <f t="shared" ca="1" si="363"/>
        <v>0</v>
      </c>
      <c r="BJ27" s="299">
        <f t="shared" ca="1" si="363"/>
        <v>0</v>
      </c>
      <c r="BK27" s="299">
        <f t="shared" ca="1" si="363"/>
        <v>0</v>
      </c>
      <c r="BL27" s="299">
        <f t="shared" ca="1" si="363"/>
        <v>0</v>
      </c>
      <c r="BM27" s="299">
        <f t="shared" ca="1" si="363"/>
        <v>0</v>
      </c>
      <c r="BN27" s="299">
        <f t="shared" ca="1" si="363"/>
        <v>0</v>
      </c>
      <c r="BO27" s="299">
        <f t="shared" ca="1" si="363"/>
        <v>0</v>
      </c>
      <c r="BP27" s="299">
        <f t="shared" ca="1" si="363"/>
        <v>0</v>
      </c>
      <c r="BQ27" s="202"/>
    </row>
    <row r="28" spans="1:69">
      <c r="A28" s="281" t="str">
        <f t="shared" ref="A28" si="364">IF(OR(AND(K27=0,NOT(ISBLANK(K27))),M27=0,N27=0,AND(P27=P28,NOT(ISBLANK(P27)),NOT(ISBLANK(P28)))),"ERROR","OK")</f>
        <v>OK</v>
      </c>
      <c r="B28" s="202"/>
      <c r="C28" s="284" t="str">
        <f t="shared" ref="C28" ca="1" si="365">IF(SUMSQ($S29:$BP29)&gt;0,"INCLUDED","EXCLUDED")</f>
        <v>INCLUDED</v>
      </c>
      <c r="D28" s="209"/>
      <c r="E28" s="209"/>
      <c r="F28" s="291"/>
      <c r="G28" s="291"/>
      <c r="H28" s="299" t="str">
        <f ca="1">IFERROR(OFFSET('Impacts Database'!$A$1,'Impact Inputs'!B27-1,MATCH("Government/Non-Government",'Impacts Database'!$2:$2,0)-1),"-")</f>
        <v>Government</v>
      </c>
      <c r="I28" s="288"/>
      <c r="J28" s="300"/>
      <c r="K28" s="300"/>
      <c r="L28" s="301"/>
      <c r="M28" s="302"/>
      <c r="N28" s="303"/>
      <c r="O28" s="299" t="s">
        <v>129</v>
      </c>
      <c r="P28" s="6">
        <v>0</v>
      </c>
      <c r="Q28" s="299">
        <f t="shared" ref="Q28" ca="1" si="366">IF(ISTEXT(F27),0,(F27*M27*N27*P28))</f>
        <v>0</v>
      </c>
      <c r="R28" s="310"/>
      <c r="S28" s="299">
        <f t="shared" ref="S28:AX28" ca="1" si="367" xml:space="preserve"> MAX( MIN($L27, S$4) - MAX($J27, S$3), 0) *$Q28</f>
        <v>0</v>
      </c>
      <c r="T28" s="299">
        <f t="shared" ca="1" si="367"/>
        <v>0</v>
      </c>
      <c r="U28" s="299">
        <f t="shared" ca="1" si="367"/>
        <v>0</v>
      </c>
      <c r="V28" s="299">
        <f t="shared" ca="1" si="367"/>
        <v>0</v>
      </c>
      <c r="W28" s="299">
        <f t="shared" ca="1" si="367"/>
        <v>0</v>
      </c>
      <c r="X28" s="299">
        <f t="shared" ca="1" si="367"/>
        <v>0</v>
      </c>
      <c r="Y28" s="299">
        <f t="shared" ca="1" si="367"/>
        <v>0</v>
      </c>
      <c r="Z28" s="299">
        <f t="shared" ca="1" si="367"/>
        <v>0</v>
      </c>
      <c r="AA28" s="299">
        <f t="shared" ca="1" si="367"/>
        <v>0</v>
      </c>
      <c r="AB28" s="299">
        <f t="shared" ca="1" si="367"/>
        <v>0</v>
      </c>
      <c r="AC28" s="299">
        <f t="shared" ca="1" si="367"/>
        <v>0</v>
      </c>
      <c r="AD28" s="299">
        <f t="shared" ca="1" si="367"/>
        <v>0</v>
      </c>
      <c r="AE28" s="299">
        <f t="shared" ca="1" si="367"/>
        <v>0</v>
      </c>
      <c r="AF28" s="299">
        <f t="shared" ca="1" si="367"/>
        <v>0</v>
      </c>
      <c r="AG28" s="299">
        <f t="shared" ca="1" si="367"/>
        <v>0</v>
      </c>
      <c r="AH28" s="299">
        <f t="shared" ca="1" si="367"/>
        <v>0</v>
      </c>
      <c r="AI28" s="299">
        <f t="shared" ca="1" si="367"/>
        <v>0</v>
      </c>
      <c r="AJ28" s="299">
        <f t="shared" ca="1" si="367"/>
        <v>0</v>
      </c>
      <c r="AK28" s="299">
        <f t="shared" ca="1" si="367"/>
        <v>0</v>
      </c>
      <c r="AL28" s="299">
        <f t="shared" ca="1" si="367"/>
        <v>0</v>
      </c>
      <c r="AM28" s="299">
        <f t="shared" ca="1" si="367"/>
        <v>0</v>
      </c>
      <c r="AN28" s="299">
        <f t="shared" ca="1" si="367"/>
        <v>0</v>
      </c>
      <c r="AO28" s="299">
        <f t="shared" ca="1" si="367"/>
        <v>0</v>
      </c>
      <c r="AP28" s="299">
        <f t="shared" ca="1" si="367"/>
        <v>0</v>
      </c>
      <c r="AQ28" s="299">
        <f t="shared" ca="1" si="367"/>
        <v>0</v>
      </c>
      <c r="AR28" s="299">
        <f t="shared" ca="1" si="367"/>
        <v>0</v>
      </c>
      <c r="AS28" s="299">
        <f t="shared" ca="1" si="367"/>
        <v>0</v>
      </c>
      <c r="AT28" s="299">
        <f t="shared" ca="1" si="367"/>
        <v>0</v>
      </c>
      <c r="AU28" s="299">
        <f t="shared" ca="1" si="367"/>
        <v>0</v>
      </c>
      <c r="AV28" s="299">
        <f t="shared" ca="1" si="367"/>
        <v>0</v>
      </c>
      <c r="AW28" s="299">
        <f t="shared" ca="1" si="367"/>
        <v>0</v>
      </c>
      <c r="AX28" s="299">
        <f t="shared" ca="1" si="367"/>
        <v>0</v>
      </c>
      <c r="AY28" s="299">
        <f t="shared" ref="AY28:BP28" ca="1" si="368" xml:space="preserve"> MAX( MIN($L27, AY$4) - MAX($J27, AY$3), 0) *$Q28</f>
        <v>0</v>
      </c>
      <c r="AZ28" s="299">
        <f t="shared" ca="1" si="368"/>
        <v>0</v>
      </c>
      <c r="BA28" s="299">
        <f t="shared" ca="1" si="368"/>
        <v>0</v>
      </c>
      <c r="BB28" s="299">
        <f t="shared" ca="1" si="368"/>
        <v>0</v>
      </c>
      <c r="BC28" s="299">
        <f t="shared" ca="1" si="368"/>
        <v>0</v>
      </c>
      <c r="BD28" s="299">
        <f t="shared" ca="1" si="368"/>
        <v>0</v>
      </c>
      <c r="BE28" s="299">
        <f t="shared" ca="1" si="368"/>
        <v>0</v>
      </c>
      <c r="BF28" s="299">
        <f t="shared" ca="1" si="368"/>
        <v>0</v>
      </c>
      <c r="BG28" s="299">
        <f t="shared" ca="1" si="368"/>
        <v>0</v>
      </c>
      <c r="BH28" s="299">
        <f t="shared" ca="1" si="368"/>
        <v>0</v>
      </c>
      <c r="BI28" s="299">
        <f t="shared" ca="1" si="368"/>
        <v>0</v>
      </c>
      <c r="BJ28" s="299">
        <f t="shared" ca="1" si="368"/>
        <v>0</v>
      </c>
      <c r="BK28" s="299">
        <f t="shared" ca="1" si="368"/>
        <v>0</v>
      </c>
      <c r="BL28" s="299">
        <f t="shared" ca="1" si="368"/>
        <v>0</v>
      </c>
      <c r="BM28" s="299">
        <f t="shared" ca="1" si="368"/>
        <v>0</v>
      </c>
      <c r="BN28" s="299">
        <f t="shared" ca="1" si="368"/>
        <v>0</v>
      </c>
      <c r="BO28" s="299">
        <f t="shared" ca="1" si="368"/>
        <v>0</v>
      </c>
      <c r="BP28" s="299">
        <f t="shared" ca="1" si="368"/>
        <v>0</v>
      </c>
      <c r="BQ28" s="202"/>
    </row>
    <row r="29" spans="1:69">
      <c r="B29" s="202"/>
      <c r="C29" s="283"/>
      <c r="D29" s="209"/>
      <c r="E29" s="209"/>
      <c r="F29" s="291"/>
      <c r="G29" s="291"/>
      <c r="H29" s="299" t="str">
        <f ca="1">IFERROR(OFFSET('Impacts Database'!$A$1,'Impact Inputs'!B27-1,MATCH("Government/Non-Government",'Impacts Database'!$2:$2,0)-1),"-")</f>
        <v>Government</v>
      </c>
      <c r="I29" s="288"/>
      <c r="J29" s="304"/>
      <c r="K29" s="304"/>
      <c r="L29" s="301"/>
      <c r="M29" s="302"/>
      <c r="N29" s="305"/>
      <c r="O29" s="299" t="s">
        <v>130</v>
      </c>
      <c r="P29" s="299">
        <f t="shared" si="14"/>
        <v>-1</v>
      </c>
      <c r="Q29" s="299">
        <f t="shared" ref="Q29" ca="1" si="369">IF(ISTEXT(F27),0,(F27*M27*N27*P29))</f>
        <v>7.6730505357194989</v>
      </c>
      <c r="R29" s="310"/>
      <c r="S29" s="299">
        <f t="shared" ref="S29" ca="1" si="370">S28-S27</f>
        <v>7.6730505357194989</v>
      </c>
      <c r="T29" s="299">
        <f t="shared" ref="T29" ca="1" si="371">T28-T27</f>
        <v>7.6730505357194989</v>
      </c>
      <c r="U29" s="299">
        <f t="shared" ref="U29" ca="1" si="372">U28-U27</f>
        <v>7.6730505357194989</v>
      </c>
      <c r="V29" s="299">
        <f t="shared" ref="V29" ca="1" si="373">V28-V27</f>
        <v>0</v>
      </c>
      <c r="W29" s="299">
        <f t="shared" ref="W29" ca="1" si="374">W28-W27</f>
        <v>0</v>
      </c>
      <c r="X29" s="299">
        <f t="shared" ref="X29" ca="1" si="375">X28-X27</f>
        <v>0</v>
      </c>
      <c r="Y29" s="299">
        <f t="shared" ref="Y29" ca="1" si="376">Y28-Y27</f>
        <v>0</v>
      </c>
      <c r="Z29" s="299">
        <f t="shared" ref="Z29" ca="1" si="377">Z28-Z27</f>
        <v>0</v>
      </c>
      <c r="AA29" s="299">
        <f t="shared" ref="AA29" ca="1" si="378">AA28-AA27</f>
        <v>0</v>
      </c>
      <c r="AB29" s="299">
        <f t="shared" ref="AB29" ca="1" si="379">AB28-AB27</f>
        <v>0</v>
      </c>
      <c r="AC29" s="299">
        <f t="shared" ref="AC29" ca="1" si="380">AC28-AC27</f>
        <v>0</v>
      </c>
      <c r="AD29" s="299">
        <f t="shared" ref="AD29" ca="1" si="381">AD28-AD27</f>
        <v>0</v>
      </c>
      <c r="AE29" s="299">
        <f t="shared" ref="AE29" ca="1" si="382">AE28-AE27</f>
        <v>0</v>
      </c>
      <c r="AF29" s="299">
        <f t="shared" ref="AF29" ca="1" si="383">AF28-AF27</f>
        <v>0</v>
      </c>
      <c r="AG29" s="299">
        <f t="shared" ref="AG29" ca="1" si="384">AG28-AG27</f>
        <v>0</v>
      </c>
      <c r="AH29" s="299">
        <f t="shared" ref="AH29" ca="1" si="385">AH28-AH27</f>
        <v>0</v>
      </c>
      <c r="AI29" s="299">
        <f t="shared" ref="AI29" ca="1" si="386">AI28-AI27</f>
        <v>0</v>
      </c>
      <c r="AJ29" s="299">
        <f t="shared" ref="AJ29" ca="1" si="387">AJ28-AJ27</f>
        <v>0</v>
      </c>
      <c r="AK29" s="299">
        <f t="shared" ref="AK29" ca="1" si="388">AK28-AK27</f>
        <v>0</v>
      </c>
      <c r="AL29" s="299">
        <f t="shared" ref="AL29" ca="1" si="389">AL28-AL27</f>
        <v>0</v>
      </c>
      <c r="AM29" s="299">
        <f t="shared" ref="AM29" ca="1" si="390">AM28-AM27</f>
        <v>0</v>
      </c>
      <c r="AN29" s="299">
        <f t="shared" ref="AN29" ca="1" si="391">AN28-AN27</f>
        <v>0</v>
      </c>
      <c r="AO29" s="299">
        <f t="shared" ref="AO29" ca="1" si="392">AO28-AO27</f>
        <v>0</v>
      </c>
      <c r="AP29" s="299">
        <f t="shared" ref="AP29" ca="1" si="393">AP28-AP27</f>
        <v>0</v>
      </c>
      <c r="AQ29" s="299">
        <f t="shared" ref="AQ29" ca="1" si="394">AQ28-AQ27</f>
        <v>0</v>
      </c>
      <c r="AR29" s="299">
        <f t="shared" ref="AR29" ca="1" si="395">AR28-AR27</f>
        <v>0</v>
      </c>
      <c r="AS29" s="299">
        <f t="shared" ref="AS29" ca="1" si="396">AS28-AS27</f>
        <v>0</v>
      </c>
      <c r="AT29" s="299">
        <f t="shared" ref="AT29" ca="1" si="397">AT28-AT27</f>
        <v>0</v>
      </c>
      <c r="AU29" s="299">
        <f t="shared" ref="AU29" ca="1" si="398">AU28-AU27</f>
        <v>0</v>
      </c>
      <c r="AV29" s="299">
        <f t="shared" ref="AV29" ca="1" si="399">AV28-AV27</f>
        <v>0</v>
      </c>
      <c r="AW29" s="299">
        <f t="shared" ref="AW29" ca="1" si="400">AW28-AW27</f>
        <v>0</v>
      </c>
      <c r="AX29" s="299">
        <f t="shared" ref="AX29" ca="1" si="401">AX28-AX27</f>
        <v>0</v>
      </c>
      <c r="AY29" s="299">
        <f t="shared" ref="AY29" ca="1" si="402">AY28-AY27</f>
        <v>0</v>
      </c>
      <c r="AZ29" s="299">
        <f t="shared" ref="AZ29" ca="1" si="403">AZ28-AZ27</f>
        <v>0</v>
      </c>
      <c r="BA29" s="299">
        <f t="shared" ref="BA29" ca="1" si="404">BA28-BA27</f>
        <v>0</v>
      </c>
      <c r="BB29" s="299">
        <f t="shared" ref="BB29" ca="1" si="405">BB28-BB27</f>
        <v>0</v>
      </c>
      <c r="BC29" s="299">
        <f t="shared" ref="BC29" ca="1" si="406">BC28-BC27</f>
        <v>0</v>
      </c>
      <c r="BD29" s="299">
        <f t="shared" ref="BD29" ca="1" si="407">BD28-BD27</f>
        <v>0</v>
      </c>
      <c r="BE29" s="299">
        <f t="shared" ref="BE29" ca="1" si="408">BE28-BE27</f>
        <v>0</v>
      </c>
      <c r="BF29" s="299">
        <f t="shared" ref="BF29" ca="1" si="409">BF28-BF27</f>
        <v>0</v>
      </c>
      <c r="BG29" s="299">
        <f t="shared" ref="BG29" ca="1" si="410">BG28-BG27</f>
        <v>0</v>
      </c>
      <c r="BH29" s="299">
        <f t="shared" ref="BH29" ca="1" si="411">BH28-BH27</f>
        <v>0</v>
      </c>
      <c r="BI29" s="299">
        <f t="shared" ref="BI29" ca="1" si="412">BI28-BI27</f>
        <v>0</v>
      </c>
      <c r="BJ29" s="299">
        <f t="shared" ref="BJ29" ca="1" si="413">BJ28-BJ27</f>
        <v>0</v>
      </c>
      <c r="BK29" s="299">
        <f t="shared" ref="BK29" ca="1" si="414">BK28-BK27</f>
        <v>0</v>
      </c>
      <c r="BL29" s="299">
        <f t="shared" ref="BL29" ca="1" si="415">BL28-BL27</f>
        <v>0</v>
      </c>
      <c r="BM29" s="299">
        <f t="shared" ref="BM29" ca="1" si="416">BM28-BM27</f>
        <v>0</v>
      </c>
      <c r="BN29" s="299">
        <f t="shared" ref="BN29" ca="1" si="417">BN28-BN27</f>
        <v>0</v>
      </c>
      <c r="BO29" s="299">
        <f t="shared" ref="BO29" ca="1" si="418">BO28-BO27</f>
        <v>0</v>
      </c>
      <c r="BP29" s="299">
        <f t="shared" ref="BP29" ca="1" si="419">BP28-BP27</f>
        <v>0</v>
      </c>
      <c r="BQ29" s="202"/>
    </row>
    <row r="30" spans="1:69" ht="15">
      <c r="A30" s="280" t="s">
        <v>161</v>
      </c>
      <c r="B30" s="236">
        <v>80</v>
      </c>
      <c r="C30" s="298" t="str">
        <f ca="1">IFERROR(OFFSET('Impacts Database'!$A$1,'Impact Inputs'!B30-1,MATCH("Description",'Impacts Database'!$2:$2,0)-1),"-")</f>
        <v>Inpatient hospital visit</v>
      </c>
      <c r="D30" s="299" t="str">
        <f ca="1">IFERROR(OFFSET('Impacts Database'!$A$1,'Impact Inputs'!B30-1,MATCH("Outcome Area",'Impacts Database'!$2:$2,0)-1),"-")</f>
        <v>Health</v>
      </c>
      <c r="E30" s="299" t="str">
        <f ca="1">IFERROR(OFFSET('Impacts Database'!$A$1,'Impact Inputs'!B30-1,MATCH("Sector",'Impacts Database'!$2:$2,0)-1),"-")</f>
        <v>Health</v>
      </c>
      <c r="F30" s="299">
        <f ca="1">IFERROR(OFFSET('Impacts Database'!$A$1,'Impact Inputs'!B30-1,MATCH("Value adjusted to "&amp;'Primary Inputs'!$C$16,'Impacts Database'!$2:$2,0)-1),"-")</f>
        <v>-5208.4447806448652</v>
      </c>
      <c r="G30" s="299" t="str">
        <f ca="1">IFERROR(OFFSET('Impacts Database'!$A$1,'Impact Inputs'!B30-1,MATCH("Unit",'Impacts Database'!$2:$2,0)-1),"-")</f>
        <v>Per day</v>
      </c>
      <c r="H30" s="299" t="str">
        <f ca="1">IFERROR(OFFSET('Impacts Database'!$A$1,'Impact Inputs'!B30-1,MATCH("Government/Non-Government",'Impacts Database'!$2:$2,0)-1),"-")</f>
        <v>Government</v>
      </c>
      <c r="I30" s="237" t="s">
        <v>730</v>
      </c>
      <c r="J30" s="215">
        <v>0</v>
      </c>
      <c r="K30" s="101">
        <v>3</v>
      </c>
      <c r="L30" s="311">
        <f xml:space="preserve"> J30 + K30</f>
        <v>3</v>
      </c>
      <c r="M30" s="238">
        <v>0.02</v>
      </c>
      <c r="N30" s="238">
        <v>1</v>
      </c>
      <c r="O30" s="299" t="s">
        <v>128</v>
      </c>
      <c r="P30" s="6">
        <v>1</v>
      </c>
      <c r="Q30" s="299">
        <f t="shared" ref="Q30" ca="1" si="420">IF(ISTEXT(F30),0,(F30*M30*N30*P30))</f>
        <v>-104.1688956128973</v>
      </c>
      <c r="R30" s="310"/>
      <c r="S30" s="299">
        <f t="shared" ref="S30:AX30" ca="1" si="421" xml:space="preserve"> MAX( MIN($L30, S$4) - MAX($J30, S$3), 0) *$Q30</f>
        <v>-104.1688956128973</v>
      </c>
      <c r="T30" s="299">
        <f t="shared" ca="1" si="421"/>
        <v>-104.1688956128973</v>
      </c>
      <c r="U30" s="299">
        <f t="shared" ca="1" si="421"/>
        <v>-104.1688956128973</v>
      </c>
      <c r="V30" s="299">
        <f t="shared" ca="1" si="421"/>
        <v>0</v>
      </c>
      <c r="W30" s="299">
        <f t="shared" ca="1" si="421"/>
        <v>0</v>
      </c>
      <c r="X30" s="299">
        <f t="shared" ca="1" si="421"/>
        <v>0</v>
      </c>
      <c r="Y30" s="299">
        <f t="shared" ca="1" si="421"/>
        <v>0</v>
      </c>
      <c r="Z30" s="299">
        <f t="shared" ca="1" si="421"/>
        <v>0</v>
      </c>
      <c r="AA30" s="299">
        <f t="shared" ca="1" si="421"/>
        <v>0</v>
      </c>
      <c r="AB30" s="299">
        <f t="shared" ca="1" si="421"/>
        <v>0</v>
      </c>
      <c r="AC30" s="299">
        <f t="shared" ca="1" si="421"/>
        <v>0</v>
      </c>
      <c r="AD30" s="299">
        <f t="shared" ca="1" si="421"/>
        <v>0</v>
      </c>
      <c r="AE30" s="299">
        <f t="shared" ca="1" si="421"/>
        <v>0</v>
      </c>
      <c r="AF30" s="299">
        <f t="shared" ca="1" si="421"/>
        <v>0</v>
      </c>
      <c r="AG30" s="299">
        <f t="shared" ca="1" si="421"/>
        <v>0</v>
      </c>
      <c r="AH30" s="299">
        <f t="shared" ca="1" si="421"/>
        <v>0</v>
      </c>
      <c r="AI30" s="299">
        <f t="shared" ca="1" si="421"/>
        <v>0</v>
      </c>
      <c r="AJ30" s="299">
        <f t="shared" ca="1" si="421"/>
        <v>0</v>
      </c>
      <c r="AK30" s="299">
        <f t="shared" ca="1" si="421"/>
        <v>0</v>
      </c>
      <c r="AL30" s="299">
        <f t="shared" ca="1" si="421"/>
        <v>0</v>
      </c>
      <c r="AM30" s="299">
        <f t="shared" ca="1" si="421"/>
        <v>0</v>
      </c>
      <c r="AN30" s="299">
        <f t="shared" ca="1" si="421"/>
        <v>0</v>
      </c>
      <c r="AO30" s="299">
        <f t="shared" ca="1" si="421"/>
        <v>0</v>
      </c>
      <c r="AP30" s="299">
        <f t="shared" ca="1" si="421"/>
        <v>0</v>
      </c>
      <c r="AQ30" s="299">
        <f t="shared" ca="1" si="421"/>
        <v>0</v>
      </c>
      <c r="AR30" s="299">
        <f t="shared" ca="1" si="421"/>
        <v>0</v>
      </c>
      <c r="AS30" s="299">
        <f t="shared" ca="1" si="421"/>
        <v>0</v>
      </c>
      <c r="AT30" s="299">
        <f t="shared" ca="1" si="421"/>
        <v>0</v>
      </c>
      <c r="AU30" s="299">
        <f t="shared" ca="1" si="421"/>
        <v>0</v>
      </c>
      <c r="AV30" s="299">
        <f t="shared" ca="1" si="421"/>
        <v>0</v>
      </c>
      <c r="AW30" s="299">
        <f t="shared" ca="1" si="421"/>
        <v>0</v>
      </c>
      <c r="AX30" s="299">
        <f t="shared" ca="1" si="421"/>
        <v>0</v>
      </c>
      <c r="AY30" s="299">
        <f t="shared" ref="AY30:BP30" ca="1" si="422" xml:space="preserve"> MAX( MIN($L30, AY$4) - MAX($J30, AY$3), 0) *$Q30</f>
        <v>0</v>
      </c>
      <c r="AZ30" s="299">
        <f t="shared" ca="1" si="422"/>
        <v>0</v>
      </c>
      <c r="BA30" s="299">
        <f t="shared" ca="1" si="422"/>
        <v>0</v>
      </c>
      <c r="BB30" s="299">
        <f t="shared" ca="1" si="422"/>
        <v>0</v>
      </c>
      <c r="BC30" s="299">
        <f t="shared" ca="1" si="422"/>
        <v>0</v>
      </c>
      <c r="BD30" s="299">
        <f t="shared" ca="1" si="422"/>
        <v>0</v>
      </c>
      <c r="BE30" s="299">
        <f t="shared" ca="1" si="422"/>
        <v>0</v>
      </c>
      <c r="BF30" s="299">
        <f t="shared" ca="1" si="422"/>
        <v>0</v>
      </c>
      <c r="BG30" s="299">
        <f t="shared" ca="1" si="422"/>
        <v>0</v>
      </c>
      <c r="BH30" s="299">
        <f t="shared" ca="1" si="422"/>
        <v>0</v>
      </c>
      <c r="BI30" s="299">
        <f t="shared" ca="1" si="422"/>
        <v>0</v>
      </c>
      <c r="BJ30" s="299">
        <f t="shared" ca="1" si="422"/>
        <v>0</v>
      </c>
      <c r="BK30" s="299">
        <f t="shared" ca="1" si="422"/>
        <v>0</v>
      </c>
      <c r="BL30" s="299">
        <f t="shared" ca="1" si="422"/>
        <v>0</v>
      </c>
      <c r="BM30" s="299">
        <f t="shared" ca="1" si="422"/>
        <v>0</v>
      </c>
      <c r="BN30" s="299">
        <f t="shared" ca="1" si="422"/>
        <v>0</v>
      </c>
      <c r="BO30" s="299">
        <f t="shared" ca="1" si="422"/>
        <v>0</v>
      </c>
      <c r="BP30" s="299">
        <f t="shared" ca="1" si="422"/>
        <v>0</v>
      </c>
      <c r="BQ30" s="202"/>
    </row>
    <row r="31" spans="1:69">
      <c r="A31" s="281" t="str">
        <f t="shared" ref="A31" si="423">IF(OR(AND(K30=0,NOT(ISBLANK(K30))),M30=0,N30=0,AND(P30=P31,NOT(ISBLANK(P30)),NOT(ISBLANK(P31)))),"ERROR","OK")</f>
        <v>OK</v>
      </c>
      <c r="B31" s="202"/>
      <c r="C31" s="284" t="str">
        <f t="shared" ref="C31" ca="1" si="424">IF(SUMSQ($S32:$BP32)&gt;0,"INCLUDED","EXCLUDED")</f>
        <v>INCLUDED</v>
      </c>
      <c r="D31" s="209"/>
      <c r="E31" s="209"/>
      <c r="F31" s="291"/>
      <c r="G31" s="291"/>
      <c r="H31" s="299" t="str">
        <f ca="1">IFERROR(OFFSET('Impacts Database'!$A$1,'Impact Inputs'!B30-1,MATCH("Government/Non-Government",'Impacts Database'!$2:$2,0)-1),"-")</f>
        <v>Government</v>
      </c>
      <c r="I31" s="288"/>
      <c r="J31" s="300"/>
      <c r="K31" s="300"/>
      <c r="L31" s="301"/>
      <c r="M31" s="302"/>
      <c r="N31" s="303"/>
      <c r="O31" s="299" t="s">
        <v>129</v>
      </c>
      <c r="P31" s="6">
        <v>0</v>
      </c>
      <c r="Q31" s="299">
        <f t="shared" ref="Q31" ca="1" si="425">IF(ISTEXT(F30),0,(F30*M30*N30*P31))</f>
        <v>0</v>
      </c>
      <c r="R31" s="310"/>
      <c r="S31" s="299">
        <f t="shared" ref="S31:AX31" ca="1" si="426" xml:space="preserve"> MAX( MIN($L30, S$4) - MAX($J30, S$3), 0) *$Q31</f>
        <v>0</v>
      </c>
      <c r="T31" s="299">
        <f t="shared" ca="1" si="426"/>
        <v>0</v>
      </c>
      <c r="U31" s="299">
        <f t="shared" ca="1" si="426"/>
        <v>0</v>
      </c>
      <c r="V31" s="299">
        <f t="shared" ca="1" si="426"/>
        <v>0</v>
      </c>
      <c r="W31" s="299">
        <f t="shared" ca="1" si="426"/>
        <v>0</v>
      </c>
      <c r="X31" s="299">
        <f t="shared" ca="1" si="426"/>
        <v>0</v>
      </c>
      <c r="Y31" s="299">
        <f t="shared" ca="1" si="426"/>
        <v>0</v>
      </c>
      <c r="Z31" s="299">
        <f t="shared" ca="1" si="426"/>
        <v>0</v>
      </c>
      <c r="AA31" s="299">
        <f t="shared" ca="1" si="426"/>
        <v>0</v>
      </c>
      <c r="AB31" s="299">
        <f t="shared" ca="1" si="426"/>
        <v>0</v>
      </c>
      <c r="AC31" s="299">
        <f t="shared" ca="1" si="426"/>
        <v>0</v>
      </c>
      <c r="AD31" s="299">
        <f t="shared" ca="1" si="426"/>
        <v>0</v>
      </c>
      <c r="AE31" s="299">
        <f t="shared" ca="1" si="426"/>
        <v>0</v>
      </c>
      <c r="AF31" s="299">
        <f t="shared" ca="1" si="426"/>
        <v>0</v>
      </c>
      <c r="AG31" s="299">
        <f t="shared" ca="1" si="426"/>
        <v>0</v>
      </c>
      <c r="AH31" s="299">
        <f t="shared" ca="1" si="426"/>
        <v>0</v>
      </c>
      <c r="AI31" s="299">
        <f t="shared" ca="1" si="426"/>
        <v>0</v>
      </c>
      <c r="AJ31" s="299">
        <f t="shared" ca="1" si="426"/>
        <v>0</v>
      </c>
      <c r="AK31" s="299">
        <f t="shared" ca="1" si="426"/>
        <v>0</v>
      </c>
      <c r="AL31" s="299">
        <f t="shared" ca="1" si="426"/>
        <v>0</v>
      </c>
      <c r="AM31" s="299">
        <f t="shared" ca="1" si="426"/>
        <v>0</v>
      </c>
      <c r="AN31" s="299">
        <f t="shared" ca="1" si="426"/>
        <v>0</v>
      </c>
      <c r="AO31" s="299">
        <f t="shared" ca="1" si="426"/>
        <v>0</v>
      </c>
      <c r="AP31" s="299">
        <f t="shared" ca="1" si="426"/>
        <v>0</v>
      </c>
      <c r="AQ31" s="299">
        <f t="shared" ca="1" si="426"/>
        <v>0</v>
      </c>
      <c r="AR31" s="299">
        <f t="shared" ca="1" si="426"/>
        <v>0</v>
      </c>
      <c r="AS31" s="299">
        <f t="shared" ca="1" si="426"/>
        <v>0</v>
      </c>
      <c r="AT31" s="299">
        <f t="shared" ca="1" si="426"/>
        <v>0</v>
      </c>
      <c r="AU31" s="299">
        <f t="shared" ca="1" si="426"/>
        <v>0</v>
      </c>
      <c r="AV31" s="299">
        <f t="shared" ca="1" si="426"/>
        <v>0</v>
      </c>
      <c r="AW31" s="299">
        <f t="shared" ca="1" si="426"/>
        <v>0</v>
      </c>
      <c r="AX31" s="299">
        <f t="shared" ca="1" si="426"/>
        <v>0</v>
      </c>
      <c r="AY31" s="299">
        <f t="shared" ref="AY31:BP31" ca="1" si="427" xml:space="preserve"> MAX( MIN($L30, AY$4) - MAX($J30, AY$3), 0) *$Q31</f>
        <v>0</v>
      </c>
      <c r="AZ31" s="299">
        <f t="shared" ca="1" si="427"/>
        <v>0</v>
      </c>
      <c r="BA31" s="299">
        <f t="shared" ca="1" si="427"/>
        <v>0</v>
      </c>
      <c r="BB31" s="299">
        <f t="shared" ca="1" si="427"/>
        <v>0</v>
      </c>
      <c r="BC31" s="299">
        <f t="shared" ca="1" si="427"/>
        <v>0</v>
      </c>
      <c r="BD31" s="299">
        <f t="shared" ca="1" si="427"/>
        <v>0</v>
      </c>
      <c r="BE31" s="299">
        <f t="shared" ca="1" si="427"/>
        <v>0</v>
      </c>
      <c r="BF31" s="299">
        <f t="shared" ca="1" si="427"/>
        <v>0</v>
      </c>
      <c r="BG31" s="299">
        <f t="shared" ca="1" si="427"/>
        <v>0</v>
      </c>
      <c r="BH31" s="299">
        <f t="shared" ca="1" si="427"/>
        <v>0</v>
      </c>
      <c r="BI31" s="299">
        <f t="shared" ca="1" si="427"/>
        <v>0</v>
      </c>
      <c r="BJ31" s="299">
        <f t="shared" ca="1" si="427"/>
        <v>0</v>
      </c>
      <c r="BK31" s="299">
        <f t="shared" ca="1" si="427"/>
        <v>0</v>
      </c>
      <c r="BL31" s="299">
        <f t="shared" ca="1" si="427"/>
        <v>0</v>
      </c>
      <c r="BM31" s="299">
        <f t="shared" ca="1" si="427"/>
        <v>0</v>
      </c>
      <c r="BN31" s="299">
        <f t="shared" ca="1" si="427"/>
        <v>0</v>
      </c>
      <c r="BO31" s="299">
        <f t="shared" ca="1" si="427"/>
        <v>0</v>
      </c>
      <c r="BP31" s="299">
        <f t="shared" ca="1" si="427"/>
        <v>0</v>
      </c>
      <c r="BQ31" s="202"/>
    </row>
    <row r="32" spans="1:69">
      <c r="B32" s="202"/>
      <c r="C32" s="283"/>
      <c r="D32" s="209"/>
      <c r="E32" s="209"/>
      <c r="F32" s="291"/>
      <c r="G32" s="291"/>
      <c r="H32" s="299" t="str">
        <f ca="1">IFERROR(OFFSET('Impacts Database'!$A$1,'Impact Inputs'!B30-1,MATCH("Government/Non-Government",'Impacts Database'!$2:$2,0)-1),"-")</f>
        <v>Government</v>
      </c>
      <c r="I32" s="288"/>
      <c r="J32" s="304"/>
      <c r="K32" s="304"/>
      <c r="L32" s="301"/>
      <c r="M32" s="302"/>
      <c r="N32" s="305"/>
      <c r="O32" s="299" t="s">
        <v>130</v>
      </c>
      <c r="P32" s="299">
        <f t="shared" si="14"/>
        <v>-1</v>
      </c>
      <c r="Q32" s="299">
        <f t="shared" ref="Q32" ca="1" si="428">IF(ISTEXT(F30),0,(F30*M30*N30*P32))</f>
        <v>104.1688956128973</v>
      </c>
      <c r="R32" s="310"/>
      <c r="S32" s="299">
        <f t="shared" ref="S32" ca="1" si="429">S31-S30</f>
        <v>104.1688956128973</v>
      </c>
      <c r="T32" s="299">
        <f t="shared" ref="T32" ca="1" si="430">T31-T30</f>
        <v>104.1688956128973</v>
      </c>
      <c r="U32" s="299">
        <f t="shared" ref="U32" ca="1" si="431">U31-U30</f>
        <v>104.1688956128973</v>
      </c>
      <c r="V32" s="299">
        <f t="shared" ref="V32" ca="1" si="432">V31-V30</f>
        <v>0</v>
      </c>
      <c r="W32" s="299">
        <f t="shared" ref="W32" ca="1" si="433">W31-W30</f>
        <v>0</v>
      </c>
      <c r="X32" s="299">
        <f t="shared" ref="X32" ca="1" si="434">X31-X30</f>
        <v>0</v>
      </c>
      <c r="Y32" s="299">
        <f t="shared" ref="Y32" ca="1" si="435">Y31-Y30</f>
        <v>0</v>
      </c>
      <c r="Z32" s="299">
        <f t="shared" ref="Z32" ca="1" si="436">Z31-Z30</f>
        <v>0</v>
      </c>
      <c r="AA32" s="299">
        <f t="shared" ref="AA32" ca="1" si="437">AA31-AA30</f>
        <v>0</v>
      </c>
      <c r="AB32" s="299">
        <f t="shared" ref="AB32" ca="1" si="438">AB31-AB30</f>
        <v>0</v>
      </c>
      <c r="AC32" s="299">
        <f t="shared" ref="AC32" ca="1" si="439">AC31-AC30</f>
        <v>0</v>
      </c>
      <c r="AD32" s="299">
        <f t="shared" ref="AD32" ca="1" si="440">AD31-AD30</f>
        <v>0</v>
      </c>
      <c r="AE32" s="299">
        <f t="shared" ref="AE32" ca="1" si="441">AE31-AE30</f>
        <v>0</v>
      </c>
      <c r="AF32" s="299">
        <f t="shared" ref="AF32" ca="1" si="442">AF31-AF30</f>
        <v>0</v>
      </c>
      <c r="AG32" s="299">
        <f t="shared" ref="AG32" ca="1" si="443">AG31-AG30</f>
        <v>0</v>
      </c>
      <c r="AH32" s="299">
        <f t="shared" ref="AH32" ca="1" si="444">AH31-AH30</f>
        <v>0</v>
      </c>
      <c r="AI32" s="299">
        <f t="shared" ref="AI32" ca="1" si="445">AI31-AI30</f>
        <v>0</v>
      </c>
      <c r="AJ32" s="299">
        <f t="shared" ref="AJ32" ca="1" si="446">AJ31-AJ30</f>
        <v>0</v>
      </c>
      <c r="AK32" s="299">
        <f t="shared" ref="AK32" ca="1" si="447">AK31-AK30</f>
        <v>0</v>
      </c>
      <c r="AL32" s="299">
        <f t="shared" ref="AL32" ca="1" si="448">AL31-AL30</f>
        <v>0</v>
      </c>
      <c r="AM32" s="299">
        <f t="shared" ref="AM32" ca="1" si="449">AM31-AM30</f>
        <v>0</v>
      </c>
      <c r="AN32" s="299">
        <f t="shared" ref="AN32" ca="1" si="450">AN31-AN30</f>
        <v>0</v>
      </c>
      <c r="AO32" s="299">
        <f t="shared" ref="AO32" ca="1" si="451">AO31-AO30</f>
        <v>0</v>
      </c>
      <c r="AP32" s="299">
        <f t="shared" ref="AP32" ca="1" si="452">AP31-AP30</f>
        <v>0</v>
      </c>
      <c r="AQ32" s="299">
        <f t="shared" ref="AQ32" ca="1" si="453">AQ31-AQ30</f>
        <v>0</v>
      </c>
      <c r="AR32" s="299">
        <f t="shared" ref="AR32" ca="1" si="454">AR31-AR30</f>
        <v>0</v>
      </c>
      <c r="AS32" s="299">
        <f t="shared" ref="AS32" ca="1" si="455">AS31-AS30</f>
        <v>0</v>
      </c>
      <c r="AT32" s="299">
        <f t="shared" ref="AT32" ca="1" si="456">AT31-AT30</f>
        <v>0</v>
      </c>
      <c r="AU32" s="299">
        <f t="shared" ref="AU32" ca="1" si="457">AU31-AU30</f>
        <v>0</v>
      </c>
      <c r="AV32" s="299">
        <f t="shared" ref="AV32" ca="1" si="458">AV31-AV30</f>
        <v>0</v>
      </c>
      <c r="AW32" s="299">
        <f t="shared" ref="AW32" ca="1" si="459">AW31-AW30</f>
        <v>0</v>
      </c>
      <c r="AX32" s="299">
        <f t="shared" ref="AX32" ca="1" si="460">AX31-AX30</f>
        <v>0</v>
      </c>
      <c r="AY32" s="299">
        <f t="shared" ref="AY32" ca="1" si="461">AY31-AY30</f>
        <v>0</v>
      </c>
      <c r="AZ32" s="299">
        <f t="shared" ref="AZ32" ca="1" si="462">AZ31-AZ30</f>
        <v>0</v>
      </c>
      <c r="BA32" s="299">
        <f t="shared" ref="BA32" ca="1" si="463">BA31-BA30</f>
        <v>0</v>
      </c>
      <c r="BB32" s="299">
        <f t="shared" ref="BB32" ca="1" si="464">BB31-BB30</f>
        <v>0</v>
      </c>
      <c r="BC32" s="299">
        <f t="shared" ref="BC32" ca="1" si="465">BC31-BC30</f>
        <v>0</v>
      </c>
      <c r="BD32" s="299">
        <f t="shared" ref="BD32" ca="1" si="466">BD31-BD30</f>
        <v>0</v>
      </c>
      <c r="BE32" s="299">
        <f t="shared" ref="BE32" ca="1" si="467">BE31-BE30</f>
        <v>0</v>
      </c>
      <c r="BF32" s="299">
        <f t="shared" ref="BF32" ca="1" si="468">BF31-BF30</f>
        <v>0</v>
      </c>
      <c r="BG32" s="299">
        <f t="shared" ref="BG32" ca="1" si="469">BG31-BG30</f>
        <v>0</v>
      </c>
      <c r="BH32" s="299">
        <f t="shared" ref="BH32" ca="1" si="470">BH31-BH30</f>
        <v>0</v>
      </c>
      <c r="BI32" s="299">
        <f t="shared" ref="BI32" ca="1" si="471">BI31-BI30</f>
        <v>0</v>
      </c>
      <c r="BJ32" s="299">
        <f t="shared" ref="BJ32" ca="1" si="472">BJ31-BJ30</f>
        <v>0</v>
      </c>
      <c r="BK32" s="299">
        <f t="shared" ref="BK32" ca="1" si="473">BK31-BK30</f>
        <v>0</v>
      </c>
      <c r="BL32" s="299">
        <f t="shared" ref="BL32" ca="1" si="474">BL31-BL30</f>
        <v>0</v>
      </c>
      <c r="BM32" s="299">
        <f t="shared" ref="BM32" ca="1" si="475">BM31-BM30</f>
        <v>0</v>
      </c>
      <c r="BN32" s="299">
        <f t="shared" ref="BN32" ca="1" si="476">BN31-BN30</f>
        <v>0</v>
      </c>
      <c r="BO32" s="299">
        <f t="shared" ref="BO32" ca="1" si="477">BO31-BO30</f>
        <v>0</v>
      </c>
      <c r="BP32" s="299">
        <f t="shared" ref="BP32" ca="1" si="478">BP31-BP30</f>
        <v>0</v>
      </c>
      <c r="BQ32" s="202"/>
    </row>
    <row r="33" spans="1:69" ht="15">
      <c r="A33" s="280" t="s">
        <v>162</v>
      </c>
      <c r="B33" s="236">
        <v>92</v>
      </c>
      <c r="C33" s="298" t="str">
        <f ca="1">IFERROR(OFFSET('Impacts Database'!$A$1,'Impact Inputs'!B33-1,MATCH("Description",'Impacts Database'!$2:$2,0)-1),"-")</f>
        <v>GP visit (20 minutes) - Publicly funded</v>
      </c>
      <c r="D33" s="299" t="str">
        <f ca="1">IFERROR(OFFSET('Impacts Database'!$A$1,'Impact Inputs'!B33-1,MATCH("Outcome Area",'Impacts Database'!$2:$2,0)-1),"-")</f>
        <v>Health</v>
      </c>
      <c r="E33" s="299" t="str">
        <f ca="1">IFERROR(OFFSET('Impacts Database'!$A$1,'Impact Inputs'!B33-1,MATCH("Sector",'Impacts Database'!$2:$2,0)-1),"-")</f>
        <v>Health</v>
      </c>
      <c r="F33" s="299">
        <f ca="1">IFERROR(OFFSET('Impacts Database'!$A$1,'Impact Inputs'!B33-1,MATCH("Value adjusted to "&amp;'Primary Inputs'!$C$16,'Impacts Database'!$2:$2,0)-1),"-")</f>
        <v>-82.211255739851779</v>
      </c>
      <c r="G33" s="299" t="str">
        <f ca="1">IFERROR(OFFSET('Impacts Database'!$A$1,'Impact Inputs'!B33-1,MATCH("Unit",'Impacts Database'!$2:$2,0)-1),"-")</f>
        <v>Per visit</v>
      </c>
      <c r="H33" s="299" t="str">
        <f ca="1">IFERROR(OFFSET('Impacts Database'!$A$1,'Impact Inputs'!B33-1,MATCH("Government/Non-Government",'Impacts Database'!$2:$2,0)-1),"-")</f>
        <v>Government</v>
      </c>
      <c r="I33" s="237" t="s">
        <v>730</v>
      </c>
      <c r="J33" s="215">
        <v>0</v>
      </c>
      <c r="K33" s="101">
        <v>3</v>
      </c>
      <c r="L33" s="311">
        <f xml:space="preserve"> J33 + K33</f>
        <v>3</v>
      </c>
      <c r="M33" s="238">
        <v>1</v>
      </c>
      <c r="N33" s="238">
        <v>1</v>
      </c>
      <c r="O33" s="299" t="s">
        <v>128</v>
      </c>
      <c r="P33" s="6">
        <v>1</v>
      </c>
      <c r="Q33" s="299">
        <f t="shared" ref="Q33" ca="1" si="479">IF(ISTEXT(F33),0,(F33*M33*N33*P33))</f>
        <v>-82.211255739851779</v>
      </c>
      <c r="R33" s="310"/>
      <c r="S33" s="299">
        <f t="shared" ref="S33:AX33" ca="1" si="480" xml:space="preserve"> MAX( MIN($L33, S$4) - MAX($J33, S$3), 0) *$Q33</f>
        <v>-82.211255739851779</v>
      </c>
      <c r="T33" s="299">
        <f t="shared" ca="1" si="480"/>
        <v>-82.211255739851779</v>
      </c>
      <c r="U33" s="299">
        <f t="shared" ca="1" si="480"/>
        <v>-82.211255739851779</v>
      </c>
      <c r="V33" s="299">
        <f t="shared" ca="1" si="480"/>
        <v>0</v>
      </c>
      <c r="W33" s="299">
        <f t="shared" ca="1" si="480"/>
        <v>0</v>
      </c>
      <c r="X33" s="299">
        <f t="shared" ca="1" si="480"/>
        <v>0</v>
      </c>
      <c r="Y33" s="299">
        <f t="shared" ca="1" si="480"/>
        <v>0</v>
      </c>
      <c r="Z33" s="299">
        <f t="shared" ca="1" si="480"/>
        <v>0</v>
      </c>
      <c r="AA33" s="299">
        <f t="shared" ca="1" si="480"/>
        <v>0</v>
      </c>
      <c r="AB33" s="299">
        <f t="shared" ca="1" si="480"/>
        <v>0</v>
      </c>
      <c r="AC33" s="299">
        <f t="shared" ca="1" si="480"/>
        <v>0</v>
      </c>
      <c r="AD33" s="299">
        <f t="shared" ca="1" si="480"/>
        <v>0</v>
      </c>
      <c r="AE33" s="299">
        <f t="shared" ca="1" si="480"/>
        <v>0</v>
      </c>
      <c r="AF33" s="299">
        <f t="shared" ca="1" si="480"/>
        <v>0</v>
      </c>
      <c r="AG33" s="299">
        <f t="shared" ca="1" si="480"/>
        <v>0</v>
      </c>
      <c r="AH33" s="299">
        <f t="shared" ca="1" si="480"/>
        <v>0</v>
      </c>
      <c r="AI33" s="299">
        <f t="shared" ca="1" si="480"/>
        <v>0</v>
      </c>
      <c r="AJ33" s="299">
        <f t="shared" ca="1" si="480"/>
        <v>0</v>
      </c>
      <c r="AK33" s="299">
        <f t="shared" ca="1" si="480"/>
        <v>0</v>
      </c>
      <c r="AL33" s="299">
        <f t="shared" ca="1" si="480"/>
        <v>0</v>
      </c>
      <c r="AM33" s="299">
        <f t="shared" ca="1" si="480"/>
        <v>0</v>
      </c>
      <c r="AN33" s="299">
        <f t="shared" ca="1" si="480"/>
        <v>0</v>
      </c>
      <c r="AO33" s="299">
        <f t="shared" ca="1" si="480"/>
        <v>0</v>
      </c>
      <c r="AP33" s="299">
        <f t="shared" ca="1" si="480"/>
        <v>0</v>
      </c>
      <c r="AQ33" s="299">
        <f t="shared" ca="1" si="480"/>
        <v>0</v>
      </c>
      <c r="AR33" s="299">
        <f t="shared" ca="1" si="480"/>
        <v>0</v>
      </c>
      <c r="AS33" s="299">
        <f t="shared" ca="1" si="480"/>
        <v>0</v>
      </c>
      <c r="AT33" s="299">
        <f t="shared" ca="1" si="480"/>
        <v>0</v>
      </c>
      <c r="AU33" s="299">
        <f t="shared" ca="1" si="480"/>
        <v>0</v>
      </c>
      <c r="AV33" s="299">
        <f t="shared" ca="1" si="480"/>
        <v>0</v>
      </c>
      <c r="AW33" s="299">
        <f t="shared" ca="1" si="480"/>
        <v>0</v>
      </c>
      <c r="AX33" s="299">
        <f t="shared" ca="1" si="480"/>
        <v>0</v>
      </c>
      <c r="AY33" s="299">
        <f t="shared" ref="AY33:BP33" ca="1" si="481" xml:space="preserve"> MAX( MIN($L33, AY$4) - MAX($J33, AY$3), 0) *$Q33</f>
        <v>0</v>
      </c>
      <c r="AZ33" s="299">
        <f t="shared" ca="1" si="481"/>
        <v>0</v>
      </c>
      <c r="BA33" s="299">
        <f t="shared" ca="1" si="481"/>
        <v>0</v>
      </c>
      <c r="BB33" s="299">
        <f t="shared" ca="1" si="481"/>
        <v>0</v>
      </c>
      <c r="BC33" s="299">
        <f t="shared" ca="1" si="481"/>
        <v>0</v>
      </c>
      <c r="BD33" s="299">
        <f t="shared" ca="1" si="481"/>
        <v>0</v>
      </c>
      <c r="BE33" s="299">
        <f t="shared" ca="1" si="481"/>
        <v>0</v>
      </c>
      <c r="BF33" s="299">
        <f t="shared" ca="1" si="481"/>
        <v>0</v>
      </c>
      <c r="BG33" s="299">
        <f t="shared" ca="1" si="481"/>
        <v>0</v>
      </c>
      <c r="BH33" s="299">
        <f t="shared" ca="1" si="481"/>
        <v>0</v>
      </c>
      <c r="BI33" s="299">
        <f t="shared" ca="1" si="481"/>
        <v>0</v>
      </c>
      <c r="BJ33" s="299">
        <f t="shared" ca="1" si="481"/>
        <v>0</v>
      </c>
      <c r="BK33" s="299">
        <f t="shared" ca="1" si="481"/>
        <v>0</v>
      </c>
      <c r="BL33" s="299">
        <f t="shared" ca="1" si="481"/>
        <v>0</v>
      </c>
      <c r="BM33" s="299">
        <f t="shared" ca="1" si="481"/>
        <v>0</v>
      </c>
      <c r="BN33" s="299">
        <f t="shared" ca="1" si="481"/>
        <v>0</v>
      </c>
      <c r="BO33" s="299">
        <f t="shared" ca="1" si="481"/>
        <v>0</v>
      </c>
      <c r="BP33" s="299">
        <f t="shared" ca="1" si="481"/>
        <v>0</v>
      </c>
      <c r="BQ33" s="202"/>
    </row>
    <row r="34" spans="1:69">
      <c r="A34" s="281" t="str">
        <f t="shared" ref="A34" si="482">IF(OR(AND(K33=0,NOT(ISBLANK(K33))),M33=0,N33=0,AND(P33=P34,NOT(ISBLANK(P33)),NOT(ISBLANK(P34)))),"ERROR","OK")</f>
        <v>OK</v>
      </c>
      <c r="B34" s="202"/>
      <c r="C34" s="284" t="str">
        <f t="shared" ref="C34" ca="1" si="483">IF(SUMSQ($S35:$BP35)&gt;0,"INCLUDED","EXCLUDED")</f>
        <v>INCLUDED</v>
      </c>
      <c r="D34" s="209"/>
      <c r="E34" s="209"/>
      <c r="F34" s="291"/>
      <c r="G34" s="291"/>
      <c r="H34" s="299" t="str">
        <f ca="1">IFERROR(OFFSET('Impacts Database'!$A$1,'Impact Inputs'!B33-1,MATCH("Government/Non-Government",'Impacts Database'!$2:$2,0)-1),"-")</f>
        <v>Government</v>
      </c>
      <c r="I34" s="288"/>
      <c r="J34" s="300"/>
      <c r="K34" s="300"/>
      <c r="L34" s="301"/>
      <c r="M34" s="302"/>
      <c r="N34" s="303"/>
      <c r="O34" s="299" t="s">
        <v>129</v>
      </c>
      <c r="P34" s="6">
        <v>0</v>
      </c>
      <c r="Q34" s="299">
        <f t="shared" ref="Q34" ca="1" si="484">IF(ISTEXT(F33),0,(F33*M33*N33*P34))</f>
        <v>0</v>
      </c>
      <c r="R34" s="310"/>
      <c r="S34" s="299">
        <f t="shared" ref="S34:AX34" ca="1" si="485" xml:space="preserve"> MAX( MIN($L33, S$4) - MAX($J33, S$3), 0) *$Q34</f>
        <v>0</v>
      </c>
      <c r="T34" s="299">
        <f t="shared" ca="1" si="485"/>
        <v>0</v>
      </c>
      <c r="U34" s="299">
        <f t="shared" ca="1" si="485"/>
        <v>0</v>
      </c>
      <c r="V34" s="299">
        <f t="shared" ca="1" si="485"/>
        <v>0</v>
      </c>
      <c r="W34" s="299">
        <f t="shared" ca="1" si="485"/>
        <v>0</v>
      </c>
      <c r="X34" s="299">
        <f t="shared" ca="1" si="485"/>
        <v>0</v>
      </c>
      <c r="Y34" s="299">
        <f t="shared" ca="1" si="485"/>
        <v>0</v>
      </c>
      <c r="Z34" s="299">
        <f t="shared" ca="1" si="485"/>
        <v>0</v>
      </c>
      <c r="AA34" s="299">
        <f t="shared" ca="1" si="485"/>
        <v>0</v>
      </c>
      <c r="AB34" s="299">
        <f t="shared" ca="1" si="485"/>
        <v>0</v>
      </c>
      <c r="AC34" s="299">
        <f t="shared" ca="1" si="485"/>
        <v>0</v>
      </c>
      <c r="AD34" s="299">
        <f t="shared" ca="1" si="485"/>
        <v>0</v>
      </c>
      <c r="AE34" s="299">
        <f t="shared" ca="1" si="485"/>
        <v>0</v>
      </c>
      <c r="AF34" s="299">
        <f t="shared" ca="1" si="485"/>
        <v>0</v>
      </c>
      <c r="AG34" s="299">
        <f t="shared" ca="1" si="485"/>
        <v>0</v>
      </c>
      <c r="AH34" s="299">
        <f t="shared" ca="1" si="485"/>
        <v>0</v>
      </c>
      <c r="AI34" s="299">
        <f t="shared" ca="1" si="485"/>
        <v>0</v>
      </c>
      <c r="AJ34" s="299">
        <f t="shared" ca="1" si="485"/>
        <v>0</v>
      </c>
      <c r="AK34" s="299">
        <f t="shared" ca="1" si="485"/>
        <v>0</v>
      </c>
      <c r="AL34" s="299">
        <f t="shared" ca="1" si="485"/>
        <v>0</v>
      </c>
      <c r="AM34" s="299">
        <f t="shared" ca="1" si="485"/>
        <v>0</v>
      </c>
      <c r="AN34" s="299">
        <f t="shared" ca="1" si="485"/>
        <v>0</v>
      </c>
      <c r="AO34" s="299">
        <f t="shared" ca="1" si="485"/>
        <v>0</v>
      </c>
      <c r="AP34" s="299">
        <f t="shared" ca="1" si="485"/>
        <v>0</v>
      </c>
      <c r="AQ34" s="299">
        <f t="shared" ca="1" si="485"/>
        <v>0</v>
      </c>
      <c r="AR34" s="299">
        <f t="shared" ca="1" si="485"/>
        <v>0</v>
      </c>
      <c r="AS34" s="299">
        <f t="shared" ca="1" si="485"/>
        <v>0</v>
      </c>
      <c r="AT34" s="299">
        <f t="shared" ca="1" si="485"/>
        <v>0</v>
      </c>
      <c r="AU34" s="299">
        <f t="shared" ca="1" si="485"/>
        <v>0</v>
      </c>
      <c r="AV34" s="299">
        <f t="shared" ca="1" si="485"/>
        <v>0</v>
      </c>
      <c r="AW34" s="299">
        <f t="shared" ca="1" si="485"/>
        <v>0</v>
      </c>
      <c r="AX34" s="299">
        <f t="shared" ca="1" si="485"/>
        <v>0</v>
      </c>
      <c r="AY34" s="299">
        <f t="shared" ref="AY34:BP34" ca="1" si="486" xml:space="preserve"> MAX( MIN($L33, AY$4) - MAX($J33, AY$3), 0) *$Q34</f>
        <v>0</v>
      </c>
      <c r="AZ34" s="299">
        <f t="shared" ca="1" si="486"/>
        <v>0</v>
      </c>
      <c r="BA34" s="299">
        <f t="shared" ca="1" si="486"/>
        <v>0</v>
      </c>
      <c r="BB34" s="299">
        <f t="shared" ca="1" si="486"/>
        <v>0</v>
      </c>
      <c r="BC34" s="299">
        <f t="shared" ca="1" si="486"/>
        <v>0</v>
      </c>
      <c r="BD34" s="299">
        <f t="shared" ca="1" si="486"/>
        <v>0</v>
      </c>
      <c r="BE34" s="299">
        <f t="shared" ca="1" si="486"/>
        <v>0</v>
      </c>
      <c r="BF34" s="299">
        <f t="shared" ca="1" si="486"/>
        <v>0</v>
      </c>
      <c r="BG34" s="299">
        <f t="shared" ca="1" si="486"/>
        <v>0</v>
      </c>
      <c r="BH34" s="299">
        <f t="shared" ca="1" si="486"/>
        <v>0</v>
      </c>
      <c r="BI34" s="299">
        <f t="shared" ca="1" si="486"/>
        <v>0</v>
      </c>
      <c r="BJ34" s="299">
        <f t="shared" ca="1" si="486"/>
        <v>0</v>
      </c>
      <c r="BK34" s="299">
        <f t="shared" ca="1" si="486"/>
        <v>0</v>
      </c>
      <c r="BL34" s="299">
        <f t="shared" ca="1" si="486"/>
        <v>0</v>
      </c>
      <c r="BM34" s="299">
        <f t="shared" ca="1" si="486"/>
        <v>0</v>
      </c>
      <c r="BN34" s="299">
        <f t="shared" ca="1" si="486"/>
        <v>0</v>
      </c>
      <c r="BO34" s="299">
        <f t="shared" ca="1" si="486"/>
        <v>0</v>
      </c>
      <c r="BP34" s="299">
        <f t="shared" ca="1" si="486"/>
        <v>0</v>
      </c>
      <c r="BQ34" s="202"/>
    </row>
    <row r="35" spans="1:69">
      <c r="B35" s="202"/>
      <c r="C35" s="283"/>
      <c r="D35" s="209"/>
      <c r="E35" s="209"/>
      <c r="F35" s="291"/>
      <c r="G35" s="291"/>
      <c r="H35" s="299" t="str">
        <f ca="1">IFERROR(OFFSET('Impacts Database'!$A$1,'Impact Inputs'!B33-1,MATCH("Government/Non-Government",'Impacts Database'!$2:$2,0)-1),"-")</f>
        <v>Government</v>
      </c>
      <c r="I35" s="288"/>
      <c r="J35" s="304"/>
      <c r="K35" s="304"/>
      <c r="L35" s="301"/>
      <c r="M35" s="302"/>
      <c r="N35" s="305"/>
      <c r="O35" s="299" t="s">
        <v>130</v>
      </c>
      <c r="P35" s="299">
        <f t="shared" si="14"/>
        <v>-1</v>
      </c>
      <c r="Q35" s="299">
        <f t="shared" ref="Q35" ca="1" si="487">IF(ISTEXT(F33),0,(F33*M33*N33*P35))</f>
        <v>82.211255739851779</v>
      </c>
      <c r="R35" s="310"/>
      <c r="S35" s="299">
        <f t="shared" ref="S35" ca="1" si="488">S34-S33</f>
        <v>82.211255739851779</v>
      </c>
      <c r="T35" s="299">
        <f t="shared" ref="T35" ca="1" si="489">T34-T33</f>
        <v>82.211255739851779</v>
      </c>
      <c r="U35" s="299">
        <f t="shared" ref="U35" ca="1" si="490">U34-U33</f>
        <v>82.211255739851779</v>
      </c>
      <c r="V35" s="299">
        <f t="shared" ref="V35" ca="1" si="491">V34-V33</f>
        <v>0</v>
      </c>
      <c r="W35" s="299">
        <f t="shared" ref="W35" ca="1" si="492">W34-W33</f>
        <v>0</v>
      </c>
      <c r="X35" s="299">
        <f t="shared" ref="X35" ca="1" si="493">X34-X33</f>
        <v>0</v>
      </c>
      <c r="Y35" s="299">
        <f t="shared" ref="Y35" ca="1" si="494">Y34-Y33</f>
        <v>0</v>
      </c>
      <c r="Z35" s="299">
        <f t="shared" ref="Z35" ca="1" si="495">Z34-Z33</f>
        <v>0</v>
      </c>
      <c r="AA35" s="299">
        <f t="shared" ref="AA35" ca="1" si="496">AA34-AA33</f>
        <v>0</v>
      </c>
      <c r="AB35" s="299">
        <f t="shared" ref="AB35" ca="1" si="497">AB34-AB33</f>
        <v>0</v>
      </c>
      <c r="AC35" s="299">
        <f t="shared" ref="AC35" ca="1" si="498">AC34-AC33</f>
        <v>0</v>
      </c>
      <c r="AD35" s="299">
        <f t="shared" ref="AD35" ca="1" si="499">AD34-AD33</f>
        <v>0</v>
      </c>
      <c r="AE35" s="299">
        <f t="shared" ref="AE35" ca="1" si="500">AE34-AE33</f>
        <v>0</v>
      </c>
      <c r="AF35" s="299">
        <f t="shared" ref="AF35" ca="1" si="501">AF34-AF33</f>
        <v>0</v>
      </c>
      <c r="AG35" s="299">
        <f t="shared" ref="AG35" ca="1" si="502">AG34-AG33</f>
        <v>0</v>
      </c>
      <c r="AH35" s="299">
        <f t="shared" ref="AH35" ca="1" si="503">AH34-AH33</f>
        <v>0</v>
      </c>
      <c r="AI35" s="299">
        <f t="shared" ref="AI35" ca="1" si="504">AI34-AI33</f>
        <v>0</v>
      </c>
      <c r="AJ35" s="299">
        <f t="shared" ref="AJ35" ca="1" si="505">AJ34-AJ33</f>
        <v>0</v>
      </c>
      <c r="AK35" s="299">
        <f t="shared" ref="AK35" ca="1" si="506">AK34-AK33</f>
        <v>0</v>
      </c>
      <c r="AL35" s="299">
        <f t="shared" ref="AL35" ca="1" si="507">AL34-AL33</f>
        <v>0</v>
      </c>
      <c r="AM35" s="299">
        <f t="shared" ref="AM35" ca="1" si="508">AM34-AM33</f>
        <v>0</v>
      </c>
      <c r="AN35" s="299">
        <f t="shared" ref="AN35" ca="1" si="509">AN34-AN33</f>
        <v>0</v>
      </c>
      <c r="AO35" s="299">
        <f t="shared" ref="AO35" ca="1" si="510">AO34-AO33</f>
        <v>0</v>
      </c>
      <c r="AP35" s="299">
        <f t="shared" ref="AP35" ca="1" si="511">AP34-AP33</f>
        <v>0</v>
      </c>
      <c r="AQ35" s="299">
        <f t="shared" ref="AQ35" ca="1" si="512">AQ34-AQ33</f>
        <v>0</v>
      </c>
      <c r="AR35" s="299">
        <f t="shared" ref="AR35" ca="1" si="513">AR34-AR33</f>
        <v>0</v>
      </c>
      <c r="AS35" s="299">
        <f t="shared" ref="AS35" ca="1" si="514">AS34-AS33</f>
        <v>0</v>
      </c>
      <c r="AT35" s="299">
        <f t="shared" ref="AT35" ca="1" si="515">AT34-AT33</f>
        <v>0</v>
      </c>
      <c r="AU35" s="299">
        <f t="shared" ref="AU35" ca="1" si="516">AU34-AU33</f>
        <v>0</v>
      </c>
      <c r="AV35" s="299">
        <f t="shared" ref="AV35" ca="1" si="517">AV34-AV33</f>
        <v>0</v>
      </c>
      <c r="AW35" s="299">
        <f t="shared" ref="AW35" ca="1" si="518">AW34-AW33</f>
        <v>0</v>
      </c>
      <c r="AX35" s="299">
        <f t="shared" ref="AX35" ca="1" si="519">AX34-AX33</f>
        <v>0</v>
      </c>
      <c r="AY35" s="299">
        <f t="shared" ref="AY35" ca="1" si="520">AY34-AY33</f>
        <v>0</v>
      </c>
      <c r="AZ35" s="299">
        <f t="shared" ref="AZ35" ca="1" si="521">AZ34-AZ33</f>
        <v>0</v>
      </c>
      <c r="BA35" s="299">
        <f t="shared" ref="BA35" ca="1" si="522">BA34-BA33</f>
        <v>0</v>
      </c>
      <c r="BB35" s="299">
        <f t="shared" ref="BB35" ca="1" si="523">BB34-BB33</f>
        <v>0</v>
      </c>
      <c r="BC35" s="299">
        <f t="shared" ref="BC35" ca="1" si="524">BC34-BC33</f>
        <v>0</v>
      </c>
      <c r="BD35" s="299">
        <f t="shared" ref="BD35" ca="1" si="525">BD34-BD33</f>
        <v>0</v>
      </c>
      <c r="BE35" s="299">
        <f t="shared" ref="BE35" ca="1" si="526">BE34-BE33</f>
        <v>0</v>
      </c>
      <c r="BF35" s="299">
        <f t="shared" ref="BF35" ca="1" si="527">BF34-BF33</f>
        <v>0</v>
      </c>
      <c r="BG35" s="299">
        <f t="shared" ref="BG35" ca="1" si="528">BG34-BG33</f>
        <v>0</v>
      </c>
      <c r="BH35" s="299">
        <f t="shared" ref="BH35" ca="1" si="529">BH34-BH33</f>
        <v>0</v>
      </c>
      <c r="BI35" s="299">
        <f t="shared" ref="BI35" ca="1" si="530">BI34-BI33</f>
        <v>0</v>
      </c>
      <c r="BJ35" s="299">
        <f t="shared" ref="BJ35" ca="1" si="531">BJ34-BJ33</f>
        <v>0</v>
      </c>
      <c r="BK35" s="299">
        <f t="shared" ref="BK35" ca="1" si="532">BK34-BK33</f>
        <v>0</v>
      </c>
      <c r="BL35" s="299">
        <f t="shared" ref="BL35" ca="1" si="533">BL34-BL33</f>
        <v>0</v>
      </c>
      <c r="BM35" s="299">
        <f t="shared" ref="BM35" ca="1" si="534">BM34-BM33</f>
        <v>0</v>
      </c>
      <c r="BN35" s="299">
        <f t="shared" ref="BN35" ca="1" si="535">BN34-BN33</f>
        <v>0</v>
      </c>
      <c r="BO35" s="299">
        <f t="shared" ref="BO35" ca="1" si="536">BO34-BO33</f>
        <v>0</v>
      </c>
      <c r="BP35" s="299">
        <f t="shared" ref="BP35" ca="1" si="537">BP34-BP33</f>
        <v>0</v>
      </c>
      <c r="BQ35" s="202"/>
    </row>
    <row r="36" spans="1:69" ht="15">
      <c r="A36" s="280" t="s">
        <v>168</v>
      </c>
      <c r="B36" s="236">
        <v>90</v>
      </c>
      <c r="C36" s="298" t="str">
        <f ca="1">IFERROR(OFFSET('Impacts Database'!$A$1,'Impact Inputs'!B36-1,MATCH("Description",'Impacts Database'!$2:$2,0)-1),"-")</f>
        <v>Community services nurse</v>
      </c>
      <c r="D36" s="299" t="str">
        <f ca="1">IFERROR(OFFSET('Impacts Database'!$A$1,'Impact Inputs'!B36-1,MATCH("Outcome Area",'Impacts Database'!$2:$2,0)-1),"-")</f>
        <v>Health</v>
      </c>
      <c r="E36" s="299" t="str">
        <f ca="1">IFERROR(OFFSET('Impacts Database'!$A$1,'Impact Inputs'!B36-1,MATCH("Sector",'Impacts Database'!$2:$2,0)-1),"-")</f>
        <v>Health</v>
      </c>
      <c r="F36" s="299">
        <f ca="1">IFERROR(OFFSET('Impacts Database'!$A$1,'Impact Inputs'!B36-1,MATCH("Value adjusted to "&amp;'Primary Inputs'!$C$16,'Impacts Database'!$2:$2,0)-1),"-")</f>
        <v>-107.74059102226708</v>
      </c>
      <c r="G36" s="299" t="str">
        <f ca="1">IFERROR(OFFSET('Impacts Database'!$A$1,'Impact Inputs'!B36-1,MATCH("Unit",'Impacts Database'!$2:$2,0)-1),"-")</f>
        <v>Per hour</v>
      </c>
      <c r="H36" s="299" t="str">
        <f ca="1">IFERROR(OFFSET('Impacts Database'!$A$1,'Impact Inputs'!B36-1,MATCH("Government/Non-Government",'Impacts Database'!$2:$2,0)-1),"-")</f>
        <v>Government</v>
      </c>
      <c r="I36" s="237" t="s">
        <v>730</v>
      </c>
      <c r="J36" s="215">
        <v>0</v>
      </c>
      <c r="K36" s="101">
        <v>3</v>
      </c>
      <c r="L36" s="311">
        <f xml:space="preserve"> J36 + K36</f>
        <v>3</v>
      </c>
      <c r="M36" s="238">
        <v>0.1</v>
      </c>
      <c r="N36" s="238">
        <v>1</v>
      </c>
      <c r="O36" s="299" t="s">
        <v>128</v>
      </c>
      <c r="P36" s="6">
        <v>26</v>
      </c>
      <c r="Q36" s="299">
        <f t="shared" ref="Q36" ca="1" si="538">IF(ISTEXT(F36),0,(F36*M36*N36*P36))</f>
        <v>-280.12553665789443</v>
      </c>
      <c r="R36" s="310"/>
      <c r="S36" s="299">
        <f t="shared" ref="S36:AX36" ca="1" si="539" xml:space="preserve"> MAX( MIN($L36, S$4) - MAX($J36, S$3), 0) *$Q36</f>
        <v>-280.12553665789443</v>
      </c>
      <c r="T36" s="299">
        <f t="shared" ca="1" si="539"/>
        <v>-280.12553665789443</v>
      </c>
      <c r="U36" s="299">
        <f t="shared" ca="1" si="539"/>
        <v>-280.12553665789443</v>
      </c>
      <c r="V36" s="299">
        <f t="shared" ca="1" si="539"/>
        <v>0</v>
      </c>
      <c r="W36" s="299">
        <f t="shared" ca="1" si="539"/>
        <v>0</v>
      </c>
      <c r="X36" s="299">
        <f t="shared" ca="1" si="539"/>
        <v>0</v>
      </c>
      <c r="Y36" s="299">
        <f t="shared" ca="1" si="539"/>
        <v>0</v>
      </c>
      <c r="Z36" s="299">
        <f t="shared" ca="1" si="539"/>
        <v>0</v>
      </c>
      <c r="AA36" s="299">
        <f t="shared" ca="1" si="539"/>
        <v>0</v>
      </c>
      <c r="AB36" s="299">
        <f t="shared" ca="1" si="539"/>
        <v>0</v>
      </c>
      <c r="AC36" s="299">
        <f t="shared" ca="1" si="539"/>
        <v>0</v>
      </c>
      <c r="AD36" s="299">
        <f t="shared" ca="1" si="539"/>
        <v>0</v>
      </c>
      <c r="AE36" s="299">
        <f t="shared" ca="1" si="539"/>
        <v>0</v>
      </c>
      <c r="AF36" s="299">
        <f t="shared" ca="1" si="539"/>
        <v>0</v>
      </c>
      <c r="AG36" s="299">
        <f t="shared" ca="1" si="539"/>
        <v>0</v>
      </c>
      <c r="AH36" s="299">
        <f t="shared" ca="1" si="539"/>
        <v>0</v>
      </c>
      <c r="AI36" s="299">
        <f t="shared" ca="1" si="539"/>
        <v>0</v>
      </c>
      <c r="AJ36" s="299">
        <f t="shared" ca="1" si="539"/>
        <v>0</v>
      </c>
      <c r="AK36" s="299">
        <f t="shared" ca="1" si="539"/>
        <v>0</v>
      </c>
      <c r="AL36" s="299">
        <f t="shared" ca="1" si="539"/>
        <v>0</v>
      </c>
      <c r="AM36" s="299">
        <f t="shared" ca="1" si="539"/>
        <v>0</v>
      </c>
      <c r="AN36" s="299">
        <f t="shared" ca="1" si="539"/>
        <v>0</v>
      </c>
      <c r="AO36" s="299">
        <f t="shared" ca="1" si="539"/>
        <v>0</v>
      </c>
      <c r="AP36" s="299">
        <f t="shared" ca="1" si="539"/>
        <v>0</v>
      </c>
      <c r="AQ36" s="299">
        <f t="shared" ca="1" si="539"/>
        <v>0</v>
      </c>
      <c r="AR36" s="299">
        <f t="shared" ca="1" si="539"/>
        <v>0</v>
      </c>
      <c r="AS36" s="299">
        <f t="shared" ca="1" si="539"/>
        <v>0</v>
      </c>
      <c r="AT36" s="299">
        <f t="shared" ca="1" si="539"/>
        <v>0</v>
      </c>
      <c r="AU36" s="299">
        <f t="shared" ca="1" si="539"/>
        <v>0</v>
      </c>
      <c r="AV36" s="299">
        <f t="shared" ca="1" si="539"/>
        <v>0</v>
      </c>
      <c r="AW36" s="299">
        <f t="shared" ca="1" si="539"/>
        <v>0</v>
      </c>
      <c r="AX36" s="299">
        <f t="shared" ca="1" si="539"/>
        <v>0</v>
      </c>
      <c r="AY36" s="299">
        <f t="shared" ref="AY36:BP36" ca="1" si="540" xml:space="preserve"> MAX( MIN($L36, AY$4) - MAX($J36, AY$3), 0) *$Q36</f>
        <v>0</v>
      </c>
      <c r="AZ36" s="299">
        <f t="shared" ca="1" si="540"/>
        <v>0</v>
      </c>
      <c r="BA36" s="299">
        <f t="shared" ca="1" si="540"/>
        <v>0</v>
      </c>
      <c r="BB36" s="299">
        <f t="shared" ca="1" si="540"/>
        <v>0</v>
      </c>
      <c r="BC36" s="299">
        <f t="shared" ca="1" si="540"/>
        <v>0</v>
      </c>
      <c r="BD36" s="299">
        <f t="shared" ca="1" si="540"/>
        <v>0</v>
      </c>
      <c r="BE36" s="299">
        <f t="shared" ca="1" si="540"/>
        <v>0</v>
      </c>
      <c r="BF36" s="299">
        <f t="shared" ca="1" si="540"/>
        <v>0</v>
      </c>
      <c r="BG36" s="299">
        <f t="shared" ca="1" si="540"/>
        <v>0</v>
      </c>
      <c r="BH36" s="299">
        <f t="shared" ca="1" si="540"/>
        <v>0</v>
      </c>
      <c r="BI36" s="299">
        <f t="shared" ca="1" si="540"/>
        <v>0</v>
      </c>
      <c r="BJ36" s="299">
        <f t="shared" ca="1" si="540"/>
        <v>0</v>
      </c>
      <c r="BK36" s="299">
        <f t="shared" ca="1" si="540"/>
        <v>0</v>
      </c>
      <c r="BL36" s="299">
        <f t="shared" ca="1" si="540"/>
        <v>0</v>
      </c>
      <c r="BM36" s="299">
        <f t="shared" ca="1" si="540"/>
        <v>0</v>
      </c>
      <c r="BN36" s="299">
        <f t="shared" ca="1" si="540"/>
        <v>0</v>
      </c>
      <c r="BO36" s="299">
        <f t="shared" ca="1" si="540"/>
        <v>0</v>
      </c>
      <c r="BP36" s="299">
        <f t="shared" ca="1" si="540"/>
        <v>0</v>
      </c>
      <c r="BQ36" s="202"/>
    </row>
    <row r="37" spans="1:69">
      <c r="A37" s="281" t="str">
        <f t="shared" ref="A37" si="541">IF(OR(AND(K36=0,NOT(ISBLANK(K36))),M36=0,N36=0,AND(P36=P37,NOT(ISBLANK(P36)),NOT(ISBLANK(P37)))),"ERROR","OK")</f>
        <v>OK</v>
      </c>
      <c r="B37" s="202"/>
      <c r="C37" s="284" t="str">
        <f t="shared" ref="C37" ca="1" si="542">IF(SUMSQ($S38:$BP38)&gt;0,"INCLUDED","EXCLUDED")</f>
        <v>INCLUDED</v>
      </c>
      <c r="D37" s="209"/>
      <c r="E37" s="209"/>
      <c r="F37" s="291"/>
      <c r="G37" s="291"/>
      <c r="H37" s="299" t="str">
        <f ca="1">IFERROR(OFFSET('Impacts Database'!$A$1,'Impact Inputs'!B36-1,MATCH("Government/Non-Government",'Impacts Database'!$2:$2,0)-1),"-")</f>
        <v>Government</v>
      </c>
      <c r="I37" s="288"/>
      <c r="J37" s="300"/>
      <c r="K37" s="300"/>
      <c r="L37" s="301"/>
      <c r="M37" s="302"/>
      <c r="N37" s="303"/>
      <c r="O37" s="299" t="s">
        <v>129</v>
      </c>
      <c r="P37" s="6">
        <v>0</v>
      </c>
      <c r="Q37" s="299">
        <f t="shared" ref="Q37" ca="1" si="543">IF(ISTEXT(F36),0,(F36*M36*N36*P37))</f>
        <v>0</v>
      </c>
      <c r="R37" s="310"/>
      <c r="S37" s="299">
        <f t="shared" ref="S37:AX37" ca="1" si="544" xml:space="preserve"> MAX( MIN($L36, S$4) - MAX($J36, S$3), 0) *$Q37</f>
        <v>0</v>
      </c>
      <c r="T37" s="299">
        <f t="shared" ca="1" si="544"/>
        <v>0</v>
      </c>
      <c r="U37" s="299">
        <f t="shared" ca="1" si="544"/>
        <v>0</v>
      </c>
      <c r="V37" s="299">
        <f t="shared" ca="1" si="544"/>
        <v>0</v>
      </c>
      <c r="W37" s="299">
        <f t="shared" ca="1" si="544"/>
        <v>0</v>
      </c>
      <c r="X37" s="299">
        <f t="shared" ca="1" si="544"/>
        <v>0</v>
      </c>
      <c r="Y37" s="299">
        <f t="shared" ca="1" si="544"/>
        <v>0</v>
      </c>
      <c r="Z37" s="299">
        <f t="shared" ca="1" si="544"/>
        <v>0</v>
      </c>
      <c r="AA37" s="299">
        <f t="shared" ca="1" si="544"/>
        <v>0</v>
      </c>
      <c r="AB37" s="299">
        <f t="shared" ca="1" si="544"/>
        <v>0</v>
      </c>
      <c r="AC37" s="299">
        <f t="shared" ca="1" si="544"/>
        <v>0</v>
      </c>
      <c r="AD37" s="299">
        <f t="shared" ca="1" si="544"/>
        <v>0</v>
      </c>
      <c r="AE37" s="299">
        <f t="shared" ca="1" si="544"/>
        <v>0</v>
      </c>
      <c r="AF37" s="299">
        <f t="shared" ca="1" si="544"/>
        <v>0</v>
      </c>
      <c r="AG37" s="299">
        <f t="shared" ca="1" si="544"/>
        <v>0</v>
      </c>
      <c r="AH37" s="299">
        <f t="shared" ca="1" si="544"/>
        <v>0</v>
      </c>
      <c r="AI37" s="299">
        <f t="shared" ca="1" si="544"/>
        <v>0</v>
      </c>
      <c r="AJ37" s="299">
        <f t="shared" ca="1" si="544"/>
        <v>0</v>
      </c>
      <c r="AK37" s="299">
        <f t="shared" ca="1" si="544"/>
        <v>0</v>
      </c>
      <c r="AL37" s="299">
        <f t="shared" ca="1" si="544"/>
        <v>0</v>
      </c>
      <c r="AM37" s="299">
        <f t="shared" ca="1" si="544"/>
        <v>0</v>
      </c>
      <c r="AN37" s="299">
        <f t="shared" ca="1" si="544"/>
        <v>0</v>
      </c>
      <c r="AO37" s="299">
        <f t="shared" ca="1" si="544"/>
        <v>0</v>
      </c>
      <c r="AP37" s="299">
        <f t="shared" ca="1" si="544"/>
        <v>0</v>
      </c>
      <c r="AQ37" s="299">
        <f t="shared" ca="1" si="544"/>
        <v>0</v>
      </c>
      <c r="AR37" s="299">
        <f t="shared" ca="1" si="544"/>
        <v>0</v>
      </c>
      <c r="AS37" s="299">
        <f t="shared" ca="1" si="544"/>
        <v>0</v>
      </c>
      <c r="AT37" s="299">
        <f t="shared" ca="1" si="544"/>
        <v>0</v>
      </c>
      <c r="AU37" s="299">
        <f t="shared" ca="1" si="544"/>
        <v>0</v>
      </c>
      <c r="AV37" s="299">
        <f t="shared" ca="1" si="544"/>
        <v>0</v>
      </c>
      <c r="AW37" s="299">
        <f t="shared" ca="1" si="544"/>
        <v>0</v>
      </c>
      <c r="AX37" s="299">
        <f t="shared" ca="1" si="544"/>
        <v>0</v>
      </c>
      <c r="AY37" s="299">
        <f t="shared" ref="AY37:BP37" ca="1" si="545" xml:space="preserve"> MAX( MIN($L36, AY$4) - MAX($J36, AY$3), 0) *$Q37</f>
        <v>0</v>
      </c>
      <c r="AZ37" s="299">
        <f t="shared" ca="1" si="545"/>
        <v>0</v>
      </c>
      <c r="BA37" s="299">
        <f t="shared" ca="1" si="545"/>
        <v>0</v>
      </c>
      <c r="BB37" s="299">
        <f t="shared" ca="1" si="545"/>
        <v>0</v>
      </c>
      <c r="BC37" s="299">
        <f t="shared" ca="1" si="545"/>
        <v>0</v>
      </c>
      <c r="BD37" s="299">
        <f t="shared" ca="1" si="545"/>
        <v>0</v>
      </c>
      <c r="BE37" s="299">
        <f t="shared" ca="1" si="545"/>
        <v>0</v>
      </c>
      <c r="BF37" s="299">
        <f t="shared" ca="1" si="545"/>
        <v>0</v>
      </c>
      <c r="BG37" s="299">
        <f t="shared" ca="1" si="545"/>
        <v>0</v>
      </c>
      <c r="BH37" s="299">
        <f t="shared" ca="1" si="545"/>
        <v>0</v>
      </c>
      <c r="BI37" s="299">
        <f t="shared" ca="1" si="545"/>
        <v>0</v>
      </c>
      <c r="BJ37" s="299">
        <f t="shared" ca="1" si="545"/>
        <v>0</v>
      </c>
      <c r="BK37" s="299">
        <f t="shared" ca="1" si="545"/>
        <v>0</v>
      </c>
      <c r="BL37" s="299">
        <f t="shared" ca="1" si="545"/>
        <v>0</v>
      </c>
      <c r="BM37" s="299">
        <f t="shared" ca="1" si="545"/>
        <v>0</v>
      </c>
      <c r="BN37" s="299">
        <f t="shared" ca="1" si="545"/>
        <v>0</v>
      </c>
      <c r="BO37" s="299">
        <f t="shared" ca="1" si="545"/>
        <v>0</v>
      </c>
      <c r="BP37" s="299">
        <f t="shared" ca="1" si="545"/>
        <v>0</v>
      </c>
      <c r="BQ37" s="202"/>
    </row>
    <row r="38" spans="1:69">
      <c r="B38" s="202"/>
      <c r="C38" s="283"/>
      <c r="D38" s="209"/>
      <c r="E38" s="209"/>
      <c r="F38" s="291"/>
      <c r="G38" s="291"/>
      <c r="H38" s="299" t="str">
        <f ca="1">IFERROR(OFFSET('Impacts Database'!$A$1,'Impact Inputs'!B36-1,MATCH("Government/Non-Government",'Impacts Database'!$2:$2,0)-1),"-")</f>
        <v>Government</v>
      </c>
      <c r="I38" s="288"/>
      <c r="J38" s="304"/>
      <c r="K38" s="304"/>
      <c r="L38" s="301"/>
      <c r="M38" s="302"/>
      <c r="N38" s="305"/>
      <c r="O38" s="299" t="s">
        <v>130</v>
      </c>
      <c r="P38" s="299">
        <f t="shared" si="14"/>
        <v>-26</v>
      </c>
      <c r="Q38" s="299">
        <f t="shared" ref="Q38" ca="1" si="546">IF(ISTEXT(F36),0,(F36*M36*N36*P38))</f>
        <v>280.12553665789443</v>
      </c>
      <c r="R38" s="310"/>
      <c r="S38" s="299">
        <f t="shared" ref="S38" ca="1" si="547">S37-S36</f>
        <v>280.12553665789443</v>
      </c>
      <c r="T38" s="299">
        <f t="shared" ref="T38" ca="1" si="548">T37-T36</f>
        <v>280.12553665789443</v>
      </c>
      <c r="U38" s="299">
        <f t="shared" ref="U38" ca="1" si="549">U37-U36</f>
        <v>280.12553665789443</v>
      </c>
      <c r="V38" s="299">
        <f t="shared" ref="V38" ca="1" si="550">V37-V36</f>
        <v>0</v>
      </c>
      <c r="W38" s="299">
        <f t="shared" ref="W38" ca="1" si="551">W37-W36</f>
        <v>0</v>
      </c>
      <c r="X38" s="299">
        <f t="shared" ref="X38" ca="1" si="552">X37-X36</f>
        <v>0</v>
      </c>
      <c r="Y38" s="299">
        <f t="shared" ref="Y38" ca="1" si="553">Y37-Y36</f>
        <v>0</v>
      </c>
      <c r="Z38" s="299">
        <f t="shared" ref="Z38" ca="1" si="554">Z37-Z36</f>
        <v>0</v>
      </c>
      <c r="AA38" s="299">
        <f t="shared" ref="AA38" ca="1" si="555">AA37-AA36</f>
        <v>0</v>
      </c>
      <c r="AB38" s="299">
        <f t="shared" ref="AB38" ca="1" si="556">AB37-AB36</f>
        <v>0</v>
      </c>
      <c r="AC38" s="299">
        <f t="shared" ref="AC38" ca="1" si="557">AC37-AC36</f>
        <v>0</v>
      </c>
      <c r="AD38" s="299">
        <f t="shared" ref="AD38" ca="1" si="558">AD37-AD36</f>
        <v>0</v>
      </c>
      <c r="AE38" s="299">
        <f t="shared" ref="AE38" ca="1" si="559">AE37-AE36</f>
        <v>0</v>
      </c>
      <c r="AF38" s="299">
        <f t="shared" ref="AF38" ca="1" si="560">AF37-AF36</f>
        <v>0</v>
      </c>
      <c r="AG38" s="299">
        <f t="shared" ref="AG38" ca="1" si="561">AG37-AG36</f>
        <v>0</v>
      </c>
      <c r="AH38" s="299">
        <f t="shared" ref="AH38" ca="1" si="562">AH37-AH36</f>
        <v>0</v>
      </c>
      <c r="AI38" s="299">
        <f t="shared" ref="AI38" ca="1" si="563">AI37-AI36</f>
        <v>0</v>
      </c>
      <c r="AJ38" s="299">
        <f t="shared" ref="AJ38" ca="1" si="564">AJ37-AJ36</f>
        <v>0</v>
      </c>
      <c r="AK38" s="299">
        <f t="shared" ref="AK38" ca="1" si="565">AK37-AK36</f>
        <v>0</v>
      </c>
      <c r="AL38" s="299">
        <f t="shared" ref="AL38" ca="1" si="566">AL37-AL36</f>
        <v>0</v>
      </c>
      <c r="AM38" s="299">
        <f t="shared" ref="AM38" ca="1" si="567">AM37-AM36</f>
        <v>0</v>
      </c>
      <c r="AN38" s="299">
        <f t="shared" ref="AN38" ca="1" si="568">AN37-AN36</f>
        <v>0</v>
      </c>
      <c r="AO38" s="299">
        <f t="shared" ref="AO38" ca="1" si="569">AO37-AO36</f>
        <v>0</v>
      </c>
      <c r="AP38" s="299">
        <f t="shared" ref="AP38" ca="1" si="570">AP37-AP36</f>
        <v>0</v>
      </c>
      <c r="AQ38" s="299">
        <f t="shared" ref="AQ38" ca="1" si="571">AQ37-AQ36</f>
        <v>0</v>
      </c>
      <c r="AR38" s="299">
        <f t="shared" ref="AR38" ca="1" si="572">AR37-AR36</f>
        <v>0</v>
      </c>
      <c r="AS38" s="299">
        <f t="shared" ref="AS38" ca="1" si="573">AS37-AS36</f>
        <v>0</v>
      </c>
      <c r="AT38" s="299">
        <f t="shared" ref="AT38" ca="1" si="574">AT37-AT36</f>
        <v>0</v>
      </c>
      <c r="AU38" s="299">
        <f t="shared" ref="AU38" ca="1" si="575">AU37-AU36</f>
        <v>0</v>
      </c>
      <c r="AV38" s="299">
        <f t="shared" ref="AV38" ca="1" si="576">AV37-AV36</f>
        <v>0</v>
      </c>
      <c r="AW38" s="299">
        <f t="shared" ref="AW38" ca="1" si="577">AW37-AW36</f>
        <v>0</v>
      </c>
      <c r="AX38" s="299">
        <f t="shared" ref="AX38" ca="1" si="578">AX37-AX36</f>
        <v>0</v>
      </c>
      <c r="AY38" s="299">
        <f t="shared" ref="AY38" ca="1" si="579">AY37-AY36</f>
        <v>0</v>
      </c>
      <c r="AZ38" s="299">
        <f t="shared" ref="AZ38" ca="1" si="580">AZ37-AZ36</f>
        <v>0</v>
      </c>
      <c r="BA38" s="299">
        <f t="shared" ref="BA38" ca="1" si="581">BA37-BA36</f>
        <v>0</v>
      </c>
      <c r="BB38" s="299">
        <f t="shared" ref="BB38" ca="1" si="582">BB37-BB36</f>
        <v>0</v>
      </c>
      <c r="BC38" s="299">
        <f t="shared" ref="BC38" ca="1" si="583">BC37-BC36</f>
        <v>0</v>
      </c>
      <c r="BD38" s="299">
        <f t="shared" ref="BD38" ca="1" si="584">BD37-BD36</f>
        <v>0</v>
      </c>
      <c r="BE38" s="299">
        <f t="shared" ref="BE38" ca="1" si="585">BE37-BE36</f>
        <v>0</v>
      </c>
      <c r="BF38" s="299">
        <f t="shared" ref="BF38" ca="1" si="586">BF37-BF36</f>
        <v>0</v>
      </c>
      <c r="BG38" s="299">
        <f t="shared" ref="BG38" ca="1" si="587">BG37-BG36</f>
        <v>0</v>
      </c>
      <c r="BH38" s="299">
        <f t="shared" ref="BH38" ca="1" si="588">BH37-BH36</f>
        <v>0</v>
      </c>
      <c r="BI38" s="299">
        <f t="shared" ref="BI38" ca="1" si="589">BI37-BI36</f>
        <v>0</v>
      </c>
      <c r="BJ38" s="299">
        <f t="shared" ref="BJ38" ca="1" si="590">BJ37-BJ36</f>
        <v>0</v>
      </c>
      <c r="BK38" s="299">
        <f t="shared" ref="BK38" ca="1" si="591">BK37-BK36</f>
        <v>0</v>
      </c>
      <c r="BL38" s="299">
        <f t="shared" ref="BL38" ca="1" si="592">BL37-BL36</f>
        <v>0</v>
      </c>
      <c r="BM38" s="299">
        <f t="shared" ref="BM38" ca="1" si="593">BM37-BM36</f>
        <v>0</v>
      </c>
      <c r="BN38" s="299">
        <f t="shared" ref="BN38" ca="1" si="594">BN37-BN36</f>
        <v>0</v>
      </c>
      <c r="BO38" s="299">
        <f t="shared" ref="BO38" ca="1" si="595">BO37-BO36</f>
        <v>0</v>
      </c>
      <c r="BP38" s="299">
        <f t="shared" ref="BP38" ca="1" si="596">BP37-BP36</f>
        <v>0</v>
      </c>
      <c r="BQ38" s="202"/>
    </row>
    <row r="39" spans="1:69" ht="15">
      <c r="A39" s="280" t="s">
        <v>169</v>
      </c>
      <c r="B39" s="236">
        <v>79</v>
      </c>
      <c r="C39" s="298" t="str">
        <f ca="1">IFERROR(OFFSET('Impacts Database'!$A$1,'Impact Inputs'!B39-1,MATCH("Description",'Impacts Database'!$2:$2,0)-1),"-")</f>
        <v>Hospice care</v>
      </c>
      <c r="D39" s="299" t="str">
        <f ca="1">IFERROR(OFFSET('Impacts Database'!$A$1,'Impact Inputs'!B39-1,MATCH("Outcome Area",'Impacts Database'!$2:$2,0)-1),"-")</f>
        <v>Health</v>
      </c>
      <c r="E39" s="299" t="str">
        <f ca="1">IFERROR(OFFSET('Impacts Database'!$A$1,'Impact Inputs'!B39-1,MATCH("Sector",'Impacts Database'!$2:$2,0)-1),"-")</f>
        <v>Health</v>
      </c>
      <c r="F39" s="299">
        <f ca="1">IFERROR(OFFSET('Impacts Database'!$A$1,'Impact Inputs'!B39-1,MATCH("Value adjusted to "&amp;'Primary Inputs'!$C$16,'Impacts Database'!$2:$2,0)-1),"-")</f>
        <v>-712.497549745382</v>
      </c>
      <c r="G39" s="299" t="str">
        <f ca="1">IFERROR(OFFSET('Impacts Database'!$A$1,'Impact Inputs'!B39-1,MATCH("Unit",'Impacts Database'!$2:$2,0)-1),"-")</f>
        <v>Per day</v>
      </c>
      <c r="H39" s="299" t="str">
        <f ca="1">IFERROR(OFFSET('Impacts Database'!$A$1,'Impact Inputs'!B39-1,MATCH("Government/Non-Government",'Impacts Database'!$2:$2,0)-1),"-")</f>
        <v>Government</v>
      </c>
      <c r="I39" s="237" t="s">
        <v>730</v>
      </c>
      <c r="J39" s="215">
        <v>0</v>
      </c>
      <c r="K39" s="101">
        <v>3</v>
      </c>
      <c r="L39" s="311">
        <f xml:space="preserve"> J39 + K39</f>
        <v>3</v>
      </c>
      <c r="M39" s="238">
        <v>0.02</v>
      </c>
      <c r="N39" s="238">
        <v>1</v>
      </c>
      <c r="O39" s="299" t="s">
        <v>128</v>
      </c>
      <c r="P39" s="6">
        <v>2</v>
      </c>
      <c r="Q39" s="299">
        <f t="shared" ref="Q39" ca="1" si="597">IF(ISTEXT(F39),0,(F39*M39*N39*P39))</f>
        <v>-28.499901989815282</v>
      </c>
      <c r="R39" s="310"/>
      <c r="S39" s="299">
        <f t="shared" ref="S39:AX39" ca="1" si="598" xml:space="preserve"> MAX( MIN($L39, S$4) - MAX($J39, S$3), 0) *$Q39</f>
        <v>-28.499901989815282</v>
      </c>
      <c r="T39" s="299">
        <f t="shared" ca="1" si="598"/>
        <v>-28.499901989815282</v>
      </c>
      <c r="U39" s="299">
        <f t="shared" ca="1" si="598"/>
        <v>-28.499901989815282</v>
      </c>
      <c r="V39" s="299">
        <f t="shared" ca="1" si="598"/>
        <v>0</v>
      </c>
      <c r="W39" s="299">
        <f t="shared" ca="1" si="598"/>
        <v>0</v>
      </c>
      <c r="X39" s="299">
        <f t="shared" ca="1" si="598"/>
        <v>0</v>
      </c>
      <c r="Y39" s="299">
        <f t="shared" ca="1" si="598"/>
        <v>0</v>
      </c>
      <c r="Z39" s="299">
        <f t="shared" ca="1" si="598"/>
        <v>0</v>
      </c>
      <c r="AA39" s="299">
        <f t="shared" ca="1" si="598"/>
        <v>0</v>
      </c>
      <c r="AB39" s="299">
        <f t="shared" ca="1" si="598"/>
        <v>0</v>
      </c>
      <c r="AC39" s="299">
        <f t="shared" ca="1" si="598"/>
        <v>0</v>
      </c>
      <c r="AD39" s="299">
        <f t="shared" ca="1" si="598"/>
        <v>0</v>
      </c>
      <c r="AE39" s="299">
        <f t="shared" ca="1" si="598"/>
        <v>0</v>
      </c>
      <c r="AF39" s="299">
        <f t="shared" ca="1" si="598"/>
        <v>0</v>
      </c>
      <c r="AG39" s="299">
        <f t="shared" ca="1" si="598"/>
        <v>0</v>
      </c>
      <c r="AH39" s="299">
        <f t="shared" ca="1" si="598"/>
        <v>0</v>
      </c>
      <c r="AI39" s="299">
        <f t="shared" ca="1" si="598"/>
        <v>0</v>
      </c>
      <c r="AJ39" s="299">
        <f t="shared" ca="1" si="598"/>
        <v>0</v>
      </c>
      <c r="AK39" s="299">
        <f t="shared" ca="1" si="598"/>
        <v>0</v>
      </c>
      <c r="AL39" s="299">
        <f t="shared" ca="1" si="598"/>
        <v>0</v>
      </c>
      <c r="AM39" s="299">
        <f t="shared" ca="1" si="598"/>
        <v>0</v>
      </c>
      <c r="AN39" s="299">
        <f t="shared" ca="1" si="598"/>
        <v>0</v>
      </c>
      <c r="AO39" s="299">
        <f t="shared" ca="1" si="598"/>
        <v>0</v>
      </c>
      <c r="AP39" s="299">
        <f t="shared" ca="1" si="598"/>
        <v>0</v>
      </c>
      <c r="AQ39" s="299">
        <f t="shared" ca="1" si="598"/>
        <v>0</v>
      </c>
      <c r="AR39" s="299">
        <f t="shared" ca="1" si="598"/>
        <v>0</v>
      </c>
      <c r="AS39" s="299">
        <f t="shared" ca="1" si="598"/>
        <v>0</v>
      </c>
      <c r="AT39" s="299">
        <f t="shared" ca="1" si="598"/>
        <v>0</v>
      </c>
      <c r="AU39" s="299">
        <f t="shared" ca="1" si="598"/>
        <v>0</v>
      </c>
      <c r="AV39" s="299">
        <f t="shared" ca="1" si="598"/>
        <v>0</v>
      </c>
      <c r="AW39" s="299">
        <f t="shared" ca="1" si="598"/>
        <v>0</v>
      </c>
      <c r="AX39" s="299">
        <f t="shared" ca="1" si="598"/>
        <v>0</v>
      </c>
      <c r="AY39" s="299">
        <f t="shared" ref="AY39:BP39" ca="1" si="599" xml:space="preserve"> MAX( MIN($L39, AY$4) - MAX($J39, AY$3), 0) *$Q39</f>
        <v>0</v>
      </c>
      <c r="AZ39" s="299">
        <f t="shared" ca="1" si="599"/>
        <v>0</v>
      </c>
      <c r="BA39" s="299">
        <f t="shared" ca="1" si="599"/>
        <v>0</v>
      </c>
      <c r="BB39" s="299">
        <f t="shared" ca="1" si="599"/>
        <v>0</v>
      </c>
      <c r="BC39" s="299">
        <f t="shared" ca="1" si="599"/>
        <v>0</v>
      </c>
      <c r="BD39" s="299">
        <f t="shared" ca="1" si="599"/>
        <v>0</v>
      </c>
      <c r="BE39" s="299">
        <f t="shared" ca="1" si="599"/>
        <v>0</v>
      </c>
      <c r="BF39" s="299">
        <f t="shared" ca="1" si="599"/>
        <v>0</v>
      </c>
      <c r="BG39" s="299">
        <f t="shared" ca="1" si="599"/>
        <v>0</v>
      </c>
      <c r="BH39" s="299">
        <f t="shared" ca="1" si="599"/>
        <v>0</v>
      </c>
      <c r="BI39" s="299">
        <f t="shared" ca="1" si="599"/>
        <v>0</v>
      </c>
      <c r="BJ39" s="299">
        <f t="shared" ca="1" si="599"/>
        <v>0</v>
      </c>
      <c r="BK39" s="299">
        <f t="shared" ca="1" si="599"/>
        <v>0</v>
      </c>
      <c r="BL39" s="299">
        <f t="shared" ca="1" si="599"/>
        <v>0</v>
      </c>
      <c r="BM39" s="299">
        <f t="shared" ca="1" si="599"/>
        <v>0</v>
      </c>
      <c r="BN39" s="299">
        <f t="shared" ca="1" si="599"/>
        <v>0</v>
      </c>
      <c r="BO39" s="299">
        <f t="shared" ca="1" si="599"/>
        <v>0</v>
      </c>
      <c r="BP39" s="299">
        <f t="shared" ca="1" si="599"/>
        <v>0</v>
      </c>
      <c r="BQ39" s="202"/>
    </row>
    <row r="40" spans="1:69">
      <c r="A40" s="281" t="str">
        <f t="shared" ref="A40" si="600">IF(OR(AND(K39=0,NOT(ISBLANK(K39))),M39=0,N39=0,AND(P39=P40,NOT(ISBLANK(P39)),NOT(ISBLANK(P40)))),"ERROR","OK")</f>
        <v>OK</v>
      </c>
      <c r="B40" s="202"/>
      <c r="C40" s="284" t="str">
        <f t="shared" ref="C40" ca="1" si="601">IF(SUMSQ($S41:$BP41)&gt;0,"INCLUDED","EXCLUDED")</f>
        <v>INCLUDED</v>
      </c>
      <c r="D40" s="209"/>
      <c r="E40" s="209"/>
      <c r="F40" s="291"/>
      <c r="G40" s="291"/>
      <c r="H40" s="299" t="str">
        <f ca="1">IFERROR(OFFSET('Impacts Database'!$A$1,'Impact Inputs'!B39-1,MATCH("Government/Non-Government",'Impacts Database'!$2:$2,0)-1),"-")</f>
        <v>Government</v>
      </c>
      <c r="I40" s="288"/>
      <c r="J40" s="300"/>
      <c r="K40" s="300"/>
      <c r="L40" s="301"/>
      <c r="M40" s="302"/>
      <c r="N40" s="303"/>
      <c r="O40" s="299" t="s">
        <v>129</v>
      </c>
      <c r="P40" s="6">
        <v>0</v>
      </c>
      <c r="Q40" s="299">
        <f t="shared" ref="Q40" ca="1" si="602">IF(ISTEXT(F39),0,(F39*M39*N39*P40))</f>
        <v>0</v>
      </c>
      <c r="R40" s="310"/>
      <c r="S40" s="299">
        <f t="shared" ref="S40:AX40" ca="1" si="603" xml:space="preserve"> MAX( MIN($L39, S$4) - MAX($J39, S$3), 0) *$Q40</f>
        <v>0</v>
      </c>
      <c r="T40" s="299">
        <f t="shared" ca="1" si="603"/>
        <v>0</v>
      </c>
      <c r="U40" s="299">
        <f t="shared" ca="1" si="603"/>
        <v>0</v>
      </c>
      <c r="V40" s="299">
        <f t="shared" ca="1" si="603"/>
        <v>0</v>
      </c>
      <c r="W40" s="299">
        <f t="shared" ca="1" si="603"/>
        <v>0</v>
      </c>
      <c r="X40" s="299">
        <f t="shared" ca="1" si="603"/>
        <v>0</v>
      </c>
      <c r="Y40" s="299">
        <f t="shared" ca="1" si="603"/>
        <v>0</v>
      </c>
      <c r="Z40" s="299">
        <f t="shared" ca="1" si="603"/>
        <v>0</v>
      </c>
      <c r="AA40" s="299">
        <f t="shared" ca="1" si="603"/>
        <v>0</v>
      </c>
      <c r="AB40" s="299">
        <f t="shared" ca="1" si="603"/>
        <v>0</v>
      </c>
      <c r="AC40" s="299">
        <f t="shared" ca="1" si="603"/>
        <v>0</v>
      </c>
      <c r="AD40" s="299">
        <f t="shared" ca="1" si="603"/>
        <v>0</v>
      </c>
      <c r="AE40" s="299">
        <f t="shared" ca="1" si="603"/>
        <v>0</v>
      </c>
      <c r="AF40" s="299">
        <f t="shared" ca="1" si="603"/>
        <v>0</v>
      </c>
      <c r="AG40" s="299">
        <f t="shared" ca="1" si="603"/>
        <v>0</v>
      </c>
      <c r="AH40" s="299">
        <f t="shared" ca="1" si="603"/>
        <v>0</v>
      </c>
      <c r="AI40" s="299">
        <f t="shared" ca="1" si="603"/>
        <v>0</v>
      </c>
      <c r="AJ40" s="299">
        <f t="shared" ca="1" si="603"/>
        <v>0</v>
      </c>
      <c r="AK40" s="299">
        <f t="shared" ca="1" si="603"/>
        <v>0</v>
      </c>
      <c r="AL40" s="299">
        <f t="shared" ca="1" si="603"/>
        <v>0</v>
      </c>
      <c r="AM40" s="299">
        <f t="shared" ca="1" si="603"/>
        <v>0</v>
      </c>
      <c r="AN40" s="299">
        <f t="shared" ca="1" si="603"/>
        <v>0</v>
      </c>
      <c r="AO40" s="299">
        <f t="shared" ca="1" si="603"/>
        <v>0</v>
      </c>
      <c r="AP40" s="299">
        <f t="shared" ca="1" si="603"/>
        <v>0</v>
      </c>
      <c r="AQ40" s="299">
        <f t="shared" ca="1" si="603"/>
        <v>0</v>
      </c>
      <c r="AR40" s="299">
        <f t="shared" ca="1" si="603"/>
        <v>0</v>
      </c>
      <c r="AS40" s="299">
        <f t="shared" ca="1" si="603"/>
        <v>0</v>
      </c>
      <c r="AT40" s="299">
        <f t="shared" ca="1" si="603"/>
        <v>0</v>
      </c>
      <c r="AU40" s="299">
        <f t="shared" ca="1" si="603"/>
        <v>0</v>
      </c>
      <c r="AV40" s="299">
        <f t="shared" ca="1" si="603"/>
        <v>0</v>
      </c>
      <c r="AW40" s="299">
        <f t="shared" ca="1" si="603"/>
        <v>0</v>
      </c>
      <c r="AX40" s="299">
        <f t="shared" ca="1" si="603"/>
        <v>0</v>
      </c>
      <c r="AY40" s="299">
        <f t="shared" ref="AY40:BP40" ca="1" si="604" xml:space="preserve"> MAX( MIN($L39, AY$4) - MAX($J39, AY$3), 0) *$Q40</f>
        <v>0</v>
      </c>
      <c r="AZ40" s="299">
        <f t="shared" ca="1" si="604"/>
        <v>0</v>
      </c>
      <c r="BA40" s="299">
        <f t="shared" ca="1" si="604"/>
        <v>0</v>
      </c>
      <c r="BB40" s="299">
        <f t="shared" ca="1" si="604"/>
        <v>0</v>
      </c>
      <c r="BC40" s="299">
        <f t="shared" ca="1" si="604"/>
        <v>0</v>
      </c>
      <c r="BD40" s="299">
        <f t="shared" ca="1" si="604"/>
        <v>0</v>
      </c>
      <c r="BE40" s="299">
        <f t="shared" ca="1" si="604"/>
        <v>0</v>
      </c>
      <c r="BF40" s="299">
        <f t="shared" ca="1" si="604"/>
        <v>0</v>
      </c>
      <c r="BG40" s="299">
        <f t="shared" ca="1" si="604"/>
        <v>0</v>
      </c>
      <c r="BH40" s="299">
        <f t="shared" ca="1" si="604"/>
        <v>0</v>
      </c>
      <c r="BI40" s="299">
        <f t="shared" ca="1" si="604"/>
        <v>0</v>
      </c>
      <c r="BJ40" s="299">
        <f t="shared" ca="1" si="604"/>
        <v>0</v>
      </c>
      <c r="BK40" s="299">
        <f t="shared" ca="1" si="604"/>
        <v>0</v>
      </c>
      <c r="BL40" s="299">
        <f t="shared" ca="1" si="604"/>
        <v>0</v>
      </c>
      <c r="BM40" s="299">
        <f t="shared" ca="1" si="604"/>
        <v>0</v>
      </c>
      <c r="BN40" s="299">
        <f t="shared" ca="1" si="604"/>
        <v>0</v>
      </c>
      <c r="BO40" s="299">
        <f t="shared" ca="1" si="604"/>
        <v>0</v>
      </c>
      <c r="BP40" s="299">
        <f t="shared" ca="1" si="604"/>
        <v>0</v>
      </c>
      <c r="BQ40" s="202"/>
    </row>
    <row r="41" spans="1:69">
      <c r="B41" s="202"/>
      <c r="C41" s="283"/>
      <c r="D41" s="209"/>
      <c r="E41" s="209"/>
      <c r="F41" s="291"/>
      <c r="G41" s="291"/>
      <c r="H41" s="299" t="str">
        <f ca="1">IFERROR(OFFSET('Impacts Database'!$A$1,'Impact Inputs'!B39-1,MATCH("Government/Non-Government",'Impacts Database'!$2:$2,0)-1),"-")</f>
        <v>Government</v>
      </c>
      <c r="I41" s="288"/>
      <c r="J41" s="304"/>
      <c r="K41" s="304"/>
      <c r="L41" s="301"/>
      <c r="M41" s="302"/>
      <c r="N41" s="305"/>
      <c r="O41" s="299" t="s">
        <v>130</v>
      </c>
      <c r="P41" s="299">
        <f t="shared" si="14"/>
        <v>-2</v>
      </c>
      <c r="Q41" s="299">
        <f t="shared" ref="Q41" ca="1" si="605">IF(ISTEXT(F39),0,(F39*M39*N39*P41))</f>
        <v>28.499901989815282</v>
      </c>
      <c r="R41" s="310"/>
      <c r="S41" s="299">
        <f t="shared" ref="S41" ca="1" si="606">S40-S39</f>
        <v>28.499901989815282</v>
      </c>
      <c r="T41" s="299">
        <f t="shared" ref="T41" ca="1" si="607">T40-T39</f>
        <v>28.499901989815282</v>
      </c>
      <c r="U41" s="299">
        <f t="shared" ref="U41" ca="1" si="608">U40-U39</f>
        <v>28.499901989815282</v>
      </c>
      <c r="V41" s="299">
        <f t="shared" ref="V41" ca="1" si="609">V40-V39</f>
        <v>0</v>
      </c>
      <c r="W41" s="299">
        <f t="shared" ref="W41" ca="1" si="610">W40-W39</f>
        <v>0</v>
      </c>
      <c r="X41" s="299">
        <f t="shared" ref="X41" ca="1" si="611">X40-X39</f>
        <v>0</v>
      </c>
      <c r="Y41" s="299">
        <f t="shared" ref="Y41" ca="1" si="612">Y40-Y39</f>
        <v>0</v>
      </c>
      <c r="Z41" s="299">
        <f t="shared" ref="Z41" ca="1" si="613">Z40-Z39</f>
        <v>0</v>
      </c>
      <c r="AA41" s="299">
        <f t="shared" ref="AA41" ca="1" si="614">AA40-AA39</f>
        <v>0</v>
      </c>
      <c r="AB41" s="299">
        <f t="shared" ref="AB41" ca="1" si="615">AB40-AB39</f>
        <v>0</v>
      </c>
      <c r="AC41" s="299">
        <f t="shared" ref="AC41" ca="1" si="616">AC40-AC39</f>
        <v>0</v>
      </c>
      <c r="AD41" s="299">
        <f t="shared" ref="AD41" ca="1" si="617">AD40-AD39</f>
        <v>0</v>
      </c>
      <c r="AE41" s="299">
        <f t="shared" ref="AE41" ca="1" si="618">AE40-AE39</f>
        <v>0</v>
      </c>
      <c r="AF41" s="299">
        <f t="shared" ref="AF41" ca="1" si="619">AF40-AF39</f>
        <v>0</v>
      </c>
      <c r="AG41" s="299">
        <f t="shared" ref="AG41" ca="1" si="620">AG40-AG39</f>
        <v>0</v>
      </c>
      <c r="AH41" s="299">
        <f t="shared" ref="AH41" ca="1" si="621">AH40-AH39</f>
        <v>0</v>
      </c>
      <c r="AI41" s="299">
        <f t="shared" ref="AI41" ca="1" si="622">AI40-AI39</f>
        <v>0</v>
      </c>
      <c r="AJ41" s="299">
        <f t="shared" ref="AJ41" ca="1" si="623">AJ40-AJ39</f>
        <v>0</v>
      </c>
      <c r="AK41" s="299">
        <f t="shared" ref="AK41" ca="1" si="624">AK40-AK39</f>
        <v>0</v>
      </c>
      <c r="AL41" s="299">
        <f t="shared" ref="AL41" ca="1" si="625">AL40-AL39</f>
        <v>0</v>
      </c>
      <c r="AM41" s="299">
        <f t="shared" ref="AM41" ca="1" si="626">AM40-AM39</f>
        <v>0</v>
      </c>
      <c r="AN41" s="299">
        <f t="shared" ref="AN41" ca="1" si="627">AN40-AN39</f>
        <v>0</v>
      </c>
      <c r="AO41" s="299">
        <f t="shared" ref="AO41" ca="1" si="628">AO40-AO39</f>
        <v>0</v>
      </c>
      <c r="AP41" s="299">
        <f t="shared" ref="AP41" ca="1" si="629">AP40-AP39</f>
        <v>0</v>
      </c>
      <c r="AQ41" s="299">
        <f t="shared" ref="AQ41" ca="1" si="630">AQ40-AQ39</f>
        <v>0</v>
      </c>
      <c r="AR41" s="299">
        <f t="shared" ref="AR41" ca="1" si="631">AR40-AR39</f>
        <v>0</v>
      </c>
      <c r="AS41" s="299">
        <f t="shared" ref="AS41" ca="1" si="632">AS40-AS39</f>
        <v>0</v>
      </c>
      <c r="AT41" s="299">
        <f t="shared" ref="AT41" ca="1" si="633">AT40-AT39</f>
        <v>0</v>
      </c>
      <c r="AU41" s="299">
        <f t="shared" ref="AU41" ca="1" si="634">AU40-AU39</f>
        <v>0</v>
      </c>
      <c r="AV41" s="299">
        <f t="shared" ref="AV41" ca="1" si="635">AV40-AV39</f>
        <v>0</v>
      </c>
      <c r="AW41" s="299">
        <f t="shared" ref="AW41" ca="1" si="636">AW40-AW39</f>
        <v>0</v>
      </c>
      <c r="AX41" s="299">
        <f t="shared" ref="AX41" ca="1" si="637">AX40-AX39</f>
        <v>0</v>
      </c>
      <c r="AY41" s="299">
        <f t="shared" ref="AY41" ca="1" si="638">AY40-AY39</f>
        <v>0</v>
      </c>
      <c r="AZ41" s="299">
        <f t="shared" ref="AZ41" ca="1" si="639">AZ40-AZ39</f>
        <v>0</v>
      </c>
      <c r="BA41" s="299">
        <f t="shared" ref="BA41" ca="1" si="640">BA40-BA39</f>
        <v>0</v>
      </c>
      <c r="BB41" s="299">
        <f t="shared" ref="BB41" ca="1" si="641">BB40-BB39</f>
        <v>0</v>
      </c>
      <c r="BC41" s="299">
        <f t="shared" ref="BC41" ca="1" si="642">BC40-BC39</f>
        <v>0</v>
      </c>
      <c r="BD41" s="299">
        <f t="shared" ref="BD41" ca="1" si="643">BD40-BD39</f>
        <v>0</v>
      </c>
      <c r="BE41" s="299">
        <f t="shared" ref="BE41" ca="1" si="644">BE40-BE39</f>
        <v>0</v>
      </c>
      <c r="BF41" s="299">
        <f t="shared" ref="BF41" ca="1" si="645">BF40-BF39</f>
        <v>0</v>
      </c>
      <c r="BG41" s="299">
        <f t="shared" ref="BG41" ca="1" si="646">BG40-BG39</f>
        <v>0</v>
      </c>
      <c r="BH41" s="299">
        <f t="shared" ref="BH41" ca="1" si="647">BH40-BH39</f>
        <v>0</v>
      </c>
      <c r="BI41" s="299">
        <f t="shared" ref="BI41" ca="1" si="648">BI40-BI39</f>
        <v>0</v>
      </c>
      <c r="BJ41" s="299">
        <f t="shared" ref="BJ41" ca="1" si="649">BJ40-BJ39</f>
        <v>0</v>
      </c>
      <c r="BK41" s="299">
        <f t="shared" ref="BK41" ca="1" si="650">BK40-BK39</f>
        <v>0</v>
      </c>
      <c r="BL41" s="299">
        <f t="shared" ref="BL41" ca="1" si="651">BL40-BL39</f>
        <v>0</v>
      </c>
      <c r="BM41" s="299">
        <f t="shared" ref="BM41" ca="1" si="652">BM40-BM39</f>
        <v>0</v>
      </c>
      <c r="BN41" s="299">
        <f t="shared" ref="BN41" ca="1" si="653">BN40-BN39</f>
        <v>0</v>
      </c>
      <c r="BO41" s="299">
        <f t="shared" ref="BO41" ca="1" si="654">BO40-BO39</f>
        <v>0</v>
      </c>
      <c r="BP41" s="299">
        <f t="shared" ref="BP41" ca="1" si="655">BP40-BP39</f>
        <v>0</v>
      </c>
      <c r="BQ41" s="202"/>
    </row>
    <row r="42" spans="1:69" ht="15">
      <c r="A42" s="280" t="s">
        <v>170</v>
      </c>
      <c r="B42" s="236">
        <v>3</v>
      </c>
      <c r="C42" s="298" t="str">
        <f ca="1">IFERROR(OFFSET('Impacts Database'!$A$1,'Impact Inputs'!B42-1,MATCH("Description",'Impacts Database'!$2:$2,0)-1),"-")</f>
        <v>Annual rest home costs - Publicly funded</v>
      </c>
      <c r="D42" s="299" t="str">
        <f ca="1">IFERROR(OFFSET('Impacts Database'!$A$1,'Impact Inputs'!B42-1,MATCH("Outcome Area",'Impacts Database'!$2:$2,0)-1),"-")</f>
        <v>Aged Care</v>
      </c>
      <c r="E42" s="299" t="str">
        <f ca="1">IFERROR(OFFSET('Impacts Database'!$A$1,'Impact Inputs'!B42-1,MATCH("Sector",'Impacts Database'!$2:$2,0)-1),"-")</f>
        <v>Health</v>
      </c>
      <c r="F42" s="299">
        <f ca="1">IFERROR(OFFSET('Impacts Database'!$A$1,'Impact Inputs'!B42-1,MATCH("Value adjusted to "&amp;'Primary Inputs'!$C$16,'Impacts Database'!$2:$2,0)-1),"-")</f>
        <v>-50159.827502074899</v>
      </c>
      <c r="G42" s="299" t="str">
        <f ca="1">IFERROR(OFFSET('Impacts Database'!$A$1,'Impact Inputs'!B42-1,MATCH("Unit",'Impacts Database'!$2:$2,0)-1),"-")</f>
        <v>Per year</v>
      </c>
      <c r="H42" s="299" t="str">
        <f ca="1">IFERROR(OFFSET('Impacts Database'!$A$1,'Impact Inputs'!B42-1,MATCH("Government/Non-Government",'Impacts Database'!$2:$2,0)-1),"-")</f>
        <v>Government</v>
      </c>
      <c r="I42" s="237" t="s">
        <v>730</v>
      </c>
      <c r="J42" s="215">
        <v>0</v>
      </c>
      <c r="K42" s="101">
        <v>10</v>
      </c>
      <c r="L42" s="311">
        <f xml:space="preserve"> J42 + K42</f>
        <v>10</v>
      </c>
      <c r="M42" s="238">
        <v>0.01</v>
      </c>
      <c r="N42" s="238">
        <v>1</v>
      </c>
      <c r="O42" s="299" t="s">
        <v>128</v>
      </c>
      <c r="P42" s="6">
        <v>1</v>
      </c>
      <c r="Q42" s="299">
        <f t="shared" ref="Q42" ca="1" si="656">IF(ISTEXT(F42),0,(F42*M42*N42*P42))</f>
        <v>-501.59827502074899</v>
      </c>
      <c r="R42" s="310"/>
      <c r="S42" s="299">
        <f t="shared" ref="S42:AX42" ca="1" si="657" xml:space="preserve"> MAX( MIN($L42, S$4) - MAX($J42, S$3), 0) *$Q42</f>
        <v>-501.59827502074899</v>
      </c>
      <c r="T42" s="299">
        <f t="shared" ca="1" si="657"/>
        <v>-501.59827502074899</v>
      </c>
      <c r="U42" s="299">
        <f t="shared" ca="1" si="657"/>
        <v>-501.59827502074899</v>
      </c>
      <c r="V42" s="299">
        <f t="shared" ca="1" si="657"/>
        <v>-501.59827502074899</v>
      </c>
      <c r="W42" s="299">
        <f t="shared" ca="1" si="657"/>
        <v>-501.59827502074899</v>
      </c>
      <c r="X42" s="299">
        <f t="shared" ca="1" si="657"/>
        <v>-501.59827502074899</v>
      </c>
      <c r="Y42" s="299">
        <f t="shared" ca="1" si="657"/>
        <v>-501.59827502074899</v>
      </c>
      <c r="Z42" s="299">
        <f t="shared" ca="1" si="657"/>
        <v>-501.59827502074899</v>
      </c>
      <c r="AA42" s="299">
        <f t="shared" ca="1" si="657"/>
        <v>-501.59827502074899</v>
      </c>
      <c r="AB42" s="299">
        <f t="shared" ca="1" si="657"/>
        <v>-501.59827502074899</v>
      </c>
      <c r="AC42" s="299">
        <f t="shared" ca="1" si="657"/>
        <v>0</v>
      </c>
      <c r="AD42" s="299">
        <f t="shared" ca="1" si="657"/>
        <v>0</v>
      </c>
      <c r="AE42" s="299">
        <f t="shared" ca="1" si="657"/>
        <v>0</v>
      </c>
      <c r="AF42" s="299">
        <f t="shared" ca="1" si="657"/>
        <v>0</v>
      </c>
      <c r="AG42" s="299">
        <f t="shared" ca="1" si="657"/>
        <v>0</v>
      </c>
      <c r="AH42" s="299">
        <f t="shared" ca="1" si="657"/>
        <v>0</v>
      </c>
      <c r="AI42" s="299">
        <f t="shared" ca="1" si="657"/>
        <v>0</v>
      </c>
      <c r="AJ42" s="299">
        <f t="shared" ca="1" si="657"/>
        <v>0</v>
      </c>
      <c r="AK42" s="299">
        <f t="shared" ca="1" si="657"/>
        <v>0</v>
      </c>
      <c r="AL42" s="299">
        <f t="shared" ca="1" si="657"/>
        <v>0</v>
      </c>
      <c r="AM42" s="299">
        <f t="shared" ca="1" si="657"/>
        <v>0</v>
      </c>
      <c r="AN42" s="299">
        <f t="shared" ca="1" si="657"/>
        <v>0</v>
      </c>
      <c r="AO42" s="299">
        <f t="shared" ca="1" si="657"/>
        <v>0</v>
      </c>
      <c r="AP42" s="299">
        <f t="shared" ca="1" si="657"/>
        <v>0</v>
      </c>
      <c r="AQ42" s="299">
        <f t="shared" ca="1" si="657"/>
        <v>0</v>
      </c>
      <c r="AR42" s="299">
        <f t="shared" ca="1" si="657"/>
        <v>0</v>
      </c>
      <c r="AS42" s="299">
        <f t="shared" ca="1" si="657"/>
        <v>0</v>
      </c>
      <c r="AT42" s="299">
        <f t="shared" ca="1" si="657"/>
        <v>0</v>
      </c>
      <c r="AU42" s="299">
        <f t="shared" ca="1" si="657"/>
        <v>0</v>
      </c>
      <c r="AV42" s="299">
        <f t="shared" ca="1" si="657"/>
        <v>0</v>
      </c>
      <c r="AW42" s="299">
        <f t="shared" ca="1" si="657"/>
        <v>0</v>
      </c>
      <c r="AX42" s="299">
        <f t="shared" ca="1" si="657"/>
        <v>0</v>
      </c>
      <c r="AY42" s="299">
        <f t="shared" ref="AY42:BP42" ca="1" si="658" xml:space="preserve"> MAX( MIN($L42, AY$4) - MAX($J42, AY$3), 0) *$Q42</f>
        <v>0</v>
      </c>
      <c r="AZ42" s="299">
        <f t="shared" ca="1" si="658"/>
        <v>0</v>
      </c>
      <c r="BA42" s="299">
        <f t="shared" ca="1" si="658"/>
        <v>0</v>
      </c>
      <c r="BB42" s="299">
        <f t="shared" ca="1" si="658"/>
        <v>0</v>
      </c>
      <c r="BC42" s="299">
        <f t="shared" ca="1" si="658"/>
        <v>0</v>
      </c>
      <c r="BD42" s="299">
        <f t="shared" ca="1" si="658"/>
        <v>0</v>
      </c>
      <c r="BE42" s="299">
        <f t="shared" ca="1" si="658"/>
        <v>0</v>
      </c>
      <c r="BF42" s="299">
        <f t="shared" ca="1" si="658"/>
        <v>0</v>
      </c>
      <c r="BG42" s="299">
        <f t="shared" ca="1" si="658"/>
        <v>0</v>
      </c>
      <c r="BH42" s="299">
        <f t="shared" ca="1" si="658"/>
        <v>0</v>
      </c>
      <c r="BI42" s="299">
        <f t="shared" ca="1" si="658"/>
        <v>0</v>
      </c>
      <c r="BJ42" s="299">
        <f t="shared" ca="1" si="658"/>
        <v>0</v>
      </c>
      <c r="BK42" s="299">
        <f t="shared" ca="1" si="658"/>
        <v>0</v>
      </c>
      <c r="BL42" s="299">
        <f t="shared" ca="1" si="658"/>
        <v>0</v>
      </c>
      <c r="BM42" s="299">
        <f t="shared" ca="1" si="658"/>
        <v>0</v>
      </c>
      <c r="BN42" s="299">
        <f t="shared" ca="1" si="658"/>
        <v>0</v>
      </c>
      <c r="BO42" s="299">
        <f t="shared" ca="1" si="658"/>
        <v>0</v>
      </c>
      <c r="BP42" s="299">
        <f t="shared" ca="1" si="658"/>
        <v>0</v>
      </c>
      <c r="BQ42" s="202"/>
    </row>
    <row r="43" spans="1:69">
      <c r="A43" s="281" t="str">
        <f t="shared" ref="A43" si="659">IF(OR(AND(K42=0,NOT(ISBLANK(K42))),M42=0,N42=0,AND(P42=P43,NOT(ISBLANK(P42)),NOT(ISBLANK(P43)))),"ERROR","OK")</f>
        <v>OK</v>
      </c>
      <c r="B43" s="202"/>
      <c r="C43" s="284" t="str">
        <f t="shared" ref="C43" ca="1" si="660">IF(SUMSQ($S44:$BP44)&gt;0,"INCLUDED","EXCLUDED")</f>
        <v>INCLUDED</v>
      </c>
      <c r="D43" s="209"/>
      <c r="E43" s="209"/>
      <c r="F43" s="291"/>
      <c r="G43" s="291"/>
      <c r="H43" s="299" t="str">
        <f ca="1">IFERROR(OFFSET('Impacts Database'!$A$1,'Impact Inputs'!B42-1,MATCH("Government/Non-Government",'Impacts Database'!$2:$2,0)-1),"-")</f>
        <v>Government</v>
      </c>
      <c r="I43" s="288"/>
      <c r="J43" s="300"/>
      <c r="K43" s="300"/>
      <c r="L43" s="301"/>
      <c r="M43" s="302"/>
      <c r="N43" s="303"/>
      <c r="O43" s="299" t="s">
        <v>129</v>
      </c>
      <c r="P43" s="6">
        <v>0.5</v>
      </c>
      <c r="Q43" s="299">
        <f t="shared" ref="Q43" ca="1" si="661">IF(ISTEXT(F42),0,(F42*M42*N42*P43))</f>
        <v>-250.79913751037449</v>
      </c>
      <c r="R43" s="310"/>
      <c r="S43" s="299">
        <f t="shared" ref="S43:AX43" ca="1" si="662" xml:space="preserve"> MAX( MIN($L42, S$4) - MAX($J42, S$3), 0) *$Q43</f>
        <v>-250.79913751037449</v>
      </c>
      <c r="T43" s="299">
        <f t="shared" ca="1" si="662"/>
        <v>-250.79913751037449</v>
      </c>
      <c r="U43" s="299">
        <f t="shared" ca="1" si="662"/>
        <v>-250.79913751037449</v>
      </c>
      <c r="V43" s="299">
        <f t="shared" ca="1" si="662"/>
        <v>-250.79913751037449</v>
      </c>
      <c r="W43" s="299">
        <f t="shared" ca="1" si="662"/>
        <v>-250.79913751037449</v>
      </c>
      <c r="X43" s="299">
        <f t="shared" ca="1" si="662"/>
        <v>-250.79913751037449</v>
      </c>
      <c r="Y43" s="299">
        <f t="shared" ca="1" si="662"/>
        <v>-250.79913751037449</v>
      </c>
      <c r="Z43" s="299">
        <f t="shared" ca="1" si="662"/>
        <v>-250.79913751037449</v>
      </c>
      <c r="AA43" s="299">
        <f t="shared" ca="1" si="662"/>
        <v>-250.79913751037449</v>
      </c>
      <c r="AB43" s="299">
        <f t="shared" ca="1" si="662"/>
        <v>-250.79913751037449</v>
      </c>
      <c r="AC43" s="299">
        <f t="shared" ca="1" si="662"/>
        <v>0</v>
      </c>
      <c r="AD43" s="299">
        <f t="shared" ca="1" si="662"/>
        <v>0</v>
      </c>
      <c r="AE43" s="299">
        <f t="shared" ca="1" si="662"/>
        <v>0</v>
      </c>
      <c r="AF43" s="299">
        <f t="shared" ca="1" si="662"/>
        <v>0</v>
      </c>
      <c r="AG43" s="299">
        <f t="shared" ca="1" si="662"/>
        <v>0</v>
      </c>
      <c r="AH43" s="299">
        <f t="shared" ca="1" si="662"/>
        <v>0</v>
      </c>
      <c r="AI43" s="299">
        <f t="shared" ca="1" si="662"/>
        <v>0</v>
      </c>
      <c r="AJ43" s="299">
        <f t="shared" ca="1" si="662"/>
        <v>0</v>
      </c>
      <c r="AK43" s="299">
        <f t="shared" ca="1" si="662"/>
        <v>0</v>
      </c>
      <c r="AL43" s="299">
        <f t="shared" ca="1" si="662"/>
        <v>0</v>
      </c>
      <c r="AM43" s="299">
        <f t="shared" ca="1" si="662"/>
        <v>0</v>
      </c>
      <c r="AN43" s="299">
        <f t="shared" ca="1" si="662"/>
        <v>0</v>
      </c>
      <c r="AO43" s="299">
        <f t="shared" ca="1" si="662"/>
        <v>0</v>
      </c>
      <c r="AP43" s="299">
        <f t="shared" ca="1" si="662"/>
        <v>0</v>
      </c>
      <c r="AQ43" s="299">
        <f t="shared" ca="1" si="662"/>
        <v>0</v>
      </c>
      <c r="AR43" s="299">
        <f t="shared" ca="1" si="662"/>
        <v>0</v>
      </c>
      <c r="AS43" s="299">
        <f t="shared" ca="1" si="662"/>
        <v>0</v>
      </c>
      <c r="AT43" s="299">
        <f t="shared" ca="1" si="662"/>
        <v>0</v>
      </c>
      <c r="AU43" s="299">
        <f t="shared" ca="1" si="662"/>
        <v>0</v>
      </c>
      <c r="AV43" s="299">
        <f t="shared" ca="1" si="662"/>
        <v>0</v>
      </c>
      <c r="AW43" s="299">
        <f t="shared" ca="1" si="662"/>
        <v>0</v>
      </c>
      <c r="AX43" s="299">
        <f t="shared" ca="1" si="662"/>
        <v>0</v>
      </c>
      <c r="AY43" s="299">
        <f t="shared" ref="AY43:BP43" ca="1" si="663" xml:space="preserve"> MAX( MIN($L42, AY$4) - MAX($J42, AY$3), 0) *$Q43</f>
        <v>0</v>
      </c>
      <c r="AZ43" s="299">
        <f t="shared" ca="1" si="663"/>
        <v>0</v>
      </c>
      <c r="BA43" s="299">
        <f t="shared" ca="1" si="663"/>
        <v>0</v>
      </c>
      <c r="BB43" s="299">
        <f t="shared" ca="1" si="663"/>
        <v>0</v>
      </c>
      <c r="BC43" s="299">
        <f t="shared" ca="1" si="663"/>
        <v>0</v>
      </c>
      <c r="BD43" s="299">
        <f t="shared" ca="1" si="663"/>
        <v>0</v>
      </c>
      <c r="BE43" s="299">
        <f t="shared" ca="1" si="663"/>
        <v>0</v>
      </c>
      <c r="BF43" s="299">
        <f t="shared" ca="1" si="663"/>
        <v>0</v>
      </c>
      <c r="BG43" s="299">
        <f t="shared" ca="1" si="663"/>
        <v>0</v>
      </c>
      <c r="BH43" s="299">
        <f t="shared" ca="1" si="663"/>
        <v>0</v>
      </c>
      <c r="BI43" s="299">
        <f t="shared" ca="1" si="663"/>
        <v>0</v>
      </c>
      <c r="BJ43" s="299">
        <f t="shared" ca="1" si="663"/>
        <v>0</v>
      </c>
      <c r="BK43" s="299">
        <f t="shared" ca="1" si="663"/>
        <v>0</v>
      </c>
      <c r="BL43" s="299">
        <f t="shared" ca="1" si="663"/>
        <v>0</v>
      </c>
      <c r="BM43" s="299">
        <f t="shared" ca="1" si="663"/>
        <v>0</v>
      </c>
      <c r="BN43" s="299">
        <f t="shared" ca="1" si="663"/>
        <v>0</v>
      </c>
      <c r="BO43" s="299">
        <f t="shared" ca="1" si="663"/>
        <v>0</v>
      </c>
      <c r="BP43" s="299">
        <f t="shared" ca="1" si="663"/>
        <v>0</v>
      </c>
      <c r="BQ43" s="202"/>
    </row>
    <row r="44" spans="1:69">
      <c r="B44" s="202"/>
      <c r="C44" s="283"/>
      <c r="D44" s="209"/>
      <c r="E44" s="209"/>
      <c r="F44" s="291"/>
      <c r="G44" s="291"/>
      <c r="H44" s="299" t="str">
        <f ca="1">IFERROR(OFFSET('Impacts Database'!$A$1,'Impact Inputs'!B42-1,MATCH("Government/Non-Government",'Impacts Database'!$2:$2,0)-1),"-")</f>
        <v>Government</v>
      </c>
      <c r="I44" s="288"/>
      <c r="J44" s="304"/>
      <c r="K44" s="304"/>
      <c r="L44" s="301"/>
      <c r="M44" s="302"/>
      <c r="N44" s="305"/>
      <c r="O44" s="299" t="s">
        <v>130</v>
      </c>
      <c r="P44" s="299">
        <f t="shared" si="14"/>
        <v>-0.5</v>
      </c>
      <c r="Q44" s="299">
        <f t="shared" ref="Q44" ca="1" si="664">IF(ISTEXT(F42),0,(F42*M42*N42*P44))</f>
        <v>250.79913751037449</v>
      </c>
      <c r="R44" s="310"/>
      <c r="S44" s="299">
        <f t="shared" ref="S44" ca="1" si="665">S43-S42</f>
        <v>250.79913751037449</v>
      </c>
      <c r="T44" s="299">
        <f t="shared" ref="T44" ca="1" si="666">T43-T42</f>
        <v>250.79913751037449</v>
      </c>
      <c r="U44" s="299">
        <f t="shared" ref="U44" ca="1" si="667">U43-U42</f>
        <v>250.79913751037449</v>
      </c>
      <c r="V44" s="299">
        <f t="shared" ref="V44" ca="1" si="668">V43-V42</f>
        <v>250.79913751037449</v>
      </c>
      <c r="W44" s="299">
        <f t="shared" ref="W44" ca="1" si="669">W43-W42</f>
        <v>250.79913751037449</v>
      </c>
      <c r="X44" s="299">
        <f t="shared" ref="X44" ca="1" si="670">X43-X42</f>
        <v>250.79913751037449</v>
      </c>
      <c r="Y44" s="299">
        <f t="shared" ref="Y44" ca="1" si="671">Y43-Y42</f>
        <v>250.79913751037449</v>
      </c>
      <c r="Z44" s="299">
        <f t="shared" ref="Z44" ca="1" si="672">Z43-Z42</f>
        <v>250.79913751037449</v>
      </c>
      <c r="AA44" s="299">
        <f t="shared" ref="AA44" ca="1" si="673">AA43-AA42</f>
        <v>250.79913751037449</v>
      </c>
      <c r="AB44" s="299">
        <f t="shared" ref="AB44" ca="1" si="674">AB43-AB42</f>
        <v>250.79913751037449</v>
      </c>
      <c r="AC44" s="299">
        <f t="shared" ref="AC44" ca="1" si="675">AC43-AC42</f>
        <v>0</v>
      </c>
      <c r="AD44" s="299">
        <f t="shared" ref="AD44" ca="1" si="676">AD43-AD42</f>
        <v>0</v>
      </c>
      <c r="AE44" s="299">
        <f t="shared" ref="AE44" ca="1" si="677">AE43-AE42</f>
        <v>0</v>
      </c>
      <c r="AF44" s="299">
        <f t="shared" ref="AF44" ca="1" si="678">AF43-AF42</f>
        <v>0</v>
      </c>
      <c r="AG44" s="299">
        <f t="shared" ref="AG44" ca="1" si="679">AG43-AG42</f>
        <v>0</v>
      </c>
      <c r="AH44" s="299">
        <f t="shared" ref="AH44" ca="1" si="680">AH43-AH42</f>
        <v>0</v>
      </c>
      <c r="AI44" s="299">
        <f t="shared" ref="AI44" ca="1" si="681">AI43-AI42</f>
        <v>0</v>
      </c>
      <c r="AJ44" s="299">
        <f t="shared" ref="AJ44" ca="1" si="682">AJ43-AJ42</f>
        <v>0</v>
      </c>
      <c r="AK44" s="299">
        <f t="shared" ref="AK44" ca="1" si="683">AK43-AK42</f>
        <v>0</v>
      </c>
      <c r="AL44" s="299">
        <f t="shared" ref="AL44" ca="1" si="684">AL43-AL42</f>
        <v>0</v>
      </c>
      <c r="AM44" s="299">
        <f t="shared" ref="AM44" ca="1" si="685">AM43-AM42</f>
        <v>0</v>
      </c>
      <c r="AN44" s="299">
        <f t="shared" ref="AN44" ca="1" si="686">AN43-AN42</f>
        <v>0</v>
      </c>
      <c r="AO44" s="299">
        <f t="shared" ref="AO44" ca="1" si="687">AO43-AO42</f>
        <v>0</v>
      </c>
      <c r="AP44" s="299">
        <f t="shared" ref="AP44" ca="1" si="688">AP43-AP42</f>
        <v>0</v>
      </c>
      <c r="AQ44" s="299">
        <f t="shared" ref="AQ44" ca="1" si="689">AQ43-AQ42</f>
        <v>0</v>
      </c>
      <c r="AR44" s="299">
        <f t="shared" ref="AR44" ca="1" si="690">AR43-AR42</f>
        <v>0</v>
      </c>
      <c r="AS44" s="299">
        <f t="shared" ref="AS44" ca="1" si="691">AS43-AS42</f>
        <v>0</v>
      </c>
      <c r="AT44" s="299">
        <f t="shared" ref="AT44" ca="1" si="692">AT43-AT42</f>
        <v>0</v>
      </c>
      <c r="AU44" s="299">
        <f t="shared" ref="AU44" ca="1" si="693">AU43-AU42</f>
        <v>0</v>
      </c>
      <c r="AV44" s="299">
        <f t="shared" ref="AV44" ca="1" si="694">AV43-AV42</f>
        <v>0</v>
      </c>
      <c r="AW44" s="299">
        <f t="shared" ref="AW44" ca="1" si="695">AW43-AW42</f>
        <v>0</v>
      </c>
      <c r="AX44" s="299">
        <f t="shared" ref="AX44" ca="1" si="696">AX43-AX42</f>
        <v>0</v>
      </c>
      <c r="AY44" s="299">
        <f t="shared" ref="AY44" ca="1" si="697">AY43-AY42</f>
        <v>0</v>
      </c>
      <c r="AZ44" s="299">
        <f t="shared" ref="AZ44" ca="1" si="698">AZ43-AZ42</f>
        <v>0</v>
      </c>
      <c r="BA44" s="299">
        <f t="shared" ref="BA44" ca="1" si="699">BA43-BA42</f>
        <v>0</v>
      </c>
      <c r="BB44" s="299">
        <f t="shared" ref="BB44" ca="1" si="700">BB43-BB42</f>
        <v>0</v>
      </c>
      <c r="BC44" s="299">
        <f t="shared" ref="BC44" ca="1" si="701">BC43-BC42</f>
        <v>0</v>
      </c>
      <c r="BD44" s="299">
        <f t="shared" ref="BD44" ca="1" si="702">BD43-BD42</f>
        <v>0</v>
      </c>
      <c r="BE44" s="299">
        <f t="shared" ref="BE44" ca="1" si="703">BE43-BE42</f>
        <v>0</v>
      </c>
      <c r="BF44" s="299">
        <f t="shared" ref="BF44" ca="1" si="704">BF43-BF42</f>
        <v>0</v>
      </c>
      <c r="BG44" s="299">
        <f t="shared" ref="BG44" ca="1" si="705">BG43-BG42</f>
        <v>0</v>
      </c>
      <c r="BH44" s="299">
        <f t="shared" ref="BH44" ca="1" si="706">BH43-BH42</f>
        <v>0</v>
      </c>
      <c r="BI44" s="299">
        <f t="shared" ref="BI44" ca="1" si="707">BI43-BI42</f>
        <v>0</v>
      </c>
      <c r="BJ44" s="299">
        <f t="shared" ref="BJ44" ca="1" si="708">BJ43-BJ42</f>
        <v>0</v>
      </c>
      <c r="BK44" s="299">
        <f t="shared" ref="BK44" ca="1" si="709">BK43-BK42</f>
        <v>0</v>
      </c>
      <c r="BL44" s="299">
        <f t="shared" ref="BL44" ca="1" si="710">BL43-BL42</f>
        <v>0</v>
      </c>
      <c r="BM44" s="299">
        <f t="shared" ref="BM44" ca="1" si="711">BM43-BM42</f>
        <v>0</v>
      </c>
      <c r="BN44" s="299">
        <f t="shared" ref="BN44" ca="1" si="712">BN43-BN42</f>
        <v>0</v>
      </c>
      <c r="BO44" s="299">
        <f t="shared" ref="BO44" ca="1" si="713">BO43-BO42</f>
        <v>0</v>
      </c>
      <c r="BP44" s="299">
        <f t="shared" ref="BP44" ca="1" si="714">BP43-BP42</f>
        <v>0</v>
      </c>
      <c r="BQ44" s="202"/>
    </row>
    <row r="45" spans="1:69" ht="15">
      <c r="A45" s="280" t="s">
        <v>171</v>
      </c>
      <c r="B45" s="236"/>
      <c r="C45" s="298" t="str">
        <f ca="1">IFERROR(OFFSET('Impacts Database'!$A$1,'Impact Inputs'!B45-1,MATCH("Description",'Impacts Database'!$2:$2,0)-1),"-")</f>
        <v>-</v>
      </c>
      <c r="D45" s="299" t="str">
        <f ca="1">IFERROR(OFFSET('Impacts Database'!$A$1,'Impact Inputs'!B45-1,MATCH("Outcome Area",'Impacts Database'!$2:$2,0)-1),"-")</f>
        <v>-</v>
      </c>
      <c r="E45" s="299" t="str">
        <f ca="1">IFERROR(OFFSET('Impacts Database'!$A$1,'Impact Inputs'!B45-1,MATCH("Sector",'Impacts Database'!$2:$2,0)-1),"-")</f>
        <v>-</v>
      </c>
      <c r="F45" s="299" t="str">
        <f ca="1">IFERROR(OFFSET('Impacts Database'!$A$1,'Impact Inputs'!B45-1,MATCH("Value adjusted to "&amp;'Primary Inputs'!$C$16,'Impacts Database'!$2:$2,0)-1),"-")</f>
        <v>-</v>
      </c>
      <c r="G45" s="299" t="str">
        <f ca="1">IFERROR(OFFSET('Impacts Database'!$A$1,'Impact Inputs'!B45-1,MATCH("Unit",'Impacts Database'!$2:$2,0)-1),"-")</f>
        <v>-</v>
      </c>
      <c r="H45" s="299" t="str">
        <f ca="1">IFERROR(OFFSET('Impacts Database'!$A$1,'Impact Inputs'!B45-1,MATCH("Government/Non-Government",'Impacts Database'!$2:$2,0)-1),"-")</f>
        <v>-</v>
      </c>
      <c r="I45" s="237" t="s">
        <v>730</v>
      </c>
      <c r="J45" s="215"/>
      <c r="K45" s="101"/>
      <c r="L45" s="311">
        <f xml:space="preserve"> J45 + K45</f>
        <v>0</v>
      </c>
      <c r="M45" s="238">
        <v>1</v>
      </c>
      <c r="N45" s="238">
        <v>1</v>
      </c>
      <c r="O45" s="299" t="s">
        <v>128</v>
      </c>
      <c r="P45" s="6"/>
      <c r="Q45" s="299">
        <f t="shared" ref="Q45" ca="1" si="715">IF(ISTEXT(F45),0,(F45*M45*N45*P45))</f>
        <v>0</v>
      </c>
      <c r="R45" s="310"/>
      <c r="S45" s="299">
        <f t="shared" ref="S45:AX45" ca="1" si="716" xml:space="preserve"> MAX( MIN($L45, S$4) - MAX($J45, S$3), 0) *$Q45</f>
        <v>0</v>
      </c>
      <c r="T45" s="299">
        <f t="shared" ca="1" si="716"/>
        <v>0</v>
      </c>
      <c r="U45" s="299">
        <f t="shared" ca="1" si="716"/>
        <v>0</v>
      </c>
      <c r="V45" s="299">
        <f t="shared" ca="1" si="716"/>
        <v>0</v>
      </c>
      <c r="W45" s="299">
        <f t="shared" ca="1" si="716"/>
        <v>0</v>
      </c>
      <c r="X45" s="299">
        <f t="shared" ca="1" si="716"/>
        <v>0</v>
      </c>
      <c r="Y45" s="299">
        <f t="shared" ca="1" si="716"/>
        <v>0</v>
      </c>
      <c r="Z45" s="299">
        <f t="shared" ca="1" si="716"/>
        <v>0</v>
      </c>
      <c r="AA45" s="299">
        <f t="shared" ca="1" si="716"/>
        <v>0</v>
      </c>
      <c r="AB45" s="299">
        <f t="shared" ca="1" si="716"/>
        <v>0</v>
      </c>
      <c r="AC45" s="299">
        <f t="shared" ca="1" si="716"/>
        <v>0</v>
      </c>
      <c r="AD45" s="299">
        <f t="shared" ca="1" si="716"/>
        <v>0</v>
      </c>
      <c r="AE45" s="299">
        <f t="shared" ca="1" si="716"/>
        <v>0</v>
      </c>
      <c r="AF45" s="299">
        <f t="shared" ca="1" si="716"/>
        <v>0</v>
      </c>
      <c r="AG45" s="299">
        <f t="shared" ca="1" si="716"/>
        <v>0</v>
      </c>
      <c r="AH45" s="299">
        <f t="shared" ca="1" si="716"/>
        <v>0</v>
      </c>
      <c r="AI45" s="299">
        <f t="shared" ca="1" si="716"/>
        <v>0</v>
      </c>
      <c r="AJ45" s="299">
        <f t="shared" ca="1" si="716"/>
        <v>0</v>
      </c>
      <c r="AK45" s="299">
        <f t="shared" ca="1" si="716"/>
        <v>0</v>
      </c>
      <c r="AL45" s="299">
        <f t="shared" ca="1" si="716"/>
        <v>0</v>
      </c>
      <c r="AM45" s="299">
        <f t="shared" ca="1" si="716"/>
        <v>0</v>
      </c>
      <c r="AN45" s="299">
        <f t="shared" ca="1" si="716"/>
        <v>0</v>
      </c>
      <c r="AO45" s="299">
        <f t="shared" ca="1" si="716"/>
        <v>0</v>
      </c>
      <c r="AP45" s="299">
        <f t="shared" ca="1" si="716"/>
        <v>0</v>
      </c>
      <c r="AQ45" s="299">
        <f t="shared" ca="1" si="716"/>
        <v>0</v>
      </c>
      <c r="AR45" s="299">
        <f t="shared" ca="1" si="716"/>
        <v>0</v>
      </c>
      <c r="AS45" s="299">
        <f t="shared" ca="1" si="716"/>
        <v>0</v>
      </c>
      <c r="AT45" s="299">
        <f t="shared" ca="1" si="716"/>
        <v>0</v>
      </c>
      <c r="AU45" s="299">
        <f t="shared" ca="1" si="716"/>
        <v>0</v>
      </c>
      <c r="AV45" s="299">
        <f t="shared" ca="1" si="716"/>
        <v>0</v>
      </c>
      <c r="AW45" s="299">
        <f t="shared" ca="1" si="716"/>
        <v>0</v>
      </c>
      <c r="AX45" s="299">
        <f t="shared" ca="1" si="716"/>
        <v>0</v>
      </c>
      <c r="AY45" s="299">
        <f t="shared" ref="AY45:BP45" ca="1" si="717" xml:space="preserve"> MAX( MIN($L45, AY$4) - MAX($J45, AY$3), 0) *$Q45</f>
        <v>0</v>
      </c>
      <c r="AZ45" s="299">
        <f t="shared" ca="1" si="717"/>
        <v>0</v>
      </c>
      <c r="BA45" s="299">
        <f t="shared" ca="1" si="717"/>
        <v>0</v>
      </c>
      <c r="BB45" s="299">
        <f t="shared" ca="1" si="717"/>
        <v>0</v>
      </c>
      <c r="BC45" s="299">
        <f t="shared" ca="1" si="717"/>
        <v>0</v>
      </c>
      <c r="BD45" s="299">
        <f t="shared" ca="1" si="717"/>
        <v>0</v>
      </c>
      <c r="BE45" s="299">
        <f t="shared" ca="1" si="717"/>
        <v>0</v>
      </c>
      <c r="BF45" s="299">
        <f t="shared" ca="1" si="717"/>
        <v>0</v>
      </c>
      <c r="BG45" s="299">
        <f t="shared" ca="1" si="717"/>
        <v>0</v>
      </c>
      <c r="BH45" s="299">
        <f t="shared" ca="1" si="717"/>
        <v>0</v>
      </c>
      <c r="BI45" s="299">
        <f t="shared" ca="1" si="717"/>
        <v>0</v>
      </c>
      <c r="BJ45" s="299">
        <f t="shared" ca="1" si="717"/>
        <v>0</v>
      </c>
      <c r="BK45" s="299">
        <f t="shared" ca="1" si="717"/>
        <v>0</v>
      </c>
      <c r="BL45" s="299">
        <f t="shared" ca="1" si="717"/>
        <v>0</v>
      </c>
      <c r="BM45" s="299">
        <f t="shared" ca="1" si="717"/>
        <v>0</v>
      </c>
      <c r="BN45" s="299">
        <f t="shared" ca="1" si="717"/>
        <v>0</v>
      </c>
      <c r="BO45" s="299">
        <f t="shared" ca="1" si="717"/>
        <v>0</v>
      </c>
      <c r="BP45" s="299">
        <f t="shared" ca="1" si="717"/>
        <v>0</v>
      </c>
      <c r="BQ45" s="202"/>
    </row>
    <row r="46" spans="1:69">
      <c r="A46" s="281" t="str">
        <f t="shared" ref="A46" si="718">IF(OR(AND(K45=0,NOT(ISBLANK(K45))),M45=0,N45=0,AND(P45=P46,NOT(ISBLANK(P45)),NOT(ISBLANK(P46)))),"ERROR","OK")</f>
        <v>OK</v>
      </c>
      <c r="B46" s="202"/>
      <c r="C46" s="284" t="str">
        <f t="shared" ref="C46" ca="1" si="719">IF(SUMSQ($S47:$BP47)&gt;0,"INCLUDED","EXCLUDED")</f>
        <v>EXCLUDED</v>
      </c>
      <c r="D46" s="209"/>
      <c r="E46" s="209"/>
      <c r="F46" s="291"/>
      <c r="G46" s="291"/>
      <c r="H46" s="299" t="str">
        <f ca="1">IFERROR(OFFSET('Impacts Database'!$A$1,'Impact Inputs'!B45-1,MATCH("Government/Non-Government",'Impacts Database'!$2:$2,0)-1),"-")</f>
        <v>-</v>
      </c>
      <c r="I46" s="288"/>
      <c r="J46" s="300"/>
      <c r="K46" s="300"/>
      <c r="L46" s="301"/>
      <c r="M46" s="302"/>
      <c r="N46" s="303"/>
      <c r="O46" s="299" t="s">
        <v>129</v>
      </c>
      <c r="P46" s="6"/>
      <c r="Q46" s="299">
        <f t="shared" ref="Q46" ca="1" si="720">IF(ISTEXT(F45),0,(F45*M45*N45*P46))</f>
        <v>0</v>
      </c>
      <c r="R46" s="310"/>
      <c r="S46" s="299">
        <f t="shared" ref="S46:AX46" ca="1" si="721" xml:space="preserve"> MAX( MIN($L45, S$4) - MAX($J45, S$3), 0) *$Q46</f>
        <v>0</v>
      </c>
      <c r="T46" s="299">
        <f t="shared" ca="1" si="721"/>
        <v>0</v>
      </c>
      <c r="U46" s="299">
        <f t="shared" ca="1" si="721"/>
        <v>0</v>
      </c>
      <c r="V46" s="299">
        <f t="shared" ca="1" si="721"/>
        <v>0</v>
      </c>
      <c r="W46" s="299">
        <f t="shared" ca="1" si="721"/>
        <v>0</v>
      </c>
      <c r="X46" s="299">
        <f t="shared" ca="1" si="721"/>
        <v>0</v>
      </c>
      <c r="Y46" s="299">
        <f t="shared" ca="1" si="721"/>
        <v>0</v>
      </c>
      <c r="Z46" s="299">
        <f t="shared" ca="1" si="721"/>
        <v>0</v>
      </c>
      <c r="AA46" s="299">
        <f t="shared" ca="1" si="721"/>
        <v>0</v>
      </c>
      <c r="AB46" s="299">
        <f t="shared" ca="1" si="721"/>
        <v>0</v>
      </c>
      <c r="AC46" s="299">
        <f t="shared" ca="1" si="721"/>
        <v>0</v>
      </c>
      <c r="AD46" s="299">
        <f t="shared" ca="1" si="721"/>
        <v>0</v>
      </c>
      <c r="AE46" s="299">
        <f t="shared" ca="1" si="721"/>
        <v>0</v>
      </c>
      <c r="AF46" s="299">
        <f t="shared" ca="1" si="721"/>
        <v>0</v>
      </c>
      <c r="AG46" s="299">
        <f t="shared" ca="1" si="721"/>
        <v>0</v>
      </c>
      <c r="AH46" s="299">
        <f t="shared" ca="1" si="721"/>
        <v>0</v>
      </c>
      <c r="AI46" s="299">
        <f t="shared" ca="1" si="721"/>
        <v>0</v>
      </c>
      <c r="AJ46" s="299">
        <f t="shared" ca="1" si="721"/>
        <v>0</v>
      </c>
      <c r="AK46" s="299">
        <f t="shared" ca="1" si="721"/>
        <v>0</v>
      </c>
      <c r="AL46" s="299">
        <f t="shared" ca="1" si="721"/>
        <v>0</v>
      </c>
      <c r="AM46" s="299">
        <f t="shared" ca="1" si="721"/>
        <v>0</v>
      </c>
      <c r="AN46" s="299">
        <f t="shared" ca="1" si="721"/>
        <v>0</v>
      </c>
      <c r="AO46" s="299">
        <f t="shared" ca="1" si="721"/>
        <v>0</v>
      </c>
      <c r="AP46" s="299">
        <f t="shared" ca="1" si="721"/>
        <v>0</v>
      </c>
      <c r="AQ46" s="299">
        <f t="shared" ca="1" si="721"/>
        <v>0</v>
      </c>
      <c r="AR46" s="299">
        <f t="shared" ca="1" si="721"/>
        <v>0</v>
      </c>
      <c r="AS46" s="299">
        <f t="shared" ca="1" si="721"/>
        <v>0</v>
      </c>
      <c r="AT46" s="299">
        <f t="shared" ca="1" si="721"/>
        <v>0</v>
      </c>
      <c r="AU46" s="299">
        <f t="shared" ca="1" si="721"/>
        <v>0</v>
      </c>
      <c r="AV46" s="299">
        <f t="shared" ca="1" si="721"/>
        <v>0</v>
      </c>
      <c r="AW46" s="299">
        <f t="shared" ca="1" si="721"/>
        <v>0</v>
      </c>
      <c r="AX46" s="299">
        <f t="shared" ca="1" si="721"/>
        <v>0</v>
      </c>
      <c r="AY46" s="299">
        <f t="shared" ref="AY46:BP46" ca="1" si="722" xml:space="preserve"> MAX( MIN($L45, AY$4) - MAX($J45, AY$3), 0) *$Q46</f>
        <v>0</v>
      </c>
      <c r="AZ46" s="299">
        <f t="shared" ca="1" si="722"/>
        <v>0</v>
      </c>
      <c r="BA46" s="299">
        <f t="shared" ca="1" si="722"/>
        <v>0</v>
      </c>
      <c r="BB46" s="299">
        <f t="shared" ca="1" si="722"/>
        <v>0</v>
      </c>
      <c r="BC46" s="299">
        <f t="shared" ca="1" si="722"/>
        <v>0</v>
      </c>
      <c r="BD46" s="299">
        <f t="shared" ca="1" si="722"/>
        <v>0</v>
      </c>
      <c r="BE46" s="299">
        <f t="shared" ca="1" si="722"/>
        <v>0</v>
      </c>
      <c r="BF46" s="299">
        <f t="shared" ca="1" si="722"/>
        <v>0</v>
      </c>
      <c r="BG46" s="299">
        <f t="shared" ca="1" si="722"/>
        <v>0</v>
      </c>
      <c r="BH46" s="299">
        <f t="shared" ca="1" si="722"/>
        <v>0</v>
      </c>
      <c r="BI46" s="299">
        <f t="shared" ca="1" si="722"/>
        <v>0</v>
      </c>
      <c r="BJ46" s="299">
        <f t="shared" ca="1" si="722"/>
        <v>0</v>
      </c>
      <c r="BK46" s="299">
        <f t="shared" ca="1" si="722"/>
        <v>0</v>
      </c>
      <c r="BL46" s="299">
        <f t="shared" ca="1" si="722"/>
        <v>0</v>
      </c>
      <c r="BM46" s="299">
        <f t="shared" ca="1" si="722"/>
        <v>0</v>
      </c>
      <c r="BN46" s="299">
        <f t="shared" ca="1" si="722"/>
        <v>0</v>
      </c>
      <c r="BO46" s="299">
        <f t="shared" ca="1" si="722"/>
        <v>0</v>
      </c>
      <c r="BP46" s="299">
        <f t="shared" ca="1" si="722"/>
        <v>0</v>
      </c>
      <c r="BQ46" s="202"/>
    </row>
    <row r="47" spans="1:69">
      <c r="B47" s="202"/>
      <c r="C47" s="283"/>
      <c r="D47" s="209"/>
      <c r="E47" s="209"/>
      <c r="F47" s="291"/>
      <c r="G47" s="291"/>
      <c r="H47" s="299" t="str">
        <f ca="1">IFERROR(OFFSET('Impacts Database'!$A$1,'Impact Inputs'!B45-1,MATCH("Government/Non-Government",'Impacts Database'!$2:$2,0)-1),"-")</f>
        <v>-</v>
      </c>
      <c r="I47" s="288"/>
      <c r="J47" s="304"/>
      <c r="K47" s="304"/>
      <c r="L47" s="301"/>
      <c r="M47" s="302"/>
      <c r="N47" s="305"/>
      <c r="O47" s="299" t="s">
        <v>130</v>
      </c>
      <c r="P47" s="299">
        <f t="shared" si="14"/>
        <v>0</v>
      </c>
      <c r="Q47" s="299">
        <f t="shared" ref="Q47" ca="1" si="723">IF(ISTEXT(F45),0,(F45*M45*N45*P47))</f>
        <v>0</v>
      </c>
      <c r="R47" s="310"/>
      <c r="S47" s="299">
        <f t="shared" ref="S47" ca="1" si="724">S46-S45</f>
        <v>0</v>
      </c>
      <c r="T47" s="299">
        <f t="shared" ref="T47" ca="1" si="725">T46-T45</f>
        <v>0</v>
      </c>
      <c r="U47" s="299">
        <f t="shared" ref="U47" ca="1" si="726">U46-U45</f>
        <v>0</v>
      </c>
      <c r="V47" s="299">
        <f t="shared" ref="V47" ca="1" si="727">V46-V45</f>
        <v>0</v>
      </c>
      <c r="W47" s="299">
        <f t="shared" ref="W47" ca="1" si="728">W46-W45</f>
        <v>0</v>
      </c>
      <c r="X47" s="299">
        <f t="shared" ref="X47" ca="1" si="729">X46-X45</f>
        <v>0</v>
      </c>
      <c r="Y47" s="299">
        <f t="shared" ref="Y47" ca="1" si="730">Y46-Y45</f>
        <v>0</v>
      </c>
      <c r="Z47" s="299">
        <f t="shared" ref="Z47" ca="1" si="731">Z46-Z45</f>
        <v>0</v>
      </c>
      <c r="AA47" s="299">
        <f t="shared" ref="AA47" ca="1" si="732">AA46-AA45</f>
        <v>0</v>
      </c>
      <c r="AB47" s="299">
        <f t="shared" ref="AB47" ca="1" si="733">AB46-AB45</f>
        <v>0</v>
      </c>
      <c r="AC47" s="299">
        <f t="shared" ref="AC47" ca="1" si="734">AC46-AC45</f>
        <v>0</v>
      </c>
      <c r="AD47" s="299">
        <f t="shared" ref="AD47" ca="1" si="735">AD46-AD45</f>
        <v>0</v>
      </c>
      <c r="AE47" s="299">
        <f t="shared" ref="AE47" ca="1" si="736">AE46-AE45</f>
        <v>0</v>
      </c>
      <c r="AF47" s="299">
        <f t="shared" ref="AF47" ca="1" si="737">AF46-AF45</f>
        <v>0</v>
      </c>
      <c r="AG47" s="299">
        <f t="shared" ref="AG47" ca="1" si="738">AG46-AG45</f>
        <v>0</v>
      </c>
      <c r="AH47" s="299">
        <f t="shared" ref="AH47" ca="1" si="739">AH46-AH45</f>
        <v>0</v>
      </c>
      <c r="AI47" s="299">
        <f t="shared" ref="AI47" ca="1" si="740">AI46-AI45</f>
        <v>0</v>
      </c>
      <c r="AJ47" s="299">
        <f t="shared" ref="AJ47" ca="1" si="741">AJ46-AJ45</f>
        <v>0</v>
      </c>
      <c r="AK47" s="299">
        <f t="shared" ref="AK47" ca="1" si="742">AK46-AK45</f>
        <v>0</v>
      </c>
      <c r="AL47" s="299">
        <f t="shared" ref="AL47" ca="1" si="743">AL46-AL45</f>
        <v>0</v>
      </c>
      <c r="AM47" s="299">
        <f t="shared" ref="AM47" ca="1" si="744">AM46-AM45</f>
        <v>0</v>
      </c>
      <c r="AN47" s="299">
        <f t="shared" ref="AN47" ca="1" si="745">AN46-AN45</f>
        <v>0</v>
      </c>
      <c r="AO47" s="299">
        <f t="shared" ref="AO47" ca="1" si="746">AO46-AO45</f>
        <v>0</v>
      </c>
      <c r="AP47" s="299">
        <f t="shared" ref="AP47" ca="1" si="747">AP46-AP45</f>
        <v>0</v>
      </c>
      <c r="AQ47" s="299">
        <f t="shared" ref="AQ47" ca="1" si="748">AQ46-AQ45</f>
        <v>0</v>
      </c>
      <c r="AR47" s="299">
        <f t="shared" ref="AR47" ca="1" si="749">AR46-AR45</f>
        <v>0</v>
      </c>
      <c r="AS47" s="299">
        <f t="shared" ref="AS47" ca="1" si="750">AS46-AS45</f>
        <v>0</v>
      </c>
      <c r="AT47" s="299">
        <f t="shared" ref="AT47" ca="1" si="751">AT46-AT45</f>
        <v>0</v>
      </c>
      <c r="AU47" s="299">
        <f t="shared" ref="AU47" ca="1" si="752">AU46-AU45</f>
        <v>0</v>
      </c>
      <c r="AV47" s="299">
        <f t="shared" ref="AV47" ca="1" si="753">AV46-AV45</f>
        <v>0</v>
      </c>
      <c r="AW47" s="299">
        <f t="shared" ref="AW47" ca="1" si="754">AW46-AW45</f>
        <v>0</v>
      </c>
      <c r="AX47" s="299">
        <f t="shared" ref="AX47" ca="1" si="755">AX46-AX45</f>
        <v>0</v>
      </c>
      <c r="AY47" s="299">
        <f t="shared" ref="AY47" ca="1" si="756">AY46-AY45</f>
        <v>0</v>
      </c>
      <c r="AZ47" s="299">
        <f t="shared" ref="AZ47" ca="1" si="757">AZ46-AZ45</f>
        <v>0</v>
      </c>
      <c r="BA47" s="299">
        <f t="shared" ref="BA47" ca="1" si="758">BA46-BA45</f>
        <v>0</v>
      </c>
      <c r="BB47" s="299">
        <f t="shared" ref="BB47" ca="1" si="759">BB46-BB45</f>
        <v>0</v>
      </c>
      <c r="BC47" s="299">
        <f t="shared" ref="BC47" ca="1" si="760">BC46-BC45</f>
        <v>0</v>
      </c>
      <c r="BD47" s="299">
        <f t="shared" ref="BD47" ca="1" si="761">BD46-BD45</f>
        <v>0</v>
      </c>
      <c r="BE47" s="299">
        <f t="shared" ref="BE47" ca="1" si="762">BE46-BE45</f>
        <v>0</v>
      </c>
      <c r="BF47" s="299">
        <f t="shared" ref="BF47" ca="1" si="763">BF46-BF45</f>
        <v>0</v>
      </c>
      <c r="BG47" s="299">
        <f t="shared" ref="BG47" ca="1" si="764">BG46-BG45</f>
        <v>0</v>
      </c>
      <c r="BH47" s="299">
        <f t="shared" ref="BH47" ca="1" si="765">BH46-BH45</f>
        <v>0</v>
      </c>
      <c r="BI47" s="299">
        <f t="shared" ref="BI47" ca="1" si="766">BI46-BI45</f>
        <v>0</v>
      </c>
      <c r="BJ47" s="299">
        <f t="shared" ref="BJ47" ca="1" si="767">BJ46-BJ45</f>
        <v>0</v>
      </c>
      <c r="BK47" s="299">
        <f t="shared" ref="BK47" ca="1" si="768">BK46-BK45</f>
        <v>0</v>
      </c>
      <c r="BL47" s="299">
        <f t="shared" ref="BL47" ca="1" si="769">BL46-BL45</f>
        <v>0</v>
      </c>
      <c r="BM47" s="299">
        <f t="shared" ref="BM47" ca="1" si="770">BM46-BM45</f>
        <v>0</v>
      </c>
      <c r="BN47" s="299">
        <f t="shared" ref="BN47" ca="1" si="771">BN46-BN45</f>
        <v>0</v>
      </c>
      <c r="BO47" s="299">
        <f t="shared" ref="BO47" ca="1" si="772">BO46-BO45</f>
        <v>0</v>
      </c>
      <c r="BP47" s="299">
        <f t="shared" ref="BP47" ca="1" si="773">BP46-BP45</f>
        <v>0</v>
      </c>
      <c r="BQ47" s="202"/>
    </row>
    <row r="48" spans="1:69" ht="15">
      <c r="A48" s="280" t="s">
        <v>172</v>
      </c>
      <c r="B48" s="236"/>
      <c r="C48" s="298" t="str">
        <f ca="1">IFERROR(OFFSET('Impacts Database'!$A$1,'Impact Inputs'!B48-1,MATCH("Description",'Impacts Database'!$2:$2,0)-1),"-")</f>
        <v>-</v>
      </c>
      <c r="D48" s="299" t="str">
        <f ca="1">IFERROR(OFFSET('Impacts Database'!$A$1,'Impact Inputs'!B48-1,MATCH("Outcome Area",'Impacts Database'!$2:$2,0)-1),"-")</f>
        <v>-</v>
      </c>
      <c r="E48" s="299" t="str">
        <f ca="1">IFERROR(OFFSET('Impacts Database'!$A$1,'Impact Inputs'!B48-1,MATCH("Sector",'Impacts Database'!$2:$2,0)-1),"-")</f>
        <v>-</v>
      </c>
      <c r="F48" s="299" t="str">
        <f ca="1">IFERROR(OFFSET('Impacts Database'!$A$1,'Impact Inputs'!B48-1,MATCH("Value adjusted to "&amp;'Primary Inputs'!$C$16,'Impacts Database'!$2:$2,0)-1),"-")</f>
        <v>-</v>
      </c>
      <c r="G48" s="299" t="str">
        <f ca="1">IFERROR(OFFSET('Impacts Database'!$A$1,'Impact Inputs'!B48-1,MATCH("Unit",'Impacts Database'!$2:$2,0)-1),"-")</f>
        <v>-</v>
      </c>
      <c r="H48" s="299" t="str">
        <f ca="1">IFERROR(OFFSET('Impacts Database'!$A$1,'Impact Inputs'!B48-1,MATCH("Government/Non-Government",'Impacts Database'!$2:$2,0)-1),"-")</f>
        <v>-</v>
      </c>
      <c r="I48" s="237" t="s">
        <v>730</v>
      </c>
      <c r="J48" s="215"/>
      <c r="K48" s="101"/>
      <c r="L48" s="311">
        <f xml:space="preserve"> J48 + K48</f>
        <v>0</v>
      </c>
      <c r="M48" s="238">
        <v>1</v>
      </c>
      <c r="N48" s="238">
        <v>1</v>
      </c>
      <c r="O48" s="299" t="s">
        <v>128</v>
      </c>
      <c r="P48" s="6"/>
      <c r="Q48" s="299">
        <f t="shared" ref="Q48" ca="1" si="774">IF(ISTEXT(F48),0,(F48*M48*N48*P48))</f>
        <v>0</v>
      </c>
      <c r="R48" s="310"/>
      <c r="S48" s="299">
        <f t="shared" ref="S48:AX48" ca="1" si="775" xml:space="preserve"> MAX( MIN($L48, S$4) - MAX($J48, S$3), 0) *$Q48</f>
        <v>0</v>
      </c>
      <c r="T48" s="299">
        <f t="shared" ca="1" si="775"/>
        <v>0</v>
      </c>
      <c r="U48" s="299">
        <f t="shared" ca="1" si="775"/>
        <v>0</v>
      </c>
      <c r="V48" s="299">
        <f t="shared" ca="1" si="775"/>
        <v>0</v>
      </c>
      <c r="W48" s="299">
        <f t="shared" ca="1" si="775"/>
        <v>0</v>
      </c>
      <c r="X48" s="299">
        <f t="shared" ca="1" si="775"/>
        <v>0</v>
      </c>
      <c r="Y48" s="299">
        <f t="shared" ca="1" si="775"/>
        <v>0</v>
      </c>
      <c r="Z48" s="299">
        <f t="shared" ca="1" si="775"/>
        <v>0</v>
      </c>
      <c r="AA48" s="299">
        <f t="shared" ca="1" si="775"/>
        <v>0</v>
      </c>
      <c r="AB48" s="299">
        <f t="shared" ca="1" si="775"/>
        <v>0</v>
      </c>
      <c r="AC48" s="299">
        <f t="shared" ca="1" si="775"/>
        <v>0</v>
      </c>
      <c r="AD48" s="299">
        <f t="shared" ca="1" si="775"/>
        <v>0</v>
      </c>
      <c r="AE48" s="299">
        <f t="shared" ca="1" si="775"/>
        <v>0</v>
      </c>
      <c r="AF48" s="299">
        <f t="shared" ca="1" si="775"/>
        <v>0</v>
      </c>
      <c r="AG48" s="299">
        <f t="shared" ca="1" si="775"/>
        <v>0</v>
      </c>
      <c r="AH48" s="299">
        <f t="shared" ca="1" si="775"/>
        <v>0</v>
      </c>
      <c r="AI48" s="299">
        <f t="shared" ca="1" si="775"/>
        <v>0</v>
      </c>
      <c r="AJ48" s="299">
        <f t="shared" ca="1" si="775"/>
        <v>0</v>
      </c>
      <c r="AK48" s="299">
        <f t="shared" ca="1" si="775"/>
        <v>0</v>
      </c>
      <c r="AL48" s="299">
        <f t="shared" ca="1" si="775"/>
        <v>0</v>
      </c>
      <c r="AM48" s="299">
        <f t="shared" ca="1" si="775"/>
        <v>0</v>
      </c>
      <c r="AN48" s="299">
        <f t="shared" ca="1" si="775"/>
        <v>0</v>
      </c>
      <c r="AO48" s="299">
        <f t="shared" ca="1" si="775"/>
        <v>0</v>
      </c>
      <c r="AP48" s="299">
        <f t="shared" ca="1" si="775"/>
        <v>0</v>
      </c>
      <c r="AQ48" s="299">
        <f t="shared" ca="1" si="775"/>
        <v>0</v>
      </c>
      <c r="AR48" s="299">
        <f t="shared" ca="1" si="775"/>
        <v>0</v>
      </c>
      <c r="AS48" s="299">
        <f t="shared" ca="1" si="775"/>
        <v>0</v>
      </c>
      <c r="AT48" s="299">
        <f t="shared" ca="1" si="775"/>
        <v>0</v>
      </c>
      <c r="AU48" s="299">
        <f t="shared" ca="1" si="775"/>
        <v>0</v>
      </c>
      <c r="AV48" s="299">
        <f t="shared" ca="1" si="775"/>
        <v>0</v>
      </c>
      <c r="AW48" s="299">
        <f t="shared" ca="1" si="775"/>
        <v>0</v>
      </c>
      <c r="AX48" s="299">
        <f t="shared" ca="1" si="775"/>
        <v>0</v>
      </c>
      <c r="AY48" s="299">
        <f t="shared" ref="AY48:BP48" ca="1" si="776" xml:space="preserve"> MAX( MIN($L48, AY$4) - MAX($J48, AY$3), 0) *$Q48</f>
        <v>0</v>
      </c>
      <c r="AZ48" s="299">
        <f t="shared" ca="1" si="776"/>
        <v>0</v>
      </c>
      <c r="BA48" s="299">
        <f t="shared" ca="1" si="776"/>
        <v>0</v>
      </c>
      <c r="BB48" s="299">
        <f t="shared" ca="1" si="776"/>
        <v>0</v>
      </c>
      <c r="BC48" s="299">
        <f t="shared" ca="1" si="776"/>
        <v>0</v>
      </c>
      <c r="BD48" s="299">
        <f t="shared" ca="1" si="776"/>
        <v>0</v>
      </c>
      <c r="BE48" s="299">
        <f t="shared" ca="1" si="776"/>
        <v>0</v>
      </c>
      <c r="BF48" s="299">
        <f t="shared" ca="1" si="776"/>
        <v>0</v>
      </c>
      <c r="BG48" s="299">
        <f t="shared" ca="1" si="776"/>
        <v>0</v>
      </c>
      <c r="BH48" s="299">
        <f t="shared" ca="1" si="776"/>
        <v>0</v>
      </c>
      <c r="BI48" s="299">
        <f t="shared" ca="1" si="776"/>
        <v>0</v>
      </c>
      <c r="BJ48" s="299">
        <f t="shared" ca="1" si="776"/>
        <v>0</v>
      </c>
      <c r="BK48" s="299">
        <f t="shared" ca="1" si="776"/>
        <v>0</v>
      </c>
      <c r="BL48" s="299">
        <f t="shared" ca="1" si="776"/>
        <v>0</v>
      </c>
      <c r="BM48" s="299">
        <f t="shared" ca="1" si="776"/>
        <v>0</v>
      </c>
      <c r="BN48" s="299">
        <f t="shared" ca="1" si="776"/>
        <v>0</v>
      </c>
      <c r="BO48" s="299">
        <f t="shared" ca="1" si="776"/>
        <v>0</v>
      </c>
      <c r="BP48" s="299">
        <f t="shared" ca="1" si="776"/>
        <v>0</v>
      </c>
      <c r="BQ48" s="202"/>
    </row>
    <row r="49" spans="1:69">
      <c r="A49" s="281" t="str">
        <f t="shared" ref="A49" si="777">IF(OR(AND(K48=0,NOT(ISBLANK(K48))),M48=0,N48=0,AND(P48=P49,NOT(ISBLANK(P48)),NOT(ISBLANK(P49)))),"ERROR","OK")</f>
        <v>OK</v>
      </c>
      <c r="B49" s="202"/>
      <c r="C49" s="284" t="str">
        <f t="shared" ref="C49" ca="1" si="778">IF(SUMSQ($S50:$BP50)&gt;0,"INCLUDED","EXCLUDED")</f>
        <v>EXCLUDED</v>
      </c>
      <c r="D49" s="209"/>
      <c r="E49" s="209"/>
      <c r="F49" s="291"/>
      <c r="G49" s="291"/>
      <c r="H49" s="299" t="str">
        <f ca="1">IFERROR(OFFSET('Impacts Database'!$A$1,'Impact Inputs'!B48-1,MATCH("Government/Non-Government",'Impacts Database'!$2:$2,0)-1),"-")</f>
        <v>-</v>
      </c>
      <c r="I49" s="288"/>
      <c r="J49" s="300"/>
      <c r="K49" s="300"/>
      <c r="L49" s="301"/>
      <c r="M49" s="302"/>
      <c r="N49" s="303"/>
      <c r="O49" s="299" t="s">
        <v>129</v>
      </c>
      <c r="P49" s="6"/>
      <c r="Q49" s="299">
        <f t="shared" ref="Q49" ca="1" si="779">IF(ISTEXT(F48),0,(F48*M48*N48*P49))</f>
        <v>0</v>
      </c>
      <c r="R49" s="310"/>
      <c r="S49" s="299">
        <f t="shared" ref="S49:AX49" ca="1" si="780" xml:space="preserve"> MAX( MIN($L48, S$4) - MAX($J48, S$3), 0) *$Q49</f>
        <v>0</v>
      </c>
      <c r="T49" s="299">
        <f t="shared" ca="1" si="780"/>
        <v>0</v>
      </c>
      <c r="U49" s="299">
        <f t="shared" ca="1" si="780"/>
        <v>0</v>
      </c>
      <c r="V49" s="299">
        <f t="shared" ca="1" si="780"/>
        <v>0</v>
      </c>
      <c r="W49" s="299">
        <f t="shared" ca="1" si="780"/>
        <v>0</v>
      </c>
      <c r="X49" s="299">
        <f t="shared" ca="1" si="780"/>
        <v>0</v>
      </c>
      <c r="Y49" s="299">
        <f t="shared" ca="1" si="780"/>
        <v>0</v>
      </c>
      <c r="Z49" s="299">
        <f t="shared" ca="1" si="780"/>
        <v>0</v>
      </c>
      <c r="AA49" s="299">
        <f t="shared" ca="1" si="780"/>
        <v>0</v>
      </c>
      <c r="AB49" s="299">
        <f t="shared" ca="1" si="780"/>
        <v>0</v>
      </c>
      <c r="AC49" s="299">
        <f t="shared" ca="1" si="780"/>
        <v>0</v>
      </c>
      <c r="AD49" s="299">
        <f t="shared" ca="1" si="780"/>
        <v>0</v>
      </c>
      <c r="AE49" s="299">
        <f t="shared" ca="1" si="780"/>
        <v>0</v>
      </c>
      <c r="AF49" s="299">
        <f t="shared" ca="1" si="780"/>
        <v>0</v>
      </c>
      <c r="AG49" s="299">
        <f t="shared" ca="1" si="780"/>
        <v>0</v>
      </c>
      <c r="AH49" s="299">
        <f t="shared" ca="1" si="780"/>
        <v>0</v>
      </c>
      <c r="AI49" s="299">
        <f t="shared" ca="1" si="780"/>
        <v>0</v>
      </c>
      <c r="AJ49" s="299">
        <f t="shared" ca="1" si="780"/>
        <v>0</v>
      </c>
      <c r="AK49" s="299">
        <f t="shared" ca="1" si="780"/>
        <v>0</v>
      </c>
      <c r="AL49" s="299">
        <f t="shared" ca="1" si="780"/>
        <v>0</v>
      </c>
      <c r="AM49" s="299">
        <f t="shared" ca="1" si="780"/>
        <v>0</v>
      </c>
      <c r="AN49" s="299">
        <f t="shared" ca="1" si="780"/>
        <v>0</v>
      </c>
      <c r="AO49" s="299">
        <f t="shared" ca="1" si="780"/>
        <v>0</v>
      </c>
      <c r="AP49" s="299">
        <f t="shared" ca="1" si="780"/>
        <v>0</v>
      </c>
      <c r="AQ49" s="299">
        <f t="shared" ca="1" si="780"/>
        <v>0</v>
      </c>
      <c r="AR49" s="299">
        <f t="shared" ca="1" si="780"/>
        <v>0</v>
      </c>
      <c r="AS49" s="299">
        <f t="shared" ca="1" si="780"/>
        <v>0</v>
      </c>
      <c r="AT49" s="299">
        <f t="shared" ca="1" si="780"/>
        <v>0</v>
      </c>
      <c r="AU49" s="299">
        <f t="shared" ca="1" si="780"/>
        <v>0</v>
      </c>
      <c r="AV49" s="299">
        <f t="shared" ca="1" si="780"/>
        <v>0</v>
      </c>
      <c r="AW49" s="299">
        <f t="shared" ca="1" si="780"/>
        <v>0</v>
      </c>
      <c r="AX49" s="299">
        <f t="shared" ca="1" si="780"/>
        <v>0</v>
      </c>
      <c r="AY49" s="299">
        <f t="shared" ref="AY49:BP49" ca="1" si="781" xml:space="preserve"> MAX( MIN($L48, AY$4) - MAX($J48, AY$3), 0) *$Q49</f>
        <v>0</v>
      </c>
      <c r="AZ49" s="299">
        <f t="shared" ca="1" si="781"/>
        <v>0</v>
      </c>
      <c r="BA49" s="299">
        <f t="shared" ca="1" si="781"/>
        <v>0</v>
      </c>
      <c r="BB49" s="299">
        <f t="shared" ca="1" si="781"/>
        <v>0</v>
      </c>
      <c r="BC49" s="299">
        <f t="shared" ca="1" si="781"/>
        <v>0</v>
      </c>
      <c r="BD49" s="299">
        <f t="shared" ca="1" si="781"/>
        <v>0</v>
      </c>
      <c r="BE49" s="299">
        <f t="shared" ca="1" si="781"/>
        <v>0</v>
      </c>
      <c r="BF49" s="299">
        <f t="shared" ca="1" si="781"/>
        <v>0</v>
      </c>
      <c r="BG49" s="299">
        <f t="shared" ca="1" si="781"/>
        <v>0</v>
      </c>
      <c r="BH49" s="299">
        <f t="shared" ca="1" si="781"/>
        <v>0</v>
      </c>
      <c r="BI49" s="299">
        <f t="shared" ca="1" si="781"/>
        <v>0</v>
      </c>
      <c r="BJ49" s="299">
        <f t="shared" ca="1" si="781"/>
        <v>0</v>
      </c>
      <c r="BK49" s="299">
        <f t="shared" ca="1" si="781"/>
        <v>0</v>
      </c>
      <c r="BL49" s="299">
        <f t="shared" ca="1" si="781"/>
        <v>0</v>
      </c>
      <c r="BM49" s="299">
        <f t="shared" ca="1" si="781"/>
        <v>0</v>
      </c>
      <c r="BN49" s="299">
        <f t="shared" ca="1" si="781"/>
        <v>0</v>
      </c>
      <c r="BO49" s="299">
        <f t="shared" ca="1" si="781"/>
        <v>0</v>
      </c>
      <c r="BP49" s="299">
        <f t="shared" ca="1" si="781"/>
        <v>0</v>
      </c>
      <c r="BQ49" s="202"/>
    </row>
    <row r="50" spans="1:69">
      <c r="B50" s="202"/>
      <c r="C50" s="283"/>
      <c r="D50" s="209"/>
      <c r="E50" s="209"/>
      <c r="F50" s="291"/>
      <c r="G50" s="291"/>
      <c r="H50" s="299" t="str">
        <f ca="1">IFERROR(OFFSET('Impacts Database'!$A$1,'Impact Inputs'!B48-1,MATCH("Government/Non-Government",'Impacts Database'!$2:$2,0)-1),"-")</f>
        <v>-</v>
      </c>
      <c r="I50" s="288"/>
      <c r="J50" s="304"/>
      <c r="K50" s="304"/>
      <c r="L50" s="301"/>
      <c r="M50" s="302"/>
      <c r="N50" s="305"/>
      <c r="O50" s="299" t="s">
        <v>130</v>
      </c>
      <c r="P50" s="299">
        <f t="shared" si="14"/>
        <v>0</v>
      </c>
      <c r="Q50" s="299">
        <f t="shared" ref="Q50" ca="1" si="782">IF(ISTEXT(F48),0,(F48*M48*N48*P50))</f>
        <v>0</v>
      </c>
      <c r="R50" s="310"/>
      <c r="S50" s="299">
        <f t="shared" ref="S50" ca="1" si="783">S49-S48</f>
        <v>0</v>
      </c>
      <c r="T50" s="299">
        <f t="shared" ref="T50" ca="1" si="784">T49-T48</f>
        <v>0</v>
      </c>
      <c r="U50" s="299">
        <f t="shared" ref="U50" ca="1" si="785">U49-U48</f>
        <v>0</v>
      </c>
      <c r="V50" s="299">
        <f t="shared" ref="V50" ca="1" si="786">V49-V48</f>
        <v>0</v>
      </c>
      <c r="W50" s="299">
        <f t="shared" ref="W50" ca="1" si="787">W49-W48</f>
        <v>0</v>
      </c>
      <c r="X50" s="299">
        <f t="shared" ref="X50" ca="1" si="788">X49-X48</f>
        <v>0</v>
      </c>
      <c r="Y50" s="299">
        <f t="shared" ref="Y50" ca="1" si="789">Y49-Y48</f>
        <v>0</v>
      </c>
      <c r="Z50" s="299">
        <f t="shared" ref="Z50" ca="1" si="790">Z49-Z48</f>
        <v>0</v>
      </c>
      <c r="AA50" s="299">
        <f t="shared" ref="AA50" ca="1" si="791">AA49-AA48</f>
        <v>0</v>
      </c>
      <c r="AB50" s="299">
        <f t="shared" ref="AB50" ca="1" si="792">AB49-AB48</f>
        <v>0</v>
      </c>
      <c r="AC50" s="299">
        <f t="shared" ref="AC50" ca="1" si="793">AC49-AC48</f>
        <v>0</v>
      </c>
      <c r="AD50" s="299">
        <f t="shared" ref="AD50" ca="1" si="794">AD49-AD48</f>
        <v>0</v>
      </c>
      <c r="AE50" s="299">
        <f t="shared" ref="AE50" ca="1" si="795">AE49-AE48</f>
        <v>0</v>
      </c>
      <c r="AF50" s="299">
        <f t="shared" ref="AF50" ca="1" si="796">AF49-AF48</f>
        <v>0</v>
      </c>
      <c r="AG50" s="299">
        <f t="shared" ref="AG50" ca="1" si="797">AG49-AG48</f>
        <v>0</v>
      </c>
      <c r="AH50" s="299">
        <f t="shared" ref="AH50" ca="1" si="798">AH49-AH48</f>
        <v>0</v>
      </c>
      <c r="AI50" s="299">
        <f t="shared" ref="AI50" ca="1" si="799">AI49-AI48</f>
        <v>0</v>
      </c>
      <c r="AJ50" s="299">
        <f t="shared" ref="AJ50" ca="1" si="800">AJ49-AJ48</f>
        <v>0</v>
      </c>
      <c r="AK50" s="299">
        <f t="shared" ref="AK50" ca="1" si="801">AK49-AK48</f>
        <v>0</v>
      </c>
      <c r="AL50" s="299">
        <f t="shared" ref="AL50" ca="1" si="802">AL49-AL48</f>
        <v>0</v>
      </c>
      <c r="AM50" s="299">
        <f t="shared" ref="AM50" ca="1" si="803">AM49-AM48</f>
        <v>0</v>
      </c>
      <c r="AN50" s="299">
        <f t="shared" ref="AN50" ca="1" si="804">AN49-AN48</f>
        <v>0</v>
      </c>
      <c r="AO50" s="299">
        <f t="shared" ref="AO50" ca="1" si="805">AO49-AO48</f>
        <v>0</v>
      </c>
      <c r="AP50" s="299">
        <f t="shared" ref="AP50" ca="1" si="806">AP49-AP48</f>
        <v>0</v>
      </c>
      <c r="AQ50" s="299">
        <f t="shared" ref="AQ50" ca="1" si="807">AQ49-AQ48</f>
        <v>0</v>
      </c>
      <c r="AR50" s="299">
        <f t="shared" ref="AR50" ca="1" si="808">AR49-AR48</f>
        <v>0</v>
      </c>
      <c r="AS50" s="299">
        <f t="shared" ref="AS50" ca="1" si="809">AS49-AS48</f>
        <v>0</v>
      </c>
      <c r="AT50" s="299">
        <f t="shared" ref="AT50" ca="1" si="810">AT49-AT48</f>
        <v>0</v>
      </c>
      <c r="AU50" s="299">
        <f t="shared" ref="AU50" ca="1" si="811">AU49-AU48</f>
        <v>0</v>
      </c>
      <c r="AV50" s="299">
        <f t="shared" ref="AV50" ca="1" si="812">AV49-AV48</f>
        <v>0</v>
      </c>
      <c r="AW50" s="299">
        <f t="shared" ref="AW50" ca="1" si="813">AW49-AW48</f>
        <v>0</v>
      </c>
      <c r="AX50" s="299">
        <f t="shared" ref="AX50" ca="1" si="814">AX49-AX48</f>
        <v>0</v>
      </c>
      <c r="AY50" s="299">
        <f t="shared" ref="AY50" ca="1" si="815">AY49-AY48</f>
        <v>0</v>
      </c>
      <c r="AZ50" s="299">
        <f t="shared" ref="AZ50" ca="1" si="816">AZ49-AZ48</f>
        <v>0</v>
      </c>
      <c r="BA50" s="299">
        <f t="shared" ref="BA50" ca="1" si="817">BA49-BA48</f>
        <v>0</v>
      </c>
      <c r="BB50" s="299">
        <f t="shared" ref="BB50" ca="1" si="818">BB49-BB48</f>
        <v>0</v>
      </c>
      <c r="BC50" s="299">
        <f t="shared" ref="BC50" ca="1" si="819">BC49-BC48</f>
        <v>0</v>
      </c>
      <c r="BD50" s="299">
        <f t="shared" ref="BD50" ca="1" si="820">BD49-BD48</f>
        <v>0</v>
      </c>
      <c r="BE50" s="299">
        <f t="shared" ref="BE50" ca="1" si="821">BE49-BE48</f>
        <v>0</v>
      </c>
      <c r="BF50" s="299">
        <f t="shared" ref="BF50" ca="1" si="822">BF49-BF48</f>
        <v>0</v>
      </c>
      <c r="BG50" s="299">
        <f t="shared" ref="BG50" ca="1" si="823">BG49-BG48</f>
        <v>0</v>
      </c>
      <c r="BH50" s="299">
        <f t="shared" ref="BH50" ca="1" si="824">BH49-BH48</f>
        <v>0</v>
      </c>
      <c r="BI50" s="299">
        <f t="shared" ref="BI50" ca="1" si="825">BI49-BI48</f>
        <v>0</v>
      </c>
      <c r="BJ50" s="299">
        <f t="shared" ref="BJ50" ca="1" si="826">BJ49-BJ48</f>
        <v>0</v>
      </c>
      <c r="BK50" s="299">
        <f t="shared" ref="BK50" ca="1" si="827">BK49-BK48</f>
        <v>0</v>
      </c>
      <c r="BL50" s="299">
        <f t="shared" ref="BL50" ca="1" si="828">BL49-BL48</f>
        <v>0</v>
      </c>
      <c r="BM50" s="299">
        <f t="shared" ref="BM50" ca="1" si="829">BM49-BM48</f>
        <v>0</v>
      </c>
      <c r="BN50" s="299">
        <f t="shared" ref="BN50" ca="1" si="830">BN49-BN48</f>
        <v>0</v>
      </c>
      <c r="BO50" s="299">
        <f t="shared" ref="BO50" ca="1" si="831">BO49-BO48</f>
        <v>0</v>
      </c>
      <c r="BP50" s="299">
        <f t="shared" ref="BP50" ca="1" si="832">BP49-BP48</f>
        <v>0</v>
      </c>
      <c r="BQ50" s="202"/>
    </row>
    <row r="51" spans="1:69" ht="15">
      <c r="A51" s="280" t="s">
        <v>410</v>
      </c>
      <c r="B51" s="236"/>
      <c r="C51" s="298" t="str">
        <f ca="1">IFERROR(OFFSET('Impacts Database'!$A$1,'Impact Inputs'!B51-1,MATCH("Description",'Impacts Database'!$2:$2,0)-1),"-")</f>
        <v>-</v>
      </c>
      <c r="D51" s="299" t="str">
        <f ca="1">IFERROR(OFFSET('Impacts Database'!$A$1,'Impact Inputs'!B51-1,MATCH("Outcome Area",'Impacts Database'!$2:$2,0)-1),"-")</f>
        <v>-</v>
      </c>
      <c r="E51" s="299" t="str">
        <f ca="1">IFERROR(OFFSET('Impacts Database'!$A$1,'Impact Inputs'!B51-1,MATCH("Sector",'Impacts Database'!$2:$2,0)-1),"-")</f>
        <v>-</v>
      </c>
      <c r="F51" s="299" t="str">
        <f ca="1">IFERROR(OFFSET('Impacts Database'!$A$1,'Impact Inputs'!B51-1,MATCH("Value adjusted to "&amp;'Primary Inputs'!$C$16,'Impacts Database'!$2:$2,0)-1),"-")</f>
        <v>-</v>
      </c>
      <c r="G51" s="299" t="str">
        <f ca="1">IFERROR(OFFSET('Impacts Database'!$A$1,'Impact Inputs'!B51-1,MATCH("Unit",'Impacts Database'!$2:$2,0)-1),"-")</f>
        <v>-</v>
      </c>
      <c r="H51" s="299" t="str">
        <f ca="1">IFERROR(OFFSET('Impacts Database'!$A$1,'Impact Inputs'!B51-1,MATCH("Government/Non-Government",'Impacts Database'!$2:$2,0)-1),"-")</f>
        <v>-</v>
      </c>
      <c r="I51" s="237" t="s">
        <v>730</v>
      </c>
      <c r="J51" s="215"/>
      <c r="K51" s="101"/>
      <c r="L51" s="311">
        <f t="shared" ref="L51" si="833" xml:space="preserve"> J51 + K51</f>
        <v>0</v>
      </c>
      <c r="M51" s="238">
        <v>1</v>
      </c>
      <c r="N51" s="238">
        <v>1</v>
      </c>
      <c r="O51" s="299" t="s">
        <v>128</v>
      </c>
      <c r="P51" s="6"/>
      <c r="Q51" s="299">
        <f t="shared" ref="Q51" ca="1" si="834">IF(ISTEXT(F51),0,(F51*M51*N51*P51))</f>
        <v>0</v>
      </c>
      <c r="R51" s="310"/>
      <c r="S51" s="299">
        <f t="shared" ref="S51:AH51" ca="1" si="835" xml:space="preserve"> MAX( MIN($L51, S$4) - MAX($J51, S$3), 0) *$Q51</f>
        <v>0</v>
      </c>
      <c r="T51" s="299">
        <f t="shared" ca="1" si="835"/>
        <v>0</v>
      </c>
      <c r="U51" s="299">
        <f t="shared" ca="1" si="835"/>
        <v>0</v>
      </c>
      <c r="V51" s="299">
        <f t="shared" ca="1" si="835"/>
        <v>0</v>
      </c>
      <c r="W51" s="299">
        <f t="shared" ca="1" si="835"/>
        <v>0</v>
      </c>
      <c r="X51" s="299">
        <f t="shared" ca="1" si="835"/>
        <v>0</v>
      </c>
      <c r="Y51" s="299">
        <f t="shared" ca="1" si="835"/>
        <v>0</v>
      </c>
      <c r="Z51" s="299">
        <f t="shared" ca="1" si="835"/>
        <v>0</v>
      </c>
      <c r="AA51" s="299">
        <f t="shared" ca="1" si="835"/>
        <v>0</v>
      </c>
      <c r="AB51" s="299">
        <f t="shared" ca="1" si="835"/>
        <v>0</v>
      </c>
      <c r="AC51" s="299">
        <f t="shared" ca="1" si="835"/>
        <v>0</v>
      </c>
      <c r="AD51" s="299">
        <f t="shared" ca="1" si="835"/>
        <v>0</v>
      </c>
      <c r="AE51" s="299">
        <f t="shared" ca="1" si="835"/>
        <v>0</v>
      </c>
      <c r="AF51" s="299">
        <f t="shared" ca="1" si="835"/>
        <v>0</v>
      </c>
      <c r="AG51" s="299">
        <f t="shared" ca="1" si="835"/>
        <v>0</v>
      </c>
      <c r="AH51" s="299">
        <f t="shared" ca="1" si="835"/>
        <v>0</v>
      </c>
      <c r="AI51" s="299">
        <f t="shared" ref="AI51:AX51" ca="1" si="836" xml:space="preserve"> MAX( MIN($L51, AI$4) - MAX($J51, AI$3), 0) *$Q51</f>
        <v>0</v>
      </c>
      <c r="AJ51" s="299">
        <f t="shared" ca="1" si="836"/>
        <v>0</v>
      </c>
      <c r="AK51" s="299">
        <f t="shared" ca="1" si="836"/>
        <v>0</v>
      </c>
      <c r="AL51" s="299">
        <f t="shared" ca="1" si="836"/>
        <v>0</v>
      </c>
      <c r="AM51" s="299">
        <f t="shared" ca="1" si="836"/>
        <v>0</v>
      </c>
      <c r="AN51" s="299">
        <f t="shared" ca="1" si="836"/>
        <v>0</v>
      </c>
      <c r="AO51" s="299">
        <f t="shared" ca="1" si="836"/>
        <v>0</v>
      </c>
      <c r="AP51" s="299">
        <f t="shared" ca="1" si="836"/>
        <v>0</v>
      </c>
      <c r="AQ51" s="299">
        <f t="shared" ca="1" si="836"/>
        <v>0</v>
      </c>
      <c r="AR51" s="299">
        <f t="shared" ca="1" si="836"/>
        <v>0</v>
      </c>
      <c r="AS51" s="299">
        <f t="shared" ca="1" si="836"/>
        <v>0</v>
      </c>
      <c r="AT51" s="299">
        <f t="shared" ca="1" si="836"/>
        <v>0</v>
      </c>
      <c r="AU51" s="299">
        <f t="shared" ca="1" si="836"/>
        <v>0</v>
      </c>
      <c r="AV51" s="299">
        <f t="shared" ca="1" si="836"/>
        <v>0</v>
      </c>
      <c r="AW51" s="299">
        <f t="shared" ca="1" si="836"/>
        <v>0</v>
      </c>
      <c r="AX51" s="299">
        <f t="shared" ca="1" si="836"/>
        <v>0</v>
      </c>
      <c r="AY51" s="299">
        <f t="shared" ref="AY51:BN51" ca="1" si="837" xml:space="preserve"> MAX( MIN($L51, AY$4) - MAX($J51, AY$3), 0) *$Q51</f>
        <v>0</v>
      </c>
      <c r="AZ51" s="299">
        <f t="shared" ca="1" si="837"/>
        <v>0</v>
      </c>
      <c r="BA51" s="299">
        <f t="shared" ca="1" si="837"/>
        <v>0</v>
      </c>
      <c r="BB51" s="299">
        <f t="shared" ca="1" si="837"/>
        <v>0</v>
      </c>
      <c r="BC51" s="299">
        <f t="shared" ca="1" si="837"/>
        <v>0</v>
      </c>
      <c r="BD51" s="299">
        <f t="shared" ca="1" si="837"/>
        <v>0</v>
      </c>
      <c r="BE51" s="299">
        <f t="shared" ca="1" si="837"/>
        <v>0</v>
      </c>
      <c r="BF51" s="299">
        <f t="shared" ca="1" si="837"/>
        <v>0</v>
      </c>
      <c r="BG51" s="299">
        <f t="shared" ca="1" si="837"/>
        <v>0</v>
      </c>
      <c r="BH51" s="299">
        <f t="shared" ca="1" si="837"/>
        <v>0</v>
      </c>
      <c r="BI51" s="299">
        <f t="shared" ca="1" si="837"/>
        <v>0</v>
      </c>
      <c r="BJ51" s="299">
        <f t="shared" ca="1" si="837"/>
        <v>0</v>
      </c>
      <c r="BK51" s="299">
        <f t="shared" ca="1" si="837"/>
        <v>0</v>
      </c>
      <c r="BL51" s="299">
        <f t="shared" ca="1" si="837"/>
        <v>0</v>
      </c>
      <c r="BM51" s="299">
        <f t="shared" ca="1" si="837"/>
        <v>0</v>
      </c>
      <c r="BN51" s="299">
        <f t="shared" ca="1" si="837"/>
        <v>0</v>
      </c>
      <c r="BO51" s="299">
        <f t="shared" ref="BO51:BP51" ca="1" si="838" xml:space="preserve"> MAX( MIN($L51, BO$4) - MAX($J51, BO$3), 0) *$Q51</f>
        <v>0</v>
      </c>
      <c r="BP51" s="299">
        <f t="shared" ca="1" si="838"/>
        <v>0</v>
      </c>
      <c r="BQ51" s="202"/>
    </row>
    <row r="52" spans="1:69">
      <c r="A52" s="281" t="str">
        <f t="shared" ref="A52" si="839">IF(OR(AND(K51=0,NOT(ISBLANK(K51))),M51=0,N51=0,AND(P51=P52,NOT(ISBLANK(P51)),NOT(ISBLANK(P52)))),"ERROR","OK")</f>
        <v>OK</v>
      </c>
      <c r="B52" s="202"/>
      <c r="C52" s="284" t="str">
        <f t="shared" ref="C52" ca="1" si="840">IF(SUMSQ($S53:$BP53)&gt;0,"INCLUDED","EXCLUDED")</f>
        <v>EXCLUDED</v>
      </c>
      <c r="D52" s="209"/>
      <c r="E52" s="209"/>
      <c r="F52" s="291"/>
      <c r="G52" s="291"/>
      <c r="H52" s="299" t="str">
        <f ca="1">IFERROR(OFFSET('Impacts Database'!$A$1,'Impact Inputs'!B51-1,MATCH("Government/Non-Government",'Impacts Database'!$2:$2,0)-1),"-")</f>
        <v>-</v>
      </c>
      <c r="I52" s="288"/>
      <c r="J52" s="300"/>
      <c r="K52" s="300"/>
      <c r="L52" s="301"/>
      <c r="M52" s="302"/>
      <c r="N52" s="303"/>
      <c r="O52" s="299" t="s">
        <v>129</v>
      </c>
      <c r="P52" s="6"/>
      <c r="Q52" s="299">
        <f t="shared" ref="Q52" ca="1" si="841">IF(ISTEXT(F51),0,(F51*M51*N51*P52))</f>
        <v>0</v>
      </c>
      <c r="R52" s="310"/>
      <c r="S52" s="299">
        <f t="shared" ref="S52" ca="1" si="842" xml:space="preserve"> MAX( MIN($L51, S$4) - MAX($J51, S$3), 0) *$Q52</f>
        <v>0</v>
      </c>
      <c r="T52" s="299">
        <f t="shared" ref="T52" ca="1" si="843" xml:space="preserve"> MAX( MIN($L51, T$4) - MAX($J51, T$3), 0) *$Q52</f>
        <v>0</v>
      </c>
      <c r="U52" s="299">
        <f t="shared" ref="U52" ca="1" si="844" xml:space="preserve"> MAX( MIN($L51, U$4) - MAX($J51, U$3), 0) *$Q52</f>
        <v>0</v>
      </c>
      <c r="V52" s="299">
        <f t="shared" ref="V52" ca="1" si="845" xml:space="preserve"> MAX( MIN($L51, V$4) - MAX($J51, V$3), 0) *$Q52</f>
        <v>0</v>
      </c>
      <c r="W52" s="299">
        <f t="shared" ref="W52" ca="1" si="846" xml:space="preserve"> MAX( MIN($L51, W$4) - MAX($J51, W$3), 0) *$Q52</f>
        <v>0</v>
      </c>
      <c r="X52" s="299">
        <f t="shared" ref="X52" ca="1" si="847" xml:space="preserve"> MAX( MIN($L51, X$4) - MAX($J51, X$3), 0) *$Q52</f>
        <v>0</v>
      </c>
      <c r="Y52" s="299">
        <f t="shared" ref="Y52" ca="1" si="848" xml:space="preserve"> MAX( MIN($L51, Y$4) - MAX($J51, Y$3), 0) *$Q52</f>
        <v>0</v>
      </c>
      <c r="Z52" s="299">
        <f t="shared" ref="Z52" ca="1" si="849" xml:space="preserve"> MAX( MIN($L51, Z$4) - MAX($J51, Z$3), 0) *$Q52</f>
        <v>0</v>
      </c>
      <c r="AA52" s="299">
        <f t="shared" ref="AA52" ca="1" si="850" xml:space="preserve"> MAX( MIN($L51, AA$4) - MAX($J51, AA$3), 0) *$Q52</f>
        <v>0</v>
      </c>
      <c r="AB52" s="299">
        <f t="shared" ref="AB52" ca="1" si="851" xml:space="preserve"> MAX( MIN($L51, AB$4) - MAX($J51, AB$3), 0) *$Q52</f>
        <v>0</v>
      </c>
      <c r="AC52" s="299">
        <f t="shared" ref="AC52" ca="1" si="852" xml:space="preserve"> MAX( MIN($L51, AC$4) - MAX($J51, AC$3), 0) *$Q52</f>
        <v>0</v>
      </c>
      <c r="AD52" s="299">
        <f t="shared" ref="AD52" ca="1" si="853" xml:space="preserve"> MAX( MIN($L51, AD$4) - MAX($J51, AD$3), 0) *$Q52</f>
        <v>0</v>
      </c>
      <c r="AE52" s="299">
        <f t="shared" ref="AE52" ca="1" si="854" xml:space="preserve"> MAX( MIN($L51, AE$4) - MAX($J51, AE$3), 0) *$Q52</f>
        <v>0</v>
      </c>
      <c r="AF52" s="299">
        <f t="shared" ref="AF52" ca="1" si="855" xml:space="preserve"> MAX( MIN($L51, AF$4) - MAX($J51, AF$3), 0) *$Q52</f>
        <v>0</v>
      </c>
      <c r="AG52" s="299">
        <f t="shared" ref="AG52" ca="1" si="856" xml:space="preserve"> MAX( MIN($L51, AG$4) - MAX($J51, AG$3), 0) *$Q52</f>
        <v>0</v>
      </c>
      <c r="AH52" s="299">
        <f t="shared" ref="AH52" ca="1" si="857" xml:space="preserve"> MAX( MIN($L51, AH$4) - MAX($J51, AH$3), 0) *$Q52</f>
        <v>0</v>
      </c>
      <c r="AI52" s="299">
        <f t="shared" ref="AI52" ca="1" si="858" xml:space="preserve"> MAX( MIN($L51, AI$4) - MAX($J51, AI$3), 0) *$Q52</f>
        <v>0</v>
      </c>
      <c r="AJ52" s="299">
        <f t="shared" ref="AJ52" ca="1" si="859" xml:space="preserve"> MAX( MIN($L51, AJ$4) - MAX($J51, AJ$3), 0) *$Q52</f>
        <v>0</v>
      </c>
      <c r="AK52" s="299">
        <f t="shared" ref="AK52" ca="1" si="860" xml:space="preserve"> MAX( MIN($L51, AK$4) - MAX($J51, AK$3), 0) *$Q52</f>
        <v>0</v>
      </c>
      <c r="AL52" s="299">
        <f t="shared" ref="AL52" ca="1" si="861" xml:space="preserve"> MAX( MIN($L51, AL$4) - MAX($J51, AL$3), 0) *$Q52</f>
        <v>0</v>
      </c>
      <c r="AM52" s="299">
        <f t="shared" ref="AM52" ca="1" si="862" xml:space="preserve"> MAX( MIN($L51, AM$4) - MAX($J51, AM$3), 0) *$Q52</f>
        <v>0</v>
      </c>
      <c r="AN52" s="299">
        <f t="shared" ref="AN52" ca="1" si="863" xml:space="preserve"> MAX( MIN($L51, AN$4) - MAX($J51, AN$3), 0) *$Q52</f>
        <v>0</v>
      </c>
      <c r="AO52" s="299">
        <f t="shared" ref="AO52" ca="1" si="864" xml:space="preserve"> MAX( MIN($L51, AO$4) - MAX($J51, AO$3), 0) *$Q52</f>
        <v>0</v>
      </c>
      <c r="AP52" s="299">
        <f t="shared" ref="AP52" ca="1" si="865" xml:space="preserve"> MAX( MIN($L51, AP$4) - MAX($J51, AP$3), 0) *$Q52</f>
        <v>0</v>
      </c>
      <c r="AQ52" s="299">
        <f t="shared" ref="AQ52" ca="1" si="866" xml:space="preserve"> MAX( MIN($L51, AQ$4) - MAX($J51, AQ$3), 0) *$Q52</f>
        <v>0</v>
      </c>
      <c r="AR52" s="299">
        <f t="shared" ref="AR52" ca="1" si="867" xml:space="preserve"> MAX( MIN($L51, AR$4) - MAX($J51, AR$3), 0) *$Q52</f>
        <v>0</v>
      </c>
      <c r="AS52" s="299">
        <f t="shared" ref="AS52" ca="1" si="868" xml:space="preserve"> MAX( MIN($L51, AS$4) - MAX($J51, AS$3), 0) *$Q52</f>
        <v>0</v>
      </c>
      <c r="AT52" s="299">
        <f t="shared" ref="AT52" ca="1" si="869" xml:space="preserve"> MAX( MIN($L51, AT$4) - MAX($J51, AT$3), 0) *$Q52</f>
        <v>0</v>
      </c>
      <c r="AU52" s="299">
        <f t="shared" ref="AU52" ca="1" si="870" xml:space="preserve"> MAX( MIN($L51, AU$4) - MAX($J51, AU$3), 0) *$Q52</f>
        <v>0</v>
      </c>
      <c r="AV52" s="299">
        <f t="shared" ref="AV52" ca="1" si="871" xml:space="preserve"> MAX( MIN($L51, AV$4) - MAX($J51, AV$3), 0) *$Q52</f>
        <v>0</v>
      </c>
      <c r="AW52" s="299">
        <f t="shared" ref="AW52" ca="1" si="872" xml:space="preserve"> MAX( MIN($L51, AW$4) - MAX($J51, AW$3), 0) *$Q52</f>
        <v>0</v>
      </c>
      <c r="AX52" s="299">
        <f t="shared" ref="AX52" ca="1" si="873" xml:space="preserve"> MAX( MIN($L51, AX$4) - MAX($J51, AX$3), 0) *$Q52</f>
        <v>0</v>
      </c>
      <c r="AY52" s="299">
        <f t="shared" ref="AY52" ca="1" si="874" xml:space="preserve"> MAX( MIN($L51, AY$4) - MAX($J51, AY$3), 0) *$Q52</f>
        <v>0</v>
      </c>
      <c r="AZ52" s="299">
        <f t="shared" ref="AZ52" ca="1" si="875" xml:space="preserve"> MAX( MIN($L51, AZ$4) - MAX($J51, AZ$3), 0) *$Q52</f>
        <v>0</v>
      </c>
      <c r="BA52" s="299">
        <f t="shared" ref="BA52" ca="1" si="876" xml:space="preserve"> MAX( MIN($L51, BA$4) - MAX($J51, BA$3), 0) *$Q52</f>
        <v>0</v>
      </c>
      <c r="BB52" s="299">
        <f t="shared" ref="BB52" ca="1" si="877" xml:space="preserve"> MAX( MIN($L51, BB$4) - MAX($J51, BB$3), 0) *$Q52</f>
        <v>0</v>
      </c>
      <c r="BC52" s="299">
        <f t="shared" ref="BC52" ca="1" si="878" xml:space="preserve"> MAX( MIN($L51, BC$4) - MAX($J51, BC$3), 0) *$Q52</f>
        <v>0</v>
      </c>
      <c r="BD52" s="299">
        <f t="shared" ref="BD52" ca="1" si="879" xml:space="preserve"> MAX( MIN($L51, BD$4) - MAX($J51, BD$3), 0) *$Q52</f>
        <v>0</v>
      </c>
      <c r="BE52" s="299">
        <f t="shared" ref="BE52" ca="1" si="880" xml:space="preserve"> MAX( MIN($L51, BE$4) - MAX($J51, BE$3), 0) *$Q52</f>
        <v>0</v>
      </c>
      <c r="BF52" s="299">
        <f t="shared" ref="BF52" ca="1" si="881" xml:space="preserve"> MAX( MIN($L51, BF$4) - MAX($J51, BF$3), 0) *$Q52</f>
        <v>0</v>
      </c>
      <c r="BG52" s="299">
        <f t="shared" ref="BG52" ca="1" si="882" xml:space="preserve"> MAX( MIN($L51, BG$4) - MAX($J51, BG$3), 0) *$Q52</f>
        <v>0</v>
      </c>
      <c r="BH52" s="299">
        <f t="shared" ref="BH52" ca="1" si="883" xml:space="preserve"> MAX( MIN($L51, BH$4) - MAX($J51, BH$3), 0) *$Q52</f>
        <v>0</v>
      </c>
      <c r="BI52" s="299">
        <f t="shared" ref="BI52" ca="1" si="884" xml:space="preserve"> MAX( MIN($L51, BI$4) - MAX($J51, BI$3), 0) *$Q52</f>
        <v>0</v>
      </c>
      <c r="BJ52" s="299">
        <f t="shared" ref="BJ52" ca="1" si="885" xml:space="preserve"> MAX( MIN($L51, BJ$4) - MAX($J51, BJ$3), 0) *$Q52</f>
        <v>0</v>
      </c>
      <c r="BK52" s="299">
        <f t="shared" ref="BK52" ca="1" si="886" xml:space="preserve"> MAX( MIN($L51, BK$4) - MAX($J51, BK$3), 0) *$Q52</f>
        <v>0</v>
      </c>
      <c r="BL52" s="299">
        <f t="shared" ref="BL52" ca="1" si="887" xml:space="preserve"> MAX( MIN($L51, BL$4) - MAX($J51, BL$3), 0) *$Q52</f>
        <v>0</v>
      </c>
      <c r="BM52" s="299">
        <f t="shared" ref="BM52" ca="1" si="888" xml:space="preserve"> MAX( MIN($L51, BM$4) - MAX($J51, BM$3), 0) *$Q52</f>
        <v>0</v>
      </c>
      <c r="BN52" s="299">
        <f t="shared" ref="BN52" ca="1" si="889" xml:space="preserve"> MAX( MIN($L51, BN$4) - MAX($J51, BN$3), 0) *$Q52</f>
        <v>0</v>
      </c>
      <c r="BO52" s="299">
        <f t="shared" ref="BO52" ca="1" si="890" xml:space="preserve"> MAX( MIN($L51, BO$4) - MAX($J51, BO$3), 0) *$Q52</f>
        <v>0</v>
      </c>
      <c r="BP52" s="299">
        <f t="shared" ref="BP52" ca="1" si="891" xml:space="preserve"> MAX( MIN($L51, BP$4) - MAX($J51, BP$3), 0) *$Q52</f>
        <v>0</v>
      </c>
      <c r="BQ52" s="202"/>
    </row>
    <row r="53" spans="1:69">
      <c r="B53" s="202"/>
      <c r="C53" s="283"/>
      <c r="D53" s="209"/>
      <c r="E53" s="209"/>
      <c r="F53" s="291"/>
      <c r="G53" s="291"/>
      <c r="H53" s="299" t="str">
        <f ca="1">IFERROR(OFFSET('Impacts Database'!$A$1,'Impact Inputs'!B51-1,MATCH("Government/Non-Government",'Impacts Database'!$2:$2,0)-1),"-")</f>
        <v>-</v>
      </c>
      <c r="I53" s="288"/>
      <c r="J53" s="304"/>
      <c r="K53" s="304"/>
      <c r="L53" s="301"/>
      <c r="M53" s="302"/>
      <c r="N53" s="305"/>
      <c r="O53" s="299" t="s">
        <v>130</v>
      </c>
      <c r="P53" s="299">
        <f t="shared" si="14"/>
        <v>0</v>
      </c>
      <c r="Q53" s="299">
        <f t="shared" ref="Q53" ca="1" si="892">IF(ISTEXT(F51),0,(F51*M51*N51*P53))</f>
        <v>0</v>
      </c>
      <c r="R53" s="310"/>
      <c r="S53" s="299">
        <f t="shared" ref="S53:BP59" ca="1" si="893">S52-S51</f>
        <v>0</v>
      </c>
      <c r="T53" s="299">
        <f t="shared" ca="1" si="893"/>
        <v>0</v>
      </c>
      <c r="U53" s="299">
        <f t="shared" ca="1" si="893"/>
        <v>0</v>
      </c>
      <c r="V53" s="299">
        <f t="shared" ca="1" si="893"/>
        <v>0</v>
      </c>
      <c r="W53" s="299">
        <f t="shared" ca="1" si="893"/>
        <v>0</v>
      </c>
      <c r="X53" s="299">
        <f t="shared" ca="1" si="893"/>
        <v>0</v>
      </c>
      <c r="Y53" s="299">
        <f t="shared" ca="1" si="893"/>
        <v>0</v>
      </c>
      <c r="Z53" s="299">
        <f t="shared" ca="1" si="893"/>
        <v>0</v>
      </c>
      <c r="AA53" s="299">
        <f t="shared" ca="1" si="893"/>
        <v>0</v>
      </c>
      <c r="AB53" s="299">
        <f t="shared" ca="1" si="893"/>
        <v>0</v>
      </c>
      <c r="AC53" s="299">
        <f t="shared" ca="1" si="893"/>
        <v>0</v>
      </c>
      <c r="AD53" s="299">
        <f t="shared" ca="1" si="893"/>
        <v>0</v>
      </c>
      <c r="AE53" s="299">
        <f t="shared" ca="1" si="893"/>
        <v>0</v>
      </c>
      <c r="AF53" s="299">
        <f t="shared" ca="1" si="893"/>
        <v>0</v>
      </c>
      <c r="AG53" s="299">
        <f t="shared" ca="1" si="893"/>
        <v>0</v>
      </c>
      <c r="AH53" s="299">
        <f t="shared" ca="1" si="893"/>
        <v>0</v>
      </c>
      <c r="AI53" s="299">
        <f t="shared" ca="1" si="893"/>
        <v>0</v>
      </c>
      <c r="AJ53" s="299">
        <f t="shared" ca="1" si="893"/>
        <v>0</v>
      </c>
      <c r="AK53" s="299">
        <f t="shared" ca="1" si="893"/>
        <v>0</v>
      </c>
      <c r="AL53" s="299">
        <f t="shared" ca="1" si="893"/>
        <v>0</v>
      </c>
      <c r="AM53" s="299">
        <f t="shared" ca="1" si="893"/>
        <v>0</v>
      </c>
      <c r="AN53" s="299">
        <f t="shared" ca="1" si="893"/>
        <v>0</v>
      </c>
      <c r="AO53" s="299">
        <f t="shared" ca="1" si="893"/>
        <v>0</v>
      </c>
      <c r="AP53" s="299">
        <f t="shared" ca="1" si="893"/>
        <v>0</v>
      </c>
      <c r="AQ53" s="299">
        <f t="shared" ca="1" si="893"/>
        <v>0</v>
      </c>
      <c r="AR53" s="299">
        <f t="shared" ca="1" si="893"/>
        <v>0</v>
      </c>
      <c r="AS53" s="299">
        <f t="shared" ca="1" si="893"/>
        <v>0</v>
      </c>
      <c r="AT53" s="299">
        <f t="shared" ca="1" si="893"/>
        <v>0</v>
      </c>
      <c r="AU53" s="299">
        <f t="shared" ca="1" si="893"/>
        <v>0</v>
      </c>
      <c r="AV53" s="299">
        <f t="shared" ca="1" si="893"/>
        <v>0</v>
      </c>
      <c r="AW53" s="299">
        <f t="shared" ca="1" si="893"/>
        <v>0</v>
      </c>
      <c r="AX53" s="299">
        <f t="shared" ca="1" si="893"/>
        <v>0</v>
      </c>
      <c r="AY53" s="299">
        <f t="shared" ca="1" si="893"/>
        <v>0</v>
      </c>
      <c r="AZ53" s="299">
        <f t="shared" ca="1" si="893"/>
        <v>0</v>
      </c>
      <c r="BA53" s="299">
        <f t="shared" ca="1" si="893"/>
        <v>0</v>
      </c>
      <c r="BB53" s="299">
        <f t="shared" ca="1" si="893"/>
        <v>0</v>
      </c>
      <c r="BC53" s="299">
        <f t="shared" ca="1" si="893"/>
        <v>0</v>
      </c>
      <c r="BD53" s="299">
        <f t="shared" ca="1" si="893"/>
        <v>0</v>
      </c>
      <c r="BE53" s="299">
        <f t="shared" ca="1" si="893"/>
        <v>0</v>
      </c>
      <c r="BF53" s="299">
        <f t="shared" ca="1" si="893"/>
        <v>0</v>
      </c>
      <c r="BG53" s="299">
        <f t="shared" ca="1" si="893"/>
        <v>0</v>
      </c>
      <c r="BH53" s="299">
        <f t="shared" ca="1" si="893"/>
        <v>0</v>
      </c>
      <c r="BI53" s="299">
        <f t="shared" ca="1" si="893"/>
        <v>0</v>
      </c>
      <c r="BJ53" s="299">
        <f t="shared" ca="1" si="893"/>
        <v>0</v>
      </c>
      <c r="BK53" s="299">
        <f t="shared" ca="1" si="893"/>
        <v>0</v>
      </c>
      <c r="BL53" s="299">
        <f t="shared" ca="1" si="893"/>
        <v>0</v>
      </c>
      <c r="BM53" s="299">
        <f t="shared" ca="1" si="893"/>
        <v>0</v>
      </c>
      <c r="BN53" s="299">
        <f t="shared" ca="1" si="893"/>
        <v>0</v>
      </c>
      <c r="BO53" s="299">
        <f t="shared" ca="1" si="893"/>
        <v>0</v>
      </c>
      <c r="BP53" s="299">
        <f t="shared" ca="1" si="893"/>
        <v>0</v>
      </c>
      <c r="BQ53" s="202"/>
    </row>
    <row r="54" spans="1:69" ht="15">
      <c r="A54" s="280" t="s">
        <v>411</v>
      </c>
      <c r="B54" s="236"/>
      <c r="C54" s="298" t="str">
        <f ca="1">IFERROR(OFFSET('Impacts Database'!$A$1,'Impact Inputs'!B54-1,MATCH("Description",'Impacts Database'!$2:$2,0)-1),"-")</f>
        <v>-</v>
      </c>
      <c r="D54" s="299" t="str">
        <f ca="1">IFERROR(OFFSET('Impacts Database'!$A$1,'Impact Inputs'!B54-1,MATCH("Outcome Area",'Impacts Database'!$2:$2,0)-1),"-")</f>
        <v>-</v>
      </c>
      <c r="E54" s="299" t="str">
        <f ca="1">IFERROR(OFFSET('Impacts Database'!$A$1,'Impact Inputs'!B54-1,MATCH("Sector",'Impacts Database'!$2:$2,0)-1),"-")</f>
        <v>-</v>
      </c>
      <c r="F54" s="299" t="str">
        <f ca="1">IFERROR(OFFSET('Impacts Database'!$A$1,'Impact Inputs'!B54-1,MATCH("Value adjusted to "&amp;'Primary Inputs'!$C$16,'Impacts Database'!$2:$2,0)-1),"-")</f>
        <v>-</v>
      </c>
      <c r="G54" s="299" t="str">
        <f ca="1">IFERROR(OFFSET('Impacts Database'!$A$1,'Impact Inputs'!B54-1,MATCH("Unit",'Impacts Database'!$2:$2,0)-1),"-")</f>
        <v>-</v>
      </c>
      <c r="H54" s="299" t="str">
        <f ca="1">IFERROR(OFFSET('Impacts Database'!$A$1,'Impact Inputs'!B54-1,MATCH("Government/Non-Government",'Impacts Database'!$2:$2,0)-1),"-")</f>
        <v>-</v>
      </c>
      <c r="I54" s="237" t="s">
        <v>730</v>
      </c>
      <c r="J54" s="215"/>
      <c r="K54" s="101"/>
      <c r="L54" s="311">
        <f t="shared" ref="L54" si="894" xml:space="preserve"> J54 + K54</f>
        <v>0</v>
      </c>
      <c r="M54" s="238">
        <v>1</v>
      </c>
      <c r="N54" s="238">
        <v>1</v>
      </c>
      <c r="O54" s="299" t="s">
        <v>128</v>
      </c>
      <c r="P54" s="6"/>
      <c r="Q54" s="299">
        <f t="shared" ref="Q54" ca="1" si="895">IF(ISTEXT(F54),0,(F54*M54*N54*P54))</f>
        <v>0</v>
      </c>
      <c r="R54" s="310"/>
      <c r="S54" s="299">
        <f t="shared" ref="S54:AH54" ca="1" si="896" xml:space="preserve"> MAX( MIN($L54, S$4) - MAX($J54, S$3), 0) *$Q54</f>
        <v>0</v>
      </c>
      <c r="T54" s="299">
        <f t="shared" ca="1" si="896"/>
        <v>0</v>
      </c>
      <c r="U54" s="299">
        <f t="shared" ca="1" si="896"/>
        <v>0</v>
      </c>
      <c r="V54" s="299">
        <f t="shared" ca="1" si="896"/>
        <v>0</v>
      </c>
      <c r="W54" s="299">
        <f t="shared" ca="1" si="896"/>
        <v>0</v>
      </c>
      <c r="X54" s="299">
        <f t="shared" ca="1" si="896"/>
        <v>0</v>
      </c>
      <c r="Y54" s="299">
        <f t="shared" ca="1" si="896"/>
        <v>0</v>
      </c>
      <c r="Z54" s="299">
        <f t="shared" ca="1" si="896"/>
        <v>0</v>
      </c>
      <c r="AA54" s="299">
        <f t="shared" ca="1" si="896"/>
        <v>0</v>
      </c>
      <c r="AB54" s="299">
        <f t="shared" ca="1" si="896"/>
        <v>0</v>
      </c>
      <c r="AC54" s="299">
        <f t="shared" ca="1" si="896"/>
        <v>0</v>
      </c>
      <c r="AD54" s="299">
        <f t="shared" ca="1" si="896"/>
        <v>0</v>
      </c>
      <c r="AE54" s="299">
        <f t="shared" ca="1" si="896"/>
        <v>0</v>
      </c>
      <c r="AF54" s="299">
        <f t="shared" ca="1" si="896"/>
        <v>0</v>
      </c>
      <c r="AG54" s="299">
        <f t="shared" ca="1" si="896"/>
        <v>0</v>
      </c>
      <c r="AH54" s="299">
        <f t="shared" ca="1" si="896"/>
        <v>0</v>
      </c>
      <c r="AI54" s="299">
        <f t="shared" ref="AI54:AX54" ca="1" si="897" xml:space="preserve"> MAX( MIN($L54, AI$4) - MAX($J54, AI$3), 0) *$Q54</f>
        <v>0</v>
      </c>
      <c r="AJ54" s="299">
        <f t="shared" ca="1" si="897"/>
        <v>0</v>
      </c>
      <c r="AK54" s="299">
        <f t="shared" ca="1" si="897"/>
        <v>0</v>
      </c>
      <c r="AL54" s="299">
        <f t="shared" ca="1" si="897"/>
        <v>0</v>
      </c>
      <c r="AM54" s="299">
        <f t="shared" ca="1" si="897"/>
        <v>0</v>
      </c>
      <c r="AN54" s="299">
        <f t="shared" ca="1" si="897"/>
        <v>0</v>
      </c>
      <c r="AO54" s="299">
        <f t="shared" ca="1" si="897"/>
        <v>0</v>
      </c>
      <c r="AP54" s="299">
        <f t="shared" ca="1" si="897"/>
        <v>0</v>
      </c>
      <c r="AQ54" s="299">
        <f t="shared" ca="1" si="897"/>
        <v>0</v>
      </c>
      <c r="AR54" s="299">
        <f t="shared" ca="1" si="897"/>
        <v>0</v>
      </c>
      <c r="AS54" s="299">
        <f t="shared" ca="1" si="897"/>
        <v>0</v>
      </c>
      <c r="AT54" s="299">
        <f t="shared" ca="1" si="897"/>
        <v>0</v>
      </c>
      <c r="AU54" s="299">
        <f t="shared" ca="1" si="897"/>
        <v>0</v>
      </c>
      <c r="AV54" s="299">
        <f t="shared" ca="1" si="897"/>
        <v>0</v>
      </c>
      <c r="AW54" s="299">
        <f t="shared" ca="1" si="897"/>
        <v>0</v>
      </c>
      <c r="AX54" s="299">
        <f t="shared" ca="1" si="897"/>
        <v>0</v>
      </c>
      <c r="AY54" s="299">
        <f t="shared" ref="AY54:BN54" ca="1" si="898" xml:space="preserve"> MAX( MIN($L54, AY$4) - MAX($J54, AY$3), 0) *$Q54</f>
        <v>0</v>
      </c>
      <c r="AZ54" s="299">
        <f t="shared" ca="1" si="898"/>
        <v>0</v>
      </c>
      <c r="BA54" s="299">
        <f t="shared" ca="1" si="898"/>
        <v>0</v>
      </c>
      <c r="BB54" s="299">
        <f t="shared" ca="1" si="898"/>
        <v>0</v>
      </c>
      <c r="BC54" s="299">
        <f t="shared" ca="1" si="898"/>
        <v>0</v>
      </c>
      <c r="BD54" s="299">
        <f t="shared" ca="1" si="898"/>
        <v>0</v>
      </c>
      <c r="BE54" s="299">
        <f t="shared" ca="1" si="898"/>
        <v>0</v>
      </c>
      <c r="BF54" s="299">
        <f t="shared" ca="1" si="898"/>
        <v>0</v>
      </c>
      <c r="BG54" s="299">
        <f t="shared" ca="1" si="898"/>
        <v>0</v>
      </c>
      <c r="BH54" s="299">
        <f t="shared" ca="1" si="898"/>
        <v>0</v>
      </c>
      <c r="BI54" s="299">
        <f t="shared" ca="1" si="898"/>
        <v>0</v>
      </c>
      <c r="BJ54" s="299">
        <f t="shared" ca="1" si="898"/>
        <v>0</v>
      </c>
      <c r="BK54" s="299">
        <f t="shared" ca="1" si="898"/>
        <v>0</v>
      </c>
      <c r="BL54" s="299">
        <f t="shared" ca="1" si="898"/>
        <v>0</v>
      </c>
      <c r="BM54" s="299">
        <f t="shared" ca="1" si="898"/>
        <v>0</v>
      </c>
      <c r="BN54" s="299">
        <f t="shared" ca="1" si="898"/>
        <v>0</v>
      </c>
      <c r="BO54" s="299">
        <f t="shared" ref="BO54:BP54" ca="1" si="899" xml:space="preserve"> MAX( MIN($L54, BO$4) - MAX($J54, BO$3), 0) *$Q54</f>
        <v>0</v>
      </c>
      <c r="BP54" s="299">
        <f t="shared" ca="1" si="899"/>
        <v>0</v>
      </c>
      <c r="BQ54" s="202"/>
    </row>
    <row r="55" spans="1:69">
      <c r="A55" s="281" t="str">
        <f t="shared" ref="A55" si="900">IF(OR(AND(K54=0,NOT(ISBLANK(K54))),M54=0,N54=0,AND(P54=P55,NOT(ISBLANK(P54)),NOT(ISBLANK(P55)))),"ERROR","OK")</f>
        <v>OK</v>
      </c>
      <c r="B55" s="202"/>
      <c r="C55" s="284" t="str">
        <f t="shared" ref="C55" ca="1" si="901">IF(SUMSQ($S56:$BP56)&gt;0,"INCLUDED","EXCLUDED")</f>
        <v>EXCLUDED</v>
      </c>
      <c r="D55" s="209"/>
      <c r="E55" s="209"/>
      <c r="F55" s="291"/>
      <c r="G55" s="291"/>
      <c r="H55" s="299" t="str">
        <f ca="1">IFERROR(OFFSET('Impacts Database'!$A$1,'Impact Inputs'!B54-1,MATCH("Government/Non-Government",'Impacts Database'!$2:$2,0)-1),"-")</f>
        <v>-</v>
      </c>
      <c r="I55" s="288"/>
      <c r="J55" s="300"/>
      <c r="K55" s="300"/>
      <c r="L55" s="301"/>
      <c r="M55" s="302"/>
      <c r="N55" s="303"/>
      <c r="O55" s="299" t="s">
        <v>129</v>
      </c>
      <c r="P55" s="6"/>
      <c r="Q55" s="299">
        <f t="shared" ref="Q55" ca="1" si="902">IF(ISTEXT(F54),0,(F54*M54*N54*P55))</f>
        <v>0</v>
      </c>
      <c r="R55" s="310"/>
      <c r="S55" s="299">
        <f t="shared" ref="S55" ca="1" si="903" xml:space="preserve"> MAX( MIN($L54, S$4) - MAX($J54, S$3), 0) *$Q55</f>
        <v>0</v>
      </c>
      <c r="T55" s="299">
        <f t="shared" ref="T55" ca="1" si="904" xml:space="preserve"> MAX( MIN($L54, T$4) - MAX($J54, T$3), 0) *$Q55</f>
        <v>0</v>
      </c>
      <c r="U55" s="299">
        <f t="shared" ref="U55" ca="1" si="905" xml:space="preserve"> MAX( MIN($L54, U$4) - MAX($J54, U$3), 0) *$Q55</f>
        <v>0</v>
      </c>
      <c r="V55" s="299">
        <f t="shared" ref="V55" ca="1" si="906" xml:space="preserve"> MAX( MIN($L54, V$4) - MAX($J54, V$3), 0) *$Q55</f>
        <v>0</v>
      </c>
      <c r="W55" s="299">
        <f t="shared" ref="W55" ca="1" si="907" xml:space="preserve"> MAX( MIN($L54, W$4) - MAX($J54, W$3), 0) *$Q55</f>
        <v>0</v>
      </c>
      <c r="X55" s="299">
        <f t="shared" ref="X55" ca="1" si="908" xml:space="preserve"> MAX( MIN($L54, X$4) - MAX($J54, X$3), 0) *$Q55</f>
        <v>0</v>
      </c>
      <c r="Y55" s="299">
        <f t="shared" ref="Y55" ca="1" si="909" xml:space="preserve"> MAX( MIN($L54, Y$4) - MAX($J54, Y$3), 0) *$Q55</f>
        <v>0</v>
      </c>
      <c r="Z55" s="299">
        <f t="shared" ref="Z55" ca="1" si="910" xml:space="preserve"> MAX( MIN($L54, Z$4) - MAX($J54, Z$3), 0) *$Q55</f>
        <v>0</v>
      </c>
      <c r="AA55" s="299">
        <f t="shared" ref="AA55" ca="1" si="911" xml:space="preserve"> MAX( MIN($L54, AA$4) - MAX($J54, AA$3), 0) *$Q55</f>
        <v>0</v>
      </c>
      <c r="AB55" s="299">
        <f t="shared" ref="AB55" ca="1" si="912" xml:space="preserve"> MAX( MIN($L54, AB$4) - MAX($J54, AB$3), 0) *$Q55</f>
        <v>0</v>
      </c>
      <c r="AC55" s="299">
        <f t="shared" ref="AC55" ca="1" si="913" xml:space="preserve"> MAX( MIN($L54, AC$4) - MAX($J54, AC$3), 0) *$Q55</f>
        <v>0</v>
      </c>
      <c r="AD55" s="299">
        <f t="shared" ref="AD55" ca="1" si="914" xml:space="preserve"> MAX( MIN($L54, AD$4) - MAX($J54, AD$3), 0) *$Q55</f>
        <v>0</v>
      </c>
      <c r="AE55" s="299">
        <f t="shared" ref="AE55" ca="1" si="915" xml:space="preserve"> MAX( MIN($L54, AE$4) - MAX($J54, AE$3), 0) *$Q55</f>
        <v>0</v>
      </c>
      <c r="AF55" s="299">
        <f t="shared" ref="AF55" ca="1" si="916" xml:space="preserve"> MAX( MIN($L54, AF$4) - MAX($J54, AF$3), 0) *$Q55</f>
        <v>0</v>
      </c>
      <c r="AG55" s="299">
        <f t="shared" ref="AG55" ca="1" si="917" xml:space="preserve"> MAX( MIN($L54, AG$4) - MAX($J54, AG$3), 0) *$Q55</f>
        <v>0</v>
      </c>
      <c r="AH55" s="299">
        <f t="shared" ref="AH55" ca="1" si="918" xml:space="preserve"> MAX( MIN($L54, AH$4) - MAX($J54, AH$3), 0) *$Q55</f>
        <v>0</v>
      </c>
      <c r="AI55" s="299">
        <f t="shared" ref="AI55" ca="1" si="919" xml:space="preserve"> MAX( MIN($L54, AI$4) - MAX($J54, AI$3), 0) *$Q55</f>
        <v>0</v>
      </c>
      <c r="AJ55" s="299">
        <f t="shared" ref="AJ55" ca="1" si="920" xml:space="preserve"> MAX( MIN($L54, AJ$4) - MAX($J54, AJ$3), 0) *$Q55</f>
        <v>0</v>
      </c>
      <c r="AK55" s="299">
        <f t="shared" ref="AK55" ca="1" si="921" xml:space="preserve"> MAX( MIN($L54, AK$4) - MAX($J54, AK$3), 0) *$Q55</f>
        <v>0</v>
      </c>
      <c r="AL55" s="299">
        <f t="shared" ref="AL55" ca="1" si="922" xml:space="preserve"> MAX( MIN($L54, AL$4) - MAX($J54, AL$3), 0) *$Q55</f>
        <v>0</v>
      </c>
      <c r="AM55" s="299">
        <f t="shared" ref="AM55" ca="1" si="923" xml:space="preserve"> MAX( MIN($L54, AM$4) - MAX($J54, AM$3), 0) *$Q55</f>
        <v>0</v>
      </c>
      <c r="AN55" s="299">
        <f t="shared" ref="AN55" ca="1" si="924" xml:space="preserve"> MAX( MIN($L54, AN$4) - MAX($J54, AN$3), 0) *$Q55</f>
        <v>0</v>
      </c>
      <c r="AO55" s="299">
        <f t="shared" ref="AO55" ca="1" si="925" xml:space="preserve"> MAX( MIN($L54, AO$4) - MAX($J54, AO$3), 0) *$Q55</f>
        <v>0</v>
      </c>
      <c r="AP55" s="299">
        <f t="shared" ref="AP55" ca="1" si="926" xml:space="preserve"> MAX( MIN($L54, AP$4) - MAX($J54, AP$3), 0) *$Q55</f>
        <v>0</v>
      </c>
      <c r="AQ55" s="299">
        <f t="shared" ref="AQ55" ca="1" si="927" xml:space="preserve"> MAX( MIN($L54, AQ$4) - MAX($J54, AQ$3), 0) *$Q55</f>
        <v>0</v>
      </c>
      <c r="AR55" s="299">
        <f t="shared" ref="AR55" ca="1" si="928" xml:space="preserve"> MAX( MIN($L54, AR$4) - MAX($J54, AR$3), 0) *$Q55</f>
        <v>0</v>
      </c>
      <c r="AS55" s="299">
        <f t="shared" ref="AS55" ca="1" si="929" xml:space="preserve"> MAX( MIN($L54, AS$4) - MAX($J54, AS$3), 0) *$Q55</f>
        <v>0</v>
      </c>
      <c r="AT55" s="299">
        <f t="shared" ref="AT55" ca="1" si="930" xml:space="preserve"> MAX( MIN($L54, AT$4) - MAX($J54, AT$3), 0) *$Q55</f>
        <v>0</v>
      </c>
      <c r="AU55" s="299">
        <f t="shared" ref="AU55" ca="1" si="931" xml:space="preserve"> MAX( MIN($L54, AU$4) - MAX($J54, AU$3), 0) *$Q55</f>
        <v>0</v>
      </c>
      <c r="AV55" s="299">
        <f t="shared" ref="AV55" ca="1" si="932" xml:space="preserve"> MAX( MIN($L54, AV$4) - MAX($J54, AV$3), 0) *$Q55</f>
        <v>0</v>
      </c>
      <c r="AW55" s="299">
        <f t="shared" ref="AW55" ca="1" si="933" xml:space="preserve"> MAX( MIN($L54, AW$4) - MAX($J54, AW$3), 0) *$Q55</f>
        <v>0</v>
      </c>
      <c r="AX55" s="299">
        <f t="shared" ref="AX55" ca="1" si="934" xml:space="preserve"> MAX( MIN($L54, AX$4) - MAX($J54, AX$3), 0) *$Q55</f>
        <v>0</v>
      </c>
      <c r="AY55" s="299">
        <f t="shared" ref="AY55" ca="1" si="935" xml:space="preserve"> MAX( MIN($L54, AY$4) - MAX($J54, AY$3), 0) *$Q55</f>
        <v>0</v>
      </c>
      <c r="AZ55" s="299">
        <f t="shared" ref="AZ55" ca="1" si="936" xml:space="preserve"> MAX( MIN($L54, AZ$4) - MAX($J54, AZ$3), 0) *$Q55</f>
        <v>0</v>
      </c>
      <c r="BA55" s="299">
        <f t="shared" ref="BA55" ca="1" si="937" xml:space="preserve"> MAX( MIN($L54, BA$4) - MAX($J54, BA$3), 0) *$Q55</f>
        <v>0</v>
      </c>
      <c r="BB55" s="299">
        <f t="shared" ref="BB55" ca="1" si="938" xml:space="preserve"> MAX( MIN($L54, BB$4) - MAX($J54, BB$3), 0) *$Q55</f>
        <v>0</v>
      </c>
      <c r="BC55" s="299">
        <f t="shared" ref="BC55" ca="1" si="939" xml:space="preserve"> MAX( MIN($L54, BC$4) - MAX($J54, BC$3), 0) *$Q55</f>
        <v>0</v>
      </c>
      <c r="BD55" s="299">
        <f t="shared" ref="BD55" ca="1" si="940" xml:space="preserve"> MAX( MIN($L54, BD$4) - MAX($J54, BD$3), 0) *$Q55</f>
        <v>0</v>
      </c>
      <c r="BE55" s="299">
        <f t="shared" ref="BE55" ca="1" si="941" xml:space="preserve"> MAX( MIN($L54, BE$4) - MAX($J54, BE$3), 0) *$Q55</f>
        <v>0</v>
      </c>
      <c r="BF55" s="299">
        <f t="shared" ref="BF55" ca="1" si="942" xml:space="preserve"> MAX( MIN($L54, BF$4) - MAX($J54, BF$3), 0) *$Q55</f>
        <v>0</v>
      </c>
      <c r="BG55" s="299">
        <f t="shared" ref="BG55" ca="1" si="943" xml:space="preserve"> MAX( MIN($L54, BG$4) - MAX($J54, BG$3), 0) *$Q55</f>
        <v>0</v>
      </c>
      <c r="BH55" s="299">
        <f t="shared" ref="BH55" ca="1" si="944" xml:space="preserve"> MAX( MIN($L54, BH$4) - MAX($J54, BH$3), 0) *$Q55</f>
        <v>0</v>
      </c>
      <c r="BI55" s="299">
        <f t="shared" ref="BI55" ca="1" si="945" xml:space="preserve"> MAX( MIN($L54, BI$4) - MAX($J54, BI$3), 0) *$Q55</f>
        <v>0</v>
      </c>
      <c r="BJ55" s="299">
        <f t="shared" ref="BJ55" ca="1" si="946" xml:space="preserve"> MAX( MIN($L54, BJ$4) - MAX($J54, BJ$3), 0) *$Q55</f>
        <v>0</v>
      </c>
      <c r="BK55" s="299">
        <f t="shared" ref="BK55" ca="1" si="947" xml:space="preserve"> MAX( MIN($L54, BK$4) - MAX($J54, BK$3), 0) *$Q55</f>
        <v>0</v>
      </c>
      <c r="BL55" s="299">
        <f t="shared" ref="BL55" ca="1" si="948" xml:space="preserve"> MAX( MIN($L54, BL$4) - MAX($J54, BL$3), 0) *$Q55</f>
        <v>0</v>
      </c>
      <c r="BM55" s="299">
        <f t="shared" ref="BM55" ca="1" si="949" xml:space="preserve"> MAX( MIN($L54, BM$4) - MAX($J54, BM$3), 0) *$Q55</f>
        <v>0</v>
      </c>
      <c r="BN55" s="299">
        <f t="shared" ref="BN55" ca="1" si="950" xml:space="preserve"> MAX( MIN($L54, BN$4) - MAX($J54, BN$3), 0) *$Q55</f>
        <v>0</v>
      </c>
      <c r="BO55" s="299">
        <f t="shared" ref="BO55" ca="1" si="951" xml:space="preserve"> MAX( MIN($L54, BO$4) - MAX($J54, BO$3), 0) *$Q55</f>
        <v>0</v>
      </c>
      <c r="BP55" s="299">
        <f t="shared" ref="BP55" ca="1" si="952" xml:space="preserve"> MAX( MIN($L54, BP$4) - MAX($J54, BP$3), 0) *$Q55</f>
        <v>0</v>
      </c>
      <c r="BQ55" s="202"/>
    </row>
    <row r="56" spans="1:69">
      <c r="B56" s="202"/>
      <c r="C56" s="283"/>
      <c r="D56" s="209"/>
      <c r="E56" s="209"/>
      <c r="F56" s="291"/>
      <c r="G56" s="291"/>
      <c r="H56" s="299" t="str">
        <f ca="1">IFERROR(OFFSET('Impacts Database'!$A$1,'Impact Inputs'!B54-1,MATCH("Government/Non-Government",'Impacts Database'!$2:$2,0)-1),"-")</f>
        <v>-</v>
      </c>
      <c r="I56" s="288"/>
      <c r="J56" s="304"/>
      <c r="K56" s="304"/>
      <c r="L56" s="301"/>
      <c r="M56" s="302"/>
      <c r="N56" s="305"/>
      <c r="O56" s="299" t="s">
        <v>130</v>
      </c>
      <c r="P56" s="299">
        <f t="shared" si="14"/>
        <v>0</v>
      </c>
      <c r="Q56" s="299">
        <f t="shared" ref="Q56" ca="1" si="953">IF(ISTEXT(F54),0,(F54*M54*N54*P56))</f>
        <v>0</v>
      </c>
      <c r="R56" s="310"/>
      <c r="S56" s="299">
        <f t="shared" ca="1" si="893"/>
        <v>0</v>
      </c>
      <c r="T56" s="299">
        <f t="shared" ca="1" si="893"/>
        <v>0</v>
      </c>
      <c r="U56" s="299">
        <f t="shared" ca="1" si="893"/>
        <v>0</v>
      </c>
      <c r="V56" s="299">
        <f t="shared" ca="1" si="893"/>
        <v>0</v>
      </c>
      <c r="W56" s="299">
        <f t="shared" ca="1" si="893"/>
        <v>0</v>
      </c>
      <c r="X56" s="299">
        <f t="shared" ca="1" si="893"/>
        <v>0</v>
      </c>
      <c r="Y56" s="299">
        <f t="shared" ca="1" si="893"/>
        <v>0</v>
      </c>
      <c r="Z56" s="299">
        <f t="shared" ca="1" si="893"/>
        <v>0</v>
      </c>
      <c r="AA56" s="299">
        <f t="shared" ca="1" si="893"/>
        <v>0</v>
      </c>
      <c r="AB56" s="299">
        <f t="shared" ca="1" si="893"/>
        <v>0</v>
      </c>
      <c r="AC56" s="299">
        <f t="shared" ca="1" si="893"/>
        <v>0</v>
      </c>
      <c r="AD56" s="299">
        <f t="shared" ca="1" si="893"/>
        <v>0</v>
      </c>
      <c r="AE56" s="299">
        <f t="shared" ca="1" si="893"/>
        <v>0</v>
      </c>
      <c r="AF56" s="299">
        <f t="shared" ca="1" si="893"/>
        <v>0</v>
      </c>
      <c r="AG56" s="299">
        <f t="shared" ca="1" si="893"/>
        <v>0</v>
      </c>
      <c r="AH56" s="299">
        <f t="shared" ca="1" si="893"/>
        <v>0</v>
      </c>
      <c r="AI56" s="299">
        <f t="shared" ca="1" si="893"/>
        <v>0</v>
      </c>
      <c r="AJ56" s="299">
        <f t="shared" ca="1" si="893"/>
        <v>0</v>
      </c>
      <c r="AK56" s="299">
        <f t="shared" ca="1" si="893"/>
        <v>0</v>
      </c>
      <c r="AL56" s="299">
        <f t="shared" ca="1" si="893"/>
        <v>0</v>
      </c>
      <c r="AM56" s="299">
        <f t="shared" ca="1" si="893"/>
        <v>0</v>
      </c>
      <c r="AN56" s="299">
        <f t="shared" ca="1" si="893"/>
        <v>0</v>
      </c>
      <c r="AO56" s="299">
        <f t="shared" ca="1" si="893"/>
        <v>0</v>
      </c>
      <c r="AP56" s="299">
        <f t="shared" ca="1" si="893"/>
        <v>0</v>
      </c>
      <c r="AQ56" s="299">
        <f t="shared" ca="1" si="893"/>
        <v>0</v>
      </c>
      <c r="AR56" s="299">
        <f t="shared" ca="1" si="893"/>
        <v>0</v>
      </c>
      <c r="AS56" s="299">
        <f t="shared" ca="1" si="893"/>
        <v>0</v>
      </c>
      <c r="AT56" s="299">
        <f t="shared" ca="1" si="893"/>
        <v>0</v>
      </c>
      <c r="AU56" s="299">
        <f t="shared" ca="1" si="893"/>
        <v>0</v>
      </c>
      <c r="AV56" s="299">
        <f t="shared" ca="1" si="893"/>
        <v>0</v>
      </c>
      <c r="AW56" s="299">
        <f t="shared" ca="1" si="893"/>
        <v>0</v>
      </c>
      <c r="AX56" s="299">
        <f t="shared" ca="1" si="893"/>
        <v>0</v>
      </c>
      <c r="AY56" s="299">
        <f t="shared" ca="1" si="893"/>
        <v>0</v>
      </c>
      <c r="AZ56" s="299">
        <f t="shared" ca="1" si="893"/>
        <v>0</v>
      </c>
      <c r="BA56" s="299">
        <f t="shared" ca="1" si="893"/>
        <v>0</v>
      </c>
      <c r="BB56" s="299">
        <f t="shared" ca="1" si="893"/>
        <v>0</v>
      </c>
      <c r="BC56" s="299">
        <f t="shared" ca="1" si="893"/>
        <v>0</v>
      </c>
      <c r="BD56" s="299">
        <f t="shared" ca="1" si="893"/>
        <v>0</v>
      </c>
      <c r="BE56" s="299">
        <f t="shared" ca="1" si="893"/>
        <v>0</v>
      </c>
      <c r="BF56" s="299">
        <f t="shared" ca="1" si="893"/>
        <v>0</v>
      </c>
      <c r="BG56" s="299">
        <f t="shared" ca="1" si="893"/>
        <v>0</v>
      </c>
      <c r="BH56" s="299">
        <f t="shared" ca="1" si="893"/>
        <v>0</v>
      </c>
      <c r="BI56" s="299">
        <f t="shared" ca="1" si="893"/>
        <v>0</v>
      </c>
      <c r="BJ56" s="299">
        <f t="shared" ca="1" si="893"/>
        <v>0</v>
      </c>
      <c r="BK56" s="299">
        <f t="shared" ca="1" si="893"/>
        <v>0</v>
      </c>
      <c r="BL56" s="299">
        <f t="shared" ca="1" si="893"/>
        <v>0</v>
      </c>
      <c r="BM56" s="299">
        <f t="shared" ca="1" si="893"/>
        <v>0</v>
      </c>
      <c r="BN56" s="299">
        <f t="shared" ca="1" si="893"/>
        <v>0</v>
      </c>
      <c r="BO56" s="299">
        <f t="shared" ca="1" si="893"/>
        <v>0</v>
      </c>
      <c r="BP56" s="299">
        <f t="shared" ca="1" si="893"/>
        <v>0</v>
      </c>
      <c r="BQ56" s="202"/>
    </row>
    <row r="57" spans="1:69" ht="15">
      <c r="A57" s="280" t="s">
        <v>412</v>
      </c>
      <c r="B57" s="236"/>
      <c r="C57" s="298" t="str">
        <f ca="1">IFERROR(OFFSET('Impacts Database'!$A$1,'Impact Inputs'!B57-1,MATCH("Description",'Impacts Database'!$2:$2,0)-1),"-")</f>
        <v>-</v>
      </c>
      <c r="D57" s="299" t="str">
        <f ca="1">IFERROR(OFFSET('Impacts Database'!$A$1,'Impact Inputs'!B57-1,MATCH("Outcome Area",'Impacts Database'!$2:$2,0)-1),"-")</f>
        <v>-</v>
      </c>
      <c r="E57" s="299" t="str">
        <f ca="1">IFERROR(OFFSET('Impacts Database'!$A$1,'Impact Inputs'!B57-1,MATCH("Sector",'Impacts Database'!$2:$2,0)-1),"-")</f>
        <v>-</v>
      </c>
      <c r="F57" s="299" t="str">
        <f ca="1">IFERROR(OFFSET('Impacts Database'!$A$1,'Impact Inputs'!B57-1,MATCH("Value adjusted to "&amp;'Primary Inputs'!$C$16,'Impacts Database'!$2:$2,0)-1),"-")</f>
        <v>-</v>
      </c>
      <c r="G57" s="299" t="str">
        <f ca="1">IFERROR(OFFSET('Impacts Database'!$A$1,'Impact Inputs'!B57-1,MATCH("Unit",'Impacts Database'!$2:$2,0)-1),"-")</f>
        <v>-</v>
      </c>
      <c r="H57" s="299" t="str">
        <f ca="1">IFERROR(OFFSET('Impacts Database'!$A$1,'Impact Inputs'!B57-1,MATCH("Government/Non-Government",'Impacts Database'!$2:$2,0)-1),"-")</f>
        <v>-</v>
      </c>
      <c r="I57" s="237" t="s">
        <v>730</v>
      </c>
      <c r="J57" s="215"/>
      <c r="K57" s="101"/>
      <c r="L57" s="311">
        <f t="shared" ref="L57" si="954" xml:space="preserve"> J57 + K57</f>
        <v>0</v>
      </c>
      <c r="M57" s="238">
        <v>1</v>
      </c>
      <c r="N57" s="238">
        <v>1</v>
      </c>
      <c r="O57" s="299" t="s">
        <v>128</v>
      </c>
      <c r="P57" s="6"/>
      <c r="Q57" s="299">
        <f t="shared" ref="Q57" ca="1" si="955">IF(ISTEXT(F57),0,(F57*M57*N57*P57))</f>
        <v>0</v>
      </c>
      <c r="R57" s="310"/>
      <c r="S57" s="299">
        <f t="shared" ref="S57:AH57" ca="1" si="956" xml:space="preserve"> MAX( MIN($L57, S$4) - MAX($J57, S$3), 0) *$Q57</f>
        <v>0</v>
      </c>
      <c r="T57" s="299">
        <f t="shared" ca="1" si="956"/>
        <v>0</v>
      </c>
      <c r="U57" s="299">
        <f t="shared" ca="1" si="956"/>
        <v>0</v>
      </c>
      <c r="V57" s="299">
        <f t="shared" ca="1" si="956"/>
        <v>0</v>
      </c>
      <c r="W57" s="299">
        <f t="shared" ca="1" si="956"/>
        <v>0</v>
      </c>
      <c r="X57" s="299">
        <f t="shared" ca="1" si="956"/>
        <v>0</v>
      </c>
      <c r="Y57" s="299">
        <f t="shared" ca="1" si="956"/>
        <v>0</v>
      </c>
      <c r="Z57" s="299">
        <f t="shared" ca="1" si="956"/>
        <v>0</v>
      </c>
      <c r="AA57" s="299">
        <f t="shared" ca="1" si="956"/>
        <v>0</v>
      </c>
      <c r="AB57" s="299">
        <f t="shared" ca="1" si="956"/>
        <v>0</v>
      </c>
      <c r="AC57" s="299">
        <f t="shared" ca="1" si="956"/>
        <v>0</v>
      </c>
      <c r="AD57" s="299">
        <f t="shared" ca="1" si="956"/>
        <v>0</v>
      </c>
      <c r="AE57" s="299">
        <f t="shared" ca="1" si="956"/>
        <v>0</v>
      </c>
      <c r="AF57" s="299">
        <f t="shared" ca="1" si="956"/>
        <v>0</v>
      </c>
      <c r="AG57" s="299">
        <f t="shared" ca="1" si="956"/>
        <v>0</v>
      </c>
      <c r="AH57" s="299">
        <f t="shared" ca="1" si="956"/>
        <v>0</v>
      </c>
      <c r="AI57" s="299">
        <f t="shared" ref="AI57:AX57" ca="1" si="957" xml:space="preserve"> MAX( MIN($L57, AI$4) - MAX($J57, AI$3), 0) *$Q57</f>
        <v>0</v>
      </c>
      <c r="AJ57" s="299">
        <f t="shared" ca="1" si="957"/>
        <v>0</v>
      </c>
      <c r="AK57" s="299">
        <f t="shared" ca="1" si="957"/>
        <v>0</v>
      </c>
      <c r="AL57" s="299">
        <f t="shared" ca="1" si="957"/>
        <v>0</v>
      </c>
      <c r="AM57" s="299">
        <f t="shared" ca="1" si="957"/>
        <v>0</v>
      </c>
      <c r="AN57" s="299">
        <f t="shared" ca="1" si="957"/>
        <v>0</v>
      </c>
      <c r="AO57" s="299">
        <f t="shared" ca="1" si="957"/>
        <v>0</v>
      </c>
      <c r="AP57" s="299">
        <f t="shared" ca="1" si="957"/>
        <v>0</v>
      </c>
      <c r="AQ57" s="299">
        <f t="shared" ca="1" si="957"/>
        <v>0</v>
      </c>
      <c r="AR57" s="299">
        <f t="shared" ca="1" si="957"/>
        <v>0</v>
      </c>
      <c r="AS57" s="299">
        <f t="shared" ca="1" si="957"/>
        <v>0</v>
      </c>
      <c r="AT57" s="299">
        <f t="shared" ca="1" si="957"/>
        <v>0</v>
      </c>
      <c r="AU57" s="299">
        <f t="shared" ca="1" si="957"/>
        <v>0</v>
      </c>
      <c r="AV57" s="299">
        <f t="shared" ca="1" si="957"/>
        <v>0</v>
      </c>
      <c r="AW57" s="299">
        <f t="shared" ca="1" si="957"/>
        <v>0</v>
      </c>
      <c r="AX57" s="299">
        <f t="shared" ca="1" si="957"/>
        <v>0</v>
      </c>
      <c r="AY57" s="299">
        <f t="shared" ref="AY57:BN57" ca="1" si="958" xml:space="preserve"> MAX( MIN($L57, AY$4) - MAX($J57, AY$3), 0) *$Q57</f>
        <v>0</v>
      </c>
      <c r="AZ57" s="299">
        <f t="shared" ca="1" si="958"/>
        <v>0</v>
      </c>
      <c r="BA57" s="299">
        <f t="shared" ca="1" si="958"/>
        <v>0</v>
      </c>
      <c r="BB57" s="299">
        <f t="shared" ca="1" si="958"/>
        <v>0</v>
      </c>
      <c r="BC57" s="299">
        <f t="shared" ca="1" si="958"/>
        <v>0</v>
      </c>
      <c r="BD57" s="299">
        <f t="shared" ca="1" si="958"/>
        <v>0</v>
      </c>
      <c r="BE57" s="299">
        <f t="shared" ca="1" si="958"/>
        <v>0</v>
      </c>
      <c r="BF57" s="299">
        <f t="shared" ca="1" si="958"/>
        <v>0</v>
      </c>
      <c r="BG57" s="299">
        <f t="shared" ca="1" si="958"/>
        <v>0</v>
      </c>
      <c r="BH57" s="299">
        <f t="shared" ca="1" si="958"/>
        <v>0</v>
      </c>
      <c r="BI57" s="299">
        <f t="shared" ca="1" si="958"/>
        <v>0</v>
      </c>
      <c r="BJ57" s="299">
        <f t="shared" ca="1" si="958"/>
        <v>0</v>
      </c>
      <c r="BK57" s="299">
        <f t="shared" ca="1" si="958"/>
        <v>0</v>
      </c>
      <c r="BL57" s="299">
        <f t="shared" ca="1" si="958"/>
        <v>0</v>
      </c>
      <c r="BM57" s="299">
        <f t="shared" ca="1" si="958"/>
        <v>0</v>
      </c>
      <c r="BN57" s="299">
        <f t="shared" ca="1" si="958"/>
        <v>0</v>
      </c>
      <c r="BO57" s="299">
        <f t="shared" ref="BO57:BP57" ca="1" si="959" xml:space="preserve"> MAX( MIN($L57, BO$4) - MAX($J57, BO$3), 0) *$Q57</f>
        <v>0</v>
      </c>
      <c r="BP57" s="299">
        <f t="shared" ca="1" si="959"/>
        <v>0</v>
      </c>
      <c r="BQ57" s="202"/>
    </row>
    <row r="58" spans="1:69">
      <c r="A58" s="281" t="str">
        <f t="shared" ref="A58" si="960">IF(OR(AND(K57=0,NOT(ISBLANK(K57))),M57=0,N57=0,AND(P57=P58,NOT(ISBLANK(P57)),NOT(ISBLANK(P58)))),"ERROR","OK")</f>
        <v>OK</v>
      </c>
      <c r="B58" s="202"/>
      <c r="C58" s="284" t="str">
        <f t="shared" ref="C58" ca="1" si="961">IF(SUMSQ($S59:$BP59)&gt;0,"INCLUDED","EXCLUDED")</f>
        <v>EXCLUDED</v>
      </c>
      <c r="D58" s="209"/>
      <c r="E58" s="209"/>
      <c r="F58" s="291"/>
      <c r="G58" s="291"/>
      <c r="H58" s="299" t="str">
        <f ca="1">IFERROR(OFFSET('Impacts Database'!$A$1,'Impact Inputs'!B57-1,MATCH("Government/Non-Government",'Impacts Database'!$2:$2,0)-1),"-")</f>
        <v>-</v>
      </c>
      <c r="I58" s="288"/>
      <c r="J58" s="300"/>
      <c r="K58" s="300"/>
      <c r="L58" s="301"/>
      <c r="M58" s="302"/>
      <c r="N58" s="303"/>
      <c r="O58" s="299" t="s">
        <v>129</v>
      </c>
      <c r="P58" s="6"/>
      <c r="Q58" s="299">
        <f t="shared" ref="Q58" ca="1" si="962">IF(ISTEXT(F57),0,(F57*M57*N57*P58))</f>
        <v>0</v>
      </c>
      <c r="R58" s="310"/>
      <c r="S58" s="299">
        <f t="shared" ref="S58" ca="1" si="963" xml:space="preserve"> MAX( MIN($L57, S$4) - MAX($J57, S$3), 0) *$Q58</f>
        <v>0</v>
      </c>
      <c r="T58" s="299">
        <f t="shared" ref="T58" ca="1" si="964" xml:space="preserve"> MAX( MIN($L57, T$4) - MAX($J57, T$3), 0) *$Q58</f>
        <v>0</v>
      </c>
      <c r="U58" s="299">
        <f t="shared" ref="U58" ca="1" si="965" xml:space="preserve"> MAX( MIN($L57, U$4) - MAX($J57, U$3), 0) *$Q58</f>
        <v>0</v>
      </c>
      <c r="V58" s="299">
        <f t="shared" ref="V58" ca="1" si="966" xml:space="preserve"> MAX( MIN($L57, V$4) - MAX($J57, V$3), 0) *$Q58</f>
        <v>0</v>
      </c>
      <c r="W58" s="299">
        <f t="shared" ref="W58" ca="1" si="967" xml:space="preserve"> MAX( MIN($L57, W$4) - MAX($J57, W$3), 0) *$Q58</f>
        <v>0</v>
      </c>
      <c r="X58" s="299">
        <f t="shared" ref="X58" ca="1" si="968" xml:space="preserve"> MAX( MIN($L57, X$4) - MAX($J57, X$3), 0) *$Q58</f>
        <v>0</v>
      </c>
      <c r="Y58" s="299">
        <f t="shared" ref="Y58" ca="1" si="969" xml:space="preserve"> MAX( MIN($L57, Y$4) - MAX($J57, Y$3), 0) *$Q58</f>
        <v>0</v>
      </c>
      <c r="Z58" s="299">
        <f t="shared" ref="Z58" ca="1" si="970" xml:space="preserve"> MAX( MIN($L57, Z$4) - MAX($J57, Z$3), 0) *$Q58</f>
        <v>0</v>
      </c>
      <c r="AA58" s="299">
        <f t="shared" ref="AA58" ca="1" si="971" xml:space="preserve"> MAX( MIN($L57, AA$4) - MAX($J57, AA$3), 0) *$Q58</f>
        <v>0</v>
      </c>
      <c r="AB58" s="299">
        <f t="shared" ref="AB58" ca="1" si="972" xml:space="preserve"> MAX( MIN($L57, AB$4) - MAX($J57, AB$3), 0) *$Q58</f>
        <v>0</v>
      </c>
      <c r="AC58" s="299">
        <f t="shared" ref="AC58" ca="1" si="973" xml:space="preserve"> MAX( MIN($L57, AC$4) - MAX($J57, AC$3), 0) *$Q58</f>
        <v>0</v>
      </c>
      <c r="AD58" s="299">
        <f t="shared" ref="AD58" ca="1" si="974" xml:space="preserve"> MAX( MIN($L57, AD$4) - MAX($J57, AD$3), 0) *$Q58</f>
        <v>0</v>
      </c>
      <c r="AE58" s="299">
        <f t="shared" ref="AE58" ca="1" si="975" xml:space="preserve"> MAX( MIN($L57, AE$4) - MAX($J57, AE$3), 0) *$Q58</f>
        <v>0</v>
      </c>
      <c r="AF58" s="299">
        <f t="shared" ref="AF58" ca="1" si="976" xml:space="preserve"> MAX( MIN($L57, AF$4) - MAX($J57, AF$3), 0) *$Q58</f>
        <v>0</v>
      </c>
      <c r="AG58" s="299">
        <f t="shared" ref="AG58" ca="1" si="977" xml:space="preserve"> MAX( MIN($L57, AG$4) - MAX($J57, AG$3), 0) *$Q58</f>
        <v>0</v>
      </c>
      <c r="AH58" s="299">
        <f t="shared" ref="AH58" ca="1" si="978" xml:space="preserve"> MAX( MIN($L57, AH$4) - MAX($J57, AH$3), 0) *$Q58</f>
        <v>0</v>
      </c>
      <c r="AI58" s="299">
        <f t="shared" ref="AI58" ca="1" si="979" xml:space="preserve"> MAX( MIN($L57, AI$4) - MAX($J57, AI$3), 0) *$Q58</f>
        <v>0</v>
      </c>
      <c r="AJ58" s="299">
        <f t="shared" ref="AJ58" ca="1" si="980" xml:space="preserve"> MAX( MIN($L57, AJ$4) - MAX($J57, AJ$3), 0) *$Q58</f>
        <v>0</v>
      </c>
      <c r="AK58" s="299">
        <f t="shared" ref="AK58" ca="1" si="981" xml:space="preserve"> MAX( MIN($L57, AK$4) - MAX($J57, AK$3), 0) *$Q58</f>
        <v>0</v>
      </c>
      <c r="AL58" s="299">
        <f t="shared" ref="AL58" ca="1" si="982" xml:space="preserve"> MAX( MIN($L57, AL$4) - MAX($J57, AL$3), 0) *$Q58</f>
        <v>0</v>
      </c>
      <c r="AM58" s="299">
        <f t="shared" ref="AM58" ca="1" si="983" xml:space="preserve"> MAX( MIN($L57, AM$4) - MAX($J57, AM$3), 0) *$Q58</f>
        <v>0</v>
      </c>
      <c r="AN58" s="299">
        <f t="shared" ref="AN58" ca="1" si="984" xml:space="preserve"> MAX( MIN($L57, AN$4) - MAX($J57, AN$3), 0) *$Q58</f>
        <v>0</v>
      </c>
      <c r="AO58" s="299">
        <f t="shared" ref="AO58" ca="1" si="985" xml:space="preserve"> MAX( MIN($L57, AO$4) - MAX($J57, AO$3), 0) *$Q58</f>
        <v>0</v>
      </c>
      <c r="AP58" s="299">
        <f t="shared" ref="AP58" ca="1" si="986" xml:space="preserve"> MAX( MIN($L57, AP$4) - MAX($J57, AP$3), 0) *$Q58</f>
        <v>0</v>
      </c>
      <c r="AQ58" s="299">
        <f t="shared" ref="AQ58" ca="1" si="987" xml:space="preserve"> MAX( MIN($L57, AQ$4) - MAX($J57, AQ$3), 0) *$Q58</f>
        <v>0</v>
      </c>
      <c r="AR58" s="299">
        <f t="shared" ref="AR58" ca="1" si="988" xml:space="preserve"> MAX( MIN($L57, AR$4) - MAX($J57, AR$3), 0) *$Q58</f>
        <v>0</v>
      </c>
      <c r="AS58" s="299">
        <f t="shared" ref="AS58" ca="1" si="989" xml:space="preserve"> MAX( MIN($L57, AS$4) - MAX($J57, AS$3), 0) *$Q58</f>
        <v>0</v>
      </c>
      <c r="AT58" s="299">
        <f t="shared" ref="AT58" ca="1" si="990" xml:space="preserve"> MAX( MIN($L57, AT$4) - MAX($J57, AT$3), 0) *$Q58</f>
        <v>0</v>
      </c>
      <c r="AU58" s="299">
        <f t="shared" ref="AU58" ca="1" si="991" xml:space="preserve"> MAX( MIN($L57, AU$4) - MAX($J57, AU$3), 0) *$Q58</f>
        <v>0</v>
      </c>
      <c r="AV58" s="299">
        <f t="shared" ref="AV58" ca="1" si="992" xml:space="preserve"> MAX( MIN($L57, AV$4) - MAX($J57, AV$3), 0) *$Q58</f>
        <v>0</v>
      </c>
      <c r="AW58" s="299">
        <f t="shared" ref="AW58" ca="1" si="993" xml:space="preserve"> MAX( MIN($L57, AW$4) - MAX($J57, AW$3), 0) *$Q58</f>
        <v>0</v>
      </c>
      <c r="AX58" s="299">
        <f t="shared" ref="AX58" ca="1" si="994" xml:space="preserve"> MAX( MIN($L57, AX$4) - MAX($J57, AX$3), 0) *$Q58</f>
        <v>0</v>
      </c>
      <c r="AY58" s="299">
        <f t="shared" ref="AY58" ca="1" si="995" xml:space="preserve"> MAX( MIN($L57, AY$4) - MAX($J57, AY$3), 0) *$Q58</f>
        <v>0</v>
      </c>
      <c r="AZ58" s="299">
        <f t="shared" ref="AZ58" ca="1" si="996" xml:space="preserve"> MAX( MIN($L57, AZ$4) - MAX($J57, AZ$3), 0) *$Q58</f>
        <v>0</v>
      </c>
      <c r="BA58" s="299">
        <f t="shared" ref="BA58" ca="1" si="997" xml:space="preserve"> MAX( MIN($L57, BA$4) - MAX($J57, BA$3), 0) *$Q58</f>
        <v>0</v>
      </c>
      <c r="BB58" s="299">
        <f t="shared" ref="BB58" ca="1" si="998" xml:space="preserve"> MAX( MIN($L57, BB$4) - MAX($J57, BB$3), 0) *$Q58</f>
        <v>0</v>
      </c>
      <c r="BC58" s="299">
        <f t="shared" ref="BC58" ca="1" si="999" xml:space="preserve"> MAX( MIN($L57, BC$4) - MAX($J57, BC$3), 0) *$Q58</f>
        <v>0</v>
      </c>
      <c r="BD58" s="299">
        <f t="shared" ref="BD58" ca="1" si="1000" xml:space="preserve"> MAX( MIN($L57, BD$4) - MAX($J57, BD$3), 0) *$Q58</f>
        <v>0</v>
      </c>
      <c r="BE58" s="299">
        <f t="shared" ref="BE58" ca="1" si="1001" xml:space="preserve"> MAX( MIN($L57, BE$4) - MAX($J57, BE$3), 0) *$Q58</f>
        <v>0</v>
      </c>
      <c r="BF58" s="299">
        <f t="shared" ref="BF58" ca="1" si="1002" xml:space="preserve"> MAX( MIN($L57, BF$4) - MAX($J57, BF$3), 0) *$Q58</f>
        <v>0</v>
      </c>
      <c r="BG58" s="299">
        <f t="shared" ref="BG58" ca="1" si="1003" xml:space="preserve"> MAX( MIN($L57, BG$4) - MAX($J57, BG$3), 0) *$Q58</f>
        <v>0</v>
      </c>
      <c r="BH58" s="299">
        <f t="shared" ref="BH58" ca="1" si="1004" xml:space="preserve"> MAX( MIN($L57, BH$4) - MAX($J57, BH$3), 0) *$Q58</f>
        <v>0</v>
      </c>
      <c r="BI58" s="299">
        <f t="shared" ref="BI58" ca="1" si="1005" xml:space="preserve"> MAX( MIN($L57, BI$4) - MAX($J57, BI$3), 0) *$Q58</f>
        <v>0</v>
      </c>
      <c r="BJ58" s="299">
        <f t="shared" ref="BJ58" ca="1" si="1006" xml:space="preserve"> MAX( MIN($L57, BJ$4) - MAX($J57, BJ$3), 0) *$Q58</f>
        <v>0</v>
      </c>
      <c r="BK58" s="299">
        <f t="shared" ref="BK58" ca="1" si="1007" xml:space="preserve"> MAX( MIN($L57, BK$4) - MAX($J57, BK$3), 0) *$Q58</f>
        <v>0</v>
      </c>
      <c r="BL58" s="299">
        <f t="shared" ref="BL58" ca="1" si="1008" xml:space="preserve"> MAX( MIN($L57, BL$4) - MAX($J57, BL$3), 0) *$Q58</f>
        <v>0</v>
      </c>
      <c r="BM58" s="299">
        <f t="shared" ref="BM58" ca="1" si="1009" xml:space="preserve"> MAX( MIN($L57, BM$4) - MAX($J57, BM$3), 0) *$Q58</f>
        <v>0</v>
      </c>
      <c r="BN58" s="299">
        <f t="shared" ref="BN58" ca="1" si="1010" xml:space="preserve"> MAX( MIN($L57, BN$4) - MAX($J57, BN$3), 0) *$Q58</f>
        <v>0</v>
      </c>
      <c r="BO58" s="299">
        <f t="shared" ref="BO58" ca="1" si="1011" xml:space="preserve"> MAX( MIN($L57, BO$4) - MAX($J57, BO$3), 0) *$Q58</f>
        <v>0</v>
      </c>
      <c r="BP58" s="299">
        <f t="shared" ref="BP58" ca="1" si="1012" xml:space="preserve"> MAX( MIN($L57, BP$4) - MAX($J57, BP$3), 0) *$Q58</f>
        <v>0</v>
      </c>
      <c r="BQ58" s="202"/>
    </row>
    <row r="59" spans="1:69">
      <c r="B59" s="202"/>
      <c r="C59" s="283"/>
      <c r="D59" s="209"/>
      <c r="E59" s="209"/>
      <c r="F59" s="291"/>
      <c r="G59" s="291"/>
      <c r="H59" s="299" t="str">
        <f ca="1">IFERROR(OFFSET('Impacts Database'!$A$1,'Impact Inputs'!B57-1,MATCH("Government/Non-Government",'Impacts Database'!$2:$2,0)-1),"-")</f>
        <v>-</v>
      </c>
      <c r="I59" s="288"/>
      <c r="J59" s="304"/>
      <c r="K59" s="304"/>
      <c r="L59" s="301"/>
      <c r="M59" s="302"/>
      <c r="N59" s="305"/>
      <c r="O59" s="299" t="s">
        <v>130</v>
      </c>
      <c r="P59" s="299">
        <f t="shared" si="14"/>
        <v>0</v>
      </c>
      <c r="Q59" s="299">
        <f t="shared" ref="Q59" ca="1" si="1013">IF(ISTEXT(F57),0,(F57*M57*N57*P59))</f>
        <v>0</v>
      </c>
      <c r="R59" s="310"/>
      <c r="S59" s="299">
        <f t="shared" ca="1" si="893"/>
        <v>0</v>
      </c>
      <c r="T59" s="299">
        <f t="shared" ca="1" si="893"/>
        <v>0</v>
      </c>
      <c r="U59" s="299">
        <f t="shared" ca="1" si="893"/>
        <v>0</v>
      </c>
      <c r="V59" s="299">
        <f t="shared" ca="1" si="893"/>
        <v>0</v>
      </c>
      <c r="W59" s="299">
        <f t="shared" ca="1" si="893"/>
        <v>0</v>
      </c>
      <c r="X59" s="299">
        <f t="shared" ca="1" si="893"/>
        <v>0</v>
      </c>
      <c r="Y59" s="299">
        <f t="shared" ca="1" si="893"/>
        <v>0</v>
      </c>
      <c r="Z59" s="299">
        <f t="shared" ca="1" si="893"/>
        <v>0</v>
      </c>
      <c r="AA59" s="299">
        <f t="shared" ca="1" si="893"/>
        <v>0</v>
      </c>
      <c r="AB59" s="299">
        <f t="shared" ca="1" si="893"/>
        <v>0</v>
      </c>
      <c r="AC59" s="299">
        <f t="shared" ca="1" si="893"/>
        <v>0</v>
      </c>
      <c r="AD59" s="299">
        <f t="shared" ca="1" si="893"/>
        <v>0</v>
      </c>
      <c r="AE59" s="299">
        <f t="shared" ca="1" si="893"/>
        <v>0</v>
      </c>
      <c r="AF59" s="299">
        <f t="shared" ca="1" si="893"/>
        <v>0</v>
      </c>
      <c r="AG59" s="299">
        <f t="shared" ca="1" si="893"/>
        <v>0</v>
      </c>
      <c r="AH59" s="299">
        <f t="shared" ca="1" si="893"/>
        <v>0</v>
      </c>
      <c r="AI59" s="299">
        <f t="shared" ca="1" si="893"/>
        <v>0</v>
      </c>
      <c r="AJ59" s="299">
        <f t="shared" ca="1" si="893"/>
        <v>0</v>
      </c>
      <c r="AK59" s="299">
        <f t="shared" ca="1" si="893"/>
        <v>0</v>
      </c>
      <c r="AL59" s="299">
        <f t="shared" ca="1" si="893"/>
        <v>0</v>
      </c>
      <c r="AM59" s="299">
        <f t="shared" ca="1" si="893"/>
        <v>0</v>
      </c>
      <c r="AN59" s="299">
        <f t="shared" ca="1" si="893"/>
        <v>0</v>
      </c>
      <c r="AO59" s="299">
        <f t="shared" ca="1" si="893"/>
        <v>0</v>
      </c>
      <c r="AP59" s="299">
        <f t="shared" ca="1" si="893"/>
        <v>0</v>
      </c>
      <c r="AQ59" s="299">
        <f t="shared" ca="1" si="893"/>
        <v>0</v>
      </c>
      <c r="AR59" s="299">
        <f t="shared" ca="1" si="893"/>
        <v>0</v>
      </c>
      <c r="AS59" s="299">
        <f t="shared" ca="1" si="893"/>
        <v>0</v>
      </c>
      <c r="AT59" s="299">
        <f t="shared" ca="1" si="893"/>
        <v>0</v>
      </c>
      <c r="AU59" s="299">
        <f t="shared" ca="1" si="893"/>
        <v>0</v>
      </c>
      <c r="AV59" s="299">
        <f t="shared" ca="1" si="893"/>
        <v>0</v>
      </c>
      <c r="AW59" s="299">
        <f t="shared" ca="1" si="893"/>
        <v>0</v>
      </c>
      <c r="AX59" s="299">
        <f t="shared" ca="1" si="893"/>
        <v>0</v>
      </c>
      <c r="AY59" s="299">
        <f t="shared" ca="1" si="893"/>
        <v>0</v>
      </c>
      <c r="AZ59" s="299">
        <f t="shared" ca="1" si="893"/>
        <v>0</v>
      </c>
      <c r="BA59" s="299">
        <f t="shared" ca="1" si="893"/>
        <v>0</v>
      </c>
      <c r="BB59" s="299">
        <f t="shared" ca="1" si="893"/>
        <v>0</v>
      </c>
      <c r="BC59" s="299">
        <f t="shared" ca="1" si="893"/>
        <v>0</v>
      </c>
      <c r="BD59" s="299">
        <f t="shared" ca="1" si="893"/>
        <v>0</v>
      </c>
      <c r="BE59" s="299">
        <f t="shared" ca="1" si="893"/>
        <v>0</v>
      </c>
      <c r="BF59" s="299">
        <f t="shared" ca="1" si="893"/>
        <v>0</v>
      </c>
      <c r="BG59" s="299">
        <f t="shared" ca="1" si="893"/>
        <v>0</v>
      </c>
      <c r="BH59" s="299">
        <f t="shared" ca="1" si="893"/>
        <v>0</v>
      </c>
      <c r="BI59" s="299">
        <f t="shared" ca="1" si="893"/>
        <v>0</v>
      </c>
      <c r="BJ59" s="299">
        <f t="shared" ca="1" si="893"/>
        <v>0</v>
      </c>
      <c r="BK59" s="299">
        <f t="shared" ca="1" si="893"/>
        <v>0</v>
      </c>
      <c r="BL59" s="299">
        <f t="shared" ca="1" si="893"/>
        <v>0</v>
      </c>
      <c r="BM59" s="299">
        <f t="shared" ca="1" si="893"/>
        <v>0</v>
      </c>
      <c r="BN59" s="299">
        <f t="shared" ca="1" si="893"/>
        <v>0</v>
      </c>
      <c r="BO59" s="299">
        <f t="shared" ca="1" si="893"/>
        <v>0</v>
      </c>
      <c r="BP59" s="299">
        <f t="shared" ca="1" si="893"/>
        <v>0</v>
      </c>
      <c r="BQ59" s="202"/>
    </row>
    <row r="60" spans="1:69" ht="15">
      <c r="A60" s="280" t="s">
        <v>413</v>
      </c>
      <c r="B60" s="236"/>
      <c r="C60" s="298" t="str">
        <f ca="1">IFERROR(OFFSET('Impacts Database'!$A$1,'Impact Inputs'!B60-1,MATCH("Description",'Impacts Database'!$2:$2,0)-1),"-")</f>
        <v>-</v>
      </c>
      <c r="D60" s="299" t="str">
        <f ca="1">IFERROR(OFFSET('Impacts Database'!$A$1,'Impact Inputs'!B60-1,MATCH("Outcome Area",'Impacts Database'!$2:$2,0)-1),"-")</f>
        <v>-</v>
      </c>
      <c r="E60" s="299" t="str">
        <f ca="1">IFERROR(OFFSET('Impacts Database'!$A$1,'Impact Inputs'!B60-1,MATCH("Sector",'Impacts Database'!$2:$2,0)-1),"-")</f>
        <v>-</v>
      </c>
      <c r="F60" s="299" t="str">
        <f ca="1">IFERROR(OFFSET('Impacts Database'!$A$1,'Impact Inputs'!B60-1,MATCH("Value adjusted to "&amp;'Primary Inputs'!$C$16,'Impacts Database'!$2:$2,0)-1),"-")</f>
        <v>-</v>
      </c>
      <c r="G60" s="299" t="str">
        <f ca="1">IFERROR(OFFSET('Impacts Database'!$A$1,'Impact Inputs'!B60-1,MATCH("Unit",'Impacts Database'!$2:$2,0)-1),"-")</f>
        <v>-</v>
      </c>
      <c r="H60" s="299" t="str">
        <f ca="1">IFERROR(OFFSET('Impacts Database'!$A$1,'Impact Inputs'!B60-1,MATCH("Government/Non-Government",'Impacts Database'!$2:$2,0)-1),"-")</f>
        <v>-</v>
      </c>
      <c r="I60" s="237" t="s">
        <v>730</v>
      </c>
      <c r="J60" s="215"/>
      <c r="K60" s="101"/>
      <c r="L60" s="311">
        <f t="shared" ref="L60" si="1014" xml:space="preserve"> J60 + K60</f>
        <v>0</v>
      </c>
      <c r="M60" s="238">
        <v>1</v>
      </c>
      <c r="N60" s="238">
        <v>1</v>
      </c>
      <c r="O60" s="299" t="s">
        <v>128</v>
      </c>
      <c r="P60" s="6"/>
      <c r="Q60" s="299">
        <f t="shared" ref="Q60" ca="1" si="1015">IF(ISTEXT(F60),0,(F60*M60*N60*P60))</f>
        <v>0</v>
      </c>
      <c r="R60" s="310"/>
      <c r="S60" s="299">
        <f t="shared" ref="S60:AH105" ca="1" si="1016" xml:space="preserve"> MAX( MIN($L60, S$4) - MAX($J60, S$3), 0) *$Q60</f>
        <v>0</v>
      </c>
      <c r="T60" s="299">
        <f t="shared" ca="1" si="1016"/>
        <v>0</v>
      </c>
      <c r="U60" s="299">
        <f t="shared" ca="1" si="1016"/>
        <v>0</v>
      </c>
      <c r="V60" s="299">
        <f t="shared" ca="1" si="1016"/>
        <v>0</v>
      </c>
      <c r="W60" s="299">
        <f t="shared" ca="1" si="1016"/>
        <v>0</v>
      </c>
      <c r="X60" s="299">
        <f t="shared" ca="1" si="1016"/>
        <v>0</v>
      </c>
      <c r="Y60" s="299">
        <f t="shared" ca="1" si="1016"/>
        <v>0</v>
      </c>
      <c r="Z60" s="299">
        <f t="shared" ca="1" si="1016"/>
        <v>0</v>
      </c>
      <c r="AA60" s="299">
        <f t="shared" ca="1" si="1016"/>
        <v>0</v>
      </c>
      <c r="AB60" s="299">
        <f t="shared" ca="1" si="1016"/>
        <v>0</v>
      </c>
      <c r="AC60" s="299">
        <f t="shared" ca="1" si="1016"/>
        <v>0</v>
      </c>
      <c r="AD60" s="299">
        <f t="shared" ca="1" si="1016"/>
        <v>0</v>
      </c>
      <c r="AE60" s="299">
        <f t="shared" ca="1" si="1016"/>
        <v>0</v>
      </c>
      <c r="AF60" s="299">
        <f t="shared" ca="1" si="1016"/>
        <v>0</v>
      </c>
      <c r="AG60" s="299">
        <f t="shared" ca="1" si="1016"/>
        <v>0</v>
      </c>
      <c r="AH60" s="299">
        <f t="shared" ca="1" si="1016"/>
        <v>0</v>
      </c>
      <c r="AI60" s="299">
        <f t="shared" ref="AI60:AX105" ca="1" si="1017" xml:space="preserve"> MAX( MIN($L60, AI$4) - MAX($J60, AI$3), 0) *$Q60</f>
        <v>0</v>
      </c>
      <c r="AJ60" s="299">
        <f t="shared" ca="1" si="1017"/>
        <v>0</v>
      </c>
      <c r="AK60" s="299">
        <f t="shared" ca="1" si="1017"/>
        <v>0</v>
      </c>
      <c r="AL60" s="299">
        <f t="shared" ca="1" si="1017"/>
        <v>0</v>
      </c>
      <c r="AM60" s="299">
        <f t="shared" ca="1" si="1017"/>
        <v>0</v>
      </c>
      <c r="AN60" s="299">
        <f t="shared" ca="1" si="1017"/>
        <v>0</v>
      </c>
      <c r="AO60" s="299">
        <f t="shared" ca="1" si="1017"/>
        <v>0</v>
      </c>
      <c r="AP60" s="299">
        <f t="shared" ca="1" si="1017"/>
        <v>0</v>
      </c>
      <c r="AQ60" s="299">
        <f t="shared" ca="1" si="1017"/>
        <v>0</v>
      </c>
      <c r="AR60" s="299">
        <f t="shared" ca="1" si="1017"/>
        <v>0</v>
      </c>
      <c r="AS60" s="299">
        <f t="shared" ca="1" si="1017"/>
        <v>0</v>
      </c>
      <c r="AT60" s="299">
        <f t="shared" ca="1" si="1017"/>
        <v>0</v>
      </c>
      <c r="AU60" s="299">
        <f t="shared" ca="1" si="1017"/>
        <v>0</v>
      </c>
      <c r="AV60" s="299">
        <f t="shared" ca="1" si="1017"/>
        <v>0</v>
      </c>
      <c r="AW60" s="299">
        <f t="shared" ca="1" si="1017"/>
        <v>0</v>
      </c>
      <c r="AX60" s="299">
        <f t="shared" ca="1" si="1017"/>
        <v>0</v>
      </c>
      <c r="AY60" s="299">
        <f t="shared" ref="AY60:BN105" ca="1" si="1018" xml:space="preserve"> MAX( MIN($L60, AY$4) - MAX($J60, AY$3), 0) *$Q60</f>
        <v>0</v>
      </c>
      <c r="AZ60" s="299">
        <f t="shared" ca="1" si="1018"/>
        <v>0</v>
      </c>
      <c r="BA60" s="299">
        <f t="shared" ca="1" si="1018"/>
        <v>0</v>
      </c>
      <c r="BB60" s="299">
        <f t="shared" ca="1" si="1018"/>
        <v>0</v>
      </c>
      <c r="BC60" s="299">
        <f t="shared" ca="1" si="1018"/>
        <v>0</v>
      </c>
      <c r="BD60" s="299">
        <f t="shared" ca="1" si="1018"/>
        <v>0</v>
      </c>
      <c r="BE60" s="299">
        <f t="shared" ca="1" si="1018"/>
        <v>0</v>
      </c>
      <c r="BF60" s="299">
        <f t="shared" ca="1" si="1018"/>
        <v>0</v>
      </c>
      <c r="BG60" s="299">
        <f t="shared" ca="1" si="1018"/>
        <v>0</v>
      </c>
      <c r="BH60" s="299">
        <f t="shared" ca="1" si="1018"/>
        <v>0</v>
      </c>
      <c r="BI60" s="299">
        <f t="shared" ca="1" si="1018"/>
        <v>0</v>
      </c>
      <c r="BJ60" s="299">
        <f t="shared" ca="1" si="1018"/>
        <v>0</v>
      </c>
      <c r="BK60" s="299">
        <f t="shared" ca="1" si="1018"/>
        <v>0</v>
      </c>
      <c r="BL60" s="299">
        <f t="shared" ca="1" si="1018"/>
        <v>0</v>
      </c>
      <c r="BM60" s="299">
        <f t="shared" ca="1" si="1018"/>
        <v>0</v>
      </c>
      <c r="BN60" s="299">
        <f t="shared" ca="1" si="1018"/>
        <v>0</v>
      </c>
      <c r="BO60" s="299">
        <f t="shared" ref="BO60:BP123" ca="1" si="1019" xml:space="preserve"> MAX( MIN($L60, BO$4) - MAX($J60, BO$3), 0) *$Q60</f>
        <v>0</v>
      </c>
      <c r="BP60" s="299">
        <f t="shared" ca="1" si="1019"/>
        <v>0</v>
      </c>
      <c r="BQ60" s="202"/>
    </row>
    <row r="61" spans="1:69">
      <c r="A61" s="281" t="str">
        <f t="shared" ref="A61" si="1020">IF(OR(AND(K60=0,NOT(ISBLANK(K60))),M60=0,N60=0,AND(P60=P61,NOT(ISBLANK(P60)),NOT(ISBLANK(P61)))),"ERROR","OK")</f>
        <v>OK</v>
      </c>
      <c r="B61" s="202"/>
      <c r="C61" s="284" t="str">
        <f t="shared" ref="C61" ca="1" si="1021">IF(SUMSQ($S62:$BP62)&gt;0,"INCLUDED","EXCLUDED")</f>
        <v>EXCLUDED</v>
      </c>
      <c r="D61" s="209"/>
      <c r="E61" s="209"/>
      <c r="F61" s="291"/>
      <c r="G61" s="291"/>
      <c r="H61" s="299" t="str">
        <f ca="1">IFERROR(OFFSET('Impacts Database'!$A$1,'Impact Inputs'!B60-1,MATCH("Government/Non-Government",'Impacts Database'!$2:$2,0)-1),"-")</f>
        <v>-</v>
      </c>
      <c r="I61" s="288"/>
      <c r="J61" s="300"/>
      <c r="K61" s="300"/>
      <c r="L61" s="301"/>
      <c r="M61" s="302"/>
      <c r="N61" s="303"/>
      <c r="O61" s="299" t="s">
        <v>129</v>
      </c>
      <c r="P61" s="6"/>
      <c r="Q61" s="299">
        <f t="shared" ref="Q61" ca="1" si="1022">IF(ISTEXT(F60),0,(F60*M60*N60*P61))</f>
        <v>0</v>
      </c>
      <c r="R61" s="310"/>
      <c r="S61" s="299">
        <f t="shared" ref="S61" ca="1" si="1023" xml:space="preserve"> MAX( MIN($L60, S$4) - MAX($J60, S$3), 0) *$Q61</f>
        <v>0</v>
      </c>
      <c r="T61" s="299">
        <f t="shared" ref="T61" ca="1" si="1024" xml:space="preserve"> MAX( MIN($L60, T$4) - MAX($J60, T$3), 0) *$Q61</f>
        <v>0</v>
      </c>
      <c r="U61" s="299">
        <f t="shared" ref="U61" ca="1" si="1025" xml:space="preserve"> MAX( MIN($L60, U$4) - MAX($J60, U$3), 0) *$Q61</f>
        <v>0</v>
      </c>
      <c r="V61" s="299">
        <f t="shared" ref="V61" ca="1" si="1026" xml:space="preserve"> MAX( MIN($L60, V$4) - MAX($J60, V$3), 0) *$Q61</f>
        <v>0</v>
      </c>
      <c r="W61" s="299">
        <f t="shared" ref="W61" ca="1" si="1027" xml:space="preserve"> MAX( MIN($L60, W$4) - MAX($J60, W$3), 0) *$Q61</f>
        <v>0</v>
      </c>
      <c r="X61" s="299">
        <f t="shared" ref="X61" ca="1" si="1028" xml:space="preserve"> MAX( MIN($L60, X$4) - MAX($J60, X$3), 0) *$Q61</f>
        <v>0</v>
      </c>
      <c r="Y61" s="299">
        <f t="shared" ref="Y61" ca="1" si="1029" xml:space="preserve"> MAX( MIN($L60, Y$4) - MAX($J60, Y$3), 0) *$Q61</f>
        <v>0</v>
      </c>
      <c r="Z61" s="299">
        <f t="shared" ref="Z61" ca="1" si="1030" xml:space="preserve"> MAX( MIN($L60, Z$4) - MAX($J60, Z$3), 0) *$Q61</f>
        <v>0</v>
      </c>
      <c r="AA61" s="299">
        <f t="shared" ref="AA61" ca="1" si="1031" xml:space="preserve"> MAX( MIN($L60, AA$4) - MAX($J60, AA$3), 0) *$Q61</f>
        <v>0</v>
      </c>
      <c r="AB61" s="299">
        <f t="shared" ref="AB61" ca="1" si="1032" xml:space="preserve"> MAX( MIN($L60, AB$4) - MAX($J60, AB$3), 0) *$Q61</f>
        <v>0</v>
      </c>
      <c r="AC61" s="299">
        <f t="shared" ref="AC61" ca="1" si="1033" xml:space="preserve"> MAX( MIN($L60, AC$4) - MAX($J60, AC$3), 0) *$Q61</f>
        <v>0</v>
      </c>
      <c r="AD61" s="299">
        <f t="shared" ref="AD61" ca="1" si="1034" xml:space="preserve"> MAX( MIN($L60, AD$4) - MAX($J60, AD$3), 0) *$Q61</f>
        <v>0</v>
      </c>
      <c r="AE61" s="299">
        <f t="shared" ref="AE61" ca="1" si="1035" xml:space="preserve"> MAX( MIN($L60, AE$4) - MAX($J60, AE$3), 0) *$Q61</f>
        <v>0</v>
      </c>
      <c r="AF61" s="299">
        <f t="shared" ref="AF61" ca="1" si="1036" xml:space="preserve"> MAX( MIN($L60, AF$4) - MAX($J60, AF$3), 0) *$Q61</f>
        <v>0</v>
      </c>
      <c r="AG61" s="299">
        <f t="shared" ref="AG61" ca="1" si="1037" xml:space="preserve"> MAX( MIN($L60, AG$4) - MAX($J60, AG$3), 0) *$Q61</f>
        <v>0</v>
      </c>
      <c r="AH61" s="299">
        <f t="shared" ref="AH61" ca="1" si="1038" xml:space="preserve"> MAX( MIN($L60, AH$4) - MAX($J60, AH$3), 0) *$Q61</f>
        <v>0</v>
      </c>
      <c r="AI61" s="299">
        <f t="shared" ref="AI61" ca="1" si="1039" xml:space="preserve"> MAX( MIN($L60, AI$4) - MAX($J60, AI$3), 0) *$Q61</f>
        <v>0</v>
      </c>
      <c r="AJ61" s="299">
        <f t="shared" ref="AJ61" ca="1" si="1040" xml:space="preserve"> MAX( MIN($L60, AJ$4) - MAX($J60, AJ$3), 0) *$Q61</f>
        <v>0</v>
      </c>
      <c r="AK61" s="299">
        <f t="shared" ref="AK61" ca="1" si="1041" xml:space="preserve"> MAX( MIN($L60, AK$4) - MAX($J60, AK$3), 0) *$Q61</f>
        <v>0</v>
      </c>
      <c r="AL61" s="299">
        <f t="shared" ref="AL61" ca="1" si="1042" xml:space="preserve"> MAX( MIN($L60, AL$4) - MAX($J60, AL$3), 0) *$Q61</f>
        <v>0</v>
      </c>
      <c r="AM61" s="299">
        <f t="shared" ref="AM61" ca="1" si="1043" xml:space="preserve"> MAX( MIN($L60, AM$4) - MAX($J60, AM$3), 0) *$Q61</f>
        <v>0</v>
      </c>
      <c r="AN61" s="299">
        <f t="shared" ref="AN61" ca="1" si="1044" xml:space="preserve"> MAX( MIN($L60, AN$4) - MAX($J60, AN$3), 0) *$Q61</f>
        <v>0</v>
      </c>
      <c r="AO61" s="299">
        <f t="shared" ref="AO61" ca="1" si="1045" xml:space="preserve"> MAX( MIN($L60, AO$4) - MAX($J60, AO$3), 0) *$Q61</f>
        <v>0</v>
      </c>
      <c r="AP61" s="299">
        <f t="shared" ref="AP61" ca="1" si="1046" xml:space="preserve"> MAX( MIN($L60, AP$4) - MAX($J60, AP$3), 0) *$Q61</f>
        <v>0</v>
      </c>
      <c r="AQ61" s="299">
        <f t="shared" ref="AQ61" ca="1" si="1047" xml:space="preserve"> MAX( MIN($L60, AQ$4) - MAX($J60, AQ$3), 0) *$Q61</f>
        <v>0</v>
      </c>
      <c r="AR61" s="299">
        <f t="shared" ref="AR61" ca="1" si="1048" xml:space="preserve"> MAX( MIN($L60, AR$4) - MAX($J60, AR$3), 0) *$Q61</f>
        <v>0</v>
      </c>
      <c r="AS61" s="299">
        <f t="shared" ref="AS61" ca="1" si="1049" xml:space="preserve"> MAX( MIN($L60, AS$4) - MAX($J60, AS$3), 0) *$Q61</f>
        <v>0</v>
      </c>
      <c r="AT61" s="299">
        <f t="shared" ref="AT61" ca="1" si="1050" xml:space="preserve"> MAX( MIN($L60, AT$4) - MAX($J60, AT$3), 0) *$Q61</f>
        <v>0</v>
      </c>
      <c r="AU61" s="299">
        <f t="shared" ref="AU61" ca="1" si="1051" xml:space="preserve"> MAX( MIN($L60, AU$4) - MAX($J60, AU$3), 0) *$Q61</f>
        <v>0</v>
      </c>
      <c r="AV61" s="299">
        <f t="shared" ref="AV61" ca="1" si="1052" xml:space="preserve"> MAX( MIN($L60, AV$4) - MAX($J60, AV$3), 0) *$Q61</f>
        <v>0</v>
      </c>
      <c r="AW61" s="299">
        <f t="shared" ref="AW61" ca="1" si="1053" xml:space="preserve"> MAX( MIN($L60, AW$4) - MAX($J60, AW$3), 0) *$Q61</f>
        <v>0</v>
      </c>
      <c r="AX61" s="299">
        <f t="shared" ref="AX61" ca="1" si="1054" xml:space="preserve"> MAX( MIN($L60, AX$4) - MAX($J60, AX$3), 0) *$Q61</f>
        <v>0</v>
      </c>
      <c r="AY61" s="299">
        <f t="shared" ref="AY61" ca="1" si="1055" xml:space="preserve"> MAX( MIN($L60, AY$4) - MAX($J60, AY$3), 0) *$Q61</f>
        <v>0</v>
      </c>
      <c r="AZ61" s="299">
        <f t="shared" ref="AZ61" ca="1" si="1056" xml:space="preserve"> MAX( MIN($L60, AZ$4) - MAX($J60, AZ$3), 0) *$Q61</f>
        <v>0</v>
      </c>
      <c r="BA61" s="299">
        <f t="shared" ref="BA61" ca="1" si="1057" xml:space="preserve"> MAX( MIN($L60, BA$4) - MAX($J60, BA$3), 0) *$Q61</f>
        <v>0</v>
      </c>
      <c r="BB61" s="299">
        <f t="shared" ref="BB61" ca="1" si="1058" xml:space="preserve"> MAX( MIN($L60, BB$4) - MAX($J60, BB$3), 0) *$Q61</f>
        <v>0</v>
      </c>
      <c r="BC61" s="299">
        <f t="shared" ref="BC61" ca="1" si="1059" xml:space="preserve"> MAX( MIN($L60, BC$4) - MAX($J60, BC$3), 0) *$Q61</f>
        <v>0</v>
      </c>
      <c r="BD61" s="299">
        <f t="shared" ref="BD61" ca="1" si="1060" xml:space="preserve"> MAX( MIN($L60, BD$4) - MAX($J60, BD$3), 0) *$Q61</f>
        <v>0</v>
      </c>
      <c r="BE61" s="299">
        <f t="shared" ref="BE61" ca="1" si="1061" xml:space="preserve"> MAX( MIN($L60, BE$4) - MAX($J60, BE$3), 0) *$Q61</f>
        <v>0</v>
      </c>
      <c r="BF61" s="299">
        <f t="shared" ref="BF61" ca="1" si="1062" xml:space="preserve"> MAX( MIN($L60, BF$4) - MAX($J60, BF$3), 0) *$Q61</f>
        <v>0</v>
      </c>
      <c r="BG61" s="299">
        <f t="shared" ref="BG61" ca="1" si="1063" xml:space="preserve"> MAX( MIN($L60, BG$4) - MAX($J60, BG$3), 0) *$Q61</f>
        <v>0</v>
      </c>
      <c r="BH61" s="299">
        <f t="shared" ref="BH61" ca="1" si="1064" xml:space="preserve"> MAX( MIN($L60, BH$4) - MAX($J60, BH$3), 0) *$Q61</f>
        <v>0</v>
      </c>
      <c r="BI61" s="299">
        <f t="shared" ref="BI61" ca="1" si="1065" xml:space="preserve"> MAX( MIN($L60, BI$4) - MAX($J60, BI$3), 0) *$Q61</f>
        <v>0</v>
      </c>
      <c r="BJ61" s="299">
        <f t="shared" ref="BJ61" ca="1" si="1066" xml:space="preserve"> MAX( MIN($L60, BJ$4) - MAX($J60, BJ$3), 0) *$Q61</f>
        <v>0</v>
      </c>
      <c r="BK61" s="299">
        <f t="shared" ref="BK61" ca="1" si="1067" xml:space="preserve"> MAX( MIN($L60, BK$4) - MAX($J60, BK$3), 0) *$Q61</f>
        <v>0</v>
      </c>
      <c r="BL61" s="299">
        <f t="shared" ref="BL61" ca="1" si="1068" xml:space="preserve"> MAX( MIN($L60, BL$4) - MAX($J60, BL$3), 0) *$Q61</f>
        <v>0</v>
      </c>
      <c r="BM61" s="299">
        <f t="shared" ref="BM61" ca="1" si="1069" xml:space="preserve"> MAX( MIN($L60, BM$4) - MAX($J60, BM$3), 0) *$Q61</f>
        <v>0</v>
      </c>
      <c r="BN61" s="299">
        <f t="shared" ref="BN61" ca="1" si="1070" xml:space="preserve"> MAX( MIN($L60, BN$4) - MAX($J60, BN$3), 0) *$Q61</f>
        <v>0</v>
      </c>
      <c r="BO61" s="299">
        <f t="shared" ref="BO61" ca="1" si="1071" xml:space="preserve"> MAX( MIN($L60, BO$4) - MAX($J60, BO$3), 0) *$Q61</f>
        <v>0</v>
      </c>
      <c r="BP61" s="299">
        <f t="shared" ref="BP61" ca="1" si="1072" xml:space="preserve"> MAX( MIN($L60, BP$4) - MAX($J60, BP$3), 0) *$Q61</f>
        <v>0</v>
      </c>
      <c r="BQ61" s="202"/>
    </row>
    <row r="62" spans="1:69">
      <c r="B62" s="202"/>
      <c r="C62" s="283"/>
      <c r="D62" s="209"/>
      <c r="E62" s="209"/>
      <c r="F62" s="291"/>
      <c r="G62" s="291"/>
      <c r="H62" s="299" t="str">
        <f ca="1">IFERROR(OFFSET('Impacts Database'!$A$1,'Impact Inputs'!B60-1,MATCH("Government/Non-Government",'Impacts Database'!$2:$2,0)-1),"-")</f>
        <v>-</v>
      </c>
      <c r="I62" s="288"/>
      <c r="J62" s="304"/>
      <c r="K62" s="304"/>
      <c r="L62" s="301"/>
      <c r="M62" s="302"/>
      <c r="N62" s="305"/>
      <c r="O62" s="299" t="s">
        <v>130</v>
      </c>
      <c r="P62" s="299">
        <f t="shared" si="14"/>
        <v>0</v>
      </c>
      <c r="Q62" s="299">
        <f t="shared" ref="Q62" ca="1" si="1073">IF(ISTEXT(F60),0,(F60*M60*N60*P62))</f>
        <v>0</v>
      </c>
      <c r="R62" s="310"/>
      <c r="S62" s="299">
        <f t="shared" ref="S62:BP62" ca="1" si="1074">S61-S60</f>
        <v>0</v>
      </c>
      <c r="T62" s="299">
        <f t="shared" ca="1" si="1074"/>
        <v>0</v>
      </c>
      <c r="U62" s="299">
        <f t="shared" ca="1" si="1074"/>
        <v>0</v>
      </c>
      <c r="V62" s="299">
        <f t="shared" ca="1" si="1074"/>
        <v>0</v>
      </c>
      <c r="W62" s="299">
        <f t="shared" ca="1" si="1074"/>
        <v>0</v>
      </c>
      <c r="X62" s="299">
        <f t="shared" ca="1" si="1074"/>
        <v>0</v>
      </c>
      <c r="Y62" s="299">
        <f t="shared" ca="1" si="1074"/>
        <v>0</v>
      </c>
      <c r="Z62" s="299">
        <f t="shared" ca="1" si="1074"/>
        <v>0</v>
      </c>
      <c r="AA62" s="299">
        <f t="shared" ca="1" si="1074"/>
        <v>0</v>
      </c>
      <c r="AB62" s="299">
        <f t="shared" ca="1" si="1074"/>
        <v>0</v>
      </c>
      <c r="AC62" s="299">
        <f t="shared" ca="1" si="1074"/>
        <v>0</v>
      </c>
      <c r="AD62" s="299">
        <f t="shared" ca="1" si="1074"/>
        <v>0</v>
      </c>
      <c r="AE62" s="299">
        <f t="shared" ca="1" si="1074"/>
        <v>0</v>
      </c>
      <c r="AF62" s="299">
        <f t="shared" ca="1" si="1074"/>
        <v>0</v>
      </c>
      <c r="AG62" s="299">
        <f t="shared" ca="1" si="1074"/>
        <v>0</v>
      </c>
      <c r="AH62" s="299">
        <f t="shared" ca="1" si="1074"/>
        <v>0</v>
      </c>
      <c r="AI62" s="299">
        <f t="shared" ca="1" si="1074"/>
        <v>0</v>
      </c>
      <c r="AJ62" s="299">
        <f t="shared" ca="1" si="1074"/>
        <v>0</v>
      </c>
      <c r="AK62" s="299">
        <f t="shared" ca="1" si="1074"/>
        <v>0</v>
      </c>
      <c r="AL62" s="299">
        <f t="shared" ca="1" si="1074"/>
        <v>0</v>
      </c>
      <c r="AM62" s="299">
        <f t="shared" ca="1" si="1074"/>
        <v>0</v>
      </c>
      <c r="AN62" s="299">
        <f t="shared" ca="1" si="1074"/>
        <v>0</v>
      </c>
      <c r="AO62" s="299">
        <f t="shared" ca="1" si="1074"/>
        <v>0</v>
      </c>
      <c r="AP62" s="299">
        <f t="shared" ca="1" si="1074"/>
        <v>0</v>
      </c>
      <c r="AQ62" s="299">
        <f t="shared" ca="1" si="1074"/>
        <v>0</v>
      </c>
      <c r="AR62" s="299">
        <f t="shared" ca="1" si="1074"/>
        <v>0</v>
      </c>
      <c r="AS62" s="299">
        <f t="shared" ca="1" si="1074"/>
        <v>0</v>
      </c>
      <c r="AT62" s="299">
        <f t="shared" ca="1" si="1074"/>
        <v>0</v>
      </c>
      <c r="AU62" s="299">
        <f t="shared" ca="1" si="1074"/>
        <v>0</v>
      </c>
      <c r="AV62" s="299">
        <f t="shared" ca="1" si="1074"/>
        <v>0</v>
      </c>
      <c r="AW62" s="299">
        <f t="shared" ca="1" si="1074"/>
        <v>0</v>
      </c>
      <c r="AX62" s="299">
        <f t="shared" ca="1" si="1074"/>
        <v>0</v>
      </c>
      <c r="AY62" s="299">
        <f t="shared" ca="1" si="1074"/>
        <v>0</v>
      </c>
      <c r="AZ62" s="299">
        <f t="shared" ca="1" si="1074"/>
        <v>0</v>
      </c>
      <c r="BA62" s="299">
        <f t="shared" ca="1" si="1074"/>
        <v>0</v>
      </c>
      <c r="BB62" s="299">
        <f t="shared" ca="1" si="1074"/>
        <v>0</v>
      </c>
      <c r="BC62" s="299">
        <f t="shared" ca="1" si="1074"/>
        <v>0</v>
      </c>
      <c r="BD62" s="299">
        <f t="shared" ca="1" si="1074"/>
        <v>0</v>
      </c>
      <c r="BE62" s="299">
        <f t="shared" ca="1" si="1074"/>
        <v>0</v>
      </c>
      <c r="BF62" s="299">
        <f t="shared" ca="1" si="1074"/>
        <v>0</v>
      </c>
      <c r="BG62" s="299">
        <f t="shared" ca="1" si="1074"/>
        <v>0</v>
      </c>
      <c r="BH62" s="299">
        <f t="shared" ca="1" si="1074"/>
        <v>0</v>
      </c>
      <c r="BI62" s="299">
        <f t="shared" ca="1" si="1074"/>
        <v>0</v>
      </c>
      <c r="BJ62" s="299">
        <f t="shared" ca="1" si="1074"/>
        <v>0</v>
      </c>
      <c r="BK62" s="299">
        <f t="shared" ca="1" si="1074"/>
        <v>0</v>
      </c>
      <c r="BL62" s="299">
        <f t="shared" ca="1" si="1074"/>
        <v>0</v>
      </c>
      <c r="BM62" s="299">
        <f t="shared" ca="1" si="1074"/>
        <v>0</v>
      </c>
      <c r="BN62" s="299">
        <f t="shared" ca="1" si="1074"/>
        <v>0</v>
      </c>
      <c r="BO62" s="299">
        <f t="shared" ca="1" si="1074"/>
        <v>0</v>
      </c>
      <c r="BP62" s="299">
        <f t="shared" ca="1" si="1074"/>
        <v>0</v>
      </c>
      <c r="BQ62" s="202"/>
    </row>
    <row r="63" spans="1:69" ht="15">
      <c r="A63" s="280" t="s">
        <v>414</v>
      </c>
      <c r="B63" s="236"/>
      <c r="C63" s="298" t="str">
        <f ca="1">IFERROR(OFFSET('Impacts Database'!$A$1,'Impact Inputs'!B63-1,MATCH("Description",'Impacts Database'!$2:$2,0)-1),"-")</f>
        <v>-</v>
      </c>
      <c r="D63" s="299" t="str">
        <f ca="1">IFERROR(OFFSET('Impacts Database'!$A$1,'Impact Inputs'!B63-1,MATCH("Outcome Area",'Impacts Database'!$2:$2,0)-1),"-")</f>
        <v>-</v>
      </c>
      <c r="E63" s="299" t="str">
        <f ca="1">IFERROR(OFFSET('Impacts Database'!$A$1,'Impact Inputs'!B63-1,MATCH("Sector",'Impacts Database'!$2:$2,0)-1),"-")</f>
        <v>-</v>
      </c>
      <c r="F63" s="299" t="str">
        <f ca="1">IFERROR(OFFSET('Impacts Database'!$A$1,'Impact Inputs'!B63-1,MATCH("Value adjusted to "&amp;'Primary Inputs'!$C$16,'Impacts Database'!$2:$2,0)-1),"-")</f>
        <v>-</v>
      </c>
      <c r="G63" s="299" t="str">
        <f ca="1">IFERROR(OFFSET('Impacts Database'!$A$1,'Impact Inputs'!B63-1,MATCH("Unit",'Impacts Database'!$2:$2,0)-1),"-")</f>
        <v>-</v>
      </c>
      <c r="H63" s="299" t="str">
        <f ca="1">IFERROR(OFFSET('Impacts Database'!$A$1,'Impact Inputs'!B63-1,MATCH("Government/Non-Government",'Impacts Database'!$2:$2,0)-1),"-")</f>
        <v>-</v>
      </c>
      <c r="I63" s="237" t="s">
        <v>730</v>
      </c>
      <c r="J63" s="215"/>
      <c r="K63" s="101"/>
      <c r="L63" s="311">
        <f t="shared" ref="L63" si="1075" xml:space="preserve"> J63 + K63</f>
        <v>0</v>
      </c>
      <c r="M63" s="238">
        <v>1</v>
      </c>
      <c r="N63" s="238">
        <v>1</v>
      </c>
      <c r="O63" s="299" t="s">
        <v>128</v>
      </c>
      <c r="P63" s="6"/>
      <c r="Q63" s="299">
        <f t="shared" ref="Q63" ca="1" si="1076">IF(ISTEXT(F63),0,(F63*M63*N63*P63))</f>
        <v>0</v>
      </c>
      <c r="R63" s="310"/>
      <c r="S63" s="299">
        <f t="shared" ca="1" si="1016"/>
        <v>0</v>
      </c>
      <c r="T63" s="299">
        <f t="shared" ca="1" si="1016"/>
        <v>0</v>
      </c>
      <c r="U63" s="299">
        <f t="shared" ca="1" si="1016"/>
        <v>0</v>
      </c>
      <c r="V63" s="299">
        <f t="shared" ca="1" si="1016"/>
        <v>0</v>
      </c>
      <c r="W63" s="299">
        <f t="shared" ca="1" si="1016"/>
        <v>0</v>
      </c>
      <c r="X63" s="299">
        <f t="shared" ca="1" si="1016"/>
        <v>0</v>
      </c>
      <c r="Y63" s="299">
        <f t="shared" ca="1" si="1016"/>
        <v>0</v>
      </c>
      <c r="Z63" s="299">
        <f t="shared" ca="1" si="1016"/>
        <v>0</v>
      </c>
      <c r="AA63" s="299">
        <f t="shared" ca="1" si="1016"/>
        <v>0</v>
      </c>
      <c r="AB63" s="299">
        <f t="shared" ca="1" si="1016"/>
        <v>0</v>
      </c>
      <c r="AC63" s="299">
        <f t="shared" ca="1" si="1016"/>
        <v>0</v>
      </c>
      <c r="AD63" s="299">
        <f t="shared" ca="1" si="1016"/>
        <v>0</v>
      </c>
      <c r="AE63" s="299">
        <f t="shared" ca="1" si="1016"/>
        <v>0</v>
      </c>
      <c r="AF63" s="299">
        <f t="shared" ca="1" si="1016"/>
        <v>0</v>
      </c>
      <c r="AG63" s="299">
        <f t="shared" ca="1" si="1016"/>
        <v>0</v>
      </c>
      <c r="AH63" s="299">
        <f t="shared" ca="1" si="1016"/>
        <v>0</v>
      </c>
      <c r="AI63" s="299">
        <f t="shared" ca="1" si="1017"/>
        <v>0</v>
      </c>
      <c r="AJ63" s="299">
        <f t="shared" ca="1" si="1017"/>
        <v>0</v>
      </c>
      <c r="AK63" s="299">
        <f t="shared" ca="1" si="1017"/>
        <v>0</v>
      </c>
      <c r="AL63" s="299">
        <f t="shared" ca="1" si="1017"/>
        <v>0</v>
      </c>
      <c r="AM63" s="299">
        <f t="shared" ca="1" si="1017"/>
        <v>0</v>
      </c>
      <c r="AN63" s="299">
        <f t="shared" ca="1" si="1017"/>
        <v>0</v>
      </c>
      <c r="AO63" s="299">
        <f t="shared" ca="1" si="1017"/>
        <v>0</v>
      </c>
      <c r="AP63" s="299">
        <f t="shared" ca="1" si="1017"/>
        <v>0</v>
      </c>
      <c r="AQ63" s="299">
        <f t="shared" ca="1" si="1017"/>
        <v>0</v>
      </c>
      <c r="AR63" s="299">
        <f t="shared" ca="1" si="1017"/>
        <v>0</v>
      </c>
      <c r="AS63" s="299">
        <f t="shared" ca="1" si="1017"/>
        <v>0</v>
      </c>
      <c r="AT63" s="299">
        <f t="shared" ca="1" si="1017"/>
        <v>0</v>
      </c>
      <c r="AU63" s="299">
        <f t="shared" ca="1" si="1017"/>
        <v>0</v>
      </c>
      <c r="AV63" s="299">
        <f t="shared" ca="1" si="1017"/>
        <v>0</v>
      </c>
      <c r="AW63" s="299">
        <f t="shared" ca="1" si="1017"/>
        <v>0</v>
      </c>
      <c r="AX63" s="299">
        <f t="shared" ca="1" si="1017"/>
        <v>0</v>
      </c>
      <c r="AY63" s="299">
        <f t="shared" ca="1" si="1018"/>
        <v>0</v>
      </c>
      <c r="AZ63" s="299">
        <f t="shared" ca="1" si="1018"/>
        <v>0</v>
      </c>
      <c r="BA63" s="299">
        <f t="shared" ca="1" si="1018"/>
        <v>0</v>
      </c>
      <c r="BB63" s="299">
        <f t="shared" ca="1" si="1018"/>
        <v>0</v>
      </c>
      <c r="BC63" s="299">
        <f t="shared" ca="1" si="1018"/>
        <v>0</v>
      </c>
      <c r="BD63" s="299">
        <f t="shared" ca="1" si="1018"/>
        <v>0</v>
      </c>
      <c r="BE63" s="299">
        <f t="shared" ca="1" si="1018"/>
        <v>0</v>
      </c>
      <c r="BF63" s="299">
        <f t="shared" ca="1" si="1018"/>
        <v>0</v>
      </c>
      <c r="BG63" s="299">
        <f t="shared" ca="1" si="1018"/>
        <v>0</v>
      </c>
      <c r="BH63" s="299">
        <f t="shared" ca="1" si="1018"/>
        <v>0</v>
      </c>
      <c r="BI63" s="299">
        <f t="shared" ca="1" si="1018"/>
        <v>0</v>
      </c>
      <c r="BJ63" s="299">
        <f t="shared" ca="1" si="1018"/>
        <v>0</v>
      </c>
      <c r="BK63" s="299">
        <f t="shared" ca="1" si="1018"/>
        <v>0</v>
      </c>
      <c r="BL63" s="299">
        <f t="shared" ca="1" si="1018"/>
        <v>0</v>
      </c>
      <c r="BM63" s="299">
        <f t="shared" ca="1" si="1018"/>
        <v>0</v>
      </c>
      <c r="BN63" s="299">
        <f t="shared" ca="1" si="1018"/>
        <v>0</v>
      </c>
      <c r="BO63" s="299">
        <f t="shared" ca="1" si="1019"/>
        <v>0</v>
      </c>
      <c r="BP63" s="299">
        <f t="shared" ca="1" si="1019"/>
        <v>0</v>
      </c>
      <c r="BQ63" s="202"/>
    </row>
    <row r="64" spans="1:69">
      <c r="A64" s="281" t="str">
        <f t="shared" ref="A64" si="1077">IF(OR(AND(K63=0,NOT(ISBLANK(K63))),M63=0,N63=0,AND(P63=P64,NOT(ISBLANK(P63)),NOT(ISBLANK(P64)))),"ERROR","OK")</f>
        <v>OK</v>
      </c>
      <c r="B64" s="202"/>
      <c r="C64" s="284" t="str">
        <f t="shared" ref="C64" ca="1" si="1078">IF(SUMSQ($S65:$BP65)&gt;0,"INCLUDED","EXCLUDED")</f>
        <v>EXCLUDED</v>
      </c>
      <c r="D64" s="209"/>
      <c r="E64" s="209"/>
      <c r="F64" s="291"/>
      <c r="G64" s="291"/>
      <c r="H64" s="299" t="str">
        <f ca="1">IFERROR(OFFSET('Impacts Database'!$A$1,'Impact Inputs'!B63-1,MATCH("Government/Non-Government",'Impacts Database'!$2:$2,0)-1),"-")</f>
        <v>-</v>
      </c>
      <c r="I64" s="288"/>
      <c r="J64" s="300"/>
      <c r="K64" s="300"/>
      <c r="L64" s="301"/>
      <c r="M64" s="302"/>
      <c r="N64" s="303"/>
      <c r="O64" s="299" t="s">
        <v>129</v>
      </c>
      <c r="P64" s="6"/>
      <c r="Q64" s="299">
        <f t="shared" ref="Q64" ca="1" si="1079">IF(ISTEXT(F63),0,(F63*M63*N63*P64))</f>
        <v>0</v>
      </c>
      <c r="R64" s="310"/>
      <c r="S64" s="299">
        <f t="shared" ref="S64" ca="1" si="1080" xml:space="preserve"> MAX( MIN($L63, S$4) - MAX($J63, S$3), 0) *$Q64</f>
        <v>0</v>
      </c>
      <c r="T64" s="299">
        <f t="shared" ref="T64" ca="1" si="1081" xml:space="preserve"> MAX( MIN($L63, T$4) - MAX($J63, T$3), 0) *$Q64</f>
        <v>0</v>
      </c>
      <c r="U64" s="299">
        <f t="shared" ref="U64" ca="1" si="1082" xml:space="preserve"> MAX( MIN($L63, U$4) - MAX($J63, U$3), 0) *$Q64</f>
        <v>0</v>
      </c>
      <c r="V64" s="299">
        <f t="shared" ref="V64" ca="1" si="1083" xml:space="preserve"> MAX( MIN($L63, V$4) - MAX($J63, V$3), 0) *$Q64</f>
        <v>0</v>
      </c>
      <c r="W64" s="299">
        <f t="shared" ref="W64" ca="1" si="1084" xml:space="preserve"> MAX( MIN($L63, W$4) - MAX($J63, W$3), 0) *$Q64</f>
        <v>0</v>
      </c>
      <c r="X64" s="299">
        <f t="shared" ref="X64" ca="1" si="1085" xml:space="preserve"> MAX( MIN($L63, X$4) - MAX($J63, X$3), 0) *$Q64</f>
        <v>0</v>
      </c>
      <c r="Y64" s="299">
        <f t="shared" ref="Y64" ca="1" si="1086" xml:space="preserve"> MAX( MIN($L63, Y$4) - MAX($J63, Y$3), 0) *$Q64</f>
        <v>0</v>
      </c>
      <c r="Z64" s="299">
        <f t="shared" ref="Z64" ca="1" si="1087" xml:space="preserve"> MAX( MIN($L63, Z$4) - MAX($J63, Z$3), 0) *$Q64</f>
        <v>0</v>
      </c>
      <c r="AA64" s="299">
        <f t="shared" ref="AA64" ca="1" si="1088" xml:space="preserve"> MAX( MIN($L63, AA$4) - MAX($J63, AA$3), 0) *$Q64</f>
        <v>0</v>
      </c>
      <c r="AB64" s="299">
        <f t="shared" ref="AB64" ca="1" si="1089" xml:space="preserve"> MAX( MIN($L63, AB$4) - MAX($J63, AB$3), 0) *$Q64</f>
        <v>0</v>
      </c>
      <c r="AC64" s="299">
        <f t="shared" ref="AC64" ca="1" si="1090" xml:space="preserve"> MAX( MIN($L63, AC$4) - MAX($J63, AC$3), 0) *$Q64</f>
        <v>0</v>
      </c>
      <c r="AD64" s="299">
        <f t="shared" ref="AD64" ca="1" si="1091" xml:space="preserve"> MAX( MIN($L63, AD$4) - MAX($J63, AD$3), 0) *$Q64</f>
        <v>0</v>
      </c>
      <c r="AE64" s="299">
        <f t="shared" ref="AE64" ca="1" si="1092" xml:space="preserve"> MAX( MIN($L63, AE$4) - MAX($J63, AE$3), 0) *$Q64</f>
        <v>0</v>
      </c>
      <c r="AF64" s="299">
        <f t="shared" ref="AF64" ca="1" si="1093" xml:space="preserve"> MAX( MIN($L63, AF$4) - MAX($J63, AF$3), 0) *$Q64</f>
        <v>0</v>
      </c>
      <c r="AG64" s="299">
        <f t="shared" ref="AG64" ca="1" si="1094" xml:space="preserve"> MAX( MIN($L63, AG$4) - MAX($J63, AG$3), 0) *$Q64</f>
        <v>0</v>
      </c>
      <c r="AH64" s="299">
        <f t="shared" ref="AH64" ca="1" si="1095" xml:space="preserve"> MAX( MIN($L63, AH$4) - MAX($J63, AH$3), 0) *$Q64</f>
        <v>0</v>
      </c>
      <c r="AI64" s="299">
        <f t="shared" ref="AI64" ca="1" si="1096" xml:space="preserve"> MAX( MIN($L63, AI$4) - MAX($J63, AI$3), 0) *$Q64</f>
        <v>0</v>
      </c>
      <c r="AJ64" s="299">
        <f t="shared" ref="AJ64" ca="1" si="1097" xml:space="preserve"> MAX( MIN($L63, AJ$4) - MAX($J63, AJ$3), 0) *$Q64</f>
        <v>0</v>
      </c>
      <c r="AK64" s="299">
        <f t="shared" ref="AK64" ca="1" si="1098" xml:space="preserve"> MAX( MIN($L63, AK$4) - MAX($J63, AK$3), 0) *$Q64</f>
        <v>0</v>
      </c>
      <c r="AL64" s="299">
        <f t="shared" ref="AL64" ca="1" si="1099" xml:space="preserve"> MAX( MIN($L63, AL$4) - MAX($J63, AL$3), 0) *$Q64</f>
        <v>0</v>
      </c>
      <c r="AM64" s="299">
        <f t="shared" ref="AM64" ca="1" si="1100" xml:space="preserve"> MAX( MIN($L63, AM$4) - MAX($J63, AM$3), 0) *$Q64</f>
        <v>0</v>
      </c>
      <c r="AN64" s="299">
        <f t="shared" ref="AN64" ca="1" si="1101" xml:space="preserve"> MAX( MIN($L63, AN$4) - MAX($J63, AN$3), 0) *$Q64</f>
        <v>0</v>
      </c>
      <c r="AO64" s="299">
        <f t="shared" ref="AO64" ca="1" si="1102" xml:space="preserve"> MAX( MIN($L63, AO$4) - MAX($J63, AO$3), 0) *$Q64</f>
        <v>0</v>
      </c>
      <c r="AP64" s="299">
        <f t="shared" ref="AP64" ca="1" si="1103" xml:space="preserve"> MAX( MIN($L63, AP$4) - MAX($J63, AP$3), 0) *$Q64</f>
        <v>0</v>
      </c>
      <c r="AQ64" s="299">
        <f t="shared" ref="AQ64" ca="1" si="1104" xml:space="preserve"> MAX( MIN($L63, AQ$4) - MAX($J63, AQ$3), 0) *$Q64</f>
        <v>0</v>
      </c>
      <c r="AR64" s="299">
        <f t="shared" ref="AR64" ca="1" si="1105" xml:space="preserve"> MAX( MIN($L63, AR$4) - MAX($J63, AR$3), 0) *$Q64</f>
        <v>0</v>
      </c>
      <c r="AS64" s="299">
        <f t="shared" ref="AS64" ca="1" si="1106" xml:space="preserve"> MAX( MIN($L63, AS$4) - MAX($J63, AS$3), 0) *$Q64</f>
        <v>0</v>
      </c>
      <c r="AT64" s="299">
        <f t="shared" ref="AT64" ca="1" si="1107" xml:space="preserve"> MAX( MIN($L63, AT$4) - MAX($J63, AT$3), 0) *$Q64</f>
        <v>0</v>
      </c>
      <c r="AU64" s="299">
        <f t="shared" ref="AU64" ca="1" si="1108" xml:space="preserve"> MAX( MIN($L63, AU$4) - MAX($J63, AU$3), 0) *$Q64</f>
        <v>0</v>
      </c>
      <c r="AV64" s="299">
        <f t="shared" ref="AV64" ca="1" si="1109" xml:space="preserve"> MAX( MIN($L63, AV$4) - MAX($J63, AV$3), 0) *$Q64</f>
        <v>0</v>
      </c>
      <c r="AW64" s="299">
        <f t="shared" ref="AW64" ca="1" si="1110" xml:space="preserve"> MAX( MIN($L63, AW$4) - MAX($J63, AW$3), 0) *$Q64</f>
        <v>0</v>
      </c>
      <c r="AX64" s="299">
        <f t="shared" ref="AX64" ca="1" si="1111" xml:space="preserve"> MAX( MIN($L63, AX$4) - MAX($J63, AX$3), 0) *$Q64</f>
        <v>0</v>
      </c>
      <c r="AY64" s="299">
        <f t="shared" ref="AY64" ca="1" si="1112" xml:space="preserve"> MAX( MIN($L63, AY$4) - MAX($J63, AY$3), 0) *$Q64</f>
        <v>0</v>
      </c>
      <c r="AZ64" s="299">
        <f t="shared" ref="AZ64" ca="1" si="1113" xml:space="preserve"> MAX( MIN($L63, AZ$4) - MAX($J63, AZ$3), 0) *$Q64</f>
        <v>0</v>
      </c>
      <c r="BA64" s="299">
        <f t="shared" ref="BA64" ca="1" si="1114" xml:space="preserve"> MAX( MIN($L63, BA$4) - MAX($J63, BA$3), 0) *$Q64</f>
        <v>0</v>
      </c>
      <c r="BB64" s="299">
        <f t="shared" ref="BB64" ca="1" si="1115" xml:space="preserve"> MAX( MIN($L63, BB$4) - MAX($J63, BB$3), 0) *$Q64</f>
        <v>0</v>
      </c>
      <c r="BC64" s="299">
        <f t="shared" ref="BC64" ca="1" si="1116" xml:space="preserve"> MAX( MIN($L63, BC$4) - MAX($J63, BC$3), 0) *$Q64</f>
        <v>0</v>
      </c>
      <c r="BD64" s="299">
        <f t="shared" ref="BD64" ca="1" si="1117" xml:space="preserve"> MAX( MIN($L63, BD$4) - MAX($J63, BD$3), 0) *$Q64</f>
        <v>0</v>
      </c>
      <c r="BE64" s="299">
        <f t="shared" ref="BE64" ca="1" si="1118" xml:space="preserve"> MAX( MIN($L63, BE$4) - MAX($J63, BE$3), 0) *$Q64</f>
        <v>0</v>
      </c>
      <c r="BF64" s="299">
        <f t="shared" ref="BF64" ca="1" si="1119" xml:space="preserve"> MAX( MIN($L63, BF$4) - MAX($J63, BF$3), 0) *$Q64</f>
        <v>0</v>
      </c>
      <c r="BG64" s="299">
        <f t="shared" ref="BG64" ca="1" si="1120" xml:space="preserve"> MAX( MIN($L63, BG$4) - MAX($J63, BG$3), 0) *$Q64</f>
        <v>0</v>
      </c>
      <c r="BH64" s="299">
        <f t="shared" ref="BH64" ca="1" si="1121" xml:space="preserve"> MAX( MIN($L63, BH$4) - MAX($J63, BH$3), 0) *$Q64</f>
        <v>0</v>
      </c>
      <c r="BI64" s="299">
        <f t="shared" ref="BI64" ca="1" si="1122" xml:space="preserve"> MAX( MIN($L63, BI$4) - MAX($J63, BI$3), 0) *$Q64</f>
        <v>0</v>
      </c>
      <c r="BJ64" s="299">
        <f t="shared" ref="BJ64" ca="1" si="1123" xml:space="preserve"> MAX( MIN($L63, BJ$4) - MAX($J63, BJ$3), 0) *$Q64</f>
        <v>0</v>
      </c>
      <c r="BK64" s="299">
        <f t="shared" ref="BK64" ca="1" si="1124" xml:space="preserve"> MAX( MIN($L63, BK$4) - MAX($J63, BK$3), 0) *$Q64</f>
        <v>0</v>
      </c>
      <c r="BL64" s="299">
        <f t="shared" ref="BL64" ca="1" si="1125" xml:space="preserve"> MAX( MIN($L63, BL$4) - MAX($J63, BL$3), 0) *$Q64</f>
        <v>0</v>
      </c>
      <c r="BM64" s="299">
        <f t="shared" ref="BM64" ca="1" si="1126" xml:space="preserve"> MAX( MIN($L63, BM$4) - MAX($J63, BM$3), 0) *$Q64</f>
        <v>0</v>
      </c>
      <c r="BN64" s="299">
        <f t="shared" ref="BN64" ca="1" si="1127" xml:space="preserve"> MAX( MIN($L63, BN$4) - MAX($J63, BN$3), 0) *$Q64</f>
        <v>0</v>
      </c>
      <c r="BO64" s="299">
        <f t="shared" ref="BO64" ca="1" si="1128" xml:space="preserve"> MAX( MIN($L63, BO$4) - MAX($J63, BO$3), 0) *$Q64</f>
        <v>0</v>
      </c>
      <c r="BP64" s="299">
        <f t="shared" ref="BP64" ca="1" si="1129" xml:space="preserve"> MAX( MIN($L63, BP$4) - MAX($J63, BP$3), 0) *$Q64</f>
        <v>0</v>
      </c>
      <c r="BQ64" s="202"/>
    </row>
    <row r="65" spans="1:69">
      <c r="B65" s="202"/>
      <c r="C65" s="283"/>
      <c r="D65" s="209"/>
      <c r="E65" s="209"/>
      <c r="F65" s="291"/>
      <c r="G65" s="291"/>
      <c r="H65" s="299" t="str">
        <f ca="1">IFERROR(OFFSET('Impacts Database'!$A$1,'Impact Inputs'!B63-1,MATCH("Government/Non-Government",'Impacts Database'!$2:$2,0)-1),"-")</f>
        <v>-</v>
      </c>
      <c r="I65" s="288"/>
      <c r="J65" s="304"/>
      <c r="K65" s="304"/>
      <c r="L65" s="301"/>
      <c r="M65" s="302"/>
      <c r="N65" s="305"/>
      <c r="O65" s="299" t="s">
        <v>130</v>
      </c>
      <c r="P65" s="299">
        <f t="shared" si="14"/>
        <v>0</v>
      </c>
      <c r="Q65" s="299">
        <f t="shared" ref="Q65" ca="1" si="1130">IF(ISTEXT(F63),0,(F63*M63*N63*P65))</f>
        <v>0</v>
      </c>
      <c r="R65" s="310"/>
      <c r="S65" s="299">
        <f t="shared" ref="S65:BP65" ca="1" si="1131">S64-S63</f>
        <v>0</v>
      </c>
      <c r="T65" s="299">
        <f t="shared" ca="1" si="1131"/>
        <v>0</v>
      </c>
      <c r="U65" s="299">
        <f t="shared" ca="1" si="1131"/>
        <v>0</v>
      </c>
      <c r="V65" s="299">
        <f t="shared" ca="1" si="1131"/>
        <v>0</v>
      </c>
      <c r="W65" s="299">
        <f t="shared" ca="1" si="1131"/>
        <v>0</v>
      </c>
      <c r="X65" s="299">
        <f t="shared" ca="1" si="1131"/>
        <v>0</v>
      </c>
      <c r="Y65" s="299">
        <f t="shared" ca="1" si="1131"/>
        <v>0</v>
      </c>
      <c r="Z65" s="299">
        <f t="shared" ca="1" si="1131"/>
        <v>0</v>
      </c>
      <c r="AA65" s="299">
        <f t="shared" ca="1" si="1131"/>
        <v>0</v>
      </c>
      <c r="AB65" s="299">
        <f t="shared" ca="1" si="1131"/>
        <v>0</v>
      </c>
      <c r="AC65" s="299">
        <f t="shared" ca="1" si="1131"/>
        <v>0</v>
      </c>
      <c r="AD65" s="299">
        <f t="shared" ca="1" si="1131"/>
        <v>0</v>
      </c>
      <c r="AE65" s="299">
        <f t="shared" ca="1" si="1131"/>
        <v>0</v>
      </c>
      <c r="AF65" s="299">
        <f t="shared" ca="1" si="1131"/>
        <v>0</v>
      </c>
      <c r="AG65" s="299">
        <f t="shared" ca="1" si="1131"/>
        <v>0</v>
      </c>
      <c r="AH65" s="299">
        <f t="shared" ca="1" si="1131"/>
        <v>0</v>
      </c>
      <c r="AI65" s="299">
        <f t="shared" ca="1" si="1131"/>
        <v>0</v>
      </c>
      <c r="AJ65" s="299">
        <f t="shared" ca="1" si="1131"/>
        <v>0</v>
      </c>
      <c r="AK65" s="299">
        <f t="shared" ca="1" si="1131"/>
        <v>0</v>
      </c>
      <c r="AL65" s="299">
        <f t="shared" ca="1" si="1131"/>
        <v>0</v>
      </c>
      <c r="AM65" s="299">
        <f t="shared" ca="1" si="1131"/>
        <v>0</v>
      </c>
      <c r="AN65" s="299">
        <f t="shared" ca="1" si="1131"/>
        <v>0</v>
      </c>
      <c r="AO65" s="299">
        <f t="shared" ca="1" si="1131"/>
        <v>0</v>
      </c>
      <c r="AP65" s="299">
        <f t="shared" ca="1" si="1131"/>
        <v>0</v>
      </c>
      <c r="AQ65" s="299">
        <f t="shared" ca="1" si="1131"/>
        <v>0</v>
      </c>
      <c r="AR65" s="299">
        <f t="shared" ca="1" si="1131"/>
        <v>0</v>
      </c>
      <c r="AS65" s="299">
        <f t="shared" ca="1" si="1131"/>
        <v>0</v>
      </c>
      <c r="AT65" s="299">
        <f t="shared" ca="1" si="1131"/>
        <v>0</v>
      </c>
      <c r="AU65" s="299">
        <f t="shared" ca="1" si="1131"/>
        <v>0</v>
      </c>
      <c r="AV65" s="299">
        <f t="shared" ca="1" si="1131"/>
        <v>0</v>
      </c>
      <c r="AW65" s="299">
        <f t="shared" ca="1" si="1131"/>
        <v>0</v>
      </c>
      <c r="AX65" s="299">
        <f t="shared" ca="1" si="1131"/>
        <v>0</v>
      </c>
      <c r="AY65" s="299">
        <f t="shared" ca="1" si="1131"/>
        <v>0</v>
      </c>
      <c r="AZ65" s="299">
        <f t="shared" ca="1" si="1131"/>
        <v>0</v>
      </c>
      <c r="BA65" s="299">
        <f t="shared" ca="1" si="1131"/>
        <v>0</v>
      </c>
      <c r="BB65" s="299">
        <f t="shared" ca="1" si="1131"/>
        <v>0</v>
      </c>
      <c r="BC65" s="299">
        <f t="shared" ca="1" si="1131"/>
        <v>0</v>
      </c>
      <c r="BD65" s="299">
        <f t="shared" ca="1" si="1131"/>
        <v>0</v>
      </c>
      <c r="BE65" s="299">
        <f t="shared" ca="1" si="1131"/>
        <v>0</v>
      </c>
      <c r="BF65" s="299">
        <f t="shared" ca="1" si="1131"/>
        <v>0</v>
      </c>
      <c r="BG65" s="299">
        <f t="shared" ca="1" si="1131"/>
        <v>0</v>
      </c>
      <c r="BH65" s="299">
        <f t="shared" ca="1" si="1131"/>
        <v>0</v>
      </c>
      <c r="BI65" s="299">
        <f t="shared" ca="1" si="1131"/>
        <v>0</v>
      </c>
      <c r="BJ65" s="299">
        <f t="shared" ca="1" si="1131"/>
        <v>0</v>
      </c>
      <c r="BK65" s="299">
        <f t="shared" ca="1" si="1131"/>
        <v>0</v>
      </c>
      <c r="BL65" s="299">
        <f t="shared" ca="1" si="1131"/>
        <v>0</v>
      </c>
      <c r="BM65" s="299">
        <f t="shared" ca="1" si="1131"/>
        <v>0</v>
      </c>
      <c r="BN65" s="299">
        <f t="shared" ca="1" si="1131"/>
        <v>0</v>
      </c>
      <c r="BO65" s="299">
        <f t="shared" ca="1" si="1131"/>
        <v>0</v>
      </c>
      <c r="BP65" s="299">
        <f t="shared" ca="1" si="1131"/>
        <v>0</v>
      </c>
      <c r="BQ65" s="202"/>
    </row>
    <row r="66" spans="1:69" ht="15">
      <c r="A66" s="280" t="s">
        <v>415</v>
      </c>
      <c r="B66" s="236"/>
      <c r="C66" s="298" t="str">
        <f ca="1">IFERROR(OFFSET('Impacts Database'!$A$1,'Impact Inputs'!B66-1,MATCH("Description",'Impacts Database'!$2:$2,0)-1),"-")</f>
        <v>-</v>
      </c>
      <c r="D66" s="299" t="str">
        <f ca="1">IFERROR(OFFSET('Impacts Database'!$A$1,'Impact Inputs'!B66-1,MATCH("Outcome Area",'Impacts Database'!$2:$2,0)-1),"-")</f>
        <v>-</v>
      </c>
      <c r="E66" s="299" t="str">
        <f ca="1">IFERROR(OFFSET('Impacts Database'!$A$1,'Impact Inputs'!B66-1,MATCH("Sector",'Impacts Database'!$2:$2,0)-1),"-")</f>
        <v>-</v>
      </c>
      <c r="F66" s="299" t="str">
        <f ca="1">IFERROR(OFFSET('Impacts Database'!$A$1,'Impact Inputs'!B66-1,MATCH("Value adjusted to "&amp;'Primary Inputs'!$C$16,'Impacts Database'!$2:$2,0)-1),"-")</f>
        <v>-</v>
      </c>
      <c r="G66" s="299" t="str">
        <f ca="1">IFERROR(OFFSET('Impacts Database'!$A$1,'Impact Inputs'!B66-1,MATCH("Unit",'Impacts Database'!$2:$2,0)-1),"-")</f>
        <v>-</v>
      </c>
      <c r="H66" s="299" t="str">
        <f ca="1">IFERROR(OFFSET('Impacts Database'!$A$1,'Impact Inputs'!B66-1,MATCH("Government/Non-Government",'Impacts Database'!$2:$2,0)-1),"-")</f>
        <v>-</v>
      </c>
      <c r="I66" s="237" t="s">
        <v>730</v>
      </c>
      <c r="J66" s="215"/>
      <c r="K66" s="101"/>
      <c r="L66" s="311">
        <f t="shared" ref="L66" si="1132" xml:space="preserve"> J66 + K66</f>
        <v>0</v>
      </c>
      <c r="M66" s="238">
        <v>1</v>
      </c>
      <c r="N66" s="238">
        <v>1</v>
      </c>
      <c r="O66" s="299" t="s">
        <v>128</v>
      </c>
      <c r="P66" s="6"/>
      <c r="Q66" s="299">
        <f t="shared" ref="Q66" ca="1" si="1133">IF(ISTEXT(F66),0,(F66*M66*N66*P66))</f>
        <v>0</v>
      </c>
      <c r="R66" s="310"/>
      <c r="S66" s="299">
        <f t="shared" ca="1" si="1016"/>
        <v>0</v>
      </c>
      <c r="T66" s="299">
        <f t="shared" ca="1" si="1016"/>
        <v>0</v>
      </c>
      <c r="U66" s="299">
        <f t="shared" ca="1" si="1016"/>
        <v>0</v>
      </c>
      <c r="V66" s="299">
        <f t="shared" ca="1" si="1016"/>
        <v>0</v>
      </c>
      <c r="W66" s="299">
        <f t="shared" ca="1" si="1016"/>
        <v>0</v>
      </c>
      <c r="X66" s="299">
        <f t="shared" ca="1" si="1016"/>
        <v>0</v>
      </c>
      <c r="Y66" s="299">
        <f t="shared" ca="1" si="1016"/>
        <v>0</v>
      </c>
      <c r="Z66" s="299">
        <f t="shared" ca="1" si="1016"/>
        <v>0</v>
      </c>
      <c r="AA66" s="299">
        <f t="shared" ca="1" si="1016"/>
        <v>0</v>
      </c>
      <c r="AB66" s="299">
        <f t="shared" ca="1" si="1016"/>
        <v>0</v>
      </c>
      <c r="AC66" s="299">
        <f t="shared" ca="1" si="1016"/>
        <v>0</v>
      </c>
      <c r="AD66" s="299">
        <f t="shared" ca="1" si="1016"/>
        <v>0</v>
      </c>
      <c r="AE66" s="299">
        <f t="shared" ca="1" si="1016"/>
        <v>0</v>
      </c>
      <c r="AF66" s="299">
        <f t="shared" ca="1" si="1016"/>
        <v>0</v>
      </c>
      <c r="AG66" s="299">
        <f t="shared" ca="1" si="1016"/>
        <v>0</v>
      </c>
      <c r="AH66" s="299">
        <f t="shared" ca="1" si="1016"/>
        <v>0</v>
      </c>
      <c r="AI66" s="299">
        <f t="shared" ca="1" si="1017"/>
        <v>0</v>
      </c>
      <c r="AJ66" s="299">
        <f t="shared" ca="1" si="1017"/>
        <v>0</v>
      </c>
      <c r="AK66" s="299">
        <f t="shared" ca="1" si="1017"/>
        <v>0</v>
      </c>
      <c r="AL66" s="299">
        <f t="shared" ca="1" si="1017"/>
        <v>0</v>
      </c>
      <c r="AM66" s="299">
        <f t="shared" ca="1" si="1017"/>
        <v>0</v>
      </c>
      <c r="AN66" s="299">
        <f t="shared" ca="1" si="1017"/>
        <v>0</v>
      </c>
      <c r="AO66" s="299">
        <f t="shared" ca="1" si="1017"/>
        <v>0</v>
      </c>
      <c r="AP66" s="299">
        <f t="shared" ca="1" si="1017"/>
        <v>0</v>
      </c>
      <c r="AQ66" s="299">
        <f t="shared" ca="1" si="1017"/>
        <v>0</v>
      </c>
      <c r="AR66" s="299">
        <f t="shared" ca="1" si="1017"/>
        <v>0</v>
      </c>
      <c r="AS66" s="299">
        <f t="shared" ca="1" si="1017"/>
        <v>0</v>
      </c>
      <c r="AT66" s="299">
        <f t="shared" ca="1" si="1017"/>
        <v>0</v>
      </c>
      <c r="AU66" s="299">
        <f t="shared" ca="1" si="1017"/>
        <v>0</v>
      </c>
      <c r="AV66" s="299">
        <f t="shared" ca="1" si="1017"/>
        <v>0</v>
      </c>
      <c r="AW66" s="299">
        <f t="shared" ca="1" si="1017"/>
        <v>0</v>
      </c>
      <c r="AX66" s="299">
        <f t="shared" ca="1" si="1017"/>
        <v>0</v>
      </c>
      <c r="AY66" s="299">
        <f t="shared" ca="1" si="1018"/>
        <v>0</v>
      </c>
      <c r="AZ66" s="299">
        <f t="shared" ca="1" si="1018"/>
        <v>0</v>
      </c>
      <c r="BA66" s="299">
        <f t="shared" ca="1" si="1018"/>
        <v>0</v>
      </c>
      <c r="BB66" s="299">
        <f t="shared" ca="1" si="1018"/>
        <v>0</v>
      </c>
      <c r="BC66" s="299">
        <f t="shared" ca="1" si="1018"/>
        <v>0</v>
      </c>
      <c r="BD66" s="299">
        <f t="shared" ca="1" si="1018"/>
        <v>0</v>
      </c>
      <c r="BE66" s="299">
        <f t="shared" ca="1" si="1018"/>
        <v>0</v>
      </c>
      <c r="BF66" s="299">
        <f t="shared" ca="1" si="1018"/>
        <v>0</v>
      </c>
      <c r="BG66" s="299">
        <f t="shared" ca="1" si="1018"/>
        <v>0</v>
      </c>
      <c r="BH66" s="299">
        <f t="shared" ca="1" si="1018"/>
        <v>0</v>
      </c>
      <c r="BI66" s="299">
        <f t="shared" ca="1" si="1018"/>
        <v>0</v>
      </c>
      <c r="BJ66" s="299">
        <f t="shared" ca="1" si="1018"/>
        <v>0</v>
      </c>
      <c r="BK66" s="299">
        <f t="shared" ca="1" si="1018"/>
        <v>0</v>
      </c>
      <c r="BL66" s="299">
        <f t="shared" ca="1" si="1018"/>
        <v>0</v>
      </c>
      <c r="BM66" s="299">
        <f t="shared" ca="1" si="1018"/>
        <v>0</v>
      </c>
      <c r="BN66" s="299">
        <f t="shared" ca="1" si="1018"/>
        <v>0</v>
      </c>
      <c r="BO66" s="299">
        <f t="shared" ca="1" si="1019"/>
        <v>0</v>
      </c>
      <c r="BP66" s="299">
        <f t="shared" ca="1" si="1019"/>
        <v>0</v>
      </c>
      <c r="BQ66" s="202"/>
    </row>
    <row r="67" spans="1:69">
      <c r="A67" s="281" t="str">
        <f t="shared" ref="A67" si="1134">IF(OR(AND(K66=0,NOT(ISBLANK(K66))),M66=0,N66=0,AND(P66=P67,NOT(ISBLANK(P66)),NOT(ISBLANK(P67)))),"ERROR","OK")</f>
        <v>OK</v>
      </c>
      <c r="B67" s="202"/>
      <c r="C67" s="284" t="str">
        <f t="shared" ref="C67" ca="1" si="1135">IF(SUMSQ($S68:$BP68)&gt;0,"INCLUDED","EXCLUDED")</f>
        <v>EXCLUDED</v>
      </c>
      <c r="D67" s="209"/>
      <c r="E67" s="209"/>
      <c r="F67" s="291"/>
      <c r="G67" s="291"/>
      <c r="H67" s="299" t="str">
        <f ca="1">IFERROR(OFFSET('Impacts Database'!$A$1,'Impact Inputs'!B66-1,MATCH("Government/Non-Government",'Impacts Database'!$2:$2,0)-1),"-")</f>
        <v>-</v>
      </c>
      <c r="I67" s="288"/>
      <c r="J67" s="300"/>
      <c r="K67" s="300"/>
      <c r="L67" s="301"/>
      <c r="M67" s="302"/>
      <c r="N67" s="303"/>
      <c r="O67" s="299" t="s">
        <v>129</v>
      </c>
      <c r="P67" s="6"/>
      <c r="Q67" s="299">
        <f t="shared" ref="Q67" ca="1" si="1136">IF(ISTEXT(F66),0,(F66*M66*N66*P67))</f>
        <v>0</v>
      </c>
      <c r="R67" s="310"/>
      <c r="S67" s="299">
        <f t="shared" ref="S67" ca="1" si="1137" xml:space="preserve"> MAX( MIN($L66, S$4) - MAX($J66, S$3), 0) *$Q67</f>
        <v>0</v>
      </c>
      <c r="T67" s="299">
        <f t="shared" ref="T67" ca="1" si="1138" xml:space="preserve"> MAX( MIN($L66, T$4) - MAX($J66, T$3), 0) *$Q67</f>
        <v>0</v>
      </c>
      <c r="U67" s="299">
        <f t="shared" ref="U67" ca="1" si="1139" xml:space="preserve"> MAX( MIN($L66, U$4) - MAX($J66, U$3), 0) *$Q67</f>
        <v>0</v>
      </c>
      <c r="V67" s="299">
        <f t="shared" ref="V67" ca="1" si="1140" xml:space="preserve"> MAX( MIN($L66, V$4) - MAX($J66, V$3), 0) *$Q67</f>
        <v>0</v>
      </c>
      <c r="W67" s="299">
        <f t="shared" ref="W67" ca="1" si="1141" xml:space="preserve"> MAX( MIN($L66, W$4) - MAX($J66, W$3), 0) *$Q67</f>
        <v>0</v>
      </c>
      <c r="X67" s="299">
        <f t="shared" ref="X67" ca="1" si="1142" xml:space="preserve"> MAX( MIN($L66, X$4) - MAX($J66, X$3), 0) *$Q67</f>
        <v>0</v>
      </c>
      <c r="Y67" s="299">
        <f t="shared" ref="Y67" ca="1" si="1143" xml:space="preserve"> MAX( MIN($L66, Y$4) - MAX($J66, Y$3), 0) *$Q67</f>
        <v>0</v>
      </c>
      <c r="Z67" s="299">
        <f t="shared" ref="Z67" ca="1" si="1144" xml:space="preserve"> MAX( MIN($L66, Z$4) - MAX($J66, Z$3), 0) *$Q67</f>
        <v>0</v>
      </c>
      <c r="AA67" s="299">
        <f t="shared" ref="AA67" ca="1" si="1145" xml:space="preserve"> MAX( MIN($L66, AA$4) - MAX($J66, AA$3), 0) *$Q67</f>
        <v>0</v>
      </c>
      <c r="AB67" s="299">
        <f t="shared" ref="AB67" ca="1" si="1146" xml:space="preserve"> MAX( MIN($L66, AB$4) - MAX($J66, AB$3), 0) *$Q67</f>
        <v>0</v>
      </c>
      <c r="AC67" s="299">
        <f t="shared" ref="AC67" ca="1" si="1147" xml:space="preserve"> MAX( MIN($L66, AC$4) - MAX($J66, AC$3), 0) *$Q67</f>
        <v>0</v>
      </c>
      <c r="AD67" s="299">
        <f t="shared" ref="AD67" ca="1" si="1148" xml:space="preserve"> MAX( MIN($L66, AD$4) - MAX($J66, AD$3), 0) *$Q67</f>
        <v>0</v>
      </c>
      <c r="AE67" s="299">
        <f t="shared" ref="AE67" ca="1" si="1149" xml:space="preserve"> MAX( MIN($L66, AE$4) - MAX($J66, AE$3), 0) *$Q67</f>
        <v>0</v>
      </c>
      <c r="AF67" s="299">
        <f t="shared" ref="AF67" ca="1" si="1150" xml:space="preserve"> MAX( MIN($L66, AF$4) - MAX($J66, AF$3), 0) *$Q67</f>
        <v>0</v>
      </c>
      <c r="AG67" s="299">
        <f t="shared" ref="AG67" ca="1" si="1151" xml:space="preserve"> MAX( MIN($L66, AG$4) - MAX($J66, AG$3), 0) *$Q67</f>
        <v>0</v>
      </c>
      <c r="AH67" s="299">
        <f t="shared" ref="AH67" ca="1" si="1152" xml:space="preserve"> MAX( MIN($L66, AH$4) - MAX($J66, AH$3), 0) *$Q67</f>
        <v>0</v>
      </c>
      <c r="AI67" s="299">
        <f t="shared" ref="AI67" ca="1" si="1153" xml:space="preserve"> MAX( MIN($L66, AI$4) - MAX($J66, AI$3), 0) *$Q67</f>
        <v>0</v>
      </c>
      <c r="AJ67" s="299">
        <f t="shared" ref="AJ67" ca="1" si="1154" xml:space="preserve"> MAX( MIN($L66, AJ$4) - MAX($J66, AJ$3), 0) *$Q67</f>
        <v>0</v>
      </c>
      <c r="AK67" s="299">
        <f t="shared" ref="AK67" ca="1" si="1155" xml:space="preserve"> MAX( MIN($L66, AK$4) - MAX($J66, AK$3), 0) *$Q67</f>
        <v>0</v>
      </c>
      <c r="AL67" s="299">
        <f t="shared" ref="AL67" ca="1" si="1156" xml:space="preserve"> MAX( MIN($L66, AL$4) - MAX($J66, AL$3), 0) *$Q67</f>
        <v>0</v>
      </c>
      <c r="AM67" s="299">
        <f t="shared" ref="AM67" ca="1" si="1157" xml:space="preserve"> MAX( MIN($L66, AM$4) - MAX($J66, AM$3), 0) *$Q67</f>
        <v>0</v>
      </c>
      <c r="AN67" s="299">
        <f t="shared" ref="AN67" ca="1" si="1158" xml:space="preserve"> MAX( MIN($L66, AN$4) - MAX($J66, AN$3), 0) *$Q67</f>
        <v>0</v>
      </c>
      <c r="AO67" s="299">
        <f t="shared" ref="AO67" ca="1" si="1159" xml:space="preserve"> MAX( MIN($L66, AO$4) - MAX($J66, AO$3), 0) *$Q67</f>
        <v>0</v>
      </c>
      <c r="AP67" s="299">
        <f t="shared" ref="AP67" ca="1" si="1160" xml:space="preserve"> MAX( MIN($L66, AP$4) - MAX($J66, AP$3), 0) *$Q67</f>
        <v>0</v>
      </c>
      <c r="AQ67" s="299">
        <f t="shared" ref="AQ67" ca="1" si="1161" xml:space="preserve"> MAX( MIN($L66, AQ$4) - MAX($J66, AQ$3), 0) *$Q67</f>
        <v>0</v>
      </c>
      <c r="AR67" s="299">
        <f t="shared" ref="AR67" ca="1" si="1162" xml:space="preserve"> MAX( MIN($L66, AR$4) - MAX($J66, AR$3), 0) *$Q67</f>
        <v>0</v>
      </c>
      <c r="AS67" s="299">
        <f t="shared" ref="AS67" ca="1" si="1163" xml:space="preserve"> MAX( MIN($L66, AS$4) - MAX($J66, AS$3), 0) *$Q67</f>
        <v>0</v>
      </c>
      <c r="AT67" s="299">
        <f t="shared" ref="AT67" ca="1" si="1164" xml:space="preserve"> MAX( MIN($L66, AT$4) - MAX($J66, AT$3), 0) *$Q67</f>
        <v>0</v>
      </c>
      <c r="AU67" s="299">
        <f t="shared" ref="AU67" ca="1" si="1165" xml:space="preserve"> MAX( MIN($L66, AU$4) - MAX($J66, AU$3), 0) *$Q67</f>
        <v>0</v>
      </c>
      <c r="AV67" s="299">
        <f t="shared" ref="AV67" ca="1" si="1166" xml:space="preserve"> MAX( MIN($L66, AV$4) - MAX($J66, AV$3), 0) *$Q67</f>
        <v>0</v>
      </c>
      <c r="AW67" s="299">
        <f t="shared" ref="AW67" ca="1" si="1167" xml:space="preserve"> MAX( MIN($L66, AW$4) - MAX($J66, AW$3), 0) *$Q67</f>
        <v>0</v>
      </c>
      <c r="AX67" s="299">
        <f t="shared" ref="AX67" ca="1" si="1168" xml:space="preserve"> MAX( MIN($L66, AX$4) - MAX($J66, AX$3), 0) *$Q67</f>
        <v>0</v>
      </c>
      <c r="AY67" s="299">
        <f t="shared" ref="AY67" ca="1" si="1169" xml:space="preserve"> MAX( MIN($L66, AY$4) - MAX($J66, AY$3), 0) *$Q67</f>
        <v>0</v>
      </c>
      <c r="AZ67" s="299">
        <f t="shared" ref="AZ67" ca="1" si="1170" xml:space="preserve"> MAX( MIN($L66, AZ$4) - MAX($J66, AZ$3), 0) *$Q67</f>
        <v>0</v>
      </c>
      <c r="BA67" s="299">
        <f t="shared" ref="BA67" ca="1" si="1171" xml:space="preserve"> MAX( MIN($L66, BA$4) - MAX($J66, BA$3), 0) *$Q67</f>
        <v>0</v>
      </c>
      <c r="BB67" s="299">
        <f t="shared" ref="BB67" ca="1" si="1172" xml:space="preserve"> MAX( MIN($L66, BB$4) - MAX($J66, BB$3), 0) *$Q67</f>
        <v>0</v>
      </c>
      <c r="BC67" s="299">
        <f t="shared" ref="BC67" ca="1" si="1173" xml:space="preserve"> MAX( MIN($L66, BC$4) - MAX($J66, BC$3), 0) *$Q67</f>
        <v>0</v>
      </c>
      <c r="BD67" s="299">
        <f t="shared" ref="BD67" ca="1" si="1174" xml:space="preserve"> MAX( MIN($L66, BD$4) - MAX($J66, BD$3), 0) *$Q67</f>
        <v>0</v>
      </c>
      <c r="BE67" s="299">
        <f t="shared" ref="BE67" ca="1" si="1175" xml:space="preserve"> MAX( MIN($L66, BE$4) - MAX($J66, BE$3), 0) *$Q67</f>
        <v>0</v>
      </c>
      <c r="BF67" s="299">
        <f t="shared" ref="BF67" ca="1" si="1176" xml:space="preserve"> MAX( MIN($L66, BF$4) - MAX($J66, BF$3), 0) *$Q67</f>
        <v>0</v>
      </c>
      <c r="BG67" s="299">
        <f t="shared" ref="BG67" ca="1" si="1177" xml:space="preserve"> MAX( MIN($L66, BG$4) - MAX($J66, BG$3), 0) *$Q67</f>
        <v>0</v>
      </c>
      <c r="BH67" s="299">
        <f t="shared" ref="BH67" ca="1" si="1178" xml:space="preserve"> MAX( MIN($L66, BH$4) - MAX($J66, BH$3), 0) *$Q67</f>
        <v>0</v>
      </c>
      <c r="BI67" s="299">
        <f t="shared" ref="BI67" ca="1" si="1179" xml:space="preserve"> MAX( MIN($L66, BI$4) - MAX($J66, BI$3), 0) *$Q67</f>
        <v>0</v>
      </c>
      <c r="BJ67" s="299">
        <f t="shared" ref="BJ67" ca="1" si="1180" xml:space="preserve"> MAX( MIN($L66, BJ$4) - MAX($J66, BJ$3), 0) *$Q67</f>
        <v>0</v>
      </c>
      <c r="BK67" s="299">
        <f t="shared" ref="BK67" ca="1" si="1181" xml:space="preserve"> MAX( MIN($L66, BK$4) - MAX($J66, BK$3), 0) *$Q67</f>
        <v>0</v>
      </c>
      <c r="BL67" s="299">
        <f t="shared" ref="BL67" ca="1" si="1182" xml:space="preserve"> MAX( MIN($L66, BL$4) - MAX($J66, BL$3), 0) *$Q67</f>
        <v>0</v>
      </c>
      <c r="BM67" s="299">
        <f t="shared" ref="BM67" ca="1" si="1183" xml:space="preserve"> MAX( MIN($L66, BM$4) - MAX($J66, BM$3), 0) *$Q67</f>
        <v>0</v>
      </c>
      <c r="BN67" s="299">
        <f t="shared" ref="BN67" ca="1" si="1184" xml:space="preserve"> MAX( MIN($L66, BN$4) - MAX($J66, BN$3), 0) *$Q67</f>
        <v>0</v>
      </c>
      <c r="BO67" s="299">
        <f t="shared" ref="BO67" ca="1" si="1185" xml:space="preserve"> MAX( MIN($L66, BO$4) - MAX($J66, BO$3), 0) *$Q67</f>
        <v>0</v>
      </c>
      <c r="BP67" s="299">
        <f t="shared" ref="BP67" ca="1" si="1186" xml:space="preserve"> MAX( MIN($L66, BP$4) - MAX($J66, BP$3), 0) *$Q67</f>
        <v>0</v>
      </c>
      <c r="BQ67" s="202"/>
    </row>
    <row r="68" spans="1:69">
      <c r="B68" s="202"/>
      <c r="C68" s="283"/>
      <c r="D68" s="209"/>
      <c r="E68" s="209"/>
      <c r="F68" s="291"/>
      <c r="G68" s="291"/>
      <c r="H68" s="299" t="str">
        <f ca="1">IFERROR(OFFSET('Impacts Database'!$A$1,'Impact Inputs'!B66-1,MATCH("Government/Non-Government",'Impacts Database'!$2:$2,0)-1),"-")</f>
        <v>-</v>
      </c>
      <c r="I68" s="288"/>
      <c r="J68" s="304"/>
      <c r="K68" s="304"/>
      <c r="L68" s="301"/>
      <c r="M68" s="302"/>
      <c r="N68" s="305"/>
      <c r="O68" s="299" t="s">
        <v>130</v>
      </c>
      <c r="P68" s="299">
        <f t="shared" si="14"/>
        <v>0</v>
      </c>
      <c r="Q68" s="299">
        <f t="shared" ref="Q68" ca="1" si="1187">IF(ISTEXT(F66),0,(F66*M66*N66*P68))</f>
        <v>0</v>
      </c>
      <c r="R68" s="310"/>
      <c r="S68" s="299">
        <f t="shared" ref="S68:BP68" ca="1" si="1188">S67-S66</f>
        <v>0</v>
      </c>
      <c r="T68" s="299">
        <f t="shared" ca="1" si="1188"/>
        <v>0</v>
      </c>
      <c r="U68" s="299">
        <f t="shared" ca="1" si="1188"/>
        <v>0</v>
      </c>
      <c r="V68" s="299">
        <f t="shared" ca="1" si="1188"/>
        <v>0</v>
      </c>
      <c r="W68" s="299">
        <f t="shared" ca="1" si="1188"/>
        <v>0</v>
      </c>
      <c r="X68" s="299">
        <f t="shared" ca="1" si="1188"/>
        <v>0</v>
      </c>
      <c r="Y68" s="299">
        <f t="shared" ca="1" si="1188"/>
        <v>0</v>
      </c>
      <c r="Z68" s="299">
        <f t="shared" ca="1" si="1188"/>
        <v>0</v>
      </c>
      <c r="AA68" s="299">
        <f t="shared" ca="1" si="1188"/>
        <v>0</v>
      </c>
      <c r="AB68" s="299">
        <f t="shared" ca="1" si="1188"/>
        <v>0</v>
      </c>
      <c r="AC68" s="299">
        <f t="shared" ca="1" si="1188"/>
        <v>0</v>
      </c>
      <c r="AD68" s="299">
        <f t="shared" ca="1" si="1188"/>
        <v>0</v>
      </c>
      <c r="AE68" s="299">
        <f t="shared" ca="1" si="1188"/>
        <v>0</v>
      </c>
      <c r="AF68" s="299">
        <f t="shared" ca="1" si="1188"/>
        <v>0</v>
      </c>
      <c r="AG68" s="299">
        <f t="shared" ca="1" si="1188"/>
        <v>0</v>
      </c>
      <c r="AH68" s="299">
        <f t="shared" ca="1" si="1188"/>
        <v>0</v>
      </c>
      <c r="AI68" s="299">
        <f t="shared" ca="1" si="1188"/>
        <v>0</v>
      </c>
      <c r="AJ68" s="299">
        <f t="shared" ca="1" si="1188"/>
        <v>0</v>
      </c>
      <c r="AK68" s="299">
        <f t="shared" ca="1" si="1188"/>
        <v>0</v>
      </c>
      <c r="AL68" s="299">
        <f t="shared" ca="1" si="1188"/>
        <v>0</v>
      </c>
      <c r="AM68" s="299">
        <f t="shared" ca="1" si="1188"/>
        <v>0</v>
      </c>
      <c r="AN68" s="299">
        <f t="shared" ca="1" si="1188"/>
        <v>0</v>
      </c>
      <c r="AO68" s="299">
        <f t="shared" ca="1" si="1188"/>
        <v>0</v>
      </c>
      <c r="AP68" s="299">
        <f t="shared" ca="1" si="1188"/>
        <v>0</v>
      </c>
      <c r="AQ68" s="299">
        <f t="shared" ca="1" si="1188"/>
        <v>0</v>
      </c>
      <c r="AR68" s="299">
        <f t="shared" ca="1" si="1188"/>
        <v>0</v>
      </c>
      <c r="AS68" s="299">
        <f t="shared" ca="1" si="1188"/>
        <v>0</v>
      </c>
      <c r="AT68" s="299">
        <f t="shared" ca="1" si="1188"/>
        <v>0</v>
      </c>
      <c r="AU68" s="299">
        <f t="shared" ca="1" si="1188"/>
        <v>0</v>
      </c>
      <c r="AV68" s="299">
        <f t="shared" ca="1" si="1188"/>
        <v>0</v>
      </c>
      <c r="AW68" s="299">
        <f t="shared" ca="1" si="1188"/>
        <v>0</v>
      </c>
      <c r="AX68" s="299">
        <f t="shared" ca="1" si="1188"/>
        <v>0</v>
      </c>
      <c r="AY68" s="299">
        <f t="shared" ca="1" si="1188"/>
        <v>0</v>
      </c>
      <c r="AZ68" s="299">
        <f t="shared" ca="1" si="1188"/>
        <v>0</v>
      </c>
      <c r="BA68" s="299">
        <f t="shared" ca="1" si="1188"/>
        <v>0</v>
      </c>
      <c r="BB68" s="299">
        <f t="shared" ca="1" si="1188"/>
        <v>0</v>
      </c>
      <c r="BC68" s="299">
        <f t="shared" ca="1" si="1188"/>
        <v>0</v>
      </c>
      <c r="BD68" s="299">
        <f t="shared" ca="1" si="1188"/>
        <v>0</v>
      </c>
      <c r="BE68" s="299">
        <f t="shared" ca="1" si="1188"/>
        <v>0</v>
      </c>
      <c r="BF68" s="299">
        <f t="shared" ca="1" si="1188"/>
        <v>0</v>
      </c>
      <c r="BG68" s="299">
        <f t="shared" ca="1" si="1188"/>
        <v>0</v>
      </c>
      <c r="BH68" s="299">
        <f t="shared" ca="1" si="1188"/>
        <v>0</v>
      </c>
      <c r="BI68" s="299">
        <f t="shared" ca="1" si="1188"/>
        <v>0</v>
      </c>
      <c r="BJ68" s="299">
        <f t="shared" ca="1" si="1188"/>
        <v>0</v>
      </c>
      <c r="BK68" s="299">
        <f t="shared" ca="1" si="1188"/>
        <v>0</v>
      </c>
      <c r="BL68" s="299">
        <f t="shared" ca="1" si="1188"/>
        <v>0</v>
      </c>
      <c r="BM68" s="299">
        <f t="shared" ca="1" si="1188"/>
        <v>0</v>
      </c>
      <c r="BN68" s="299">
        <f t="shared" ca="1" si="1188"/>
        <v>0</v>
      </c>
      <c r="BO68" s="299">
        <f t="shared" ca="1" si="1188"/>
        <v>0</v>
      </c>
      <c r="BP68" s="299">
        <f t="shared" ca="1" si="1188"/>
        <v>0</v>
      </c>
      <c r="BQ68" s="202"/>
    </row>
    <row r="69" spans="1:69" ht="15">
      <c r="A69" s="280" t="s">
        <v>416</v>
      </c>
      <c r="B69" s="236"/>
      <c r="C69" s="298" t="str">
        <f ca="1">IFERROR(OFFSET('Impacts Database'!$A$1,'Impact Inputs'!B69-1,MATCH("Description",'Impacts Database'!$2:$2,0)-1),"-")</f>
        <v>-</v>
      </c>
      <c r="D69" s="299" t="str">
        <f ca="1">IFERROR(OFFSET('Impacts Database'!$A$1,'Impact Inputs'!B69-1,MATCH("Outcome Area",'Impacts Database'!$2:$2,0)-1),"-")</f>
        <v>-</v>
      </c>
      <c r="E69" s="299" t="str">
        <f ca="1">IFERROR(OFFSET('Impacts Database'!$A$1,'Impact Inputs'!B69-1,MATCH("Sector",'Impacts Database'!$2:$2,0)-1),"-")</f>
        <v>-</v>
      </c>
      <c r="F69" s="299" t="str">
        <f ca="1">IFERROR(OFFSET('Impacts Database'!$A$1,'Impact Inputs'!B69-1,MATCH("Value adjusted to "&amp;'Primary Inputs'!$C$16,'Impacts Database'!$2:$2,0)-1),"-")</f>
        <v>-</v>
      </c>
      <c r="G69" s="299" t="str">
        <f ca="1">IFERROR(OFFSET('Impacts Database'!$A$1,'Impact Inputs'!B69-1,MATCH("Unit",'Impacts Database'!$2:$2,0)-1),"-")</f>
        <v>-</v>
      </c>
      <c r="H69" s="299" t="str">
        <f ca="1">IFERROR(OFFSET('Impacts Database'!$A$1,'Impact Inputs'!B69-1,MATCH("Government/Non-Government",'Impacts Database'!$2:$2,0)-1),"-")</f>
        <v>-</v>
      </c>
      <c r="I69" s="237" t="s">
        <v>730</v>
      </c>
      <c r="J69" s="215"/>
      <c r="K69" s="101"/>
      <c r="L69" s="311">
        <f t="shared" ref="L69" si="1189" xml:space="preserve"> J69 + K69</f>
        <v>0</v>
      </c>
      <c r="M69" s="238">
        <v>1</v>
      </c>
      <c r="N69" s="238">
        <v>1</v>
      </c>
      <c r="O69" s="299" t="s">
        <v>128</v>
      </c>
      <c r="P69" s="6"/>
      <c r="Q69" s="299">
        <f t="shared" ref="Q69" ca="1" si="1190">IF(ISTEXT(F69),0,(F69*M69*N69*P69))</f>
        <v>0</v>
      </c>
      <c r="R69" s="310"/>
      <c r="S69" s="299">
        <f t="shared" ca="1" si="1016"/>
        <v>0</v>
      </c>
      <c r="T69" s="299">
        <f t="shared" ca="1" si="1016"/>
        <v>0</v>
      </c>
      <c r="U69" s="299">
        <f t="shared" ca="1" si="1016"/>
        <v>0</v>
      </c>
      <c r="V69" s="299">
        <f t="shared" ca="1" si="1016"/>
        <v>0</v>
      </c>
      <c r="W69" s="299">
        <f t="shared" ca="1" si="1016"/>
        <v>0</v>
      </c>
      <c r="X69" s="299">
        <f t="shared" ca="1" si="1016"/>
        <v>0</v>
      </c>
      <c r="Y69" s="299">
        <f t="shared" ca="1" si="1016"/>
        <v>0</v>
      </c>
      <c r="Z69" s="299">
        <f t="shared" ca="1" si="1016"/>
        <v>0</v>
      </c>
      <c r="AA69" s="299">
        <f t="shared" ca="1" si="1016"/>
        <v>0</v>
      </c>
      <c r="AB69" s="299">
        <f t="shared" ca="1" si="1016"/>
        <v>0</v>
      </c>
      <c r="AC69" s="299">
        <f t="shared" ca="1" si="1016"/>
        <v>0</v>
      </c>
      <c r="AD69" s="299">
        <f t="shared" ca="1" si="1016"/>
        <v>0</v>
      </c>
      <c r="AE69" s="299">
        <f t="shared" ca="1" si="1016"/>
        <v>0</v>
      </c>
      <c r="AF69" s="299">
        <f t="shared" ca="1" si="1016"/>
        <v>0</v>
      </c>
      <c r="AG69" s="299">
        <f t="shared" ca="1" si="1016"/>
        <v>0</v>
      </c>
      <c r="AH69" s="299">
        <f t="shared" ca="1" si="1016"/>
        <v>0</v>
      </c>
      <c r="AI69" s="299">
        <f t="shared" ca="1" si="1017"/>
        <v>0</v>
      </c>
      <c r="AJ69" s="299">
        <f t="shared" ca="1" si="1017"/>
        <v>0</v>
      </c>
      <c r="AK69" s="299">
        <f t="shared" ca="1" si="1017"/>
        <v>0</v>
      </c>
      <c r="AL69" s="299">
        <f t="shared" ca="1" si="1017"/>
        <v>0</v>
      </c>
      <c r="AM69" s="299">
        <f t="shared" ca="1" si="1017"/>
        <v>0</v>
      </c>
      <c r="AN69" s="299">
        <f t="shared" ca="1" si="1017"/>
        <v>0</v>
      </c>
      <c r="AO69" s="299">
        <f t="shared" ca="1" si="1017"/>
        <v>0</v>
      </c>
      <c r="AP69" s="299">
        <f t="shared" ca="1" si="1017"/>
        <v>0</v>
      </c>
      <c r="AQ69" s="299">
        <f t="shared" ca="1" si="1017"/>
        <v>0</v>
      </c>
      <c r="AR69" s="299">
        <f t="shared" ca="1" si="1017"/>
        <v>0</v>
      </c>
      <c r="AS69" s="299">
        <f t="shared" ca="1" si="1017"/>
        <v>0</v>
      </c>
      <c r="AT69" s="299">
        <f t="shared" ca="1" si="1017"/>
        <v>0</v>
      </c>
      <c r="AU69" s="299">
        <f t="shared" ca="1" si="1017"/>
        <v>0</v>
      </c>
      <c r="AV69" s="299">
        <f t="shared" ca="1" si="1017"/>
        <v>0</v>
      </c>
      <c r="AW69" s="299">
        <f t="shared" ca="1" si="1017"/>
        <v>0</v>
      </c>
      <c r="AX69" s="299">
        <f t="shared" ca="1" si="1017"/>
        <v>0</v>
      </c>
      <c r="AY69" s="299">
        <f t="shared" ca="1" si="1018"/>
        <v>0</v>
      </c>
      <c r="AZ69" s="299">
        <f t="shared" ca="1" si="1018"/>
        <v>0</v>
      </c>
      <c r="BA69" s="299">
        <f t="shared" ca="1" si="1018"/>
        <v>0</v>
      </c>
      <c r="BB69" s="299">
        <f t="shared" ca="1" si="1018"/>
        <v>0</v>
      </c>
      <c r="BC69" s="299">
        <f t="shared" ca="1" si="1018"/>
        <v>0</v>
      </c>
      <c r="BD69" s="299">
        <f t="shared" ca="1" si="1018"/>
        <v>0</v>
      </c>
      <c r="BE69" s="299">
        <f t="shared" ca="1" si="1018"/>
        <v>0</v>
      </c>
      <c r="BF69" s="299">
        <f t="shared" ca="1" si="1018"/>
        <v>0</v>
      </c>
      <c r="BG69" s="299">
        <f t="shared" ca="1" si="1018"/>
        <v>0</v>
      </c>
      <c r="BH69" s="299">
        <f t="shared" ca="1" si="1018"/>
        <v>0</v>
      </c>
      <c r="BI69" s="299">
        <f t="shared" ca="1" si="1018"/>
        <v>0</v>
      </c>
      <c r="BJ69" s="299">
        <f t="shared" ca="1" si="1018"/>
        <v>0</v>
      </c>
      <c r="BK69" s="299">
        <f t="shared" ca="1" si="1018"/>
        <v>0</v>
      </c>
      <c r="BL69" s="299">
        <f t="shared" ca="1" si="1018"/>
        <v>0</v>
      </c>
      <c r="BM69" s="299">
        <f t="shared" ca="1" si="1018"/>
        <v>0</v>
      </c>
      <c r="BN69" s="299">
        <f t="shared" ca="1" si="1018"/>
        <v>0</v>
      </c>
      <c r="BO69" s="299">
        <f t="shared" ca="1" si="1019"/>
        <v>0</v>
      </c>
      <c r="BP69" s="299">
        <f t="shared" ca="1" si="1019"/>
        <v>0</v>
      </c>
      <c r="BQ69" s="202"/>
    </row>
    <row r="70" spans="1:69">
      <c r="A70" s="281" t="str">
        <f t="shared" ref="A70" si="1191">IF(OR(AND(K69=0,NOT(ISBLANK(K69))),M69=0,N69=0,AND(P69=P70,NOT(ISBLANK(P69)),NOT(ISBLANK(P70)))),"ERROR","OK")</f>
        <v>OK</v>
      </c>
      <c r="B70" s="202"/>
      <c r="C70" s="284" t="str">
        <f t="shared" ref="C70" ca="1" si="1192">IF(SUMSQ($S71:$BP71)&gt;0,"INCLUDED","EXCLUDED")</f>
        <v>EXCLUDED</v>
      </c>
      <c r="D70" s="209"/>
      <c r="E70" s="209"/>
      <c r="F70" s="291"/>
      <c r="G70" s="291"/>
      <c r="H70" s="299" t="str">
        <f ca="1">IFERROR(OFFSET('Impacts Database'!$A$1,'Impact Inputs'!B69-1,MATCH("Government/Non-Government",'Impacts Database'!$2:$2,0)-1),"-")</f>
        <v>-</v>
      </c>
      <c r="I70" s="288"/>
      <c r="J70" s="300"/>
      <c r="K70" s="300"/>
      <c r="L70" s="301"/>
      <c r="M70" s="302"/>
      <c r="N70" s="303"/>
      <c r="O70" s="299" t="s">
        <v>129</v>
      </c>
      <c r="P70" s="6"/>
      <c r="Q70" s="299">
        <f t="shared" ref="Q70" ca="1" si="1193">IF(ISTEXT(F69),0,(F69*M69*N69*P70))</f>
        <v>0</v>
      </c>
      <c r="R70" s="310"/>
      <c r="S70" s="299">
        <f t="shared" ref="S70" ca="1" si="1194" xml:space="preserve"> MAX( MIN($L69, S$4) - MAX($J69, S$3), 0) *$Q70</f>
        <v>0</v>
      </c>
      <c r="T70" s="299">
        <f t="shared" ref="T70" ca="1" si="1195" xml:space="preserve"> MAX( MIN($L69, T$4) - MAX($J69, T$3), 0) *$Q70</f>
        <v>0</v>
      </c>
      <c r="U70" s="299">
        <f t="shared" ref="U70" ca="1" si="1196" xml:space="preserve"> MAX( MIN($L69, U$4) - MAX($J69, U$3), 0) *$Q70</f>
        <v>0</v>
      </c>
      <c r="V70" s="299">
        <f t="shared" ref="V70" ca="1" si="1197" xml:space="preserve"> MAX( MIN($L69, V$4) - MAX($J69, V$3), 0) *$Q70</f>
        <v>0</v>
      </c>
      <c r="W70" s="299">
        <f t="shared" ref="W70" ca="1" si="1198" xml:space="preserve"> MAX( MIN($L69, W$4) - MAX($J69, W$3), 0) *$Q70</f>
        <v>0</v>
      </c>
      <c r="X70" s="299">
        <f t="shared" ref="X70" ca="1" si="1199" xml:space="preserve"> MAX( MIN($L69, X$4) - MAX($J69, X$3), 0) *$Q70</f>
        <v>0</v>
      </c>
      <c r="Y70" s="299">
        <f t="shared" ref="Y70" ca="1" si="1200" xml:space="preserve"> MAX( MIN($L69, Y$4) - MAX($J69, Y$3), 0) *$Q70</f>
        <v>0</v>
      </c>
      <c r="Z70" s="299">
        <f t="shared" ref="Z70" ca="1" si="1201" xml:space="preserve"> MAX( MIN($L69, Z$4) - MAX($J69, Z$3), 0) *$Q70</f>
        <v>0</v>
      </c>
      <c r="AA70" s="299">
        <f t="shared" ref="AA70" ca="1" si="1202" xml:space="preserve"> MAX( MIN($L69, AA$4) - MAX($J69, AA$3), 0) *$Q70</f>
        <v>0</v>
      </c>
      <c r="AB70" s="299">
        <f t="shared" ref="AB70" ca="1" si="1203" xml:space="preserve"> MAX( MIN($L69, AB$4) - MAX($J69, AB$3), 0) *$Q70</f>
        <v>0</v>
      </c>
      <c r="AC70" s="299">
        <f t="shared" ref="AC70" ca="1" si="1204" xml:space="preserve"> MAX( MIN($L69, AC$4) - MAX($J69, AC$3), 0) *$Q70</f>
        <v>0</v>
      </c>
      <c r="AD70" s="299">
        <f t="shared" ref="AD70" ca="1" si="1205" xml:space="preserve"> MAX( MIN($L69, AD$4) - MAX($J69, AD$3), 0) *$Q70</f>
        <v>0</v>
      </c>
      <c r="AE70" s="299">
        <f t="shared" ref="AE70" ca="1" si="1206" xml:space="preserve"> MAX( MIN($L69, AE$4) - MAX($J69, AE$3), 0) *$Q70</f>
        <v>0</v>
      </c>
      <c r="AF70" s="299">
        <f t="shared" ref="AF70" ca="1" si="1207" xml:space="preserve"> MAX( MIN($L69, AF$4) - MAX($J69, AF$3), 0) *$Q70</f>
        <v>0</v>
      </c>
      <c r="AG70" s="299">
        <f t="shared" ref="AG70" ca="1" si="1208" xml:space="preserve"> MAX( MIN($L69, AG$4) - MAX($J69, AG$3), 0) *$Q70</f>
        <v>0</v>
      </c>
      <c r="AH70" s="299">
        <f t="shared" ref="AH70" ca="1" si="1209" xml:space="preserve"> MAX( MIN($L69, AH$4) - MAX($J69, AH$3), 0) *$Q70</f>
        <v>0</v>
      </c>
      <c r="AI70" s="299">
        <f t="shared" ref="AI70" ca="1" si="1210" xml:space="preserve"> MAX( MIN($L69, AI$4) - MAX($J69, AI$3), 0) *$Q70</f>
        <v>0</v>
      </c>
      <c r="AJ70" s="299">
        <f t="shared" ref="AJ70" ca="1" si="1211" xml:space="preserve"> MAX( MIN($L69, AJ$4) - MAX($J69, AJ$3), 0) *$Q70</f>
        <v>0</v>
      </c>
      <c r="AK70" s="299">
        <f t="shared" ref="AK70" ca="1" si="1212" xml:space="preserve"> MAX( MIN($L69, AK$4) - MAX($J69, AK$3), 0) *$Q70</f>
        <v>0</v>
      </c>
      <c r="AL70" s="299">
        <f t="shared" ref="AL70" ca="1" si="1213" xml:space="preserve"> MAX( MIN($L69, AL$4) - MAX($J69, AL$3), 0) *$Q70</f>
        <v>0</v>
      </c>
      <c r="AM70" s="299">
        <f t="shared" ref="AM70" ca="1" si="1214" xml:space="preserve"> MAX( MIN($L69, AM$4) - MAX($J69, AM$3), 0) *$Q70</f>
        <v>0</v>
      </c>
      <c r="AN70" s="299">
        <f t="shared" ref="AN70" ca="1" si="1215" xml:space="preserve"> MAX( MIN($L69, AN$4) - MAX($J69, AN$3), 0) *$Q70</f>
        <v>0</v>
      </c>
      <c r="AO70" s="299">
        <f t="shared" ref="AO70" ca="1" si="1216" xml:space="preserve"> MAX( MIN($L69, AO$4) - MAX($J69, AO$3), 0) *$Q70</f>
        <v>0</v>
      </c>
      <c r="AP70" s="299">
        <f t="shared" ref="AP70" ca="1" si="1217" xml:space="preserve"> MAX( MIN($L69, AP$4) - MAX($J69, AP$3), 0) *$Q70</f>
        <v>0</v>
      </c>
      <c r="AQ70" s="299">
        <f t="shared" ref="AQ70" ca="1" si="1218" xml:space="preserve"> MAX( MIN($L69, AQ$4) - MAX($J69, AQ$3), 0) *$Q70</f>
        <v>0</v>
      </c>
      <c r="AR70" s="299">
        <f t="shared" ref="AR70" ca="1" si="1219" xml:space="preserve"> MAX( MIN($L69, AR$4) - MAX($J69, AR$3), 0) *$Q70</f>
        <v>0</v>
      </c>
      <c r="AS70" s="299">
        <f t="shared" ref="AS70" ca="1" si="1220" xml:space="preserve"> MAX( MIN($L69, AS$4) - MAX($J69, AS$3), 0) *$Q70</f>
        <v>0</v>
      </c>
      <c r="AT70" s="299">
        <f t="shared" ref="AT70" ca="1" si="1221" xml:space="preserve"> MAX( MIN($L69, AT$4) - MAX($J69, AT$3), 0) *$Q70</f>
        <v>0</v>
      </c>
      <c r="AU70" s="299">
        <f t="shared" ref="AU70" ca="1" si="1222" xml:space="preserve"> MAX( MIN($L69, AU$4) - MAX($J69, AU$3), 0) *$Q70</f>
        <v>0</v>
      </c>
      <c r="AV70" s="299">
        <f t="shared" ref="AV70" ca="1" si="1223" xml:space="preserve"> MAX( MIN($L69, AV$4) - MAX($J69, AV$3), 0) *$Q70</f>
        <v>0</v>
      </c>
      <c r="AW70" s="299">
        <f t="shared" ref="AW70" ca="1" si="1224" xml:space="preserve"> MAX( MIN($L69, AW$4) - MAX($J69, AW$3), 0) *$Q70</f>
        <v>0</v>
      </c>
      <c r="AX70" s="299">
        <f t="shared" ref="AX70" ca="1" si="1225" xml:space="preserve"> MAX( MIN($L69, AX$4) - MAX($J69, AX$3), 0) *$Q70</f>
        <v>0</v>
      </c>
      <c r="AY70" s="299">
        <f t="shared" ref="AY70" ca="1" si="1226" xml:space="preserve"> MAX( MIN($L69, AY$4) - MAX($J69, AY$3), 0) *$Q70</f>
        <v>0</v>
      </c>
      <c r="AZ70" s="299">
        <f t="shared" ref="AZ70" ca="1" si="1227" xml:space="preserve"> MAX( MIN($L69, AZ$4) - MAX($J69, AZ$3), 0) *$Q70</f>
        <v>0</v>
      </c>
      <c r="BA70" s="299">
        <f t="shared" ref="BA70" ca="1" si="1228" xml:space="preserve"> MAX( MIN($L69, BA$4) - MAX($J69, BA$3), 0) *$Q70</f>
        <v>0</v>
      </c>
      <c r="BB70" s="299">
        <f t="shared" ref="BB70" ca="1" si="1229" xml:space="preserve"> MAX( MIN($L69, BB$4) - MAX($J69, BB$3), 0) *$Q70</f>
        <v>0</v>
      </c>
      <c r="BC70" s="299">
        <f t="shared" ref="BC70" ca="1" si="1230" xml:space="preserve"> MAX( MIN($L69, BC$4) - MAX($J69, BC$3), 0) *$Q70</f>
        <v>0</v>
      </c>
      <c r="BD70" s="299">
        <f t="shared" ref="BD70" ca="1" si="1231" xml:space="preserve"> MAX( MIN($L69, BD$4) - MAX($J69, BD$3), 0) *$Q70</f>
        <v>0</v>
      </c>
      <c r="BE70" s="299">
        <f t="shared" ref="BE70" ca="1" si="1232" xml:space="preserve"> MAX( MIN($L69, BE$4) - MAX($J69, BE$3), 0) *$Q70</f>
        <v>0</v>
      </c>
      <c r="BF70" s="299">
        <f t="shared" ref="BF70" ca="1" si="1233" xml:space="preserve"> MAX( MIN($L69, BF$4) - MAX($J69, BF$3), 0) *$Q70</f>
        <v>0</v>
      </c>
      <c r="BG70" s="299">
        <f t="shared" ref="BG70" ca="1" si="1234" xml:space="preserve"> MAX( MIN($L69, BG$4) - MAX($J69, BG$3), 0) *$Q70</f>
        <v>0</v>
      </c>
      <c r="BH70" s="299">
        <f t="shared" ref="BH70" ca="1" si="1235" xml:space="preserve"> MAX( MIN($L69, BH$4) - MAX($J69, BH$3), 0) *$Q70</f>
        <v>0</v>
      </c>
      <c r="BI70" s="299">
        <f t="shared" ref="BI70" ca="1" si="1236" xml:space="preserve"> MAX( MIN($L69, BI$4) - MAX($J69, BI$3), 0) *$Q70</f>
        <v>0</v>
      </c>
      <c r="BJ70" s="299">
        <f t="shared" ref="BJ70" ca="1" si="1237" xml:space="preserve"> MAX( MIN($L69, BJ$4) - MAX($J69, BJ$3), 0) *$Q70</f>
        <v>0</v>
      </c>
      <c r="BK70" s="299">
        <f t="shared" ref="BK70" ca="1" si="1238" xml:space="preserve"> MAX( MIN($L69, BK$4) - MAX($J69, BK$3), 0) *$Q70</f>
        <v>0</v>
      </c>
      <c r="BL70" s="299">
        <f t="shared" ref="BL70" ca="1" si="1239" xml:space="preserve"> MAX( MIN($L69, BL$4) - MAX($J69, BL$3), 0) *$Q70</f>
        <v>0</v>
      </c>
      <c r="BM70" s="299">
        <f t="shared" ref="BM70" ca="1" si="1240" xml:space="preserve"> MAX( MIN($L69, BM$4) - MAX($J69, BM$3), 0) *$Q70</f>
        <v>0</v>
      </c>
      <c r="BN70" s="299">
        <f t="shared" ref="BN70" ca="1" si="1241" xml:space="preserve"> MAX( MIN($L69, BN$4) - MAX($J69, BN$3), 0) *$Q70</f>
        <v>0</v>
      </c>
      <c r="BO70" s="299">
        <f t="shared" ref="BO70" ca="1" si="1242" xml:space="preserve"> MAX( MIN($L69, BO$4) - MAX($J69, BO$3), 0) *$Q70</f>
        <v>0</v>
      </c>
      <c r="BP70" s="299">
        <f t="shared" ref="BP70" ca="1" si="1243" xml:space="preserve"> MAX( MIN($L69, BP$4) - MAX($J69, BP$3), 0) *$Q70</f>
        <v>0</v>
      </c>
      <c r="BQ70" s="202"/>
    </row>
    <row r="71" spans="1:69">
      <c r="B71" s="202"/>
      <c r="C71" s="283"/>
      <c r="D71" s="209"/>
      <c r="E71" s="209"/>
      <c r="F71" s="291"/>
      <c r="G71" s="291"/>
      <c r="H71" s="299" t="str">
        <f ca="1">IFERROR(OFFSET('Impacts Database'!$A$1,'Impact Inputs'!B69-1,MATCH("Government/Non-Government",'Impacts Database'!$2:$2,0)-1),"-")</f>
        <v>-</v>
      </c>
      <c r="I71" s="288"/>
      <c r="J71" s="304"/>
      <c r="K71" s="304"/>
      <c r="L71" s="301"/>
      <c r="M71" s="302"/>
      <c r="N71" s="305"/>
      <c r="O71" s="299" t="s">
        <v>130</v>
      </c>
      <c r="P71" s="299">
        <f t="shared" si="14"/>
        <v>0</v>
      </c>
      <c r="Q71" s="299">
        <f t="shared" ref="Q71" ca="1" si="1244">IF(ISTEXT(F69),0,(F69*M69*N69*P71))</f>
        <v>0</v>
      </c>
      <c r="R71" s="310"/>
      <c r="S71" s="299">
        <f t="shared" ref="S71:BP71" ca="1" si="1245">S70-S69</f>
        <v>0</v>
      </c>
      <c r="T71" s="299">
        <f t="shared" ca="1" si="1245"/>
        <v>0</v>
      </c>
      <c r="U71" s="299">
        <f t="shared" ca="1" si="1245"/>
        <v>0</v>
      </c>
      <c r="V71" s="299">
        <f t="shared" ca="1" si="1245"/>
        <v>0</v>
      </c>
      <c r="W71" s="299">
        <f t="shared" ca="1" si="1245"/>
        <v>0</v>
      </c>
      <c r="X71" s="299">
        <f t="shared" ca="1" si="1245"/>
        <v>0</v>
      </c>
      <c r="Y71" s="299">
        <f t="shared" ca="1" si="1245"/>
        <v>0</v>
      </c>
      <c r="Z71" s="299">
        <f t="shared" ca="1" si="1245"/>
        <v>0</v>
      </c>
      <c r="AA71" s="299">
        <f t="shared" ca="1" si="1245"/>
        <v>0</v>
      </c>
      <c r="AB71" s="299">
        <f t="shared" ca="1" si="1245"/>
        <v>0</v>
      </c>
      <c r="AC71" s="299">
        <f t="shared" ca="1" si="1245"/>
        <v>0</v>
      </c>
      <c r="AD71" s="299">
        <f t="shared" ca="1" si="1245"/>
        <v>0</v>
      </c>
      <c r="AE71" s="299">
        <f t="shared" ca="1" si="1245"/>
        <v>0</v>
      </c>
      <c r="AF71" s="299">
        <f t="shared" ca="1" si="1245"/>
        <v>0</v>
      </c>
      <c r="AG71" s="299">
        <f t="shared" ca="1" si="1245"/>
        <v>0</v>
      </c>
      <c r="AH71" s="299">
        <f t="shared" ca="1" si="1245"/>
        <v>0</v>
      </c>
      <c r="AI71" s="299">
        <f t="shared" ca="1" si="1245"/>
        <v>0</v>
      </c>
      <c r="AJ71" s="299">
        <f t="shared" ca="1" si="1245"/>
        <v>0</v>
      </c>
      <c r="AK71" s="299">
        <f t="shared" ca="1" si="1245"/>
        <v>0</v>
      </c>
      <c r="AL71" s="299">
        <f t="shared" ca="1" si="1245"/>
        <v>0</v>
      </c>
      <c r="AM71" s="299">
        <f t="shared" ca="1" si="1245"/>
        <v>0</v>
      </c>
      <c r="AN71" s="299">
        <f t="shared" ca="1" si="1245"/>
        <v>0</v>
      </c>
      <c r="AO71" s="299">
        <f t="shared" ca="1" si="1245"/>
        <v>0</v>
      </c>
      <c r="AP71" s="299">
        <f t="shared" ca="1" si="1245"/>
        <v>0</v>
      </c>
      <c r="AQ71" s="299">
        <f t="shared" ca="1" si="1245"/>
        <v>0</v>
      </c>
      <c r="AR71" s="299">
        <f t="shared" ca="1" si="1245"/>
        <v>0</v>
      </c>
      <c r="AS71" s="299">
        <f t="shared" ca="1" si="1245"/>
        <v>0</v>
      </c>
      <c r="AT71" s="299">
        <f t="shared" ca="1" si="1245"/>
        <v>0</v>
      </c>
      <c r="AU71" s="299">
        <f t="shared" ca="1" si="1245"/>
        <v>0</v>
      </c>
      <c r="AV71" s="299">
        <f t="shared" ca="1" si="1245"/>
        <v>0</v>
      </c>
      <c r="AW71" s="299">
        <f t="shared" ca="1" si="1245"/>
        <v>0</v>
      </c>
      <c r="AX71" s="299">
        <f t="shared" ca="1" si="1245"/>
        <v>0</v>
      </c>
      <c r="AY71" s="299">
        <f t="shared" ca="1" si="1245"/>
        <v>0</v>
      </c>
      <c r="AZ71" s="299">
        <f t="shared" ca="1" si="1245"/>
        <v>0</v>
      </c>
      <c r="BA71" s="299">
        <f t="shared" ca="1" si="1245"/>
        <v>0</v>
      </c>
      <c r="BB71" s="299">
        <f t="shared" ca="1" si="1245"/>
        <v>0</v>
      </c>
      <c r="BC71" s="299">
        <f t="shared" ca="1" si="1245"/>
        <v>0</v>
      </c>
      <c r="BD71" s="299">
        <f t="shared" ca="1" si="1245"/>
        <v>0</v>
      </c>
      <c r="BE71" s="299">
        <f t="shared" ca="1" si="1245"/>
        <v>0</v>
      </c>
      <c r="BF71" s="299">
        <f t="shared" ca="1" si="1245"/>
        <v>0</v>
      </c>
      <c r="BG71" s="299">
        <f t="shared" ca="1" si="1245"/>
        <v>0</v>
      </c>
      <c r="BH71" s="299">
        <f t="shared" ca="1" si="1245"/>
        <v>0</v>
      </c>
      <c r="BI71" s="299">
        <f t="shared" ca="1" si="1245"/>
        <v>0</v>
      </c>
      <c r="BJ71" s="299">
        <f t="shared" ca="1" si="1245"/>
        <v>0</v>
      </c>
      <c r="BK71" s="299">
        <f t="shared" ca="1" si="1245"/>
        <v>0</v>
      </c>
      <c r="BL71" s="299">
        <f t="shared" ca="1" si="1245"/>
        <v>0</v>
      </c>
      <c r="BM71" s="299">
        <f t="shared" ca="1" si="1245"/>
        <v>0</v>
      </c>
      <c r="BN71" s="299">
        <f t="shared" ca="1" si="1245"/>
        <v>0</v>
      </c>
      <c r="BO71" s="299">
        <f t="shared" ca="1" si="1245"/>
        <v>0</v>
      </c>
      <c r="BP71" s="299">
        <f t="shared" ca="1" si="1245"/>
        <v>0</v>
      </c>
      <c r="BQ71" s="202"/>
    </row>
    <row r="72" spans="1:69" ht="15">
      <c r="A72" s="280" t="s">
        <v>417</v>
      </c>
      <c r="B72" s="236"/>
      <c r="C72" s="298" t="str">
        <f ca="1">IFERROR(OFFSET('Impacts Database'!$A$1,'Impact Inputs'!B72-1,MATCH("Description",'Impacts Database'!$2:$2,0)-1),"-")</f>
        <v>-</v>
      </c>
      <c r="D72" s="299" t="str">
        <f ca="1">IFERROR(OFFSET('Impacts Database'!$A$1,'Impact Inputs'!B72-1,MATCH("Outcome Area",'Impacts Database'!$2:$2,0)-1),"-")</f>
        <v>-</v>
      </c>
      <c r="E72" s="299" t="str">
        <f ca="1">IFERROR(OFFSET('Impacts Database'!$A$1,'Impact Inputs'!B72-1,MATCH("Sector",'Impacts Database'!$2:$2,0)-1),"-")</f>
        <v>-</v>
      </c>
      <c r="F72" s="299" t="str">
        <f ca="1">IFERROR(OFFSET('Impacts Database'!$A$1,'Impact Inputs'!B72-1,MATCH("Value adjusted to "&amp;'Primary Inputs'!$C$16,'Impacts Database'!$2:$2,0)-1),"-")</f>
        <v>-</v>
      </c>
      <c r="G72" s="299" t="str">
        <f ca="1">IFERROR(OFFSET('Impacts Database'!$A$1,'Impact Inputs'!B72-1,MATCH("Unit",'Impacts Database'!$2:$2,0)-1),"-")</f>
        <v>-</v>
      </c>
      <c r="H72" s="299" t="str">
        <f ca="1">IFERROR(OFFSET('Impacts Database'!$A$1,'Impact Inputs'!B72-1,MATCH("Government/Non-Government",'Impacts Database'!$2:$2,0)-1),"-")</f>
        <v>-</v>
      </c>
      <c r="I72" s="237" t="s">
        <v>730</v>
      </c>
      <c r="J72" s="215"/>
      <c r="K72" s="101"/>
      <c r="L72" s="311">
        <f t="shared" ref="L72" si="1246" xml:space="preserve"> J72 + K72</f>
        <v>0</v>
      </c>
      <c r="M72" s="238">
        <v>1</v>
      </c>
      <c r="N72" s="238">
        <v>1</v>
      </c>
      <c r="O72" s="299" t="s">
        <v>128</v>
      </c>
      <c r="P72" s="6"/>
      <c r="Q72" s="299">
        <f t="shared" ref="Q72" ca="1" si="1247">IF(ISTEXT(F72),0,(F72*M72*N72*P72))</f>
        <v>0</v>
      </c>
      <c r="R72" s="310"/>
      <c r="S72" s="299">
        <f t="shared" ca="1" si="1016"/>
        <v>0</v>
      </c>
      <c r="T72" s="299">
        <f t="shared" ca="1" si="1016"/>
        <v>0</v>
      </c>
      <c r="U72" s="299">
        <f t="shared" ca="1" si="1016"/>
        <v>0</v>
      </c>
      <c r="V72" s="299">
        <f t="shared" ca="1" si="1016"/>
        <v>0</v>
      </c>
      <c r="W72" s="299">
        <f t="shared" ca="1" si="1016"/>
        <v>0</v>
      </c>
      <c r="X72" s="299">
        <f t="shared" ca="1" si="1016"/>
        <v>0</v>
      </c>
      <c r="Y72" s="299">
        <f t="shared" ca="1" si="1016"/>
        <v>0</v>
      </c>
      <c r="Z72" s="299">
        <f t="shared" ca="1" si="1016"/>
        <v>0</v>
      </c>
      <c r="AA72" s="299">
        <f t="shared" ca="1" si="1016"/>
        <v>0</v>
      </c>
      <c r="AB72" s="299">
        <f t="shared" ca="1" si="1016"/>
        <v>0</v>
      </c>
      <c r="AC72" s="299">
        <f t="shared" ca="1" si="1016"/>
        <v>0</v>
      </c>
      <c r="AD72" s="299">
        <f t="shared" ca="1" si="1016"/>
        <v>0</v>
      </c>
      <c r="AE72" s="299">
        <f t="shared" ca="1" si="1016"/>
        <v>0</v>
      </c>
      <c r="AF72" s="299">
        <f t="shared" ca="1" si="1016"/>
        <v>0</v>
      </c>
      <c r="AG72" s="299">
        <f t="shared" ca="1" si="1016"/>
        <v>0</v>
      </c>
      <c r="AH72" s="299">
        <f t="shared" ca="1" si="1016"/>
        <v>0</v>
      </c>
      <c r="AI72" s="299">
        <f t="shared" ca="1" si="1017"/>
        <v>0</v>
      </c>
      <c r="AJ72" s="299">
        <f t="shared" ca="1" si="1017"/>
        <v>0</v>
      </c>
      <c r="AK72" s="299">
        <f t="shared" ca="1" si="1017"/>
        <v>0</v>
      </c>
      <c r="AL72" s="299">
        <f t="shared" ca="1" si="1017"/>
        <v>0</v>
      </c>
      <c r="AM72" s="299">
        <f t="shared" ca="1" si="1017"/>
        <v>0</v>
      </c>
      <c r="AN72" s="299">
        <f t="shared" ca="1" si="1017"/>
        <v>0</v>
      </c>
      <c r="AO72" s="299">
        <f t="shared" ca="1" si="1017"/>
        <v>0</v>
      </c>
      <c r="AP72" s="299">
        <f t="shared" ca="1" si="1017"/>
        <v>0</v>
      </c>
      <c r="AQ72" s="299">
        <f t="shared" ca="1" si="1017"/>
        <v>0</v>
      </c>
      <c r="AR72" s="299">
        <f t="shared" ca="1" si="1017"/>
        <v>0</v>
      </c>
      <c r="AS72" s="299">
        <f t="shared" ca="1" si="1017"/>
        <v>0</v>
      </c>
      <c r="AT72" s="299">
        <f t="shared" ca="1" si="1017"/>
        <v>0</v>
      </c>
      <c r="AU72" s="299">
        <f t="shared" ca="1" si="1017"/>
        <v>0</v>
      </c>
      <c r="AV72" s="299">
        <f t="shared" ca="1" si="1017"/>
        <v>0</v>
      </c>
      <c r="AW72" s="299">
        <f t="shared" ca="1" si="1017"/>
        <v>0</v>
      </c>
      <c r="AX72" s="299">
        <f t="shared" ca="1" si="1017"/>
        <v>0</v>
      </c>
      <c r="AY72" s="299">
        <f t="shared" ca="1" si="1018"/>
        <v>0</v>
      </c>
      <c r="AZ72" s="299">
        <f t="shared" ca="1" si="1018"/>
        <v>0</v>
      </c>
      <c r="BA72" s="299">
        <f t="shared" ca="1" si="1018"/>
        <v>0</v>
      </c>
      <c r="BB72" s="299">
        <f t="shared" ca="1" si="1018"/>
        <v>0</v>
      </c>
      <c r="BC72" s="299">
        <f t="shared" ca="1" si="1018"/>
        <v>0</v>
      </c>
      <c r="BD72" s="299">
        <f t="shared" ca="1" si="1018"/>
        <v>0</v>
      </c>
      <c r="BE72" s="299">
        <f t="shared" ca="1" si="1018"/>
        <v>0</v>
      </c>
      <c r="BF72" s="299">
        <f t="shared" ca="1" si="1018"/>
        <v>0</v>
      </c>
      <c r="BG72" s="299">
        <f t="shared" ca="1" si="1018"/>
        <v>0</v>
      </c>
      <c r="BH72" s="299">
        <f t="shared" ca="1" si="1018"/>
        <v>0</v>
      </c>
      <c r="BI72" s="299">
        <f t="shared" ca="1" si="1018"/>
        <v>0</v>
      </c>
      <c r="BJ72" s="299">
        <f t="shared" ca="1" si="1018"/>
        <v>0</v>
      </c>
      <c r="BK72" s="299">
        <f t="shared" ca="1" si="1018"/>
        <v>0</v>
      </c>
      <c r="BL72" s="299">
        <f t="shared" ca="1" si="1018"/>
        <v>0</v>
      </c>
      <c r="BM72" s="299">
        <f t="shared" ca="1" si="1018"/>
        <v>0</v>
      </c>
      <c r="BN72" s="299">
        <f t="shared" ca="1" si="1018"/>
        <v>0</v>
      </c>
      <c r="BO72" s="299">
        <f t="shared" ca="1" si="1019"/>
        <v>0</v>
      </c>
      <c r="BP72" s="299">
        <f t="shared" ca="1" si="1019"/>
        <v>0</v>
      </c>
      <c r="BQ72" s="202"/>
    </row>
    <row r="73" spans="1:69">
      <c r="A73" s="281" t="str">
        <f t="shared" ref="A73" si="1248">IF(OR(AND(K72=0,NOT(ISBLANK(K72))),M72=0,N72=0,AND(P72=P73,NOT(ISBLANK(P72)),NOT(ISBLANK(P73)))),"ERROR","OK")</f>
        <v>OK</v>
      </c>
      <c r="B73" s="202"/>
      <c r="C73" s="284" t="str">
        <f t="shared" ref="C73" ca="1" si="1249">IF(SUMSQ($S74:$BP74)&gt;0,"INCLUDED","EXCLUDED")</f>
        <v>EXCLUDED</v>
      </c>
      <c r="D73" s="209"/>
      <c r="E73" s="209"/>
      <c r="F73" s="291"/>
      <c r="G73" s="291"/>
      <c r="H73" s="299" t="str">
        <f ca="1">IFERROR(OFFSET('Impacts Database'!$A$1,'Impact Inputs'!B72-1,MATCH("Government/Non-Government",'Impacts Database'!$2:$2,0)-1),"-")</f>
        <v>-</v>
      </c>
      <c r="I73" s="288"/>
      <c r="J73" s="300"/>
      <c r="K73" s="300"/>
      <c r="L73" s="301"/>
      <c r="M73" s="302"/>
      <c r="N73" s="303"/>
      <c r="O73" s="299" t="s">
        <v>129</v>
      </c>
      <c r="P73" s="6"/>
      <c r="Q73" s="299">
        <f t="shared" ref="Q73" ca="1" si="1250">IF(ISTEXT(F72),0,(F72*M72*N72*P73))</f>
        <v>0</v>
      </c>
      <c r="R73" s="310"/>
      <c r="S73" s="299">
        <f t="shared" ref="S73" ca="1" si="1251" xml:space="preserve"> MAX( MIN($L72, S$4) - MAX($J72, S$3), 0) *$Q73</f>
        <v>0</v>
      </c>
      <c r="T73" s="299">
        <f t="shared" ref="T73" ca="1" si="1252" xml:space="preserve"> MAX( MIN($L72, T$4) - MAX($J72, T$3), 0) *$Q73</f>
        <v>0</v>
      </c>
      <c r="U73" s="299">
        <f t="shared" ref="U73" ca="1" si="1253" xml:space="preserve"> MAX( MIN($L72, U$4) - MAX($J72, U$3), 0) *$Q73</f>
        <v>0</v>
      </c>
      <c r="V73" s="299">
        <f t="shared" ref="V73" ca="1" si="1254" xml:space="preserve"> MAX( MIN($L72, V$4) - MAX($J72, V$3), 0) *$Q73</f>
        <v>0</v>
      </c>
      <c r="W73" s="299">
        <f t="shared" ref="W73" ca="1" si="1255" xml:space="preserve"> MAX( MIN($L72, W$4) - MAX($J72, W$3), 0) *$Q73</f>
        <v>0</v>
      </c>
      <c r="X73" s="299">
        <f t="shared" ref="X73" ca="1" si="1256" xml:space="preserve"> MAX( MIN($L72, X$4) - MAX($J72, X$3), 0) *$Q73</f>
        <v>0</v>
      </c>
      <c r="Y73" s="299">
        <f t="shared" ref="Y73" ca="1" si="1257" xml:space="preserve"> MAX( MIN($L72, Y$4) - MAX($J72, Y$3), 0) *$Q73</f>
        <v>0</v>
      </c>
      <c r="Z73" s="299">
        <f t="shared" ref="Z73" ca="1" si="1258" xml:space="preserve"> MAX( MIN($L72, Z$4) - MAX($J72, Z$3), 0) *$Q73</f>
        <v>0</v>
      </c>
      <c r="AA73" s="299">
        <f t="shared" ref="AA73" ca="1" si="1259" xml:space="preserve"> MAX( MIN($L72, AA$4) - MAX($J72, AA$3), 0) *$Q73</f>
        <v>0</v>
      </c>
      <c r="AB73" s="299">
        <f t="shared" ref="AB73" ca="1" si="1260" xml:space="preserve"> MAX( MIN($L72, AB$4) - MAX($J72, AB$3), 0) *$Q73</f>
        <v>0</v>
      </c>
      <c r="AC73" s="299">
        <f t="shared" ref="AC73" ca="1" si="1261" xml:space="preserve"> MAX( MIN($L72, AC$4) - MAX($J72, AC$3), 0) *$Q73</f>
        <v>0</v>
      </c>
      <c r="AD73" s="299">
        <f t="shared" ref="AD73" ca="1" si="1262" xml:space="preserve"> MAX( MIN($L72, AD$4) - MAX($J72, AD$3), 0) *$Q73</f>
        <v>0</v>
      </c>
      <c r="AE73" s="299">
        <f t="shared" ref="AE73" ca="1" si="1263" xml:space="preserve"> MAX( MIN($L72, AE$4) - MAX($J72, AE$3), 0) *$Q73</f>
        <v>0</v>
      </c>
      <c r="AF73" s="299">
        <f t="shared" ref="AF73" ca="1" si="1264" xml:space="preserve"> MAX( MIN($L72, AF$4) - MAX($J72, AF$3), 0) *$Q73</f>
        <v>0</v>
      </c>
      <c r="AG73" s="299">
        <f t="shared" ref="AG73" ca="1" si="1265" xml:space="preserve"> MAX( MIN($L72, AG$4) - MAX($J72, AG$3), 0) *$Q73</f>
        <v>0</v>
      </c>
      <c r="AH73" s="299">
        <f t="shared" ref="AH73" ca="1" si="1266" xml:space="preserve"> MAX( MIN($L72, AH$4) - MAX($J72, AH$3), 0) *$Q73</f>
        <v>0</v>
      </c>
      <c r="AI73" s="299">
        <f t="shared" ref="AI73" ca="1" si="1267" xml:space="preserve"> MAX( MIN($L72, AI$4) - MAX($J72, AI$3), 0) *$Q73</f>
        <v>0</v>
      </c>
      <c r="AJ73" s="299">
        <f t="shared" ref="AJ73" ca="1" si="1268" xml:space="preserve"> MAX( MIN($L72, AJ$4) - MAX($J72, AJ$3), 0) *$Q73</f>
        <v>0</v>
      </c>
      <c r="AK73" s="299">
        <f t="shared" ref="AK73" ca="1" si="1269" xml:space="preserve"> MAX( MIN($L72, AK$4) - MAX($J72, AK$3), 0) *$Q73</f>
        <v>0</v>
      </c>
      <c r="AL73" s="299">
        <f t="shared" ref="AL73" ca="1" si="1270" xml:space="preserve"> MAX( MIN($L72, AL$4) - MAX($J72, AL$3), 0) *$Q73</f>
        <v>0</v>
      </c>
      <c r="AM73" s="299">
        <f t="shared" ref="AM73" ca="1" si="1271" xml:space="preserve"> MAX( MIN($L72, AM$4) - MAX($J72, AM$3), 0) *$Q73</f>
        <v>0</v>
      </c>
      <c r="AN73" s="299">
        <f t="shared" ref="AN73" ca="1" si="1272" xml:space="preserve"> MAX( MIN($L72, AN$4) - MAX($J72, AN$3), 0) *$Q73</f>
        <v>0</v>
      </c>
      <c r="AO73" s="299">
        <f t="shared" ref="AO73" ca="1" si="1273" xml:space="preserve"> MAX( MIN($L72, AO$4) - MAX($J72, AO$3), 0) *$Q73</f>
        <v>0</v>
      </c>
      <c r="AP73" s="299">
        <f t="shared" ref="AP73" ca="1" si="1274" xml:space="preserve"> MAX( MIN($L72, AP$4) - MAX($J72, AP$3), 0) *$Q73</f>
        <v>0</v>
      </c>
      <c r="AQ73" s="299">
        <f t="shared" ref="AQ73" ca="1" si="1275" xml:space="preserve"> MAX( MIN($L72, AQ$4) - MAX($J72, AQ$3), 0) *$Q73</f>
        <v>0</v>
      </c>
      <c r="AR73" s="299">
        <f t="shared" ref="AR73" ca="1" si="1276" xml:space="preserve"> MAX( MIN($L72, AR$4) - MAX($J72, AR$3), 0) *$Q73</f>
        <v>0</v>
      </c>
      <c r="AS73" s="299">
        <f t="shared" ref="AS73" ca="1" si="1277" xml:space="preserve"> MAX( MIN($L72, AS$4) - MAX($J72, AS$3), 0) *$Q73</f>
        <v>0</v>
      </c>
      <c r="AT73" s="299">
        <f t="shared" ref="AT73" ca="1" si="1278" xml:space="preserve"> MAX( MIN($L72, AT$4) - MAX($J72, AT$3), 0) *$Q73</f>
        <v>0</v>
      </c>
      <c r="AU73" s="299">
        <f t="shared" ref="AU73" ca="1" si="1279" xml:space="preserve"> MAX( MIN($L72, AU$4) - MAX($J72, AU$3), 0) *$Q73</f>
        <v>0</v>
      </c>
      <c r="AV73" s="299">
        <f t="shared" ref="AV73" ca="1" si="1280" xml:space="preserve"> MAX( MIN($L72, AV$4) - MAX($J72, AV$3), 0) *$Q73</f>
        <v>0</v>
      </c>
      <c r="AW73" s="299">
        <f t="shared" ref="AW73" ca="1" si="1281" xml:space="preserve"> MAX( MIN($L72, AW$4) - MAX($J72, AW$3), 0) *$Q73</f>
        <v>0</v>
      </c>
      <c r="AX73" s="299">
        <f t="shared" ref="AX73" ca="1" si="1282" xml:space="preserve"> MAX( MIN($L72, AX$4) - MAX($J72, AX$3), 0) *$Q73</f>
        <v>0</v>
      </c>
      <c r="AY73" s="299">
        <f t="shared" ref="AY73" ca="1" si="1283" xml:space="preserve"> MAX( MIN($L72, AY$4) - MAX($J72, AY$3), 0) *$Q73</f>
        <v>0</v>
      </c>
      <c r="AZ73" s="299">
        <f t="shared" ref="AZ73" ca="1" si="1284" xml:space="preserve"> MAX( MIN($L72, AZ$4) - MAX($J72, AZ$3), 0) *$Q73</f>
        <v>0</v>
      </c>
      <c r="BA73" s="299">
        <f t="shared" ref="BA73" ca="1" si="1285" xml:space="preserve"> MAX( MIN($L72, BA$4) - MAX($J72, BA$3), 0) *$Q73</f>
        <v>0</v>
      </c>
      <c r="BB73" s="299">
        <f t="shared" ref="BB73" ca="1" si="1286" xml:space="preserve"> MAX( MIN($L72, BB$4) - MAX($J72, BB$3), 0) *$Q73</f>
        <v>0</v>
      </c>
      <c r="BC73" s="299">
        <f t="shared" ref="BC73" ca="1" si="1287" xml:space="preserve"> MAX( MIN($L72, BC$4) - MAX($J72, BC$3), 0) *$Q73</f>
        <v>0</v>
      </c>
      <c r="BD73" s="299">
        <f t="shared" ref="BD73" ca="1" si="1288" xml:space="preserve"> MAX( MIN($L72, BD$4) - MAX($J72, BD$3), 0) *$Q73</f>
        <v>0</v>
      </c>
      <c r="BE73" s="299">
        <f t="shared" ref="BE73" ca="1" si="1289" xml:space="preserve"> MAX( MIN($L72, BE$4) - MAX($J72, BE$3), 0) *$Q73</f>
        <v>0</v>
      </c>
      <c r="BF73" s="299">
        <f t="shared" ref="BF73" ca="1" si="1290" xml:space="preserve"> MAX( MIN($L72, BF$4) - MAX($J72, BF$3), 0) *$Q73</f>
        <v>0</v>
      </c>
      <c r="BG73" s="299">
        <f t="shared" ref="BG73" ca="1" si="1291" xml:space="preserve"> MAX( MIN($L72, BG$4) - MAX($J72, BG$3), 0) *$Q73</f>
        <v>0</v>
      </c>
      <c r="BH73" s="299">
        <f t="shared" ref="BH73" ca="1" si="1292" xml:space="preserve"> MAX( MIN($L72, BH$4) - MAX($J72, BH$3), 0) *$Q73</f>
        <v>0</v>
      </c>
      <c r="BI73" s="299">
        <f t="shared" ref="BI73" ca="1" si="1293" xml:space="preserve"> MAX( MIN($L72, BI$4) - MAX($J72, BI$3), 0) *$Q73</f>
        <v>0</v>
      </c>
      <c r="BJ73" s="299">
        <f t="shared" ref="BJ73" ca="1" si="1294" xml:space="preserve"> MAX( MIN($L72, BJ$4) - MAX($J72, BJ$3), 0) *$Q73</f>
        <v>0</v>
      </c>
      <c r="BK73" s="299">
        <f t="shared" ref="BK73" ca="1" si="1295" xml:space="preserve"> MAX( MIN($L72, BK$4) - MAX($J72, BK$3), 0) *$Q73</f>
        <v>0</v>
      </c>
      <c r="BL73" s="299">
        <f t="shared" ref="BL73" ca="1" si="1296" xml:space="preserve"> MAX( MIN($L72, BL$4) - MAX($J72, BL$3), 0) *$Q73</f>
        <v>0</v>
      </c>
      <c r="BM73" s="299">
        <f t="shared" ref="BM73" ca="1" si="1297" xml:space="preserve"> MAX( MIN($L72, BM$4) - MAX($J72, BM$3), 0) *$Q73</f>
        <v>0</v>
      </c>
      <c r="BN73" s="299">
        <f t="shared" ref="BN73" ca="1" si="1298" xml:space="preserve"> MAX( MIN($L72, BN$4) - MAX($J72, BN$3), 0) *$Q73</f>
        <v>0</v>
      </c>
      <c r="BO73" s="299">
        <f t="shared" ref="BO73" ca="1" si="1299" xml:space="preserve"> MAX( MIN($L72, BO$4) - MAX($J72, BO$3), 0) *$Q73</f>
        <v>0</v>
      </c>
      <c r="BP73" s="299">
        <f t="shared" ref="BP73" ca="1" si="1300" xml:space="preserve"> MAX( MIN($L72, BP$4) - MAX($J72, BP$3), 0) *$Q73</f>
        <v>0</v>
      </c>
      <c r="BQ73" s="202"/>
    </row>
    <row r="74" spans="1:69">
      <c r="B74" s="202"/>
      <c r="C74" s="283"/>
      <c r="D74" s="209"/>
      <c r="E74" s="209"/>
      <c r="F74" s="291"/>
      <c r="G74" s="291"/>
      <c r="H74" s="299" t="str">
        <f ca="1">IFERROR(OFFSET('Impacts Database'!$A$1,'Impact Inputs'!B72-1,MATCH("Government/Non-Government",'Impacts Database'!$2:$2,0)-1),"-")</f>
        <v>-</v>
      </c>
      <c r="I74" s="288"/>
      <c r="J74" s="304"/>
      <c r="K74" s="304"/>
      <c r="L74" s="301"/>
      <c r="M74" s="302"/>
      <c r="N74" s="305"/>
      <c r="O74" s="299" t="s">
        <v>130</v>
      </c>
      <c r="P74" s="299">
        <f t="shared" si="14"/>
        <v>0</v>
      </c>
      <c r="Q74" s="299">
        <f t="shared" ref="Q74" ca="1" si="1301">IF(ISTEXT(F72),0,(F72*M72*N72*P74))</f>
        <v>0</v>
      </c>
      <c r="R74" s="310"/>
      <c r="S74" s="299">
        <f t="shared" ref="S74:BP74" ca="1" si="1302">S73-S72</f>
        <v>0</v>
      </c>
      <c r="T74" s="299">
        <f t="shared" ca="1" si="1302"/>
        <v>0</v>
      </c>
      <c r="U74" s="299">
        <f t="shared" ca="1" si="1302"/>
        <v>0</v>
      </c>
      <c r="V74" s="299">
        <f t="shared" ca="1" si="1302"/>
        <v>0</v>
      </c>
      <c r="W74" s="299">
        <f t="shared" ca="1" si="1302"/>
        <v>0</v>
      </c>
      <c r="X74" s="299">
        <f t="shared" ca="1" si="1302"/>
        <v>0</v>
      </c>
      <c r="Y74" s="299">
        <f t="shared" ca="1" si="1302"/>
        <v>0</v>
      </c>
      <c r="Z74" s="299">
        <f t="shared" ca="1" si="1302"/>
        <v>0</v>
      </c>
      <c r="AA74" s="299">
        <f t="shared" ca="1" si="1302"/>
        <v>0</v>
      </c>
      <c r="AB74" s="299">
        <f t="shared" ca="1" si="1302"/>
        <v>0</v>
      </c>
      <c r="AC74" s="299">
        <f t="shared" ca="1" si="1302"/>
        <v>0</v>
      </c>
      <c r="AD74" s="299">
        <f t="shared" ca="1" si="1302"/>
        <v>0</v>
      </c>
      <c r="AE74" s="299">
        <f t="shared" ca="1" si="1302"/>
        <v>0</v>
      </c>
      <c r="AF74" s="299">
        <f t="shared" ca="1" si="1302"/>
        <v>0</v>
      </c>
      <c r="AG74" s="299">
        <f t="shared" ca="1" si="1302"/>
        <v>0</v>
      </c>
      <c r="AH74" s="299">
        <f t="shared" ca="1" si="1302"/>
        <v>0</v>
      </c>
      <c r="AI74" s="299">
        <f t="shared" ca="1" si="1302"/>
        <v>0</v>
      </c>
      <c r="AJ74" s="299">
        <f t="shared" ca="1" si="1302"/>
        <v>0</v>
      </c>
      <c r="AK74" s="299">
        <f t="shared" ca="1" si="1302"/>
        <v>0</v>
      </c>
      <c r="AL74" s="299">
        <f t="shared" ca="1" si="1302"/>
        <v>0</v>
      </c>
      <c r="AM74" s="299">
        <f t="shared" ca="1" si="1302"/>
        <v>0</v>
      </c>
      <c r="AN74" s="299">
        <f t="shared" ca="1" si="1302"/>
        <v>0</v>
      </c>
      <c r="AO74" s="299">
        <f t="shared" ca="1" si="1302"/>
        <v>0</v>
      </c>
      <c r="AP74" s="299">
        <f t="shared" ca="1" si="1302"/>
        <v>0</v>
      </c>
      <c r="AQ74" s="299">
        <f t="shared" ca="1" si="1302"/>
        <v>0</v>
      </c>
      <c r="AR74" s="299">
        <f t="shared" ca="1" si="1302"/>
        <v>0</v>
      </c>
      <c r="AS74" s="299">
        <f t="shared" ca="1" si="1302"/>
        <v>0</v>
      </c>
      <c r="AT74" s="299">
        <f t="shared" ca="1" si="1302"/>
        <v>0</v>
      </c>
      <c r="AU74" s="299">
        <f t="shared" ca="1" si="1302"/>
        <v>0</v>
      </c>
      <c r="AV74" s="299">
        <f t="shared" ca="1" si="1302"/>
        <v>0</v>
      </c>
      <c r="AW74" s="299">
        <f t="shared" ca="1" si="1302"/>
        <v>0</v>
      </c>
      <c r="AX74" s="299">
        <f t="shared" ca="1" si="1302"/>
        <v>0</v>
      </c>
      <c r="AY74" s="299">
        <f t="shared" ca="1" si="1302"/>
        <v>0</v>
      </c>
      <c r="AZ74" s="299">
        <f t="shared" ca="1" si="1302"/>
        <v>0</v>
      </c>
      <c r="BA74" s="299">
        <f t="shared" ca="1" si="1302"/>
        <v>0</v>
      </c>
      <c r="BB74" s="299">
        <f t="shared" ca="1" si="1302"/>
        <v>0</v>
      </c>
      <c r="BC74" s="299">
        <f t="shared" ca="1" si="1302"/>
        <v>0</v>
      </c>
      <c r="BD74" s="299">
        <f t="shared" ca="1" si="1302"/>
        <v>0</v>
      </c>
      <c r="BE74" s="299">
        <f t="shared" ca="1" si="1302"/>
        <v>0</v>
      </c>
      <c r="BF74" s="299">
        <f t="shared" ca="1" si="1302"/>
        <v>0</v>
      </c>
      <c r="BG74" s="299">
        <f t="shared" ca="1" si="1302"/>
        <v>0</v>
      </c>
      <c r="BH74" s="299">
        <f t="shared" ca="1" si="1302"/>
        <v>0</v>
      </c>
      <c r="BI74" s="299">
        <f t="shared" ca="1" si="1302"/>
        <v>0</v>
      </c>
      <c r="BJ74" s="299">
        <f t="shared" ca="1" si="1302"/>
        <v>0</v>
      </c>
      <c r="BK74" s="299">
        <f t="shared" ca="1" si="1302"/>
        <v>0</v>
      </c>
      <c r="BL74" s="299">
        <f t="shared" ca="1" si="1302"/>
        <v>0</v>
      </c>
      <c r="BM74" s="299">
        <f t="shared" ca="1" si="1302"/>
        <v>0</v>
      </c>
      <c r="BN74" s="299">
        <f t="shared" ca="1" si="1302"/>
        <v>0</v>
      </c>
      <c r="BO74" s="299">
        <f t="shared" ca="1" si="1302"/>
        <v>0</v>
      </c>
      <c r="BP74" s="299">
        <f t="shared" ca="1" si="1302"/>
        <v>0</v>
      </c>
      <c r="BQ74" s="202"/>
    </row>
    <row r="75" spans="1:69" ht="15">
      <c r="A75" s="280" t="s">
        <v>418</v>
      </c>
      <c r="B75" s="236"/>
      <c r="C75" s="298" t="str">
        <f ca="1">IFERROR(OFFSET('Impacts Database'!$A$1,'Impact Inputs'!B75-1,MATCH("Description",'Impacts Database'!$2:$2,0)-1),"-")</f>
        <v>-</v>
      </c>
      <c r="D75" s="299" t="str">
        <f ca="1">IFERROR(OFFSET('Impacts Database'!$A$1,'Impact Inputs'!B75-1,MATCH("Outcome Area",'Impacts Database'!$2:$2,0)-1),"-")</f>
        <v>-</v>
      </c>
      <c r="E75" s="299" t="str">
        <f ca="1">IFERROR(OFFSET('Impacts Database'!$A$1,'Impact Inputs'!B75-1,MATCH("Sector",'Impacts Database'!$2:$2,0)-1),"-")</f>
        <v>-</v>
      </c>
      <c r="F75" s="299" t="str">
        <f ca="1">IFERROR(OFFSET('Impacts Database'!$A$1,'Impact Inputs'!B75-1,MATCH("Value adjusted to "&amp;'Primary Inputs'!$C$16,'Impacts Database'!$2:$2,0)-1),"-")</f>
        <v>-</v>
      </c>
      <c r="G75" s="299" t="str">
        <f ca="1">IFERROR(OFFSET('Impacts Database'!$A$1,'Impact Inputs'!B75-1,MATCH("Unit",'Impacts Database'!$2:$2,0)-1),"-")</f>
        <v>-</v>
      </c>
      <c r="H75" s="299" t="str">
        <f ca="1">IFERROR(OFFSET('Impacts Database'!$A$1,'Impact Inputs'!B75-1,MATCH("Government/Non-Government",'Impacts Database'!$2:$2,0)-1),"-")</f>
        <v>-</v>
      </c>
      <c r="I75" s="237" t="s">
        <v>730</v>
      </c>
      <c r="J75" s="215"/>
      <c r="K75" s="101"/>
      <c r="L75" s="311">
        <f t="shared" ref="L75" si="1303" xml:space="preserve"> J75 + K75</f>
        <v>0</v>
      </c>
      <c r="M75" s="238">
        <v>1</v>
      </c>
      <c r="N75" s="238">
        <v>1</v>
      </c>
      <c r="O75" s="299" t="s">
        <v>128</v>
      </c>
      <c r="P75" s="6"/>
      <c r="Q75" s="299">
        <f t="shared" ref="Q75" ca="1" si="1304">IF(ISTEXT(F75),0,(F75*M75*N75*P75))</f>
        <v>0</v>
      </c>
      <c r="R75" s="310"/>
      <c r="S75" s="299">
        <f t="shared" ca="1" si="1016"/>
        <v>0</v>
      </c>
      <c r="T75" s="299">
        <f t="shared" ca="1" si="1016"/>
        <v>0</v>
      </c>
      <c r="U75" s="299">
        <f t="shared" ca="1" si="1016"/>
        <v>0</v>
      </c>
      <c r="V75" s="299">
        <f t="shared" ca="1" si="1016"/>
        <v>0</v>
      </c>
      <c r="W75" s="299">
        <f t="shared" ca="1" si="1016"/>
        <v>0</v>
      </c>
      <c r="X75" s="299">
        <f t="shared" ca="1" si="1016"/>
        <v>0</v>
      </c>
      <c r="Y75" s="299">
        <f t="shared" ca="1" si="1016"/>
        <v>0</v>
      </c>
      <c r="Z75" s="299">
        <f t="shared" ca="1" si="1016"/>
        <v>0</v>
      </c>
      <c r="AA75" s="299">
        <f t="shared" ca="1" si="1016"/>
        <v>0</v>
      </c>
      <c r="AB75" s="299">
        <f t="shared" ca="1" si="1016"/>
        <v>0</v>
      </c>
      <c r="AC75" s="299">
        <f t="shared" ca="1" si="1016"/>
        <v>0</v>
      </c>
      <c r="AD75" s="299">
        <f t="shared" ca="1" si="1016"/>
        <v>0</v>
      </c>
      <c r="AE75" s="299">
        <f t="shared" ca="1" si="1016"/>
        <v>0</v>
      </c>
      <c r="AF75" s="299">
        <f t="shared" ca="1" si="1016"/>
        <v>0</v>
      </c>
      <c r="AG75" s="299">
        <f t="shared" ca="1" si="1016"/>
        <v>0</v>
      </c>
      <c r="AH75" s="299">
        <f t="shared" ca="1" si="1016"/>
        <v>0</v>
      </c>
      <c r="AI75" s="299">
        <f t="shared" ca="1" si="1017"/>
        <v>0</v>
      </c>
      <c r="AJ75" s="299">
        <f t="shared" ca="1" si="1017"/>
        <v>0</v>
      </c>
      <c r="AK75" s="299">
        <f t="shared" ca="1" si="1017"/>
        <v>0</v>
      </c>
      <c r="AL75" s="299">
        <f t="shared" ca="1" si="1017"/>
        <v>0</v>
      </c>
      <c r="AM75" s="299">
        <f t="shared" ca="1" si="1017"/>
        <v>0</v>
      </c>
      <c r="AN75" s="299">
        <f t="shared" ca="1" si="1017"/>
        <v>0</v>
      </c>
      <c r="AO75" s="299">
        <f t="shared" ca="1" si="1017"/>
        <v>0</v>
      </c>
      <c r="AP75" s="299">
        <f t="shared" ca="1" si="1017"/>
        <v>0</v>
      </c>
      <c r="AQ75" s="299">
        <f t="shared" ca="1" si="1017"/>
        <v>0</v>
      </c>
      <c r="AR75" s="299">
        <f t="shared" ca="1" si="1017"/>
        <v>0</v>
      </c>
      <c r="AS75" s="299">
        <f t="shared" ca="1" si="1017"/>
        <v>0</v>
      </c>
      <c r="AT75" s="299">
        <f t="shared" ca="1" si="1017"/>
        <v>0</v>
      </c>
      <c r="AU75" s="299">
        <f t="shared" ca="1" si="1017"/>
        <v>0</v>
      </c>
      <c r="AV75" s="299">
        <f t="shared" ca="1" si="1017"/>
        <v>0</v>
      </c>
      <c r="AW75" s="299">
        <f t="shared" ca="1" si="1017"/>
        <v>0</v>
      </c>
      <c r="AX75" s="299">
        <f t="shared" ca="1" si="1017"/>
        <v>0</v>
      </c>
      <c r="AY75" s="299">
        <f t="shared" ca="1" si="1018"/>
        <v>0</v>
      </c>
      <c r="AZ75" s="299">
        <f t="shared" ca="1" si="1018"/>
        <v>0</v>
      </c>
      <c r="BA75" s="299">
        <f t="shared" ca="1" si="1018"/>
        <v>0</v>
      </c>
      <c r="BB75" s="299">
        <f t="shared" ca="1" si="1018"/>
        <v>0</v>
      </c>
      <c r="BC75" s="299">
        <f t="shared" ca="1" si="1018"/>
        <v>0</v>
      </c>
      <c r="BD75" s="299">
        <f t="shared" ca="1" si="1018"/>
        <v>0</v>
      </c>
      <c r="BE75" s="299">
        <f t="shared" ca="1" si="1018"/>
        <v>0</v>
      </c>
      <c r="BF75" s="299">
        <f t="shared" ca="1" si="1018"/>
        <v>0</v>
      </c>
      <c r="BG75" s="299">
        <f t="shared" ca="1" si="1018"/>
        <v>0</v>
      </c>
      <c r="BH75" s="299">
        <f t="shared" ca="1" si="1018"/>
        <v>0</v>
      </c>
      <c r="BI75" s="299">
        <f t="shared" ca="1" si="1018"/>
        <v>0</v>
      </c>
      <c r="BJ75" s="299">
        <f t="shared" ca="1" si="1018"/>
        <v>0</v>
      </c>
      <c r="BK75" s="299">
        <f t="shared" ca="1" si="1018"/>
        <v>0</v>
      </c>
      <c r="BL75" s="299">
        <f t="shared" ca="1" si="1018"/>
        <v>0</v>
      </c>
      <c r="BM75" s="299">
        <f t="shared" ca="1" si="1018"/>
        <v>0</v>
      </c>
      <c r="BN75" s="299">
        <f t="shared" ca="1" si="1018"/>
        <v>0</v>
      </c>
      <c r="BO75" s="299">
        <f t="shared" ca="1" si="1019"/>
        <v>0</v>
      </c>
      <c r="BP75" s="299">
        <f t="shared" ca="1" si="1019"/>
        <v>0</v>
      </c>
      <c r="BQ75" s="202"/>
    </row>
    <row r="76" spans="1:69">
      <c r="A76" s="281" t="str">
        <f t="shared" ref="A76" si="1305">IF(OR(AND(K75=0,NOT(ISBLANK(K75))),M75=0,N75=0,AND(P75=P76,NOT(ISBLANK(P75)),NOT(ISBLANK(P76)))),"ERROR","OK")</f>
        <v>OK</v>
      </c>
      <c r="B76" s="202"/>
      <c r="C76" s="284" t="str">
        <f t="shared" ref="C76" ca="1" si="1306">IF(SUMSQ($S77:$BP77)&gt;0,"INCLUDED","EXCLUDED")</f>
        <v>EXCLUDED</v>
      </c>
      <c r="D76" s="209"/>
      <c r="E76" s="209"/>
      <c r="F76" s="291"/>
      <c r="G76" s="291"/>
      <c r="H76" s="299" t="str">
        <f ca="1">IFERROR(OFFSET('Impacts Database'!$A$1,'Impact Inputs'!B75-1,MATCH("Government/Non-Government",'Impacts Database'!$2:$2,0)-1),"-")</f>
        <v>-</v>
      </c>
      <c r="I76" s="288"/>
      <c r="J76" s="300"/>
      <c r="K76" s="300"/>
      <c r="L76" s="301"/>
      <c r="M76" s="302"/>
      <c r="N76" s="303"/>
      <c r="O76" s="299" t="s">
        <v>129</v>
      </c>
      <c r="P76" s="6"/>
      <c r="Q76" s="299">
        <f t="shared" ref="Q76" ca="1" si="1307">IF(ISTEXT(F75),0,(F75*M75*N75*P76))</f>
        <v>0</v>
      </c>
      <c r="R76" s="310"/>
      <c r="S76" s="299">
        <f t="shared" ref="S76" ca="1" si="1308" xml:space="preserve"> MAX( MIN($L75, S$4) - MAX($J75, S$3), 0) *$Q76</f>
        <v>0</v>
      </c>
      <c r="T76" s="299">
        <f t="shared" ref="T76" ca="1" si="1309" xml:space="preserve"> MAX( MIN($L75, T$4) - MAX($J75, T$3), 0) *$Q76</f>
        <v>0</v>
      </c>
      <c r="U76" s="299">
        <f t="shared" ref="U76" ca="1" si="1310" xml:space="preserve"> MAX( MIN($L75, U$4) - MAX($J75, U$3), 0) *$Q76</f>
        <v>0</v>
      </c>
      <c r="V76" s="299">
        <f t="shared" ref="V76" ca="1" si="1311" xml:space="preserve"> MAX( MIN($L75, V$4) - MAX($J75, V$3), 0) *$Q76</f>
        <v>0</v>
      </c>
      <c r="W76" s="299">
        <f t="shared" ref="W76" ca="1" si="1312" xml:space="preserve"> MAX( MIN($L75, W$4) - MAX($J75, W$3), 0) *$Q76</f>
        <v>0</v>
      </c>
      <c r="X76" s="299">
        <f t="shared" ref="X76" ca="1" si="1313" xml:space="preserve"> MAX( MIN($L75, X$4) - MAX($J75, X$3), 0) *$Q76</f>
        <v>0</v>
      </c>
      <c r="Y76" s="299">
        <f t="shared" ref="Y76" ca="1" si="1314" xml:space="preserve"> MAX( MIN($L75, Y$4) - MAX($J75, Y$3), 0) *$Q76</f>
        <v>0</v>
      </c>
      <c r="Z76" s="299">
        <f t="shared" ref="Z76" ca="1" si="1315" xml:space="preserve"> MAX( MIN($L75, Z$4) - MAX($J75, Z$3), 0) *$Q76</f>
        <v>0</v>
      </c>
      <c r="AA76" s="299">
        <f t="shared" ref="AA76" ca="1" si="1316" xml:space="preserve"> MAX( MIN($L75, AA$4) - MAX($J75, AA$3), 0) *$Q76</f>
        <v>0</v>
      </c>
      <c r="AB76" s="299">
        <f t="shared" ref="AB76" ca="1" si="1317" xml:space="preserve"> MAX( MIN($L75, AB$4) - MAX($J75, AB$3), 0) *$Q76</f>
        <v>0</v>
      </c>
      <c r="AC76" s="299">
        <f t="shared" ref="AC76" ca="1" si="1318" xml:space="preserve"> MAX( MIN($L75, AC$4) - MAX($J75, AC$3), 0) *$Q76</f>
        <v>0</v>
      </c>
      <c r="AD76" s="299">
        <f t="shared" ref="AD76" ca="1" si="1319" xml:space="preserve"> MAX( MIN($L75, AD$4) - MAX($J75, AD$3), 0) *$Q76</f>
        <v>0</v>
      </c>
      <c r="AE76" s="299">
        <f t="shared" ref="AE76" ca="1" si="1320" xml:space="preserve"> MAX( MIN($L75, AE$4) - MAX($J75, AE$3), 0) *$Q76</f>
        <v>0</v>
      </c>
      <c r="AF76" s="299">
        <f t="shared" ref="AF76" ca="1" si="1321" xml:space="preserve"> MAX( MIN($L75, AF$4) - MAX($J75, AF$3), 0) *$Q76</f>
        <v>0</v>
      </c>
      <c r="AG76" s="299">
        <f t="shared" ref="AG76" ca="1" si="1322" xml:space="preserve"> MAX( MIN($L75, AG$4) - MAX($J75, AG$3), 0) *$Q76</f>
        <v>0</v>
      </c>
      <c r="AH76" s="299">
        <f t="shared" ref="AH76" ca="1" si="1323" xml:space="preserve"> MAX( MIN($L75, AH$4) - MAX($J75, AH$3), 0) *$Q76</f>
        <v>0</v>
      </c>
      <c r="AI76" s="299">
        <f t="shared" ref="AI76" ca="1" si="1324" xml:space="preserve"> MAX( MIN($L75, AI$4) - MAX($J75, AI$3), 0) *$Q76</f>
        <v>0</v>
      </c>
      <c r="AJ76" s="299">
        <f t="shared" ref="AJ76" ca="1" si="1325" xml:space="preserve"> MAX( MIN($L75, AJ$4) - MAX($J75, AJ$3), 0) *$Q76</f>
        <v>0</v>
      </c>
      <c r="AK76" s="299">
        <f t="shared" ref="AK76" ca="1" si="1326" xml:space="preserve"> MAX( MIN($L75, AK$4) - MAX($J75, AK$3), 0) *$Q76</f>
        <v>0</v>
      </c>
      <c r="AL76" s="299">
        <f t="shared" ref="AL76" ca="1" si="1327" xml:space="preserve"> MAX( MIN($L75, AL$4) - MAX($J75, AL$3), 0) *$Q76</f>
        <v>0</v>
      </c>
      <c r="AM76" s="299">
        <f t="shared" ref="AM76" ca="1" si="1328" xml:space="preserve"> MAX( MIN($L75, AM$4) - MAX($J75, AM$3), 0) *$Q76</f>
        <v>0</v>
      </c>
      <c r="AN76" s="299">
        <f t="shared" ref="AN76" ca="1" si="1329" xml:space="preserve"> MAX( MIN($L75, AN$4) - MAX($J75, AN$3), 0) *$Q76</f>
        <v>0</v>
      </c>
      <c r="AO76" s="299">
        <f t="shared" ref="AO76" ca="1" si="1330" xml:space="preserve"> MAX( MIN($L75, AO$4) - MAX($J75, AO$3), 0) *$Q76</f>
        <v>0</v>
      </c>
      <c r="AP76" s="299">
        <f t="shared" ref="AP76" ca="1" si="1331" xml:space="preserve"> MAX( MIN($L75, AP$4) - MAX($J75, AP$3), 0) *$Q76</f>
        <v>0</v>
      </c>
      <c r="AQ76" s="299">
        <f t="shared" ref="AQ76" ca="1" si="1332" xml:space="preserve"> MAX( MIN($L75, AQ$4) - MAX($J75, AQ$3), 0) *$Q76</f>
        <v>0</v>
      </c>
      <c r="AR76" s="299">
        <f t="shared" ref="AR76" ca="1" si="1333" xml:space="preserve"> MAX( MIN($L75, AR$4) - MAX($J75, AR$3), 0) *$Q76</f>
        <v>0</v>
      </c>
      <c r="AS76" s="299">
        <f t="shared" ref="AS76" ca="1" si="1334" xml:space="preserve"> MAX( MIN($L75, AS$4) - MAX($J75, AS$3), 0) *$Q76</f>
        <v>0</v>
      </c>
      <c r="AT76" s="299">
        <f t="shared" ref="AT76" ca="1" si="1335" xml:space="preserve"> MAX( MIN($L75, AT$4) - MAX($J75, AT$3), 0) *$Q76</f>
        <v>0</v>
      </c>
      <c r="AU76" s="299">
        <f t="shared" ref="AU76" ca="1" si="1336" xml:space="preserve"> MAX( MIN($L75, AU$4) - MAX($J75, AU$3), 0) *$Q76</f>
        <v>0</v>
      </c>
      <c r="AV76" s="299">
        <f t="shared" ref="AV76" ca="1" si="1337" xml:space="preserve"> MAX( MIN($L75, AV$4) - MAX($J75, AV$3), 0) *$Q76</f>
        <v>0</v>
      </c>
      <c r="AW76" s="299">
        <f t="shared" ref="AW76" ca="1" si="1338" xml:space="preserve"> MAX( MIN($L75, AW$4) - MAX($J75, AW$3), 0) *$Q76</f>
        <v>0</v>
      </c>
      <c r="AX76" s="299">
        <f t="shared" ref="AX76" ca="1" si="1339" xml:space="preserve"> MAX( MIN($L75, AX$4) - MAX($J75, AX$3), 0) *$Q76</f>
        <v>0</v>
      </c>
      <c r="AY76" s="299">
        <f t="shared" ref="AY76" ca="1" si="1340" xml:space="preserve"> MAX( MIN($L75, AY$4) - MAX($J75, AY$3), 0) *$Q76</f>
        <v>0</v>
      </c>
      <c r="AZ76" s="299">
        <f t="shared" ref="AZ76" ca="1" si="1341" xml:space="preserve"> MAX( MIN($L75, AZ$4) - MAX($J75, AZ$3), 0) *$Q76</f>
        <v>0</v>
      </c>
      <c r="BA76" s="299">
        <f t="shared" ref="BA76" ca="1" si="1342" xml:space="preserve"> MAX( MIN($L75, BA$4) - MAX($J75, BA$3), 0) *$Q76</f>
        <v>0</v>
      </c>
      <c r="BB76" s="299">
        <f t="shared" ref="BB76" ca="1" si="1343" xml:space="preserve"> MAX( MIN($L75, BB$4) - MAX($J75, BB$3), 0) *$Q76</f>
        <v>0</v>
      </c>
      <c r="BC76" s="299">
        <f t="shared" ref="BC76" ca="1" si="1344" xml:space="preserve"> MAX( MIN($L75, BC$4) - MAX($J75, BC$3), 0) *$Q76</f>
        <v>0</v>
      </c>
      <c r="BD76" s="299">
        <f t="shared" ref="BD76" ca="1" si="1345" xml:space="preserve"> MAX( MIN($L75, BD$4) - MAX($J75, BD$3), 0) *$Q76</f>
        <v>0</v>
      </c>
      <c r="BE76" s="299">
        <f t="shared" ref="BE76" ca="1" si="1346" xml:space="preserve"> MAX( MIN($L75, BE$4) - MAX($J75, BE$3), 0) *$Q76</f>
        <v>0</v>
      </c>
      <c r="BF76" s="299">
        <f t="shared" ref="BF76" ca="1" si="1347" xml:space="preserve"> MAX( MIN($L75, BF$4) - MAX($J75, BF$3), 0) *$Q76</f>
        <v>0</v>
      </c>
      <c r="BG76" s="299">
        <f t="shared" ref="BG76" ca="1" si="1348" xml:space="preserve"> MAX( MIN($L75, BG$4) - MAX($J75, BG$3), 0) *$Q76</f>
        <v>0</v>
      </c>
      <c r="BH76" s="299">
        <f t="shared" ref="BH76" ca="1" si="1349" xml:space="preserve"> MAX( MIN($L75, BH$4) - MAX($J75, BH$3), 0) *$Q76</f>
        <v>0</v>
      </c>
      <c r="BI76" s="299">
        <f t="shared" ref="BI76" ca="1" si="1350" xml:space="preserve"> MAX( MIN($L75, BI$4) - MAX($J75, BI$3), 0) *$Q76</f>
        <v>0</v>
      </c>
      <c r="BJ76" s="299">
        <f t="shared" ref="BJ76" ca="1" si="1351" xml:space="preserve"> MAX( MIN($L75, BJ$4) - MAX($J75, BJ$3), 0) *$Q76</f>
        <v>0</v>
      </c>
      <c r="BK76" s="299">
        <f t="shared" ref="BK76" ca="1" si="1352" xml:space="preserve"> MAX( MIN($L75, BK$4) - MAX($J75, BK$3), 0) *$Q76</f>
        <v>0</v>
      </c>
      <c r="BL76" s="299">
        <f t="shared" ref="BL76" ca="1" si="1353" xml:space="preserve"> MAX( MIN($L75, BL$4) - MAX($J75, BL$3), 0) *$Q76</f>
        <v>0</v>
      </c>
      <c r="BM76" s="299">
        <f t="shared" ref="BM76" ca="1" si="1354" xml:space="preserve"> MAX( MIN($L75, BM$4) - MAX($J75, BM$3), 0) *$Q76</f>
        <v>0</v>
      </c>
      <c r="BN76" s="299">
        <f t="shared" ref="BN76" ca="1" si="1355" xml:space="preserve"> MAX( MIN($L75, BN$4) - MAX($J75, BN$3), 0) *$Q76</f>
        <v>0</v>
      </c>
      <c r="BO76" s="299">
        <f t="shared" ref="BO76" ca="1" si="1356" xml:space="preserve"> MAX( MIN($L75, BO$4) - MAX($J75, BO$3), 0) *$Q76</f>
        <v>0</v>
      </c>
      <c r="BP76" s="299">
        <f t="shared" ref="BP76" ca="1" si="1357" xml:space="preserve"> MAX( MIN($L75, BP$4) - MAX($J75, BP$3), 0) *$Q76</f>
        <v>0</v>
      </c>
      <c r="BQ76" s="202"/>
    </row>
    <row r="77" spans="1:69">
      <c r="B77" s="202"/>
      <c r="C77" s="283"/>
      <c r="D77" s="209"/>
      <c r="E77" s="209"/>
      <c r="F77" s="291"/>
      <c r="G77" s="291"/>
      <c r="H77" s="299" t="str">
        <f ca="1">IFERROR(OFFSET('Impacts Database'!$A$1,'Impact Inputs'!B75-1,MATCH("Government/Non-Government",'Impacts Database'!$2:$2,0)-1),"-")</f>
        <v>-</v>
      </c>
      <c r="I77" s="288"/>
      <c r="J77" s="304"/>
      <c r="K77" s="304"/>
      <c r="L77" s="301"/>
      <c r="M77" s="302"/>
      <c r="N77" s="305"/>
      <c r="O77" s="299" t="s">
        <v>130</v>
      </c>
      <c r="P77" s="299">
        <f t="shared" ref="P77:P140" si="1358">P76-P75</f>
        <v>0</v>
      </c>
      <c r="Q77" s="299">
        <f t="shared" ref="Q77" ca="1" si="1359">IF(ISTEXT(F75),0,(F75*M75*N75*P77))</f>
        <v>0</v>
      </c>
      <c r="R77" s="310"/>
      <c r="S77" s="299">
        <f t="shared" ref="S77:BP77" ca="1" si="1360">S76-S75</f>
        <v>0</v>
      </c>
      <c r="T77" s="299">
        <f t="shared" ca="1" si="1360"/>
        <v>0</v>
      </c>
      <c r="U77" s="299">
        <f t="shared" ca="1" si="1360"/>
        <v>0</v>
      </c>
      <c r="V77" s="299">
        <f t="shared" ca="1" si="1360"/>
        <v>0</v>
      </c>
      <c r="W77" s="299">
        <f t="shared" ca="1" si="1360"/>
        <v>0</v>
      </c>
      <c r="X77" s="299">
        <f t="shared" ca="1" si="1360"/>
        <v>0</v>
      </c>
      <c r="Y77" s="299">
        <f t="shared" ca="1" si="1360"/>
        <v>0</v>
      </c>
      <c r="Z77" s="299">
        <f t="shared" ca="1" si="1360"/>
        <v>0</v>
      </c>
      <c r="AA77" s="299">
        <f t="shared" ca="1" si="1360"/>
        <v>0</v>
      </c>
      <c r="AB77" s="299">
        <f t="shared" ca="1" si="1360"/>
        <v>0</v>
      </c>
      <c r="AC77" s="299">
        <f t="shared" ca="1" si="1360"/>
        <v>0</v>
      </c>
      <c r="AD77" s="299">
        <f t="shared" ca="1" si="1360"/>
        <v>0</v>
      </c>
      <c r="AE77" s="299">
        <f t="shared" ca="1" si="1360"/>
        <v>0</v>
      </c>
      <c r="AF77" s="299">
        <f t="shared" ca="1" si="1360"/>
        <v>0</v>
      </c>
      <c r="AG77" s="299">
        <f t="shared" ca="1" si="1360"/>
        <v>0</v>
      </c>
      <c r="AH77" s="299">
        <f t="shared" ca="1" si="1360"/>
        <v>0</v>
      </c>
      <c r="AI77" s="299">
        <f t="shared" ca="1" si="1360"/>
        <v>0</v>
      </c>
      <c r="AJ77" s="299">
        <f t="shared" ca="1" si="1360"/>
        <v>0</v>
      </c>
      <c r="AK77" s="299">
        <f t="shared" ca="1" si="1360"/>
        <v>0</v>
      </c>
      <c r="AL77" s="299">
        <f t="shared" ca="1" si="1360"/>
        <v>0</v>
      </c>
      <c r="AM77" s="299">
        <f t="shared" ca="1" si="1360"/>
        <v>0</v>
      </c>
      <c r="AN77" s="299">
        <f t="shared" ca="1" si="1360"/>
        <v>0</v>
      </c>
      <c r="AO77" s="299">
        <f t="shared" ca="1" si="1360"/>
        <v>0</v>
      </c>
      <c r="AP77" s="299">
        <f t="shared" ca="1" si="1360"/>
        <v>0</v>
      </c>
      <c r="AQ77" s="299">
        <f t="shared" ca="1" si="1360"/>
        <v>0</v>
      </c>
      <c r="AR77" s="299">
        <f t="shared" ca="1" si="1360"/>
        <v>0</v>
      </c>
      <c r="AS77" s="299">
        <f t="shared" ca="1" si="1360"/>
        <v>0</v>
      </c>
      <c r="AT77" s="299">
        <f t="shared" ca="1" si="1360"/>
        <v>0</v>
      </c>
      <c r="AU77" s="299">
        <f t="shared" ca="1" si="1360"/>
        <v>0</v>
      </c>
      <c r="AV77" s="299">
        <f t="shared" ca="1" si="1360"/>
        <v>0</v>
      </c>
      <c r="AW77" s="299">
        <f t="shared" ca="1" si="1360"/>
        <v>0</v>
      </c>
      <c r="AX77" s="299">
        <f t="shared" ca="1" si="1360"/>
        <v>0</v>
      </c>
      <c r="AY77" s="299">
        <f t="shared" ca="1" si="1360"/>
        <v>0</v>
      </c>
      <c r="AZ77" s="299">
        <f t="shared" ca="1" si="1360"/>
        <v>0</v>
      </c>
      <c r="BA77" s="299">
        <f t="shared" ca="1" si="1360"/>
        <v>0</v>
      </c>
      <c r="BB77" s="299">
        <f t="shared" ca="1" si="1360"/>
        <v>0</v>
      </c>
      <c r="BC77" s="299">
        <f t="shared" ca="1" si="1360"/>
        <v>0</v>
      </c>
      <c r="BD77" s="299">
        <f t="shared" ca="1" si="1360"/>
        <v>0</v>
      </c>
      <c r="BE77" s="299">
        <f t="shared" ca="1" si="1360"/>
        <v>0</v>
      </c>
      <c r="BF77" s="299">
        <f t="shared" ca="1" si="1360"/>
        <v>0</v>
      </c>
      <c r="BG77" s="299">
        <f t="shared" ca="1" si="1360"/>
        <v>0</v>
      </c>
      <c r="BH77" s="299">
        <f t="shared" ca="1" si="1360"/>
        <v>0</v>
      </c>
      <c r="BI77" s="299">
        <f t="shared" ca="1" si="1360"/>
        <v>0</v>
      </c>
      <c r="BJ77" s="299">
        <f t="shared" ca="1" si="1360"/>
        <v>0</v>
      </c>
      <c r="BK77" s="299">
        <f t="shared" ca="1" si="1360"/>
        <v>0</v>
      </c>
      <c r="BL77" s="299">
        <f t="shared" ca="1" si="1360"/>
        <v>0</v>
      </c>
      <c r="BM77" s="299">
        <f t="shared" ca="1" si="1360"/>
        <v>0</v>
      </c>
      <c r="BN77" s="299">
        <f t="shared" ca="1" si="1360"/>
        <v>0</v>
      </c>
      <c r="BO77" s="299">
        <f t="shared" ca="1" si="1360"/>
        <v>0</v>
      </c>
      <c r="BP77" s="299">
        <f t="shared" ca="1" si="1360"/>
        <v>0</v>
      </c>
      <c r="BQ77" s="202"/>
    </row>
    <row r="78" spans="1:69" ht="15">
      <c r="A78" s="280" t="s">
        <v>419</v>
      </c>
      <c r="B78" s="236"/>
      <c r="C78" s="298" t="str">
        <f ca="1">IFERROR(OFFSET('Impacts Database'!$A$1,'Impact Inputs'!B78-1,MATCH("Description",'Impacts Database'!$2:$2,0)-1),"-")</f>
        <v>-</v>
      </c>
      <c r="D78" s="299" t="str">
        <f ca="1">IFERROR(OFFSET('Impacts Database'!$A$1,'Impact Inputs'!B78-1,MATCH("Outcome Area",'Impacts Database'!$2:$2,0)-1),"-")</f>
        <v>-</v>
      </c>
      <c r="E78" s="299" t="str">
        <f ca="1">IFERROR(OFFSET('Impacts Database'!$A$1,'Impact Inputs'!B78-1,MATCH("Sector",'Impacts Database'!$2:$2,0)-1),"-")</f>
        <v>-</v>
      </c>
      <c r="F78" s="299" t="str">
        <f ca="1">IFERROR(OFFSET('Impacts Database'!$A$1,'Impact Inputs'!B78-1,MATCH("Value adjusted to "&amp;'Primary Inputs'!$C$16,'Impacts Database'!$2:$2,0)-1),"-")</f>
        <v>-</v>
      </c>
      <c r="G78" s="299" t="str">
        <f ca="1">IFERROR(OFFSET('Impacts Database'!$A$1,'Impact Inputs'!B78-1,MATCH("Unit",'Impacts Database'!$2:$2,0)-1),"-")</f>
        <v>-</v>
      </c>
      <c r="H78" s="299" t="str">
        <f ca="1">IFERROR(OFFSET('Impacts Database'!$A$1,'Impact Inputs'!B78-1,MATCH("Government/Non-Government",'Impacts Database'!$2:$2,0)-1),"-")</f>
        <v>-</v>
      </c>
      <c r="I78" s="237" t="s">
        <v>730</v>
      </c>
      <c r="J78" s="215"/>
      <c r="K78" s="101"/>
      <c r="L78" s="311">
        <f t="shared" ref="L78" si="1361" xml:space="preserve"> J78 + K78</f>
        <v>0</v>
      </c>
      <c r="M78" s="238">
        <v>1</v>
      </c>
      <c r="N78" s="238">
        <v>1</v>
      </c>
      <c r="O78" s="299" t="s">
        <v>128</v>
      </c>
      <c r="P78" s="6"/>
      <c r="Q78" s="299">
        <f t="shared" ref="Q78" ca="1" si="1362">IF(ISTEXT(F78),0,(F78*M78*N78*P78))</f>
        <v>0</v>
      </c>
      <c r="R78" s="310"/>
      <c r="S78" s="299">
        <f t="shared" ca="1" si="1016"/>
        <v>0</v>
      </c>
      <c r="T78" s="299">
        <f t="shared" ca="1" si="1016"/>
        <v>0</v>
      </c>
      <c r="U78" s="299">
        <f t="shared" ca="1" si="1016"/>
        <v>0</v>
      </c>
      <c r="V78" s="299">
        <f t="shared" ca="1" si="1016"/>
        <v>0</v>
      </c>
      <c r="W78" s="299">
        <f t="shared" ca="1" si="1016"/>
        <v>0</v>
      </c>
      <c r="X78" s="299">
        <f t="shared" ca="1" si="1016"/>
        <v>0</v>
      </c>
      <c r="Y78" s="299">
        <f t="shared" ca="1" si="1016"/>
        <v>0</v>
      </c>
      <c r="Z78" s="299">
        <f t="shared" ca="1" si="1016"/>
        <v>0</v>
      </c>
      <c r="AA78" s="299">
        <f t="shared" ca="1" si="1016"/>
        <v>0</v>
      </c>
      <c r="AB78" s="299">
        <f t="shared" ca="1" si="1016"/>
        <v>0</v>
      </c>
      <c r="AC78" s="299">
        <f t="shared" ca="1" si="1016"/>
        <v>0</v>
      </c>
      <c r="AD78" s="299">
        <f t="shared" ca="1" si="1016"/>
        <v>0</v>
      </c>
      <c r="AE78" s="299">
        <f t="shared" ca="1" si="1016"/>
        <v>0</v>
      </c>
      <c r="AF78" s="299">
        <f t="shared" ca="1" si="1016"/>
        <v>0</v>
      </c>
      <c r="AG78" s="299">
        <f t="shared" ca="1" si="1016"/>
        <v>0</v>
      </c>
      <c r="AH78" s="299">
        <f t="shared" ca="1" si="1016"/>
        <v>0</v>
      </c>
      <c r="AI78" s="299">
        <f t="shared" ca="1" si="1017"/>
        <v>0</v>
      </c>
      <c r="AJ78" s="299">
        <f t="shared" ca="1" si="1017"/>
        <v>0</v>
      </c>
      <c r="AK78" s="299">
        <f t="shared" ca="1" si="1017"/>
        <v>0</v>
      </c>
      <c r="AL78" s="299">
        <f t="shared" ca="1" si="1017"/>
        <v>0</v>
      </c>
      <c r="AM78" s="299">
        <f t="shared" ca="1" si="1017"/>
        <v>0</v>
      </c>
      <c r="AN78" s="299">
        <f t="shared" ca="1" si="1017"/>
        <v>0</v>
      </c>
      <c r="AO78" s="299">
        <f t="shared" ca="1" si="1017"/>
        <v>0</v>
      </c>
      <c r="AP78" s="299">
        <f t="shared" ca="1" si="1017"/>
        <v>0</v>
      </c>
      <c r="AQ78" s="299">
        <f t="shared" ca="1" si="1017"/>
        <v>0</v>
      </c>
      <c r="AR78" s="299">
        <f t="shared" ca="1" si="1017"/>
        <v>0</v>
      </c>
      <c r="AS78" s="299">
        <f t="shared" ca="1" si="1017"/>
        <v>0</v>
      </c>
      <c r="AT78" s="299">
        <f t="shared" ca="1" si="1017"/>
        <v>0</v>
      </c>
      <c r="AU78" s="299">
        <f t="shared" ca="1" si="1017"/>
        <v>0</v>
      </c>
      <c r="AV78" s="299">
        <f t="shared" ca="1" si="1017"/>
        <v>0</v>
      </c>
      <c r="AW78" s="299">
        <f t="shared" ca="1" si="1017"/>
        <v>0</v>
      </c>
      <c r="AX78" s="299">
        <f t="shared" ca="1" si="1017"/>
        <v>0</v>
      </c>
      <c r="AY78" s="299">
        <f t="shared" ca="1" si="1018"/>
        <v>0</v>
      </c>
      <c r="AZ78" s="299">
        <f t="shared" ca="1" si="1018"/>
        <v>0</v>
      </c>
      <c r="BA78" s="299">
        <f t="shared" ca="1" si="1018"/>
        <v>0</v>
      </c>
      <c r="BB78" s="299">
        <f t="shared" ca="1" si="1018"/>
        <v>0</v>
      </c>
      <c r="BC78" s="299">
        <f t="shared" ca="1" si="1018"/>
        <v>0</v>
      </c>
      <c r="BD78" s="299">
        <f t="shared" ca="1" si="1018"/>
        <v>0</v>
      </c>
      <c r="BE78" s="299">
        <f t="shared" ca="1" si="1018"/>
        <v>0</v>
      </c>
      <c r="BF78" s="299">
        <f t="shared" ca="1" si="1018"/>
        <v>0</v>
      </c>
      <c r="BG78" s="299">
        <f t="shared" ca="1" si="1018"/>
        <v>0</v>
      </c>
      <c r="BH78" s="299">
        <f t="shared" ca="1" si="1018"/>
        <v>0</v>
      </c>
      <c r="BI78" s="299">
        <f t="shared" ca="1" si="1018"/>
        <v>0</v>
      </c>
      <c r="BJ78" s="299">
        <f t="shared" ca="1" si="1018"/>
        <v>0</v>
      </c>
      <c r="BK78" s="299">
        <f t="shared" ca="1" si="1018"/>
        <v>0</v>
      </c>
      <c r="BL78" s="299">
        <f t="shared" ca="1" si="1018"/>
        <v>0</v>
      </c>
      <c r="BM78" s="299">
        <f t="shared" ca="1" si="1018"/>
        <v>0</v>
      </c>
      <c r="BN78" s="299">
        <f t="shared" ca="1" si="1018"/>
        <v>0</v>
      </c>
      <c r="BO78" s="299">
        <f t="shared" ca="1" si="1019"/>
        <v>0</v>
      </c>
      <c r="BP78" s="299">
        <f t="shared" ca="1" si="1019"/>
        <v>0</v>
      </c>
      <c r="BQ78" s="202"/>
    </row>
    <row r="79" spans="1:69">
      <c r="A79" s="281" t="str">
        <f t="shared" ref="A79" si="1363">IF(OR(AND(K78=0,NOT(ISBLANK(K78))),M78=0,N78=0,AND(P78=P79,NOT(ISBLANK(P78)),NOT(ISBLANK(P79)))),"ERROR","OK")</f>
        <v>OK</v>
      </c>
      <c r="B79" s="202"/>
      <c r="C79" s="284" t="str">
        <f t="shared" ref="C79" ca="1" si="1364">IF(SUMSQ($S80:$BP80)&gt;0,"INCLUDED","EXCLUDED")</f>
        <v>EXCLUDED</v>
      </c>
      <c r="D79" s="209"/>
      <c r="E79" s="209"/>
      <c r="F79" s="291"/>
      <c r="G79" s="291"/>
      <c r="H79" s="299" t="str">
        <f ca="1">IFERROR(OFFSET('Impacts Database'!$A$1,'Impact Inputs'!B78-1,MATCH("Government/Non-Government",'Impacts Database'!$2:$2,0)-1),"-")</f>
        <v>-</v>
      </c>
      <c r="I79" s="288"/>
      <c r="J79" s="300"/>
      <c r="K79" s="300"/>
      <c r="L79" s="301"/>
      <c r="M79" s="302"/>
      <c r="N79" s="303"/>
      <c r="O79" s="299" t="s">
        <v>129</v>
      </c>
      <c r="P79" s="6"/>
      <c r="Q79" s="299">
        <f t="shared" ref="Q79" ca="1" si="1365">IF(ISTEXT(F78),0,(F78*M78*N78*P79))</f>
        <v>0</v>
      </c>
      <c r="R79" s="310"/>
      <c r="S79" s="299">
        <f t="shared" ref="S79" ca="1" si="1366" xml:space="preserve"> MAX( MIN($L78, S$4) - MAX($J78, S$3), 0) *$Q79</f>
        <v>0</v>
      </c>
      <c r="T79" s="299">
        <f t="shared" ref="T79" ca="1" si="1367" xml:space="preserve"> MAX( MIN($L78, T$4) - MAX($J78, T$3), 0) *$Q79</f>
        <v>0</v>
      </c>
      <c r="U79" s="299">
        <f t="shared" ref="U79" ca="1" si="1368" xml:space="preserve"> MAX( MIN($L78, U$4) - MAX($J78, U$3), 0) *$Q79</f>
        <v>0</v>
      </c>
      <c r="V79" s="299">
        <f t="shared" ref="V79" ca="1" si="1369" xml:space="preserve"> MAX( MIN($L78, V$4) - MAX($J78, V$3), 0) *$Q79</f>
        <v>0</v>
      </c>
      <c r="W79" s="299">
        <f t="shared" ref="W79" ca="1" si="1370" xml:space="preserve"> MAX( MIN($L78, W$4) - MAX($J78, W$3), 0) *$Q79</f>
        <v>0</v>
      </c>
      <c r="X79" s="299">
        <f t="shared" ref="X79" ca="1" si="1371" xml:space="preserve"> MAX( MIN($L78, X$4) - MAX($J78, X$3), 0) *$Q79</f>
        <v>0</v>
      </c>
      <c r="Y79" s="299">
        <f t="shared" ref="Y79" ca="1" si="1372" xml:space="preserve"> MAX( MIN($L78, Y$4) - MAX($J78, Y$3), 0) *$Q79</f>
        <v>0</v>
      </c>
      <c r="Z79" s="299">
        <f t="shared" ref="Z79" ca="1" si="1373" xml:space="preserve"> MAX( MIN($L78, Z$4) - MAX($J78, Z$3), 0) *$Q79</f>
        <v>0</v>
      </c>
      <c r="AA79" s="299">
        <f t="shared" ref="AA79" ca="1" si="1374" xml:space="preserve"> MAX( MIN($L78, AA$4) - MAX($J78, AA$3), 0) *$Q79</f>
        <v>0</v>
      </c>
      <c r="AB79" s="299">
        <f t="shared" ref="AB79" ca="1" si="1375" xml:space="preserve"> MAX( MIN($L78, AB$4) - MAX($J78, AB$3), 0) *$Q79</f>
        <v>0</v>
      </c>
      <c r="AC79" s="299">
        <f t="shared" ref="AC79" ca="1" si="1376" xml:space="preserve"> MAX( MIN($L78, AC$4) - MAX($J78, AC$3), 0) *$Q79</f>
        <v>0</v>
      </c>
      <c r="AD79" s="299">
        <f t="shared" ref="AD79" ca="1" si="1377" xml:space="preserve"> MAX( MIN($L78, AD$4) - MAX($J78, AD$3), 0) *$Q79</f>
        <v>0</v>
      </c>
      <c r="AE79" s="299">
        <f t="shared" ref="AE79" ca="1" si="1378" xml:space="preserve"> MAX( MIN($L78, AE$4) - MAX($J78, AE$3), 0) *$Q79</f>
        <v>0</v>
      </c>
      <c r="AF79" s="299">
        <f t="shared" ref="AF79" ca="1" si="1379" xml:space="preserve"> MAX( MIN($L78, AF$4) - MAX($J78, AF$3), 0) *$Q79</f>
        <v>0</v>
      </c>
      <c r="AG79" s="299">
        <f t="shared" ref="AG79" ca="1" si="1380" xml:space="preserve"> MAX( MIN($L78, AG$4) - MAX($J78, AG$3), 0) *$Q79</f>
        <v>0</v>
      </c>
      <c r="AH79" s="299">
        <f t="shared" ref="AH79" ca="1" si="1381" xml:space="preserve"> MAX( MIN($L78, AH$4) - MAX($J78, AH$3), 0) *$Q79</f>
        <v>0</v>
      </c>
      <c r="AI79" s="299">
        <f t="shared" ref="AI79" ca="1" si="1382" xml:space="preserve"> MAX( MIN($L78, AI$4) - MAX($J78, AI$3), 0) *$Q79</f>
        <v>0</v>
      </c>
      <c r="AJ79" s="299">
        <f t="shared" ref="AJ79" ca="1" si="1383" xml:space="preserve"> MAX( MIN($L78, AJ$4) - MAX($J78, AJ$3), 0) *$Q79</f>
        <v>0</v>
      </c>
      <c r="AK79" s="299">
        <f t="shared" ref="AK79" ca="1" si="1384" xml:space="preserve"> MAX( MIN($L78, AK$4) - MAX($J78, AK$3), 0) *$Q79</f>
        <v>0</v>
      </c>
      <c r="AL79" s="299">
        <f t="shared" ref="AL79" ca="1" si="1385" xml:space="preserve"> MAX( MIN($L78, AL$4) - MAX($J78, AL$3), 0) *$Q79</f>
        <v>0</v>
      </c>
      <c r="AM79" s="299">
        <f t="shared" ref="AM79" ca="1" si="1386" xml:space="preserve"> MAX( MIN($L78, AM$4) - MAX($J78, AM$3), 0) *$Q79</f>
        <v>0</v>
      </c>
      <c r="AN79" s="299">
        <f t="shared" ref="AN79" ca="1" si="1387" xml:space="preserve"> MAX( MIN($L78, AN$4) - MAX($J78, AN$3), 0) *$Q79</f>
        <v>0</v>
      </c>
      <c r="AO79" s="299">
        <f t="shared" ref="AO79" ca="1" si="1388" xml:space="preserve"> MAX( MIN($L78, AO$4) - MAX($J78, AO$3), 0) *$Q79</f>
        <v>0</v>
      </c>
      <c r="AP79" s="299">
        <f t="shared" ref="AP79" ca="1" si="1389" xml:space="preserve"> MAX( MIN($L78, AP$4) - MAX($J78, AP$3), 0) *$Q79</f>
        <v>0</v>
      </c>
      <c r="AQ79" s="299">
        <f t="shared" ref="AQ79" ca="1" si="1390" xml:space="preserve"> MAX( MIN($L78, AQ$4) - MAX($J78, AQ$3), 0) *$Q79</f>
        <v>0</v>
      </c>
      <c r="AR79" s="299">
        <f t="shared" ref="AR79" ca="1" si="1391" xml:space="preserve"> MAX( MIN($L78, AR$4) - MAX($J78, AR$3), 0) *$Q79</f>
        <v>0</v>
      </c>
      <c r="AS79" s="299">
        <f t="shared" ref="AS79" ca="1" si="1392" xml:space="preserve"> MAX( MIN($L78, AS$4) - MAX($J78, AS$3), 0) *$Q79</f>
        <v>0</v>
      </c>
      <c r="AT79" s="299">
        <f t="shared" ref="AT79" ca="1" si="1393" xml:space="preserve"> MAX( MIN($L78, AT$4) - MAX($J78, AT$3), 0) *$Q79</f>
        <v>0</v>
      </c>
      <c r="AU79" s="299">
        <f t="shared" ref="AU79" ca="1" si="1394" xml:space="preserve"> MAX( MIN($L78, AU$4) - MAX($J78, AU$3), 0) *$Q79</f>
        <v>0</v>
      </c>
      <c r="AV79" s="299">
        <f t="shared" ref="AV79" ca="1" si="1395" xml:space="preserve"> MAX( MIN($L78, AV$4) - MAX($J78, AV$3), 0) *$Q79</f>
        <v>0</v>
      </c>
      <c r="AW79" s="299">
        <f t="shared" ref="AW79" ca="1" si="1396" xml:space="preserve"> MAX( MIN($L78, AW$4) - MAX($J78, AW$3), 0) *$Q79</f>
        <v>0</v>
      </c>
      <c r="AX79" s="299">
        <f t="shared" ref="AX79" ca="1" si="1397" xml:space="preserve"> MAX( MIN($L78, AX$4) - MAX($J78, AX$3), 0) *$Q79</f>
        <v>0</v>
      </c>
      <c r="AY79" s="299">
        <f t="shared" ref="AY79" ca="1" si="1398" xml:space="preserve"> MAX( MIN($L78, AY$4) - MAX($J78, AY$3), 0) *$Q79</f>
        <v>0</v>
      </c>
      <c r="AZ79" s="299">
        <f t="shared" ref="AZ79" ca="1" si="1399" xml:space="preserve"> MAX( MIN($L78, AZ$4) - MAX($J78, AZ$3), 0) *$Q79</f>
        <v>0</v>
      </c>
      <c r="BA79" s="299">
        <f t="shared" ref="BA79" ca="1" si="1400" xml:space="preserve"> MAX( MIN($L78, BA$4) - MAX($J78, BA$3), 0) *$Q79</f>
        <v>0</v>
      </c>
      <c r="BB79" s="299">
        <f t="shared" ref="BB79" ca="1" si="1401" xml:space="preserve"> MAX( MIN($L78, BB$4) - MAX($J78, BB$3), 0) *$Q79</f>
        <v>0</v>
      </c>
      <c r="BC79" s="299">
        <f t="shared" ref="BC79" ca="1" si="1402" xml:space="preserve"> MAX( MIN($L78, BC$4) - MAX($J78, BC$3), 0) *$Q79</f>
        <v>0</v>
      </c>
      <c r="BD79" s="299">
        <f t="shared" ref="BD79" ca="1" si="1403" xml:space="preserve"> MAX( MIN($L78, BD$4) - MAX($J78, BD$3), 0) *$Q79</f>
        <v>0</v>
      </c>
      <c r="BE79" s="299">
        <f t="shared" ref="BE79" ca="1" si="1404" xml:space="preserve"> MAX( MIN($L78, BE$4) - MAX($J78, BE$3), 0) *$Q79</f>
        <v>0</v>
      </c>
      <c r="BF79" s="299">
        <f t="shared" ref="BF79" ca="1" si="1405" xml:space="preserve"> MAX( MIN($L78, BF$4) - MAX($J78, BF$3), 0) *$Q79</f>
        <v>0</v>
      </c>
      <c r="BG79" s="299">
        <f t="shared" ref="BG79" ca="1" si="1406" xml:space="preserve"> MAX( MIN($L78, BG$4) - MAX($J78, BG$3), 0) *$Q79</f>
        <v>0</v>
      </c>
      <c r="BH79" s="299">
        <f t="shared" ref="BH79" ca="1" si="1407" xml:space="preserve"> MAX( MIN($L78, BH$4) - MAX($J78, BH$3), 0) *$Q79</f>
        <v>0</v>
      </c>
      <c r="BI79" s="299">
        <f t="shared" ref="BI79" ca="1" si="1408" xml:space="preserve"> MAX( MIN($L78, BI$4) - MAX($J78, BI$3), 0) *$Q79</f>
        <v>0</v>
      </c>
      <c r="BJ79" s="299">
        <f t="shared" ref="BJ79" ca="1" si="1409" xml:space="preserve"> MAX( MIN($L78, BJ$4) - MAX($J78, BJ$3), 0) *$Q79</f>
        <v>0</v>
      </c>
      <c r="BK79" s="299">
        <f t="shared" ref="BK79" ca="1" si="1410" xml:space="preserve"> MAX( MIN($L78, BK$4) - MAX($J78, BK$3), 0) *$Q79</f>
        <v>0</v>
      </c>
      <c r="BL79" s="299">
        <f t="shared" ref="BL79" ca="1" si="1411" xml:space="preserve"> MAX( MIN($L78, BL$4) - MAX($J78, BL$3), 0) *$Q79</f>
        <v>0</v>
      </c>
      <c r="BM79" s="299">
        <f t="shared" ref="BM79" ca="1" si="1412" xml:space="preserve"> MAX( MIN($L78, BM$4) - MAX($J78, BM$3), 0) *$Q79</f>
        <v>0</v>
      </c>
      <c r="BN79" s="299">
        <f t="shared" ref="BN79" ca="1" si="1413" xml:space="preserve"> MAX( MIN($L78, BN$4) - MAX($J78, BN$3), 0) *$Q79</f>
        <v>0</v>
      </c>
      <c r="BO79" s="299">
        <f t="shared" ref="BO79" ca="1" si="1414" xml:space="preserve"> MAX( MIN($L78, BO$4) - MAX($J78, BO$3), 0) *$Q79</f>
        <v>0</v>
      </c>
      <c r="BP79" s="299">
        <f t="shared" ref="BP79" ca="1" si="1415" xml:space="preserve"> MAX( MIN($L78, BP$4) - MAX($J78, BP$3), 0) *$Q79</f>
        <v>0</v>
      </c>
      <c r="BQ79" s="202"/>
    </row>
    <row r="80" spans="1:69">
      <c r="B80" s="202"/>
      <c r="C80" s="283"/>
      <c r="D80" s="209"/>
      <c r="E80" s="209"/>
      <c r="F80" s="291"/>
      <c r="G80" s="291"/>
      <c r="H80" s="299" t="str">
        <f ca="1">IFERROR(OFFSET('Impacts Database'!$A$1,'Impact Inputs'!B78-1,MATCH("Government/Non-Government",'Impacts Database'!$2:$2,0)-1),"-")</f>
        <v>-</v>
      </c>
      <c r="I80" s="288"/>
      <c r="J80" s="304"/>
      <c r="K80" s="304"/>
      <c r="L80" s="301"/>
      <c r="M80" s="302"/>
      <c r="N80" s="305"/>
      <c r="O80" s="299" t="s">
        <v>130</v>
      </c>
      <c r="P80" s="299">
        <f t="shared" si="1358"/>
        <v>0</v>
      </c>
      <c r="Q80" s="299">
        <f t="shared" ref="Q80" ca="1" si="1416">IF(ISTEXT(F78),0,(F78*M78*N78*P80))</f>
        <v>0</v>
      </c>
      <c r="R80" s="310"/>
      <c r="S80" s="299">
        <f t="shared" ref="S80:BP80" ca="1" si="1417">S79-S78</f>
        <v>0</v>
      </c>
      <c r="T80" s="299">
        <f t="shared" ca="1" si="1417"/>
        <v>0</v>
      </c>
      <c r="U80" s="299">
        <f t="shared" ca="1" si="1417"/>
        <v>0</v>
      </c>
      <c r="V80" s="299">
        <f t="shared" ca="1" si="1417"/>
        <v>0</v>
      </c>
      <c r="W80" s="299">
        <f t="shared" ca="1" si="1417"/>
        <v>0</v>
      </c>
      <c r="X80" s="299">
        <f t="shared" ca="1" si="1417"/>
        <v>0</v>
      </c>
      <c r="Y80" s="299">
        <f t="shared" ca="1" si="1417"/>
        <v>0</v>
      </c>
      <c r="Z80" s="299">
        <f t="shared" ca="1" si="1417"/>
        <v>0</v>
      </c>
      <c r="AA80" s="299">
        <f t="shared" ca="1" si="1417"/>
        <v>0</v>
      </c>
      <c r="AB80" s="299">
        <f t="shared" ca="1" si="1417"/>
        <v>0</v>
      </c>
      <c r="AC80" s="299">
        <f t="shared" ca="1" si="1417"/>
        <v>0</v>
      </c>
      <c r="AD80" s="299">
        <f t="shared" ca="1" si="1417"/>
        <v>0</v>
      </c>
      <c r="AE80" s="299">
        <f t="shared" ca="1" si="1417"/>
        <v>0</v>
      </c>
      <c r="AF80" s="299">
        <f t="shared" ca="1" si="1417"/>
        <v>0</v>
      </c>
      <c r="AG80" s="299">
        <f t="shared" ca="1" si="1417"/>
        <v>0</v>
      </c>
      <c r="AH80" s="299">
        <f t="shared" ca="1" si="1417"/>
        <v>0</v>
      </c>
      <c r="AI80" s="299">
        <f t="shared" ca="1" si="1417"/>
        <v>0</v>
      </c>
      <c r="AJ80" s="299">
        <f t="shared" ca="1" si="1417"/>
        <v>0</v>
      </c>
      <c r="AK80" s="299">
        <f t="shared" ca="1" si="1417"/>
        <v>0</v>
      </c>
      <c r="AL80" s="299">
        <f t="shared" ca="1" si="1417"/>
        <v>0</v>
      </c>
      <c r="AM80" s="299">
        <f t="shared" ca="1" si="1417"/>
        <v>0</v>
      </c>
      <c r="AN80" s="299">
        <f t="shared" ca="1" si="1417"/>
        <v>0</v>
      </c>
      <c r="AO80" s="299">
        <f t="shared" ca="1" si="1417"/>
        <v>0</v>
      </c>
      <c r="AP80" s="299">
        <f t="shared" ca="1" si="1417"/>
        <v>0</v>
      </c>
      <c r="AQ80" s="299">
        <f t="shared" ca="1" si="1417"/>
        <v>0</v>
      </c>
      <c r="AR80" s="299">
        <f t="shared" ca="1" si="1417"/>
        <v>0</v>
      </c>
      <c r="AS80" s="299">
        <f t="shared" ca="1" si="1417"/>
        <v>0</v>
      </c>
      <c r="AT80" s="299">
        <f t="shared" ca="1" si="1417"/>
        <v>0</v>
      </c>
      <c r="AU80" s="299">
        <f t="shared" ca="1" si="1417"/>
        <v>0</v>
      </c>
      <c r="AV80" s="299">
        <f t="shared" ca="1" si="1417"/>
        <v>0</v>
      </c>
      <c r="AW80" s="299">
        <f t="shared" ca="1" si="1417"/>
        <v>0</v>
      </c>
      <c r="AX80" s="299">
        <f t="shared" ca="1" si="1417"/>
        <v>0</v>
      </c>
      <c r="AY80" s="299">
        <f t="shared" ca="1" si="1417"/>
        <v>0</v>
      </c>
      <c r="AZ80" s="299">
        <f t="shared" ca="1" si="1417"/>
        <v>0</v>
      </c>
      <c r="BA80" s="299">
        <f t="shared" ca="1" si="1417"/>
        <v>0</v>
      </c>
      <c r="BB80" s="299">
        <f t="shared" ca="1" si="1417"/>
        <v>0</v>
      </c>
      <c r="BC80" s="299">
        <f t="shared" ca="1" si="1417"/>
        <v>0</v>
      </c>
      <c r="BD80" s="299">
        <f t="shared" ca="1" si="1417"/>
        <v>0</v>
      </c>
      <c r="BE80" s="299">
        <f t="shared" ca="1" si="1417"/>
        <v>0</v>
      </c>
      <c r="BF80" s="299">
        <f t="shared" ca="1" si="1417"/>
        <v>0</v>
      </c>
      <c r="BG80" s="299">
        <f t="shared" ca="1" si="1417"/>
        <v>0</v>
      </c>
      <c r="BH80" s="299">
        <f t="shared" ca="1" si="1417"/>
        <v>0</v>
      </c>
      <c r="BI80" s="299">
        <f t="shared" ca="1" si="1417"/>
        <v>0</v>
      </c>
      <c r="BJ80" s="299">
        <f t="shared" ca="1" si="1417"/>
        <v>0</v>
      </c>
      <c r="BK80" s="299">
        <f t="shared" ca="1" si="1417"/>
        <v>0</v>
      </c>
      <c r="BL80" s="299">
        <f t="shared" ca="1" si="1417"/>
        <v>0</v>
      </c>
      <c r="BM80" s="299">
        <f t="shared" ca="1" si="1417"/>
        <v>0</v>
      </c>
      <c r="BN80" s="299">
        <f t="shared" ca="1" si="1417"/>
        <v>0</v>
      </c>
      <c r="BO80" s="299">
        <f t="shared" ca="1" si="1417"/>
        <v>0</v>
      </c>
      <c r="BP80" s="299">
        <f t="shared" ca="1" si="1417"/>
        <v>0</v>
      </c>
      <c r="BQ80" s="202"/>
    </row>
    <row r="81" spans="1:69" ht="15">
      <c r="A81" s="280" t="s">
        <v>420</v>
      </c>
      <c r="B81" s="236"/>
      <c r="C81" s="298" t="str">
        <f ca="1">IFERROR(OFFSET('Impacts Database'!$A$1,'Impact Inputs'!B81-1,MATCH("Description",'Impacts Database'!$2:$2,0)-1),"-")</f>
        <v>-</v>
      </c>
      <c r="D81" s="299" t="str">
        <f ca="1">IFERROR(OFFSET('Impacts Database'!$A$1,'Impact Inputs'!B81-1,MATCH("Outcome Area",'Impacts Database'!$2:$2,0)-1),"-")</f>
        <v>-</v>
      </c>
      <c r="E81" s="299" t="str">
        <f ca="1">IFERROR(OFFSET('Impacts Database'!$A$1,'Impact Inputs'!B81-1,MATCH("Sector",'Impacts Database'!$2:$2,0)-1),"-")</f>
        <v>-</v>
      </c>
      <c r="F81" s="299" t="str">
        <f ca="1">IFERROR(OFFSET('Impacts Database'!$A$1,'Impact Inputs'!B81-1,MATCH("Value adjusted to "&amp;'Primary Inputs'!$C$16,'Impacts Database'!$2:$2,0)-1),"-")</f>
        <v>-</v>
      </c>
      <c r="G81" s="299" t="str">
        <f ca="1">IFERROR(OFFSET('Impacts Database'!$A$1,'Impact Inputs'!B81-1,MATCH("Unit",'Impacts Database'!$2:$2,0)-1),"-")</f>
        <v>-</v>
      </c>
      <c r="H81" s="299" t="str">
        <f ca="1">IFERROR(OFFSET('Impacts Database'!$A$1,'Impact Inputs'!B81-1,MATCH("Government/Non-Government",'Impacts Database'!$2:$2,0)-1),"-")</f>
        <v>-</v>
      </c>
      <c r="I81" s="237" t="s">
        <v>730</v>
      </c>
      <c r="J81" s="215"/>
      <c r="K81" s="101"/>
      <c r="L81" s="311">
        <f t="shared" ref="L81" si="1418" xml:space="preserve"> J81 + K81</f>
        <v>0</v>
      </c>
      <c r="M81" s="238">
        <v>1</v>
      </c>
      <c r="N81" s="238">
        <v>1</v>
      </c>
      <c r="O81" s="299" t="s">
        <v>128</v>
      </c>
      <c r="P81" s="6"/>
      <c r="Q81" s="299">
        <f t="shared" ref="Q81" ca="1" si="1419">IF(ISTEXT(F81),0,(F81*M81*N81*P81))</f>
        <v>0</v>
      </c>
      <c r="R81" s="310"/>
      <c r="S81" s="299">
        <f t="shared" ca="1" si="1016"/>
        <v>0</v>
      </c>
      <c r="T81" s="299">
        <f t="shared" ca="1" si="1016"/>
        <v>0</v>
      </c>
      <c r="U81" s="299">
        <f t="shared" ca="1" si="1016"/>
        <v>0</v>
      </c>
      <c r="V81" s="299">
        <f t="shared" ca="1" si="1016"/>
        <v>0</v>
      </c>
      <c r="W81" s="299">
        <f t="shared" ca="1" si="1016"/>
        <v>0</v>
      </c>
      <c r="X81" s="299">
        <f t="shared" ca="1" si="1016"/>
        <v>0</v>
      </c>
      <c r="Y81" s="299">
        <f t="shared" ca="1" si="1016"/>
        <v>0</v>
      </c>
      <c r="Z81" s="299">
        <f t="shared" ca="1" si="1016"/>
        <v>0</v>
      </c>
      <c r="AA81" s="299">
        <f t="shared" ca="1" si="1016"/>
        <v>0</v>
      </c>
      <c r="AB81" s="299">
        <f t="shared" ca="1" si="1016"/>
        <v>0</v>
      </c>
      <c r="AC81" s="299">
        <f t="shared" ca="1" si="1016"/>
        <v>0</v>
      </c>
      <c r="AD81" s="299">
        <f t="shared" ca="1" si="1016"/>
        <v>0</v>
      </c>
      <c r="AE81" s="299">
        <f t="shared" ca="1" si="1016"/>
        <v>0</v>
      </c>
      <c r="AF81" s="299">
        <f t="shared" ca="1" si="1016"/>
        <v>0</v>
      </c>
      <c r="AG81" s="299">
        <f t="shared" ca="1" si="1016"/>
        <v>0</v>
      </c>
      <c r="AH81" s="299">
        <f t="shared" ca="1" si="1016"/>
        <v>0</v>
      </c>
      <c r="AI81" s="299">
        <f t="shared" ca="1" si="1017"/>
        <v>0</v>
      </c>
      <c r="AJ81" s="299">
        <f t="shared" ca="1" si="1017"/>
        <v>0</v>
      </c>
      <c r="AK81" s="299">
        <f t="shared" ca="1" si="1017"/>
        <v>0</v>
      </c>
      <c r="AL81" s="299">
        <f t="shared" ca="1" si="1017"/>
        <v>0</v>
      </c>
      <c r="AM81" s="299">
        <f t="shared" ca="1" si="1017"/>
        <v>0</v>
      </c>
      <c r="AN81" s="299">
        <f t="shared" ca="1" si="1017"/>
        <v>0</v>
      </c>
      <c r="AO81" s="299">
        <f t="shared" ca="1" si="1017"/>
        <v>0</v>
      </c>
      <c r="AP81" s="299">
        <f t="shared" ca="1" si="1017"/>
        <v>0</v>
      </c>
      <c r="AQ81" s="299">
        <f t="shared" ca="1" si="1017"/>
        <v>0</v>
      </c>
      <c r="AR81" s="299">
        <f t="shared" ca="1" si="1017"/>
        <v>0</v>
      </c>
      <c r="AS81" s="299">
        <f t="shared" ca="1" si="1017"/>
        <v>0</v>
      </c>
      <c r="AT81" s="299">
        <f t="shared" ca="1" si="1017"/>
        <v>0</v>
      </c>
      <c r="AU81" s="299">
        <f t="shared" ca="1" si="1017"/>
        <v>0</v>
      </c>
      <c r="AV81" s="299">
        <f t="shared" ca="1" si="1017"/>
        <v>0</v>
      </c>
      <c r="AW81" s="299">
        <f t="shared" ca="1" si="1017"/>
        <v>0</v>
      </c>
      <c r="AX81" s="299">
        <f t="shared" ca="1" si="1017"/>
        <v>0</v>
      </c>
      <c r="AY81" s="299">
        <f t="shared" ca="1" si="1018"/>
        <v>0</v>
      </c>
      <c r="AZ81" s="299">
        <f t="shared" ca="1" si="1018"/>
        <v>0</v>
      </c>
      <c r="BA81" s="299">
        <f t="shared" ca="1" si="1018"/>
        <v>0</v>
      </c>
      <c r="BB81" s="299">
        <f t="shared" ca="1" si="1018"/>
        <v>0</v>
      </c>
      <c r="BC81" s="299">
        <f t="shared" ca="1" si="1018"/>
        <v>0</v>
      </c>
      <c r="BD81" s="299">
        <f t="shared" ca="1" si="1018"/>
        <v>0</v>
      </c>
      <c r="BE81" s="299">
        <f t="shared" ca="1" si="1018"/>
        <v>0</v>
      </c>
      <c r="BF81" s="299">
        <f t="shared" ca="1" si="1018"/>
        <v>0</v>
      </c>
      <c r="BG81" s="299">
        <f t="shared" ca="1" si="1018"/>
        <v>0</v>
      </c>
      <c r="BH81" s="299">
        <f t="shared" ca="1" si="1018"/>
        <v>0</v>
      </c>
      <c r="BI81" s="299">
        <f t="shared" ca="1" si="1018"/>
        <v>0</v>
      </c>
      <c r="BJ81" s="299">
        <f t="shared" ca="1" si="1018"/>
        <v>0</v>
      </c>
      <c r="BK81" s="299">
        <f t="shared" ca="1" si="1018"/>
        <v>0</v>
      </c>
      <c r="BL81" s="299">
        <f t="shared" ca="1" si="1018"/>
        <v>0</v>
      </c>
      <c r="BM81" s="299">
        <f t="shared" ca="1" si="1018"/>
        <v>0</v>
      </c>
      <c r="BN81" s="299">
        <f t="shared" ca="1" si="1018"/>
        <v>0</v>
      </c>
      <c r="BO81" s="299">
        <f t="shared" ca="1" si="1019"/>
        <v>0</v>
      </c>
      <c r="BP81" s="299">
        <f t="shared" ca="1" si="1019"/>
        <v>0</v>
      </c>
      <c r="BQ81" s="202"/>
    </row>
    <row r="82" spans="1:69">
      <c r="A82" s="281" t="str">
        <f t="shared" ref="A82" si="1420">IF(OR(AND(K81=0,NOT(ISBLANK(K81))),M81=0,N81=0,AND(P81=P82,NOT(ISBLANK(P81)),NOT(ISBLANK(P82)))),"ERROR","OK")</f>
        <v>OK</v>
      </c>
      <c r="B82" s="202"/>
      <c r="C82" s="284" t="str">
        <f t="shared" ref="C82" ca="1" si="1421">IF(SUMSQ($S83:$BP83)&gt;0,"INCLUDED","EXCLUDED")</f>
        <v>EXCLUDED</v>
      </c>
      <c r="D82" s="209"/>
      <c r="E82" s="209"/>
      <c r="F82" s="291"/>
      <c r="G82" s="291"/>
      <c r="H82" s="299" t="str">
        <f ca="1">IFERROR(OFFSET('Impacts Database'!$A$1,'Impact Inputs'!B81-1,MATCH("Government/Non-Government",'Impacts Database'!$2:$2,0)-1),"-")</f>
        <v>-</v>
      </c>
      <c r="I82" s="288"/>
      <c r="J82" s="300"/>
      <c r="K82" s="300"/>
      <c r="L82" s="301"/>
      <c r="M82" s="302"/>
      <c r="N82" s="303"/>
      <c r="O82" s="299" t="s">
        <v>129</v>
      </c>
      <c r="P82" s="6"/>
      <c r="Q82" s="299">
        <f t="shared" ref="Q82" ca="1" si="1422">IF(ISTEXT(F81),0,(F81*M81*N81*P82))</f>
        <v>0</v>
      </c>
      <c r="R82" s="310"/>
      <c r="S82" s="299">
        <f t="shared" ref="S82" ca="1" si="1423" xml:space="preserve"> MAX( MIN($L81, S$4) - MAX($J81, S$3), 0) *$Q82</f>
        <v>0</v>
      </c>
      <c r="T82" s="299">
        <f t="shared" ref="T82" ca="1" si="1424" xml:space="preserve"> MAX( MIN($L81, T$4) - MAX($J81, T$3), 0) *$Q82</f>
        <v>0</v>
      </c>
      <c r="U82" s="299">
        <f t="shared" ref="U82" ca="1" si="1425" xml:space="preserve"> MAX( MIN($L81, U$4) - MAX($J81, U$3), 0) *$Q82</f>
        <v>0</v>
      </c>
      <c r="V82" s="299">
        <f t="shared" ref="V82" ca="1" si="1426" xml:space="preserve"> MAX( MIN($L81, V$4) - MAX($J81, V$3), 0) *$Q82</f>
        <v>0</v>
      </c>
      <c r="W82" s="299">
        <f t="shared" ref="W82" ca="1" si="1427" xml:space="preserve"> MAX( MIN($L81, W$4) - MAX($J81, W$3), 0) *$Q82</f>
        <v>0</v>
      </c>
      <c r="X82" s="299">
        <f t="shared" ref="X82" ca="1" si="1428" xml:space="preserve"> MAX( MIN($L81, X$4) - MAX($J81, X$3), 0) *$Q82</f>
        <v>0</v>
      </c>
      <c r="Y82" s="299">
        <f t="shared" ref="Y82" ca="1" si="1429" xml:space="preserve"> MAX( MIN($L81, Y$4) - MAX($J81, Y$3), 0) *$Q82</f>
        <v>0</v>
      </c>
      <c r="Z82" s="299">
        <f t="shared" ref="Z82" ca="1" si="1430" xml:space="preserve"> MAX( MIN($L81, Z$4) - MAX($J81, Z$3), 0) *$Q82</f>
        <v>0</v>
      </c>
      <c r="AA82" s="299">
        <f t="shared" ref="AA82" ca="1" si="1431" xml:space="preserve"> MAX( MIN($L81, AA$4) - MAX($J81, AA$3), 0) *$Q82</f>
        <v>0</v>
      </c>
      <c r="AB82" s="299">
        <f t="shared" ref="AB82" ca="1" si="1432" xml:space="preserve"> MAX( MIN($L81, AB$4) - MAX($J81, AB$3), 0) *$Q82</f>
        <v>0</v>
      </c>
      <c r="AC82" s="299">
        <f t="shared" ref="AC82" ca="1" si="1433" xml:space="preserve"> MAX( MIN($L81, AC$4) - MAX($J81, AC$3), 0) *$Q82</f>
        <v>0</v>
      </c>
      <c r="AD82" s="299">
        <f t="shared" ref="AD82" ca="1" si="1434" xml:space="preserve"> MAX( MIN($L81, AD$4) - MAX($J81, AD$3), 0) *$Q82</f>
        <v>0</v>
      </c>
      <c r="AE82" s="299">
        <f t="shared" ref="AE82" ca="1" si="1435" xml:space="preserve"> MAX( MIN($L81, AE$4) - MAX($J81, AE$3), 0) *$Q82</f>
        <v>0</v>
      </c>
      <c r="AF82" s="299">
        <f t="shared" ref="AF82" ca="1" si="1436" xml:space="preserve"> MAX( MIN($L81, AF$4) - MAX($J81, AF$3), 0) *$Q82</f>
        <v>0</v>
      </c>
      <c r="AG82" s="299">
        <f t="shared" ref="AG82" ca="1" si="1437" xml:space="preserve"> MAX( MIN($L81, AG$4) - MAX($J81, AG$3), 0) *$Q82</f>
        <v>0</v>
      </c>
      <c r="AH82" s="299">
        <f t="shared" ref="AH82" ca="1" si="1438" xml:space="preserve"> MAX( MIN($L81, AH$4) - MAX($J81, AH$3), 0) *$Q82</f>
        <v>0</v>
      </c>
      <c r="AI82" s="299">
        <f t="shared" ref="AI82" ca="1" si="1439" xml:space="preserve"> MAX( MIN($L81, AI$4) - MAX($J81, AI$3), 0) *$Q82</f>
        <v>0</v>
      </c>
      <c r="AJ82" s="299">
        <f t="shared" ref="AJ82" ca="1" si="1440" xml:space="preserve"> MAX( MIN($L81, AJ$4) - MAX($J81, AJ$3), 0) *$Q82</f>
        <v>0</v>
      </c>
      <c r="AK82" s="299">
        <f t="shared" ref="AK82" ca="1" si="1441" xml:space="preserve"> MAX( MIN($L81, AK$4) - MAX($J81, AK$3), 0) *$Q82</f>
        <v>0</v>
      </c>
      <c r="AL82" s="299">
        <f t="shared" ref="AL82" ca="1" si="1442" xml:space="preserve"> MAX( MIN($L81, AL$4) - MAX($J81, AL$3), 0) *$Q82</f>
        <v>0</v>
      </c>
      <c r="AM82" s="299">
        <f t="shared" ref="AM82" ca="1" si="1443" xml:space="preserve"> MAX( MIN($L81, AM$4) - MAX($J81, AM$3), 0) *$Q82</f>
        <v>0</v>
      </c>
      <c r="AN82" s="299">
        <f t="shared" ref="AN82" ca="1" si="1444" xml:space="preserve"> MAX( MIN($L81, AN$4) - MAX($J81, AN$3), 0) *$Q82</f>
        <v>0</v>
      </c>
      <c r="AO82" s="299">
        <f t="shared" ref="AO82" ca="1" si="1445" xml:space="preserve"> MAX( MIN($L81, AO$4) - MAX($J81, AO$3), 0) *$Q82</f>
        <v>0</v>
      </c>
      <c r="AP82" s="299">
        <f t="shared" ref="AP82" ca="1" si="1446" xml:space="preserve"> MAX( MIN($L81, AP$4) - MAX($J81, AP$3), 0) *$Q82</f>
        <v>0</v>
      </c>
      <c r="AQ82" s="299">
        <f t="shared" ref="AQ82" ca="1" si="1447" xml:space="preserve"> MAX( MIN($L81, AQ$4) - MAX($J81, AQ$3), 0) *$Q82</f>
        <v>0</v>
      </c>
      <c r="AR82" s="299">
        <f t="shared" ref="AR82" ca="1" si="1448" xml:space="preserve"> MAX( MIN($L81, AR$4) - MAX($J81, AR$3), 0) *$Q82</f>
        <v>0</v>
      </c>
      <c r="AS82" s="299">
        <f t="shared" ref="AS82" ca="1" si="1449" xml:space="preserve"> MAX( MIN($L81, AS$4) - MAX($J81, AS$3), 0) *$Q82</f>
        <v>0</v>
      </c>
      <c r="AT82" s="299">
        <f t="shared" ref="AT82" ca="1" si="1450" xml:space="preserve"> MAX( MIN($L81, AT$4) - MAX($J81, AT$3), 0) *$Q82</f>
        <v>0</v>
      </c>
      <c r="AU82" s="299">
        <f t="shared" ref="AU82" ca="1" si="1451" xml:space="preserve"> MAX( MIN($L81, AU$4) - MAX($J81, AU$3), 0) *$Q82</f>
        <v>0</v>
      </c>
      <c r="AV82" s="299">
        <f t="shared" ref="AV82" ca="1" si="1452" xml:space="preserve"> MAX( MIN($L81, AV$4) - MAX($J81, AV$3), 0) *$Q82</f>
        <v>0</v>
      </c>
      <c r="AW82" s="299">
        <f t="shared" ref="AW82" ca="1" si="1453" xml:space="preserve"> MAX( MIN($L81, AW$4) - MAX($J81, AW$3), 0) *$Q82</f>
        <v>0</v>
      </c>
      <c r="AX82" s="299">
        <f t="shared" ref="AX82" ca="1" si="1454" xml:space="preserve"> MAX( MIN($L81, AX$4) - MAX($J81, AX$3), 0) *$Q82</f>
        <v>0</v>
      </c>
      <c r="AY82" s="299">
        <f t="shared" ref="AY82" ca="1" si="1455" xml:space="preserve"> MAX( MIN($L81, AY$4) - MAX($J81, AY$3), 0) *$Q82</f>
        <v>0</v>
      </c>
      <c r="AZ82" s="299">
        <f t="shared" ref="AZ82" ca="1" si="1456" xml:space="preserve"> MAX( MIN($L81, AZ$4) - MAX($J81, AZ$3), 0) *$Q82</f>
        <v>0</v>
      </c>
      <c r="BA82" s="299">
        <f t="shared" ref="BA82" ca="1" si="1457" xml:space="preserve"> MAX( MIN($L81, BA$4) - MAX($J81, BA$3), 0) *$Q82</f>
        <v>0</v>
      </c>
      <c r="BB82" s="299">
        <f t="shared" ref="BB82" ca="1" si="1458" xml:space="preserve"> MAX( MIN($L81, BB$4) - MAX($J81, BB$3), 0) *$Q82</f>
        <v>0</v>
      </c>
      <c r="BC82" s="299">
        <f t="shared" ref="BC82" ca="1" si="1459" xml:space="preserve"> MAX( MIN($L81, BC$4) - MAX($J81, BC$3), 0) *$Q82</f>
        <v>0</v>
      </c>
      <c r="BD82" s="299">
        <f t="shared" ref="BD82" ca="1" si="1460" xml:space="preserve"> MAX( MIN($L81, BD$4) - MAX($J81, BD$3), 0) *$Q82</f>
        <v>0</v>
      </c>
      <c r="BE82" s="299">
        <f t="shared" ref="BE82" ca="1" si="1461" xml:space="preserve"> MAX( MIN($L81, BE$4) - MAX($J81, BE$3), 0) *$Q82</f>
        <v>0</v>
      </c>
      <c r="BF82" s="299">
        <f t="shared" ref="BF82" ca="1" si="1462" xml:space="preserve"> MAX( MIN($L81, BF$4) - MAX($J81, BF$3), 0) *$Q82</f>
        <v>0</v>
      </c>
      <c r="BG82" s="299">
        <f t="shared" ref="BG82" ca="1" si="1463" xml:space="preserve"> MAX( MIN($L81, BG$4) - MAX($J81, BG$3), 0) *$Q82</f>
        <v>0</v>
      </c>
      <c r="BH82" s="299">
        <f t="shared" ref="BH82" ca="1" si="1464" xml:space="preserve"> MAX( MIN($L81, BH$4) - MAX($J81, BH$3), 0) *$Q82</f>
        <v>0</v>
      </c>
      <c r="BI82" s="299">
        <f t="shared" ref="BI82" ca="1" si="1465" xml:space="preserve"> MAX( MIN($L81, BI$4) - MAX($J81, BI$3), 0) *$Q82</f>
        <v>0</v>
      </c>
      <c r="BJ82" s="299">
        <f t="shared" ref="BJ82" ca="1" si="1466" xml:space="preserve"> MAX( MIN($L81, BJ$4) - MAX($J81, BJ$3), 0) *$Q82</f>
        <v>0</v>
      </c>
      <c r="BK82" s="299">
        <f t="shared" ref="BK82" ca="1" si="1467" xml:space="preserve"> MAX( MIN($L81, BK$4) - MAX($J81, BK$3), 0) *$Q82</f>
        <v>0</v>
      </c>
      <c r="BL82" s="299">
        <f t="shared" ref="BL82" ca="1" si="1468" xml:space="preserve"> MAX( MIN($L81, BL$4) - MAX($J81, BL$3), 0) *$Q82</f>
        <v>0</v>
      </c>
      <c r="BM82" s="299">
        <f t="shared" ref="BM82" ca="1" si="1469" xml:space="preserve"> MAX( MIN($L81, BM$4) - MAX($J81, BM$3), 0) *$Q82</f>
        <v>0</v>
      </c>
      <c r="BN82" s="299">
        <f t="shared" ref="BN82" ca="1" si="1470" xml:space="preserve"> MAX( MIN($L81, BN$4) - MAX($J81, BN$3), 0) *$Q82</f>
        <v>0</v>
      </c>
      <c r="BO82" s="299">
        <f t="shared" ref="BO82" ca="1" si="1471" xml:space="preserve"> MAX( MIN($L81, BO$4) - MAX($J81, BO$3), 0) *$Q82</f>
        <v>0</v>
      </c>
      <c r="BP82" s="299">
        <f t="shared" ref="BP82" ca="1" si="1472" xml:space="preserve"> MAX( MIN($L81, BP$4) - MAX($J81, BP$3), 0) *$Q82</f>
        <v>0</v>
      </c>
      <c r="BQ82" s="202"/>
    </row>
    <row r="83" spans="1:69">
      <c r="B83" s="202"/>
      <c r="C83" s="283"/>
      <c r="D83" s="209"/>
      <c r="E83" s="209"/>
      <c r="F83" s="291"/>
      <c r="G83" s="291"/>
      <c r="H83" s="299" t="str">
        <f ca="1">IFERROR(OFFSET('Impacts Database'!$A$1,'Impact Inputs'!B81-1,MATCH("Government/Non-Government",'Impacts Database'!$2:$2,0)-1),"-")</f>
        <v>-</v>
      </c>
      <c r="I83" s="288"/>
      <c r="J83" s="304"/>
      <c r="K83" s="304"/>
      <c r="L83" s="301"/>
      <c r="M83" s="302"/>
      <c r="N83" s="305"/>
      <c r="O83" s="299" t="s">
        <v>130</v>
      </c>
      <c r="P83" s="299">
        <f t="shared" si="1358"/>
        <v>0</v>
      </c>
      <c r="Q83" s="299">
        <f t="shared" ref="Q83" ca="1" si="1473">IF(ISTEXT(F81),0,(F81*M81*N81*P83))</f>
        <v>0</v>
      </c>
      <c r="R83" s="310"/>
      <c r="S83" s="299">
        <f t="shared" ref="S83:BP83" ca="1" si="1474">S82-S81</f>
        <v>0</v>
      </c>
      <c r="T83" s="299">
        <f t="shared" ca="1" si="1474"/>
        <v>0</v>
      </c>
      <c r="U83" s="299">
        <f t="shared" ca="1" si="1474"/>
        <v>0</v>
      </c>
      <c r="V83" s="299">
        <f t="shared" ca="1" si="1474"/>
        <v>0</v>
      </c>
      <c r="W83" s="299">
        <f t="shared" ca="1" si="1474"/>
        <v>0</v>
      </c>
      <c r="X83" s="299">
        <f t="shared" ca="1" si="1474"/>
        <v>0</v>
      </c>
      <c r="Y83" s="299">
        <f t="shared" ca="1" si="1474"/>
        <v>0</v>
      </c>
      <c r="Z83" s="299">
        <f t="shared" ca="1" si="1474"/>
        <v>0</v>
      </c>
      <c r="AA83" s="299">
        <f t="shared" ca="1" si="1474"/>
        <v>0</v>
      </c>
      <c r="AB83" s="299">
        <f t="shared" ca="1" si="1474"/>
        <v>0</v>
      </c>
      <c r="AC83" s="299">
        <f t="shared" ca="1" si="1474"/>
        <v>0</v>
      </c>
      <c r="AD83" s="299">
        <f t="shared" ca="1" si="1474"/>
        <v>0</v>
      </c>
      <c r="AE83" s="299">
        <f t="shared" ca="1" si="1474"/>
        <v>0</v>
      </c>
      <c r="AF83" s="299">
        <f t="shared" ca="1" si="1474"/>
        <v>0</v>
      </c>
      <c r="AG83" s="299">
        <f t="shared" ca="1" si="1474"/>
        <v>0</v>
      </c>
      <c r="AH83" s="299">
        <f t="shared" ca="1" si="1474"/>
        <v>0</v>
      </c>
      <c r="AI83" s="299">
        <f t="shared" ca="1" si="1474"/>
        <v>0</v>
      </c>
      <c r="AJ83" s="299">
        <f t="shared" ca="1" si="1474"/>
        <v>0</v>
      </c>
      <c r="AK83" s="299">
        <f t="shared" ca="1" si="1474"/>
        <v>0</v>
      </c>
      <c r="AL83" s="299">
        <f t="shared" ca="1" si="1474"/>
        <v>0</v>
      </c>
      <c r="AM83" s="299">
        <f t="shared" ca="1" si="1474"/>
        <v>0</v>
      </c>
      <c r="AN83" s="299">
        <f t="shared" ca="1" si="1474"/>
        <v>0</v>
      </c>
      <c r="AO83" s="299">
        <f t="shared" ca="1" si="1474"/>
        <v>0</v>
      </c>
      <c r="AP83" s="299">
        <f t="shared" ca="1" si="1474"/>
        <v>0</v>
      </c>
      <c r="AQ83" s="299">
        <f t="shared" ca="1" si="1474"/>
        <v>0</v>
      </c>
      <c r="AR83" s="299">
        <f t="shared" ca="1" si="1474"/>
        <v>0</v>
      </c>
      <c r="AS83" s="299">
        <f t="shared" ca="1" si="1474"/>
        <v>0</v>
      </c>
      <c r="AT83" s="299">
        <f t="shared" ca="1" si="1474"/>
        <v>0</v>
      </c>
      <c r="AU83" s="299">
        <f t="shared" ca="1" si="1474"/>
        <v>0</v>
      </c>
      <c r="AV83" s="299">
        <f t="shared" ca="1" si="1474"/>
        <v>0</v>
      </c>
      <c r="AW83" s="299">
        <f t="shared" ca="1" si="1474"/>
        <v>0</v>
      </c>
      <c r="AX83" s="299">
        <f t="shared" ca="1" si="1474"/>
        <v>0</v>
      </c>
      <c r="AY83" s="299">
        <f t="shared" ca="1" si="1474"/>
        <v>0</v>
      </c>
      <c r="AZ83" s="299">
        <f t="shared" ca="1" si="1474"/>
        <v>0</v>
      </c>
      <c r="BA83" s="299">
        <f t="shared" ca="1" si="1474"/>
        <v>0</v>
      </c>
      <c r="BB83" s="299">
        <f t="shared" ca="1" si="1474"/>
        <v>0</v>
      </c>
      <c r="BC83" s="299">
        <f t="shared" ca="1" si="1474"/>
        <v>0</v>
      </c>
      <c r="BD83" s="299">
        <f t="shared" ca="1" si="1474"/>
        <v>0</v>
      </c>
      <c r="BE83" s="299">
        <f t="shared" ca="1" si="1474"/>
        <v>0</v>
      </c>
      <c r="BF83" s="299">
        <f t="shared" ca="1" si="1474"/>
        <v>0</v>
      </c>
      <c r="BG83" s="299">
        <f t="shared" ca="1" si="1474"/>
        <v>0</v>
      </c>
      <c r="BH83" s="299">
        <f t="shared" ca="1" si="1474"/>
        <v>0</v>
      </c>
      <c r="BI83" s="299">
        <f t="shared" ca="1" si="1474"/>
        <v>0</v>
      </c>
      <c r="BJ83" s="299">
        <f t="shared" ca="1" si="1474"/>
        <v>0</v>
      </c>
      <c r="BK83" s="299">
        <f t="shared" ca="1" si="1474"/>
        <v>0</v>
      </c>
      <c r="BL83" s="299">
        <f t="shared" ca="1" si="1474"/>
        <v>0</v>
      </c>
      <c r="BM83" s="299">
        <f t="shared" ca="1" si="1474"/>
        <v>0</v>
      </c>
      <c r="BN83" s="299">
        <f t="shared" ca="1" si="1474"/>
        <v>0</v>
      </c>
      <c r="BO83" s="299">
        <f t="shared" ca="1" si="1474"/>
        <v>0</v>
      </c>
      <c r="BP83" s="299">
        <f t="shared" ca="1" si="1474"/>
        <v>0</v>
      </c>
      <c r="BQ83" s="202"/>
    </row>
    <row r="84" spans="1:69" ht="15">
      <c r="A84" s="280" t="s">
        <v>421</v>
      </c>
      <c r="B84" s="236"/>
      <c r="C84" s="298" t="str">
        <f ca="1">IFERROR(OFFSET('Impacts Database'!$A$1,'Impact Inputs'!B84-1,MATCH("Description",'Impacts Database'!$2:$2,0)-1),"-")</f>
        <v>-</v>
      </c>
      <c r="D84" s="299" t="str">
        <f ca="1">IFERROR(OFFSET('Impacts Database'!$A$1,'Impact Inputs'!B84-1,MATCH("Outcome Area",'Impacts Database'!$2:$2,0)-1),"-")</f>
        <v>-</v>
      </c>
      <c r="E84" s="299" t="str">
        <f ca="1">IFERROR(OFFSET('Impacts Database'!$A$1,'Impact Inputs'!B84-1,MATCH("Sector",'Impacts Database'!$2:$2,0)-1),"-")</f>
        <v>-</v>
      </c>
      <c r="F84" s="299" t="str">
        <f ca="1">IFERROR(OFFSET('Impacts Database'!$A$1,'Impact Inputs'!B84-1,MATCH("Value adjusted to "&amp;'Primary Inputs'!$C$16,'Impacts Database'!$2:$2,0)-1),"-")</f>
        <v>-</v>
      </c>
      <c r="G84" s="299" t="str">
        <f ca="1">IFERROR(OFFSET('Impacts Database'!$A$1,'Impact Inputs'!B84-1,MATCH("Unit",'Impacts Database'!$2:$2,0)-1),"-")</f>
        <v>-</v>
      </c>
      <c r="H84" s="299" t="str">
        <f ca="1">IFERROR(OFFSET('Impacts Database'!$A$1,'Impact Inputs'!B84-1,MATCH("Government/Non-Government",'Impacts Database'!$2:$2,0)-1),"-")</f>
        <v>-</v>
      </c>
      <c r="I84" s="237" t="s">
        <v>730</v>
      </c>
      <c r="J84" s="215"/>
      <c r="K84" s="101"/>
      <c r="L84" s="311">
        <f t="shared" ref="L84" si="1475" xml:space="preserve"> J84 + K84</f>
        <v>0</v>
      </c>
      <c r="M84" s="238">
        <v>1</v>
      </c>
      <c r="N84" s="238">
        <v>1</v>
      </c>
      <c r="O84" s="299" t="s">
        <v>128</v>
      </c>
      <c r="P84" s="6"/>
      <c r="Q84" s="299">
        <f t="shared" ref="Q84" ca="1" si="1476">IF(ISTEXT(F84),0,(F84*M84*N84*P84))</f>
        <v>0</v>
      </c>
      <c r="R84" s="310"/>
      <c r="S84" s="299">
        <f t="shared" ca="1" si="1016"/>
        <v>0</v>
      </c>
      <c r="T84" s="299">
        <f t="shared" ca="1" si="1016"/>
        <v>0</v>
      </c>
      <c r="U84" s="299">
        <f t="shared" ca="1" si="1016"/>
        <v>0</v>
      </c>
      <c r="V84" s="299">
        <f t="shared" ca="1" si="1016"/>
        <v>0</v>
      </c>
      <c r="W84" s="299">
        <f t="shared" ca="1" si="1016"/>
        <v>0</v>
      </c>
      <c r="X84" s="299">
        <f t="shared" ca="1" si="1016"/>
        <v>0</v>
      </c>
      <c r="Y84" s="299">
        <f t="shared" ca="1" si="1016"/>
        <v>0</v>
      </c>
      <c r="Z84" s="299">
        <f t="shared" ca="1" si="1016"/>
        <v>0</v>
      </c>
      <c r="AA84" s="299">
        <f t="shared" ca="1" si="1016"/>
        <v>0</v>
      </c>
      <c r="AB84" s="299">
        <f t="shared" ca="1" si="1016"/>
        <v>0</v>
      </c>
      <c r="AC84" s="299">
        <f t="shared" ca="1" si="1016"/>
        <v>0</v>
      </c>
      <c r="AD84" s="299">
        <f t="shared" ca="1" si="1016"/>
        <v>0</v>
      </c>
      <c r="AE84" s="299">
        <f t="shared" ca="1" si="1016"/>
        <v>0</v>
      </c>
      <c r="AF84" s="299">
        <f t="shared" ca="1" si="1016"/>
        <v>0</v>
      </c>
      <c r="AG84" s="299">
        <f t="shared" ca="1" si="1016"/>
        <v>0</v>
      </c>
      <c r="AH84" s="299">
        <f t="shared" ca="1" si="1016"/>
        <v>0</v>
      </c>
      <c r="AI84" s="299">
        <f t="shared" ca="1" si="1017"/>
        <v>0</v>
      </c>
      <c r="AJ84" s="299">
        <f t="shared" ca="1" si="1017"/>
        <v>0</v>
      </c>
      <c r="AK84" s="299">
        <f t="shared" ca="1" si="1017"/>
        <v>0</v>
      </c>
      <c r="AL84" s="299">
        <f t="shared" ca="1" si="1017"/>
        <v>0</v>
      </c>
      <c r="AM84" s="299">
        <f t="shared" ca="1" si="1017"/>
        <v>0</v>
      </c>
      <c r="AN84" s="299">
        <f t="shared" ca="1" si="1017"/>
        <v>0</v>
      </c>
      <c r="AO84" s="299">
        <f t="shared" ca="1" si="1017"/>
        <v>0</v>
      </c>
      <c r="AP84" s="299">
        <f t="shared" ca="1" si="1017"/>
        <v>0</v>
      </c>
      <c r="AQ84" s="299">
        <f t="shared" ca="1" si="1017"/>
        <v>0</v>
      </c>
      <c r="AR84" s="299">
        <f t="shared" ca="1" si="1017"/>
        <v>0</v>
      </c>
      <c r="AS84" s="299">
        <f t="shared" ca="1" si="1017"/>
        <v>0</v>
      </c>
      <c r="AT84" s="299">
        <f t="shared" ca="1" si="1017"/>
        <v>0</v>
      </c>
      <c r="AU84" s="299">
        <f t="shared" ca="1" si="1017"/>
        <v>0</v>
      </c>
      <c r="AV84" s="299">
        <f t="shared" ca="1" si="1017"/>
        <v>0</v>
      </c>
      <c r="AW84" s="299">
        <f t="shared" ca="1" si="1017"/>
        <v>0</v>
      </c>
      <c r="AX84" s="299">
        <f t="shared" ca="1" si="1017"/>
        <v>0</v>
      </c>
      <c r="AY84" s="299">
        <f t="shared" ca="1" si="1018"/>
        <v>0</v>
      </c>
      <c r="AZ84" s="299">
        <f t="shared" ca="1" si="1018"/>
        <v>0</v>
      </c>
      <c r="BA84" s="299">
        <f t="shared" ca="1" si="1018"/>
        <v>0</v>
      </c>
      <c r="BB84" s="299">
        <f t="shared" ca="1" si="1018"/>
        <v>0</v>
      </c>
      <c r="BC84" s="299">
        <f t="shared" ca="1" si="1018"/>
        <v>0</v>
      </c>
      <c r="BD84" s="299">
        <f t="shared" ca="1" si="1018"/>
        <v>0</v>
      </c>
      <c r="BE84" s="299">
        <f t="shared" ca="1" si="1018"/>
        <v>0</v>
      </c>
      <c r="BF84" s="299">
        <f t="shared" ca="1" si="1018"/>
        <v>0</v>
      </c>
      <c r="BG84" s="299">
        <f t="shared" ca="1" si="1018"/>
        <v>0</v>
      </c>
      <c r="BH84" s="299">
        <f t="shared" ca="1" si="1018"/>
        <v>0</v>
      </c>
      <c r="BI84" s="299">
        <f t="shared" ca="1" si="1018"/>
        <v>0</v>
      </c>
      <c r="BJ84" s="299">
        <f t="shared" ca="1" si="1018"/>
        <v>0</v>
      </c>
      <c r="BK84" s="299">
        <f t="shared" ca="1" si="1018"/>
        <v>0</v>
      </c>
      <c r="BL84" s="299">
        <f t="shared" ca="1" si="1018"/>
        <v>0</v>
      </c>
      <c r="BM84" s="299">
        <f t="shared" ca="1" si="1018"/>
        <v>0</v>
      </c>
      <c r="BN84" s="299">
        <f t="shared" ca="1" si="1018"/>
        <v>0</v>
      </c>
      <c r="BO84" s="299">
        <f t="shared" ca="1" si="1019"/>
        <v>0</v>
      </c>
      <c r="BP84" s="299">
        <f t="shared" ca="1" si="1019"/>
        <v>0</v>
      </c>
      <c r="BQ84" s="202"/>
    </row>
    <row r="85" spans="1:69">
      <c r="A85" s="281" t="str">
        <f t="shared" ref="A85" si="1477">IF(OR(AND(K84=0,NOT(ISBLANK(K84))),M84=0,N84=0,AND(P84=P85,NOT(ISBLANK(P84)),NOT(ISBLANK(P85)))),"ERROR","OK")</f>
        <v>OK</v>
      </c>
      <c r="B85" s="202"/>
      <c r="C85" s="284" t="str">
        <f t="shared" ref="C85" ca="1" si="1478">IF(SUMSQ($S86:$BP86)&gt;0,"INCLUDED","EXCLUDED")</f>
        <v>EXCLUDED</v>
      </c>
      <c r="D85" s="209"/>
      <c r="E85" s="209"/>
      <c r="F85" s="291"/>
      <c r="G85" s="291"/>
      <c r="H85" s="299" t="str">
        <f ca="1">IFERROR(OFFSET('Impacts Database'!$A$1,'Impact Inputs'!B84-1,MATCH("Government/Non-Government",'Impacts Database'!$2:$2,0)-1),"-")</f>
        <v>-</v>
      </c>
      <c r="I85" s="288"/>
      <c r="J85" s="300"/>
      <c r="K85" s="300"/>
      <c r="L85" s="301"/>
      <c r="M85" s="302"/>
      <c r="N85" s="303"/>
      <c r="O85" s="299" t="s">
        <v>129</v>
      </c>
      <c r="P85" s="6"/>
      <c r="Q85" s="299">
        <f t="shared" ref="Q85" ca="1" si="1479">IF(ISTEXT(F84),0,(F84*M84*N84*P85))</f>
        <v>0</v>
      </c>
      <c r="R85" s="310"/>
      <c r="S85" s="299">
        <f t="shared" ref="S85" ca="1" si="1480" xml:space="preserve"> MAX( MIN($L84, S$4) - MAX($J84, S$3), 0) *$Q85</f>
        <v>0</v>
      </c>
      <c r="T85" s="299">
        <f t="shared" ref="T85" ca="1" si="1481" xml:space="preserve"> MAX( MIN($L84, T$4) - MAX($J84, T$3), 0) *$Q85</f>
        <v>0</v>
      </c>
      <c r="U85" s="299">
        <f t="shared" ref="U85" ca="1" si="1482" xml:space="preserve"> MAX( MIN($L84, U$4) - MAX($J84, U$3), 0) *$Q85</f>
        <v>0</v>
      </c>
      <c r="V85" s="299">
        <f t="shared" ref="V85" ca="1" si="1483" xml:space="preserve"> MAX( MIN($L84, V$4) - MAX($J84, V$3), 0) *$Q85</f>
        <v>0</v>
      </c>
      <c r="W85" s="299">
        <f t="shared" ref="W85" ca="1" si="1484" xml:space="preserve"> MAX( MIN($L84, W$4) - MAX($J84, W$3), 0) *$Q85</f>
        <v>0</v>
      </c>
      <c r="X85" s="299">
        <f t="shared" ref="X85" ca="1" si="1485" xml:space="preserve"> MAX( MIN($L84, X$4) - MAX($J84, X$3), 0) *$Q85</f>
        <v>0</v>
      </c>
      <c r="Y85" s="299">
        <f t="shared" ref="Y85" ca="1" si="1486" xml:space="preserve"> MAX( MIN($L84, Y$4) - MAX($J84, Y$3), 0) *$Q85</f>
        <v>0</v>
      </c>
      <c r="Z85" s="299">
        <f t="shared" ref="Z85" ca="1" si="1487" xml:space="preserve"> MAX( MIN($L84, Z$4) - MAX($J84, Z$3), 0) *$Q85</f>
        <v>0</v>
      </c>
      <c r="AA85" s="299">
        <f t="shared" ref="AA85" ca="1" si="1488" xml:space="preserve"> MAX( MIN($L84, AA$4) - MAX($J84, AA$3), 0) *$Q85</f>
        <v>0</v>
      </c>
      <c r="AB85" s="299">
        <f t="shared" ref="AB85" ca="1" si="1489" xml:space="preserve"> MAX( MIN($L84, AB$4) - MAX($J84, AB$3), 0) *$Q85</f>
        <v>0</v>
      </c>
      <c r="AC85" s="299">
        <f t="shared" ref="AC85" ca="1" si="1490" xml:space="preserve"> MAX( MIN($L84, AC$4) - MAX($J84, AC$3), 0) *$Q85</f>
        <v>0</v>
      </c>
      <c r="AD85" s="299">
        <f t="shared" ref="AD85" ca="1" si="1491" xml:space="preserve"> MAX( MIN($L84, AD$4) - MAX($J84, AD$3), 0) *$Q85</f>
        <v>0</v>
      </c>
      <c r="AE85" s="299">
        <f t="shared" ref="AE85" ca="1" si="1492" xml:space="preserve"> MAX( MIN($L84, AE$4) - MAX($J84, AE$3), 0) *$Q85</f>
        <v>0</v>
      </c>
      <c r="AF85" s="299">
        <f t="shared" ref="AF85" ca="1" si="1493" xml:space="preserve"> MAX( MIN($L84, AF$4) - MAX($J84, AF$3), 0) *$Q85</f>
        <v>0</v>
      </c>
      <c r="AG85" s="299">
        <f t="shared" ref="AG85" ca="1" si="1494" xml:space="preserve"> MAX( MIN($L84, AG$4) - MAX($J84, AG$3), 0) *$Q85</f>
        <v>0</v>
      </c>
      <c r="AH85" s="299">
        <f t="shared" ref="AH85" ca="1" si="1495" xml:space="preserve"> MAX( MIN($L84, AH$4) - MAX($J84, AH$3), 0) *$Q85</f>
        <v>0</v>
      </c>
      <c r="AI85" s="299">
        <f t="shared" ref="AI85" ca="1" si="1496" xml:space="preserve"> MAX( MIN($L84, AI$4) - MAX($J84, AI$3), 0) *$Q85</f>
        <v>0</v>
      </c>
      <c r="AJ85" s="299">
        <f t="shared" ref="AJ85" ca="1" si="1497" xml:space="preserve"> MAX( MIN($L84, AJ$4) - MAX($J84, AJ$3), 0) *$Q85</f>
        <v>0</v>
      </c>
      <c r="AK85" s="299">
        <f t="shared" ref="AK85" ca="1" si="1498" xml:space="preserve"> MAX( MIN($L84, AK$4) - MAX($J84, AK$3), 0) *$Q85</f>
        <v>0</v>
      </c>
      <c r="AL85" s="299">
        <f t="shared" ref="AL85" ca="1" si="1499" xml:space="preserve"> MAX( MIN($L84, AL$4) - MAX($J84, AL$3), 0) *$Q85</f>
        <v>0</v>
      </c>
      <c r="AM85" s="299">
        <f t="shared" ref="AM85" ca="1" si="1500" xml:space="preserve"> MAX( MIN($L84, AM$4) - MAX($J84, AM$3), 0) *$Q85</f>
        <v>0</v>
      </c>
      <c r="AN85" s="299">
        <f t="shared" ref="AN85" ca="1" si="1501" xml:space="preserve"> MAX( MIN($L84, AN$4) - MAX($J84, AN$3), 0) *$Q85</f>
        <v>0</v>
      </c>
      <c r="AO85" s="299">
        <f t="shared" ref="AO85" ca="1" si="1502" xml:space="preserve"> MAX( MIN($L84, AO$4) - MAX($J84, AO$3), 0) *$Q85</f>
        <v>0</v>
      </c>
      <c r="AP85" s="299">
        <f t="shared" ref="AP85" ca="1" si="1503" xml:space="preserve"> MAX( MIN($L84, AP$4) - MAX($J84, AP$3), 0) *$Q85</f>
        <v>0</v>
      </c>
      <c r="AQ85" s="299">
        <f t="shared" ref="AQ85" ca="1" si="1504" xml:space="preserve"> MAX( MIN($L84, AQ$4) - MAX($J84, AQ$3), 0) *$Q85</f>
        <v>0</v>
      </c>
      <c r="AR85" s="299">
        <f t="shared" ref="AR85" ca="1" si="1505" xml:space="preserve"> MAX( MIN($L84, AR$4) - MAX($J84, AR$3), 0) *$Q85</f>
        <v>0</v>
      </c>
      <c r="AS85" s="299">
        <f t="shared" ref="AS85" ca="1" si="1506" xml:space="preserve"> MAX( MIN($L84, AS$4) - MAX($J84, AS$3), 0) *$Q85</f>
        <v>0</v>
      </c>
      <c r="AT85" s="299">
        <f t="shared" ref="AT85" ca="1" si="1507" xml:space="preserve"> MAX( MIN($L84, AT$4) - MAX($J84, AT$3), 0) *$Q85</f>
        <v>0</v>
      </c>
      <c r="AU85" s="299">
        <f t="shared" ref="AU85" ca="1" si="1508" xml:space="preserve"> MAX( MIN($L84, AU$4) - MAX($J84, AU$3), 0) *$Q85</f>
        <v>0</v>
      </c>
      <c r="AV85" s="299">
        <f t="shared" ref="AV85" ca="1" si="1509" xml:space="preserve"> MAX( MIN($L84, AV$4) - MAX($J84, AV$3), 0) *$Q85</f>
        <v>0</v>
      </c>
      <c r="AW85" s="299">
        <f t="shared" ref="AW85" ca="1" si="1510" xml:space="preserve"> MAX( MIN($L84, AW$4) - MAX($J84, AW$3), 0) *$Q85</f>
        <v>0</v>
      </c>
      <c r="AX85" s="299">
        <f t="shared" ref="AX85" ca="1" si="1511" xml:space="preserve"> MAX( MIN($L84, AX$4) - MAX($J84, AX$3), 0) *$Q85</f>
        <v>0</v>
      </c>
      <c r="AY85" s="299">
        <f t="shared" ref="AY85" ca="1" si="1512" xml:space="preserve"> MAX( MIN($L84, AY$4) - MAX($J84, AY$3), 0) *$Q85</f>
        <v>0</v>
      </c>
      <c r="AZ85" s="299">
        <f t="shared" ref="AZ85" ca="1" si="1513" xml:space="preserve"> MAX( MIN($L84, AZ$4) - MAX($J84, AZ$3), 0) *$Q85</f>
        <v>0</v>
      </c>
      <c r="BA85" s="299">
        <f t="shared" ref="BA85" ca="1" si="1514" xml:space="preserve"> MAX( MIN($L84, BA$4) - MAX($J84, BA$3), 0) *$Q85</f>
        <v>0</v>
      </c>
      <c r="BB85" s="299">
        <f t="shared" ref="BB85" ca="1" si="1515" xml:space="preserve"> MAX( MIN($L84, BB$4) - MAX($J84, BB$3), 0) *$Q85</f>
        <v>0</v>
      </c>
      <c r="BC85" s="299">
        <f t="shared" ref="BC85" ca="1" si="1516" xml:space="preserve"> MAX( MIN($L84, BC$4) - MAX($J84, BC$3), 0) *$Q85</f>
        <v>0</v>
      </c>
      <c r="BD85" s="299">
        <f t="shared" ref="BD85" ca="1" si="1517" xml:space="preserve"> MAX( MIN($L84, BD$4) - MAX($J84, BD$3), 0) *$Q85</f>
        <v>0</v>
      </c>
      <c r="BE85" s="299">
        <f t="shared" ref="BE85" ca="1" si="1518" xml:space="preserve"> MAX( MIN($L84, BE$4) - MAX($J84, BE$3), 0) *$Q85</f>
        <v>0</v>
      </c>
      <c r="BF85" s="299">
        <f t="shared" ref="BF85" ca="1" si="1519" xml:space="preserve"> MAX( MIN($L84, BF$4) - MAX($J84, BF$3), 0) *$Q85</f>
        <v>0</v>
      </c>
      <c r="BG85" s="299">
        <f t="shared" ref="BG85" ca="1" si="1520" xml:space="preserve"> MAX( MIN($L84, BG$4) - MAX($J84, BG$3), 0) *$Q85</f>
        <v>0</v>
      </c>
      <c r="BH85" s="299">
        <f t="shared" ref="BH85" ca="1" si="1521" xml:space="preserve"> MAX( MIN($L84, BH$4) - MAX($J84, BH$3), 0) *$Q85</f>
        <v>0</v>
      </c>
      <c r="BI85" s="299">
        <f t="shared" ref="BI85" ca="1" si="1522" xml:space="preserve"> MAX( MIN($L84, BI$4) - MAX($J84, BI$3), 0) *$Q85</f>
        <v>0</v>
      </c>
      <c r="BJ85" s="299">
        <f t="shared" ref="BJ85" ca="1" si="1523" xml:space="preserve"> MAX( MIN($L84, BJ$4) - MAX($J84, BJ$3), 0) *$Q85</f>
        <v>0</v>
      </c>
      <c r="BK85" s="299">
        <f t="shared" ref="BK85" ca="1" si="1524" xml:space="preserve"> MAX( MIN($L84, BK$4) - MAX($J84, BK$3), 0) *$Q85</f>
        <v>0</v>
      </c>
      <c r="BL85" s="299">
        <f t="shared" ref="BL85" ca="1" si="1525" xml:space="preserve"> MAX( MIN($L84, BL$4) - MAX($J84, BL$3), 0) *$Q85</f>
        <v>0</v>
      </c>
      <c r="BM85" s="299">
        <f t="shared" ref="BM85" ca="1" si="1526" xml:space="preserve"> MAX( MIN($L84, BM$4) - MAX($J84, BM$3), 0) *$Q85</f>
        <v>0</v>
      </c>
      <c r="BN85" s="299">
        <f t="shared" ref="BN85" ca="1" si="1527" xml:space="preserve"> MAX( MIN($L84, BN$4) - MAX($J84, BN$3), 0) *$Q85</f>
        <v>0</v>
      </c>
      <c r="BO85" s="299">
        <f t="shared" ref="BO85" ca="1" si="1528" xml:space="preserve"> MAX( MIN($L84, BO$4) - MAX($J84, BO$3), 0) *$Q85</f>
        <v>0</v>
      </c>
      <c r="BP85" s="299">
        <f t="shared" ref="BP85" ca="1" si="1529" xml:space="preserve"> MAX( MIN($L84, BP$4) - MAX($J84, BP$3), 0) *$Q85</f>
        <v>0</v>
      </c>
      <c r="BQ85" s="202"/>
    </row>
    <row r="86" spans="1:69">
      <c r="B86" s="202"/>
      <c r="C86" s="283"/>
      <c r="D86" s="209"/>
      <c r="E86" s="209"/>
      <c r="F86" s="291"/>
      <c r="G86" s="291"/>
      <c r="H86" s="299" t="str">
        <f ca="1">IFERROR(OFFSET('Impacts Database'!$A$1,'Impact Inputs'!B84-1,MATCH("Government/Non-Government",'Impacts Database'!$2:$2,0)-1),"-")</f>
        <v>-</v>
      </c>
      <c r="I86" s="288"/>
      <c r="J86" s="304"/>
      <c r="K86" s="304"/>
      <c r="L86" s="301"/>
      <c r="M86" s="302"/>
      <c r="N86" s="305"/>
      <c r="O86" s="299" t="s">
        <v>130</v>
      </c>
      <c r="P86" s="299">
        <f t="shared" si="1358"/>
        <v>0</v>
      </c>
      <c r="Q86" s="299">
        <f t="shared" ref="Q86" ca="1" si="1530">IF(ISTEXT(F84),0,(F84*M84*N84*P86))</f>
        <v>0</v>
      </c>
      <c r="R86" s="310"/>
      <c r="S86" s="299">
        <f t="shared" ref="S86:BP86" ca="1" si="1531">S85-S84</f>
        <v>0</v>
      </c>
      <c r="T86" s="299">
        <f t="shared" ca="1" si="1531"/>
        <v>0</v>
      </c>
      <c r="U86" s="299">
        <f t="shared" ca="1" si="1531"/>
        <v>0</v>
      </c>
      <c r="V86" s="299">
        <f t="shared" ca="1" si="1531"/>
        <v>0</v>
      </c>
      <c r="W86" s="299">
        <f t="shared" ca="1" si="1531"/>
        <v>0</v>
      </c>
      <c r="X86" s="299">
        <f t="shared" ca="1" si="1531"/>
        <v>0</v>
      </c>
      <c r="Y86" s="299">
        <f t="shared" ca="1" si="1531"/>
        <v>0</v>
      </c>
      <c r="Z86" s="299">
        <f t="shared" ca="1" si="1531"/>
        <v>0</v>
      </c>
      <c r="AA86" s="299">
        <f t="shared" ca="1" si="1531"/>
        <v>0</v>
      </c>
      <c r="AB86" s="299">
        <f t="shared" ca="1" si="1531"/>
        <v>0</v>
      </c>
      <c r="AC86" s="299">
        <f t="shared" ca="1" si="1531"/>
        <v>0</v>
      </c>
      <c r="AD86" s="299">
        <f t="shared" ca="1" si="1531"/>
        <v>0</v>
      </c>
      <c r="AE86" s="299">
        <f t="shared" ca="1" si="1531"/>
        <v>0</v>
      </c>
      <c r="AF86" s="299">
        <f t="shared" ca="1" si="1531"/>
        <v>0</v>
      </c>
      <c r="AG86" s="299">
        <f t="shared" ca="1" si="1531"/>
        <v>0</v>
      </c>
      <c r="AH86" s="299">
        <f t="shared" ca="1" si="1531"/>
        <v>0</v>
      </c>
      <c r="AI86" s="299">
        <f t="shared" ca="1" si="1531"/>
        <v>0</v>
      </c>
      <c r="AJ86" s="299">
        <f t="shared" ca="1" si="1531"/>
        <v>0</v>
      </c>
      <c r="AK86" s="299">
        <f t="shared" ca="1" si="1531"/>
        <v>0</v>
      </c>
      <c r="AL86" s="299">
        <f t="shared" ca="1" si="1531"/>
        <v>0</v>
      </c>
      <c r="AM86" s="299">
        <f t="shared" ca="1" si="1531"/>
        <v>0</v>
      </c>
      <c r="AN86" s="299">
        <f t="shared" ca="1" si="1531"/>
        <v>0</v>
      </c>
      <c r="AO86" s="299">
        <f t="shared" ca="1" si="1531"/>
        <v>0</v>
      </c>
      <c r="AP86" s="299">
        <f t="shared" ca="1" si="1531"/>
        <v>0</v>
      </c>
      <c r="AQ86" s="299">
        <f t="shared" ca="1" si="1531"/>
        <v>0</v>
      </c>
      <c r="AR86" s="299">
        <f t="shared" ca="1" si="1531"/>
        <v>0</v>
      </c>
      <c r="AS86" s="299">
        <f t="shared" ca="1" si="1531"/>
        <v>0</v>
      </c>
      <c r="AT86" s="299">
        <f t="shared" ca="1" si="1531"/>
        <v>0</v>
      </c>
      <c r="AU86" s="299">
        <f t="shared" ca="1" si="1531"/>
        <v>0</v>
      </c>
      <c r="AV86" s="299">
        <f t="shared" ca="1" si="1531"/>
        <v>0</v>
      </c>
      <c r="AW86" s="299">
        <f t="shared" ca="1" si="1531"/>
        <v>0</v>
      </c>
      <c r="AX86" s="299">
        <f t="shared" ca="1" si="1531"/>
        <v>0</v>
      </c>
      <c r="AY86" s="299">
        <f t="shared" ca="1" si="1531"/>
        <v>0</v>
      </c>
      <c r="AZ86" s="299">
        <f t="shared" ca="1" si="1531"/>
        <v>0</v>
      </c>
      <c r="BA86" s="299">
        <f t="shared" ca="1" si="1531"/>
        <v>0</v>
      </c>
      <c r="BB86" s="299">
        <f t="shared" ca="1" si="1531"/>
        <v>0</v>
      </c>
      <c r="BC86" s="299">
        <f t="shared" ca="1" si="1531"/>
        <v>0</v>
      </c>
      <c r="BD86" s="299">
        <f t="shared" ca="1" si="1531"/>
        <v>0</v>
      </c>
      <c r="BE86" s="299">
        <f t="shared" ca="1" si="1531"/>
        <v>0</v>
      </c>
      <c r="BF86" s="299">
        <f t="shared" ca="1" si="1531"/>
        <v>0</v>
      </c>
      <c r="BG86" s="299">
        <f t="shared" ca="1" si="1531"/>
        <v>0</v>
      </c>
      <c r="BH86" s="299">
        <f t="shared" ca="1" si="1531"/>
        <v>0</v>
      </c>
      <c r="BI86" s="299">
        <f t="shared" ca="1" si="1531"/>
        <v>0</v>
      </c>
      <c r="BJ86" s="299">
        <f t="shared" ca="1" si="1531"/>
        <v>0</v>
      </c>
      <c r="BK86" s="299">
        <f t="shared" ca="1" si="1531"/>
        <v>0</v>
      </c>
      <c r="BL86" s="299">
        <f t="shared" ca="1" si="1531"/>
        <v>0</v>
      </c>
      <c r="BM86" s="299">
        <f t="shared" ca="1" si="1531"/>
        <v>0</v>
      </c>
      <c r="BN86" s="299">
        <f t="shared" ca="1" si="1531"/>
        <v>0</v>
      </c>
      <c r="BO86" s="299">
        <f t="shared" ca="1" si="1531"/>
        <v>0</v>
      </c>
      <c r="BP86" s="299">
        <f t="shared" ca="1" si="1531"/>
        <v>0</v>
      </c>
      <c r="BQ86" s="202"/>
    </row>
    <row r="87" spans="1:69" ht="15">
      <c r="A87" s="280" t="s">
        <v>422</v>
      </c>
      <c r="B87" s="236"/>
      <c r="C87" s="298" t="str">
        <f ca="1">IFERROR(OFFSET('Impacts Database'!$A$1,'Impact Inputs'!B87-1,MATCH("Description",'Impacts Database'!$2:$2,0)-1),"-")</f>
        <v>-</v>
      </c>
      <c r="D87" s="299" t="str">
        <f ca="1">IFERROR(OFFSET('Impacts Database'!$A$1,'Impact Inputs'!B87-1,MATCH("Outcome Area",'Impacts Database'!$2:$2,0)-1),"-")</f>
        <v>-</v>
      </c>
      <c r="E87" s="299" t="str">
        <f ca="1">IFERROR(OFFSET('Impacts Database'!$A$1,'Impact Inputs'!B87-1,MATCH("Sector",'Impacts Database'!$2:$2,0)-1),"-")</f>
        <v>-</v>
      </c>
      <c r="F87" s="299" t="str">
        <f ca="1">IFERROR(OFFSET('Impacts Database'!$A$1,'Impact Inputs'!B87-1,MATCH("Value adjusted to "&amp;'Primary Inputs'!$C$16,'Impacts Database'!$2:$2,0)-1),"-")</f>
        <v>-</v>
      </c>
      <c r="G87" s="299" t="str">
        <f ca="1">IFERROR(OFFSET('Impacts Database'!$A$1,'Impact Inputs'!B87-1,MATCH("Unit",'Impacts Database'!$2:$2,0)-1),"-")</f>
        <v>-</v>
      </c>
      <c r="H87" s="299" t="str">
        <f ca="1">IFERROR(OFFSET('Impacts Database'!$A$1,'Impact Inputs'!B87-1,MATCH("Government/Non-Government",'Impacts Database'!$2:$2,0)-1),"-")</f>
        <v>-</v>
      </c>
      <c r="I87" s="237" t="s">
        <v>730</v>
      </c>
      <c r="J87" s="215"/>
      <c r="K87" s="101"/>
      <c r="L87" s="311">
        <f t="shared" ref="L87" si="1532" xml:space="preserve"> J87 + K87</f>
        <v>0</v>
      </c>
      <c r="M87" s="238">
        <v>1</v>
      </c>
      <c r="N87" s="238">
        <v>1</v>
      </c>
      <c r="O87" s="299" t="s">
        <v>128</v>
      </c>
      <c r="P87" s="6"/>
      <c r="Q87" s="299">
        <f t="shared" ref="Q87" ca="1" si="1533">IF(ISTEXT(F87),0,(F87*M87*N87*P87))</f>
        <v>0</v>
      </c>
      <c r="R87" s="310"/>
      <c r="S87" s="299">
        <f t="shared" ca="1" si="1016"/>
        <v>0</v>
      </c>
      <c r="T87" s="299">
        <f t="shared" ca="1" si="1016"/>
        <v>0</v>
      </c>
      <c r="U87" s="299">
        <f t="shared" ca="1" si="1016"/>
        <v>0</v>
      </c>
      <c r="V87" s="299">
        <f t="shared" ca="1" si="1016"/>
        <v>0</v>
      </c>
      <c r="W87" s="299">
        <f t="shared" ca="1" si="1016"/>
        <v>0</v>
      </c>
      <c r="X87" s="299">
        <f t="shared" ca="1" si="1016"/>
        <v>0</v>
      </c>
      <c r="Y87" s="299">
        <f t="shared" ca="1" si="1016"/>
        <v>0</v>
      </c>
      <c r="Z87" s="299">
        <f t="shared" ca="1" si="1016"/>
        <v>0</v>
      </c>
      <c r="AA87" s="299">
        <f t="shared" ca="1" si="1016"/>
        <v>0</v>
      </c>
      <c r="AB87" s="299">
        <f t="shared" ca="1" si="1016"/>
        <v>0</v>
      </c>
      <c r="AC87" s="299">
        <f t="shared" ca="1" si="1016"/>
        <v>0</v>
      </c>
      <c r="AD87" s="299">
        <f t="shared" ca="1" si="1016"/>
        <v>0</v>
      </c>
      <c r="AE87" s="299">
        <f t="shared" ca="1" si="1016"/>
        <v>0</v>
      </c>
      <c r="AF87" s="299">
        <f t="shared" ca="1" si="1016"/>
        <v>0</v>
      </c>
      <c r="AG87" s="299">
        <f t="shared" ca="1" si="1016"/>
        <v>0</v>
      </c>
      <c r="AH87" s="299">
        <f t="shared" ca="1" si="1016"/>
        <v>0</v>
      </c>
      <c r="AI87" s="299">
        <f t="shared" ca="1" si="1017"/>
        <v>0</v>
      </c>
      <c r="AJ87" s="299">
        <f t="shared" ca="1" si="1017"/>
        <v>0</v>
      </c>
      <c r="AK87" s="299">
        <f t="shared" ca="1" si="1017"/>
        <v>0</v>
      </c>
      <c r="AL87" s="299">
        <f t="shared" ca="1" si="1017"/>
        <v>0</v>
      </c>
      <c r="AM87" s="299">
        <f t="shared" ca="1" si="1017"/>
        <v>0</v>
      </c>
      <c r="AN87" s="299">
        <f t="shared" ca="1" si="1017"/>
        <v>0</v>
      </c>
      <c r="AO87" s="299">
        <f t="shared" ca="1" si="1017"/>
        <v>0</v>
      </c>
      <c r="AP87" s="299">
        <f t="shared" ca="1" si="1017"/>
        <v>0</v>
      </c>
      <c r="AQ87" s="299">
        <f t="shared" ca="1" si="1017"/>
        <v>0</v>
      </c>
      <c r="AR87" s="299">
        <f t="shared" ca="1" si="1017"/>
        <v>0</v>
      </c>
      <c r="AS87" s="299">
        <f t="shared" ca="1" si="1017"/>
        <v>0</v>
      </c>
      <c r="AT87" s="299">
        <f t="shared" ca="1" si="1017"/>
        <v>0</v>
      </c>
      <c r="AU87" s="299">
        <f t="shared" ca="1" si="1017"/>
        <v>0</v>
      </c>
      <c r="AV87" s="299">
        <f t="shared" ca="1" si="1017"/>
        <v>0</v>
      </c>
      <c r="AW87" s="299">
        <f t="shared" ca="1" si="1017"/>
        <v>0</v>
      </c>
      <c r="AX87" s="299">
        <f t="shared" ca="1" si="1017"/>
        <v>0</v>
      </c>
      <c r="AY87" s="299">
        <f t="shared" ca="1" si="1018"/>
        <v>0</v>
      </c>
      <c r="AZ87" s="299">
        <f t="shared" ca="1" si="1018"/>
        <v>0</v>
      </c>
      <c r="BA87" s="299">
        <f t="shared" ca="1" si="1018"/>
        <v>0</v>
      </c>
      <c r="BB87" s="299">
        <f t="shared" ca="1" si="1018"/>
        <v>0</v>
      </c>
      <c r="BC87" s="299">
        <f t="shared" ca="1" si="1018"/>
        <v>0</v>
      </c>
      <c r="BD87" s="299">
        <f t="shared" ca="1" si="1018"/>
        <v>0</v>
      </c>
      <c r="BE87" s="299">
        <f t="shared" ca="1" si="1018"/>
        <v>0</v>
      </c>
      <c r="BF87" s="299">
        <f t="shared" ca="1" si="1018"/>
        <v>0</v>
      </c>
      <c r="BG87" s="299">
        <f t="shared" ca="1" si="1018"/>
        <v>0</v>
      </c>
      <c r="BH87" s="299">
        <f t="shared" ca="1" si="1018"/>
        <v>0</v>
      </c>
      <c r="BI87" s="299">
        <f t="shared" ca="1" si="1018"/>
        <v>0</v>
      </c>
      <c r="BJ87" s="299">
        <f t="shared" ca="1" si="1018"/>
        <v>0</v>
      </c>
      <c r="BK87" s="299">
        <f t="shared" ca="1" si="1018"/>
        <v>0</v>
      </c>
      <c r="BL87" s="299">
        <f t="shared" ca="1" si="1018"/>
        <v>0</v>
      </c>
      <c r="BM87" s="299">
        <f t="shared" ca="1" si="1018"/>
        <v>0</v>
      </c>
      <c r="BN87" s="299">
        <f t="shared" ca="1" si="1018"/>
        <v>0</v>
      </c>
      <c r="BO87" s="299">
        <f t="shared" ca="1" si="1019"/>
        <v>0</v>
      </c>
      <c r="BP87" s="299">
        <f t="shared" ca="1" si="1019"/>
        <v>0</v>
      </c>
      <c r="BQ87" s="202"/>
    </row>
    <row r="88" spans="1:69">
      <c r="A88" s="281" t="str">
        <f t="shared" ref="A88" si="1534">IF(OR(AND(K87=0,NOT(ISBLANK(K87))),M87=0,N87=0,AND(P87=P88,NOT(ISBLANK(P87)),NOT(ISBLANK(P88)))),"ERROR","OK")</f>
        <v>OK</v>
      </c>
      <c r="B88" s="202"/>
      <c r="C88" s="284" t="str">
        <f t="shared" ref="C88" ca="1" si="1535">IF(SUMSQ($S89:$BP89)&gt;0,"INCLUDED","EXCLUDED")</f>
        <v>EXCLUDED</v>
      </c>
      <c r="D88" s="209"/>
      <c r="E88" s="209"/>
      <c r="F88" s="291"/>
      <c r="G88" s="291"/>
      <c r="H88" s="299" t="str">
        <f ca="1">IFERROR(OFFSET('Impacts Database'!$A$1,'Impact Inputs'!B87-1,MATCH("Government/Non-Government",'Impacts Database'!$2:$2,0)-1),"-")</f>
        <v>-</v>
      </c>
      <c r="I88" s="288"/>
      <c r="J88" s="300"/>
      <c r="K88" s="300"/>
      <c r="L88" s="301"/>
      <c r="M88" s="302"/>
      <c r="N88" s="303"/>
      <c r="O88" s="299" t="s">
        <v>129</v>
      </c>
      <c r="P88" s="6"/>
      <c r="Q88" s="299">
        <f t="shared" ref="Q88" ca="1" si="1536">IF(ISTEXT(F87),0,(F87*M87*N87*P88))</f>
        <v>0</v>
      </c>
      <c r="R88" s="310"/>
      <c r="S88" s="299">
        <f t="shared" ref="S88" ca="1" si="1537" xml:space="preserve"> MAX( MIN($L87, S$4) - MAX($J87, S$3), 0) *$Q88</f>
        <v>0</v>
      </c>
      <c r="T88" s="299">
        <f t="shared" ref="T88" ca="1" si="1538" xml:space="preserve"> MAX( MIN($L87, T$4) - MAX($J87, T$3), 0) *$Q88</f>
        <v>0</v>
      </c>
      <c r="U88" s="299">
        <f t="shared" ref="U88" ca="1" si="1539" xml:space="preserve"> MAX( MIN($L87, U$4) - MAX($J87, U$3), 0) *$Q88</f>
        <v>0</v>
      </c>
      <c r="V88" s="299">
        <f t="shared" ref="V88" ca="1" si="1540" xml:space="preserve"> MAX( MIN($L87, V$4) - MAX($J87, V$3), 0) *$Q88</f>
        <v>0</v>
      </c>
      <c r="W88" s="299">
        <f t="shared" ref="W88" ca="1" si="1541" xml:space="preserve"> MAX( MIN($L87, W$4) - MAX($J87, W$3), 0) *$Q88</f>
        <v>0</v>
      </c>
      <c r="X88" s="299">
        <f t="shared" ref="X88" ca="1" si="1542" xml:space="preserve"> MAX( MIN($L87, X$4) - MAX($J87, X$3), 0) *$Q88</f>
        <v>0</v>
      </c>
      <c r="Y88" s="299">
        <f t="shared" ref="Y88" ca="1" si="1543" xml:space="preserve"> MAX( MIN($L87, Y$4) - MAX($J87, Y$3), 0) *$Q88</f>
        <v>0</v>
      </c>
      <c r="Z88" s="299">
        <f t="shared" ref="Z88" ca="1" si="1544" xml:space="preserve"> MAX( MIN($L87, Z$4) - MAX($J87, Z$3), 0) *$Q88</f>
        <v>0</v>
      </c>
      <c r="AA88" s="299">
        <f t="shared" ref="AA88" ca="1" si="1545" xml:space="preserve"> MAX( MIN($L87, AA$4) - MAX($J87, AA$3), 0) *$Q88</f>
        <v>0</v>
      </c>
      <c r="AB88" s="299">
        <f t="shared" ref="AB88" ca="1" si="1546" xml:space="preserve"> MAX( MIN($L87, AB$4) - MAX($J87, AB$3), 0) *$Q88</f>
        <v>0</v>
      </c>
      <c r="AC88" s="299">
        <f t="shared" ref="AC88" ca="1" si="1547" xml:space="preserve"> MAX( MIN($L87, AC$4) - MAX($J87, AC$3), 0) *$Q88</f>
        <v>0</v>
      </c>
      <c r="AD88" s="299">
        <f t="shared" ref="AD88" ca="1" si="1548" xml:space="preserve"> MAX( MIN($L87, AD$4) - MAX($J87, AD$3), 0) *$Q88</f>
        <v>0</v>
      </c>
      <c r="AE88" s="299">
        <f t="shared" ref="AE88" ca="1" si="1549" xml:space="preserve"> MAX( MIN($L87, AE$4) - MAX($J87, AE$3), 0) *$Q88</f>
        <v>0</v>
      </c>
      <c r="AF88" s="299">
        <f t="shared" ref="AF88" ca="1" si="1550" xml:space="preserve"> MAX( MIN($L87, AF$4) - MAX($J87, AF$3), 0) *$Q88</f>
        <v>0</v>
      </c>
      <c r="AG88" s="299">
        <f t="shared" ref="AG88" ca="1" si="1551" xml:space="preserve"> MAX( MIN($L87, AG$4) - MAX($J87, AG$3), 0) *$Q88</f>
        <v>0</v>
      </c>
      <c r="AH88" s="299">
        <f t="shared" ref="AH88" ca="1" si="1552" xml:space="preserve"> MAX( MIN($L87, AH$4) - MAX($J87, AH$3), 0) *$Q88</f>
        <v>0</v>
      </c>
      <c r="AI88" s="299">
        <f t="shared" ref="AI88" ca="1" si="1553" xml:space="preserve"> MAX( MIN($L87, AI$4) - MAX($J87, AI$3), 0) *$Q88</f>
        <v>0</v>
      </c>
      <c r="AJ88" s="299">
        <f t="shared" ref="AJ88" ca="1" si="1554" xml:space="preserve"> MAX( MIN($L87, AJ$4) - MAX($J87, AJ$3), 0) *$Q88</f>
        <v>0</v>
      </c>
      <c r="AK88" s="299">
        <f t="shared" ref="AK88" ca="1" si="1555" xml:space="preserve"> MAX( MIN($L87, AK$4) - MAX($J87, AK$3), 0) *$Q88</f>
        <v>0</v>
      </c>
      <c r="AL88" s="299">
        <f t="shared" ref="AL88" ca="1" si="1556" xml:space="preserve"> MAX( MIN($L87, AL$4) - MAX($J87, AL$3), 0) *$Q88</f>
        <v>0</v>
      </c>
      <c r="AM88" s="299">
        <f t="shared" ref="AM88" ca="1" si="1557" xml:space="preserve"> MAX( MIN($L87, AM$4) - MAX($J87, AM$3), 0) *$Q88</f>
        <v>0</v>
      </c>
      <c r="AN88" s="299">
        <f t="shared" ref="AN88" ca="1" si="1558" xml:space="preserve"> MAX( MIN($L87, AN$4) - MAX($J87, AN$3), 0) *$Q88</f>
        <v>0</v>
      </c>
      <c r="AO88" s="299">
        <f t="shared" ref="AO88" ca="1" si="1559" xml:space="preserve"> MAX( MIN($L87, AO$4) - MAX($J87, AO$3), 0) *$Q88</f>
        <v>0</v>
      </c>
      <c r="AP88" s="299">
        <f t="shared" ref="AP88" ca="1" si="1560" xml:space="preserve"> MAX( MIN($L87, AP$4) - MAX($J87, AP$3), 0) *$Q88</f>
        <v>0</v>
      </c>
      <c r="AQ88" s="299">
        <f t="shared" ref="AQ88" ca="1" si="1561" xml:space="preserve"> MAX( MIN($L87, AQ$4) - MAX($J87, AQ$3), 0) *$Q88</f>
        <v>0</v>
      </c>
      <c r="AR88" s="299">
        <f t="shared" ref="AR88" ca="1" si="1562" xml:space="preserve"> MAX( MIN($L87, AR$4) - MAX($J87, AR$3), 0) *$Q88</f>
        <v>0</v>
      </c>
      <c r="AS88" s="299">
        <f t="shared" ref="AS88" ca="1" si="1563" xml:space="preserve"> MAX( MIN($L87, AS$4) - MAX($J87, AS$3), 0) *$Q88</f>
        <v>0</v>
      </c>
      <c r="AT88" s="299">
        <f t="shared" ref="AT88" ca="1" si="1564" xml:space="preserve"> MAX( MIN($L87, AT$4) - MAX($J87, AT$3), 0) *$Q88</f>
        <v>0</v>
      </c>
      <c r="AU88" s="299">
        <f t="shared" ref="AU88" ca="1" si="1565" xml:space="preserve"> MAX( MIN($L87, AU$4) - MAX($J87, AU$3), 0) *$Q88</f>
        <v>0</v>
      </c>
      <c r="AV88" s="299">
        <f t="shared" ref="AV88" ca="1" si="1566" xml:space="preserve"> MAX( MIN($L87, AV$4) - MAX($J87, AV$3), 0) *$Q88</f>
        <v>0</v>
      </c>
      <c r="AW88" s="299">
        <f t="shared" ref="AW88" ca="1" si="1567" xml:space="preserve"> MAX( MIN($L87, AW$4) - MAX($J87, AW$3), 0) *$Q88</f>
        <v>0</v>
      </c>
      <c r="AX88" s="299">
        <f t="shared" ref="AX88" ca="1" si="1568" xml:space="preserve"> MAX( MIN($L87, AX$4) - MAX($J87, AX$3), 0) *$Q88</f>
        <v>0</v>
      </c>
      <c r="AY88" s="299">
        <f t="shared" ref="AY88" ca="1" si="1569" xml:space="preserve"> MAX( MIN($L87, AY$4) - MAX($J87, AY$3), 0) *$Q88</f>
        <v>0</v>
      </c>
      <c r="AZ88" s="299">
        <f t="shared" ref="AZ88" ca="1" si="1570" xml:space="preserve"> MAX( MIN($L87, AZ$4) - MAX($J87, AZ$3), 0) *$Q88</f>
        <v>0</v>
      </c>
      <c r="BA88" s="299">
        <f t="shared" ref="BA88" ca="1" si="1571" xml:space="preserve"> MAX( MIN($L87, BA$4) - MAX($J87, BA$3), 0) *$Q88</f>
        <v>0</v>
      </c>
      <c r="BB88" s="299">
        <f t="shared" ref="BB88" ca="1" si="1572" xml:space="preserve"> MAX( MIN($L87, BB$4) - MAX($J87, BB$3), 0) *$Q88</f>
        <v>0</v>
      </c>
      <c r="BC88" s="299">
        <f t="shared" ref="BC88" ca="1" si="1573" xml:space="preserve"> MAX( MIN($L87, BC$4) - MAX($J87, BC$3), 0) *$Q88</f>
        <v>0</v>
      </c>
      <c r="BD88" s="299">
        <f t="shared" ref="BD88" ca="1" si="1574" xml:space="preserve"> MAX( MIN($L87, BD$4) - MAX($J87, BD$3), 0) *$Q88</f>
        <v>0</v>
      </c>
      <c r="BE88" s="299">
        <f t="shared" ref="BE88" ca="1" si="1575" xml:space="preserve"> MAX( MIN($L87, BE$4) - MAX($J87, BE$3), 0) *$Q88</f>
        <v>0</v>
      </c>
      <c r="BF88" s="299">
        <f t="shared" ref="BF88" ca="1" si="1576" xml:space="preserve"> MAX( MIN($L87, BF$4) - MAX($J87, BF$3), 0) *$Q88</f>
        <v>0</v>
      </c>
      <c r="BG88" s="299">
        <f t="shared" ref="BG88" ca="1" si="1577" xml:space="preserve"> MAX( MIN($L87, BG$4) - MAX($J87, BG$3), 0) *$Q88</f>
        <v>0</v>
      </c>
      <c r="BH88" s="299">
        <f t="shared" ref="BH88" ca="1" si="1578" xml:space="preserve"> MAX( MIN($L87, BH$4) - MAX($J87, BH$3), 0) *$Q88</f>
        <v>0</v>
      </c>
      <c r="BI88" s="299">
        <f t="shared" ref="BI88" ca="1" si="1579" xml:space="preserve"> MAX( MIN($L87, BI$4) - MAX($J87, BI$3), 0) *$Q88</f>
        <v>0</v>
      </c>
      <c r="BJ88" s="299">
        <f t="shared" ref="BJ88" ca="1" si="1580" xml:space="preserve"> MAX( MIN($L87, BJ$4) - MAX($J87, BJ$3), 0) *$Q88</f>
        <v>0</v>
      </c>
      <c r="BK88" s="299">
        <f t="shared" ref="BK88" ca="1" si="1581" xml:space="preserve"> MAX( MIN($L87, BK$4) - MAX($J87, BK$3), 0) *$Q88</f>
        <v>0</v>
      </c>
      <c r="BL88" s="299">
        <f t="shared" ref="BL88" ca="1" si="1582" xml:space="preserve"> MAX( MIN($L87, BL$4) - MAX($J87, BL$3), 0) *$Q88</f>
        <v>0</v>
      </c>
      <c r="BM88" s="299">
        <f t="shared" ref="BM88" ca="1" si="1583" xml:space="preserve"> MAX( MIN($L87, BM$4) - MAX($J87, BM$3), 0) *$Q88</f>
        <v>0</v>
      </c>
      <c r="BN88" s="299">
        <f t="shared" ref="BN88" ca="1" si="1584" xml:space="preserve"> MAX( MIN($L87, BN$4) - MAX($J87, BN$3), 0) *$Q88</f>
        <v>0</v>
      </c>
      <c r="BO88" s="299">
        <f t="shared" ref="BO88" ca="1" si="1585" xml:space="preserve"> MAX( MIN($L87, BO$4) - MAX($J87, BO$3), 0) *$Q88</f>
        <v>0</v>
      </c>
      <c r="BP88" s="299">
        <f t="shared" ref="BP88" ca="1" si="1586" xml:space="preserve"> MAX( MIN($L87, BP$4) - MAX($J87, BP$3), 0) *$Q88</f>
        <v>0</v>
      </c>
      <c r="BQ88" s="202"/>
    </row>
    <row r="89" spans="1:69">
      <c r="B89" s="202"/>
      <c r="C89" s="283"/>
      <c r="D89" s="209"/>
      <c r="E89" s="209"/>
      <c r="F89" s="291"/>
      <c r="G89" s="291"/>
      <c r="H89" s="299" t="str">
        <f ca="1">IFERROR(OFFSET('Impacts Database'!$A$1,'Impact Inputs'!B87-1,MATCH("Government/Non-Government",'Impacts Database'!$2:$2,0)-1),"-")</f>
        <v>-</v>
      </c>
      <c r="I89" s="288"/>
      <c r="J89" s="304"/>
      <c r="K89" s="304"/>
      <c r="L89" s="301"/>
      <c r="M89" s="302"/>
      <c r="N89" s="305"/>
      <c r="O89" s="299" t="s">
        <v>130</v>
      </c>
      <c r="P89" s="299">
        <f t="shared" si="1358"/>
        <v>0</v>
      </c>
      <c r="Q89" s="299">
        <f t="shared" ref="Q89" ca="1" si="1587">IF(ISTEXT(F87),0,(F87*M87*N87*P89))</f>
        <v>0</v>
      </c>
      <c r="R89" s="310"/>
      <c r="S89" s="299">
        <f t="shared" ref="S89:BP89" ca="1" si="1588">S88-S87</f>
        <v>0</v>
      </c>
      <c r="T89" s="299">
        <f t="shared" ca="1" si="1588"/>
        <v>0</v>
      </c>
      <c r="U89" s="299">
        <f t="shared" ca="1" si="1588"/>
        <v>0</v>
      </c>
      <c r="V89" s="299">
        <f t="shared" ca="1" si="1588"/>
        <v>0</v>
      </c>
      <c r="W89" s="299">
        <f t="shared" ca="1" si="1588"/>
        <v>0</v>
      </c>
      <c r="X89" s="299">
        <f t="shared" ca="1" si="1588"/>
        <v>0</v>
      </c>
      <c r="Y89" s="299">
        <f t="shared" ca="1" si="1588"/>
        <v>0</v>
      </c>
      <c r="Z89" s="299">
        <f t="shared" ca="1" si="1588"/>
        <v>0</v>
      </c>
      <c r="AA89" s="299">
        <f t="shared" ca="1" si="1588"/>
        <v>0</v>
      </c>
      <c r="AB89" s="299">
        <f t="shared" ca="1" si="1588"/>
        <v>0</v>
      </c>
      <c r="AC89" s="299">
        <f t="shared" ca="1" si="1588"/>
        <v>0</v>
      </c>
      <c r="AD89" s="299">
        <f t="shared" ca="1" si="1588"/>
        <v>0</v>
      </c>
      <c r="AE89" s="299">
        <f t="shared" ca="1" si="1588"/>
        <v>0</v>
      </c>
      <c r="AF89" s="299">
        <f t="shared" ca="1" si="1588"/>
        <v>0</v>
      </c>
      <c r="AG89" s="299">
        <f t="shared" ca="1" si="1588"/>
        <v>0</v>
      </c>
      <c r="AH89" s="299">
        <f t="shared" ca="1" si="1588"/>
        <v>0</v>
      </c>
      <c r="AI89" s="299">
        <f t="shared" ca="1" si="1588"/>
        <v>0</v>
      </c>
      <c r="AJ89" s="299">
        <f t="shared" ca="1" si="1588"/>
        <v>0</v>
      </c>
      <c r="AK89" s="299">
        <f t="shared" ca="1" si="1588"/>
        <v>0</v>
      </c>
      <c r="AL89" s="299">
        <f t="shared" ca="1" si="1588"/>
        <v>0</v>
      </c>
      <c r="AM89" s="299">
        <f t="shared" ca="1" si="1588"/>
        <v>0</v>
      </c>
      <c r="AN89" s="299">
        <f t="shared" ca="1" si="1588"/>
        <v>0</v>
      </c>
      <c r="AO89" s="299">
        <f t="shared" ca="1" si="1588"/>
        <v>0</v>
      </c>
      <c r="AP89" s="299">
        <f t="shared" ca="1" si="1588"/>
        <v>0</v>
      </c>
      <c r="AQ89" s="299">
        <f t="shared" ca="1" si="1588"/>
        <v>0</v>
      </c>
      <c r="AR89" s="299">
        <f t="shared" ca="1" si="1588"/>
        <v>0</v>
      </c>
      <c r="AS89" s="299">
        <f t="shared" ca="1" si="1588"/>
        <v>0</v>
      </c>
      <c r="AT89" s="299">
        <f t="shared" ca="1" si="1588"/>
        <v>0</v>
      </c>
      <c r="AU89" s="299">
        <f t="shared" ca="1" si="1588"/>
        <v>0</v>
      </c>
      <c r="AV89" s="299">
        <f t="shared" ca="1" si="1588"/>
        <v>0</v>
      </c>
      <c r="AW89" s="299">
        <f t="shared" ca="1" si="1588"/>
        <v>0</v>
      </c>
      <c r="AX89" s="299">
        <f t="shared" ca="1" si="1588"/>
        <v>0</v>
      </c>
      <c r="AY89" s="299">
        <f t="shared" ca="1" si="1588"/>
        <v>0</v>
      </c>
      <c r="AZ89" s="299">
        <f t="shared" ca="1" si="1588"/>
        <v>0</v>
      </c>
      <c r="BA89" s="299">
        <f t="shared" ca="1" si="1588"/>
        <v>0</v>
      </c>
      <c r="BB89" s="299">
        <f t="shared" ca="1" si="1588"/>
        <v>0</v>
      </c>
      <c r="BC89" s="299">
        <f t="shared" ca="1" si="1588"/>
        <v>0</v>
      </c>
      <c r="BD89" s="299">
        <f t="shared" ca="1" si="1588"/>
        <v>0</v>
      </c>
      <c r="BE89" s="299">
        <f t="shared" ca="1" si="1588"/>
        <v>0</v>
      </c>
      <c r="BF89" s="299">
        <f t="shared" ca="1" si="1588"/>
        <v>0</v>
      </c>
      <c r="BG89" s="299">
        <f t="shared" ca="1" si="1588"/>
        <v>0</v>
      </c>
      <c r="BH89" s="299">
        <f t="shared" ca="1" si="1588"/>
        <v>0</v>
      </c>
      <c r="BI89" s="299">
        <f t="shared" ca="1" si="1588"/>
        <v>0</v>
      </c>
      <c r="BJ89" s="299">
        <f t="shared" ca="1" si="1588"/>
        <v>0</v>
      </c>
      <c r="BK89" s="299">
        <f t="shared" ca="1" si="1588"/>
        <v>0</v>
      </c>
      <c r="BL89" s="299">
        <f t="shared" ca="1" si="1588"/>
        <v>0</v>
      </c>
      <c r="BM89" s="299">
        <f t="shared" ca="1" si="1588"/>
        <v>0</v>
      </c>
      <c r="BN89" s="299">
        <f t="shared" ca="1" si="1588"/>
        <v>0</v>
      </c>
      <c r="BO89" s="299">
        <f t="shared" ca="1" si="1588"/>
        <v>0</v>
      </c>
      <c r="BP89" s="299">
        <f t="shared" ca="1" si="1588"/>
        <v>0</v>
      </c>
      <c r="BQ89" s="202"/>
    </row>
    <row r="90" spans="1:69" ht="15">
      <c r="A90" s="280" t="s">
        <v>423</v>
      </c>
      <c r="B90" s="236"/>
      <c r="C90" s="298" t="str">
        <f ca="1">IFERROR(OFFSET('Impacts Database'!$A$1,'Impact Inputs'!B90-1,MATCH("Description",'Impacts Database'!$2:$2,0)-1),"-")</f>
        <v>-</v>
      </c>
      <c r="D90" s="299" t="str">
        <f ca="1">IFERROR(OFFSET('Impacts Database'!$A$1,'Impact Inputs'!B90-1,MATCH("Outcome Area",'Impacts Database'!$2:$2,0)-1),"-")</f>
        <v>-</v>
      </c>
      <c r="E90" s="299" t="str">
        <f ca="1">IFERROR(OFFSET('Impacts Database'!$A$1,'Impact Inputs'!B90-1,MATCH("Sector",'Impacts Database'!$2:$2,0)-1),"-")</f>
        <v>-</v>
      </c>
      <c r="F90" s="299" t="str">
        <f ca="1">IFERROR(OFFSET('Impacts Database'!$A$1,'Impact Inputs'!B90-1,MATCH("Value adjusted to "&amp;'Primary Inputs'!$C$16,'Impacts Database'!$2:$2,0)-1),"-")</f>
        <v>-</v>
      </c>
      <c r="G90" s="299" t="str">
        <f ca="1">IFERROR(OFFSET('Impacts Database'!$A$1,'Impact Inputs'!B90-1,MATCH("Unit",'Impacts Database'!$2:$2,0)-1),"-")</f>
        <v>-</v>
      </c>
      <c r="H90" s="299" t="str">
        <f ca="1">IFERROR(OFFSET('Impacts Database'!$A$1,'Impact Inputs'!B90-1,MATCH("Government/Non-Government",'Impacts Database'!$2:$2,0)-1),"-")</f>
        <v>-</v>
      </c>
      <c r="I90" s="237" t="s">
        <v>730</v>
      </c>
      <c r="J90" s="215"/>
      <c r="K90" s="101"/>
      <c r="L90" s="311">
        <f t="shared" ref="L90" si="1589" xml:space="preserve"> J90 + K90</f>
        <v>0</v>
      </c>
      <c r="M90" s="238">
        <v>1</v>
      </c>
      <c r="N90" s="238">
        <v>1</v>
      </c>
      <c r="O90" s="299" t="s">
        <v>128</v>
      </c>
      <c r="P90" s="6"/>
      <c r="Q90" s="299">
        <f t="shared" ref="Q90" ca="1" si="1590">IF(ISTEXT(F90),0,(F90*M90*N90*P90))</f>
        <v>0</v>
      </c>
      <c r="R90" s="310"/>
      <c r="S90" s="299">
        <f t="shared" ca="1" si="1016"/>
        <v>0</v>
      </c>
      <c r="T90" s="299">
        <f t="shared" ca="1" si="1016"/>
        <v>0</v>
      </c>
      <c r="U90" s="299">
        <f t="shared" ca="1" si="1016"/>
        <v>0</v>
      </c>
      <c r="V90" s="299">
        <f t="shared" ca="1" si="1016"/>
        <v>0</v>
      </c>
      <c r="W90" s="299">
        <f t="shared" ca="1" si="1016"/>
        <v>0</v>
      </c>
      <c r="X90" s="299">
        <f t="shared" ca="1" si="1016"/>
        <v>0</v>
      </c>
      <c r="Y90" s="299">
        <f t="shared" ca="1" si="1016"/>
        <v>0</v>
      </c>
      <c r="Z90" s="299">
        <f t="shared" ca="1" si="1016"/>
        <v>0</v>
      </c>
      <c r="AA90" s="299">
        <f t="shared" ca="1" si="1016"/>
        <v>0</v>
      </c>
      <c r="AB90" s="299">
        <f t="shared" ca="1" si="1016"/>
        <v>0</v>
      </c>
      <c r="AC90" s="299">
        <f t="shared" ca="1" si="1016"/>
        <v>0</v>
      </c>
      <c r="AD90" s="299">
        <f t="shared" ca="1" si="1016"/>
        <v>0</v>
      </c>
      <c r="AE90" s="299">
        <f t="shared" ca="1" si="1016"/>
        <v>0</v>
      </c>
      <c r="AF90" s="299">
        <f t="shared" ca="1" si="1016"/>
        <v>0</v>
      </c>
      <c r="AG90" s="299">
        <f t="shared" ca="1" si="1016"/>
        <v>0</v>
      </c>
      <c r="AH90" s="299">
        <f t="shared" ca="1" si="1016"/>
        <v>0</v>
      </c>
      <c r="AI90" s="299">
        <f t="shared" ca="1" si="1017"/>
        <v>0</v>
      </c>
      <c r="AJ90" s="299">
        <f t="shared" ca="1" si="1017"/>
        <v>0</v>
      </c>
      <c r="AK90" s="299">
        <f t="shared" ca="1" si="1017"/>
        <v>0</v>
      </c>
      <c r="AL90" s="299">
        <f t="shared" ca="1" si="1017"/>
        <v>0</v>
      </c>
      <c r="AM90" s="299">
        <f t="shared" ca="1" si="1017"/>
        <v>0</v>
      </c>
      <c r="AN90" s="299">
        <f t="shared" ca="1" si="1017"/>
        <v>0</v>
      </c>
      <c r="AO90" s="299">
        <f t="shared" ca="1" si="1017"/>
        <v>0</v>
      </c>
      <c r="AP90" s="299">
        <f t="shared" ca="1" si="1017"/>
        <v>0</v>
      </c>
      <c r="AQ90" s="299">
        <f t="shared" ca="1" si="1017"/>
        <v>0</v>
      </c>
      <c r="AR90" s="299">
        <f t="shared" ca="1" si="1017"/>
        <v>0</v>
      </c>
      <c r="AS90" s="299">
        <f t="shared" ca="1" si="1017"/>
        <v>0</v>
      </c>
      <c r="AT90" s="299">
        <f t="shared" ca="1" si="1017"/>
        <v>0</v>
      </c>
      <c r="AU90" s="299">
        <f t="shared" ca="1" si="1017"/>
        <v>0</v>
      </c>
      <c r="AV90" s="299">
        <f t="shared" ca="1" si="1017"/>
        <v>0</v>
      </c>
      <c r="AW90" s="299">
        <f t="shared" ca="1" si="1017"/>
        <v>0</v>
      </c>
      <c r="AX90" s="299">
        <f t="shared" ca="1" si="1017"/>
        <v>0</v>
      </c>
      <c r="AY90" s="299">
        <f t="shared" ca="1" si="1018"/>
        <v>0</v>
      </c>
      <c r="AZ90" s="299">
        <f t="shared" ca="1" si="1018"/>
        <v>0</v>
      </c>
      <c r="BA90" s="299">
        <f t="shared" ca="1" si="1018"/>
        <v>0</v>
      </c>
      <c r="BB90" s="299">
        <f t="shared" ca="1" si="1018"/>
        <v>0</v>
      </c>
      <c r="BC90" s="299">
        <f t="shared" ca="1" si="1018"/>
        <v>0</v>
      </c>
      <c r="BD90" s="299">
        <f t="shared" ca="1" si="1018"/>
        <v>0</v>
      </c>
      <c r="BE90" s="299">
        <f t="shared" ca="1" si="1018"/>
        <v>0</v>
      </c>
      <c r="BF90" s="299">
        <f t="shared" ca="1" si="1018"/>
        <v>0</v>
      </c>
      <c r="BG90" s="299">
        <f t="shared" ca="1" si="1018"/>
        <v>0</v>
      </c>
      <c r="BH90" s="299">
        <f t="shared" ca="1" si="1018"/>
        <v>0</v>
      </c>
      <c r="BI90" s="299">
        <f t="shared" ca="1" si="1018"/>
        <v>0</v>
      </c>
      <c r="BJ90" s="299">
        <f t="shared" ca="1" si="1018"/>
        <v>0</v>
      </c>
      <c r="BK90" s="299">
        <f t="shared" ca="1" si="1018"/>
        <v>0</v>
      </c>
      <c r="BL90" s="299">
        <f t="shared" ca="1" si="1018"/>
        <v>0</v>
      </c>
      <c r="BM90" s="299">
        <f t="shared" ca="1" si="1018"/>
        <v>0</v>
      </c>
      <c r="BN90" s="299">
        <f t="shared" ca="1" si="1018"/>
        <v>0</v>
      </c>
      <c r="BO90" s="299">
        <f t="shared" ca="1" si="1019"/>
        <v>0</v>
      </c>
      <c r="BP90" s="299">
        <f t="shared" ca="1" si="1019"/>
        <v>0</v>
      </c>
      <c r="BQ90" s="202"/>
    </row>
    <row r="91" spans="1:69">
      <c r="A91" s="281" t="str">
        <f t="shared" ref="A91" si="1591">IF(OR(AND(K90=0,NOT(ISBLANK(K90))),M90=0,N90=0,AND(P90=P91,NOT(ISBLANK(P90)),NOT(ISBLANK(P91)))),"ERROR","OK")</f>
        <v>OK</v>
      </c>
      <c r="B91" s="202"/>
      <c r="C91" s="284" t="str">
        <f t="shared" ref="C91" ca="1" si="1592">IF(SUMSQ($S92:$BP92)&gt;0,"INCLUDED","EXCLUDED")</f>
        <v>EXCLUDED</v>
      </c>
      <c r="D91" s="209"/>
      <c r="E91" s="209"/>
      <c r="F91" s="291"/>
      <c r="G91" s="291"/>
      <c r="H91" s="299" t="str">
        <f ca="1">IFERROR(OFFSET('Impacts Database'!$A$1,'Impact Inputs'!B90-1,MATCH("Government/Non-Government",'Impacts Database'!$2:$2,0)-1),"-")</f>
        <v>-</v>
      </c>
      <c r="I91" s="288"/>
      <c r="J91" s="300"/>
      <c r="K91" s="300"/>
      <c r="L91" s="301"/>
      <c r="M91" s="302"/>
      <c r="N91" s="303"/>
      <c r="O91" s="299" t="s">
        <v>129</v>
      </c>
      <c r="P91" s="6"/>
      <c r="Q91" s="299">
        <f t="shared" ref="Q91" ca="1" si="1593">IF(ISTEXT(F90),0,(F90*M90*N90*P91))</f>
        <v>0</v>
      </c>
      <c r="R91" s="310"/>
      <c r="S91" s="299">
        <f t="shared" ref="S91" ca="1" si="1594" xml:space="preserve"> MAX( MIN($L90, S$4) - MAX($J90, S$3), 0) *$Q91</f>
        <v>0</v>
      </c>
      <c r="T91" s="299">
        <f t="shared" ref="T91" ca="1" si="1595" xml:space="preserve"> MAX( MIN($L90, T$4) - MAX($J90, T$3), 0) *$Q91</f>
        <v>0</v>
      </c>
      <c r="U91" s="299">
        <f t="shared" ref="U91" ca="1" si="1596" xml:space="preserve"> MAX( MIN($L90, U$4) - MAX($J90, U$3), 0) *$Q91</f>
        <v>0</v>
      </c>
      <c r="V91" s="299">
        <f t="shared" ref="V91" ca="1" si="1597" xml:space="preserve"> MAX( MIN($L90, V$4) - MAX($J90, V$3), 0) *$Q91</f>
        <v>0</v>
      </c>
      <c r="W91" s="299">
        <f t="shared" ref="W91" ca="1" si="1598" xml:space="preserve"> MAX( MIN($L90, W$4) - MAX($J90, W$3), 0) *$Q91</f>
        <v>0</v>
      </c>
      <c r="X91" s="299">
        <f t="shared" ref="X91" ca="1" si="1599" xml:space="preserve"> MAX( MIN($L90, X$4) - MAX($J90, X$3), 0) *$Q91</f>
        <v>0</v>
      </c>
      <c r="Y91" s="299">
        <f t="shared" ref="Y91" ca="1" si="1600" xml:space="preserve"> MAX( MIN($L90, Y$4) - MAX($J90, Y$3), 0) *$Q91</f>
        <v>0</v>
      </c>
      <c r="Z91" s="299">
        <f t="shared" ref="Z91" ca="1" si="1601" xml:space="preserve"> MAX( MIN($L90, Z$4) - MAX($J90, Z$3), 0) *$Q91</f>
        <v>0</v>
      </c>
      <c r="AA91" s="299">
        <f t="shared" ref="AA91" ca="1" si="1602" xml:space="preserve"> MAX( MIN($L90, AA$4) - MAX($J90, AA$3), 0) *$Q91</f>
        <v>0</v>
      </c>
      <c r="AB91" s="299">
        <f t="shared" ref="AB91" ca="1" si="1603" xml:space="preserve"> MAX( MIN($L90, AB$4) - MAX($J90, AB$3), 0) *$Q91</f>
        <v>0</v>
      </c>
      <c r="AC91" s="299">
        <f t="shared" ref="AC91" ca="1" si="1604" xml:space="preserve"> MAX( MIN($L90, AC$4) - MAX($J90, AC$3), 0) *$Q91</f>
        <v>0</v>
      </c>
      <c r="AD91" s="299">
        <f t="shared" ref="AD91" ca="1" si="1605" xml:space="preserve"> MAX( MIN($L90, AD$4) - MAX($J90, AD$3), 0) *$Q91</f>
        <v>0</v>
      </c>
      <c r="AE91" s="299">
        <f t="shared" ref="AE91" ca="1" si="1606" xml:space="preserve"> MAX( MIN($L90, AE$4) - MAX($J90, AE$3), 0) *$Q91</f>
        <v>0</v>
      </c>
      <c r="AF91" s="299">
        <f t="shared" ref="AF91" ca="1" si="1607" xml:space="preserve"> MAX( MIN($L90, AF$4) - MAX($J90, AF$3), 0) *$Q91</f>
        <v>0</v>
      </c>
      <c r="AG91" s="299">
        <f t="shared" ref="AG91" ca="1" si="1608" xml:space="preserve"> MAX( MIN($L90, AG$4) - MAX($J90, AG$3), 0) *$Q91</f>
        <v>0</v>
      </c>
      <c r="AH91" s="299">
        <f t="shared" ref="AH91" ca="1" si="1609" xml:space="preserve"> MAX( MIN($L90, AH$4) - MAX($J90, AH$3), 0) *$Q91</f>
        <v>0</v>
      </c>
      <c r="AI91" s="299">
        <f t="shared" ref="AI91" ca="1" si="1610" xml:space="preserve"> MAX( MIN($L90, AI$4) - MAX($J90, AI$3), 0) *$Q91</f>
        <v>0</v>
      </c>
      <c r="AJ91" s="299">
        <f t="shared" ref="AJ91" ca="1" si="1611" xml:space="preserve"> MAX( MIN($L90, AJ$4) - MAX($J90, AJ$3), 0) *$Q91</f>
        <v>0</v>
      </c>
      <c r="AK91" s="299">
        <f t="shared" ref="AK91" ca="1" si="1612" xml:space="preserve"> MAX( MIN($L90, AK$4) - MAX($J90, AK$3), 0) *$Q91</f>
        <v>0</v>
      </c>
      <c r="AL91" s="299">
        <f t="shared" ref="AL91" ca="1" si="1613" xml:space="preserve"> MAX( MIN($L90, AL$4) - MAX($J90, AL$3), 0) *$Q91</f>
        <v>0</v>
      </c>
      <c r="AM91" s="299">
        <f t="shared" ref="AM91" ca="1" si="1614" xml:space="preserve"> MAX( MIN($L90, AM$4) - MAX($J90, AM$3), 0) *$Q91</f>
        <v>0</v>
      </c>
      <c r="AN91" s="299">
        <f t="shared" ref="AN91" ca="1" si="1615" xml:space="preserve"> MAX( MIN($L90, AN$4) - MAX($J90, AN$3), 0) *$Q91</f>
        <v>0</v>
      </c>
      <c r="AO91" s="299">
        <f t="shared" ref="AO91" ca="1" si="1616" xml:space="preserve"> MAX( MIN($L90, AO$4) - MAX($J90, AO$3), 0) *$Q91</f>
        <v>0</v>
      </c>
      <c r="AP91" s="299">
        <f t="shared" ref="AP91" ca="1" si="1617" xml:space="preserve"> MAX( MIN($L90, AP$4) - MAX($J90, AP$3), 0) *$Q91</f>
        <v>0</v>
      </c>
      <c r="AQ91" s="299">
        <f t="shared" ref="AQ91" ca="1" si="1618" xml:space="preserve"> MAX( MIN($L90, AQ$4) - MAX($J90, AQ$3), 0) *$Q91</f>
        <v>0</v>
      </c>
      <c r="AR91" s="299">
        <f t="shared" ref="AR91" ca="1" si="1619" xml:space="preserve"> MAX( MIN($L90, AR$4) - MAX($J90, AR$3), 0) *$Q91</f>
        <v>0</v>
      </c>
      <c r="AS91" s="299">
        <f t="shared" ref="AS91" ca="1" si="1620" xml:space="preserve"> MAX( MIN($L90, AS$4) - MAX($J90, AS$3), 0) *$Q91</f>
        <v>0</v>
      </c>
      <c r="AT91" s="299">
        <f t="shared" ref="AT91" ca="1" si="1621" xml:space="preserve"> MAX( MIN($L90, AT$4) - MAX($J90, AT$3), 0) *$Q91</f>
        <v>0</v>
      </c>
      <c r="AU91" s="299">
        <f t="shared" ref="AU91" ca="1" si="1622" xml:space="preserve"> MAX( MIN($L90, AU$4) - MAX($J90, AU$3), 0) *$Q91</f>
        <v>0</v>
      </c>
      <c r="AV91" s="299">
        <f t="shared" ref="AV91" ca="1" si="1623" xml:space="preserve"> MAX( MIN($L90, AV$4) - MAX($J90, AV$3), 0) *$Q91</f>
        <v>0</v>
      </c>
      <c r="AW91" s="299">
        <f t="shared" ref="AW91" ca="1" si="1624" xml:space="preserve"> MAX( MIN($L90, AW$4) - MAX($J90, AW$3), 0) *$Q91</f>
        <v>0</v>
      </c>
      <c r="AX91" s="299">
        <f t="shared" ref="AX91" ca="1" si="1625" xml:space="preserve"> MAX( MIN($L90, AX$4) - MAX($J90, AX$3), 0) *$Q91</f>
        <v>0</v>
      </c>
      <c r="AY91" s="299">
        <f t="shared" ref="AY91" ca="1" si="1626" xml:space="preserve"> MAX( MIN($L90, AY$4) - MAX($J90, AY$3), 0) *$Q91</f>
        <v>0</v>
      </c>
      <c r="AZ91" s="299">
        <f t="shared" ref="AZ91" ca="1" si="1627" xml:space="preserve"> MAX( MIN($L90, AZ$4) - MAX($J90, AZ$3), 0) *$Q91</f>
        <v>0</v>
      </c>
      <c r="BA91" s="299">
        <f t="shared" ref="BA91" ca="1" si="1628" xml:space="preserve"> MAX( MIN($L90, BA$4) - MAX($J90, BA$3), 0) *$Q91</f>
        <v>0</v>
      </c>
      <c r="BB91" s="299">
        <f t="shared" ref="BB91" ca="1" si="1629" xml:space="preserve"> MAX( MIN($L90, BB$4) - MAX($J90, BB$3), 0) *$Q91</f>
        <v>0</v>
      </c>
      <c r="BC91" s="299">
        <f t="shared" ref="BC91" ca="1" si="1630" xml:space="preserve"> MAX( MIN($L90, BC$4) - MAX($J90, BC$3), 0) *$Q91</f>
        <v>0</v>
      </c>
      <c r="BD91" s="299">
        <f t="shared" ref="BD91" ca="1" si="1631" xml:space="preserve"> MAX( MIN($L90, BD$4) - MAX($J90, BD$3), 0) *$Q91</f>
        <v>0</v>
      </c>
      <c r="BE91" s="299">
        <f t="shared" ref="BE91" ca="1" si="1632" xml:space="preserve"> MAX( MIN($L90, BE$4) - MAX($J90, BE$3), 0) *$Q91</f>
        <v>0</v>
      </c>
      <c r="BF91" s="299">
        <f t="shared" ref="BF91" ca="1" si="1633" xml:space="preserve"> MAX( MIN($L90, BF$4) - MAX($J90, BF$3), 0) *$Q91</f>
        <v>0</v>
      </c>
      <c r="BG91" s="299">
        <f t="shared" ref="BG91" ca="1" si="1634" xml:space="preserve"> MAX( MIN($L90, BG$4) - MAX($J90, BG$3), 0) *$Q91</f>
        <v>0</v>
      </c>
      <c r="BH91" s="299">
        <f t="shared" ref="BH91" ca="1" si="1635" xml:space="preserve"> MAX( MIN($L90, BH$4) - MAX($J90, BH$3), 0) *$Q91</f>
        <v>0</v>
      </c>
      <c r="BI91" s="299">
        <f t="shared" ref="BI91" ca="1" si="1636" xml:space="preserve"> MAX( MIN($L90, BI$4) - MAX($J90, BI$3), 0) *$Q91</f>
        <v>0</v>
      </c>
      <c r="BJ91" s="299">
        <f t="shared" ref="BJ91" ca="1" si="1637" xml:space="preserve"> MAX( MIN($L90, BJ$4) - MAX($J90, BJ$3), 0) *$Q91</f>
        <v>0</v>
      </c>
      <c r="BK91" s="299">
        <f t="shared" ref="BK91" ca="1" si="1638" xml:space="preserve"> MAX( MIN($L90, BK$4) - MAX($J90, BK$3), 0) *$Q91</f>
        <v>0</v>
      </c>
      <c r="BL91" s="299">
        <f t="shared" ref="BL91" ca="1" si="1639" xml:space="preserve"> MAX( MIN($L90, BL$4) - MAX($J90, BL$3), 0) *$Q91</f>
        <v>0</v>
      </c>
      <c r="BM91" s="299">
        <f t="shared" ref="BM91" ca="1" si="1640" xml:space="preserve"> MAX( MIN($L90, BM$4) - MAX($J90, BM$3), 0) *$Q91</f>
        <v>0</v>
      </c>
      <c r="BN91" s="299">
        <f t="shared" ref="BN91" ca="1" si="1641" xml:space="preserve"> MAX( MIN($L90, BN$4) - MAX($J90, BN$3), 0) *$Q91</f>
        <v>0</v>
      </c>
      <c r="BO91" s="299">
        <f t="shared" ref="BO91" ca="1" si="1642" xml:space="preserve"> MAX( MIN($L90, BO$4) - MAX($J90, BO$3), 0) *$Q91</f>
        <v>0</v>
      </c>
      <c r="BP91" s="299">
        <f t="shared" ref="BP91" ca="1" si="1643" xml:space="preserve"> MAX( MIN($L90, BP$4) - MAX($J90, BP$3), 0) *$Q91</f>
        <v>0</v>
      </c>
      <c r="BQ91" s="202"/>
    </row>
    <row r="92" spans="1:69">
      <c r="B92" s="202"/>
      <c r="C92" s="283"/>
      <c r="D92" s="209"/>
      <c r="E92" s="209"/>
      <c r="F92" s="291"/>
      <c r="G92" s="291"/>
      <c r="H92" s="299" t="str">
        <f ca="1">IFERROR(OFFSET('Impacts Database'!$A$1,'Impact Inputs'!B90-1,MATCH("Government/Non-Government",'Impacts Database'!$2:$2,0)-1),"-")</f>
        <v>-</v>
      </c>
      <c r="I92" s="288"/>
      <c r="J92" s="304"/>
      <c r="K92" s="304"/>
      <c r="L92" s="301"/>
      <c r="M92" s="302"/>
      <c r="N92" s="305"/>
      <c r="O92" s="299" t="s">
        <v>130</v>
      </c>
      <c r="P92" s="299">
        <f t="shared" si="1358"/>
        <v>0</v>
      </c>
      <c r="Q92" s="299">
        <f t="shared" ref="Q92" ca="1" si="1644">IF(ISTEXT(F90),0,(F90*M90*N90*P92))</f>
        <v>0</v>
      </c>
      <c r="R92" s="310"/>
      <c r="S92" s="299">
        <f t="shared" ref="S92:BP92" ca="1" si="1645">S91-S90</f>
        <v>0</v>
      </c>
      <c r="T92" s="299">
        <f t="shared" ca="1" si="1645"/>
        <v>0</v>
      </c>
      <c r="U92" s="299">
        <f t="shared" ca="1" si="1645"/>
        <v>0</v>
      </c>
      <c r="V92" s="299">
        <f t="shared" ca="1" si="1645"/>
        <v>0</v>
      </c>
      <c r="W92" s="299">
        <f t="shared" ca="1" si="1645"/>
        <v>0</v>
      </c>
      <c r="X92" s="299">
        <f t="shared" ca="1" si="1645"/>
        <v>0</v>
      </c>
      <c r="Y92" s="299">
        <f t="shared" ca="1" si="1645"/>
        <v>0</v>
      </c>
      <c r="Z92" s="299">
        <f t="shared" ca="1" si="1645"/>
        <v>0</v>
      </c>
      <c r="AA92" s="299">
        <f t="shared" ca="1" si="1645"/>
        <v>0</v>
      </c>
      <c r="AB92" s="299">
        <f t="shared" ca="1" si="1645"/>
        <v>0</v>
      </c>
      <c r="AC92" s="299">
        <f t="shared" ca="1" si="1645"/>
        <v>0</v>
      </c>
      <c r="AD92" s="299">
        <f t="shared" ca="1" si="1645"/>
        <v>0</v>
      </c>
      <c r="AE92" s="299">
        <f t="shared" ca="1" si="1645"/>
        <v>0</v>
      </c>
      <c r="AF92" s="299">
        <f t="shared" ca="1" si="1645"/>
        <v>0</v>
      </c>
      <c r="AG92" s="299">
        <f t="shared" ca="1" si="1645"/>
        <v>0</v>
      </c>
      <c r="AH92" s="299">
        <f t="shared" ca="1" si="1645"/>
        <v>0</v>
      </c>
      <c r="AI92" s="299">
        <f t="shared" ca="1" si="1645"/>
        <v>0</v>
      </c>
      <c r="AJ92" s="299">
        <f t="shared" ca="1" si="1645"/>
        <v>0</v>
      </c>
      <c r="AK92" s="299">
        <f t="shared" ca="1" si="1645"/>
        <v>0</v>
      </c>
      <c r="AL92" s="299">
        <f t="shared" ca="1" si="1645"/>
        <v>0</v>
      </c>
      <c r="AM92" s="299">
        <f t="shared" ca="1" si="1645"/>
        <v>0</v>
      </c>
      <c r="AN92" s="299">
        <f t="shared" ca="1" si="1645"/>
        <v>0</v>
      </c>
      <c r="AO92" s="299">
        <f t="shared" ca="1" si="1645"/>
        <v>0</v>
      </c>
      <c r="AP92" s="299">
        <f t="shared" ca="1" si="1645"/>
        <v>0</v>
      </c>
      <c r="AQ92" s="299">
        <f t="shared" ca="1" si="1645"/>
        <v>0</v>
      </c>
      <c r="AR92" s="299">
        <f t="shared" ca="1" si="1645"/>
        <v>0</v>
      </c>
      <c r="AS92" s="299">
        <f t="shared" ca="1" si="1645"/>
        <v>0</v>
      </c>
      <c r="AT92" s="299">
        <f t="shared" ca="1" si="1645"/>
        <v>0</v>
      </c>
      <c r="AU92" s="299">
        <f t="shared" ca="1" si="1645"/>
        <v>0</v>
      </c>
      <c r="AV92" s="299">
        <f t="shared" ca="1" si="1645"/>
        <v>0</v>
      </c>
      <c r="AW92" s="299">
        <f t="shared" ca="1" si="1645"/>
        <v>0</v>
      </c>
      <c r="AX92" s="299">
        <f t="shared" ca="1" si="1645"/>
        <v>0</v>
      </c>
      <c r="AY92" s="299">
        <f t="shared" ca="1" si="1645"/>
        <v>0</v>
      </c>
      <c r="AZ92" s="299">
        <f t="shared" ca="1" si="1645"/>
        <v>0</v>
      </c>
      <c r="BA92" s="299">
        <f t="shared" ca="1" si="1645"/>
        <v>0</v>
      </c>
      <c r="BB92" s="299">
        <f t="shared" ca="1" si="1645"/>
        <v>0</v>
      </c>
      <c r="BC92" s="299">
        <f t="shared" ca="1" si="1645"/>
        <v>0</v>
      </c>
      <c r="BD92" s="299">
        <f t="shared" ca="1" si="1645"/>
        <v>0</v>
      </c>
      <c r="BE92" s="299">
        <f t="shared" ca="1" si="1645"/>
        <v>0</v>
      </c>
      <c r="BF92" s="299">
        <f t="shared" ca="1" si="1645"/>
        <v>0</v>
      </c>
      <c r="BG92" s="299">
        <f t="shared" ca="1" si="1645"/>
        <v>0</v>
      </c>
      <c r="BH92" s="299">
        <f t="shared" ca="1" si="1645"/>
        <v>0</v>
      </c>
      <c r="BI92" s="299">
        <f t="shared" ca="1" si="1645"/>
        <v>0</v>
      </c>
      <c r="BJ92" s="299">
        <f t="shared" ca="1" si="1645"/>
        <v>0</v>
      </c>
      <c r="BK92" s="299">
        <f t="shared" ca="1" si="1645"/>
        <v>0</v>
      </c>
      <c r="BL92" s="299">
        <f t="shared" ca="1" si="1645"/>
        <v>0</v>
      </c>
      <c r="BM92" s="299">
        <f t="shared" ca="1" si="1645"/>
        <v>0</v>
      </c>
      <c r="BN92" s="299">
        <f t="shared" ca="1" si="1645"/>
        <v>0</v>
      </c>
      <c r="BO92" s="299">
        <f t="shared" ca="1" si="1645"/>
        <v>0</v>
      </c>
      <c r="BP92" s="299">
        <f t="shared" ca="1" si="1645"/>
        <v>0</v>
      </c>
      <c r="BQ92" s="202"/>
    </row>
    <row r="93" spans="1:69" ht="15">
      <c r="A93" s="280" t="s">
        <v>424</v>
      </c>
      <c r="B93" s="236"/>
      <c r="C93" s="298" t="str">
        <f ca="1">IFERROR(OFFSET('Impacts Database'!$A$1,'Impact Inputs'!B93-1,MATCH("Description",'Impacts Database'!$2:$2,0)-1),"-")</f>
        <v>-</v>
      </c>
      <c r="D93" s="299" t="str">
        <f ca="1">IFERROR(OFFSET('Impacts Database'!$A$1,'Impact Inputs'!B93-1,MATCH("Outcome Area",'Impacts Database'!$2:$2,0)-1),"-")</f>
        <v>-</v>
      </c>
      <c r="E93" s="299" t="str">
        <f ca="1">IFERROR(OFFSET('Impacts Database'!$A$1,'Impact Inputs'!B93-1,MATCH("Sector",'Impacts Database'!$2:$2,0)-1),"-")</f>
        <v>-</v>
      </c>
      <c r="F93" s="299" t="str">
        <f ca="1">IFERROR(OFFSET('Impacts Database'!$A$1,'Impact Inputs'!B93-1,MATCH("Value adjusted to "&amp;'Primary Inputs'!$C$16,'Impacts Database'!$2:$2,0)-1),"-")</f>
        <v>-</v>
      </c>
      <c r="G93" s="299" t="str">
        <f ca="1">IFERROR(OFFSET('Impacts Database'!$A$1,'Impact Inputs'!B93-1,MATCH("Unit",'Impacts Database'!$2:$2,0)-1),"-")</f>
        <v>-</v>
      </c>
      <c r="H93" s="299" t="str">
        <f ca="1">IFERROR(OFFSET('Impacts Database'!$A$1,'Impact Inputs'!B93-1,MATCH("Government/Non-Government",'Impacts Database'!$2:$2,0)-1),"-")</f>
        <v>-</v>
      </c>
      <c r="I93" s="237" t="s">
        <v>730</v>
      </c>
      <c r="J93" s="215"/>
      <c r="K93" s="101"/>
      <c r="L93" s="311">
        <f t="shared" ref="L93" si="1646" xml:space="preserve"> J93 + K93</f>
        <v>0</v>
      </c>
      <c r="M93" s="238">
        <v>1</v>
      </c>
      <c r="N93" s="238">
        <v>1</v>
      </c>
      <c r="O93" s="299" t="s">
        <v>128</v>
      </c>
      <c r="P93" s="6"/>
      <c r="Q93" s="299">
        <f t="shared" ref="Q93" ca="1" si="1647">IF(ISTEXT(F93),0,(F93*M93*N93*P93))</f>
        <v>0</v>
      </c>
      <c r="R93" s="310"/>
      <c r="S93" s="299">
        <f t="shared" ca="1" si="1016"/>
        <v>0</v>
      </c>
      <c r="T93" s="299">
        <f t="shared" ca="1" si="1016"/>
        <v>0</v>
      </c>
      <c r="U93" s="299">
        <f t="shared" ca="1" si="1016"/>
        <v>0</v>
      </c>
      <c r="V93" s="299">
        <f t="shared" ca="1" si="1016"/>
        <v>0</v>
      </c>
      <c r="W93" s="299">
        <f t="shared" ca="1" si="1016"/>
        <v>0</v>
      </c>
      <c r="X93" s="299">
        <f t="shared" ca="1" si="1016"/>
        <v>0</v>
      </c>
      <c r="Y93" s="299">
        <f t="shared" ca="1" si="1016"/>
        <v>0</v>
      </c>
      <c r="Z93" s="299">
        <f t="shared" ca="1" si="1016"/>
        <v>0</v>
      </c>
      <c r="AA93" s="299">
        <f t="shared" ca="1" si="1016"/>
        <v>0</v>
      </c>
      <c r="AB93" s="299">
        <f t="shared" ca="1" si="1016"/>
        <v>0</v>
      </c>
      <c r="AC93" s="299">
        <f t="shared" ca="1" si="1016"/>
        <v>0</v>
      </c>
      <c r="AD93" s="299">
        <f t="shared" ca="1" si="1016"/>
        <v>0</v>
      </c>
      <c r="AE93" s="299">
        <f t="shared" ca="1" si="1016"/>
        <v>0</v>
      </c>
      <c r="AF93" s="299">
        <f t="shared" ca="1" si="1016"/>
        <v>0</v>
      </c>
      <c r="AG93" s="299">
        <f t="shared" ca="1" si="1016"/>
        <v>0</v>
      </c>
      <c r="AH93" s="299">
        <f t="shared" ca="1" si="1016"/>
        <v>0</v>
      </c>
      <c r="AI93" s="299">
        <f t="shared" ca="1" si="1017"/>
        <v>0</v>
      </c>
      <c r="AJ93" s="299">
        <f t="shared" ca="1" si="1017"/>
        <v>0</v>
      </c>
      <c r="AK93" s="299">
        <f t="shared" ca="1" si="1017"/>
        <v>0</v>
      </c>
      <c r="AL93" s="299">
        <f t="shared" ca="1" si="1017"/>
        <v>0</v>
      </c>
      <c r="AM93" s="299">
        <f t="shared" ca="1" si="1017"/>
        <v>0</v>
      </c>
      <c r="AN93" s="299">
        <f t="shared" ca="1" si="1017"/>
        <v>0</v>
      </c>
      <c r="AO93" s="299">
        <f t="shared" ca="1" si="1017"/>
        <v>0</v>
      </c>
      <c r="AP93" s="299">
        <f t="shared" ca="1" si="1017"/>
        <v>0</v>
      </c>
      <c r="AQ93" s="299">
        <f t="shared" ca="1" si="1017"/>
        <v>0</v>
      </c>
      <c r="AR93" s="299">
        <f t="shared" ca="1" si="1017"/>
        <v>0</v>
      </c>
      <c r="AS93" s="299">
        <f t="shared" ca="1" si="1017"/>
        <v>0</v>
      </c>
      <c r="AT93" s="299">
        <f t="shared" ca="1" si="1017"/>
        <v>0</v>
      </c>
      <c r="AU93" s="299">
        <f t="shared" ca="1" si="1017"/>
        <v>0</v>
      </c>
      <c r="AV93" s="299">
        <f t="shared" ca="1" si="1017"/>
        <v>0</v>
      </c>
      <c r="AW93" s="299">
        <f t="shared" ca="1" si="1017"/>
        <v>0</v>
      </c>
      <c r="AX93" s="299">
        <f t="shared" ca="1" si="1017"/>
        <v>0</v>
      </c>
      <c r="AY93" s="299">
        <f t="shared" ca="1" si="1018"/>
        <v>0</v>
      </c>
      <c r="AZ93" s="299">
        <f t="shared" ca="1" si="1018"/>
        <v>0</v>
      </c>
      <c r="BA93" s="299">
        <f t="shared" ca="1" si="1018"/>
        <v>0</v>
      </c>
      <c r="BB93" s="299">
        <f t="shared" ca="1" si="1018"/>
        <v>0</v>
      </c>
      <c r="BC93" s="299">
        <f t="shared" ca="1" si="1018"/>
        <v>0</v>
      </c>
      <c r="BD93" s="299">
        <f t="shared" ca="1" si="1018"/>
        <v>0</v>
      </c>
      <c r="BE93" s="299">
        <f t="shared" ca="1" si="1018"/>
        <v>0</v>
      </c>
      <c r="BF93" s="299">
        <f t="shared" ca="1" si="1018"/>
        <v>0</v>
      </c>
      <c r="BG93" s="299">
        <f t="shared" ca="1" si="1018"/>
        <v>0</v>
      </c>
      <c r="BH93" s="299">
        <f t="shared" ca="1" si="1018"/>
        <v>0</v>
      </c>
      <c r="BI93" s="299">
        <f t="shared" ca="1" si="1018"/>
        <v>0</v>
      </c>
      <c r="BJ93" s="299">
        <f t="shared" ca="1" si="1018"/>
        <v>0</v>
      </c>
      <c r="BK93" s="299">
        <f t="shared" ca="1" si="1018"/>
        <v>0</v>
      </c>
      <c r="BL93" s="299">
        <f t="shared" ca="1" si="1018"/>
        <v>0</v>
      </c>
      <c r="BM93" s="299">
        <f t="shared" ca="1" si="1018"/>
        <v>0</v>
      </c>
      <c r="BN93" s="299">
        <f t="shared" ca="1" si="1018"/>
        <v>0</v>
      </c>
      <c r="BO93" s="299">
        <f t="shared" ca="1" si="1019"/>
        <v>0</v>
      </c>
      <c r="BP93" s="299">
        <f t="shared" ca="1" si="1019"/>
        <v>0</v>
      </c>
      <c r="BQ93" s="202"/>
    </row>
    <row r="94" spans="1:69">
      <c r="A94" s="281" t="str">
        <f t="shared" ref="A94" si="1648">IF(OR(AND(K93=0,NOT(ISBLANK(K93))),M93=0,N93=0,AND(P93=P94,NOT(ISBLANK(P93)),NOT(ISBLANK(P94)))),"ERROR","OK")</f>
        <v>OK</v>
      </c>
      <c r="B94" s="202"/>
      <c r="C94" s="284" t="str">
        <f t="shared" ref="C94" ca="1" si="1649">IF(SUMSQ($S95:$BP95)&gt;0,"INCLUDED","EXCLUDED")</f>
        <v>EXCLUDED</v>
      </c>
      <c r="D94" s="209"/>
      <c r="E94" s="209"/>
      <c r="F94" s="291"/>
      <c r="G94" s="291"/>
      <c r="H94" s="299" t="str">
        <f ca="1">IFERROR(OFFSET('Impacts Database'!$A$1,'Impact Inputs'!B93-1,MATCH("Government/Non-Government",'Impacts Database'!$2:$2,0)-1),"-")</f>
        <v>-</v>
      </c>
      <c r="I94" s="288"/>
      <c r="J94" s="300"/>
      <c r="K94" s="300"/>
      <c r="L94" s="301"/>
      <c r="M94" s="302"/>
      <c r="N94" s="303"/>
      <c r="O94" s="299" t="s">
        <v>129</v>
      </c>
      <c r="P94" s="6"/>
      <c r="Q94" s="299">
        <f t="shared" ref="Q94" ca="1" si="1650">IF(ISTEXT(F93),0,(F93*M93*N93*P94))</f>
        <v>0</v>
      </c>
      <c r="R94" s="310"/>
      <c r="S94" s="299">
        <f t="shared" ref="S94" ca="1" si="1651" xml:space="preserve"> MAX( MIN($L93, S$4) - MAX($J93, S$3), 0) *$Q94</f>
        <v>0</v>
      </c>
      <c r="T94" s="299">
        <f t="shared" ref="T94" ca="1" si="1652" xml:space="preserve"> MAX( MIN($L93, T$4) - MAX($J93, T$3), 0) *$Q94</f>
        <v>0</v>
      </c>
      <c r="U94" s="299">
        <f t="shared" ref="U94" ca="1" si="1653" xml:space="preserve"> MAX( MIN($L93, U$4) - MAX($J93, U$3), 0) *$Q94</f>
        <v>0</v>
      </c>
      <c r="V94" s="299">
        <f t="shared" ref="V94" ca="1" si="1654" xml:space="preserve"> MAX( MIN($L93, V$4) - MAX($J93, V$3), 0) *$Q94</f>
        <v>0</v>
      </c>
      <c r="W94" s="299">
        <f t="shared" ref="W94" ca="1" si="1655" xml:space="preserve"> MAX( MIN($L93, W$4) - MAX($J93, W$3), 0) *$Q94</f>
        <v>0</v>
      </c>
      <c r="X94" s="299">
        <f t="shared" ref="X94" ca="1" si="1656" xml:space="preserve"> MAX( MIN($L93, X$4) - MAX($J93, X$3), 0) *$Q94</f>
        <v>0</v>
      </c>
      <c r="Y94" s="299">
        <f t="shared" ref="Y94" ca="1" si="1657" xml:space="preserve"> MAX( MIN($L93, Y$4) - MAX($J93, Y$3), 0) *$Q94</f>
        <v>0</v>
      </c>
      <c r="Z94" s="299">
        <f t="shared" ref="Z94" ca="1" si="1658" xml:space="preserve"> MAX( MIN($L93, Z$4) - MAX($J93, Z$3), 0) *$Q94</f>
        <v>0</v>
      </c>
      <c r="AA94" s="299">
        <f t="shared" ref="AA94" ca="1" si="1659" xml:space="preserve"> MAX( MIN($L93, AA$4) - MAX($J93, AA$3), 0) *$Q94</f>
        <v>0</v>
      </c>
      <c r="AB94" s="299">
        <f t="shared" ref="AB94" ca="1" si="1660" xml:space="preserve"> MAX( MIN($L93, AB$4) - MAX($J93, AB$3), 0) *$Q94</f>
        <v>0</v>
      </c>
      <c r="AC94" s="299">
        <f t="shared" ref="AC94" ca="1" si="1661" xml:space="preserve"> MAX( MIN($L93, AC$4) - MAX($J93, AC$3), 0) *$Q94</f>
        <v>0</v>
      </c>
      <c r="AD94" s="299">
        <f t="shared" ref="AD94" ca="1" si="1662" xml:space="preserve"> MAX( MIN($L93, AD$4) - MAX($J93, AD$3), 0) *$Q94</f>
        <v>0</v>
      </c>
      <c r="AE94" s="299">
        <f t="shared" ref="AE94" ca="1" si="1663" xml:space="preserve"> MAX( MIN($L93, AE$4) - MAX($J93, AE$3), 0) *$Q94</f>
        <v>0</v>
      </c>
      <c r="AF94" s="299">
        <f t="shared" ref="AF94" ca="1" si="1664" xml:space="preserve"> MAX( MIN($L93, AF$4) - MAX($J93, AF$3), 0) *$Q94</f>
        <v>0</v>
      </c>
      <c r="AG94" s="299">
        <f t="shared" ref="AG94" ca="1" si="1665" xml:space="preserve"> MAX( MIN($L93, AG$4) - MAX($J93, AG$3), 0) *$Q94</f>
        <v>0</v>
      </c>
      <c r="AH94" s="299">
        <f t="shared" ref="AH94" ca="1" si="1666" xml:space="preserve"> MAX( MIN($L93, AH$4) - MAX($J93, AH$3), 0) *$Q94</f>
        <v>0</v>
      </c>
      <c r="AI94" s="299">
        <f t="shared" ref="AI94" ca="1" si="1667" xml:space="preserve"> MAX( MIN($L93, AI$4) - MAX($J93, AI$3), 0) *$Q94</f>
        <v>0</v>
      </c>
      <c r="AJ94" s="299">
        <f t="shared" ref="AJ94" ca="1" si="1668" xml:space="preserve"> MAX( MIN($L93, AJ$4) - MAX($J93, AJ$3), 0) *$Q94</f>
        <v>0</v>
      </c>
      <c r="AK94" s="299">
        <f t="shared" ref="AK94" ca="1" si="1669" xml:space="preserve"> MAX( MIN($L93, AK$4) - MAX($J93, AK$3), 0) *$Q94</f>
        <v>0</v>
      </c>
      <c r="AL94" s="299">
        <f t="shared" ref="AL94" ca="1" si="1670" xml:space="preserve"> MAX( MIN($L93, AL$4) - MAX($J93, AL$3), 0) *$Q94</f>
        <v>0</v>
      </c>
      <c r="AM94" s="299">
        <f t="shared" ref="AM94" ca="1" si="1671" xml:space="preserve"> MAX( MIN($L93, AM$4) - MAX($J93, AM$3), 0) *$Q94</f>
        <v>0</v>
      </c>
      <c r="AN94" s="299">
        <f t="shared" ref="AN94" ca="1" si="1672" xml:space="preserve"> MAX( MIN($L93, AN$4) - MAX($J93, AN$3), 0) *$Q94</f>
        <v>0</v>
      </c>
      <c r="AO94" s="299">
        <f t="shared" ref="AO94" ca="1" si="1673" xml:space="preserve"> MAX( MIN($L93, AO$4) - MAX($J93, AO$3), 0) *$Q94</f>
        <v>0</v>
      </c>
      <c r="AP94" s="299">
        <f t="shared" ref="AP94" ca="1" si="1674" xml:space="preserve"> MAX( MIN($L93, AP$4) - MAX($J93, AP$3), 0) *$Q94</f>
        <v>0</v>
      </c>
      <c r="AQ94" s="299">
        <f t="shared" ref="AQ94" ca="1" si="1675" xml:space="preserve"> MAX( MIN($L93, AQ$4) - MAX($J93, AQ$3), 0) *$Q94</f>
        <v>0</v>
      </c>
      <c r="AR94" s="299">
        <f t="shared" ref="AR94" ca="1" si="1676" xml:space="preserve"> MAX( MIN($L93, AR$4) - MAX($J93, AR$3), 0) *$Q94</f>
        <v>0</v>
      </c>
      <c r="AS94" s="299">
        <f t="shared" ref="AS94" ca="1" si="1677" xml:space="preserve"> MAX( MIN($L93, AS$4) - MAX($J93, AS$3), 0) *$Q94</f>
        <v>0</v>
      </c>
      <c r="AT94" s="299">
        <f t="shared" ref="AT94" ca="1" si="1678" xml:space="preserve"> MAX( MIN($L93, AT$4) - MAX($J93, AT$3), 0) *$Q94</f>
        <v>0</v>
      </c>
      <c r="AU94" s="299">
        <f t="shared" ref="AU94" ca="1" si="1679" xml:space="preserve"> MAX( MIN($L93, AU$4) - MAX($J93, AU$3), 0) *$Q94</f>
        <v>0</v>
      </c>
      <c r="AV94" s="299">
        <f t="shared" ref="AV94" ca="1" si="1680" xml:space="preserve"> MAX( MIN($L93, AV$4) - MAX($J93, AV$3), 0) *$Q94</f>
        <v>0</v>
      </c>
      <c r="AW94" s="299">
        <f t="shared" ref="AW94" ca="1" si="1681" xml:space="preserve"> MAX( MIN($L93, AW$4) - MAX($J93, AW$3), 0) *$Q94</f>
        <v>0</v>
      </c>
      <c r="AX94" s="299">
        <f t="shared" ref="AX94" ca="1" si="1682" xml:space="preserve"> MAX( MIN($L93, AX$4) - MAX($J93, AX$3), 0) *$Q94</f>
        <v>0</v>
      </c>
      <c r="AY94" s="299">
        <f t="shared" ref="AY94" ca="1" si="1683" xml:space="preserve"> MAX( MIN($L93, AY$4) - MAX($J93, AY$3), 0) *$Q94</f>
        <v>0</v>
      </c>
      <c r="AZ94" s="299">
        <f t="shared" ref="AZ94" ca="1" si="1684" xml:space="preserve"> MAX( MIN($L93, AZ$4) - MAX($J93, AZ$3), 0) *$Q94</f>
        <v>0</v>
      </c>
      <c r="BA94" s="299">
        <f t="shared" ref="BA94" ca="1" si="1685" xml:space="preserve"> MAX( MIN($L93, BA$4) - MAX($J93, BA$3), 0) *$Q94</f>
        <v>0</v>
      </c>
      <c r="BB94" s="299">
        <f t="shared" ref="BB94" ca="1" si="1686" xml:space="preserve"> MAX( MIN($L93, BB$4) - MAX($J93, BB$3), 0) *$Q94</f>
        <v>0</v>
      </c>
      <c r="BC94" s="299">
        <f t="shared" ref="BC94" ca="1" si="1687" xml:space="preserve"> MAX( MIN($L93, BC$4) - MAX($J93, BC$3), 0) *$Q94</f>
        <v>0</v>
      </c>
      <c r="BD94" s="299">
        <f t="shared" ref="BD94" ca="1" si="1688" xml:space="preserve"> MAX( MIN($L93, BD$4) - MAX($J93, BD$3), 0) *$Q94</f>
        <v>0</v>
      </c>
      <c r="BE94" s="299">
        <f t="shared" ref="BE94" ca="1" si="1689" xml:space="preserve"> MAX( MIN($L93, BE$4) - MAX($J93, BE$3), 0) *$Q94</f>
        <v>0</v>
      </c>
      <c r="BF94" s="299">
        <f t="shared" ref="BF94" ca="1" si="1690" xml:space="preserve"> MAX( MIN($L93, BF$4) - MAX($J93, BF$3), 0) *$Q94</f>
        <v>0</v>
      </c>
      <c r="BG94" s="299">
        <f t="shared" ref="BG94" ca="1" si="1691" xml:space="preserve"> MAX( MIN($L93, BG$4) - MAX($J93, BG$3), 0) *$Q94</f>
        <v>0</v>
      </c>
      <c r="BH94" s="299">
        <f t="shared" ref="BH94" ca="1" si="1692" xml:space="preserve"> MAX( MIN($L93, BH$4) - MAX($J93, BH$3), 0) *$Q94</f>
        <v>0</v>
      </c>
      <c r="BI94" s="299">
        <f t="shared" ref="BI94" ca="1" si="1693" xml:space="preserve"> MAX( MIN($L93, BI$4) - MAX($J93, BI$3), 0) *$Q94</f>
        <v>0</v>
      </c>
      <c r="BJ94" s="299">
        <f t="shared" ref="BJ94" ca="1" si="1694" xml:space="preserve"> MAX( MIN($L93, BJ$4) - MAX($J93, BJ$3), 0) *$Q94</f>
        <v>0</v>
      </c>
      <c r="BK94" s="299">
        <f t="shared" ref="BK94" ca="1" si="1695" xml:space="preserve"> MAX( MIN($L93, BK$4) - MAX($J93, BK$3), 0) *$Q94</f>
        <v>0</v>
      </c>
      <c r="BL94" s="299">
        <f t="shared" ref="BL94" ca="1" si="1696" xml:space="preserve"> MAX( MIN($L93, BL$4) - MAX($J93, BL$3), 0) *$Q94</f>
        <v>0</v>
      </c>
      <c r="BM94" s="299">
        <f t="shared" ref="BM94" ca="1" si="1697" xml:space="preserve"> MAX( MIN($L93, BM$4) - MAX($J93, BM$3), 0) *$Q94</f>
        <v>0</v>
      </c>
      <c r="BN94" s="299">
        <f t="shared" ref="BN94" ca="1" si="1698" xml:space="preserve"> MAX( MIN($L93, BN$4) - MAX($J93, BN$3), 0) *$Q94</f>
        <v>0</v>
      </c>
      <c r="BO94" s="299">
        <f t="shared" ref="BO94" ca="1" si="1699" xml:space="preserve"> MAX( MIN($L93, BO$4) - MAX($J93, BO$3), 0) *$Q94</f>
        <v>0</v>
      </c>
      <c r="BP94" s="299">
        <f t="shared" ref="BP94" ca="1" si="1700" xml:space="preserve"> MAX( MIN($L93, BP$4) - MAX($J93, BP$3), 0) *$Q94</f>
        <v>0</v>
      </c>
      <c r="BQ94" s="202"/>
    </row>
    <row r="95" spans="1:69">
      <c r="B95" s="202"/>
      <c r="C95" s="283"/>
      <c r="D95" s="209"/>
      <c r="E95" s="209"/>
      <c r="F95" s="291"/>
      <c r="G95" s="291"/>
      <c r="H95" s="299" t="str">
        <f ca="1">IFERROR(OFFSET('Impacts Database'!$A$1,'Impact Inputs'!B93-1,MATCH("Government/Non-Government",'Impacts Database'!$2:$2,0)-1),"-")</f>
        <v>-</v>
      </c>
      <c r="I95" s="288"/>
      <c r="J95" s="304"/>
      <c r="K95" s="304"/>
      <c r="L95" s="301"/>
      <c r="M95" s="302"/>
      <c r="N95" s="305"/>
      <c r="O95" s="299" t="s">
        <v>130</v>
      </c>
      <c r="P95" s="299">
        <f t="shared" si="1358"/>
        <v>0</v>
      </c>
      <c r="Q95" s="299">
        <f t="shared" ref="Q95" ca="1" si="1701">IF(ISTEXT(F93),0,(F93*M93*N93*P95))</f>
        <v>0</v>
      </c>
      <c r="R95" s="310"/>
      <c r="S95" s="299">
        <f t="shared" ref="S95:BP95" ca="1" si="1702">S94-S93</f>
        <v>0</v>
      </c>
      <c r="T95" s="299">
        <f t="shared" ca="1" si="1702"/>
        <v>0</v>
      </c>
      <c r="U95" s="299">
        <f t="shared" ca="1" si="1702"/>
        <v>0</v>
      </c>
      <c r="V95" s="299">
        <f t="shared" ca="1" si="1702"/>
        <v>0</v>
      </c>
      <c r="W95" s="299">
        <f t="shared" ca="1" si="1702"/>
        <v>0</v>
      </c>
      <c r="X95" s="299">
        <f t="shared" ca="1" si="1702"/>
        <v>0</v>
      </c>
      <c r="Y95" s="299">
        <f t="shared" ca="1" si="1702"/>
        <v>0</v>
      </c>
      <c r="Z95" s="299">
        <f t="shared" ca="1" si="1702"/>
        <v>0</v>
      </c>
      <c r="AA95" s="299">
        <f t="shared" ca="1" si="1702"/>
        <v>0</v>
      </c>
      <c r="AB95" s="299">
        <f t="shared" ca="1" si="1702"/>
        <v>0</v>
      </c>
      <c r="AC95" s="299">
        <f t="shared" ca="1" si="1702"/>
        <v>0</v>
      </c>
      <c r="AD95" s="299">
        <f t="shared" ca="1" si="1702"/>
        <v>0</v>
      </c>
      <c r="AE95" s="299">
        <f t="shared" ca="1" si="1702"/>
        <v>0</v>
      </c>
      <c r="AF95" s="299">
        <f t="shared" ca="1" si="1702"/>
        <v>0</v>
      </c>
      <c r="AG95" s="299">
        <f t="shared" ca="1" si="1702"/>
        <v>0</v>
      </c>
      <c r="AH95" s="299">
        <f t="shared" ca="1" si="1702"/>
        <v>0</v>
      </c>
      <c r="AI95" s="299">
        <f t="shared" ca="1" si="1702"/>
        <v>0</v>
      </c>
      <c r="AJ95" s="299">
        <f t="shared" ca="1" si="1702"/>
        <v>0</v>
      </c>
      <c r="AK95" s="299">
        <f t="shared" ca="1" si="1702"/>
        <v>0</v>
      </c>
      <c r="AL95" s="299">
        <f t="shared" ca="1" si="1702"/>
        <v>0</v>
      </c>
      <c r="AM95" s="299">
        <f t="shared" ca="1" si="1702"/>
        <v>0</v>
      </c>
      <c r="AN95" s="299">
        <f t="shared" ca="1" si="1702"/>
        <v>0</v>
      </c>
      <c r="AO95" s="299">
        <f t="shared" ca="1" si="1702"/>
        <v>0</v>
      </c>
      <c r="AP95" s="299">
        <f t="shared" ca="1" si="1702"/>
        <v>0</v>
      </c>
      <c r="AQ95" s="299">
        <f t="shared" ca="1" si="1702"/>
        <v>0</v>
      </c>
      <c r="AR95" s="299">
        <f t="shared" ca="1" si="1702"/>
        <v>0</v>
      </c>
      <c r="AS95" s="299">
        <f t="shared" ca="1" si="1702"/>
        <v>0</v>
      </c>
      <c r="AT95" s="299">
        <f t="shared" ca="1" si="1702"/>
        <v>0</v>
      </c>
      <c r="AU95" s="299">
        <f t="shared" ca="1" si="1702"/>
        <v>0</v>
      </c>
      <c r="AV95" s="299">
        <f t="shared" ca="1" si="1702"/>
        <v>0</v>
      </c>
      <c r="AW95" s="299">
        <f t="shared" ca="1" si="1702"/>
        <v>0</v>
      </c>
      <c r="AX95" s="299">
        <f t="shared" ca="1" si="1702"/>
        <v>0</v>
      </c>
      <c r="AY95" s="299">
        <f t="shared" ca="1" si="1702"/>
        <v>0</v>
      </c>
      <c r="AZ95" s="299">
        <f t="shared" ca="1" si="1702"/>
        <v>0</v>
      </c>
      <c r="BA95" s="299">
        <f t="shared" ca="1" si="1702"/>
        <v>0</v>
      </c>
      <c r="BB95" s="299">
        <f t="shared" ca="1" si="1702"/>
        <v>0</v>
      </c>
      <c r="BC95" s="299">
        <f t="shared" ca="1" si="1702"/>
        <v>0</v>
      </c>
      <c r="BD95" s="299">
        <f t="shared" ca="1" si="1702"/>
        <v>0</v>
      </c>
      <c r="BE95" s="299">
        <f t="shared" ca="1" si="1702"/>
        <v>0</v>
      </c>
      <c r="BF95" s="299">
        <f t="shared" ca="1" si="1702"/>
        <v>0</v>
      </c>
      <c r="BG95" s="299">
        <f t="shared" ca="1" si="1702"/>
        <v>0</v>
      </c>
      <c r="BH95" s="299">
        <f t="shared" ca="1" si="1702"/>
        <v>0</v>
      </c>
      <c r="BI95" s="299">
        <f t="shared" ca="1" si="1702"/>
        <v>0</v>
      </c>
      <c r="BJ95" s="299">
        <f t="shared" ca="1" si="1702"/>
        <v>0</v>
      </c>
      <c r="BK95" s="299">
        <f t="shared" ca="1" si="1702"/>
        <v>0</v>
      </c>
      <c r="BL95" s="299">
        <f t="shared" ca="1" si="1702"/>
        <v>0</v>
      </c>
      <c r="BM95" s="299">
        <f t="shared" ca="1" si="1702"/>
        <v>0</v>
      </c>
      <c r="BN95" s="299">
        <f t="shared" ca="1" si="1702"/>
        <v>0</v>
      </c>
      <c r="BO95" s="299">
        <f t="shared" ca="1" si="1702"/>
        <v>0</v>
      </c>
      <c r="BP95" s="299">
        <f t="shared" ca="1" si="1702"/>
        <v>0</v>
      </c>
      <c r="BQ95" s="202"/>
    </row>
    <row r="96" spans="1:69" ht="15">
      <c r="A96" s="280" t="s">
        <v>425</v>
      </c>
      <c r="B96" s="236"/>
      <c r="C96" s="298" t="str">
        <f ca="1">IFERROR(OFFSET('Impacts Database'!$A$1,'Impact Inputs'!B96-1,MATCH("Description",'Impacts Database'!$2:$2,0)-1),"-")</f>
        <v>-</v>
      </c>
      <c r="D96" s="299" t="str">
        <f ca="1">IFERROR(OFFSET('Impacts Database'!$A$1,'Impact Inputs'!B96-1,MATCH("Outcome Area",'Impacts Database'!$2:$2,0)-1),"-")</f>
        <v>-</v>
      </c>
      <c r="E96" s="299" t="str">
        <f ca="1">IFERROR(OFFSET('Impacts Database'!$A$1,'Impact Inputs'!B96-1,MATCH("Sector",'Impacts Database'!$2:$2,0)-1),"-")</f>
        <v>-</v>
      </c>
      <c r="F96" s="299" t="str">
        <f ca="1">IFERROR(OFFSET('Impacts Database'!$A$1,'Impact Inputs'!B96-1,MATCH("Value adjusted to "&amp;'Primary Inputs'!$C$16,'Impacts Database'!$2:$2,0)-1),"-")</f>
        <v>-</v>
      </c>
      <c r="G96" s="299" t="str">
        <f ca="1">IFERROR(OFFSET('Impacts Database'!$A$1,'Impact Inputs'!B96-1,MATCH("Unit",'Impacts Database'!$2:$2,0)-1),"-")</f>
        <v>-</v>
      </c>
      <c r="H96" s="299" t="str">
        <f ca="1">IFERROR(OFFSET('Impacts Database'!$A$1,'Impact Inputs'!B96-1,MATCH("Government/Non-Government",'Impacts Database'!$2:$2,0)-1),"-")</f>
        <v>-</v>
      </c>
      <c r="I96" s="237" t="s">
        <v>730</v>
      </c>
      <c r="J96" s="215"/>
      <c r="K96" s="101"/>
      <c r="L96" s="311">
        <f t="shared" ref="L96" si="1703" xml:space="preserve"> J96 + K96</f>
        <v>0</v>
      </c>
      <c r="M96" s="238">
        <v>1</v>
      </c>
      <c r="N96" s="238">
        <v>1</v>
      </c>
      <c r="O96" s="299" t="s">
        <v>128</v>
      </c>
      <c r="P96" s="6"/>
      <c r="Q96" s="299">
        <f t="shared" ref="Q96" ca="1" si="1704">IF(ISTEXT(F96),0,(F96*M96*N96*P96))</f>
        <v>0</v>
      </c>
      <c r="R96" s="310"/>
      <c r="S96" s="299">
        <f t="shared" ca="1" si="1016"/>
        <v>0</v>
      </c>
      <c r="T96" s="299">
        <f t="shared" ca="1" si="1016"/>
        <v>0</v>
      </c>
      <c r="U96" s="299">
        <f t="shared" ca="1" si="1016"/>
        <v>0</v>
      </c>
      <c r="V96" s="299">
        <f t="shared" ca="1" si="1016"/>
        <v>0</v>
      </c>
      <c r="W96" s="299">
        <f t="shared" ca="1" si="1016"/>
        <v>0</v>
      </c>
      <c r="X96" s="299">
        <f t="shared" ca="1" si="1016"/>
        <v>0</v>
      </c>
      <c r="Y96" s="299">
        <f t="shared" ca="1" si="1016"/>
        <v>0</v>
      </c>
      <c r="Z96" s="299">
        <f t="shared" ca="1" si="1016"/>
        <v>0</v>
      </c>
      <c r="AA96" s="299">
        <f t="shared" ca="1" si="1016"/>
        <v>0</v>
      </c>
      <c r="AB96" s="299">
        <f t="shared" ca="1" si="1016"/>
        <v>0</v>
      </c>
      <c r="AC96" s="299">
        <f t="shared" ca="1" si="1016"/>
        <v>0</v>
      </c>
      <c r="AD96" s="299">
        <f t="shared" ca="1" si="1016"/>
        <v>0</v>
      </c>
      <c r="AE96" s="299">
        <f t="shared" ca="1" si="1016"/>
        <v>0</v>
      </c>
      <c r="AF96" s="299">
        <f t="shared" ca="1" si="1016"/>
        <v>0</v>
      </c>
      <c r="AG96" s="299">
        <f t="shared" ca="1" si="1016"/>
        <v>0</v>
      </c>
      <c r="AH96" s="299">
        <f t="shared" ca="1" si="1016"/>
        <v>0</v>
      </c>
      <c r="AI96" s="299">
        <f t="shared" ca="1" si="1017"/>
        <v>0</v>
      </c>
      <c r="AJ96" s="299">
        <f t="shared" ca="1" si="1017"/>
        <v>0</v>
      </c>
      <c r="AK96" s="299">
        <f t="shared" ca="1" si="1017"/>
        <v>0</v>
      </c>
      <c r="AL96" s="299">
        <f t="shared" ca="1" si="1017"/>
        <v>0</v>
      </c>
      <c r="AM96" s="299">
        <f t="shared" ca="1" si="1017"/>
        <v>0</v>
      </c>
      <c r="AN96" s="299">
        <f t="shared" ca="1" si="1017"/>
        <v>0</v>
      </c>
      <c r="AO96" s="299">
        <f t="shared" ca="1" si="1017"/>
        <v>0</v>
      </c>
      <c r="AP96" s="299">
        <f t="shared" ca="1" si="1017"/>
        <v>0</v>
      </c>
      <c r="AQ96" s="299">
        <f t="shared" ca="1" si="1017"/>
        <v>0</v>
      </c>
      <c r="AR96" s="299">
        <f t="shared" ca="1" si="1017"/>
        <v>0</v>
      </c>
      <c r="AS96" s="299">
        <f t="shared" ca="1" si="1017"/>
        <v>0</v>
      </c>
      <c r="AT96" s="299">
        <f t="shared" ca="1" si="1017"/>
        <v>0</v>
      </c>
      <c r="AU96" s="299">
        <f t="shared" ca="1" si="1017"/>
        <v>0</v>
      </c>
      <c r="AV96" s="299">
        <f t="shared" ca="1" si="1017"/>
        <v>0</v>
      </c>
      <c r="AW96" s="299">
        <f t="shared" ca="1" si="1017"/>
        <v>0</v>
      </c>
      <c r="AX96" s="299">
        <f t="shared" ca="1" si="1017"/>
        <v>0</v>
      </c>
      <c r="AY96" s="299">
        <f t="shared" ca="1" si="1018"/>
        <v>0</v>
      </c>
      <c r="AZ96" s="299">
        <f t="shared" ca="1" si="1018"/>
        <v>0</v>
      </c>
      <c r="BA96" s="299">
        <f t="shared" ca="1" si="1018"/>
        <v>0</v>
      </c>
      <c r="BB96" s="299">
        <f t="shared" ca="1" si="1018"/>
        <v>0</v>
      </c>
      <c r="BC96" s="299">
        <f t="shared" ca="1" si="1018"/>
        <v>0</v>
      </c>
      <c r="BD96" s="299">
        <f t="shared" ca="1" si="1018"/>
        <v>0</v>
      </c>
      <c r="BE96" s="299">
        <f t="shared" ca="1" si="1018"/>
        <v>0</v>
      </c>
      <c r="BF96" s="299">
        <f t="shared" ca="1" si="1018"/>
        <v>0</v>
      </c>
      <c r="BG96" s="299">
        <f t="shared" ca="1" si="1018"/>
        <v>0</v>
      </c>
      <c r="BH96" s="299">
        <f t="shared" ca="1" si="1018"/>
        <v>0</v>
      </c>
      <c r="BI96" s="299">
        <f t="shared" ca="1" si="1018"/>
        <v>0</v>
      </c>
      <c r="BJ96" s="299">
        <f t="shared" ca="1" si="1018"/>
        <v>0</v>
      </c>
      <c r="BK96" s="299">
        <f t="shared" ca="1" si="1018"/>
        <v>0</v>
      </c>
      <c r="BL96" s="299">
        <f t="shared" ca="1" si="1018"/>
        <v>0</v>
      </c>
      <c r="BM96" s="299">
        <f t="shared" ca="1" si="1018"/>
        <v>0</v>
      </c>
      <c r="BN96" s="299">
        <f t="shared" ca="1" si="1018"/>
        <v>0</v>
      </c>
      <c r="BO96" s="299">
        <f t="shared" ca="1" si="1019"/>
        <v>0</v>
      </c>
      <c r="BP96" s="299">
        <f t="shared" ca="1" si="1019"/>
        <v>0</v>
      </c>
      <c r="BQ96" s="202"/>
    </row>
    <row r="97" spans="1:69">
      <c r="A97" s="281" t="str">
        <f t="shared" ref="A97" si="1705">IF(OR(AND(K96=0,NOT(ISBLANK(K96))),M96=0,N96=0,AND(P96=P97,NOT(ISBLANK(P96)),NOT(ISBLANK(P97)))),"ERROR","OK")</f>
        <v>OK</v>
      </c>
      <c r="B97" s="202"/>
      <c r="C97" s="284" t="str">
        <f t="shared" ref="C97" ca="1" si="1706">IF(SUMSQ($S98:$BP98)&gt;0,"INCLUDED","EXCLUDED")</f>
        <v>EXCLUDED</v>
      </c>
      <c r="D97" s="209"/>
      <c r="E97" s="209"/>
      <c r="F97" s="291"/>
      <c r="G97" s="291"/>
      <c r="H97" s="299" t="str">
        <f ca="1">IFERROR(OFFSET('Impacts Database'!$A$1,'Impact Inputs'!B96-1,MATCH("Government/Non-Government",'Impacts Database'!$2:$2,0)-1),"-")</f>
        <v>-</v>
      </c>
      <c r="I97" s="288"/>
      <c r="J97" s="300"/>
      <c r="K97" s="300"/>
      <c r="L97" s="301"/>
      <c r="M97" s="302"/>
      <c r="N97" s="303"/>
      <c r="O97" s="299" t="s">
        <v>129</v>
      </c>
      <c r="P97" s="6"/>
      <c r="Q97" s="299">
        <f t="shared" ref="Q97" ca="1" si="1707">IF(ISTEXT(F96),0,(F96*M96*N96*P97))</f>
        <v>0</v>
      </c>
      <c r="R97" s="310"/>
      <c r="S97" s="299">
        <f t="shared" ref="S97" ca="1" si="1708" xml:space="preserve"> MAX( MIN($L96, S$4) - MAX($J96, S$3), 0) *$Q97</f>
        <v>0</v>
      </c>
      <c r="T97" s="299">
        <f t="shared" ref="T97" ca="1" si="1709" xml:space="preserve"> MAX( MIN($L96, T$4) - MAX($J96, T$3), 0) *$Q97</f>
        <v>0</v>
      </c>
      <c r="U97" s="299">
        <f t="shared" ref="U97" ca="1" si="1710" xml:space="preserve"> MAX( MIN($L96, U$4) - MAX($J96, U$3), 0) *$Q97</f>
        <v>0</v>
      </c>
      <c r="V97" s="299">
        <f t="shared" ref="V97" ca="1" si="1711" xml:space="preserve"> MAX( MIN($L96, V$4) - MAX($J96, V$3), 0) *$Q97</f>
        <v>0</v>
      </c>
      <c r="W97" s="299">
        <f t="shared" ref="W97" ca="1" si="1712" xml:space="preserve"> MAX( MIN($L96, W$4) - MAX($J96, W$3), 0) *$Q97</f>
        <v>0</v>
      </c>
      <c r="X97" s="299">
        <f t="shared" ref="X97" ca="1" si="1713" xml:space="preserve"> MAX( MIN($L96, X$4) - MAX($J96, X$3), 0) *$Q97</f>
        <v>0</v>
      </c>
      <c r="Y97" s="299">
        <f t="shared" ref="Y97" ca="1" si="1714" xml:space="preserve"> MAX( MIN($L96, Y$4) - MAX($J96, Y$3), 0) *$Q97</f>
        <v>0</v>
      </c>
      <c r="Z97" s="299">
        <f t="shared" ref="Z97" ca="1" si="1715" xml:space="preserve"> MAX( MIN($L96, Z$4) - MAX($J96, Z$3), 0) *$Q97</f>
        <v>0</v>
      </c>
      <c r="AA97" s="299">
        <f t="shared" ref="AA97" ca="1" si="1716" xml:space="preserve"> MAX( MIN($L96, AA$4) - MAX($J96, AA$3), 0) *$Q97</f>
        <v>0</v>
      </c>
      <c r="AB97" s="299">
        <f t="shared" ref="AB97" ca="1" si="1717" xml:space="preserve"> MAX( MIN($L96, AB$4) - MAX($J96, AB$3), 0) *$Q97</f>
        <v>0</v>
      </c>
      <c r="AC97" s="299">
        <f t="shared" ref="AC97" ca="1" si="1718" xml:space="preserve"> MAX( MIN($L96, AC$4) - MAX($J96, AC$3), 0) *$Q97</f>
        <v>0</v>
      </c>
      <c r="AD97" s="299">
        <f t="shared" ref="AD97" ca="1" si="1719" xml:space="preserve"> MAX( MIN($L96, AD$4) - MAX($J96, AD$3), 0) *$Q97</f>
        <v>0</v>
      </c>
      <c r="AE97" s="299">
        <f t="shared" ref="AE97" ca="1" si="1720" xml:space="preserve"> MAX( MIN($L96, AE$4) - MAX($J96, AE$3), 0) *$Q97</f>
        <v>0</v>
      </c>
      <c r="AF97" s="299">
        <f t="shared" ref="AF97" ca="1" si="1721" xml:space="preserve"> MAX( MIN($L96, AF$4) - MAX($J96, AF$3), 0) *$Q97</f>
        <v>0</v>
      </c>
      <c r="AG97" s="299">
        <f t="shared" ref="AG97" ca="1" si="1722" xml:space="preserve"> MAX( MIN($L96, AG$4) - MAX($J96, AG$3), 0) *$Q97</f>
        <v>0</v>
      </c>
      <c r="AH97" s="299">
        <f t="shared" ref="AH97" ca="1" si="1723" xml:space="preserve"> MAX( MIN($L96, AH$4) - MAX($J96, AH$3), 0) *$Q97</f>
        <v>0</v>
      </c>
      <c r="AI97" s="299">
        <f t="shared" ref="AI97" ca="1" si="1724" xml:space="preserve"> MAX( MIN($L96, AI$4) - MAX($J96, AI$3), 0) *$Q97</f>
        <v>0</v>
      </c>
      <c r="AJ97" s="299">
        <f t="shared" ref="AJ97" ca="1" si="1725" xml:space="preserve"> MAX( MIN($L96, AJ$4) - MAX($J96, AJ$3), 0) *$Q97</f>
        <v>0</v>
      </c>
      <c r="AK97" s="299">
        <f t="shared" ref="AK97" ca="1" si="1726" xml:space="preserve"> MAX( MIN($L96, AK$4) - MAX($J96, AK$3), 0) *$Q97</f>
        <v>0</v>
      </c>
      <c r="AL97" s="299">
        <f t="shared" ref="AL97" ca="1" si="1727" xml:space="preserve"> MAX( MIN($L96, AL$4) - MAX($J96, AL$3), 0) *$Q97</f>
        <v>0</v>
      </c>
      <c r="AM97" s="299">
        <f t="shared" ref="AM97" ca="1" si="1728" xml:space="preserve"> MAX( MIN($L96, AM$4) - MAX($J96, AM$3), 0) *$Q97</f>
        <v>0</v>
      </c>
      <c r="AN97" s="299">
        <f t="shared" ref="AN97" ca="1" si="1729" xml:space="preserve"> MAX( MIN($L96, AN$4) - MAX($J96, AN$3), 0) *$Q97</f>
        <v>0</v>
      </c>
      <c r="AO97" s="299">
        <f t="shared" ref="AO97" ca="1" si="1730" xml:space="preserve"> MAX( MIN($L96, AO$4) - MAX($J96, AO$3), 0) *$Q97</f>
        <v>0</v>
      </c>
      <c r="AP97" s="299">
        <f t="shared" ref="AP97" ca="1" si="1731" xml:space="preserve"> MAX( MIN($L96, AP$4) - MAX($J96, AP$3), 0) *$Q97</f>
        <v>0</v>
      </c>
      <c r="AQ97" s="299">
        <f t="shared" ref="AQ97" ca="1" si="1732" xml:space="preserve"> MAX( MIN($L96, AQ$4) - MAX($J96, AQ$3), 0) *$Q97</f>
        <v>0</v>
      </c>
      <c r="AR97" s="299">
        <f t="shared" ref="AR97" ca="1" si="1733" xml:space="preserve"> MAX( MIN($L96, AR$4) - MAX($J96, AR$3), 0) *$Q97</f>
        <v>0</v>
      </c>
      <c r="AS97" s="299">
        <f t="shared" ref="AS97" ca="1" si="1734" xml:space="preserve"> MAX( MIN($L96, AS$4) - MAX($J96, AS$3), 0) *$Q97</f>
        <v>0</v>
      </c>
      <c r="AT97" s="299">
        <f t="shared" ref="AT97" ca="1" si="1735" xml:space="preserve"> MAX( MIN($L96, AT$4) - MAX($J96, AT$3), 0) *$Q97</f>
        <v>0</v>
      </c>
      <c r="AU97" s="299">
        <f t="shared" ref="AU97" ca="1" si="1736" xml:space="preserve"> MAX( MIN($L96, AU$4) - MAX($J96, AU$3), 0) *$Q97</f>
        <v>0</v>
      </c>
      <c r="AV97" s="299">
        <f t="shared" ref="AV97" ca="1" si="1737" xml:space="preserve"> MAX( MIN($L96, AV$4) - MAX($J96, AV$3), 0) *$Q97</f>
        <v>0</v>
      </c>
      <c r="AW97" s="299">
        <f t="shared" ref="AW97" ca="1" si="1738" xml:space="preserve"> MAX( MIN($L96, AW$4) - MAX($J96, AW$3), 0) *$Q97</f>
        <v>0</v>
      </c>
      <c r="AX97" s="299">
        <f t="shared" ref="AX97" ca="1" si="1739" xml:space="preserve"> MAX( MIN($L96, AX$4) - MAX($J96, AX$3), 0) *$Q97</f>
        <v>0</v>
      </c>
      <c r="AY97" s="299">
        <f t="shared" ref="AY97" ca="1" si="1740" xml:space="preserve"> MAX( MIN($L96, AY$4) - MAX($J96, AY$3), 0) *$Q97</f>
        <v>0</v>
      </c>
      <c r="AZ97" s="299">
        <f t="shared" ref="AZ97" ca="1" si="1741" xml:space="preserve"> MAX( MIN($L96, AZ$4) - MAX($J96, AZ$3), 0) *$Q97</f>
        <v>0</v>
      </c>
      <c r="BA97" s="299">
        <f t="shared" ref="BA97" ca="1" si="1742" xml:space="preserve"> MAX( MIN($L96, BA$4) - MAX($J96, BA$3), 0) *$Q97</f>
        <v>0</v>
      </c>
      <c r="BB97" s="299">
        <f t="shared" ref="BB97" ca="1" si="1743" xml:space="preserve"> MAX( MIN($L96, BB$4) - MAX($J96, BB$3), 0) *$Q97</f>
        <v>0</v>
      </c>
      <c r="BC97" s="299">
        <f t="shared" ref="BC97" ca="1" si="1744" xml:space="preserve"> MAX( MIN($L96, BC$4) - MAX($J96, BC$3), 0) *$Q97</f>
        <v>0</v>
      </c>
      <c r="BD97" s="299">
        <f t="shared" ref="BD97" ca="1" si="1745" xml:space="preserve"> MAX( MIN($L96, BD$4) - MAX($J96, BD$3), 0) *$Q97</f>
        <v>0</v>
      </c>
      <c r="BE97" s="299">
        <f t="shared" ref="BE97" ca="1" si="1746" xml:space="preserve"> MAX( MIN($L96, BE$4) - MAX($J96, BE$3), 0) *$Q97</f>
        <v>0</v>
      </c>
      <c r="BF97" s="299">
        <f t="shared" ref="BF97" ca="1" si="1747" xml:space="preserve"> MAX( MIN($L96, BF$4) - MAX($J96, BF$3), 0) *$Q97</f>
        <v>0</v>
      </c>
      <c r="BG97" s="299">
        <f t="shared" ref="BG97" ca="1" si="1748" xml:space="preserve"> MAX( MIN($L96, BG$4) - MAX($J96, BG$3), 0) *$Q97</f>
        <v>0</v>
      </c>
      <c r="BH97" s="299">
        <f t="shared" ref="BH97" ca="1" si="1749" xml:space="preserve"> MAX( MIN($L96, BH$4) - MAX($J96, BH$3), 0) *$Q97</f>
        <v>0</v>
      </c>
      <c r="BI97" s="299">
        <f t="shared" ref="BI97" ca="1" si="1750" xml:space="preserve"> MAX( MIN($L96, BI$4) - MAX($J96, BI$3), 0) *$Q97</f>
        <v>0</v>
      </c>
      <c r="BJ97" s="299">
        <f t="shared" ref="BJ97" ca="1" si="1751" xml:space="preserve"> MAX( MIN($L96, BJ$4) - MAX($J96, BJ$3), 0) *$Q97</f>
        <v>0</v>
      </c>
      <c r="BK97" s="299">
        <f t="shared" ref="BK97" ca="1" si="1752" xml:space="preserve"> MAX( MIN($L96, BK$4) - MAX($J96, BK$3), 0) *$Q97</f>
        <v>0</v>
      </c>
      <c r="BL97" s="299">
        <f t="shared" ref="BL97" ca="1" si="1753" xml:space="preserve"> MAX( MIN($L96, BL$4) - MAX($J96, BL$3), 0) *$Q97</f>
        <v>0</v>
      </c>
      <c r="BM97" s="299">
        <f t="shared" ref="BM97" ca="1" si="1754" xml:space="preserve"> MAX( MIN($L96, BM$4) - MAX($J96, BM$3), 0) *$Q97</f>
        <v>0</v>
      </c>
      <c r="BN97" s="299">
        <f t="shared" ref="BN97" ca="1" si="1755" xml:space="preserve"> MAX( MIN($L96, BN$4) - MAX($J96, BN$3), 0) *$Q97</f>
        <v>0</v>
      </c>
      <c r="BO97" s="299">
        <f t="shared" ref="BO97" ca="1" si="1756" xml:space="preserve"> MAX( MIN($L96, BO$4) - MAX($J96, BO$3), 0) *$Q97</f>
        <v>0</v>
      </c>
      <c r="BP97" s="299">
        <f t="shared" ref="BP97" ca="1" si="1757" xml:space="preserve"> MAX( MIN($L96, BP$4) - MAX($J96, BP$3), 0) *$Q97</f>
        <v>0</v>
      </c>
      <c r="BQ97" s="202"/>
    </row>
    <row r="98" spans="1:69">
      <c r="B98" s="202"/>
      <c r="C98" s="283"/>
      <c r="D98" s="209"/>
      <c r="E98" s="209"/>
      <c r="F98" s="291"/>
      <c r="G98" s="291"/>
      <c r="H98" s="299" t="str">
        <f ca="1">IFERROR(OFFSET('Impacts Database'!$A$1,'Impact Inputs'!B96-1,MATCH("Government/Non-Government",'Impacts Database'!$2:$2,0)-1),"-")</f>
        <v>-</v>
      </c>
      <c r="I98" s="288"/>
      <c r="J98" s="304"/>
      <c r="K98" s="304"/>
      <c r="L98" s="301"/>
      <c r="M98" s="302"/>
      <c r="N98" s="305"/>
      <c r="O98" s="299" t="s">
        <v>130</v>
      </c>
      <c r="P98" s="299">
        <f t="shared" si="1358"/>
        <v>0</v>
      </c>
      <c r="Q98" s="299">
        <f t="shared" ref="Q98" ca="1" si="1758">IF(ISTEXT(F96),0,(F96*M96*N96*P98))</f>
        <v>0</v>
      </c>
      <c r="R98" s="310"/>
      <c r="S98" s="299">
        <f t="shared" ref="S98:BP98" ca="1" si="1759">S97-S96</f>
        <v>0</v>
      </c>
      <c r="T98" s="299">
        <f t="shared" ca="1" si="1759"/>
        <v>0</v>
      </c>
      <c r="U98" s="299">
        <f t="shared" ca="1" si="1759"/>
        <v>0</v>
      </c>
      <c r="V98" s="299">
        <f t="shared" ca="1" si="1759"/>
        <v>0</v>
      </c>
      <c r="W98" s="299">
        <f t="shared" ca="1" si="1759"/>
        <v>0</v>
      </c>
      <c r="X98" s="299">
        <f t="shared" ca="1" si="1759"/>
        <v>0</v>
      </c>
      <c r="Y98" s="299">
        <f t="shared" ca="1" si="1759"/>
        <v>0</v>
      </c>
      <c r="Z98" s="299">
        <f t="shared" ca="1" si="1759"/>
        <v>0</v>
      </c>
      <c r="AA98" s="299">
        <f t="shared" ca="1" si="1759"/>
        <v>0</v>
      </c>
      <c r="AB98" s="299">
        <f t="shared" ca="1" si="1759"/>
        <v>0</v>
      </c>
      <c r="AC98" s="299">
        <f t="shared" ca="1" si="1759"/>
        <v>0</v>
      </c>
      <c r="AD98" s="299">
        <f t="shared" ca="1" si="1759"/>
        <v>0</v>
      </c>
      <c r="AE98" s="299">
        <f t="shared" ca="1" si="1759"/>
        <v>0</v>
      </c>
      <c r="AF98" s="299">
        <f t="shared" ca="1" si="1759"/>
        <v>0</v>
      </c>
      <c r="AG98" s="299">
        <f t="shared" ca="1" si="1759"/>
        <v>0</v>
      </c>
      <c r="AH98" s="299">
        <f t="shared" ca="1" si="1759"/>
        <v>0</v>
      </c>
      <c r="AI98" s="299">
        <f t="shared" ca="1" si="1759"/>
        <v>0</v>
      </c>
      <c r="AJ98" s="299">
        <f t="shared" ca="1" si="1759"/>
        <v>0</v>
      </c>
      <c r="AK98" s="299">
        <f t="shared" ca="1" si="1759"/>
        <v>0</v>
      </c>
      <c r="AL98" s="299">
        <f t="shared" ca="1" si="1759"/>
        <v>0</v>
      </c>
      <c r="AM98" s="299">
        <f t="shared" ca="1" si="1759"/>
        <v>0</v>
      </c>
      <c r="AN98" s="299">
        <f t="shared" ca="1" si="1759"/>
        <v>0</v>
      </c>
      <c r="AO98" s="299">
        <f t="shared" ca="1" si="1759"/>
        <v>0</v>
      </c>
      <c r="AP98" s="299">
        <f t="shared" ca="1" si="1759"/>
        <v>0</v>
      </c>
      <c r="AQ98" s="299">
        <f t="shared" ca="1" si="1759"/>
        <v>0</v>
      </c>
      <c r="AR98" s="299">
        <f t="shared" ca="1" si="1759"/>
        <v>0</v>
      </c>
      <c r="AS98" s="299">
        <f t="shared" ca="1" si="1759"/>
        <v>0</v>
      </c>
      <c r="AT98" s="299">
        <f t="shared" ca="1" si="1759"/>
        <v>0</v>
      </c>
      <c r="AU98" s="299">
        <f t="shared" ca="1" si="1759"/>
        <v>0</v>
      </c>
      <c r="AV98" s="299">
        <f t="shared" ca="1" si="1759"/>
        <v>0</v>
      </c>
      <c r="AW98" s="299">
        <f t="shared" ca="1" si="1759"/>
        <v>0</v>
      </c>
      <c r="AX98" s="299">
        <f t="shared" ca="1" si="1759"/>
        <v>0</v>
      </c>
      <c r="AY98" s="299">
        <f t="shared" ca="1" si="1759"/>
        <v>0</v>
      </c>
      <c r="AZ98" s="299">
        <f t="shared" ca="1" si="1759"/>
        <v>0</v>
      </c>
      <c r="BA98" s="299">
        <f t="shared" ca="1" si="1759"/>
        <v>0</v>
      </c>
      <c r="BB98" s="299">
        <f t="shared" ca="1" si="1759"/>
        <v>0</v>
      </c>
      <c r="BC98" s="299">
        <f t="shared" ca="1" si="1759"/>
        <v>0</v>
      </c>
      <c r="BD98" s="299">
        <f t="shared" ca="1" si="1759"/>
        <v>0</v>
      </c>
      <c r="BE98" s="299">
        <f t="shared" ca="1" si="1759"/>
        <v>0</v>
      </c>
      <c r="BF98" s="299">
        <f t="shared" ca="1" si="1759"/>
        <v>0</v>
      </c>
      <c r="BG98" s="299">
        <f t="shared" ca="1" si="1759"/>
        <v>0</v>
      </c>
      <c r="BH98" s="299">
        <f t="shared" ca="1" si="1759"/>
        <v>0</v>
      </c>
      <c r="BI98" s="299">
        <f t="shared" ca="1" si="1759"/>
        <v>0</v>
      </c>
      <c r="BJ98" s="299">
        <f t="shared" ca="1" si="1759"/>
        <v>0</v>
      </c>
      <c r="BK98" s="299">
        <f t="shared" ca="1" si="1759"/>
        <v>0</v>
      </c>
      <c r="BL98" s="299">
        <f t="shared" ca="1" si="1759"/>
        <v>0</v>
      </c>
      <c r="BM98" s="299">
        <f t="shared" ca="1" si="1759"/>
        <v>0</v>
      </c>
      <c r="BN98" s="299">
        <f t="shared" ca="1" si="1759"/>
        <v>0</v>
      </c>
      <c r="BO98" s="299">
        <f t="shared" ca="1" si="1759"/>
        <v>0</v>
      </c>
      <c r="BP98" s="299">
        <f t="shared" ca="1" si="1759"/>
        <v>0</v>
      </c>
      <c r="BQ98" s="202"/>
    </row>
    <row r="99" spans="1:69" ht="15">
      <c r="A99" s="280" t="s">
        <v>426</v>
      </c>
      <c r="B99" s="236"/>
      <c r="C99" s="298" t="str">
        <f ca="1">IFERROR(OFFSET('Impacts Database'!$A$1,'Impact Inputs'!B99-1,MATCH("Description",'Impacts Database'!$2:$2,0)-1),"-")</f>
        <v>-</v>
      </c>
      <c r="D99" s="299" t="str">
        <f ca="1">IFERROR(OFFSET('Impacts Database'!$A$1,'Impact Inputs'!B99-1,MATCH("Outcome Area",'Impacts Database'!$2:$2,0)-1),"-")</f>
        <v>-</v>
      </c>
      <c r="E99" s="299" t="str">
        <f ca="1">IFERROR(OFFSET('Impacts Database'!$A$1,'Impact Inputs'!B99-1,MATCH("Sector",'Impacts Database'!$2:$2,0)-1),"-")</f>
        <v>-</v>
      </c>
      <c r="F99" s="299" t="str">
        <f ca="1">IFERROR(OFFSET('Impacts Database'!$A$1,'Impact Inputs'!B99-1,MATCH("Value adjusted to "&amp;'Primary Inputs'!$C$16,'Impacts Database'!$2:$2,0)-1),"-")</f>
        <v>-</v>
      </c>
      <c r="G99" s="299" t="str">
        <f ca="1">IFERROR(OFFSET('Impacts Database'!$A$1,'Impact Inputs'!B99-1,MATCH("Unit",'Impacts Database'!$2:$2,0)-1),"-")</f>
        <v>-</v>
      </c>
      <c r="H99" s="299" t="str">
        <f ca="1">IFERROR(OFFSET('Impacts Database'!$A$1,'Impact Inputs'!B99-1,MATCH("Government/Non-Government",'Impacts Database'!$2:$2,0)-1),"-")</f>
        <v>-</v>
      </c>
      <c r="I99" s="237" t="s">
        <v>730</v>
      </c>
      <c r="J99" s="215"/>
      <c r="K99" s="101"/>
      <c r="L99" s="311">
        <f t="shared" ref="L99" si="1760" xml:space="preserve"> J99 + K99</f>
        <v>0</v>
      </c>
      <c r="M99" s="238">
        <v>1</v>
      </c>
      <c r="N99" s="238">
        <v>1</v>
      </c>
      <c r="O99" s="299" t="s">
        <v>128</v>
      </c>
      <c r="P99" s="6"/>
      <c r="Q99" s="299">
        <f t="shared" ref="Q99" ca="1" si="1761">IF(ISTEXT(F99),0,(F99*M99*N99*P99))</f>
        <v>0</v>
      </c>
      <c r="R99" s="310"/>
      <c r="S99" s="299">
        <f t="shared" ca="1" si="1016"/>
        <v>0</v>
      </c>
      <c r="T99" s="299">
        <f t="shared" ca="1" si="1016"/>
        <v>0</v>
      </c>
      <c r="U99" s="299">
        <f t="shared" ca="1" si="1016"/>
        <v>0</v>
      </c>
      <c r="V99" s="299">
        <f t="shared" ca="1" si="1016"/>
        <v>0</v>
      </c>
      <c r="W99" s="299">
        <f t="shared" ca="1" si="1016"/>
        <v>0</v>
      </c>
      <c r="X99" s="299">
        <f t="shared" ca="1" si="1016"/>
        <v>0</v>
      </c>
      <c r="Y99" s="299">
        <f t="shared" ca="1" si="1016"/>
        <v>0</v>
      </c>
      <c r="Z99" s="299">
        <f t="shared" ca="1" si="1016"/>
        <v>0</v>
      </c>
      <c r="AA99" s="299">
        <f t="shared" ca="1" si="1016"/>
        <v>0</v>
      </c>
      <c r="AB99" s="299">
        <f t="shared" ca="1" si="1016"/>
        <v>0</v>
      </c>
      <c r="AC99" s="299">
        <f t="shared" ca="1" si="1016"/>
        <v>0</v>
      </c>
      <c r="AD99" s="299">
        <f t="shared" ca="1" si="1016"/>
        <v>0</v>
      </c>
      <c r="AE99" s="299">
        <f t="shared" ca="1" si="1016"/>
        <v>0</v>
      </c>
      <c r="AF99" s="299">
        <f t="shared" ca="1" si="1016"/>
        <v>0</v>
      </c>
      <c r="AG99" s="299">
        <f t="shared" ca="1" si="1016"/>
        <v>0</v>
      </c>
      <c r="AH99" s="299">
        <f t="shared" ca="1" si="1016"/>
        <v>0</v>
      </c>
      <c r="AI99" s="299">
        <f t="shared" ca="1" si="1017"/>
        <v>0</v>
      </c>
      <c r="AJ99" s="299">
        <f t="shared" ca="1" si="1017"/>
        <v>0</v>
      </c>
      <c r="AK99" s="299">
        <f t="shared" ca="1" si="1017"/>
        <v>0</v>
      </c>
      <c r="AL99" s="299">
        <f t="shared" ca="1" si="1017"/>
        <v>0</v>
      </c>
      <c r="AM99" s="299">
        <f t="shared" ca="1" si="1017"/>
        <v>0</v>
      </c>
      <c r="AN99" s="299">
        <f t="shared" ca="1" si="1017"/>
        <v>0</v>
      </c>
      <c r="AO99" s="299">
        <f t="shared" ca="1" si="1017"/>
        <v>0</v>
      </c>
      <c r="AP99" s="299">
        <f t="shared" ca="1" si="1017"/>
        <v>0</v>
      </c>
      <c r="AQ99" s="299">
        <f t="shared" ca="1" si="1017"/>
        <v>0</v>
      </c>
      <c r="AR99" s="299">
        <f t="shared" ca="1" si="1017"/>
        <v>0</v>
      </c>
      <c r="AS99" s="299">
        <f t="shared" ca="1" si="1017"/>
        <v>0</v>
      </c>
      <c r="AT99" s="299">
        <f t="shared" ca="1" si="1017"/>
        <v>0</v>
      </c>
      <c r="AU99" s="299">
        <f t="shared" ca="1" si="1017"/>
        <v>0</v>
      </c>
      <c r="AV99" s="299">
        <f t="shared" ca="1" si="1017"/>
        <v>0</v>
      </c>
      <c r="AW99" s="299">
        <f t="shared" ca="1" si="1017"/>
        <v>0</v>
      </c>
      <c r="AX99" s="299">
        <f t="shared" ca="1" si="1017"/>
        <v>0</v>
      </c>
      <c r="AY99" s="299">
        <f t="shared" ca="1" si="1018"/>
        <v>0</v>
      </c>
      <c r="AZ99" s="299">
        <f t="shared" ca="1" si="1018"/>
        <v>0</v>
      </c>
      <c r="BA99" s="299">
        <f t="shared" ca="1" si="1018"/>
        <v>0</v>
      </c>
      <c r="BB99" s="299">
        <f t="shared" ca="1" si="1018"/>
        <v>0</v>
      </c>
      <c r="BC99" s="299">
        <f t="shared" ca="1" si="1018"/>
        <v>0</v>
      </c>
      <c r="BD99" s="299">
        <f t="shared" ca="1" si="1018"/>
        <v>0</v>
      </c>
      <c r="BE99" s="299">
        <f t="shared" ca="1" si="1018"/>
        <v>0</v>
      </c>
      <c r="BF99" s="299">
        <f t="shared" ca="1" si="1018"/>
        <v>0</v>
      </c>
      <c r="BG99" s="299">
        <f t="shared" ca="1" si="1018"/>
        <v>0</v>
      </c>
      <c r="BH99" s="299">
        <f t="shared" ca="1" si="1018"/>
        <v>0</v>
      </c>
      <c r="BI99" s="299">
        <f t="shared" ca="1" si="1018"/>
        <v>0</v>
      </c>
      <c r="BJ99" s="299">
        <f t="shared" ca="1" si="1018"/>
        <v>0</v>
      </c>
      <c r="BK99" s="299">
        <f t="shared" ca="1" si="1018"/>
        <v>0</v>
      </c>
      <c r="BL99" s="299">
        <f t="shared" ca="1" si="1018"/>
        <v>0</v>
      </c>
      <c r="BM99" s="299">
        <f t="shared" ca="1" si="1018"/>
        <v>0</v>
      </c>
      <c r="BN99" s="299">
        <f t="shared" ca="1" si="1018"/>
        <v>0</v>
      </c>
      <c r="BO99" s="299">
        <f t="shared" ca="1" si="1019"/>
        <v>0</v>
      </c>
      <c r="BP99" s="299">
        <f t="shared" ca="1" si="1019"/>
        <v>0</v>
      </c>
      <c r="BQ99" s="202"/>
    </row>
    <row r="100" spans="1:69">
      <c r="A100" s="281" t="str">
        <f t="shared" ref="A100" si="1762">IF(OR(AND(K99=0,NOT(ISBLANK(K99))),M99=0,N99=0,AND(P99=P100,NOT(ISBLANK(P99)),NOT(ISBLANK(P100)))),"ERROR","OK")</f>
        <v>OK</v>
      </c>
      <c r="B100" s="202"/>
      <c r="C100" s="284" t="str">
        <f t="shared" ref="C100" ca="1" si="1763">IF(SUMSQ($S101:$BP101)&gt;0,"INCLUDED","EXCLUDED")</f>
        <v>EXCLUDED</v>
      </c>
      <c r="D100" s="209"/>
      <c r="E100" s="209"/>
      <c r="F100" s="291"/>
      <c r="G100" s="291"/>
      <c r="H100" s="299" t="str">
        <f ca="1">IFERROR(OFFSET('Impacts Database'!$A$1,'Impact Inputs'!B99-1,MATCH("Government/Non-Government",'Impacts Database'!$2:$2,0)-1),"-")</f>
        <v>-</v>
      </c>
      <c r="I100" s="288"/>
      <c r="J100" s="300"/>
      <c r="K100" s="300"/>
      <c r="L100" s="301"/>
      <c r="M100" s="302"/>
      <c r="N100" s="303"/>
      <c r="O100" s="299" t="s">
        <v>129</v>
      </c>
      <c r="P100" s="6"/>
      <c r="Q100" s="299">
        <f t="shared" ref="Q100" ca="1" si="1764">IF(ISTEXT(F99),0,(F99*M99*N99*P100))</f>
        <v>0</v>
      </c>
      <c r="R100" s="310"/>
      <c r="S100" s="299">
        <f t="shared" ref="S100" ca="1" si="1765" xml:space="preserve"> MAX( MIN($L99, S$4) - MAX($J99, S$3), 0) *$Q100</f>
        <v>0</v>
      </c>
      <c r="T100" s="299">
        <f t="shared" ref="T100" ca="1" si="1766" xml:space="preserve"> MAX( MIN($L99, T$4) - MAX($J99, T$3), 0) *$Q100</f>
        <v>0</v>
      </c>
      <c r="U100" s="299">
        <f t="shared" ref="U100" ca="1" si="1767" xml:space="preserve"> MAX( MIN($L99, U$4) - MAX($J99, U$3), 0) *$Q100</f>
        <v>0</v>
      </c>
      <c r="V100" s="299">
        <f t="shared" ref="V100" ca="1" si="1768" xml:space="preserve"> MAX( MIN($L99, V$4) - MAX($J99, V$3), 0) *$Q100</f>
        <v>0</v>
      </c>
      <c r="W100" s="299">
        <f t="shared" ref="W100" ca="1" si="1769" xml:space="preserve"> MAX( MIN($L99, W$4) - MAX($J99, W$3), 0) *$Q100</f>
        <v>0</v>
      </c>
      <c r="X100" s="299">
        <f t="shared" ref="X100" ca="1" si="1770" xml:space="preserve"> MAX( MIN($L99, X$4) - MAX($J99, X$3), 0) *$Q100</f>
        <v>0</v>
      </c>
      <c r="Y100" s="299">
        <f t="shared" ref="Y100" ca="1" si="1771" xml:space="preserve"> MAX( MIN($L99, Y$4) - MAX($J99, Y$3), 0) *$Q100</f>
        <v>0</v>
      </c>
      <c r="Z100" s="299">
        <f t="shared" ref="Z100" ca="1" si="1772" xml:space="preserve"> MAX( MIN($L99, Z$4) - MAX($J99, Z$3), 0) *$Q100</f>
        <v>0</v>
      </c>
      <c r="AA100" s="299">
        <f t="shared" ref="AA100" ca="1" si="1773" xml:space="preserve"> MAX( MIN($L99, AA$4) - MAX($J99, AA$3), 0) *$Q100</f>
        <v>0</v>
      </c>
      <c r="AB100" s="299">
        <f t="shared" ref="AB100" ca="1" si="1774" xml:space="preserve"> MAX( MIN($L99, AB$4) - MAX($J99, AB$3), 0) *$Q100</f>
        <v>0</v>
      </c>
      <c r="AC100" s="299">
        <f t="shared" ref="AC100" ca="1" si="1775" xml:space="preserve"> MAX( MIN($L99, AC$4) - MAX($J99, AC$3), 0) *$Q100</f>
        <v>0</v>
      </c>
      <c r="AD100" s="299">
        <f t="shared" ref="AD100" ca="1" si="1776" xml:space="preserve"> MAX( MIN($L99, AD$4) - MAX($J99, AD$3), 0) *$Q100</f>
        <v>0</v>
      </c>
      <c r="AE100" s="299">
        <f t="shared" ref="AE100" ca="1" si="1777" xml:space="preserve"> MAX( MIN($L99, AE$4) - MAX($J99, AE$3), 0) *$Q100</f>
        <v>0</v>
      </c>
      <c r="AF100" s="299">
        <f t="shared" ref="AF100" ca="1" si="1778" xml:space="preserve"> MAX( MIN($L99, AF$4) - MAX($J99, AF$3), 0) *$Q100</f>
        <v>0</v>
      </c>
      <c r="AG100" s="299">
        <f t="shared" ref="AG100" ca="1" si="1779" xml:space="preserve"> MAX( MIN($L99, AG$4) - MAX($J99, AG$3), 0) *$Q100</f>
        <v>0</v>
      </c>
      <c r="AH100" s="299">
        <f t="shared" ref="AH100" ca="1" si="1780" xml:space="preserve"> MAX( MIN($L99, AH$4) - MAX($J99, AH$3), 0) *$Q100</f>
        <v>0</v>
      </c>
      <c r="AI100" s="299">
        <f t="shared" ref="AI100" ca="1" si="1781" xml:space="preserve"> MAX( MIN($L99, AI$4) - MAX($J99, AI$3), 0) *$Q100</f>
        <v>0</v>
      </c>
      <c r="AJ100" s="299">
        <f t="shared" ref="AJ100" ca="1" si="1782" xml:space="preserve"> MAX( MIN($L99, AJ$4) - MAX($J99, AJ$3), 0) *$Q100</f>
        <v>0</v>
      </c>
      <c r="AK100" s="299">
        <f t="shared" ref="AK100" ca="1" si="1783" xml:space="preserve"> MAX( MIN($L99, AK$4) - MAX($J99, AK$3), 0) *$Q100</f>
        <v>0</v>
      </c>
      <c r="AL100" s="299">
        <f t="shared" ref="AL100" ca="1" si="1784" xml:space="preserve"> MAX( MIN($L99, AL$4) - MAX($J99, AL$3), 0) *$Q100</f>
        <v>0</v>
      </c>
      <c r="AM100" s="299">
        <f t="shared" ref="AM100" ca="1" si="1785" xml:space="preserve"> MAX( MIN($L99, AM$4) - MAX($J99, AM$3), 0) *$Q100</f>
        <v>0</v>
      </c>
      <c r="AN100" s="299">
        <f t="shared" ref="AN100" ca="1" si="1786" xml:space="preserve"> MAX( MIN($L99, AN$4) - MAX($J99, AN$3), 0) *$Q100</f>
        <v>0</v>
      </c>
      <c r="AO100" s="299">
        <f t="shared" ref="AO100" ca="1" si="1787" xml:space="preserve"> MAX( MIN($L99, AO$4) - MAX($J99, AO$3), 0) *$Q100</f>
        <v>0</v>
      </c>
      <c r="AP100" s="299">
        <f t="shared" ref="AP100" ca="1" si="1788" xml:space="preserve"> MAX( MIN($L99, AP$4) - MAX($J99, AP$3), 0) *$Q100</f>
        <v>0</v>
      </c>
      <c r="AQ100" s="299">
        <f t="shared" ref="AQ100" ca="1" si="1789" xml:space="preserve"> MAX( MIN($L99, AQ$4) - MAX($J99, AQ$3), 0) *$Q100</f>
        <v>0</v>
      </c>
      <c r="AR100" s="299">
        <f t="shared" ref="AR100" ca="1" si="1790" xml:space="preserve"> MAX( MIN($L99, AR$4) - MAX($J99, AR$3), 0) *$Q100</f>
        <v>0</v>
      </c>
      <c r="AS100" s="299">
        <f t="shared" ref="AS100" ca="1" si="1791" xml:space="preserve"> MAX( MIN($L99, AS$4) - MAX($J99, AS$3), 0) *$Q100</f>
        <v>0</v>
      </c>
      <c r="AT100" s="299">
        <f t="shared" ref="AT100" ca="1" si="1792" xml:space="preserve"> MAX( MIN($L99, AT$4) - MAX($J99, AT$3), 0) *$Q100</f>
        <v>0</v>
      </c>
      <c r="AU100" s="299">
        <f t="shared" ref="AU100" ca="1" si="1793" xml:space="preserve"> MAX( MIN($L99, AU$4) - MAX($J99, AU$3), 0) *$Q100</f>
        <v>0</v>
      </c>
      <c r="AV100" s="299">
        <f t="shared" ref="AV100" ca="1" si="1794" xml:space="preserve"> MAX( MIN($L99, AV$4) - MAX($J99, AV$3), 0) *$Q100</f>
        <v>0</v>
      </c>
      <c r="AW100" s="299">
        <f t="shared" ref="AW100" ca="1" si="1795" xml:space="preserve"> MAX( MIN($L99, AW$4) - MAX($J99, AW$3), 0) *$Q100</f>
        <v>0</v>
      </c>
      <c r="AX100" s="299">
        <f t="shared" ref="AX100" ca="1" si="1796" xml:space="preserve"> MAX( MIN($L99, AX$4) - MAX($J99, AX$3), 0) *$Q100</f>
        <v>0</v>
      </c>
      <c r="AY100" s="299">
        <f t="shared" ref="AY100" ca="1" si="1797" xml:space="preserve"> MAX( MIN($L99, AY$4) - MAX($J99, AY$3), 0) *$Q100</f>
        <v>0</v>
      </c>
      <c r="AZ100" s="299">
        <f t="shared" ref="AZ100" ca="1" si="1798" xml:space="preserve"> MAX( MIN($L99, AZ$4) - MAX($J99, AZ$3), 0) *$Q100</f>
        <v>0</v>
      </c>
      <c r="BA100" s="299">
        <f t="shared" ref="BA100" ca="1" si="1799" xml:space="preserve"> MAX( MIN($L99, BA$4) - MAX($J99, BA$3), 0) *$Q100</f>
        <v>0</v>
      </c>
      <c r="BB100" s="299">
        <f t="shared" ref="BB100" ca="1" si="1800" xml:space="preserve"> MAX( MIN($L99, BB$4) - MAX($J99, BB$3), 0) *$Q100</f>
        <v>0</v>
      </c>
      <c r="BC100" s="299">
        <f t="shared" ref="BC100" ca="1" si="1801" xml:space="preserve"> MAX( MIN($L99, BC$4) - MAX($J99, BC$3), 0) *$Q100</f>
        <v>0</v>
      </c>
      <c r="BD100" s="299">
        <f t="shared" ref="BD100" ca="1" si="1802" xml:space="preserve"> MAX( MIN($L99, BD$4) - MAX($J99, BD$3), 0) *$Q100</f>
        <v>0</v>
      </c>
      <c r="BE100" s="299">
        <f t="shared" ref="BE100" ca="1" si="1803" xml:space="preserve"> MAX( MIN($L99, BE$4) - MAX($J99, BE$3), 0) *$Q100</f>
        <v>0</v>
      </c>
      <c r="BF100" s="299">
        <f t="shared" ref="BF100" ca="1" si="1804" xml:space="preserve"> MAX( MIN($L99, BF$4) - MAX($J99, BF$3), 0) *$Q100</f>
        <v>0</v>
      </c>
      <c r="BG100" s="299">
        <f t="shared" ref="BG100" ca="1" si="1805" xml:space="preserve"> MAX( MIN($L99, BG$4) - MAX($J99, BG$3), 0) *$Q100</f>
        <v>0</v>
      </c>
      <c r="BH100" s="299">
        <f t="shared" ref="BH100" ca="1" si="1806" xml:space="preserve"> MAX( MIN($L99, BH$4) - MAX($J99, BH$3), 0) *$Q100</f>
        <v>0</v>
      </c>
      <c r="BI100" s="299">
        <f t="shared" ref="BI100" ca="1" si="1807" xml:space="preserve"> MAX( MIN($L99, BI$4) - MAX($J99, BI$3), 0) *$Q100</f>
        <v>0</v>
      </c>
      <c r="BJ100" s="299">
        <f t="shared" ref="BJ100" ca="1" si="1808" xml:space="preserve"> MAX( MIN($L99, BJ$4) - MAX($J99, BJ$3), 0) *$Q100</f>
        <v>0</v>
      </c>
      <c r="BK100" s="299">
        <f t="shared" ref="BK100" ca="1" si="1809" xml:space="preserve"> MAX( MIN($L99, BK$4) - MAX($J99, BK$3), 0) *$Q100</f>
        <v>0</v>
      </c>
      <c r="BL100" s="299">
        <f t="shared" ref="BL100" ca="1" si="1810" xml:space="preserve"> MAX( MIN($L99, BL$4) - MAX($J99, BL$3), 0) *$Q100</f>
        <v>0</v>
      </c>
      <c r="BM100" s="299">
        <f t="shared" ref="BM100" ca="1" si="1811" xml:space="preserve"> MAX( MIN($L99, BM$4) - MAX($J99, BM$3), 0) *$Q100</f>
        <v>0</v>
      </c>
      <c r="BN100" s="299">
        <f t="shared" ref="BN100" ca="1" si="1812" xml:space="preserve"> MAX( MIN($L99, BN$4) - MAX($J99, BN$3), 0) *$Q100</f>
        <v>0</v>
      </c>
      <c r="BO100" s="299">
        <f t="shared" ref="BO100" ca="1" si="1813" xml:space="preserve"> MAX( MIN($L99, BO$4) - MAX($J99, BO$3), 0) *$Q100</f>
        <v>0</v>
      </c>
      <c r="BP100" s="299">
        <f t="shared" ref="BP100" ca="1" si="1814" xml:space="preserve"> MAX( MIN($L99, BP$4) - MAX($J99, BP$3), 0) *$Q100</f>
        <v>0</v>
      </c>
      <c r="BQ100" s="202"/>
    </row>
    <row r="101" spans="1:69">
      <c r="B101" s="202"/>
      <c r="C101" s="283"/>
      <c r="D101" s="209"/>
      <c r="E101" s="209"/>
      <c r="F101" s="291"/>
      <c r="G101" s="291"/>
      <c r="H101" s="299" t="str">
        <f ca="1">IFERROR(OFFSET('Impacts Database'!$A$1,'Impact Inputs'!B99-1,MATCH("Government/Non-Government",'Impacts Database'!$2:$2,0)-1),"-")</f>
        <v>-</v>
      </c>
      <c r="I101" s="288"/>
      <c r="J101" s="304"/>
      <c r="K101" s="304"/>
      <c r="L101" s="301"/>
      <c r="M101" s="302"/>
      <c r="N101" s="305"/>
      <c r="O101" s="299" t="s">
        <v>130</v>
      </c>
      <c r="P101" s="299">
        <f t="shared" si="1358"/>
        <v>0</v>
      </c>
      <c r="Q101" s="299">
        <f t="shared" ref="Q101" ca="1" si="1815">IF(ISTEXT(F99),0,(F99*M99*N99*P101))</f>
        <v>0</v>
      </c>
      <c r="R101" s="310"/>
      <c r="S101" s="299">
        <f t="shared" ref="S101:BP101" ca="1" si="1816">S100-S99</f>
        <v>0</v>
      </c>
      <c r="T101" s="299">
        <f t="shared" ca="1" si="1816"/>
        <v>0</v>
      </c>
      <c r="U101" s="299">
        <f t="shared" ca="1" si="1816"/>
        <v>0</v>
      </c>
      <c r="V101" s="299">
        <f t="shared" ca="1" si="1816"/>
        <v>0</v>
      </c>
      <c r="W101" s="299">
        <f t="shared" ca="1" si="1816"/>
        <v>0</v>
      </c>
      <c r="X101" s="299">
        <f t="shared" ca="1" si="1816"/>
        <v>0</v>
      </c>
      <c r="Y101" s="299">
        <f t="shared" ca="1" si="1816"/>
        <v>0</v>
      </c>
      <c r="Z101" s="299">
        <f t="shared" ca="1" si="1816"/>
        <v>0</v>
      </c>
      <c r="AA101" s="299">
        <f t="shared" ca="1" si="1816"/>
        <v>0</v>
      </c>
      <c r="AB101" s="299">
        <f t="shared" ca="1" si="1816"/>
        <v>0</v>
      </c>
      <c r="AC101" s="299">
        <f t="shared" ca="1" si="1816"/>
        <v>0</v>
      </c>
      <c r="AD101" s="299">
        <f t="shared" ca="1" si="1816"/>
        <v>0</v>
      </c>
      <c r="AE101" s="299">
        <f t="shared" ca="1" si="1816"/>
        <v>0</v>
      </c>
      <c r="AF101" s="299">
        <f t="shared" ca="1" si="1816"/>
        <v>0</v>
      </c>
      <c r="AG101" s="299">
        <f t="shared" ca="1" si="1816"/>
        <v>0</v>
      </c>
      <c r="AH101" s="299">
        <f t="shared" ca="1" si="1816"/>
        <v>0</v>
      </c>
      <c r="AI101" s="299">
        <f t="shared" ca="1" si="1816"/>
        <v>0</v>
      </c>
      <c r="AJ101" s="299">
        <f t="shared" ca="1" si="1816"/>
        <v>0</v>
      </c>
      <c r="AK101" s="299">
        <f t="shared" ca="1" si="1816"/>
        <v>0</v>
      </c>
      <c r="AL101" s="299">
        <f t="shared" ca="1" si="1816"/>
        <v>0</v>
      </c>
      <c r="AM101" s="299">
        <f t="shared" ca="1" si="1816"/>
        <v>0</v>
      </c>
      <c r="AN101" s="299">
        <f t="shared" ca="1" si="1816"/>
        <v>0</v>
      </c>
      <c r="AO101" s="299">
        <f t="shared" ca="1" si="1816"/>
        <v>0</v>
      </c>
      <c r="AP101" s="299">
        <f t="shared" ca="1" si="1816"/>
        <v>0</v>
      </c>
      <c r="AQ101" s="299">
        <f t="shared" ca="1" si="1816"/>
        <v>0</v>
      </c>
      <c r="AR101" s="299">
        <f t="shared" ca="1" si="1816"/>
        <v>0</v>
      </c>
      <c r="AS101" s="299">
        <f t="shared" ca="1" si="1816"/>
        <v>0</v>
      </c>
      <c r="AT101" s="299">
        <f t="shared" ca="1" si="1816"/>
        <v>0</v>
      </c>
      <c r="AU101" s="299">
        <f t="shared" ca="1" si="1816"/>
        <v>0</v>
      </c>
      <c r="AV101" s="299">
        <f t="shared" ca="1" si="1816"/>
        <v>0</v>
      </c>
      <c r="AW101" s="299">
        <f t="shared" ca="1" si="1816"/>
        <v>0</v>
      </c>
      <c r="AX101" s="299">
        <f t="shared" ca="1" si="1816"/>
        <v>0</v>
      </c>
      <c r="AY101" s="299">
        <f t="shared" ca="1" si="1816"/>
        <v>0</v>
      </c>
      <c r="AZ101" s="299">
        <f t="shared" ca="1" si="1816"/>
        <v>0</v>
      </c>
      <c r="BA101" s="299">
        <f t="shared" ca="1" si="1816"/>
        <v>0</v>
      </c>
      <c r="BB101" s="299">
        <f t="shared" ca="1" si="1816"/>
        <v>0</v>
      </c>
      <c r="BC101" s="299">
        <f t="shared" ca="1" si="1816"/>
        <v>0</v>
      </c>
      <c r="BD101" s="299">
        <f t="shared" ca="1" si="1816"/>
        <v>0</v>
      </c>
      <c r="BE101" s="299">
        <f t="shared" ca="1" si="1816"/>
        <v>0</v>
      </c>
      <c r="BF101" s="299">
        <f t="shared" ca="1" si="1816"/>
        <v>0</v>
      </c>
      <c r="BG101" s="299">
        <f t="shared" ca="1" si="1816"/>
        <v>0</v>
      </c>
      <c r="BH101" s="299">
        <f t="shared" ca="1" si="1816"/>
        <v>0</v>
      </c>
      <c r="BI101" s="299">
        <f t="shared" ca="1" si="1816"/>
        <v>0</v>
      </c>
      <c r="BJ101" s="299">
        <f t="shared" ca="1" si="1816"/>
        <v>0</v>
      </c>
      <c r="BK101" s="299">
        <f t="shared" ca="1" si="1816"/>
        <v>0</v>
      </c>
      <c r="BL101" s="299">
        <f t="shared" ca="1" si="1816"/>
        <v>0</v>
      </c>
      <c r="BM101" s="299">
        <f t="shared" ca="1" si="1816"/>
        <v>0</v>
      </c>
      <c r="BN101" s="299">
        <f t="shared" ca="1" si="1816"/>
        <v>0</v>
      </c>
      <c r="BO101" s="299">
        <f t="shared" ca="1" si="1816"/>
        <v>0</v>
      </c>
      <c r="BP101" s="299">
        <f t="shared" ca="1" si="1816"/>
        <v>0</v>
      </c>
      <c r="BQ101" s="202"/>
    </row>
    <row r="102" spans="1:69" ht="15">
      <c r="A102" s="280" t="s">
        <v>427</v>
      </c>
      <c r="B102" s="236"/>
      <c r="C102" s="298" t="str">
        <f ca="1">IFERROR(OFFSET('Impacts Database'!$A$1,'Impact Inputs'!B102-1,MATCH("Description",'Impacts Database'!$2:$2,0)-1),"-")</f>
        <v>-</v>
      </c>
      <c r="D102" s="299" t="str">
        <f ca="1">IFERROR(OFFSET('Impacts Database'!$A$1,'Impact Inputs'!B102-1,MATCH("Outcome Area",'Impacts Database'!$2:$2,0)-1),"-")</f>
        <v>-</v>
      </c>
      <c r="E102" s="299" t="str">
        <f ca="1">IFERROR(OFFSET('Impacts Database'!$A$1,'Impact Inputs'!B102-1,MATCH("Sector",'Impacts Database'!$2:$2,0)-1),"-")</f>
        <v>-</v>
      </c>
      <c r="F102" s="299" t="str">
        <f ca="1">IFERROR(OFFSET('Impacts Database'!$A$1,'Impact Inputs'!B102-1,MATCH("Value adjusted to "&amp;'Primary Inputs'!$C$16,'Impacts Database'!$2:$2,0)-1),"-")</f>
        <v>-</v>
      </c>
      <c r="G102" s="299" t="str">
        <f ca="1">IFERROR(OFFSET('Impacts Database'!$A$1,'Impact Inputs'!B102-1,MATCH("Unit",'Impacts Database'!$2:$2,0)-1),"-")</f>
        <v>-</v>
      </c>
      <c r="H102" s="299" t="str">
        <f ca="1">IFERROR(OFFSET('Impacts Database'!$A$1,'Impact Inputs'!B102-1,MATCH("Government/Non-Government",'Impacts Database'!$2:$2,0)-1),"-")</f>
        <v>-</v>
      </c>
      <c r="I102" s="237" t="s">
        <v>730</v>
      </c>
      <c r="J102" s="215"/>
      <c r="K102" s="101"/>
      <c r="L102" s="311">
        <f t="shared" ref="L102" si="1817" xml:space="preserve"> J102 + K102</f>
        <v>0</v>
      </c>
      <c r="M102" s="238">
        <v>1</v>
      </c>
      <c r="N102" s="238">
        <v>1</v>
      </c>
      <c r="O102" s="299" t="s">
        <v>128</v>
      </c>
      <c r="P102" s="6"/>
      <c r="Q102" s="299">
        <f t="shared" ref="Q102" ca="1" si="1818">IF(ISTEXT(F102),0,(F102*M102*N102*P102))</f>
        <v>0</v>
      </c>
      <c r="R102" s="310"/>
      <c r="S102" s="299">
        <f t="shared" ca="1" si="1016"/>
        <v>0</v>
      </c>
      <c r="T102" s="299">
        <f t="shared" ca="1" si="1016"/>
        <v>0</v>
      </c>
      <c r="U102" s="299">
        <f t="shared" ca="1" si="1016"/>
        <v>0</v>
      </c>
      <c r="V102" s="299">
        <f t="shared" ca="1" si="1016"/>
        <v>0</v>
      </c>
      <c r="W102" s="299">
        <f t="shared" ca="1" si="1016"/>
        <v>0</v>
      </c>
      <c r="X102" s="299">
        <f t="shared" ca="1" si="1016"/>
        <v>0</v>
      </c>
      <c r="Y102" s="299">
        <f t="shared" ca="1" si="1016"/>
        <v>0</v>
      </c>
      <c r="Z102" s="299">
        <f t="shared" ca="1" si="1016"/>
        <v>0</v>
      </c>
      <c r="AA102" s="299">
        <f t="shared" ca="1" si="1016"/>
        <v>0</v>
      </c>
      <c r="AB102" s="299">
        <f t="shared" ca="1" si="1016"/>
        <v>0</v>
      </c>
      <c r="AC102" s="299">
        <f t="shared" ca="1" si="1016"/>
        <v>0</v>
      </c>
      <c r="AD102" s="299">
        <f t="shared" ca="1" si="1016"/>
        <v>0</v>
      </c>
      <c r="AE102" s="299">
        <f t="shared" ca="1" si="1016"/>
        <v>0</v>
      </c>
      <c r="AF102" s="299">
        <f t="shared" ca="1" si="1016"/>
        <v>0</v>
      </c>
      <c r="AG102" s="299">
        <f t="shared" ca="1" si="1016"/>
        <v>0</v>
      </c>
      <c r="AH102" s="299">
        <f t="shared" ca="1" si="1016"/>
        <v>0</v>
      </c>
      <c r="AI102" s="299">
        <f t="shared" ca="1" si="1017"/>
        <v>0</v>
      </c>
      <c r="AJ102" s="299">
        <f t="shared" ca="1" si="1017"/>
        <v>0</v>
      </c>
      <c r="AK102" s="299">
        <f t="shared" ca="1" si="1017"/>
        <v>0</v>
      </c>
      <c r="AL102" s="299">
        <f t="shared" ca="1" si="1017"/>
        <v>0</v>
      </c>
      <c r="AM102" s="299">
        <f t="shared" ca="1" si="1017"/>
        <v>0</v>
      </c>
      <c r="AN102" s="299">
        <f t="shared" ca="1" si="1017"/>
        <v>0</v>
      </c>
      <c r="AO102" s="299">
        <f t="shared" ca="1" si="1017"/>
        <v>0</v>
      </c>
      <c r="AP102" s="299">
        <f t="shared" ca="1" si="1017"/>
        <v>0</v>
      </c>
      <c r="AQ102" s="299">
        <f t="shared" ca="1" si="1017"/>
        <v>0</v>
      </c>
      <c r="AR102" s="299">
        <f t="shared" ca="1" si="1017"/>
        <v>0</v>
      </c>
      <c r="AS102" s="299">
        <f t="shared" ca="1" si="1017"/>
        <v>0</v>
      </c>
      <c r="AT102" s="299">
        <f t="shared" ca="1" si="1017"/>
        <v>0</v>
      </c>
      <c r="AU102" s="299">
        <f t="shared" ca="1" si="1017"/>
        <v>0</v>
      </c>
      <c r="AV102" s="299">
        <f t="shared" ca="1" si="1017"/>
        <v>0</v>
      </c>
      <c r="AW102" s="299">
        <f t="shared" ca="1" si="1017"/>
        <v>0</v>
      </c>
      <c r="AX102" s="299">
        <f t="shared" ca="1" si="1017"/>
        <v>0</v>
      </c>
      <c r="AY102" s="299">
        <f t="shared" ca="1" si="1018"/>
        <v>0</v>
      </c>
      <c r="AZ102" s="299">
        <f t="shared" ca="1" si="1018"/>
        <v>0</v>
      </c>
      <c r="BA102" s="299">
        <f t="shared" ca="1" si="1018"/>
        <v>0</v>
      </c>
      <c r="BB102" s="299">
        <f t="shared" ca="1" si="1018"/>
        <v>0</v>
      </c>
      <c r="BC102" s="299">
        <f t="shared" ca="1" si="1018"/>
        <v>0</v>
      </c>
      <c r="BD102" s="299">
        <f t="shared" ca="1" si="1018"/>
        <v>0</v>
      </c>
      <c r="BE102" s="299">
        <f t="shared" ca="1" si="1018"/>
        <v>0</v>
      </c>
      <c r="BF102" s="299">
        <f t="shared" ca="1" si="1018"/>
        <v>0</v>
      </c>
      <c r="BG102" s="299">
        <f t="shared" ca="1" si="1018"/>
        <v>0</v>
      </c>
      <c r="BH102" s="299">
        <f t="shared" ca="1" si="1018"/>
        <v>0</v>
      </c>
      <c r="BI102" s="299">
        <f t="shared" ca="1" si="1018"/>
        <v>0</v>
      </c>
      <c r="BJ102" s="299">
        <f t="shared" ca="1" si="1018"/>
        <v>0</v>
      </c>
      <c r="BK102" s="299">
        <f t="shared" ca="1" si="1018"/>
        <v>0</v>
      </c>
      <c r="BL102" s="299">
        <f t="shared" ca="1" si="1018"/>
        <v>0</v>
      </c>
      <c r="BM102" s="299">
        <f t="shared" ca="1" si="1018"/>
        <v>0</v>
      </c>
      <c r="BN102" s="299">
        <f t="shared" ca="1" si="1018"/>
        <v>0</v>
      </c>
      <c r="BO102" s="299">
        <f t="shared" ca="1" si="1019"/>
        <v>0</v>
      </c>
      <c r="BP102" s="299">
        <f t="shared" ca="1" si="1019"/>
        <v>0</v>
      </c>
      <c r="BQ102" s="202"/>
    </row>
    <row r="103" spans="1:69">
      <c r="A103" s="281" t="str">
        <f t="shared" ref="A103" si="1819">IF(OR(AND(K102=0,NOT(ISBLANK(K102))),M102=0,N102=0,AND(P102=P103,NOT(ISBLANK(P102)),NOT(ISBLANK(P103)))),"ERROR","OK")</f>
        <v>OK</v>
      </c>
      <c r="B103" s="202"/>
      <c r="C103" s="284" t="str">
        <f t="shared" ref="C103" ca="1" si="1820">IF(SUMSQ($S104:$BP104)&gt;0,"INCLUDED","EXCLUDED")</f>
        <v>EXCLUDED</v>
      </c>
      <c r="D103" s="209"/>
      <c r="E103" s="209"/>
      <c r="F103" s="291"/>
      <c r="G103" s="291"/>
      <c r="H103" s="299" t="str">
        <f ca="1">IFERROR(OFFSET('Impacts Database'!$A$1,'Impact Inputs'!B102-1,MATCH("Government/Non-Government",'Impacts Database'!$2:$2,0)-1),"-")</f>
        <v>-</v>
      </c>
      <c r="I103" s="288"/>
      <c r="J103" s="300"/>
      <c r="K103" s="300"/>
      <c r="L103" s="301"/>
      <c r="M103" s="302"/>
      <c r="N103" s="303"/>
      <c r="O103" s="299" t="s">
        <v>129</v>
      </c>
      <c r="P103" s="6"/>
      <c r="Q103" s="299">
        <f t="shared" ref="Q103" ca="1" si="1821">IF(ISTEXT(F102),0,(F102*M102*N102*P103))</f>
        <v>0</v>
      </c>
      <c r="R103" s="310"/>
      <c r="S103" s="299">
        <f t="shared" ref="S103" ca="1" si="1822" xml:space="preserve"> MAX( MIN($L102, S$4) - MAX($J102, S$3), 0) *$Q103</f>
        <v>0</v>
      </c>
      <c r="T103" s="299">
        <f t="shared" ref="T103" ca="1" si="1823" xml:space="preserve"> MAX( MIN($L102, T$4) - MAX($J102, T$3), 0) *$Q103</f>
        <v>0</v>
      </c>
      <c r="U103" s="299">
        <f t="shared" ref="U103" ca="1" si="1824" xml:space="preserve"> MAX( MIN($L102, U$4) - MAX($J102, U$3), 0) *$Q103</f>
        <v>0</v>
      </c>
      <c r="V103" s="299">
        <f t="shared" ref="V103" ca="1" si="1825" xml:space="preserve"> MAX( MIN($L102, V$4) - MAX($J102, V$3), 0) *$Q103</f>
        <v>0</v>
      </c>
      <c r="W103" s="299">
        <f t="shared" ref="W103" ca="1" si="1826" xml:space="preserve"> MAX( MIN($L102, W$4) - MAX($J102, W$3), 0) *$Q103</f>
        <v>0</v>
      </c>
      <c r="X103" s="299">
        <f t="shared" ref="X103" ca="1" si="1827" xml:space="preserve"> MAX( MIN($L102, X$4) - MAX($J102, X$3), 0) *$Q103</f>
        <v>0</v>
      </c>
      <c r="Y103" s="299">
        <f t="shared" ref="Y103" ca="1" si="1828" xml:space="preserve"> MAX( MIN($L102, Y$4) - MAX($J102, Y$3), 0) *$Q103</f>
        <v>0</v>
      </c>
      <c r="Z103" s="299">
        <f t="shared" ref="Z103" ca="1" si="1829" xml:space="preserve"> MAX( MIN($L102, Z$4) - MAX($J102, Z$3), 0) *$Q103</f>
        <v>0</v>
      </c>
      <c r="AA103" s="299">
        <f t="shared" ref="AA103" ca="1" si="1830" xml:space="preserve"> MAX( MIN($L102, AA$4) - MAX($J102, AA$3), 0) *$Q103</f>
        <v>0</v>
      </c>
      <c r="AB103" s="299">
        <f t="shared" ref="AB103" ca="1" si="1831" xml:space="preserve"> MAX( MIN($L102, AB$4) - MAX($J102, AB$3), 0) *$Q103</f>
        <v>0</v>
      </c>
      <c r="AC103" s="299">
        <f t="shared" ref="AC103" ca="1" si="1832" xml:space="preserve"> MAX( MIN($L102, AC$4) - MAX($J102, AC$3), 0) *$Q103</f>
        <v>0</v>
      </c>
      <c r="AD103" s="299">
        <f t="shared" ref="AD103" ca="1" si="1833" xml:space="preserve"> MAX( MIN($L102, AD$4) - MAX($J102, AD$3), 0) *$Q103</f>
        <v>0</v>
      </c>
      <c r="AE103" s="299">
        <f t="shared" ref="AE103" ca="1" si="1834" xml:space="preserve"> MAX( MIN($L102, AE$4) - MAX($J102, AE$3), 0) *$Q103</f>
        <v>0</v>
      </c>
      <c r="AF103" s="299">
        <f t="shared" ref="AF103" ca="1" si="1835" xml:space="preserve"> MAX( MIN($L102, AF$4) - MAX($J102, AF$3), 0) *$Q103</f>
        <v>0</v>
      </c>
      <c r="AG103" s="299">
        <f t="shared" ref="AG103" ca="1" si="1836" xml:space="preserve"> MAX( MIN($L102, AG$4) - MAX($J102, AG$3), 0) *$Q103</f>
        <v>0</v>
      </c>
      <c r="AH103" s="299">
        <f t="shared" ref="AH103" ca="1" si="1837" xml:space="preserve"> MAX( MIN($L102, AH$4) - MAX($J102, AH$3), 0) *$Q103</f>
        <v>0</v>
      </c>
      <c r="AI103" s="299">
        <f t="shared" ref="AI103" ca="1" si="1838" xml:space="preserve"> MAX( MIN($L102, AI$4) - MAX($J102, AI$3), 0) *$Q103</f>
        <v>0</v>
      </c>
      <c r="AJ103" s="299">
        <f t="shared" ref="AJ103" ca="1" si="1839" xml:space="preserve"> MAX( MIN($L102, AJ$4) - MAX($J102, AJ$3), 0) *$Q103</f>
        <v>0</v>
      </c>
      <c r="AK103" s="299">
        <f t="shared" ref="AK103" ca="1" si="1840" xml:space="preserve"> MAX( MIN($L102, AK$4) - MAX($J102, AK$3), 0) *$Q103</f>
        <v>0</v>
      </c>
      <c r="AL103" s="299">
        <f t="shared" ref="AL103" ca="1" si="1841" xml:space="preserve"> MAX( MIN($L102, AL$4) - MAX($J102, AL$3), 0) *$Q103</f>
        <v>0</v>
      </c>
      <c r="AM103" s="299">
        <f t="shared" ref="AM103" ca="1" si="1842" xml:space="preserve"> MAX( MIN($L102, AM$4) - MAX($J102, AM$3), 0) *$Q103</f>
        <v>0</v>
      </c>
      <c r="AN103" s="299">
        <f t="shared" ref="AN103" ca="1" si="1843" xml:space="preserve"> MAX( MIN($L102, AN$4) - MAX($J102, AN$3), 0) *$Q103</f>
        <v>0</v>
      </c>
      <c r="AO103" s="299">
        <f t="shared" ref="AO103" ca="1" si="1844" xml:space="preserve"> MAX( MIN($L102, AO$4) - MAX($J102, AO$3), 0) *$Q103</f>
        <v>0</v>
      </c>
      <c r="AP103" s="299">
        <f t="shared" ref="AP103" ca="1" si="1845" xml:space="preserve"> MAX( MIN($L102, AP$4) - MAX($J102, AP$3), 0) *$Q103</f>
        <v>0</v>
      </c>
      <c r="AQ103" s="299">
        <f t="shared" ref="AQ103" ca="1" si="1846" xml:space="preserve"> MAX( MIN($L102, AQ$4) - MAX($J102, AQ$3), 0) *$Q103</f>
        <v>0</v>
      </c>
      <c r="AR103" s="299">
        <f t="shared" ref="AR103" ca="1" si="1847" xml:space="preserve"> MAX( MIN($L102, AR$4) - MAX($J102, AR$3), 0) *$Q103</f>
        <v>0</v>
      </c>
      <c r="AS103" s="299">
        <f t="shared" ref="AS103" ca="1" si="1848" xml:space="preserve"> MAX( MIN($L102, AS$4) - MAX($J102, AS$3), 0) *$Q103</f>
        <v>0</v>
      </c>
      <c r="AT103" s="299">
        <f t="shared" ref="AT103" ca="1" si="1849" xml:space="preserve"> MAX( MIN($L102, AT$4) - MAX($J102, AT$3), 0) *$Q103</f>
        <v>0</v>
      </c>
      <c r="AU103" s="299">
        <f t="shared" ref="AU103" ca="1" si="1850" xml:space="preserve"> MAX( MIN($L102, AU$4) - MAX($J102, AU$3), 0) *$Q103</f>
        <v>0</v>
      </c>
      <c r="AV103" s="299">
        <f t="shared" ref="AV103" ca="1" si="1851" xml:space="preserve"> MAX( MIN($L102, AV$4) - MAX($J102, AV$3), 0) *$Q103</f>
        <v>0</v>
      </c>
      <c r="AW103" s="299">
        <f t="shared" ref="AW103" ca="1" si="1852" xml:space="preserve"> MAX( MIN($L102, AW$4) - MAX($J102, AW$3), 0) *$Q103</f>
        <v>0</v>
      </c>
      <c r="AX103" s="299">
        <f t="shared" ref="AX103" ca="1" si="1853" xml:space="preserve"> MAX( MIN($L102, AX$4) - MAX($J102, AX$3), 0) *$Q103</f>
        <v>0</v>
      </c>
      <c r="AY103" s="299">
        <f t="shared" ref="AY103" ca="1" si="1854" xml:space="preserve"> MAX( MIN($L102, AY$4) - MAX($J102, AY$3), 0) *$Q103</f>
        <v>0</v>
      </c>
      <c r="AZ103" s="299">
        <f t="shared" ref="AZ103" ca="1" si="1855" xml:space="preserve"> MAX( MIN($L102, AZ$4) - MAX($J102, AZ$3), 0) *$Q103</f>
        <v>0</v>
      </c>
      <c r="BA103" s="299">
        <f t="shared" ref="BA103" ca="1" si="1856" xml:space="preserve"> MAX( MIN($L102, BA$4) - MAX($J102, BA$3), 0) *$Q103</f>
        <v>0</v>
      </c>
      <c r="BB103" s="299">
        <f t="shared" ref="BB103" ca="1" si="1857" xml:space="preserve"> MAX( MIN($L102, BB$4) - MAX($J102, BB$3), 0) *$Q103</f>
        <v>0</v>
      </c>
      <c r="BC103" s="299">
        <f t="shared" ref="BC103" ca="1" si="1858" xml:space="preserve"> MAX( MIN($L102, BC$4) - MAX($J102, BC$3), 0) *$Q103</f>
        <v>0</v>
      </c>
      <c r="BD103" s="299">
        <f t="shared" ref="BD103" ca="1" si="1859" xml:space="preserve"> MAX( MIN($L102, BD$4) - MAX($J102, BD$3), 0) *$Q103</f>
        <v>0</v>
      </c>
      <c r="BE103" s="299">
        <f t="shared" ref="BE103" ca="1" si="1860" xml:space="preserve"> MAX( MIN($L102, BE$4) - MAX($J102, BE$3), 0) *$Q103</f>
        <v>0</v>
      </c>
      <c r="BF103" s="299">
        <f t="shared" ref="BF103" ca="1" si="1861" xml:space="preserve"> MAX( MIN($L102, BF$4) - MAX($J102, BF$3), 0) *$Q103</f>
        <v>0</v>
      </c>
      <c r="BG103" s="299">
        <f t="shared" ref="BG103" ca="1" si="1862" xml:space="preserve"> MAX( MIN($L102, BG$4) - MAX($J102, BG$3), 0) *$Q103</f>
        <v>0</v>
      </c>
      <c r="BH103" s="299">
        <f t="shared" ref="BH103" ca="1" si="1863" xml:space="preserve"> MAX( MIN($L102, BH$4) - MAX($J102, BH$3), 0) *$Q103</f>
        <v>0</v>
      </c>
      <c r="BI103" s="299">
        <f t="shared" ref="BI103" ca="1" si="1864" xml:space="preserve"> MAX( MIN($L102, BI$4) - MAX($J102, BI$3), 0) *$Q103</f>
        <v>0</v>
      </c>
      <c r="BJ103" s="299">
        <f t="shared" ref="BJ103" ca="1" si="1865" xml:space="preserve"> MAX( MIN($L102, BJ$4) - MAX($J102, BJ$3), 0) *$Q103</f>
        <v>0</v>
      </c>
      <c r="BK103" s="299">
        <f t="shared" ref="BK103" ca="1" si="1866" xml:space="preserve"> MAX( MIN($L102, BK$4) - MAX($J102, BK$3), 0) *$Q103</f>
        <v>0</v>
      </c>
      <c r="BL103" s="299">
        <f t="shared" ref="BL103" ca="1" si="1867" xml:space="preserve"> MAX( MIN($L102, BL$4) - MAX($J102, BL$3), 0) *$Q103</f>
        <v>0</v>
      </c>
      <c r="BM103" s="299">
        <f t="shared" ref="BM103" ca="1" si="1868" xml:space="preserve"> MAX( MIN($L102, BM$4) - MAX($J102, BM$3), 0) *$Q103</f>
        <v>0</v>
      </c>
      <c r="BN103" s="299">
        <f t="shared" ref="BN103" ca="1" si="1869" xml:space="preserve"> MAX( MIN($L102, BN$4) - MAX($J102, BN$3), 0) *$Q103</f>
        <v>0</v>
      </c>
      <c r="BO103" s="299">
        <f t="shared" ref="BO103" ca="1" si="1870" xml:space="preserve"> MAX( MIN($L102, BO$4) - MAX($J102, BO$3), 0) *$Q103</f>
        <v>0</v>
      </c>
      <c r="BP103" s="299">
        <f t="shared" ref="BP103" ca="1" si="1871" xml:space="preserve"> MAX( MIN($L102, BP$4) - MAX($J102, BP$3), 0) *$Q103</f>
        <v>0</v>
      </c>
      <c r="BQ103" s="202"/>
    </row>
    <row r="104" spans="1:69">
      <c r="B104" s="202"/>
      <c r="C104" s="283"/>
      <c r="D104" s="209"/>
      <c r="E104" s="209"/>
      <c r="F104" s="291"/>
      <c r="G104" s="291"/>
      <c r="H104" s="299" t="str">
        <f ca="1">IFERROR(OFFSET('Impacts Database'!$A$1,'Impact Inputs'!B102-1,MATCH("Government/Non-Government",'Impacts Database'!$2:$2,0)-1),"-")</f>
        <v>-</v>
      </c>
      <c r="I104" s="288"/>
      <c r="J104" s="304"/>
      <c r="K104" s="304"/>
      <c r="L104" s="301"/>
      <c r="M104" s="302"/>
      <c r="N104" s="305"/>
      <c r="O104" s="299" t="s">
        <v>130</v>
      </c>
      <c r="P104" s="299">
        <f t="shared" si="1358"/>
        <v>0</v>
      </c>
      <c r="Q104" s="299">
        <f t="shared" ref="Q104" ca="1" si="1872">IF(ISTEXT(F102),0,(F102*M102*N102*P104))</f>
        <v>0</v>
      </c>
      <c r="R104" s="310"/>
      <c r="S104" s="299">
        <f t="shared" ref="S104:BP104" ca="1" si="1873">S103-S102</f>
        <v>0</v>
      </c>
      <c r="T104" s="299">
        <f t="shared" ca="1" si="1873"/>
        <v>0</v>
      </c>
      <c r="U104" s="299">
        <f t="shared" ca="1" si="1873"/>
        <v>0</v>
      </c>
      <c r="V104" s="299">
        <f t="shared" ca="1" si="1873"/>
        <v>0</v>
      </c>
      <c r="W104" s="299">
        <f t="shared" ca="1" si="1873"/>
        <v>0</v>
      </c>
      <c r="X104" s="299">
        <f t="shared" ca="1" si="1873"/>
        <v>0</v>
      </c>
      <c r="Y104" s="299">
        <f t="shared" ca="1" si="1873"/>
        <v>0</v>
      </c>
      <c r="Z104" s="299">
        <f t="shared" ca="1" si="1873"/>
        <v>0</v>
      </c>
      <c r="AA104" s="299">
        <f t="shared" ca="1" si="1873"/>
        <v>0</v>
      </c>
      <c r="AB104" s="299">
        <f t="shared" ca="1" si="1873"/>
        <v>0</v>
      </c>
      <c r="AC104" s="299">
        <f t="shared" ca="1" si="1873"/>
        <v>0</v>
      </c>
      <c r="AD104" s="299">
        <f t="shared" ca="1" si="1873"/>
        <v>0</v>
      </c>
      <c r="AE104" s="299">
        <f t="shared" ca="1" si="1873"/>
        <v>0</v>
      </c>
      <c r="AF104" s="299">
        <f t="shared" ca="1" si="1873"/>
        <v>0</v>
      </c>
      <c r="AG104" s="299">
        <f t="shared" ca="1" si="1873"/>
        <v>0</v>
      </c>
      <c r="AH104" s="299">
        <f t="shared" ca="1" si="1873"/>
        <v>0</v>
      </c>
      <c r="AI104" s="299">
        <f t="shared" ca="1" si="1873"/>
        <v>0</v>
      </c>
      <c r="AJ104" s="299">
        <f t="shared" ca="1" si="1873"/>
        <v>0</v>
      </c>
      <c r="AK104" s="299">
        <f t="shared" ca="1" si="1873"/>
        <v>0</v>
      </c>
      <c r="AL104" s="299">
        <f t="shared" ca="1" si="1873"/>
        <v>0</v>
      </c>
      <c r="AM104" s="299">
        <f t="shared" ca="1" si="1873"/>
        <v>0</v>
      </c>
      <c r="AN104" s="299">
        <f t="shared" ca="1" si="1873"/>
        <v>0</v>
      </c>
      <c r="AO104" s="299">
        <f t="shared" ca="1" si="1873"/>
        <v>0</v>
      </c>
      <c r="AP104" s="299">
        <f t="shared" ca="1" si="1873"/>
        <v>0</v>
      </c>
      <c r="AQ104" s="299">
        <f t="shared" ca="1" si="1873"/>
        <v>0</v>
      </c>
      <c r="AR104" s="299">
        <f t="shared" ca="1" si="1873"/>
        <v>0</v>
      </c>
      <c r="AS104" s="299">
        <f t="shared" ca="1" si="1873"/>
        <v>0</v>
      </c>
      <c r="AT104" s="299">
        <f t="shared" ca="1" si="1873"/>
        <v>0</v>
      </c>
      <c r="AU104" s="299">
        <f t="shared" ca="1" si="1873"/>
        <v>0</v>
      </c>
      <c r="AV104" s="299">
        <f t="shared" ca="1" si="1873"/>
        <v>0</v>
      </c>
      <c r="AW104" s="299">
        <f t="shared" ca="1" si="1873"/>
        <v>0</v>
      </c>
      <c r="AX104" s="299">
        <f t="shared" ca="1" si="1873"/>
        <v>0</v>
      </c>
      <c r="AY104" s="299">
        <f t="shared" ca="1" si="1873"/>
        <v>0</v>
      </c>
      <c r="AZ104" s="299">
        <f t="shared" ca="1" si="1873"/>
        <v>0</v>
      </c>
      <c r="BA104" s="299">
        <f t="shared" ca="1" si="1873"/>
        <v>0</v>
      </c>
      <c r="BB104" s="299">
        <f t="shared" ca="1" si="1873"/>
        <v>0</v>
      </c>
      <c r="BC104" s="299">
        <f t="shared" ca="1" si="1873"/>
        <v>0</v>
      </c>
      <c r="BD104" s="299">
        <f t="shared" ca="1" si="1873"/>
        <v>0</v>
      </c>
      <c r="BE104" s="299">
        <f t="shared" ca="1" si="1873"/>
        <v>0</v>
      </c>
      <c r="BF104" s="299">
        <f t="shared" ca="1" si="1873"/>
        <v>0</v>
      </c>
      <c r="BG104" s="299">
        <f t="shared" ca="1" si="1873"/>
        <v>0</v>
      </c>
      <c r="BH104" s="299">
        <f t="shared" ca="1" si="1873"/>
        <v>0</v>
      </c>
      <c r="BI104" s="299">
        <f t="shared" ca="1" si="1873"/>
        <v>0</v>
      </c>
      <c r="BJ104" s="299">
        <f t="shared" ca="1" si="1873"/>
        <v>0</v>
      </c>
      <c r="BK104" s="299">
        <f t="shared" ca="1" si="1873"/>
        <v>0</v>
      </c>
      <c r="BL104" s="299">
        <f t="shared" ca="1" si="1873"/>
        <v>0</v>
      </c>
      <c r="BM104" s="299">
        <f t="shared" ca="1" si="1873"/>
        <v>0</v>
      </c>
      <c r="BN104" s="299">
        <f t="shared" ca="1" si="1873"/>
        <v>0</v>
      </c>
      <c r="BO104" s="299">
        <f t="shared" ca="1" si="1873"/>
        <v>0</v>
      </c>
      <c r="BP104" s="299">
        <f t="shared" ca="1" si="1873"/>
        <v>0</v>
      </c>
      <c r="BQ104" s="202"/>
    </row>
    <row r="105" spans="1:69" ht="15">
      <c r="A105" s="280" t="s">
        <v>428</v>
      </c>
      <c r="B105" s="236"/>
      <c r="C105" s="298" t="str">
        <f ca="1">IFERROR(OFFSET('Impacts Database'!$A$1,'Impact Inputs'!B105-1,MATCH("Description",'Impacts Database'!$2:$2,0)-1),"-")</f>
        <v>-</v>
      </c>
      <c r="D105" s="299" t="str">
        <f ca="1">IFERROR(OFFSET('Impacts Database'!$A$1,'Impact Inputs'!B105-1,MATCH("Outcome Area",'Impacts Database'!$2:$2,0)-1),"-")</f>
        <v>-</v>
      </c>
      <c r="E105" s="299" t="str">
        <f ca="1">IFERROR(OFFSET('Impacts Database'!$A$1,'Impact Inputs'!B105-1,MATCH("Sector",'Impacts Database'!$2:$2,0)-1),"-")</f>
        <v>-</v>
      </c>
      <c r="F105" s="299" t="str">
        <f ca="1">IFERROR(OFFSET('Impacts Database'!$A$1,'Impact Inputs'!B105-1,MATCH("Value adjusted to "&amp;'Primary Inputs'!$C$16,'Impacts Database'!$2:$2,0)-1),"-")</f>
        <v>-</v>
      </c>
      <c r="G105" s="299" t="str">
        <f ca="1">IFERROR(OFFSET('Impacts Database'!$A$1,'Impact Inputs'!B105-1,MATCH("Unit",'Impacts Database'!$2:$2,0)-1),"-")</f>
        <v>-</v>
      </c>
      <c r="H105" s="299" t="str">
        <f ca="1">IFERROR(OFFSET('Impacts Database'!$A$1,'Impact Inputs'!B105-1,MATCH("Government/Non-Government",'Impacts Database'!$2:$2,0)-1),"-")</f>
        <v>-</v>
      </c>
      <c r="I105" s="237" t="s">
        <v>730</v>
      </c>
      <c r="J105" s="215"/>
      <c r="K105" s="101"/>
      <c r="L105" s="311">
        <f t="shared" ref="L105" si="1874" xml:space="preserve"> J105 + K105</f>
        <v>0</v>
      </c>
      <c r="M105" s="238">
        <v>1</v>
      </c>
      <c r="N105" s="238">
        <v>1</v>
      </c>
      <c r="O105" s="299" t="s">
        <v>128</v>
      </c>
      <c r="P105" s="6"/>
      <c r="Q105" s="299">
        <f t="shared" ref="Q105" ca="1" si="1875">IF(ISTEXT(F105),0,(F105*M105*N105*P105))</f>
        <v>0</v>
      </c>
      <c r="R105" s="310"/>
      <c r="S105" s="299">
        <f t="shared" ca="1" si="1016"/>
        <v>0</v>
      </c>
      <c r="T105" s="299">
        <f t="shared" ca="1" si="1016"/>
        <v>0</v>
      </c>
      <c r="U105" s="299">
        <f t="shared" ca="1" si="1016"/>
        <v>0</v>
      </c>
      <c r="V105" s="299">
        <f t="shared" ca="1" si="1016"/>
        <v>0</v>
      </c>
      <c r="W105" s="299">
        <f t="shared" ca="1" si="1016"/>
        <v>0</v>
      </c>
      <c r="X105" s="299">
        <f t="shared" ca="1" si="1016"/>
        <v>0</v>
      </c>
      <c r="Y105" s="299">
        <f t="shared" ca="1" si="1016"/>
        <v>0</v>
      </c>
      <c r="Z105" s="299">
        <f t="shared" ca="1" si="1016"/>
        <v>0</v>
      </c>
      <c r="AA105" s="299">
        <f t="shared" ca="1" si="1016"/>
        <v>0</v>
      </c>
      <c r="AB105" s="299">
        <f t="shared" ca="1" si="1016"/>
        <v>0</v>
      </c>
      <c r="AC105" s="299">
        <f t="shared" ca="1" si="1016"/>
        <v>0</v>
      </c>
      <c r="AD105" s="299">
        <f t="shared" ca="1" si="1016"/>
        <v>0</v>
      </c>
      <c r="AE105" s="299">
        <f t="shared" ca="1" si="1016"/>
        <v>0</v>
      </c>
      <c r="AF105" s="299">
        <f t="shared" ca="1" si="1016"/>
        <v>0</v>
      </c>
      <c r="AG105" s="299">
        <f t="shared" ca="1" si="1016"/>
        <v>0</v>
      </c>
      <c r="AH105" s="299">
        <f t="shared" ref="S105:AH153" ca="1" si="1876" xml:space="preserve"> MAX( MIN($L105, AH$4) - MAX($J105, AH$3), 0) *$Q105</f>
        <v>0</v>
      </c>
      <c r="AI105" s="299">
        <f t="shared" ca="1" si="1017"/>
        <v>0</v>
      </c>
      <c r="AJ105" s="299">
        <f t="shared" ca="1" si="1017"/>
        <v>0</v>
      </c>
      <c r="AK105" s="299">
        <f t="shared" ca="1" si="1017"/>
        <v>0</v>
      </c>
      <c r="AL105" s="299">
        <f t="shared" ca="1" si="1017"/>
        <v>0</v>
      </c>
      <c r="AM105" s="299">
        <f t="shared" ca="1" si="1017"/>
        <v>0</v>
      </c>
      <c r="AN105" s="299">
        <f t="shared" ca="1" si="1017"/>
        <v>0</v>
      </c>
      <c r="AO105" s="299">
        <f t="shared" ca="1" si="1017"/>
        <v>0</v>
      </c>
      <c r="AP105" s="299">
        <f t="shared" ca="1" si="1017"/>
        <v>0</v>
      </c>
      <c r="AQ105" s="299">
        <f t="shared" ca="1" si="1017"/>
        <v>0</v>
      </c>
      <c r="AR105" s="299">
        <f t="shared" ca="1" si="1017"/>
        <v>0</v>
      </c>
      <c r="AS105" s="299">
        <f t="shared" ca="1" si="1017"/>
        <v>0</v>
      </c>
      <c r="AT105" s="299">
        <f t="shared" ca="1" si="1017"/>
        <v>0</v>
      </c>
      <c r="AU105" s="299">
        <f t="shared" ca="1" si="1017"/>
        <v>0</v>
      </c>
      <c r="AV105" s="299">
        <f t="shared" ca="1" si="1017"/>
        <v>0</v>
      </c>
      <c r="AW105" s="299">
        <f t="shared" ca="1" si="1017"/>
        <v>0</v>
      </c>
      <c r="AX105" s="299">
        <f t="shared" ref="AI105:AX153" ca="1" si="1877" xml:space="preserve"> MAX( MIN($L105, AX$4) - MAX($J105, AX$3), 0) *$Q105</f>
        <v>0</v>
      </c>
      <c r="AY105" s="299">
        <f t="shared" ca="1" si="1018"/>
        <v>0</v>
      </c>
      <c r="AZ105" s="299">
        <f t="shared" ca="1" si="1018"/>
        <v>0</v>
      </c>
      <c r="BA105" s="299">
        <f t="shared" ca="1" si="1018"/>
        <v>0</v>
      </c>
      <c r="BB105" s="299">
        <f t="shared" ca="1" si="1018"/>
        <v>0</v>
      </c>
      <c r="BC105" s="299">
        <f t="shared" ca="1" si="1018"/>
        <v>0</v>
      </c>
      <c r="BD105" s="299">
        <f t="shared" ca="1" si="1018"/>
        <v>0</v>
      </c>
      <c r="BE105" s="299">
        <f t="shared" ca="1" si="1018"/>
        <v>0</v>
      </c>
      <c r="BF105" s="299">
        <f t="shared" ca="1" si="1018"/>
        <v>0</v>
      </c>
      <c r="BG105" s="299">
        <f t="shared" ca="1" si="1018"/>
        <v>0</v>
      </c>
      <c r="BH105" s="299">
        <f t="shared" ca="1" si="1018"/>
        <v>0</v>
      </c>
      <c r="BI105" s="299">
        <f t="shared" ca="1" si="1018"/>
        <v>0</v>
      </c>
      <c r="BJ105" s="299">
        <f t="shared" ca="1" si="1018"/>
        <v>0</v>
      </c>
      <c r="BK105" s="299">
        <f t="shared" ca="1" si="1018"/>
        <v>0</v>
      </c>
      <c r="BL105" s="299">
        <f t="shared" ca="1" si="1018"/>
        <v>0</v>
      </c>
      <c r="BM105" s="299">
        <f t="shared" ca="1" si="1018"/>
        <v>0</v>
      </c>
      <c r="BN105" s="299">
        <f t="shared" ref="AY105:BN153" ca="1" si="1878" xml:space="preserve"> MAX( MIN($L105, BN$4) - MAX($J105, BN$3), 0) *$Q105</f>
        <v>0</v>
      </c>
      <c r="BO105" s="299">
        <f t="shared" ca="1" si="1019"/>
        <v>0</v>
      </c>
      <c r="BP105" s="299">
        <f t="shared" ca="1" si="1019"/>
        <v>0</v>
      </c>
      <c r="BQ105" s="202"/>
    </row>
    <row r="106" spans="1:69">
      <c r="A106" s="281" t="str">
        <f t="shared" ref="A106" si="1879">IF(OR(AND(K105=0,NOT(ISBLANK(K105))),M105=0,N105=0,AND(P105=P106,NOT(ISBLANK(P105)),NOT(ISBLANK(P106)))),"ERROR","OK")</f>
        <v>OK</v>
      </c>
      <c r="B106" s="202"/>
      <c r="C106" s="284" t="str">
        <f t="shared" ref="C106" ca="1" si="1880">IF(SUMSQ($S107:$BP107)&gt;0,"INCLUDED","EXCLUDED")</f>
        <v>EXCLUDED</v>
      </c>
      <c r="D106" s="209"/>
      <c r="E106" s="209"/>
      <c r="F106" s="291"/>
      <c r="G106" s="291"/>
      <c r="H106" s="299" t="str">
        <f ca="1">IFERROR(OFFSET('Impacts Database'!$A$1,'Impact Inputs'!B105-1,MATCH("Government/Non-Government",'Impacts Database'!$2:$2,0)-1),"-")</f>
        <v>-</v>
      </c>
      <c r="I106" s="288"/>
      <c r="J106" s="300"/>
      <c r="K106" s="300"/>
      <c r="L106" s="301"/>
      <c r="M106" s="302"/>
      <c r="N106" s="303"/>
      <c r="O106" s="299" t="s">
        <v>129</v>
      </c>
      <c r="P106" s="6"/>
      <c r="Q106" s="299">
        <f t="shared" ref="Q106" ca="1" si="1881">IF(ISTEXT(F105),0,(F105*M105*N105*P106))</f>
        <v>0</v>
      </c>
      <c r="R106" s="310"/>
      <c r="S106" s="299">
        <f t="shared" ref="S106" ca="1" si="1882" xml:space="preserve"> MAX( MIN($L105, S$4) - MAX($J105, S$3), 0) *$Q106</f>
        <v>0</v>
      </c>
      <c r="T106" s="299">
        <f t="shared" ref="T106" ca="1" si="1883" xml:space="preserve"> MAX( MIN($L105, T$4) - MAX($J105, T$3), 0) *$Q106</f>
        <v>0</v>
      </c>
      <c r="U106" s="299">
        <f t="shared" ref="U106" ca="1" si="1884" xml:space="preserve"> MAX( MIN($L105, U$4) - MAX($J105, U$3), 0) *$Q106</f>
        <v>0</v>
      </c>
      <c r="V106" s="299">
        <f t="shared" ref="V106" ca="1" si="1885" xml:space="preserve"> MAX( MIN($L105, V$4) - MAX($J105, V$3), 0) *$Q106</f>
        <v>0</v>
      </c>
      <c r="W106" s="299">
        <f t="shared" ref="W106" ca="1" si="1886" xml:space="preserve"> MAX( MIN($L105, W$4) - MAX($J105, W$3), 0) *$Q106</f>
        <v>0</v>
      </c>
      <c r="X106" s="299">
        <f t="shared" ref="X106" ca="1" si="1887" xml:space="preserve"> MAX( MIN($L105, X$4) - MAX($J105, X$3), 0) *$Q106</f>
        <v>0</v>
      </c>
      <c r="Y106" s="299">
        <f t="shared" ref="Y106" ca="1" si="1888" xml:space="preserve"> MAX( MIN($L105, Y$4) - MAX($J105, Y$3), 0) *$Q106</f>
        <v>0</v>
      </c>
      <c r="Z106" s="299">
        <f t="shared" ref="Z106" ca="1" si="1889" xml:space="preserve"> MAX( MIN($L105, Z$4) - MAX($J105, Z$3), 0) *$Q106</f>
        <v>0</v>
      </c>
      <c r="AA106" s="299">
        <f t="shared" ref="AA106" ca="1" si="1890" xml:space="preserve"> MAX( MIN($L105, AA$4) - MAX($J105, AA$3), 0) *$Q106</f>
        <v>0</v>
      </c>
      <c r="AB106" s="299">
        <f t="shared" ref="AB106" ca="1" si="1891" xml:space="preserve"> MAX( MIN($L105, AB$4) - MAX($J105, AB$3), 0) *$Q106</f>
        <v>0</v>
      </c>
      <c r="AC106" s="299">
        <f t="shared" ref="AC106" ca="1" si="1892" xml:space="preserve"> MAX( MIN($L105, AC$4) - MAX($J105, AC$3), 0) *$Q106</f>
        <v>0</v>
      </c>
      <c r="AD106" s="299">
        <f t="shared" ref="AD106" ca="1" si="1893" xml:space="preserve"> MAX( MIN($L105, AD$4) - MAX($J105, AD$3), 0) *$Q106</f>
        <v>0</v>
      </c>
      <c r="AE106" s="299">
        <f t="shared" ref="AE106" ca="1" si="1894" xml:space="preserve"> MAX( MIN($L105, AE$4) - MAX($J105, AE$3), 0) *$Q106</f>
        <v>0</v>
      </c>
      <c r="AF106" s="299">
        <f t="shared" ref="AF106" ca="1" si="1895" xml:space="preserve"> MAX( MIN($L105, AF$4) - MAX($J105, AF$3), 0) *$Q106</f>
        <v>0</v>
      </c>
      <c r="AG106" s="299">
        <f t="shared" ref="AG106" ca="1" si="1896" xml:space="preserve"> MAX( MIN($L105, AG$4) - MAX($J105, AG$3), 0) *$Q106</f>
        <v>0</v>
      </c>
      <c r="AH106" s="299">
        <f t="shared" ref="AH106" ca="1" si="1897" xml:space="preserve"> MAX( MIN($L105, AH$4) - MAX($J105, AH$3), 0) *$Q106</f>
        <v>0</v>
      </c>
      <c r="AI106" s="299">
        <f t="shared" ref="AI106" ca="1" si="1898" xml:space="preserve"> MAX( MIN($L105, AI$4) - MAX($J105, AI$3), 0) *$Q106</f>
        <v>0</v>
      </c>
      <c r="AJ106" s="299">
        <f t="shared" ref="AJ106" ca="1" si="1899" xml:space="preserve"> MAX( MIN($L105, AJ$4) - MAX($J105, AJ$3), 0) *$Q106</f>
        <v>0</v>
      </c>
      <c r="AK106" s="299">
        <f t="shared" ref="AK106" ca="1" si="1900" xml:space="preserve"> MAX( MIN($L105, AK$4) - MAX($J105, AK$3), 0) *$Q106</f>
        <v>0</v>
      </c>
      <c r="AL106" s="299">
        <f t="shared" ref="AL106" ca="1" si="1901" xml:space="preserve"> MAX( MIN($L105, AL$4) - MAX($J105, AL$3), 0) *$Q106</f>
        <v>0</v>
      </c>
      <c r="AM106" s="299">
        <f t="shared" ref="AM106" ca="1" si="1902" xml:space="preserve"> MAX( MIN($L105, AM$4) - MAX($J105, AM$3), 0) *$Q106</f>
        <v>0</v>
      </c>
      <c r="AN106" s="299">
        <f t="shared" ref="AN106" ca="1" si="1903" xml:space="preserve"> MAX( MIN($L105, AN$4) - MAX($J105, AN$3), 0) *$Q106</f>
        <v>0</v>
      </c>
      <c r="AO106" s="299">
        <f t="shared" ref="AO106" ca="1" si="1904" xml:space="preserve"> MAX( MIN($L105, AO$4) - MAX($J105, AO$3), 0) *$Q106</f>
        <v>0</v>
      </c>
      <c r="AP106" s="299">
        <f t="shared" ref="AP106" ca="1" si="1905" xml:space="preserve"> MAX( MIN($L105, AP$4) - MAX($J105, AP$3), 0) *$Q106</f>
        <v>0</v>
      </c>
      <c r="AQ106" s="299">
        <f t="shared" ref="AQ106" ca="1" si="1906" xml:space="preserve"> MAX( MIN($L105, AQ$4) - MAX($J105, AQ$3), 0) *$Q106</f>
        <v>0</v>
      </c>
      <c r="AR106" s="299">
        <f t="shared" ref="AR106" ca="1" si="1907" xml:space="preserve"> MAX( MIN($L105, AR$4) - MAX($J105, AR$3), 0) *$Q106</f>
        <v>0</v>
      </c>
      <c r="AS106" s="299">
        <f t="shared" ref="AS106" ca="1" si="1908" xml:space="preserve"> MAX( MIN($L105, AS$4) - MAX($J105, AS$3), 0) *$Q106</f>
        <v>0</v>
      </c>
      <c r="AT106" s="299">
        <f t="shared" ref="AT106" ca="1" si="1909" xml:space="preserve"> MAX( MIN($L105, AT$4) - MAX($J105, AT$3), 0) *$Q106</f>
        <v>0</v>
      </c>
      <c r="AU106" s="299">
        <f t="shared" ref="AU106" ca="1" si="1910" xml:space="preserve"> MAX( MIN($L105, AU$4) - MAX($J105, AU$3), 0) *$Q106</f>
        <v>0</v>
      </c>
      <c r="AV106" s="299">
        <f t="shared" ref="AV106" ca="1" si="1911" xml:space="preserve"> MAX( MIN($L105, AV$4) - MAX($J105, AV$3), 0) *$Q106</f>
        <v>0</v>
      </c>
      <c r="AW106" s="299">
        <f t="shared" ref="AW106" ca="1" si="1912" xml:space="preserve"> MAX( MIN($L105, AW$4) - MAX($J105, AW$3), 0) *$Q106</f>
        <v>0</v>
      </c>
      <c r="AX106" s="299">
        <f t="shared" ref="AX106" ca="1" si="1913" xml:space="preserve"> MAX( MIN($L105, AX$4) - MAX($J105, AX$3), 0) *$Q106</f>
        <v>0</v>
      </c>
      <c r="AY106" s="299">
        <f t="shared" ref="AY106" ca="1" si="1914" xml:space="preserve"> MAX( MIN($L105, AY$4) - MAX($J105, AY$3), 0) *$Q106</f>
        <v>0</v>
      </c>
      <c r="AZ106" s="299">
        <f t="shared" ref="AZ106" ca="1" si="1915" xml:space="preserve"> MAX( MIN($L105, AZ$4) - MAX($J105, AZ$3), 0) *$Q106</f>
        <v>0</v>
      </c>
      <c r="BA106" s="299">
        <f t="shared" ref="BA106" ca="1" si="1916" xml:space="preserve"> MAX( MIN($L105, BA$4) - MAX($J105, BA$3), 0) *$Q106</f>
        <v>0</v>
      </c>
      <c r="BB106" s="299">
        <f t="shared" ref="BB106" ca="1" si="1917" xml:space="preserve"> MAX( MIN($L105, BB$4) - MAX($J105, BB$3), 0) *$Q106</f>
        <v>0</v>
      </c>
      <c r="BC106" s="299">
        <f t="shared" ref="BC106" ca="1" si="1918" xml:space="preserve"> MAX( MIN($L105, BC$4) - MAX($J105, BC$3), 0) *$Q106</f>
        <v>0</v>
      </c>
      <c r="BD106" s="299">
        <f t="shared" ref="BD106" ca="1" si="1919" xml:space="preserve"> MAX( MIN($L105, BD$4) - MAX($J105, BD$3), 0) *$Q106</f>
        <v>0</v>
      </c>
      <c r="BE106" s="299">
        <f t="shared" ref="BE106" ca="1" si="1920" xml:space="preserve"> MAX( MIN($L105, BE$4) - MAX($J105, BE$3), 0) *$Q106</f>
        <v>0</v>
      </c>
      <c r="BF106" s="299">
        <f t="shared" ref="BF106" ca="1" si="1921" xml:space="preserve"> MAX( MIN($L105, BF$4) - MAX($J105, BF$3), 0) *$Q106</f>
        <v>0</v>
      </c>
      <c r="BG106" s="299">
        <f t="shared" ref="BG106" ca="1" si="1922" xml:space="preserve"> MAX( MIN($L105, BG$4) - MAX($J105, BG$3), 0) *$Q106</f>
        <v>0</v>
      </c>
      <c r="BH106" s="299">
        <f t="shared" ref="BH106" ca="1" si="1923" xml:space="preserve"> MAX( MIN($L105, BH$4) - MAX($J105, BH$3), 0) *$Q106</f>
        <v>0</v>
      </c>
      <c r="BI106" s="299">
        <f t="shared" ref="BI106" ca="1" si="1924" xml:space="preserve"> MAX( MIN($L105, BI$4) - MAX($J105, BI$3), 0) *$Q106</f>
        <v>0</v>
      </c>
      <c r="BJ106" s="299">
        <f t="shared" ref="BJ106" ca="1" si="1925" xml:space="preserve"> MAX( MIN($L105, BJ$4) - MAX($J105, BJ$3), 0) *$Q106</f>
        <v>0</v>
      </c>
      <c r="BK106" s="299">
        <f t="shared" ref="BK106" ca="1" si="1926" xml:space="preserve"> MAX( MIN($L105, BK$4) - MAX($J105, BK$3), 0) *$Q106</f>
        <v>0</v>
      </c>
      <c r="BL106" s="299">
        <f t="shared" ref="BL106" ca="1" si="1927" xml:space="preserve"> MAX( MIN($L105, BL$4) - MAX($J105, BL$3), 0) *$Q106</f>
        <v>0</v>
      </c>
      <c r="BM106" s="299">
        <f t="shared" ref="BM106" ca="1" si="1928" xml:space="preserve"> MAX( MIN($L105, BM$4) - MAX($J105, BM$3), 0) *$Q106</f>
        <v>0</v>
      </c>
      <c r="BN106" s="299">
        <f t="shared" ref="BN106" ca="1" si="1929" xml:space="preserve"> MAX( MIN($L105, BN$4) - MAX($J105, BN$3), 0) *$Q106</f>
        <v>0</v>
      </c>
      <c r="BO106" s="299">
        <f t="shared" ref="BO106" ca="1" si="1930" xml:space="preserve"> MAX( MIN($L105, BO$4) - MAX($J105, BO$3), 0) *$Q106</f>
        <v>0</v>
      </c>
      <c r="BP106" s="299">
        <f t="shared" ref="BP106" ca="1" si="1931" xml:space="preserve"> MAX( MIN($L105, BP$4) - MAX($J105, BP$3), 0) *$Q106</f>
        <v>0</v>
      </c>
      <c r="BQ106" s="202"/>
    </row>
    <row r="107" spans="1:69">
      <c r="B107" s="202"/>
      <c r="C107" s="283"/>
      <c r="D107" s="209"/>
      <c r="E107" s="209"/>
      <c r="F107" s="291"/>
      <c r="G107" s="291"/>
      <c r="H107" s="299" t="str">
        <f ca="1">IFERROR(OFFSET('Impacts Database'!$A$1,'Impact Inputs'!B105-1,MATCH("Government/Non-Government",'Impacts Database'!$2:$2,0)-1),"-")</f>
        <v>-</v>
      </c>
      <c r="I107" s="288"/>
      <c r="J107" s="304"/>
      <c r="K107" s="304"/>
      <c r="L107" s="301"/>
      <c r="M107" s="302"/>
      <c r="N107" s="305"/>
      <c r="O107" s="299" t="s">
        <v>130</v>
      </c>
      <c r="P107" s="299">
        <f t="shared" si="1358"/>
        <v>0</v>
      </c>
      <c r="Q107" s="299">
        <f t="shared" ref="Q107" ca="1" si="1932">IF(ISTEXT(F105),0,(F105*M105*N105*P107))</f>
        <v>0</v>
      </c>
      <c r="R107" s="310"/>
      <c r="S107" s="299">
        <f t="shared" ref="S107:BP107" ca="1" si="1933">S106-S105</f>
        <v>0</v>
      </c>
      <c r="T107" s="299">
        <f t="shared" ca="1" si="1933"/>
        <v>0</v>
      </c>
      <c r="U107" s="299">
        <f t="shared" ca="1" si="1933"/>
        <v>0</v>
      </c>
      <c r="V107" s="299">
        <f t="shared" ca="1" si="1933"/>
        <v>0</v>
      </c>
      <c r="W107" s="299">
        <f t="shared" ca="1" si="1933"/>
        <v>0</v>
      </c>
      <c r="X107" s="299">
        <f t="shared" ca="1" si="1933"/>
        <v>0</v>
      </c>
      <c r="Y107" s="299">
        <f t="shared" ca="1" si="1933"/>
        <v>0</v>
      </c>
      <c r="Z107" s="299">
        <f t="shared" ca="1" si="1933"/>
        <v>0</v>
      </c>
      <c r="AA107" s="299">
        <f t="shared" ca="1" si="1933"/>
        <v>0</v>
      </c>
      <c r="AB107" s="299">
        <f t="shared" ca="1" si="1933"/>
        <v>0</v>
      </c>
      <c r="AC107" s="299">
        <f t="shared" ca="1" si="1933"/>
        <v>0</v>
      </c>
      <c r="AD107" s="299">
        <f t="shared" ca="1" si="1933"/>
        <v>0</v>
      </c>
      <c r="AE107" s="299">
        <f t="shared" ca="1" si="1933"/>
        <v>0</v>
      </c>
      <c r="AF107" s="299">
        <f t="shared" ca="1" si="1933"/>
        <v>0</v>
      </c>
      <c r="AG107" s="299">
        <f t="shared" ca="1" si="1933"/>
        <v>0</v>
      </c>
      <c r="AH107" s="299">
        <f t="shared" ca="1" si="1933"/>
        <v>0</v>
      </c>
      <c r="AI107" s="299">
        <f t="shared" ca="1" si="1933"/>
        <v>0</v>
      </c>
      <c r="AJ107" s="299">
        <f t="shared" ca="1" si="1933"/>
        <v>0</v>
      </c>
      <c r="AK107" s="299">
        <f t="shared" ca="1" si="1933"/>
        <v>0</v>
      </c>
      <c r="AL107" s="299">
        <f t="shared" ca="1" si="1933"/>
        <v>0</v>
      </c>
      <c r="AM107" s="299">
        <f t="shared" ca="1" si="1933"/>
        <v>0</v>
      </c>
      <c r="AN107" s="299">
        <f t="shared" ca="1" si="1933"/>
        <v>0</v>
      </c>
      <c r="AO107" s="299">
        <f t="shared" ca="1" si="1933"/>
        <v>0</v>
      </c>
      <c r="AP107" s="299">
        <f t="shared" ca="1" si="1933"/>
        <v>0</v>
      </c>
      <c r="AQ107" s="299">
        <f t="shared" ca="1" si="1933"/>
        <v>0</v>
      </c>
      <c r="AR107" s="299">
        <f t="shared" ca="1" si="1933"/>
        <v>0</v>
      </c>
      <c r="AS107" s="299">
        <f t="shared" ca="1" si="1933"/>
        <v>0</v>
      </c>
      <c r="AT107" s="299">
        <f t="shared" ca="1" si="1933"/>
        <v>0</v>
      </c>
      <c r="AU107" s="299">
        <f t="shared" ca="1" si="1933"/>
        <v>0</v>
      </c>
      <c r="AV107" s="299">
        <f t="shared" ca="1" si="1933"/>
        <v>0</v>
      </c>
      <c r="AW107" s="299">
        <f t="shared" ca="1" si="1933"/>
        <v>0</v>
      </c>
      <c r="AX107" s="299">
        <f t="shared" ca="1" si="1933"/>
        <v>0</v>
      </c>
      <c r="AY107" s="299">
        <f t="shared" ca="1" si="1933"/>
        <v>0</v>
      </c>
      <c r="AZ107" s="299">
        <f t="shared" ca="1" si="1933"/>
        <v>0</v>
      </c>
      <c r="BA107" s="299">
        <f t="shared" ca="1" si="1933"/>
        <v>0</v>
      </c>
      <c r="BB107" s="299">
        <f t="shared" ca="1" si="1933"/>
        <v>0</v>
      </c>
      <c r="BC107" s="299">
        <f t="shared" ca="1" si="1933"/>
        <v>0</v>
      </c>
      <c r="BD107" s="299">
        <f t="shared" ca="1" si="1933"/>
        <v>0</v>
      </c>
      <c r="BE107" s="299">
        <f t="shared" ca="1" si="1933"/>
        <v>0</v>
      </c>
      <c r="BF107" s="299">
        <f t="shared" ca="1" si="1933"/>
        <v>0</v>
      </c>
      <c r="BG107" s="299">
        <f t="shared" ca="1" si="1933"/>
        <v>0</v>
      </c>
      <c r="BH107" s="299">
        <f t="shared" ca="1" si="1933"/>
        <v>0</v>
      </c>
      <c r="BI107" s="299">
        <f t="shared" ca="1" si="1933"/>
        <v>0</v>
      </c>
      <c r="BJ107" s="299">
        <f t="shared" ca="1" si="1933"/>
        <v>0</v>
      </c>
      <c r="BK107" s="299">
        <f t="shared" ca="1" si="1933"/>
        <v>0</v>
      </c>
      <c r="BL107" s="299">
        <f t="shared" ca="1" si="1933"/>
        <v>0</v>
      </c>
      <c r="BM107" s="299">
        <f t="shared" ca="1" si="1933"/>
        <v>0</v>
      </c>
      <c r="BN107" s="299">
        <f t="shared" ca="1" si="1933"/>
        <v>0</v>
      </c>
      <c r="BO107" s="299">
        <f t="shared" ca="1" si="1933"/>
        <v>0</v>
      </c>
      <c r="BP107" s="299">
        <f t="shared" ca="1" si="1933"/>
        <v>0</v>
      </c>
      <c r="BQ107" s="202"/>
    </row>
    <row r="108" spans="1:69" ht="15">
      <c r="A108" s="280" t="s">
        <v>429</v>
      </c>
      <c r="B108" s="236"/>
      <c r="C108" s="298" t="str">
        <f ca="1">IFERROR(OFFSET('Impacts Database'!$A$1,'Impact Inputs'!B108-1,MATCH("Description",'Impacts Database'!$2:$2,0)-1),"-")</f>
        <v>-</v>
      </c>
      <c r="D108" s="299" t="str">
        <f ca="1">IFERROR(OFFSET('Impacts Database'!$A$1,'Impact Inputs'!B108-1,MATCH("Outcome Area",'Impacts Database'!$2:$2,0)-1),"-")</f>
        <v>-</v>
      </c>
      <c r="E108" s="299" t="str">
        <f ca="1">IFERROR(OFFSET('Impacts Database'!$A$1,'Impact Inputs'!B108-1,MATCH("Sector",'Impacts Database'!$2:$2,0)-1),"-")</f>
        <v>-</v>
      </c>
      <c r="F108" s="299" t="str">
        <f ca="1">IFERROR(OFFSET('Impacts Database'!$A$1,'Impact Inputs'!B108-1,MATCH("Value adjusted to "&amp;'Primary Inputs'!$C$16,'Impacts Database'!$2:$2,0)-1),"-")</f>
        <v>-</v>
      </c>
      <c r="G108" s="299" t="str">
        <f ca="1">IFERROR(OFFSET('Impacts Database'!$A$1,'Impact Inputs'!B108-1,MATCH("Unit",'Impacts Database'!$2:$2,0)-1),"-")</f>
        <v>-</v>
      </c>
      <c r="H108" s="299" t="str">
        <f ca="1">IFERROR(OFFSET('Impacts Database'!$A$1,'Impact Inputs'!B108-1,MATCH("Government/Non-Government",'Impacts Database'!$2:$2,0)-1),"-")</f>
        <v>-</v>
      </c>
      <c r="I108" s="237" t="s">
        <v>730</v>
      </c>
      <c r="J108" s="215"/>
      <c r="K108" s="101"/>
      <c r="L108" s="311">
        <f t="shared" ref="L108" si="1934" xml:space="preserve"> J108 + K108</f>
        <v>0</v>
      </c>
      <c r="M108" s="238">
        <v>1</v>
      </c>
      <c r="N108" s="238">
        <v>1</v>
      </c>
      <c r="O108" s="299" t="s">
        <v>128</v>
      </c>
      <c r="P108" s="6"/>
      <c r="Q108" s="299">
        <f t="shared" ref="Q108" ca="1" si="1935">IF(ISTEXT(F108),0,(F108*M108*N108*P108))</f>
        <v>0</v>
      </c>
      <c r="R108" s="310"/>
      <c r="S108" s="299">
        <f t="shared" ca="1" si="1876"/>
        <v>0</v>
      </c>
      <c r="T108" s="299">
        <f t="shared" ca="1" si="1876"/>
        <v>0</v>
      </c>
      <c r="U108" s="299">
        <f t="shared" ca="1" si="1876"/>
        <v>0</v>
      </c>
      <c r="V108" s="299">
        <f t="shared" ca="1" si="1876"/>
        <v>0</v>
      </c>
      <c r="W108" s="299">
        <f t="shared" ca="1" si="1876"/>
        <v>0</v>
      </c>
      <c r="X108" s="299">
        <f t="shared" ca="1" si="1876"/>
        <v>0</v>
      </c>
      <c r="Y108" s="299">
        <f t="shared" ca="1" si="1876"/>
        <v>0</v>
      </c>
      <c r="Z108" s="299">
        <f t="shared" ca="1" si="1876"/>
        <v>0</v>
      </c>
      <c r="AA108" s="299">
        <f t="shared" ca="1" si="1876"/>
        <v>0</v>
      </c>
      <c r="AB108" s="299">
        <f t="shared" ca="1" si="1876"/>
        <v>0</v>
      </c>
      <c r="AC108" s="299">
        <f t="shared" ca="1" si="1876"/>
        <v>0</v>
      </c>
      <c r="AD108" s="299">
        <f t="shared" ca="1" si="1876"/>
        <v>0</v>
      </c>
      <c r="AE108" s="299">
        <f t="shared" ca="1" si="1876"/>
        <v>0</v>
      </c>
      <c r="AF108" s="299">
        <f t="shared" ca="1" si="1876"/>
        <v>0</v>
      </c>
      <c r="AG108" s="299">
        <f t="shared" ca="1" si="1876"/>
        <v>0</v>
      </c>
      <c r="AH108" s="299">
        <f t="shared" ca="1" si="1876"/>
        <v>0</v>
      </c>
      <c r="AI108" s="299">
        <f t="shared" ca="1" si="1877"/>
        <v>0</v>
      </c>
      <c r="AJ108" s="299">
        <f t="shared" ca="1" si="1877"/>
        <v>0</v>
      </c>
      <c r="AK108" s="299">
        <f t="shared" ca="1" si="1877"/>
        <v>0</v>
      </c>
      <c r="AL108" s="299">
        <f t="shared" ca="1" si="1877"/>
        <v>0</v>
      </c>
      <c r="AM108" s="299">
        <f t="shared" ca="1" si="1877"/>
        <v>0</v>
      </c>
      <c r="AN108" s="299">
        <f t="shared" ca="1" si="1877"/>
        <v>0</v>
      </c>
      <c r="AO108" s="299">
        <f t="shared" ca="1" si="1877"/>
        <v>0</v>
      </c>
      <c r="AP108" s="299">
        <f t="shared" ca="1" si="1877"/>
        <v>0</v>
      </c>
      <c r="AQ108" s="299">
        <f t="shared" ca="1" si="1877"/>
        <v>0</v>
      </c>
      <c r="AR108" s="299">
        <f t="shared" ca="1" si="1877"/>
        <v>0</v>
      </c>
      <c r="AS108" s="299">
        <f t="shared" ca="1" si="1877"/>
        <v>0</v>
      </c>
      <c r="AT108" s="299">
        <f t="shared" ca="1" si="1877"/>
        <v>0</v>
      </c>
      <c r="AU108" s="299">
        <f t="shared" ca="1" si="1877"/>
        <v>0</v>
      </c>
      <c r="AV108" s="299">
        <f t="shared" ca="1" si="1877"/>
        <v>0</v>
      </c>
      <c r="AW108" s="299">
        <f t="shared" ca="1" si="1877"/>
        <v>0</v>
      </c>
      <c r="AX108" s="299">
        <f t="shared" ca="1" si="1877"/>
        <v>0</v>
      </c>
      <c r="AY108" s="299">
        <f t="shared" ca="1" si="1878"/>
        <v>0</v>
      </c>
      <c r="AZ108" s="299">
        <f t="shared" ca="1" si="1878"/>
        <v>0</v>
      </c>
      <c r="BA108" s="299">
        <f t="shared" ca="1" si="1878"/>
        <v>0</v>
      </c>
      <c r="BB108" s="299">
        <f t="shared" ca="1" si="1878"/>
        <v>0</v>
      </c>
      <c r="BC108" s="299">
        <f t="shared" ca="1" si="1878"/>
        <v>0</v>
      </c>
      <c r="BD108" s="299">
        <f t="shared" ca="1" si="1878"/>
        <v>0</v>
      </c>
      <c r="BE108" s="299">
        <f t="shared" ca="1" si="1878"/>
        <v>0</v>
      </c>
      <c r="BF108" s="299">
        <f t="shared" ca="1" si="1878"/>
        <v>0</v>
      </c>
      <c r="BG108" s="299">
        <f t="shared" ca="1" si="1878"/>
        <v>0</v>
      </c>
      <c r="BH108" s="299">
        <f t="shared" ca="1" si="1878"/>
        <v>0</v>
      </c>
      <c r="BI108" s="299">
        <f t="shared" ca="1" si="1878"/>
        <v>0</v>
      </c>
      <c r="BJ108" s="299">
        <f t="shared" ca="1" si="1878"/>
        <v>0</v>
      </c>
      <c r="BK108" s="299">
        <f t="shared" ca="1" si="1878"/>
        <v>0</v>
      </c>
      <c r="BL108" s="299">
        <f t="shared" ca="1" si="1878"/>
        <v>0</v>
      </c>
      <c r="BM108" s="299">
        <f t="shared" ca="1" si="1878"/>
        <v>0</v>
      </c>
      <c r="BN108" s="299">
        <f t="shared" ca="1" si="1878"/>
        <v>0</v>
      </c>
      <c r="BO108" s="299">
        <f t="shared" ca="1" si="1019"/>
        <v>0</v>
      </c>
      <c r="BP108" s="299">
        <f t="shared" ca="1" si="1019"/>
        <v>0</v>
      </c>
      <c r="BQ108" s="202"/>
    </row>
    <row r="109" spans="1:69">
      <c r="A109" s="281" t="str">
        <f t="shared" ref="A109" si="1936">IF(OR(AND(K108=0,NOT(ISBLANK(K108))),M108=0,N108=0,AND(P108=P109,NOT(ISBLANK(P108)),NOT(ISBLANK(P109)))),"ERROR","OK")</f>
        <v>OK</v>
      </c>
      <c r="B109" s="202"/>
      <c r="C109" s="284" t="str">
        <f t="shared" ref="C109" ca="1" si="1937">IF(SUMSQ($S110:$BP110)&gt;0,"INCLUDED","EXCLUDED")</f>
        <v>EXCLUDED</v>
      </c>
      <c r="D109" s="209"/>
      <c r="E109" s="209"/>
      <c r="F109" s="291"/>
      <c r="G109" s="291"/>
      <c r="H109" s="299" t="str">
        <f ca="1">IFERROR(OFFSET('Impacts Database'!$A$1,'Impact Inputs'!B108-1,MATCH("Government/Non-Government",'Impacts Database'!$2:$2,0)-1),"-")</f>
        <v>-</v>
      </c>
      <c r="I109" s="288"/>
      <c r="J109" s="300"/>
      <c r="K109" s="300"/>
      <c r="L109" s="301"/>
      <c r="M109" s="302"/>
      <c r="N109" s="303"/>
      <c r="O109" s="299" t="s">
        <v>129</v>
      </c>
      <c r="P109" s="6"/>
      <c r="Q109" s="299">
        <f t="shared" ref="Q109" ca="1" si="1938">IF(ISTEXT(F108),0,(F108*M108*N108*P109))</f>
        <v>0</v>
      </c>
      <c r="R109" s="310"/>
      <c r="S109" s="299">
        <f t="shared" ref="S109" ca="1" si="1939" xml:space="preserve"> MAX( MIN($L108, S$4) - MAX($J108, S$3), 0) *$Q109</f>
        <v>0</v>
      </c>
      <c r="T109" s="299">
        <f t="shared" ref="T109" ca="1" si="1940" xml:space="preserve"> MAX( MIN($L108, T$4) - MAX($J108, T$3), 0) *$Q109</f>
        <v>0</v>
      </c>
      <c r="U109" s="299">
        <f t="shared" ref="U109" ca="1" si="1941" xml:space="preserve"> MAX( MIN($L108, U$4) - MAX($J108, U$3), 0) *$Q109</f>
        <v>0</v>
      </c>
      <c r="V109" s="299">
        <f t="shared" ref="V109" ca="1" si="1942" xml:space="preserve"> MAX( MIN($L108, V$4) - MAX($J108, V$3), 0) *$Q109</f>
        <v>0</v>
      </c>
      <c r="W109" s="299">
        <f t="shared" ref="W109" ca="1" si="1943" xml:space="preserve"> MAX( MIN($L108, W$4) - MAX($J108, W$3), 0) *$Q109</f>
        <v>0</v>
      </c>
      <c r="X109" s="299">
        <f t="shared" ref="X109" ca="1" si="1944" xml:space="preserve"> MAX( MIN($L108, X$4) - MAX($J108, X$3), 0) *$Q109</f>
        <v>0</v>
      </c>
      <c r="Y109" s="299">
        <f t="shared" ref="Y109" ca="1" si="1945" xml:space="preserve"> MAX( MIN($L108, Y$4) - MAX($J108, Y$3), 0) *$Q109</f>
        <v>0</v>
      </c>
      <c r="Z109" s="299">
        <f t="shared" ref="Z109" ca="1" si="1946" xml:space="preserve"> MAX( MIN($L108, Z$4) - MAX($J108, Z$3), 0) *$Q109</f>
        <v>0</v>
      </c>
      <c r="AA109" s="299">
        <f t="shared" ref="AA109" ca="1" si="1947" xml:space="preserve"> MAX( MIN($L108, AA$4) - MAX($J108, AA$3), 0) *$Q109</f>
        <v>0</v>
      </c>
      <c r="AB109" s="299">
        <f t="shared" ref="AB109" ca="1" si="1948" xml:space="preserve"> MAX( MIN($L108, AB$4) - MAX($J108, AB$3), 0) *$Q109</f>
        <v>0</v>
      </c>
      <c r="AC109" s="299">
        <f t="shared" ref="AC109" ca="1" si="1949" xml:space="preserve"> MAX( MIN($L108, AC$4) - MAX($J108, AC$3), 0) *$Q109</f>
        <v>0</v>
      </c>
      <c r="AD109" s="299">
        <f t="shared" ref="AD109" ca="1" si="1950" xml:space="preserve"> MAX( MIN($L108, AD$4) - MAX($J108, AD$3), 0) *$Q109</f>
        <v>0</v>
      </c>
      <c r="AE109" s="299">
        <f t="shared" ref="AE109" ca="1" si="1951" xml:space="preserve"> MAX( MIN($L108, AE$4) - MAX($J108, AE$3), 0) *$Q109</f>
        <v>0</v>
      </c>
      <c r="AF109" s="299">
        <f t="shared" ref="AF109" ca="1" si="1952" xml:space="preserve"> MAX( MIN($L108, AF$4) - MAX($J108, AF$3), 0) *$Q109</f>
        <v>0</v>
      </c>
      <c r="AG109" s="299">
        <f t="shared" ref="AG109" ca="1" si="1953" xml:space="preserve"> MAX( MIN($L108, AG$4) - MAX($J108, AG$3), 0) *$Q109</f>
        <v>0</v>
      </c>
      <c r="AH109" s="299">
        <f t="shared" ref="AH109" ca="1" si="1954" xml:space="preserve"> MAX( MIN($L108, AH$4) - MAX($J108, AH$3), 0) *$Q109</f>
        <v>0</v>
      </c>
      <c r="AI109" s="299">
        <f t="shared" ref="AI109" ca="1" si="1955" xml:space="preserve"> MAX( MIN($L108, AI$4) - MAX($J108, AI$3), 0) *$Q109</f>
        <v>0</v>
      </c>
      <c r="AJ109" s="299">
        <f t="shared" ref="AJ109" ca="1" si="1956" xml:space="preserve"> MAX( MIN($L108, AJ$4) - MAX($J108, AJ$3), 0) *$Q109</f>
        <v>0</v>
      </c>
      <c r="AK109" s="299">
        <f t="shared" ref="AK109" ca="1" si="1957" xml:space="preserve"> MAX( MIN($L108, AK$4) - MAX($J108, AK$3), 0) *$Q109</f>
        <v>0</v>
      </c>
      <c r="AL109" s="299">
        <f t="shared" ref="AL109" ca="1" si="1958" xml:space="preserve"> MAX( MIN($L108, AL$4) - MAX($J108, AL$3), 0) *$Q109</f>
        <v>0</v>
      </c>
      <c r="AM109" s="299">
        <f t="shared" ref="AM109" ca="1" si="1959" xml:space="preserve"> MAX( MIN($L108, AM$4) - MAX($J108, AM$3), 0) *$Q109</f>
        <v>0</v>
      </c>
      <c r="AN109" s="299">
        <f t="shared" ref="AN109" ca="1" si="1960" xml:space="preserve"> MAX( MIN($L108, AN$4) - MAX($J108, AN$3), 0) *$Q109</f>
        <v>0</v>
      </c>
      <c r="AO109" s="299">
        <f t="shared" ref="AO109" ca="1" si="1961" xml:space="preserve"> MAX( MIN($L108, AO$4) - MAX($J108, AO$3), 0) *$Q109</f>
        <v>0</v>
      </c>
      <c r="AP109" s="299">
        <f t="shared" ref="AP109" ca="1" si="1962" xml:space="preserve"> MAX( MIN($L108, AP$4) - MAX($J108, AP$3), 0) *$Q109</f>
        <v>0</v>
      </c>
      <c r="AQ109" s="299">
        <f t="shared" ref="AQ109" ca="1" si="1963" xml:space="preserve"> MAX( MIN($L108, AQ$4) - MAX($J108, AQ$3), 0) *$Q109</f>
        <v>0</v>
      </c>
      <c r="AR109" s="299">
        <f t="shared" ref="AR109" ca="1" si="1964" xml:space="preserve"> MAX( MIN($L108, AR$4) - MAX($J108, AR$3), 0) *$Q109</f>
        <v>0</v>
      </c>
      <c r="AS109" s="299">
        <f t="shared" ref="AS109" ca="1" si="1965" xml:space="preserve"> MAX( MIN($L108, AS$4) - MAX($J108, AS$3), 0) *$Q109</f>
        <v>0</v>
      </c>
      <c r="AT109" s="299">
        <f t="shared" ref="AT109" ca="1" si="1966" xml:space="preserve"> MAX( MIN($L108, AT$4) - MAX($J108, AT$3), 0) *$Q109</f>
        <v>0</v>
      </c>
      <c r="AU109" s="299">
        <f t="shared" ref="AU109" ca="1" si="1967" xml:space="preserve"> MAX( MIN($L108, AU$4) - MAX($J108, AU$3), 0) *$Q109</f>
        <v>0</v>
      </c>
      <c r="AV109" s="299">
        <f t="shared" ref="AV109" ca="1" si="1968" xml:space="preserve"> MAX( MIN($L108, AV$4) - MAX($J108, AV$3), 0) *$Q109</f>
        <v>0</v>
      </c>
      <c r="AW109" s="299">
        <f t="shared" ref="AW109" ca="1" si="1969" xml:space="preserve"> MAX( MIN($L108, AW$4) - MAX($J108, AW$3), 0) *$Q109</f>
        <v>0</v>
      </c>
      <c r="AX109" s="299">
        <f t="shared" ref="AX109" ca="1" si="1970" xml:space="preserve"> MAX( MIN($L108, AX$4) - MAX($J108, AX$3), 0) *$Q109</f>
        <v>0</v>
      </c>
      <c r="AY109" s="299">
        <f t="shared" ref="AY109" ca="1" si="1971" xml:space="preserve"> MAX( MIN($L108, AY$4) - MAX($J108, AY$3), 0) *$Q109</f>
        <v>0</v>
      </c>
      <c r="AZ109" s="299">
        <f t="shared" ref="AZ109" ca="1" si="1972" xml:space="preserve"> MAX( MIN($L108, AZ$4) - MAX($J108, AZ$3), 0) *$Q109</f>
        <v>0</v>
      </c>
      <c r="BA109" s="299">
        <f t="shared" ref="BA109" ca="1" si="1973" xml:space="preserve"> MAX( MIN($L108, BA$4) - MAX($J108, BA$3), 0) *$Q109</f>
        <v>0</v>
      </c>
      <c r="BB109" s="299">
        <f t="shared" ref="BB109" ca="1" si="1974" xml:space="preserve"> MAX( MIN($L108, BB$4) - MAX($J108, BB$3), 0) *$Q109</f>
        <v>0</v>
      </c>
      <c r="BC109" s="299">
        <f t="shared" ref="BC109" ca="1" si="1975" xml:space="preserve"> MAX( MIN($L108, BC$4) - MAX($J108, BC$3), 0) *$Q109</f>
        <v>0</v>
      </c>
      <c r="BD109" s="299">
        <f t="shared" ref="BD109" ca="1" si="1976" xml:space="preserve"> MAX( MIN($L108, BD$4) - MAX($J108, BD$3), 0) *$Q109</f>
        <v>0</v>
      </c>
      <c r="BE109" s="299">
        <f t="shared" ref="BE109" ca="1" si="1977" xml:space="preserve"> MAX( MIN($L108, BE$4) - MAX($J108, BE$3), 0) *$Q109</f>
        <v>0</v>
      </c>
      <c r="BF109" s="299">
        <f t="shared" ref="BF109" ca="1" si="1978" xml:space="preserve"> MAX( MIN($L108, BF$4) - MAX($J108, BF$3), 0) *$Q109</f>
        <v>0</v>
      </c>
      <c r="BG109" s="299">
        <f t="shared" ref="BG109" ca="1" si="1979" xml:space="preserve"> MAX( MIN($L108, BG$4) - MAX($J108, BG$3), 0) *$Q109</f>
        <v>0</v>
      </c>
      <c r="BH109" s="299">
        <f t="shared" ref="BH109" ca="1" si="1980" xml:space="preserve"> MAX( MIN($L108, BH$4) - MAX($J108, BH$3), 0) *$Q109</f>
        <v>0</v>
      </c>
      <c r="BI109" s="299">
        <f t="shared" ref="BI109" ca="1" si="1981" xml:space="preserve"> MAX( MIN($L108, BI$4) - MAX($J108, BI$3), 0) *$Q109</f>
        <v>0</v>
      </c>
      <c r="BJ109" s="299">
        <f t="shared" ref="BJ109" ca="1" si="1982" xml:space="preserve"> MAX( MIN($L108, BJ$4) - MAX($J108, BJ$3), 0) *$Q109</f>
        <v>0</v>
      </c>
      <c r="BK109" s="299">
        <f t="shared" ref="BK109" ca="1" si="1983" xml:space="preserve"> MAX( MIN($L108, BK$4) - MAX($J108, BK$3), 0) *$Q109</f>
        <v>0</v>
      </c>
      <c r="BL109" s="299">
        <f t="shared" ref="BL109" ca="1" si="1984" xml:space="preserve"> MAX( MIN($L108, BL$4) - MAX($J108, BL$3), 0) *$Q109</f>
        <v>0</v>
      </c>
      <c r="BM109" s="299">
        <f t="shared" ref="BM109" ca="1" si="1985" xml:space="preserve"> MAX( MIN($L108, BM$4) - MAX($J108, BM$3), 0) *$Q109</f>
        <v>0</v>
      </c>
      <c r="BN109" s="299">
        <f t="shared" ref="BN109" ca="1" si="1986" xml:space="preserve"> MAX( MIN($L108, BN$4) - MAX($J108, BN$3), 0) *$Q109</f>
        <v>0</v>
      </c>
      <c r="BO109" s="299">
        <f t="shared" ref="BO109" ca="1" si="1987" xml:space="preserve"> MAX( MIN($L108, BO$4) - MAX($J108, BO$3), 0) *$Q109</f>
        <v>0</v>
      </c>
      <c r="BP109" s="299">
        <f t="shared" ref="BP109" ca="1" si="1988" xml:space="preserve"> MAX( MIN($L108, BP$4) - MAX($J108, BP$3), 0) *$Q109</f>
        <v>0</v>
      </c>
      <c r="BQ109" s="202"/>
    </row>
    <row r="110" spans="1:69">
      <c r="B110" s="202"/>
      <c r="C110" s="283"/>
      <c r="D110" s="209"/>
      <c r="E110" s="209"/>
      <c r="F110" s="291"/>
      <c r="G110" s="291"/>
      <c r="H110" s="299" t="str">
        <f ca="1">IFERROR(OFFSET('Impacts Database'!$A$1,'Impact Inputs'!B108-1,MATCH("Government/Non-Government",'Impacts Database'!$2:$2,0)-1),"-")</f>
        <v>-</v>
      </c>
      <c r="I110" s="288"/>
      <c r="J110" s="304"/>
      <c r="K110" s="304"/>
      <c r="L110" s="301"/>
      <c r="M110" s="302"/>
      <c r="N110" s="305"/>
      <c r="O110" s="299" t="s">
        <v>130</v>
      </c>
      <c r="P110" s="299">
        <f t="shared" si="1358"/>
        <v>0</v>
      </c>
      <c r="Q110" s="299">
        <f t="shared" ref="Q110" ca="1" si="1989">IF(ISTEXT(F108),0,(F108*M108*N108*P110))</f>
        <v>0</v>
      </c>
      <c r="R110" s="310"/>
      <c r="S110" s="299">
        <f t="shared" ref="S110:BP110" ca="1" si="1990">S109-S108</f>
        <v>0</v>
      </c>
      <c r="T110" s="299">
        <f t="shared" ca="1" si="1990"/>
        <v>0</v>
      </c>
      <c r="U110" s="299">
        <f t="shared" ca="1" si="1990"/>
        <v>0</v>
      </c>
      <c r="V110" s="299">
        <f t="shared" ca="1" si="1990"/>
        <v>0</v>
      </c>
      <c r="W110" s="299">
        <f t="shared" ca="1" si="1990"/>
        <v>0</v>
      </c>
      <c r="X110" s="299">
        <f t="shared" ca="1" si="1990"/>
        <v>0</v>
      </c>
      <c r="Y110" s="299">
        <f t="shared" ca="1" si="1990"/>
        <v>0</v>
      </c>
      <c r="Z110" s="299">
        <f t="shared" ca="1" si="1990"/>
        <v>0</v>
      </c>
      <c r="AA110" s="299">
        <f t="shared" ca="1" si="1990"/>
        <v>0</v>
      </c>
      <c r="AB110" s="299">
        <f t="shared" ca="1" si="1990"/>
        <v>0</v>
      </c>
      <c r="AC110" s="299">
        <f t="shared" ca="1" si="1990"/>
        <v>0</v>
      </c>
      <c r="AD110" s="299">
        <f t="shared" ca="1" si="1990"/>
        <v>0</v>
      </c>
      <c r="AE110" s="299">
        <f t="shared" ca="1" si="1990"/>
        <v>0</v>
      </c>
      <c r="AF110" s="299">
        <f t="shared" ca="1" si="1990"/>
        <v>0</v>
      </c>
      <c r="AG110" s="299">
        <f t="shared" ca="1" si="1990"/>
        <v>0</v>
      </c>
      <c r="AH110" s="299">
        <f t="shared" ca="1" si="1990"/>
        <v>0</v>
      </c>
      <c r="AI110" s="299">
        <f t="shared" ca="1" si="1990"/>
        <v>0</v>
      </c>
      <c r="AJ110" s="299">
        <f t="shared" ca="1" si="1990"/>
        <v>0</v>
      </c>
      <c r="AK110" s="299">
        <f t="shared" ca="1" si="1990"/>
        <v>0</v>
      </c>
      <c r="AL110" s="299">
        <f t="shared" ca="1" si="1990"/>
        <v>0</v>
      </c>
      <c r="AM110" s="299">
        <f t="shared" ca="1" si="1990"/>
        <v>0</v>
      </c>
      <c r="AN110" s="299">
        <f t="shared" ca="1" si="1990"/>
        <v>0</v>
      </c>
      <c r="AO110" s="299">
        <f t="shared" ca="1" si="1990"/>
        <v>0</v>
      </c>
      <c r="AP110" s="299">
        <f t="shared" ca="1" si="1990"/>
        <v>0</v>
      </c>
      <c r="AQ110" s="299">
        <f t="shared" ca="1" si="1990"/>
        <v>0</v>
      </c>
      <c r="AR110" s="299">
        <f t="shared" ca="1" si="1990"/>
        <v>0</v>
      </c>
      <c r="AS110" s="299">
        <f t="shared" ca="1" si="1990"/>
        <v>0</v>
      </c>
      <c r="AT110" s="299">
        <f t="shared" ca="1" si="1990"/>
        <v>0</v>
      </c>
      <c r="AU110" s="299">
        <f t="shared" ca="1" si="1990"/>
        <v>0</v>
      </c>
      <c r="AV110" s="299">
        <f t="shared" ca="1" si="1990"/>
        <v>0</v>
      </c>
      <c r="AW110" s="299">
        <f t="shared" ca="1" si="1990"/>
        <v>0</v>
      </c>
      <c r="AX110" s="299">
        <f t="shared" ca="1" si="1990"/>
        <v>0</v>
      </c>
      <c r="AY110" s="299">
        <f t="shared" ca="1" si="1990"/>
        <v>0</v>
      </c>
      <c r="AZ110" s="299">
        <f t="shared" ca="1" si="1990"/>
        <v>0</v>
      </c>
      <c r="BA110" s="299">
        <f t="shared" ca="1" si="1990"/>
        <v>0</v>
      </c>
      <c r="BB110" s="299">
        <f t="shared" ca="1" si="1990"/>
        <v>0</v>
      </c>
      <c r="BC110" s="299">
        <f t="shared" ca="1" si="1990"/>
        <v>0</v>
      </c>
      <c r="BD110" s="299">
        <f t="shared" ca="1" si="1990"/>
        <v>0</v>
      </c>
      <c r="BE110" s="299">
        <f t="shared" ca="1" si="1990"/>
        <v>0</v>
      </c>
      <c r="BF110" s="299">
        <f t="shared" ca="1" si="1990"/>
        <v>0</v>
      </c>
      <c r="BG110" s="299">
        <f t="shared" ca="1" si="1990"/>
        <v>0</v>
      </c>
      <c r="BH110" s="299">
        <f t="shared" ca="1" si="1990"/>
        <v>0</v>
      </c>
      <c r="BI110" s="299">
        <f t="shared" ca="1" si="1990"/>
        <v>0</v>
      </c>
      <c r="BJ110" s="299">
        <f t="shared" ca="1" si="1990"/>
        <v>0</v>
      </c>
      <c r="BK110" s="299">
        <f t="shared" ca="1" si="1990"/>
        <v>0</v>
      </c>
      <c r="BL110" s="299">
        <f t="shared" ca="1" si="1990"/>
        <v>0</v>
      </c>
      <c r="BM110" s="299">
        <f t="shared" ca="1" si="1990"/>
        <v>0</v>
      </c>
      <c r="BN110" s="299">
        <f t="shared" ca="1" si="1990"/>
        <v>0</v>
      </c>
      <c r="BO110" s="299">
        <f t="shared" ca="1" si="1990"/>
        <v>0</v>
      </c>
      <c r="BP110" s="299">
        <f t="shared" ca="1" si="1990"/>
        <v>0</v>
      </c>
      <c r="BQ110" s="202"/>
    </row>
    <row r="111" spans="1:69" ht="15">
      <c r="A111" s="280" t="s">
        <v>430</v>
      </c>
      <c r="B111" s="236"/>
      <c r="C111" s="298" t="str">
        <f ca="1">IFERROR(OFFSET('Impacts Database'!$A$1,'Impact Inputs'!B111-1,MATCH("Description",'Impacts Database'!$2:$2,0)-1),"-")</f>
        <v>-</v>
      </c>
      <c r="D111" s="299" t="str">
        <f ca="1">IFERROR(OFFSET('Impacts Database'!$A$1,'Impact Inputs'!B111-1,MATCH("Outcome Area",'Impacts Database'!$2:$2,0)-1),"-")</f>
        <v>-</v>
      </c>
      <c r="E111" s="299" t="str">
        <f ca="1">IFERROR(OFFSET('Impacts Database'!$A$1,'Impact Inputs'!B111-1,MATCH("Sector",'Impacts Database'!$2:$2,0)-1),"-")</f>
        <v>-</v>
      </c>
      <c r="F111" s="299" t="str">
        <f ca="1">IFERROR(OFFSET('Impacts Database'!$A$1,'Impact Inputs'!B111-1,MATCH("Value adjusted to "&amp;'Primary Inputs'!$C$16,'Impacts Database'!$2:$2,0)-1),"-")</f>
        <v>-</v>
      </c>
      <c r="G111" s="299" t="str">
        <f ca="1">IFERROR(OFFSET('Impacts Database'!$A$1,'Impact Inputs'!B111-1,MATCH("Unit",'Impacts Database'!$2:$2,0)-1),"-")</f>
        <v>-</v>
      </c>
      <c r="H111" s="299" t="str">
        <f ca="1">IFERROR(OFFSET('Impacts Database'!$A$1,'Impact Inputs'!B111-1,MATCH("Government/Non-Government",'Impacts Database'!$2:$2,0)-1),"-")</f>
        <v>-</v>
      </c>
      <c r="I111" s="237" t="s">
        <v>730</v>
      </c>
      <c r="J111" s="215"/>
      <c r="K111" s="101"/>
      <c r="L111" s="311">
        <f t="shared" ref="L111" si="1991" xml:space="preserve"> J111 + K111</f>
        <v>0</v>
      </c>
      <c r="M111" s="238">
        <v>1</v>
      </c>
      <c r="N111" s="238">
        <v>1</v>
      </c>
      <c r="O111" s="299" t="s">
        <v>128</v>
      </c>
      <c r="P111" s="6"/>
      <c r="Q111" s="299">
        <f t="shared" ref="Q111" ca="1" si="1992">IF(ISTEXT(F111),0,(F111*M111*N111*P111))</f>
        <v>0</v>
      </c>
      <c r="R111" s="310"/>
      <c r="S111" s="299">
        <f t="shared" ca="1" si="1876"/>
        <v>0</v>
      </c>
      <c r="T111" s="299">
        <f t="shared" ca="1" si="1876"/>
        <v>0</v>
      </c>
      <c r="U111" s="299">
        <f t="shared" ca="1" si="1876"/>
        <v>0</v>
      </c>
      <c r="V111" s="299">
        <f t="shared" ca="1" si="1876"/>
        <v>0</v>
      </c>
      <c r="W111" s="299">
        <f t="shared" ca="1" si="1876"/>
        <v>0</v>
      </c>
      <c r="X111" s="299">
        <f t="shared" ca="1" si="1876"/>
        <v>0</v>
      </c>
      <c r="Y111" s="299">
        <f t="shared" ca="1" si="1876"/>
        <v>0</v>
      </c>
      <c r="Z111" s="299">
        <f t="shared" ca="1" si="1876"/>
        <v>0</v>
      </c>
      <c r="AA111" s="299">
        <f t="shared" ca="1" si="1876"/>
        <v>0</v>
      </c>
      <c r="AB111" s="299">
        <f t="shared" ca="1" si="1876"/>
        <v>0</v>
      </c>
      <c r="AC111" s="299">
        <f t="shared" ca="1" si="1876"/>
        <v>0</v>
      </c>
      <c r="AD111" s="299">
        <f t="shared" ca="1" si="1876"/>
        <v>0</v>
      </c>
      <c r="AE111" s="299">
        <f t="shared" ca="1" si="1876"/>
        <v>0</v>
      </c>
      <c r="AF111" s="299">
        <f t="shared" ca="1" si="1876"/>
        <v>0</v>
      </c>
      <c r="AG111" s="299">
        <f t="shared" ca="1" si="1876"/>
        <v>0</v>
      </c>
      <c r="AH111" s="299">
        <f t="shared" ca="1" si="1876"/>
        <v>0</v>
      </c>
      <c r="AI111" s="299">
        <f t="shared" ca="1" si="1877"/>
        <v>0</v>
      </c>
      <c r="AJ111" s="299">
        <f t="shared" ca="1" si="1877"/>
        <v>0</v>
      </c>
      <c r="AK111" s="299">
        <f t="shared" ca="1" si="1877"/>
        <v>0</v>
      </c>
      <c r="AL111" s="299">
        <f t="shared" ca="1" si="1877"/>
        <v>0</v>
      </c>
      <c r="AM111" s="299">
        <f t="shared" ca="1" si="1877"/>
        <v>0</v>
      </c>
      <c r="AN111" s="299">
        <f t="shared" ca="1" si="1877"/>
        <v>0</v>
      </c>
      <c r="AO111" s="299">
        <f t="shared" ca="1" si="1877"/>
        <v>0</v>
      </c>
      <c r="AP111" s="299">
        <f t="shared" ca="1" si="1877"/>
        <v>0</v>
      </c>
      <c r="AQ111" s="299">
        <f t="shared" ca="1" si="1877"/>
        <v>0</v>
      </c>
      <c r="AR111" s="299">
        <f t="shared" ca="1" si="1877"/>
        <v>0</v>
      </c>
      <c r="AS111" s="299">
        <f t="shared" ca="1" si="1877"/>
        <v>0</v>
      </c>
      <c r="AT111" s="299">
        <f t="shared" ca="1" si="1877"/>
        <v>0</v>
      </c>
      <c r="AU111" s="299">
        <f t="shared" ca="1" si="1877"/>
        <v>0</v>
      </c>
      <c r="AV111" s="299">
        <f t="shared" ca="1" si="1877"/>
        <v>0</v>
      </c>
      <c r="AW111" s="299">
        <f t="shared" ca="1" si="1877"/>
        <v>0</v>
      </c>
      <c r="AX111" s="299">
        <f t="shared" ca="1" si="1877"/>
        <v>0</v>
      </c>
      <c r="AY111" s="299">
        <f t="shared" ca="1" si="1878"/>
        <v>0</v>
      </c>
      <c r="AZ111" s="299">
        <f t="shared" ca="1" si="1878"/>
        <v>0</v>
      </c>
      <c r="BA111" s="299">
        <f t="shared" ca="1" si="1878"/>
        <v>0</v>
      </c>
      <c r="BB111" s="299">
        <f t="shared" ca="1" si="1878"/>
        <v>0</v>
      </c>
      <c r="BC111" s="299">
        <f t="shared" ca="1" si="1878"/>
        <v>0</v>
      </c>
      <c r="BD111" s="299">
        <f t="shared" ca="1" si="1878"/>
        <v>0</v>
      </c>
      <c r="BE111" s="299">
        <f t="shared" ca="1" si="1878"/>
        <v>0</v>
      </c>
      <c r="BF111" s="299">
        <f t="shared" ca="1" si="1878"/>
        <v>0</v>
      </c>
      <c r="BG111" s="299">
        <f t="shared" ca="1" si="1878"/>
        <v>0</v>
      </c>
      <c r="BH111" s="299">
        <f t="shared" ca="1" si="1878"/>
        <v>0</v>
      </c>
      <c r="BI111" s="299">
        <f t="shared" ca="1" si="1878"/>
        <v>0</v>
      </c>
      <c r="BJ111" s="299">
        <f t="shared" ca="1" si="1878"/>
        <v>0</v>
      </c>
      <c r="BK111" s="299">
        <f t="shared" ca="1" si="1878"/>
        <v>0</v>
      </c>
      <c r="BL111" s="299">
        <f t="shared" ca="1" si="1878"/>
        <v>0</v>
      </c>
      <c r="BM111" s="299">
        <f t="shared" ca="1" si="1878"/>
        <v>0</v>
      </c>
      <c r="BN111" s="299">
        <f t="shared" ca="1" si="1878"/>
        <v>0</v>
      </c>
      <c r="BO111" s="299">
        <f t="shared" ca="1" si="1019"/>
        <v>0</v>
      </c>
      <c r="BP111" s="299">
        <f t="shared" ca="1" si="1019"/>
        <v>0</v>
      </c>
      <c r="BQ111" s="202"/>
    </row>
    <row r="112" spans="1:69">
      <c r="A112" s="281" t="str">
        <f t="shared" ref="A112" si="1993">IF(OR(AND(K111=0,NOT(ISBLANK(K111))),M111=0,N111=0,AND(P111=P112,NOT(ISBLANK(P111)),NOT(ISBLANK(P112)))),"ERROR","OK")</f>
        <v>OK</v>
      </c>
      <c r="B112" s="202"/>
      <c r="C112" s="284" t="str">
        <f t="shared" ref="C112" ca="1" si="1994">IF(SUMSQ($S113:$BP113)&gt;0,"INCLUDED","EXCLUDED")</f>
        <v>EXCLUDED</v>
      </c>
      <c r="D112" s="209"/>
      <c r="E112" s="209"/>
      <c r="F112" s="291"/>
      <c r="G112" s="291"/>
      <c r="H112" s="299" t="str">
        <f ca="1">IFERROR(OFFSET('Impacts Database'!$A$1,'Impact Inputs'!B111-1,MATCH("Government/Non-Government",'Impacts Database'!$2:$2,0)-1),"-")</f>
        <v>-</v>
      </c>
      <c r="I112" s="288"/>
      <c r="J112" s="300"/>
      <c r="K112" s="300"/>
      <c r="L112" s="301"/>
      <c r="M112" s="302"/>
      <c r="N112" s="303"/>
      <c r="O112" s="299" t="s">
        <v>129</v>
      </c>
      <c r="P112" s="6"/>
      <c r="Q112" s="299">
        <f t="shared" ref="Q112" ca="1" si="1995">IF(ISTEXT(F111),0,(F111*M111*N111*P112))</f>
        <v>0</v>
      </c>
      <c r="R112" s="310"/>
      <c r="S112" s="299">
        <f t="shared" ref="S112" ca="1" si="1996" xml:space="preserve"> MAX( MIN($L111, S$4) - MAX($J111, S$3), 0) *$Q112</f>
        <v>0</v>
      </c>
      <c r="T112" s="299">
        <f t="shared" ref="T112" ca="1" si="1997" xml:space="preserve"> MAX( MIN($L111, T$4) - MAX($J111, T$3), 0) *$Q112</f>
        <v>0</v>
      </c>
      <c r="U112" s="299">
        <f t="shared" ref="U112" ca="1" si="1998" xml:space="preserve"> MAX( MIN($L111, U$4) - MAX($J111, U$3), 0) *$Q112</f>
        <v>0</v>
      </c>
      <c r="V112" s="299">
        <f t="shared" ref="V112" ca="1" si="1999" xml:space="preserve"> MAX( MIN($L111, V$4) - MAX($J111, V$3), 0) *$Q112</f>
        <v>0</v>
      </c>
      <c r="W112" s="299">
        <f t="shared" ref="W112" ca="1" si="2000" xml:space="preserve"> MAX( MIN($L111, W$4) - MAX($J111, W$3), 0) *$Q112</f>
        <v>0</v>
      </c>
      <c r="X112" s="299">
        <f t="shared" ref="X112" ca="1" si="2001" xml:space="preserve"> MAX( MIN($L111, X$4) - MAX($J111, X$3), 0) *$Q112</f>
        <v>0</v>
      </c>
      <c r="Y112" s="299">
        <f t="shared" ref="Y112" ca="1" si="2002" xml:space="preserve"> MAX( MIN($L111, Y$4) - MAX($J111, Y$3), 0) *$Q112</f>
        <v>0</v>
      </c>
      <c r="Z112" s="299">
        <f t="shared" ref="Z112" ca="1" si="2003" xml:space="preserve"> MAX( MIN($L111, Z$4) - MAX($J111, Z$3), 0) *$Q112</f>
        <v>0</v>
      </c>
      <c r="AA112" s="299">
        <f t="shared" ref="AA112" ca="1" si="2004" xml:space="preserve"> MAX( MIN($L111, AA$4) - MAX($J111, AA$3), 0) *$Q112</f>
        <v>0</v>
      </c>
      <c r="AB112" s="299">
        <f t="shared" ref="AB112" ca="1" si="2005" xml:space="preserve"> MAX( MIN($L111, AB$4) - MAX($J111, AB$3), 0) *$Q112</f>
        <v>0</v>
      </c>
      <c r="AC112" s="299">
        <f t="shared" ref="AC112" ca="1" si="2006" xml:space="preserve"> MAX( MIN($L111, AC$4) - MAX($J111, AC$3), 0) *$Q112</f>
        <v>0</v>
      </c>
      <c r="AD112" s="299">
        <f t="shared" ref="AD112" ca="1" si="2007" xml:space="preserve"> MAX( MIN($L111, AD$4) - MAX($J111, AD$3), 0) *$Q112</f>
        <v>0</v>
      </c>
      <c r="AE112" s="299">
        <f t="shared" ref="AE112" ca="1" si="2008" xml:space="preserve"> MAX( MIN($L111, AE$4) - MAX($J111, AE$3), 0) *$Q112</f>
        <v>0</v>
      </c>
      <c r="AF112" s="299">
        <f t="shared" ref="AF112" ca="1" si="2009" xml:space="preserve"> MAX( MIN($L111, AF$4) - MAX($J111, AF$3), 0) *$Q112</f>
        <v>0</v>
      </c>
      <c r="AG112" s="299">
        <f t="shared" ref="AG112" ca="1" si="2010" xml:space="preserve"> MAX( MIN($L111, AG$4) - MAX($J111, AG$3), 0) *$Q112</f>
        <v>0</v>
      </c>
      <c r="AH112" s="299">
        <f t="shared" ref="AH112" ca="1" si="2011" xml:space="preserve"> MAX( MIN($L111, AH$4) - MAX($J111, AH$3), 0) *$Q112</f>
        <v>0</v>
      </c>
      <c r="AI112" s="299">
        <f t="shared" ref="AI112" ca="1" si="2012" xml:space="preserve"> MAX( MIN($L111, AI$4) - MAX($J111, AI$3), 0) *$Q112</f>
        <v>0</v>
      </c>
      <c r="AJ112" s="299">
        <f t="shared" ref="AJ112" ca="1" si="2013" xml:space="preserve"> MAX( MIN($L111, AJ$4) - MAX($J111, AJ$3), 0) *$Q112</f>
        <v>0</v>
      </c>
      <c r="AK112" s="299">
        <f t="shared" ref="AK112" ca="1" si="2014" xml:space="preserve"> MAX( MIN($L111, AK$4) - MAX($J111, AK$3), 0) *$Q112</f>
        <v>0</v>
      </c>
      <c r="AL112" s="299">
        <f t="shared" ref="AL112" ca="1" si="2015" xml:space="preserve"> MAX( MIN($L111, AL$4) - MAX($J111, AL$3), 0) *$Q112</f>
        <v>0</v>
      </c>
      <c r="AM112" s="299">
        <f t="shared" ref="AM112" ca="1" si="2016" xml:space="preserve"> MAX( MIN($L111, AM$4) - MAX($J111, AM$3), 0) *$Q112</f>
        <v>0</v>
      </c>
      <c r="AN112" s="299">
        <f t="shared" ref="AN112" ca="1" si="2017" xml:space="preserve"> MAX( MIN($L111, AN$4) - MAX($J111, AN$3), 0) *$Q112</f>
        <v>0</v>
      </c>
      <c r="AO112" s="299">
        <f t="shared" ref="AO112" ca="1" si="2018" xml:space="preserve"> MAX( MIN($L111, AO$4) - MAX($J111, AO$3), 0) *$Q112</f>
        <v>0</v>
      </c>
      <c r="AP112" s="299">
        <f t="shared" ref="AP112" ca="1" si="2019" xml:space="preserve"> MAX( MIN($L111, AP$4) - MAX($J111, AP$3), 0) *$Q112</f>
        <v>0</v>
      </c>
      <c r="AQ112" s="299">
        <f t="shared" ref="AQ112" ca="1" si="2020" xml:space="preserve"> MAX( MIN($L111, AQ$4) - MAX($J111, AQ$3), 0) *$Q112</f>
        <v>0</v>
      </c>
      <c r="AR112" s="299">
        <f t="shared" ref="AR112" ca="1" si="2021" xml:space="preserve"> MAX( MIN($L111, AR$4) - MAX($J111, AR$3), 0) *$Q112</f>
        <v>0</v>
      </c>
      <c r="AS112" s="299">
        <f t="shared" ref="AS112" ca="1" si="2022" xml:space="preserve"> MAX( MIN($L111, AS$4) - MAX($J111, AS$3), 0) *$Q112</f>
        <v>0</v>
      </c>
      <c r="AT112" s="299">
        <f t="shared" ref="AT112" ca="1" si="2023" xml:space="preserve"> MAX( MIN($L111, AT$4) - MAX($J111, AT$3), 0) *$Q112</f>
        <v>0</v>
      </c>
      <c r="AU112" s="299">
        <f t="shared" ref="AU112" ca="1" si="2024" xml:space="preserve"> MAX( MIN($L111, AU$4) - MAX($J111, AU$3), 0) *$Q112</f>
        <v>0</v>
      </c>
      <c r="AV112" s="299">
        <f t="shared" ref="AV112" ca="1" si="2025" xml:space="preserve"> MAX( MIN($L111, AV$4) - MAX($J111, AV$3), 0) *$Q112</f>
        <v>0</v>
      </c>
      <c r="AW112" s="299">
        <f t="shared" ref="AW112" ca="1" si="2026" xml:space="preserve"> MAX( MIN($L111, AW$4) - MAX($J111, AW$3), 0) *$Q112</f>
        <v>0</v>
      </c>
      <c r="AX112" s="299">
        <f t="shared" ref="AX112" ca="1" si="2027" xml:space="preserve"> MAX( MIN($L111, AX$4) - MAX($J111, AX$3), 0) *$Q112</f>
        <v>0</v>
      </c>
      <c r="AY112" s="299">
        <f t="shared" ref="AY112" ca="1" si="2028" xml:space="preserve"> MAX( MIN($L111, AY$4) - MAX($J111, AY$3), 0) *$Q112</f>
        <v>0</v>
      </c>
      <c r="AZ112" s="299">
        <f t="shared" ref="AZ112" ca="1" si="2029" xml:space="preserve"> MAX( MIN($L111, AZ$4) - MAX($J111, AZ$3), 0) *$Q112</f>
        <v>0</v>
      </c>
      <c r="BA112" s="299">
        <f t="shared" ref="BA112" ca="1" si="2030" xml:space="preserve"> MAX( MIN($L111, BA$4) - MAX($J111, BA$3), 0) *$Q112</f>
        <v>0</v>
      </c>
      <c r="BB112" s="299">
        <f t="shared" ref="BB112" ca="1" si="2031" xml:space="preserve"> MAX( MIN($L111, BB$4) - MAX($J111, BB$3), 0) *$Q112</f>
        <v>0</v>
      </c>
      <c r="BC112" s="299">
        <f t="shared" ref="BC112" ca="1" si="2032" xml:space="preserve"> MAX( MIN($L111, BC$4) - MAX($J111, BC$3), 0) *$Q112</f>
        <v>0</v>
      </c>
      <c r="BD112" s="299">
        <f t="shared" ref="BD112" ca="1" si="2033" xml:space="preserve"> MAX( MIN($L111, BD$4) - MAX($J111, BD$3), 0) *$Q112</f>
        <v>0</v>
      </c>
      <c r="BE112" s="299">
        <f t="shared" ref="BE112" ca="1" si="2034" xml:space="preserve"> MAX( MIN($L111, BE$4) - MAX($J111, BE$3), 0) *$Q112</f>
        <v>0</v>
      </c>
      <c r="BF112" s="299">
        <f t="shared" ref="BF112" ca="1" si="2035" xml:space="preserve"> MAX( MIN($L111, BF$4) - MAX($J111, BF$3), 0) *$Q112</f>
        <v>0</v>
      </c>
      <c r="BG112" s="299">
        <f t="shared" ref="BG112" ca="1" si="2036" xml:space="preserve"> MAX( MIN($L111, BG$4) - MAX($J111, BG$3), 0) *$Q112</f>
        <v>0</v>
      </c>
      <c r="BH112" s="299">
        <f t="shared" ref="BH112" ca="1" si="2037" xml:space="preserve"> MAX( MIN($L111, BH$4) - MAX($J111, BH$3), 0) *$Q112</f>
        <v>0</v>
      </c>
      <c r="BI112" s="299">
        <f t="shared" ref="BI112" ca="1" si="2038" xml:space="preserve"> MAX( MIN($L111, BI$4) - MAX($J111, BI$3), 0) *$Q112</f>
        <v>0</v>
      </c>
      <c r="BJ112" s="299">
        <f t="shared" ref="BJ112" ca="1" si="2039" xml:space="preserve"> MAX( MIN($L111, BJ$4) - MAX($J111, BJ$3), 0) *$Q112</f>
        <v>0</v>
      </c>
      <c r="BK112" s="299">
        <f t="shared" ref="BK112" ca="1" si="2040" xml:space="preserve"> MAX( MIN($L111, BK$4) - MAX($J111, BK$3), 0) *$Q112</f>
        <v>0</v>
      </c>
      <c r="BL112" s="299">
        <f t="shared" ref="BL112" ca="1" si="2041" xml:space="preserve"> MAX( MIN($L111, BL$4) - MAX($J111, BL$3), 0) *$Q112</f>
        <v>0</v>
      </c>
      <c r="BM112" s="299">
        <f t="shared" ref="BM112" ca="1" si="2042" xml:space="preserve"> MAX( MIN($L111, BM$4) - MAX($J111, BM$3), 0) *$Q112</f>
        <v>0</v>
      </c>
      <c r="BN112" s="299">
        <f t="shared" ref="BN112" ca="1" si="2043" xml:space="preserve"> MAX( MIN($L111, BN$4) - MAX($J111, BN$3), 0) *$Q112</f>
        <v>0</v>
      </c>
      <c r="BO112" s="299">
        <f t="shared" ref="BO112" ca="1" si="2044" xml:space="preserve"> MAX( MIN($L111, BO$4) - MAX($J111, BO$3), 0) *$Q112</f>
        <v>0</v>
      </c>
      <c r="BP112" s="299">
        <f t="shared" ref="BP112" ca="1" si="2045" xml:space="preserve"> MAX( MIN($L111, BP$4) - MAX($J111, BP$3), 0) *$Q112</f>
        <v>0</v>
      </c>
      <c r="BQ112" s="202"/>
    </row>
    <row r="113" spans="1:69">
      <c r="B113" s="202"/>
      <c r="C113" s="283"/>
      <c r="D113" s="209"/>
      <c r="E113" s="209"/>
      <c r="F113" s="291"/>
      <c r="G113" s="291"/>
      <c r="H113" s="299" t="str">
        <f ca="1">IFERROR(OFFSET('Impacts Database'!$A$1,'Impact Inputs'!B111-1,MATCH("Government/Non-Government",'Impacts Database'!$2:$2,0)-1),"-")</f>
        <v>-</v>
      </c>
      <c r="I113" s="288"/>
      <c r="J113" s="304"/>
      <c r="K113" s="304"/>
      <c r="L113" s="301"/>
      <c r="M113" s="302"/>
      <c r="N113" s="305"/>
      <c r="O113" s="299" t="s">
        <v>130</v>
      </c>
      <c r="P113" s="299">
        <f t="shared" si="1358"/>
        <v>0</v>
      </c>
      <c r="Q113" s="299">
        <f t="shared" ref="Q113" ca="1" si="2046">IF(ISTEXT(F111),0,(F111*M111*N111*P113))</f>
        <v>0</v>
      </c>
      <c r="R113" s="310"/>
      <c r="S113" s="299">
        <f t="shared" ref="S113:BP113" ca="1" si="2047">S112-S111</f>
        <v>0</v>
      </c>
      <c r="T113" s="299">
        <f t="shared" ca="1" si="2047"/>
        <v>0</v>
      </c>
      <c r="U113" s="299">
        <f t="shared" ca="1" si="2047"/>
        <v>0</v>
      </c>
      <c r="V113" s="299">
        <f t="shared" ca="1" si="2047"/>
        <v>0</v>
      </c>
      <c r="W113" s="299">
        <f t="shared" ca="1" si="2047"/>
        <v>0</v>
      </c>
      <c r="X113" s="299">
        <f t="shared" ca="1" si="2047"/>
        <v>0</v>
      </c>
      <c r="Y113" s="299">
        <f t="shared" ca="1" si="2047"/>
        <v>0</v>
      </c>
      <c r="Z113" s="299">
        <f t="shared" ca="1" si="2047"/>
        <v>0</v>
      </c>
      <c r="AA113" s="299">
        <f t="shared" ca="1" si="2047"/>
        <v>0</v>
      </c>
      <c r="AB113" s="299">
        <f t="shared" ca="1" si="2047"/>
        <v>0</v>
      </c>
      <c r="AC113" s="299">
        <f t="shared" ca="1" si="2047"/>
        <v>0</v>
      </c>
      <c r="AD113" s="299">
        <f t="shared" ca="1" si="2047"/>
        <v>0</v>
      </c>
      <c r="AE113" s="299">
        <f t="shared" ca="1" si="2047"/>
        <v>0</v>
      </c>
      <c r="AF113" s="299">
        <f t="shared" ca="1" si="2047"/>
        <v>0</v>
      </c>
      <c r="AG113" s="299">
        <f t="shared" ca="1" si="2047"/>
        <v>0</v>
      </c>
      <c r="AH113" s="299">
        <f t="shared" ca="1" si="2047"/>
        <v>0</v>
      </c>
      <c r="AI113" s="299">
        <f t="shared" ca="1" si="2047"/>
        <v>0</v>
      </c>
      <c r="AJ113" s="299">
        <f t="shared" ca="1" si="2047"/>
        <v>0</v>
      </c>
      <c r="AK113" s="299">
        <f t="shared" ca="1" si="2047"/>
        <v>0</v>
      </c>
      <c r="AL113" s="299">
        <f t="shared" ca="1" si="2047"/>
        <v>0</v>
      </c>
      <c r="AM113" s="299">
        <f t="shared" ca="1" si="2047"/>
        <v>0</v>
      </c>
      <c r="AN113" s="299">
        <f t="shared" ca="1" si="2047"/>
        <v>0</v>
      </c>
      <c r="AO113" s="299">
        <f t="shared" ca="1" si="2047"/>
        <v>0</v>
      </c>
      <c r="AP113" s="299">
        <f t="shared" ca="1" si="2047"/>
        <v>0</v>
      </c>
      <c r="AQ113" s="299">
        <f t="shared" ca="1" si="2047"/>
        <v>0</v>
      </c>
      <c r="AR113" s="299">
        <f t="shared" ca="1" si="2047"/>
        <v>0</v>
      </c>
      <c r="AS113" s="299">
        <f t="shared" ca="1" si="2047"/>
        <v>0</v>
      </c>
      <c r="AT113" s="299">
        <f t="shared" ca="1" si="2047"/>
        <v>0</v>
      </c>
      <c r="AU113" s="299">
        <f t="shared" ca="1" si="2047"/>
        <v>0</v>
      </c>
      <c r="AV113" s="299">
        <f t="shared" ca="1" si="2047"/>
        <v>0</v>
      </c>
      <c r="AW113" s="299">
        <f t="shared" ca="1" si="2047"/>
        <v>0</v>
      </c>
      <c r="AX113" s="299">
        <f t="shared" ca="1" si="2047"/>
        <v>0</v>
      </c>
      <c r="AY113" s="299">
        <f t="shared" ca="1" si="2047"/>
        <v>0</v>
      </c>
      <c r="AZ113" s="299">
        <f t="shared" ca="1" si="2047"/>
        <v>0</v>
      </c>
      <c r="BA113" s="299">
        <f t="shared" ca="1" si="2047"/>
        <v>0</v>
      </c>
      <c r="BB113" s="299">
        <f t="shared" ca="1" si="2047"/>
        <v>0</v>
      </c>
      <c r="BC113" s="299">
        <f t="shared" ca="1" si="2047"/>
        <v>0</v>
      </c>
      <c r="BD113" s="299">
        <f t="shared" ca="1" si="2047"/>
        <v>0</v>
      </c>
      <c r="BE113" s="299">
        <f t="shared" ca="1" si="2047"/>
        <v>0</v>
      </c>
      <c r="BF113" s="299">
        <f t="shared" ca="1" si="2047"/>
        <v>0</v>
      </c>
      <c r="BG113" s="299">
        <f t="shared" ca="1" si="2047"/>
        <v>0</v>
      </c>
      <c r="BH113" s="299">
        <f t="shared" ca="1" si="2047"/>
        <v>0</v>
      </c>
      <c r="BI113" s="299">
        <f t="shared" ca="1" si="2047"/>
        <v>0</v>
      </c>
      <c r="BJ113" s="299">
        <f t="shared" ca="1" si="2047"/>
        <v>0</v>
      </c>
      <c r="BK113" s="299">
        <f t="shared" ca="1" si="2047"/>
        <v>0</v>
      </c>
      <c r="BL113" s="299">
        <f t="shared" ca="1" si="2047"/>
        <v>0</v>
      </c>
      <c r="BM113" s="299">
        <f t="shared" ca="1" si="2047"/>
        <v>0</v>
      </c>
      <c r="BN113" s="299">
        <f t="shared" ca="1" si="2047"/>
        <v>0</v>
      </c>
      <c r="BO113" s="299">
        <f t="shared" ca="1" si="2047"/>
        <v>0</v>
      </c>
      <c r="BP113" s="299">
        <f t="shared" ca="1" si="2047"/>
        <v>0</v>
      </c>
      <c r="BQ113" s="202"/>
    </row>
    <row r="114" spans="1:69" ht="15">
      <c r="A114" s="280" t="s">
        <v>431</v>
      </c>
      <c r="B114" s="236"/>
      <c r="C114" s="298" t="str">
        <f ca="1">IFERROR(OFFSET('Impacts Database'!$A$1,'Impact Inputs'!B114-1,MATCH("Description",'Impacts Database'!$2:$2,0)-1),"-")</f>
        <v>-</v>
      </c>
      <c r="D114" s="299" t="str">
        <f ca="1">IFERROR(OFFSET('Impacts Database'!$A$1,'Impact Inputs'!B114-1,MATCH("Outcome Area",'Impacts Database'!$2:$2,0)-1),"-")</f>
        <v>-</v>
      </c>
      <c r="E114" s="299" t="str">
        <f ca="1">IFERROR(OFFSET('Impacts Database'!$A$1,'Impact Inputs'!B114-1,MATCH("Sector",'Impacts Database'!$2:$2,0)-1),"-")</f>
        <v>-</v>
      </c>
      <c r="F114" s="299" t="str">
        <f ca="1">IFERROR(OFFSET('Impacts Database'!$A$1,'Impact Inputs'!B114-1,MATCH("Value adjusted to "&amp;'Primary Inputs'!$C$16,'Impacts Database'!$2:$2,0)-1),"-")</f>
        <v>-</v>
      </c>
      <c r="G114" s="299" t="str">
        <f ca="1">IFERROR(OFFSET('Impacts Database'!$A$1,'Impact Inputs'!B114-1,MATCH("Unit",'Impacts Database'!$2:$2,0)-1),"-")</f>
        <v>-</v>
      </c>
      <c r="H114" s="299" t="str">
        <f ca="1">IFERROR(OFFSET('Impacts Database'!$A$1,'Impact Inputs'!B114-1,MATCH("Government/Non-Government",'Impacts Database'!$2:$2,0)-1),"-")</f>
        <v>-</v>
      </c>
      <c r="I114" s="237" t="s">
        <v>730</v>
      </c>
      <c r="J114" s="215"/>
      <c r="K114" s="101"/>
      <c r="L114" s="311">
        <f t="shared" ref="L114" si="2048" xml:space="preserve"> J114 + K114</f>
        <v>0</v>
      </c>
      <c r="M114" s="238">
        <v>1</v>
      </c>
      <c r="N114" s="238">
        <v>1</v>
      </c>
      <c r="O114" s="299" t="s">
        <v>128</v>
      </c>
      <c r="P114" s="6"/>
      <c r="Q114" s="299">
        <f t="shared" ref="Q114" ca="1" si="2049">IF(ISTEXT(F114),0,(F114*M114*N114*P114))</f>
        <v>0</v>
      </c>
      <c r="R114" s="310"/>
      <c r="S114" s="299">
        <f t="shared" ca="1" si="1876"/>
        <v>0</v>
      </c>
      <c r="T114" s="299">
        <f t="shared" ca="1" si="1876"/>
        <v>0</v>
      </c>
      <c r="U114" s="299">
        <f t="shared" ca="1" si="1876"/>
        <v>0</v>
      </c>
      <c r="V114" s="299">
        <f t="shared" ca="1" si="1876"/>
        <v>0</v>
      </c>
      <c r="W114" s="299">
        <f t="shared" ca="1" si="1876"/>
        <v>0</v>
      </c>
      <c r="X114" s="299">
        <f t="shared" ca="1" si="1876"/>
        <v>0</v>
      </c>
      <c r="Y114" s="299">
        <f t="shared" ca="1" si="1876"/>
        <v>0</v>
      </c>
      <c r="Z114" s="299">
        <f t="shared" ca="1" si="1876"/>
        <v>0</v>
      </c>
      <c r="AA114" s="299">
        <f t="shared" ca="1" si="1876"/>
        <v>0</v>
      </c>
      <c r="AB114" s="299">
        <f t="shared" ca="1" si="1876"/>
        <v>0</v>
      </c>
      <c r="AC114" s="299">
        <f t="shared" ca="1" si="1876"/>
        <v>0</v>
      </c>
      <c r="AD114" s="299">
        <f t="shared" ca="1" si="1876"/>
        <v>0</v>
      </c>
      <c r="AE114" s="299">
        <f t="shared" ca="1" si="1876"/>
        <v>0</v>
      </c>
      <c r="AF114" s="299">
        <f t="shared" ca="1" si="1876"/>
        <v>0</v>
      </c>
      <c r="AG114" s="299">
        <f t="shared" ca="1" si="1876"/>
        <v>0</v>
      </c>
      <c r="AH114" s="299">
        <f t="shared" ca="1" si="1876"/>
        <v>0</v>
      </c>
      <c r="AI114" s="299">
        <f t="shared" ca="1" si="1877"/>
        <v>0</v>
      </c>
      <c r="AJ114" s="299">
        <f t="shared" ca="1" si="1877"/>
        <v>0</v>
      </c>
      <c r="AK114" s="299">
        <f t="shared" ca="1" si="1877"/>
        <v>0</v>
      </c>
      <c r="AL114" s="299">
        <f t="shared" ca="1" si="1877"/>
        <v>0</v>
      </c>
      <c r="AM114" s="299">
        <f t="shared" ca="1" si="1877"/>
        <v>0</v>
      </c>
      <c r="AN114" s="299">
        <f t="shared" ca="1" si="1877"/>
        <v>0</v>
      </c>
      <c r="AO114" s="299">
        <f t="shared" ca="1" si="1877"/>
        <v>0</v>
      </c>
      <c r="AP114" s="299">
        <f t="shared" ca="1" si="1877"/>
        <v>0</v>
      </c>
      <c r="AQ114" s="299">
        <f t="shared" ca="1" si="1877"/>
        <v>0</v>
      </c>
      <c r="AR114" s="299">
        <f t="shared" ca="1" si="1877"/>
        <v>0</v>
      </c>
      <c r="AS114" s="299">
        <f t="shared" ca="1" si="1877"/>
        <v>0</v>
      </c>
      <c r="AT114" s="299">
        <f t="shared" ca="1" si="1877"/>
        <v>0</v>
      </c>
      <c r="AU114" s="299">
        <f t="shared" ca="1" si="1877"/>
        <v>0</v>
      </c>
      <c r="AV114" s="299">
        <f t="shared" ca="1" si="1877"/>
        <v>0</v>
      </c>
      <c r="AW114" s="299">
        <f t="shared" ca="1" si="1877"/>
        <v>0</v>
      </c>
      <c r="AX114" s="299">
        <f t="shared" ca="1" si="1877"/>
        <v>0</v>
      </c>
      <c r="AY114" s="299">
        <f t="shared" ca="1" si="1878"/>
        <v>0</v>
      </c>
      <c r="AZ114" s="299">
        <f t="shared" ca="1" si="1878"/>
        <v>0</v>
      </c>
      <c r="BA114" s="299">
        <f t="shared" ca="1" si="1878"/>
        <v>0</v>
      </c>
      <c r="BB114" s="299">
        <f t="shared" ca="1" si="1878"/>
        <v>0</v>
      </c>
      <c r="BC114" s="299">
        <f t="shared" ca="1" si="1878"/>
        <v>0</v>
      </c>
      <c r="BD114" s="299">
        <f t="shared" ca="1" si="1878"/>
        <v>0</v>
      </c>
      <c r="BE114" s="299">
        <f t="shared" ca="1" si="1878"/>
        <v>0</v>
      </c>
      <c r="BF114" s="299">
        <f t="shared" ca="1" si="1878"/>
        <v>0</v>
      </c>
      <c r="BG114" s="299">
        <f t="shared" ca="1" si="1878"/>
        <v>0</v>
      </c>
      <c r="BH114" s="299">
        <f t="shared" ca="1" si="1878"/>
        <v>0</v>
      </c>
      <c r="BI114" s="299">
        <f t="shared" ca="1" si="1878"/>
        <v>0</v>
      </c>
      <c r="BJ114" s="299">
        <f t="shared" ca="1" si="1878"/>
        <v>0</v>
      </c>
      <c r="BK114" s="299">
        <f t="shared" ca="1" si="1878"/>
        <v>0</v>
      </c>
      <c r="BL114" s="299">
        <f t="shared" ca="1" si="1878"/>
        <v>0</v>
      </c>
      <c r="BM114" s="299">
        <f t="shared" ca="1" si="1878"/>
        <v>0</v>
      </c>
      <c r="BN114" s="299">
        <f t="shared" ca="1" si="1878"/>
        <v>0</v>
      </c>
      <c r="BO114" s="299">
        <f t="shared" ca="1" si="1019"/>
        <v>0</v>
      </c>
      <c r="BP114" s="299">
        <f t="shared" ca="1" si="1019"/>
        <v>0</v>
      </c>
      <c r="BQ114" s="202"/>
    </row>
    <row r="115" spans="1:69">
      <c r="A115" s="281" t="str">
        <f t="shared" ref="A115" si="2050">IF(OR(AND(K114=0,NOT(ISBLANK(K114))),M114=0,N114=0,AND(P114=P115,NOT(ISBLANK(P114)),NOT(ISBLANK(P115)))),"ERROR","OK")</f>
        <v>OK</v>
      </c>
      <c r="B115" s="202"/>
      <c r="C115" s="284" t="str">
        <f t="shared" ref="C115" ca="1" si="2051">IF(SUMSQ($S116:$BP116)&gt;0,"INCLUDED","EXCLUDED")</f>
        <v>EXCLUDED</v>
      </c>
      <c r="D115" s="209"/>
      <c r="E115" s="209"/>
      <c r="F115" s="291"/>
      <c r="G115" s="291"/>
      <c r="H115" s="299" t="str">
        <f ca="1">IFERROR(OFFSET('Impacts Database'!$A$1,'Impact Inputs'!B114-1,MATCH("Government/Non-Government",'Impacts Database'!$2:$2,0)-1),"-")</f>
        <v>-</v>
      </c>
      <c r="I115" s="288"/>
      <c r="J115" s="300"/>
      <c r="K115" s="300"/>
      <c r="L115" s="301"/>
      <c r="M115" s="302"/>
      <c r="N115" s="303"/>
      <c r="O115" s="299" t="s">
        <v>129</v>
      </c>
      <c r="P115" s="6"/>
      <c r="Q115" s="299">
        <f t="shared" ref="Q115" ca="1" si="2052">IF(ISTEXT(F114),0,(F114*M114*N114*P115))</f>
        <v>0</v>
      </c>
      <c r="R115" s="310"/>
      <c r="S115" s="299">
        <f t="shared" ref="S115" ca="1" si="2053" xml:space="preserve"> MAX( MIN($L114, S$4) - MAX($J114, S$3), 0) *$Q115</f>
        <v>0</v>
      </c>
      <c r="T115" s="299">
        <f t="shared" ref="T115" ca="1" si="2054" xml:space="preserve"> MAX( MIN($L114, T$4) - MAX($J114, T$3), 0) *$Q115</f>
        <v>0</v>
      </c>
      <c r="U115" s="299">
        <f t="shared" ref="U115" ca="1" si="2055" xml:space="preserve"> MAX( MIN($L114, U$4) - MAX($J114, U$3), 0) *$Q115</f>
        <v>0</v>
      </c>
      <c r="V115" s="299">
        <f t="shared" ref="V115" ca="1" si="2056" xml:space="preserve"> MAX( MIN($L114, V$4) - MAX($J114, V$3), 0) *$Q115</f>
        <v>0</v>
      </c>
      <c r="W115" s="299">
        <f t="shared" ref="W115" ca="1" si="2057" xml:space="preserve"> MAX( MIN($L114, W$4) - MAX($J114, W$3), 0) *$Q115</f>
        <v>0</v>
      </c>
      <c r="X115" s="299">
        <f t="shared" ref="X115" ca="1" si="2058" xml:space="preserve"> MAX( MIN($L114, X$4) - MAX($J114, X$3), 0) *$Q115</f>
        <v>0</v>
      </c>
      <c r="Y115" s="299">
        <f t="shared" ref="Y115" ca="1" si="2059" xml:space="preserve"> MAX( MIN($L114, Y$4) - MAX($J114, Y$3), 0) *$Q115</f>
        <v>0</v>
      </c>
      <c r="Z115" s="299">
        <f t="shared" ref="Z115" ca="1" si="2060" xml:space="preserve"> MAX( MIN($L114, Z$4) - MAX($J114, Z$3), 0) *$Q115</f>
        <v>0</v>
      </c>
      <c r="AA115" s="299">
        <f t="shared" ref="AA115" ca="1" si="2061" xml:space="preserve"> MAX( MIN($L114, AA$4) - MAX($J114, AA$3), 0) *$Q115</f>
        <v>0</v>
      </c>
      <c r="AB115" s="299">
        <f t="shared" ref="AB115" ca="1" si="2062" xml:space="preserve"> MAX( MIN($L114, AB$4) - MAX($J114, AB$3), 0) *$Q115</f>
        <v>0</v>
      </c>
      <c r="AC115" s="299">
        <f t="shared" ref="AC115" ca="1" si="2063" xml:space="preserve"> MAX( MIN($L114, AC$4) - MAX($J114, AC$3), 0) *$Q115</f>
        <v>0</v>
      </c>
      <c r="AD115" s="299">
        <f t="shared" ref="AD115" ca="1" si="2064" xml:space="preserve"> MAX( MIN($L114, AD$4) - MAX($J114, AD$3), 0) *$Q115</f>
        <v>0</v>
      </c>
      <c r="AE115" s="299">
        <f t="shared" ref="AE115" ca="1" si="2065" xml:space="preserve"> MAX( MIN($L114, AE$4) - MAX($J114, AE$3), 0) *$Q115</f>
        <v>0</v>
      </c>
      <c r="AF115" s="299">
        <f t="shared" ref="AF115" ca="1" si="2066" xml:space="preserve"> MAX( MIN($L114, AF$4) - MAX($J114, AF$3), 0) *$Q115</f>
        <v>0</v>
      </c>
      <c r="AG115" s="299">
        <f t="shared" ref="AG115" ca="1" si="2067" xml:space="preserve"> MAX( MIN($L114, AG$4) - MAX($J114, AG$3), 0) *$Q115</f>
        <v>0</v>
      </c>
      <c r="AH115" s="299">
        <f t="shared" ref="AH115" ca="1" si="2068" xml:space="preserve"> MAX( MIN($L114, AH$4) - MAX($J114, AH$3), 0) *$Q115</f>
        <v>0</v>
      </c>
      <c r="AI115" s="299">
        <f t="shared" ref="AI115" ca="1" si="2069" xml:space="preserve"> MAX( MIN($L114, AI$4) - MAX($J114, AI$3), 0) *$Q115</f>
        <v>0</v>
      </c>
      <c r="AJ115" s="299">
        <f t="shared" ref="AJ115" ca="1" si="2070" xml:space="preserve"> MAX( MIN($L114, AJ$4) - MAX($J114, AJ$3), 0) *$Q115</f>
        <v>0</v>
      </c>
      <c r="AK115" s="299">
        <f t="shared" ref="AK115" ca="1" si="2071" xml:space="preserve"> MAX( MIN($L114, AK$4) - MAX($J114, AK$3), 0) *$Q115</f>
        <v>0</v>
      </c>
      <c r="AL115" s="299">
        <f t="shared" ref="AL115" ca="1" si="2072" xml:space="preserve"> MAX( MIN($L114, AL$4) - MAX($J114, AL$3), 0) *$Q115</f>
        <v>0</v>
      </c>
      <c r="AM115" s="299">
        <f t="shared" ref="AM115" ca="1" si="2073" xml:space="preserve"> MAX( MIN($L114, AM$4) - MAX($J114, AM$3), 0) *$Q115</f>
        <v>0</v>
      </c>
      <c r="AN115" s="299">
        <f t="shared" ref="AN115" ca="1" si="2074" xml:space="preserve"> MAX( MIN($L114, AN$4) - MAX($J114, AN$3), 0) *$Q115</f>
        <v>0</v>
      </c>
      <c r="AO115" s="299">
        <f t="shared" ref="AO115" ca="1" si="2075" xml:space="preserve"> MAX( MIN($L114, AO$4) - MAX($J114, AO$3), 0) *$Q115</f>
        <v>0</v>
      </c>
      <c r="AP115" s="299">
        <f t="shared" ref="AP115" ca="1" si="2076" xml:space="preserve"> MAX( MIN($L114, AP$4) - MAX($J114, AP$3), 0) *$Q115</f>
        <v>0</v>
      </c>
      <c r="AQ115" s="299">
        <f t="shared" ref="AQ115" ca="1" si="2077" xml:space="preserve"> MAX( MIN($L114, AQ$4) - MAX($J114, AQ$3), 0) *$Q115</f>
        <v>0</v>
      </c>
      <c r="AR115" s="299">
        <f t="shared" ref="AR115" ca="1" si="2078" xml:space="preserve"> MAX( MIN($L114, AR$4) - MAX($J114, AR$3), 0) *$Q115</f>
        <v>0</v>
      </c>
      <c r="AS115" s="299">
        <f t="shared" ref="AS115" ca="1" si="2079" xml:space="preserve"> MAX( MIN($L114, AS$4) - MAX($J114, AS$3), 0) *$Q115</f>
        <v>0</v>
      </c>
      <c r="AT115" s="299">
        <f t="shared" ref="AT115" ca="1" si="2080" xml:space="preserve"> MAX( MIN($L114, AT$4) - MAX($J114, AT$3), 0) *$Q115</f>
        <v>0</v>
      </c>
      <c r="AU115" s="299">
        <f t="shared" ref="AU115" ca="1" si="2081" xml:space="preserve"> MAX( MIN($L114, AU$4) - MAX($J114, AU$3), 0) *$Q115</f>
        <v>0</v>
      </c>
      <c r="AV115" s="299">
        <f t="shared" ref="AV115" ca="1" si="2082" xml:space="preserve"> MAX( MIN($L114, AV$4) - MAX($J114, AV$3), 0) *$Q115</f>
        <v>0</v>
      </c>
      <c r="AW115" s="299">
        <f t="shared" ref="AW115" ca="1" si="2083" xml:space="preserve"> MAX( MIN($L114, AW$4) - MAX($J114, AW$3), 0) *$Q115</f>
        <v>0</v>
      </c>
      <c r="AX115" s="299">
        <f t="shared" ref="AX115" ca="1" si="2084" xml:space="preserve"> MAX( MIN($L114, AX$4) - MAX($J114, AX$3), 0) *$Q115</f>
        <v>0</v>
      </c>
      <c r="AY115" s="299">
        <f t="shared" ref="AY115" ca="1" si="2085" xml:space="preserve"> MAX( MIN($L114, AY$4) - MAX($J114, AY$3), 0) *$Q115</f>
        <v>0</v>
      </c>
      <c r="AZ115" s="299">
        <f t="shared" ref="AZ115" ca="1" si="2086" xml:space="preserve"> MAX( MIN($L114, AZ$4) - MAX($J114, AZ$3), 0) *$Q115</f>
        <v>0</v>
      </c>
      <c r="BA115" s="299">
        <f t="shared" ref="BA115" ca="1" si="2087" xml:space="preserve"> MAX( MIN($L114, BA$4) - MAX($J114, BA$3), 0) *$Q115</f>
        <v>0</v>
      </c>
      <c r="BB115" s="299">
        <f t="shared" ref="BB115" ca="1" si="2088" xml:space="preserve"> MAX( MIN($L114, BB$4) - MAX($J114, BB$3), 0) *$Q115</f>
        <v>0</v>
      </c>
      <c r="BC115" s="299">
        <f t="shared" ref="BC115" ca="1" si="2089" xml:space="preserve"> MAX( MIN($L114, BC$4) - MAX($J114, BC$3), 0) *$Q115</f>
        <v>0</v>
      </c>
      <c r="BD115" s="299">
        <f t="shared" ref="BD115" ca="1" si="2090" xml:space="preserve"> MAX( MIN($L114, BD$4) - MAX($J114, BD$3), 0) *$Q115</f>
        <v>0</v>
      </c>
      <c r="BE115" s="299">
        <f t="shared" ref="BE115" ca="1" si="2091" xml:space="preserve"> MAX( MIN($L114, BE$4) - MAX($J114, BE$3), 0) *$Q115</f>
        <v>0</v>
      </c>
      <c r="BF115" s="299">
        <f t="shared" ref="BF115" ca="1" si="2092" xml:space="preserve"> MAX( MIN($L114, BF$4) - MAX($J114, BF$3), 0) *$Q115</f>
        <v>0</v>
      </c>
      <c r="BG115" s="299">
        <f t="shared" ref="BG115" ca="1" si="2093" xml:space="preserve"> MAX( MIN($L114, BG$4) - MAX($J114, BG$3), 0) *$Q115</f>
        <v>0</v>
      </c>
      <c r="BH115" s="299">
        <f t="shared" ref="BH115" ca="1" si="2094" xml:space="preserve"> MAX( MIN($L114, BH$4) - MAX($J114, BH$3), 0) *$Q115</f>
        <v>0</v>
      </c>
      <c r="BI115" s="299">
        <f t="shared" ref="BI115" ca="1" si="2095" xml:space="preserve"> MAX( MIN($L114, BI$4) - MAX($J114, BI$3), 0) *$Q115</f>
        <v>0</v>
      </c>
      <c r="BJ115" s="299">
        <f t="shared" ref="BJ115" ca="1" si="2096" xml:space="preserve"> MAX( MIN($L114, BJ$4) - MAX($J114, BJ$3), 0) *$Q115</f>
        <v>0</v>
      </c>
      <c r="BK115" s="299">
        <f t="shared" ref="BK115" ca="1" si="2097" xml:space="preserve"> MAX( MIN($L114, BK$4) - MAX($J114, BK$3), 0) *$Q115</f>
        <v>0</v>
      </c>
      <c r="BL115" s="299">
        <f t="shared" ref="BL115" ca="1" si="2098" xml:space="preserve"> MAX( MIN($L114, BL$4) - MAX($J114, BL$3), 0) *$Q115</f>
        <v>0</v>
      </c>
      <c r="BM115" s="299">
        <f t="shared" ref="BM115" ca="1" si="2099" xml:space="preserve"> MAX( MIN($L114, BM$4) - MAX($J114, BM$3), 0) *$Q115</f>
        <v>0</v>
      </c>
      <c r="BN115" s="299">
        <f t="shared" ref="BN115" ca="1" si="2100" xml:space="preserve"> MAX( MIN($L114, BN$4) - MAX($J114, BN$3), 0) *$Q115</f>
        <v>0</v>
      </c>
      <c r="BO115" s="299">
        <f t="shared" ref="BO115" ca="1" si="2101" xml:space="preserve"> MAX( MIN($L114, BO$4) - MAX($J114, BO$3), 0) *$Q115</f>
        <v>0</v>
      </c>
      <c r="BP115" s="299">
        <f t="shared" ref="BP115" ca="1" si="2102" xml:space="preserve"> MAX( MIN($L114, BP$4) - MAX($J114, BP$3), 0) *$Q115</f>
        <v>0</v>
      </c>
      <c r="BQ115" s="202"/>
    </row>
    <row r="116" spans="1:69">
      <c r="B116" s="202"/>
      <c r="C116" s="283"/>
      <c r="D116" s="209"/>
      <c r="E116" s="209"/>
      <c r="F116" s="291"/>
      <c r="G116" s="291"/>
      <c r="H116" s="299" t="str">
        <f ca="1">IFERROR(OFFSET('Impacts Database'!$A$1,'Impact Inputs'!B114-1,MATCH("Government/Non-Government",'Impacts Database'!$2:$2,0)-1),"-")</f>
        <v>-</v>
      </c>
      <c r="I116" s="288"/>
      <c r="J116" s="304"/>
      <c r="K116" s="304"/>
      <c r="L116" s="301"/>
      <c r="M116" s="302"/>
      <c r="N116" s="305"/>
      <c r="O116" s="299" t="s">
        <v>130</v>
      </c>
      <c r="P116" s="299">
        <f t="shared" si="1358"/>
        <v>0</v>
      </c>
      <c r="Q116" s="299">
        <f t="shared" ref="Q116" ca="1" si="2103">IF(ISTEXT(F114),0,(F114*M114*N114*P116))</f>
        <v>0</v>
      </c>
      <c r="R116" s="310"/>
      <c r="S116" s="299">
        <f t="shared" ref="S116:BP116" ca="1" si="2104">S115-S114</f>
        <v>0</v>
      </c>
      <c r="T116" s="299">
        <f t="shared" ca="1" si="2104"/>
        <v>0</v>
      </c>
      <c r="U116" s="299">
        <f t="shared" ca="1" si="2104"/>
        <v>0</v>
      </c>
      <c r="V116" s="299">
        <f t="shared" ca="1" si="2104"/>
        <v>0</v>
      </c>
      <c r="W116" s="299">
        <f t="shared" ca="1" si="2104"/>
        <v>0</v>
      </c>
      <c r="X116" s="299">
        <f t="shared" ca="1" si="2104"/>
        <v>0</v>
      </c>
      <c r="Y116" s="299">
        <f t="shared" ca="1" si="2104"/>
        <v>0</v>
      </c>
      <c r="Z116" s="299">
        <f t="shared" ca="1" si="2104"/>
        <v>0</v>
      </c>
      <c r="AA116" s="299">
        <f t="shared" ca="1" si="2104"/>
        <v>0</v>
      </c>
      <c r="AB116" s="299">
        <f t="shared" ca="1" si="2104"/>
        <v>0</v>
      </c>
      <c r="AC116" s="299">
        <f t="shared" ca="1" si="2104"/>
        <v>0</v>
      </c>
      <c r="AD116" s="299">
        <f t="shared" ca="1" si="2104"/>
        <v>0</v>
      </c>
      <c r="AE116" s="299">
        <f t="shared" ca="1" si="2104"/>
        <v>0</v>
      </c>
      <c r="AF116" s="299">
        <f t="shared" ca="1" si="2104"/>
        <v>0</v>
      </c>
      <c r="AG116" s="299">
        <f t="shared" ca="1" si="2104"/>
        <v>0</v>
      </c>
      <c r="AH116" s="299">
        <f t="shared" ca="1" si="2104"/>
        <v>0</v>
      </c>
      <c r="AI116" s="299">
        <f t="shared" ca="1" si="2104"/>
        <v>0</v>
      </c>
      <c r="AJ116" s="299">
        <f t="shared" ca="1" si="2104"/>
        <v>0</v>
      </c>
      <c r="AK116" s="299">
        <f t="shared" ca="1" si="2104"/>
        <v>0</v>
      </c>
      <c r="AL116" s="299">
        <f t="shared" ca="1" si="2104"/>
        <v>0</v>
      </c>
      <c r="AM116" s="299">
        <f t="shared" ca="1" si="2104"/>
        <v>0</v>
      </c>
      <c r="AN116" s="299">
        <f t="shared" ca="1" si="2104"/>
        <v>0</v>
      </c>
      <c r="AO116" s="299">
        <f t="shared" ca="1" si="2104"/>
        <v>0</v>
      </c>
      <c r="AP116" s="299">
        <f t="shared" ca="1" si="2104"/>
        <v>0</v>
      </c>
      <c r="AQ116" s="299">
        <f t="shared" ca="1" si="2104"/>
        <v>0</v>
      </c>
      <c r="AR116" s="299">
        <f t="shared" ca="1" si="2104"/>
        <v>0</v>
      </c>
      <c r="AS116" s="299">
        <f t="shared" ca="1" si="2104"/>
        <v>0</v>
      </c>
      <c r="AT116" s="299">
        <f t="shared" ca="1" si="2104"/>
        <v>0</v>
      </c>
      <c r="AU116" s="299">
        <f t="shared" ca="1" si="2104"/>
        <v>0</v>
      </c>
      <c r="AV116" s="299">
        <f t="shared" ca="1" si="2104"/>
        <v>0</v>
      </c>
      <c r="AW116" s="299">
        <f t="shared" ca="1" si="2104"/>
        <v>0</v>
      </c>
      <c r="AX116" s="299">
        <f t="shared" ca="1" si="2104"/>
        <v>0</v>
      </c>
      <c r="AY116" s="299">
        <f t="shared" ca="1" si="2104"/>
        <v>0</v>
      </c>
      <c r="AZ116" s="299">
        <f t="shared" ca="1" si="2104"/>
        <v>0</v>
      </c>
      <c r="BA116" s="299">
        <f t="shared" ca="1" si="2104"/>
        <v>0</v>
      </c>
      <c r="BB116" s="299">
        <f t="shared" ca="1" si="2104"/>
        <v>0</v>
      </c>
      <c r="BC116" s="299">
        <f t="shared" ca="1" si="2104"/>
        <v>0</v>
      </c>
      <c r="BD116" s="299">
        <f t="shared" ca="1" si="2104"/>
        <v>0</v>
      </c>
      <c r="BE116" s="299">
        <f t="shared" ca="1" si="2104"/>
        <v>0</v>
      </c>
      <c r="BF116" s="299">
        <f t="shared" ca="1" si="2104"/>
        <v>0</v>
      </c>
      <c r="BG116" s="299">
        <f t="shared" ca="1" si="2104"/>
        <v>0</v>
      </c>
      <c r="BH116" s="299">
        <f t="shared" ca="1" si="2104"/>
        <v>0</v>
      </c>
      <c r="BI116" s="299">
        <f t="shared" ca="1" si="2104"/>
        <v>0</v>
      </c>
      <c r="BJ116" s="299">
        <f t="shared" ca="1" si="2104"/>
        <v>0</v>
      </c>
      <c r="BK116" s="299">
        <f t="shared" ca="1" si="2104"/>
        <v>0</v>
      </c>
      <c r="BL116" s="299">
        <f t="shared" ca="1" si="2104"/>
        <v>0</v>
      </c>
      <c r="BM116" s="299">
        <f t="shared" ca="1" si="2104"/>
        <v>0</v>
      </c>
      <c r="BN116" s="299">
        <f t="shared" ca="1" si="2104"/>
        <v>0</v>
      </c>
      <c r="BO116" s="299">
        <f t="shared" ca="1" si="2104"/>
        <v>0</v>
      </c>
      <c r="BP116" s="299">
        <f t="shared" ca="1" si="2104"/>
        <v>0</v>
      </c>
      <c r="BQ116" s="202"/>
    </row>
    <row r="117" spans="1:69" ht="15">
      <c r="A117" s="280" t="s">
        <v>432</v>
      </c>
      <c r="B117" s="236"/>
      <c r="C117" s="298" t="str">
        <f ca="1">IFERROR(OFFSET('Impacts Database'!$A$1,'Impact Inputs'!B117-1,MATCH("Description",'Impacts Database'!$2:$2,0)-1),"-")</f>
        <v>-</v>
      </c>
      <c r="D117" s="299" t="str">
        <f ca="1">IFERROR(OFFSET('Impacts Database'!$A$1,'Impact Inputs'!B117-1,MATCH("Outcome Area",'Impacts Database'!$2:$2,0)-1),"-")</f>
        <v>-</v>
      </c>
      <c r="E117" s="299" t="str">
        <f ca="1">IFERROR(OFFSET('Impacts Database'!$A$1,'Impact Inputs'!B117-1,MATCH("Sector",'Impacts Database'!$2:$2,0)-1),"-")</f>
        <v>-</v>
      </c>
      <c r="F117" s="299" t="str">
        <f ca="1">IFERROR(OFFSET('Impacts Database'!$A$1,'Impact Inputs'!B117-1,MATCH("Value adjusted to "&amp;'Primary Inputs'!$C$16,'Impacts Database'!$2:$2,0)-1),"-")</f>
        <v>-</v>
      </c>
      <c r="G117" s="299" t="str">
        <f ca="1">IFERROR(OFFSET('Impacts Database'!$A$1,'Impact Inputs'!B117-1,MATCH("Unit",'Impacts Database'!$2:$2,0)-1),"-")</f>
        <v>-</v>
      </c>
      <c r="H117" s="299" t="str">
        <f ca="1">IFERROR(OFFSET('Impacts Database'!$A$1,'Impact Inputs'!B117-1,MATCH("Government/Non-Government",'Impacts Database'!$2:$2,0)-1),"-")</f>
        <v>-</v>
      </c>
      <c r="I117" s="237" t="s">
        <v>730</v>
      </c>
      <c r="J117" s="215"/>
      <c r="K117" s="101"/>
      <c r="L117" s="311">
        <f t="shared" ref="L117" si="2105" xml:space="preserve"> J117 + K117</f>
        <v>0</v>
      </c>
      <c r="M117" s="238">
        <v>1</v>
      </c>
      <c r="N117" s="238">
        <v>1</v>
      </c>
      <c r="O117" s="299" t="s">
        <v>128</v>
      </c>
      <c r="P117" s="6"/>
      <c r="Q117" s="299">
        <f t="shared" ref="Q117" ca="1" si="2106">IF(ISTEXT(F117),0,(F117*M117*N117*P117))</f>
        <v>0</v>
      </c>
      <c r="R117" s="310"/>
      <c r="S117" s="299">
        <f t="shared" ca="1" si="1876"/>
        <v>0</v>
      </c>
      <c r="T117" s="299">
        <f t="shared" ca="1" si="1876"/>
        <v>0</v>
      </c>
      <c r="U117" s="299">
        <f t="shared" ca="1" si="1876"/>
        <v>0</v>
      </c>
      <c r="V117" s="299">
        <f t="shared" ca="1" si="1876"/>
        <v>0</v>
      </c>
      <c r="W117" s="299">
        <f t="shared" ca="1" si="1876"/>
        <v>0</v>
      </c>
      <c r="X117" s="299">
        <f t="shared" ca="1" si="1876"/>
        <v>0</v>
      </c>
      <c r="Y117" s="299">
        <f t="shared" ca="1" si="1876"/>
        <v>0</v>
      </c>
      <c r="Z117" s="299">
        <f t="shared" ca="1" si="1876"/>
        <v>0</v>
      </c>
      <c r="AA117" s="299">
        <f t="shared" ca="1" si="1876"/>
        <v>0</v>
      </c>
      <c r="AB117" s="299">
        <f t="shared" ca="1" si="1876"/>
        <v>0</v>
      </c>
      <c r="AC117" s="299">
        <f t="shared" ca="1" si="1876"/>
        <v>0</v>
      </c>
      <c r="AD117" s="299">
        <f t="shared" ca="1" si="1876"/>
        <v>0</v>
      </c>
      <c r="AE117" s="299">
        <f t="shared" ca="1" si="1876"/>
        <v>0</v>
      </c>
      <c r="AF117" s="299">
        <f t="shared" ca="1" si="1876"/>
        <v>0</v>
      </c>
      <c r="AG117" s="299">
        <f t="shared" ca="1" si="1876"/>
        <v>0</v>
      </c>
      <c r="AH117" s="299">
        <f t="shared" ca="1" si="1876"/>
        <v>0</v>
      </c>
      <c r="AI117" s="299">
        <f t="shared" ca="1" si="1877"/>
        <v>0</v>
      </c>
      <c r="AJ117" s="299">
        <f t="shared" ca="1" si="1877"/>
        <v>0</v>
      </c>
      <c r="AK117" s="299">
        <f t="shared" ca="1" si="1877"/>
        <v>0</v>
      </c>
      <c r="AL117" s="299">
        <f t="shared" ca="1" si="1877"/>
        <v>0</v>
      </c>
      <c r="AM117" s="299">
        <f t="shared" ca="1" si="1877"/>
        <v>0</v>
      </c>
      <c r="AN117" s="299">
        <f t="shared" ca="1" si="1877"/>
        <v>0</v>
      </c>
      <c r="AO117" s="299">
        <f t="shared" ca="1" si="1877"/>
        <v>0</v>
      </c>
      <c r="AP117" s="299">
        <f t="shared" ca="1" si="1877"/>
        <v>0</v>
      </c>
      <c r="AQ117" s="299">
        <f t="shared" ca="1" si="1877"/>
        <v>0</v>
      </c>
      <c r="AR117" s="299">
        <f t="shared" ca="1" si="1877"/>
        <v>0</v>
      </c>
      <c r="AS117" s="299">
        <f t="shared" ca="1" si="1877"/>
        <v>0</v>
      </c>
      <c r="AT117" s="299">
        <f t="shared" ca="1" si="1877"/>
        <v>0</v>
      </c>
      <c r="AU117" s="299">
        <f t="shared" ca="1" si="1877"/>
        <v>0</v>
      </c>
      <c r="AV117" s="299">
        <f t="shared" ca="1" si="1877"/>
        <v>0</v>
      </c>
      <c r="AW117" s="299">
        <f t="shared" ca="1" si="1877"/>
        <v>0</v>
      </c>
      <c r="AX117" s="299">
        <f t="shared" ca="1" si="1877"/>
        <v>0</v>
      </c>
      <c r="AY117" s="299">
        <f t="shared" ca="1" si="1878"/>
        <v>0</v>
      </c>
      <c r="AZ117" s="299">
        <f t="shared" ca="1" si="1878"/>
        <v>0</v>
      </c>
      <c r="BA117" s="299">
        <f t="shared" ca="1" si="1878"/>
        <v>0</v>
      </c>
      <c r="BB117" s="299">
        <f t="shared" ca="1" si="1878"/>
        <v>0</v>
      </c>
      <c r="BC117" s="299">
        <f t="shared" ca="1" si="1878"/>
        <v>0</v>
      </c>
      <c r="BD117" s="299">
        <f t="shared" ca="1" si="1878"/>
        <v>0</v>
      </c>
      <c r="BE117" s="299">
        <f t="shared" ca="1" si="1878"/>
        <v>0</v>
      </c>
      <c r="BF117" s="299">
        <f t="shared" ca="1" si="1878"/>
        <v>0</v>
      </c>
      <c r="BG117" s="299">
        <f t="shared" ca="1" si="1878"/>
        <v>0</v>
      </c>
      <c r="BH117" s="299">
        <f t="shared" ca="1" si="1878"/>
        <v>0</v>
      </c>
      <c r="BI117" s="299">
        <f t="shared" ca="1" si="1878"/>
        <v>0</v>
      </c>
      <c r="BJ117" s="299">
        <f t="shared" ca="1" si="1878"/>
        <v>0</v>
      </c>
      <c r="BK117" s="299">
        <f t="shared" ca="1" si="1878"/>
        <v>0</v>
      </c>
      <c r="BL117" s="299">
        <f t="shared" ca="1" si="1878"/>
        <v>0</v>
      </c>
      <c r="BM117" s="299">
        <f t="shared" ca="1" si="1878"/>
        <v>0</v>
      </c>
      <c r="BN117" s="299">
        <f t="shared" ca="1" si="1878"/>
        <v>0</v>
      </c>
      <c r="BO117" s="299">
        <f t="shared" ca="1" si="1019"/>
        <v>0</v>
      </c>
      <c r="BP117" s="299">
        <f t="shared" ca="1" si="1019"/>
        <v>0</v>
      </c>
      <c r="BQ117" s="202"/>
    </row>
    <row r="118" spans="1:69">
      <c r="A118" s="281" t="str">
        <f t="shared" ref="A118" si="2107">IF(OR(AND(K117=0,NOT(ISBLANK(K117))),M117=0,N117=0,AND(P117=P118,NOT(ISBLANK(P117)),NOT(ISBLANK(P118)))),"ERROR","OK")</f>
        <v>OK</v>
      </c>
      <c r="B118" s="202"/>
      <c r="C118" s="284" t="str">
        <f t="shared" ref="C118" ca="1" si="2108">IF(SUMSQ($S119:$BP119)&gt;0,"INCLUDED","EXCLUDED")</f>
        <v>EXCLUDED</v>
      </c>
      <c r="D118" s="209"/>
      <c r="E118" s="209"/>
      <c r="F118" s="291"/>
      <c r="G118" s="291"/>
      <c r="H118" s="299" t="str">
        <f ca="1">IFERROR(OFFSET('Impacts Database'!$A$1,'Impact Inputs'!B117-1,MATCH("Government/Non-Government",'Impacts Database'!$2:$2,0)-1),"-")</f>
        <v>-</v>
      </c>
      <c r="I118" s="288"/>
      <c r="J118" s="300"/>
      <c r="K118" s="300"/>
      <c r="L118" s="301"/>
      <c r="M118" s="302"/>
      <c r="N118" s="303"/>
      <c r="O118" s="299" t="s">
        <v>129</v>
      </c>
      <c r="P118" s="6"/>
      <c r="Q118" s="299">
        <f t="shared" ref="Q118" ca="1" si="2109">IF(ISTEXT(F117),0,(F117*M117*N117*P118))</f>
        <v>0</v>
      </c>
      <c r="R118" s="310"/>
      <c r="S118" s="299">
        <f t="shared" ref="S118" ca="1" si="2110" xml:space="preserve"> MAX( MIN($L117, S$4) - MAX($J117, S$3), 0) *$Q118</f>
        <v>0</v>
      </c>
      <c r="T118" s="299">
        <f t="shared" ref="T118" ca="1" si="2111" xml:space="preserve"> MAX( MIN($L117, T$4) - MAX($J117, T$3), 0) *$Q118</f>
        <v>0</v>
      </c>
      <c r="U118" s="299">
        <f t="shared" ref="U118" ca="1" si="2112" xml:space="preserve"> MAX( MIN($L117, U$4) - MAX($J117, U$3), 0) *$Q118</f>
        <v>0</v>
      </c>
      <c r="V118" s="299">
        <f t="shared" ref="V118" ca="1" si="2113" xml:space="preserve"> MAX( MIN($L117, V$4) - MAX($J117, V$3), 0) *$Q118</f>
        <v>0</v>
      </c>
      <c r="W118" s="299">
        <f t="shared" ref="W118" ca="1" si="2114" xml:space="preserve"> MAX( MIN($L117, W$4) - MAX($J117, W$3), 0) *$Q118</f>
        <v>0</v>
      </c>
      <c r="X118" s="299">
        <f t="shared" ref="X118" ca="1" si="2115" xml:space="preserve"> MAX( MIN($L117, X$4) - MAX($J117, X$3), 0) *$Q118</f>
        <v>0</v>
      </c>
      <c r="Y118" s="299">
        <f t="shared" ref="Y118" ca="1" si="2116" xml:space="preserve"> MAX( MIN($L117, Y$4) - MAX($J117, Y$3), 0) *$Q118</f>
        <v>0</v>
      </c>
      <c r="Z118" s="299">
        <f t="shared" ref="Z118" ca="1" si="2117" xml:space="preserve"> MAX( MIN($L117, Z$4) - MAX($J117, Z$3), 0) *$Q118</f>
        <v>0</v>
      </c>
      <c r="AA118" s="299">
        <f t="shared" ref="AA118" ca="1" si="2118" xml:space="preserve"> MAX( MIN($L117, AA$4) - MAX($J117, AA$3), 0) *$Q118</f>
        <v>0</v>
      </c>
      <c r="AB118" s="299">
        <f t="shared" ref="AB118" ca="1" si="2119" xml:space="preserve"> MAX( MIN($L117, AB$4) - MAX($J117, AB$3), 0) *$Q118</f>
        <v>0</v>
      </c>
      <c r="AC118" s="299">
        <f t="shared" ref="AC118" ca="1" si="2120" xml:space="preserve"> MAX( MIN($L117, AC$4) - MAX($J117, AC$3), 0) *$Q118</f>
        <v>0</v>
      </c>
      <c r="AD118" s="299">
        <f t="shared" ref="AD118" ca="1" si="2121" xml:space="preserve"> MAX( MIN($L117, AD$4) - MAX($J117, AD$3), 0) *$Q118</f>
        <v>0</v>
      </c>
      <c r="AE118" s="299">
        <f t="shared" ref="AE118" ca="1" si="2122" xml:space="preserve"> MAX( MIN($L117, AE$4) - MAX($J117, AE$3), 0) *$Q118</f>
        <v>0</v>
      </c>
      <c r="AF118" s="299">
        <f t="shared" ref="AF118" ca="1" si="2123" xml:space="preserve"> MAX( MIN($L117, AF$4) - MAX($J117, AF$3), 0) *$Q118</f>
        <v>0</v>
      </c>
      <c r="AG118" s="299">
        <f t="shared" ref="AG118" ca="1" si="2124" xml:space="preserve"> MAX( MIN($L117, AG$4) - MAX($J117, AG$3), 0) *$Q118</f>
        <v>0</v>
      </c>
      <c r="AH118" s="299">
        <f t="shared" ref="AH118" ca="1" si="2125" xml:space="preserve"> MAX( MIN($L117, AH$4) - MAX($J117, AH$3), 0) *$Q118</f>
        <v>0</v>
      </c>
      <c r="AI118" s="299">
        <f t="shared" ref="AI118" ca="1" si="2126" xml:space="preserve"> MAX( MIN($L117, AI$4) - MAX($J117, AI$3), 0) *$Q118</f>
        <v>0</v>
      </c>
      <c r="AJ118" s="299">
        <f t="shared" ref="AJ118" ca="1" si="2127" xml:space="preserve"> MAX( MIN($L117, AJ$4) - MAX($J117, AJ$3), 0) *$Q118</f>
        <v>0</v>
      </c>
      <c r="AK118" s="299">
        <f t="shared" ref="AK118" ca="1" si="2128" xml:space="preserve"> MAX( MIN($L117, AK$4) - MAX($J117, AK$3), 0) *$Q118</f>
        <v>0</v>
      </c>
      <c r="AL118" s="299">
        <f t="shared" ref="AL118" ca="1" si="2129" xml:space="preserve"> MAX( MIN($L117, AL$4) - MAX($J117, AL$3), 0) *$Q118</f>
        <v>0</v>
      </c>
      <c r="AM118" s="299">
        <f t="shared" ref="AM118" ca="1" si="2130" xml:space="preserve"> MAX( MIN($L117, AM$4) - MAX($J117, AM$3), 0) *$Q118</f>
        <v>0</v>
      </c>
      <c r="AN118" s="299">
        <f t="shared" ref="AN118" ca="1" si="2131" xml:space="preserve"> MAX( MIN($L117, AN$4) - MAX($J117, AN$3), 0) *$Q118</f>
        <v>0</v>
      </c>
      <c r="AO118" s="299">
        <f t="shared" ref="AO118" ca="1" si="2132" xml:space="preserve"> MAX( MIN($L117, AO$4) - MAX($J117, AO$3), 0) *$Q118</f>
        <v>0</v>
      </c>
      <c r="AP118" s="299">
        <f t="shared" ref="AP118" ca="1" si="2133" xml:space="preserve"> MAX( MIN($L117, AP$4) - MAX($J117, AP$3), 0) *$Q118</f>
        <v>0</v>
      </c>
      <c r="AQ118" s="299">
        <f t="shared" ref="AQ118" ca="1" si="2134" xml:space="preserve"> MAX( MIN($L117, AQ$4) - MAX($J117, AQ$3), 0) *$Q118</f>
        <v>0</v>
      </c>
      <c r="AR118" s="299">
        <f t="shared" ref="AR118" ca="1" si="2135" xml:space="preserve"> MAX( MIN($L117, AR$4) - MAX($J117, AR$3), 0) *$Q118</f>
        <v>0</v>
      </c>
      <c r="AS118" s="299">
        <f t="shared" ref="AS118" ca="1" si="2136" xml:space="preserve"> MAX( MIN($L117, AS$4) - MAX($J117, AS$3), 0) *$Q118</f>
        <v>0</v>
      </c>
      <c r="AT118" s="299">
        <f t="shared" ref="AT118" ca="1" si="2137" xml:space="preserve"> MAX( MIN($L117, AT$4) - MAX($J117, AT$3), 0) *$Q118</f>
        <v>0</v>
      </c>
      <c r="AU118" s="299">
        <f t="shared" ref="AU118" ca="1" si="2138" xml:space="preserve"> MAX( MIN($L117, AU$4) - MAX($J117, AU$3), 0) *$Q118</f>
        <v>0</v>
      </c>
      <c r="AV118" s="299">
        <f t="shared" ref="AV118" ca="1" si="2139" xml:space="preserve"> MAX( MIN($L117, AV$4) - MAX($J117, AV$3), 0) *$Q118</f>
        <v>0</v>
      </c>
      <c r="AW118" s="299">
        <f t="shared" ref="AW118" ca="1" si="2140" xml:space="preserve"> MAX( MIN($L117, AW$4) - MAX($J117, AW$3), 0) *$Q118</f>
        <v>0</v>
      </c>
      <c r="AX118" s="299">
        <f t="shared" ref="AX118" ca="1" si="2141" xml:space="preserve"> MAX( MIN($L117, AX$4) - MAX($J117, AX$3), 0) *$Q118</f>
        <v>0</v>
      </c>
      <c r="AY118" s="299">
        <f t="shared" ref="AY118" ca="1" si="2142" xml:space="preserve"> MAX( MIN($L117, AY$4) - MAX($J117, AY$3), 0) *$Q118</f>
        <v>0</v>
      </c>
      <c r="AZ118" s="299">
        <f t="shared" ref="AZ118" ca="1" si="2143" xml:space="preserve"> MAX( MIN($L117, AZ$4) - MAX($J117, AZ$3), 0) *$Q118</f>
        <v>0</v>
      </c>
      <c r="BA118" s="299">
        <f t="shared" ref="BA118" ca="1" si="2144" xml:space="preserve"> MAX( MIN($L117, BA$4) - MAX($J117, BA$3), 0) *$Q118</f>
        <v>0</v>
      </c>
      <c r="BB118" s="299">
        <f t="shared" ref="BB118" ca="1" si="2145" xml:space="preserve"> MAX( MIN($L117, BB$4) - MAX($J117, BB$3), 0) *$Q118</f>
        <v>0</v>
      </c>
      <c r="BC118" s="299">
        <f t="shared" ref="BC118" ca="1" si="2146" xml:space="preserve"> MAX( MIN($L117, BC$4) - MAX($J117, BC$3), 0) *$Q118</f>
        <v>0</v>
      </c>
      <c r="BD118" s="299">
        <f t="shared" ref="BD118" ca="1" si="2147" xml:space="preserve"> MAX( MIN($L117, BD$4) - MAX($J117, BD$3), 0) *$Q118</f>
        <v>0</v>
      </c>
      <c r="BE118" s="299">
        <f t="shared" ref="BE118" ca="1" si="2148" xml:space="preserve"> MAX( MIN($L117, BE$4) - MAX($J117, BE$3), 0) *$Q118</f>
        <v>0</v>
      </c>
      <c r="BF118" s="299">
        <f t="shared" ref="BF118" ca="1" si="2149" xml:space="preserve"> MAX( MIN($L117, BF$4) - MAX($J117, BF$3), 0) *$Q118</f>
        <v>0</v>
      </c>
      <c r="BG118" s="299">
        <f t="shared" ref="BG118" ca="1" si="2150" xml:space="preserve"> MAX( MIN($L117, BG$4) - MAX($J117, BG$3), 0) *$Q118</f>
        <v>0</v>
      </c>
      <c r="BH118" s="299">
        <f t="shared" ref="BH118" ca="1" si="2151" xml:space="preserve"> MAX( MIN($L117, BH$4) - MAX($J117, BH$3), 0) *$Q118</f>
        <v>0</v>
      </c>
      <c r="BI118" s="299">
        <f t="shared" ref="BI118" ca="1" si="2152" xml:space="preserve"> MAX( MIN($L117, BI$4) - MAX($J117, BI$3), 0) *$Q118</f>
        <v>0</v>
      </c>
      <c r="BJ118" s="299">
        <f t="shared" ref="BJ118" ca="1" si="2153" xml:space="preserve"> MAX( MIN($L117, BJ$4) - MAX($J117, BJ$3), 0) *$Q118</f>
        <v>0</v>
      </c>
      <c r="BK118" s="299">
        <f t="shared" ref="BK118" ca="1" si="2154" xml:space="preserve"> MAX( MIN($L117, BK$4) - MAX($J117, BK$3), 0) *$Q118</f>
        <v>0</v>
      </c>
      <c r="BL118" s="299">
        <f t="shared" ref="BL118" ca="1" si="2155" xml:space="preserve"> MAX( MIN($L117, BL$4) - MAX($J117, BL$3), 0) *$Q118</f>
        <v>0</v>
      </c>
      <c r="BM118" s="299">
        <f t="shared" ref="BM118" ca="1" si="2156" xml:space="preserve"> MAX( MIN($L117, BM$4) - MAX($J117, BM$3), 0) *$Q118</f>
        <v>0</v>
      </c>
      <c r="BN118" s="299">
        <f t="shared" ref="BN118" ca="1" si="2157" xml:space="preserve"> MAX( MIN($L117, BN$4) - MAX($J117, BN$3), 0) *$Q118</f>
        <v>0</v>
      </c>
      <c r="BO118" s="299">
        <f t="shared" ref="BO118" ca="1" si="2158" xml:space="preserve"> MAX( MIN($L117, BO$4) - MAX($J117, BO$3), 0) *$Q118</f>
        <v>0</v>
      </c>
      <c r="BP118" s="299">
        <f t="shared" ref="BP118" ca="1" si="2159" xml:space="preserve"> MAX( MIN($L117, BP$4) - MAX($J117, BP$3), 0) *$Q118</f>
        <v>0</v>
      </c>
      <c r="BQ118" s="202"/>
    </row>
    <row r="119" spans="1:69">
      <c r="B119" s="202"/>
      <c r="C119" s="283"/>
      <c r="D119" s="209"/>
      <c r="E119" s="209"/>
      <c r="F119" s="291"/>
      <c r="G119" s="291"/>
      <c r="H119" s="299" t="str">
        <f ca="1">IFERROR(OFFSET('Impacts Database'!$A$1,'Impact Inputs'!B117-1,MATCH("Government/Non-Government",'Impacts Database'!$2:$2,0)-1),"-")</f>
        <v>-</v>
      </c>
      <c r="I119" s="288"/>
      <c r="J119" s="304"/>
      <c r="K119" s="304"/>
      <c r="L119" s="301"/>
      <c r="M119" s="302"/>
      <c r="N119" s="305"/>
      <c r="O119" s="299" t="s">
        <v>130</v>
      </c>
      <c r="P119" s="299">
        <f t="shared" si="1358"/>
        <v>0</v>
      </c>
      <c r="Q119" s="299">
        <f t="shared" ref="Q119" ca="1" si="2160">IF(ISTEXT(F117),0,(F117*M117*N117*P119))</f>
        <v>0</v>
      </c>
      <c r="R119" s="310"/>
      <c r="S119" s="299">
        <f t="shared" ref="S119:BP119" ca="1" si="2161">S118-S117</f>
        <v>0</v>
      </c>
      <c r="T119" s="299">
        <f t="shared" ca="1" si="2161"/>
        <v>0</v>
      </c>
      <c r="U119" s="299">
        <f t="shared" ca="1" si="2161"/>
        <v>0</v>
      </c>
      <c r="V119" s="299">
        <f t="shared" ca="1" si="2161"/>
        <v>0</v>
      </c>
      <c r="W119" s="299">
        <f t="shared" ca="1" si="2161"/>
        <v>0</v>
      </c>
      <c r="X119" s="299">
        <f t="shared" ca="1" si="2161"/>
        <v>0</v>
      </c>
      <c r="Y119" s="299">
        <f t="shared" ca="1" si="2161"/>
        <v>0</v>
      </c>
      <c r="Z119" s="299">
        <f t="shared" ca="1" si="2161"/>
        <v>0</v>
      </c>
      <c r="AA119" s="299">
        <f t="shared" ca="1" si="2161"/>
        <v>0</v>
      </c>
      <c r="AB119" s="299">
        <f t="shared" ca="1" si="2161"/>
        <v>0</v>
      </c>
      <c r="AC119" s="299">
        <f t="shared" ca="1" si="2161"/>
        <v>0</v>
      </c>
      <c r="AD119" s="299">
        <f t="shared" ca="1" si="2161"/>
        <v>0</v>
      </c>
      <c r="AE119" s="299">
        <f t="shared" ca="1" si="2161"/>
        <v>0</v>
      </c>
      <c r="AF119" s="299">
        <f t="shared" ca="1" si="2161"/>
        <v>0</v>
      </c>
      <c r="AG119" s="299">
        <f t="shared" ca="1" si="2161"/>
        <v>0</v>
      </c>
      <c r="AH119" s="299">
        <f t="shared" ca="1" si="2161"/>
        <v>0</v>
      </c>
      <c r="AI119" s="299">
        <f t="shared" ca="1" si="2161"/>
        <v>0</v>
      </c>
      <c r="AJ119" s="299">
        <f t="shared" ca="1" si="2161"/>
        <v>0</v>
      </c>
      <c r="AK119" s="299">
        <f t="shared" ca="1" si="2161"/>
        <v>0</v>
      </c>
      <c r="AL119" s="299">
        <f t="shared" ca="1" si="2161"/>
        <v>0</v>
      </c>
      <c r="AM119" s="299">
        <f t="shared" ca="1" si="2161"/>
        <v>0</v>
      </c>
      <c r="AN119" s="299">
        <f t="shared" ca="1" si="2161"/>
        <v>0</v>
      </c>
      <c r="AO119" s="299">
        <f t="shared" ca="1" si="2161"/>
        <v>0</v>
      </c>
      <c r="AP119" s="299">
        <f t="shared" ca="1" si="2161"/>
        <v>0</v>
      </c>
      <c r="AQ119" s="299">
        <f t="shared" ca="1" si="2161"/>
        <v>0</v>
      </c>
      <c r="AR119" s="299">
        <f t="shared" ca="1" si="2161"/>
        <v>0</v>
      </c>
      <c r="AS119" s="299">
        <f t="shared" ca="1" si="2161"/>
        <v>0</v>
      </c>
      <c r="AT119" s="299">
        <f t="shared" ca="1" si="2161"/>
        <v>0</v>
      </c>
      <c r="AU119" s="299">
        <f t="shared" ca="1" si="2161"/>
        <v>0</v>
      </c>
      <c r="AV119" s="299">
        <f t="shared" ca="1" si="2161"/>
        <v>0</v>
      </c>
      <c r="AW119" s="299">
        <f t="shared" ca="1" si="2161"/>
        <v>0</v>
      </c>
      <c r="AX119" s="299">
        <f t="shared" ca="1" si="2161"/>
        <v>0</v>
      </c>
      <c r="AY119" s="299">
        <f t="shared" ca="1" si="2161"/>
        <v>0</v>
      </c>
      <c r="AZ119" s="299">
        <f t="shared" ca="1" si="2161"/>
        <v>0</v>
      </c>
      <c r="BA119" s="299">
        <f t="shared" ca="1" si="2161"/>
        <v>0</v>
      </c>
      <c r="BB119" s="299">
        <f t="shared" ca="1" si="2161"/>
        <v>0</v>
      </c>
      <c r="BC119" s="299">
        <f t="shared" ca="1" si="2161"/>
        <v>0</v>
      </c>
      <c r="BD119" s="299">
        <f t="shared" ca="1" si="2161"/>
        <v>0</v>
      </c>
      <c r="BE119" s="299">
        <f t="shared" ca="1" si="2161"/>
        <v>0</v>
      </c>
      <c r="BF119" s="299">
        <f t="shared" ca="1" si="2161"/>
        <v>0</v>
      </c>
      <c r="BG119" s="299">
        <f t="shared" ca="1" si="2161"/>
        <v>0</v>
      </c>
      <c r="BH119" s="299">
        <f t="shared" ca="1" si="2161"/>
        <v>0</v>
      </c>
      <c r="BI119" s="299">
        <f t="shared" ca="1" si="2161"/>
        <v>0</v>
      </c>
      <c r="BJ119" s="299">
        <f t="shared" ca="1" si="2161"/>
        <v>0</v>
      </c>
      <c r="BK119" s="299">
        <f t="shared" ca="1" si="2161"/>
        <v>0</v>
      </c>
      <c r="BL119" s="299">
        <f t="shared" ca="1" si="2161"/>
        <v>0</v>
      </c>
      <c r="BM119" s="299">
        <f t="shared" ca="1" si="2161"/>
        <v>0</v>
      </c>
      <c r="BN119" s="299">
        <f t="shared" ca="1" si="2161"/>
        <v>0</v>
      </c>
      <c r="BO119" s="299">
        <f t="shared" ca="1" si="2161"/>
        <v>0</v>
      </c>
      <c r="BP119" s="299">
        <f t="shared" ca="1" si="2161"/>
        <v>0</v>
      </c>
      <c r="BQ119" s="202"/>
    </row>
    <row r="120" spans="1:69" ht="15">
      <c r="A120" s="280" t="s">
        <v>433</v>
      </c>
      <c r="B120" s="236"/>
      <c r="C120" s="298" t="str">
        <f ca="1">IFERROR(OFFSET('Impacts Database'!$A$1,'Impact Inputs'!B120-1,MATCH("Description",'Impacts Database'!$2:$2,0)-1),"-")</f>
        <v>-</v>
      </c>
      <c r="D120" s="299" t="str">
        <f ca="1">IFERROR(OFFSET('Impacts Database'!$A$1,'Impact Inputs'!B120-1,MATCH("Outcome Area",'Impacts Database'!$2:$2,0)-1),"-")</f>
        <v>-</v>
      </c>
      <c r="E120" s="299" t="str">
        <f ca="1">IFERROR(OFFSET('Impacts Database'!$A$1,'Impact Inputs'!B120-1,MATCH("Sector",'Impacts Database'!$2:$2,0)-1),"-")</f>
        <v>-</v>
      </c>
      <c r="F120" s="299" t="str">
        <f ca="1">IFERROR(OFFSET('Impacts Database'!$A$1,'Impact Inputs'!B120-1,MATCH("Value adjusted to "&amp;'Primary Inputs'!$C$16,'Impacts Database'!$2:$2,0)-1),"-")</f>
        <v>-</v>
      </c>
      <c r="G120" s="299" t="str">
        <f ca="1">IFERROR(OFFSET('Impacts Database'!$A$1,'Impact Inputs'!B120-1,MATCH("Unit",'Impacts Database'!$2:$2,0)-1),"-")</f>
        <v>-</v>
      </c>
      <c r="H120" s="299" t="str">
        <f ca="1">IFERROR(OFFSET('Impacts Database'!$A$1,'Impact Inputs'!B120-1,MATCH("Government/Non-Government",'Impacts Database'!$2:$2,0)-1),"-")</f>
        <v>-</v>
      </c>
      <c r="I120" s="237" t="s">
        <v>730</v>
      </c>
      <c r="J120" s="215"/>
      <c r="K120" s="101"/>
      <c r="L120" s="311">
        <f t="shared" ref="L120" si="2162" xml:space="preserve"> J120 + K120</f>
        <v>0</v>
      </c>
      <c r="M120" s="238">
        <v>1</v>
      </c>
      <c r="N120" s="238">
        <v>1</v>
      </c>
      <c r="O120" s="299" t="s">
        <v>128</v>
      </c>
      <c r="P120" s="6"/>
      <c r="Q120" s="299">
        <f t="shared" ref="Q120" ca="1" si="2163">IF(ISTEXT(F120),0,(F120*M120*N120*P120))</f>
        <v>0</v>
      </c>
      <c r="R120" s="310"/>
      <c r="S120" s="299">
        <f t="shared" ca="1" si="1876"/>
        <v>0</v>
      </c>
      <c r="T120" s="299">
        <f t="shared" ca="1" si="1876"/>
        <v>0</v>
      </c>
      <c r="U120" s="299">
        <f t="shared" ca="1" si="1876"/>
        <v>0</v>
      </c>
      <c r="V120" s="299">
        <f t="shared" ca="1" si="1876"/>
        <v>0</v>
      </c>
      <c r="W120" s="299">
        <f t="shared" ca="1" si="1876"/>
        <v>0</v>
      </c>
      <c r="X120" s="299">
        <f t="shared" ca="1" si="1876"/>
        <v>0</v>
      </c>
      <c r="Y120" s="299">
        <f t="shared" ca="1" si="1876"/>
        <v>0</v>
      </c>
      <c r="Z120" s="299">
        <f t="shared" ca="1" si="1876"/>
        <v>0</v>
      </c>
      <c r="AA120" s="299">
        <f t="shared" ca="1" si="1876"/>
        <v>0</v>
      </c>
      <c r="AB120" s="299">
        <f t="shared" ca="1" si="1876"/>
        <v>0</v>
      </c>
      <c r="AC120" s="299">
        <f t="shared" ca="1" si="1876"/>
        <v>0</v>
      </c>
      <c r="AD120" s="299">
        <f t="shared" ca="1" si="1876"/>
        <v>0</v>
      </c>
      <c r="AE120" s="299">
        <f t="shared" ca="1" si="1876"/>
        <v>0</v>
      </c>
      <c r="AF120" s="299">
        <f t="shared" ca="1" si="1876"/>
        <v>0</v>
      </c>
      <c r="AG120" s="299">
        <f t="shared" ca="1" si="1876"/>
        <v>0</v>
      </c>
      <c r="AH120" s="299">
        <f t="shared" ca="1" si="1876"/>
        <v>0</v>
      </c>
      <c r="AI120" s="299">
        <f t="shared" ca="1" si="1877"/>
        <v>0</v>
      </c>
      <c r="AJ120" s="299">
        <f t="shared" ca="1" si="1877"/>
        <v>0</v>
      </c>
      <c r="AK120" s="299">
        <f t="shared" ca="1" si="1877"/>
        <v>0</v>
      </c>
      <c r="AL120" s="299">
        <f t="shared" ca="1" si="1877"/>
        <v>0</v>
      </c>
      <c r="AM120" s="299">
        <f t="shared" ca="1" si="1877"/>
        <v>0</v>
      </c>
      <c r="AN120" s="299">
        <f t="shared" ca="1" si="1877"/>
        <v>0</v>
      </c>
      <c r="AO120" s="299">
        <f t="shared" ca="1" si="1877"/>
        <v>0</v>
      </c>
      <c r="AP120" s="299">
        <f t="shared" ca="1" si="1877"/>
        <v>0</v>
      </c>
      <c r="AQ120" s="299">
        <f t="shared" ca="1" si="1877"/>
        <v>0</v>
      </c>
      <c r="AR120" s="299">
        <f t="shared" ca="1" si="1877"/>
        <v>0</v>
      </c>
      <c r="AS120" s="299">
        <f t="shared" ca="1" si="1877"/>
        <v>0</v>
      </c>
      <c r="AT120" s="299">
        <f t="shared" ca="1" si="1877"/>
        <v>0</v>
      </c>
      <c r="AU120" s="299">
        <f t="shared" ca="1" si="1877"/>
        <v>0</v>
      </c>
      <c r="AV120" s="299">
        <f t="shared" ca="1" si="1877"/>
        <v>0</v>
      </c>
      <c r="AW120" s="299">
        <f t="shared" ca="1" si="1877"/>
        <v>0</v>
      </c>
      <c r="AX120" s="299">
        <f t="shared" ca="1" si="1877"/>
        <v>0</v>
      </c>
      <c r="AY120" s="299">
        <f t="shared" ca="1" si="1878"/>
        <v>0</v>
      </c>
      <c r="AZ120" s="299">
        <f t="shared" ca="1" si="1878"/>
        <v>0</v>
      </c>
      <c r="BA120" s="299">
        <f t="shared" ca="1" si="1878"/>
        <v>0</v>
      </c>
      <c r="BB120" s="299">
        <f t="shared" ca="1" si="1878"/>
        <v>0</v>
      </c>
      <c r="BC120" s="299">
        <f t="shared" ca="1" si="1878"/>
        <v>0</v>
      </c>
      <c r="BD120" s="299">
        <f t="shared" ca="1" si="1878"/>
        <v>0</v>
      </c>
      <c r="BE120" s="299">
        <f t="shared" ca="1" si="1878"/>
        <v>0</v>
      </c>
      <c r="BF120" s="299">
        <f t="shared" ca="1" si="1878"/>
        <v>0</v>
      </c>
      <c r="BG120" s="299">
        <f t="shared" ca="1" si="1878"/>
        <v>0</v>
      </c>
      <c r="BH120" s="299">
        <f t="shared" ca="1" si="1878"/>
        <v>0</v>
      </c>
      <c r="BI120" s="299">
        <f t="shared" ca="1" si="1878"/>
        <v>0</v>
      </c>
      <c r="BJ120" s="299">
        <f t="shared" ca="1" si="1878"/>
        <v>0</v>
      </c>
      <c r="BK120" s="299">
        <f t="shared" ca="1" si="1878"/>
        <v>0</v>
      </c>
      <c r="BL120" s="299">
        <f t="shared" ca="1" si="1878"/>
        <v>0</v>
      </c>
      <c r="BM120" s="299">
        <f t="shared" ca="1" si="1878"/>
        <v>0</v>
      </c>
      <c r="BN120" s="299">
        <f t="shared" ca="1" si="1878"/>
        <v>0</v>
      </c>
      <c r="BO120" s="299">
        <f t="shared" ca="1" si="1019"/>
        <v>0</v>
      </c>
      <c r="BP120" s="299">
        <f t="shared" ca="1" si="1019"/>
        <v>0</v>
      </c>
      <c r="BQ120" s="202"/>
    </row>
    <row r="121" spans="1:69">
      <c r="A121" s="281" t="str">
        <f t="shared" ref="A121" si="2164">IF(OR(AND(K120=0,NOT(ISBLANK(K120))),M120=0,N120=0,AND(P120=P121,NOT(ISBLANK(P120)),NOT(ISBLANK(P121)))),"ERROR","OK")</f>
        <v>OK</v>
      </c>
      <c r="B121" s="202"/>
      <c r="C121" s="284" t="str">
        <f t="shared" ref="C121" ca="1" si="2165">IF(SUMSQ($S122:$BP122)&gt;0,"INCLUDED","EXCLUDED")</f>
        <v>EXCLUDED</v>
      </c>
      <c r="D121" s="209"/>
      <c r="E121" s="209"/>
      <c r="F121" s="291"/>
      <c r="G121" s="291"/>
      <c r="H121" s="299" t="str">
        <f ca="1">IFERROR(OFFSET('Impacts Database'!$A$1,'Impact Inputs'!B120-1,MATCH("Government/Non-Government",'Impacts Database'!$2:$2,0)-1),"-")</f>
        <v>-</v>
      </c>
      <c r="I121" s="288"/>
      <c r="J121" s="300"/>
      <c r="K121" s="300"/>
      <c r="L121" s="301"/>
      <c r="M121" s="302"/>
      <c r="N121" s="303"/>
      <c r="O121" s="299" t="s">
        <v>129</v>
      </c>
      <c r="P121" s="6"/>
      <c r="Q121" s="299">
        <f t="shared" ref="Q121" ca="1" si="2166">IF(ISTEXT(F120),0,(F120*M120*N120*P121))</f>
        <v>0</v>
      </c>
      <c r="R121" s="310"/>
      <c r="S121" s="299">
        <f t="shared" ref="S121" ca="1" si="2167" xml:space="preserve"> MAX( MIN($L120, S$4) - MAX($J120, S$3), 0) *$Q121</f>
        <v>0</v>
      </c>
      <c r="T121" s="299">
        <f t="shared" ref="T121" ca="1" si="2168" xml:space="preserve"> MAX( MIN($L120, T$4) - MAX($J120, T$3), 0) *$Q121</f>
        <v>0</v>
      </c>
      <c r="U121" s="299">
        <f t="shared" ref="U121" ca="1" si="2169" xml:space="preserve"> MAX( MIN($L120, U$4) - MAX($J120, U$3), 0) *$Q121</f>
        <v>0</v>
      </c>
      <c r="V121" s="299">
        <f t="shared" ref="V121" ca="1" si="2170" xml:space="preserve"> MAX( MIN($L120, V$4) - MAX($J120, V$3), 0) *$Q121</f>
        <v>0</v>
      </c>
      <c r="W121" s="299">
        <f t="shared" ref="W121" ca="1" si="2171" xml:space="preserve"> MAX( MIN($L120, W$4) - MAX($J120, W$3), 0) *$Q121</f>
        <v>0</v>
      </c>
      <c r="X121" s="299">
        <f t="shared" ref="X121" ca="1" si="2172" xml:space="preserve"> MAX( MIN($L120, X$4) - MAX($J120, X$3), 0) *$Q121</f>
        <v>0</v>
      </c>
      <c r="Y121" s="299">
        <f t="shared" ref="Y121" ca="1" si="2173" xml:space="preserve"> MAX( MIN($L120, Y$4) - MAX($J120, Y$3), 0) *$Q121</f>
        <v>0</v>
      </c>
      <c r="Z121" s="299">
        <f t="shared" ref="Z121" ca="1" si="2174" xml:space="preserve"> MAX( MIN($L120, Z$4) - MAX($J120, Z$3), 0) *$Q121</f>
        <v>0</v>
      </c>
      <c r="AA121" s="299">
        <f t="shared" ref="AA121" ca="1" si="2175" xml:space="preserve"> MAX( MIN($L120, AA$4) - MAX($J120, AA$3), 0) *$Q121</f>
        <v>0</v>
      </c>
      <c r="AB121" s="299">
        <f t="shared" ref="AB121" ca="1" si="2176" xml:space="preserve"> MAX( MIN($L120, AB$4) - MAX($J120, AB$3), 0) *$Q121</f>
        <v>0</v>
      </c>
      <c r="AC121" s="299">
        <f t="shared" ref="AC121" ca="1" si="2177" xml:space="preserve"> MAX( MIN($L120, AC$4) - MAX($J120, AC$3), 0) *$Q121</f>
        <v>0</v>
      </c>
      <c r="AD121" s="299">
        <f t="shared" ref="AD121" ca="1" si="2178" xml:space="preserve"> MAX( MIN($L120, AD$4) - MAX($J120, AD$3), 0) *$Q121</f>
        <v>0</v>
      </c>
      <c r="AE121" s="299">
        <f t="shared" ref="AE121" ca="1" si="2179" xml:space="preserve"> MAX( MIN($L120, AE$4) - MAX($J120, AE$3), 0) *$Q121</f>
        <v>0</v>
      </c>
      <c r="AF121" s="299">
        <f t="shared" ref="AF121" ca="1" si="2180" xml:space="preserve"> MAX( MIN($L120, AF$4) - MAX($J120, AF$3), 0) *$Q121</f>
        <v>0</v>
      </c>
      <c r="AG121" s="299">
        <f t="shared" ref="AG121" ca="1" si="2181" xml:space="preserve"> MAX( MIN($L120, AG$4) - MAX($J120, AG$3), 0) *$Q121</f>
        <v>0</v>
      </c>
      <c r="AH121" s="299">
        <f t="shared" ref="AH121" ca="1" si="2182" xml:space="preserve"> MAX( MIN($L120, AH$4) - MAX($J120, AH$3), 0) *$Q121</f>
        <v>0</v>
      </c>
      <c r="AI121" s="299">
        <f t="shared" ref="AI121" ca="1" si="2183" xml:space="preserve"> MAX( MIN($L120, AI$4) - MAX($J120, AI$3), 0) *$Q121</f>
        <v>0</v>
      </c>
      <c r="AJ121" s="299">
        <f t="shared" ref="AJ121" ca="1" si="2184" xml:space="preserve"> MAX( MIN($L120, AJ$4) - MAX($J120, AJ$3), 0) *$Q121</f>
        <v>0</v>
      </c>
      <c r="AK121" s="299">
        <f t="shared" ref="AK121" ca="1" si="2185" xml:space="preserve"> MAX( MIN($L120, AK$4) - MAX($J120, AK$3), 0) *$Q121</f>
        <v>0</v>
      </c>
      <c r="AL121" s="299">
        <f t="shared" ref="AL121" ca="1" si="2186" xml:space="preserve"> MAX( MIN($L120, AL$4) - MAX($J120, AL$3), 0) *$Q121</f>
        <v>0</v>
      </c>
      <c r="AM121" s="299">
        <f t="shared" ref="AM121" ca="1" si="2187" xml:space="preserve"> MAX( MIN($L120, AM$4) - MAX($J120, AM$3), 0) *$Q121</f>
        <v>0</v>
      </c>
      <c r="AN121" s="299">
        <f t="shared" ref="AN121" ca="1" si="2188" xml:space="preserve"> MAX( MIN($L120, AN$4) - MAX($J120, AN$3), 0) *$Q121</f>
        <v>0</v>
      </c>
      <c r="AO121" s="299">
        <f t="shared" ref="AO121" ca="1" si="2189" xml:space="preserve"> MAX( MIN($L120, AO$4) - MAX($J120, AO$3), 0) *$Q121</f>
        <v>0</v>
      </c>
      <c r="AP121" s="299">
        <f t="shared" ref="AP121" ca="1" si="2190" xml:space="preserve"> MAX( MIN($L120, AP$4) - MAX($J120, AP$3), 0) *$Q121</f>
        <v>0</v>
      </c>
      <c r="AQ121" s="299">
        <f t="shared" ref="AQ121" ca="1" si="2191" xml:space="preserve"> MAX( MIN($L120, AQ$4) - MAX($J120, AQ$3), 0) *$Q121</f>
        <v>0</v>
      </c>
      <c r="AR121" s="299">
        <f t="shared" ref="AR121" ca="1" si="2192" xml:space="preserve"> MAX( MIN($L120, AR$4) - MAX($J120, AR$3), 0) *$Q121</f>
        <v>0</v>
      </c>
      <c r="AS121" s="299">
        <f t="shared" ref="AS121" ca="1" si="2193" xml:space="preserve"> MAX( MIN($L120, AS$4) - MAX($J120, AS$3), 0) *$Q121</f>
        <v>0</v>
      </c>
      <c r="AT121" s="299">
        <f t="shared" ref="AT121" ca="1" si="2194" xml:space="preserve"> MAX( MIN($L120, AT$4) - MAX($J120, AT$3), 0) *$Q121</f>
        <v>0</v>
      </c>
      <c r="AU121" s="299">
        <f t="shared" ref="AU121" ca="1" si="2195" xml:space="preserve"> MAX( MIN($L120, AU$4) - MAX($J120, AU$3), 0) *$Q121</f>
        <v>0</v>
      </c>
      <c r="AV121" s="299">
        <f t="shared" ref="AV121" ca="1" si="2196" xml:space="preserve"> MAX( MIN($L120, AV$4) - MAX($J120, AV$3), 0) *$Q121</f>
        <v>0</v>
      </c>
      <c r="AW121" s="299">
        <f t="shared" ref="AW121" ca="1" si="2197" xml:space="preserve"> MAX( MIN($L120, AW$4) - MAX($J120, AW$3), 0) *$Q121</f>
        <v>0</v>
      </c>
      <c r="AX121" s="299">
        <f t="shared" ref="AX121" ca="1" si="2198" xml:space="preserve"> MAX( MIN($L120, AX$4) - MAX($J120, AX$3), 0) *$Q121</f>
        <v>0</v>
      </c>
      <c r="AY121" s="299">
        <f t="shared" ref="AY121" ca="1" si="2199" xml:space="preserve"> MAX( MIN($L120, AY$4) - MAX($J120, AY$3), 0) *$Q121</f>
        <v>0</v>
      </c>
      <c r="AZ121" s="299">
        <f t="shared" ref="AZ121" ca="1" si="2200" xml:space="preserve"> MAX( MIN($L120, AZ$4) - MAX($J120, AZ$3), 0) *$Q121</f>
        <v>0</v>
      </c>
      <c r="BA121" s="299">
        <f t="shared" ref="BA121" ca="1" si="2201" xml:space="preserve"> MAX( MIN($L120, BA$4) - MAX($J120, BA$3), 0) *$Q121</f>
        <v>0</v>
      </c>
      <c r="BB121" s="299">
        <f t="shared" ref="BB121" ca="1" si="2202" xml:space="preserve"> MAX( MIN($L120, BB$4) - MAX($J120, BB$3), 0) *$Q121</f>
        <v>0</v>
      </c>
      <c r="BC121" s="299">
        <f t="shared" ref="BC121" ca="1" si="2203" xml:space="preserve"> MAX( MIN($L120, BC$4) - MAX($J120, BC$3), 0) *$Q121</f>
        <v>0</v>
      </c>
      <c r="BD121" s="299">
        <f t="shared" ref="BD121" ca="1" si="2204" xml:space="preserve"> MAX( MIN($L120, BD$4) - MAX($J120, BD$3), 0) *$Q121</f>
        <v>0</v>
      </c>
      <c r="BE121" s="299">
        <f t="shared" ref="BE121" ca="1" si="2205" xml:space="preserve"> MAX( MIN($L120, BE$4) - MAX($J120, BE$3), 0) *$Q121</f>
        <v>0</v>
      </c>
      <c r="BF121" s="299">
        <f t="shared" ref="BF121" ca="1" si="2206" xml:space="preserve"> MAX( MIN($L120, BF$4) - MAX($J120, BF$3), 0) *$Q121</f>
        <v>0</v>
      </c>
      <c r="BG121" s="299">
        <f t="shared" ref="BG121" ca="1" si="2207" xml:space="preserve"> MAX( MIN($L120, BG$4) - MAX($J120, BG$3), 0) *$Q121</f>
        <v>0</v>
      </c>
      <c r="BH121" s="299">
        <f t="shared" ref="BH121" ca="1" si="2208" xml:space="preserve"> MAX( MIN($L120, BH$4) - MAX($J120, BH$3), 0) *$Q121</f>
        <v>0</v>
      </c>
      <c r="BI121" s="299">
        <f t="shared" ref="BI121" ca="1" si="2209" xml:space="preserve"> MAX( MIN($L120, BI$4) - MAX($J120, BI$3), 0) *$Q121</f>
        <v>0</v>
      </c>
      <c r="BJ121" s="299">
        <f t="shared" ref="BJ121" ca="1" si="2210" xml:space="preserve"> MAX( MIN($L120, BJ$4) - MAX($J120, BJ$3), 0) *$Q121</f>
        <v>0</v>
      </c>
      <c r="BK121" s="299">
        <f t="shared" ref="BK121" ca="1" si="2211" xml:space="preserve"> MAX( MIN($L120, BK$4) - MAX($J120, BK$3), 0) *$Q121</f>
        <v>0</v>
      </c>
      <c r="BL121" s="299">
        <f t="shared" ref="BL121" ca="1" si="2212" xml:space="preserve"> MAX( MIN($L120, BL$4) - MAX($J120, BL$3), 0) *$Q121</f>
        <v>0</v>
      </c>
      <c r="BM121" s="299">
        <f t="shared" ref="BM121" ca="1" si="2213" xml:space="preserve"> MAX( MIN($L120, BM$4) - MAX($J120, BM$3), 0) *$Q121</f>
        <v>0</v>
      </c>
      <c r="BN121" s="299">
        <f t="shared" ref="BN121" ca="1" si="2214" xml:space="preserve"> MAX( MIN($L120, BN$4) - MAX($J120, BN$3), 0) *$Q121</f>
        <v>0</v>
      </c>
      <c r="BO121" s="299">
        <f t="shared" ref="BO121" ca="1" si="2215" xml:space="preserve"> MAX( MIN($L120, BO$4) - MAX($J120, BO$3), 0) *$Q121</f>
        <v>0</v>
      </c>
      <c r="BP121" s="299">
        <f t="shared" ref="BP121" ca="1" si="2216" xml:space="preserve"> MAX( MIN($L120, BP$4) - MAX($J120, BP$3), 0) *$Q121</f>
        <v>0</v>
      </c>
      <c r="BQ121" s="202"/>
    </row>
    <row r="122" spans="1:69">
      <c r="B122" s="202"/>
      <c r="C122" s="283"/>
      <c r="D122" s="209"/>
      <c r="E122" s="209"/>
      <c r="F122" s="291"/>
      <c r="G122" s="291"/>
      <c r="H122" s="299" t="str">
        <f ca="1">IFERROR(OFFSET('Impacts Database'!$A$1,'Impact Inputs'!B120-1,MATCH("Government/Non-Government",'Impacts Database'!$2:$2,0)-1),"-")</f>
        <v>-</v>
      </c>
      <c r="I122" s="288"/>
      <c r="J122" s="304"/>
      <c r="K122" s="304"/>
      <c r="L122" s="301"/>
      <c r="M122" s="302"/>
      <c r="N122" s="305"/>
      <c r="O122" s="299" t="s">
        <v>130</v>
      </c>
      <c r="P122" s="299">
        <f t="shared" si="1358"/>
        <v>0</v>
      </c>
      <c r="Q122" s="299">
        <f t="shared" ref="Q122" ca="1" si="2217">IF(ISTEXT(F120),0,(F120*M120*N120*P122))</f>
        <v>0</v>
      </c>
      <c r="R122" s="310"/>
      <c r="S122" s="299">
        <f t="shared" ref="S122:BP122" ca="1" si="2218">S121-S120</f>
        <v>0</v>
      </c>
      <c r="T122" s="299">
        <f t="shared" ca="1" si="2218"/>
        <v>0</v>
      </c>
      <c r="U122" s="299">
        <f t="shared" ca="1" si="2218"/>
        <v>0</v>
      </c>
      <c r="V122" s="299">
        <f t="shared" ca="1" si="2218"/>
        <v>0</v>
      </c>
      <c r="W122" s="299">
        <f t="shared" ca="1" si="2218"/>
        <v>0</v>
      </c>
      <c r="X122" s="299">
        <f t="shared" ca="1" si="2218"/>
        <v>0</v>
      </c>
      <c r="Y122" s="299">
        <f t="shared" ca="1" si="2218"/>
        <v>0</v>
      </c>
      <c r="Z122" s="299">
        <f t="shared" ca="1" si="2218"/>
        <v>0</v>
      </c>
      <c r="AA122" s="299">
        <f t="shared" ca="1" si="2218"/>
        <v>0</v>
      </c>
      <c r="AB122" s="299">
        <f t="shared" ca="1" si="2218"/>
        <v>0</v>
      </c>
      <c r="AC122" s="299">
        <f t="shared" ca="1" si="2218"/>
        <v>0</v>
      </c>
      <c r="AD122" s="299">
        <f t="shared" ca="1" si="2218"/>
        <v>0</v>
      </c>
      <c r="AE122" s="299">
        <f t="shared" ca="1" si="2218"/>
        <v>0</v>
      </c>
      <c r="AF122" s="299">
        <f t="shared" ca="1" si="2218"/>
        <v>0</v>
      </c>
      <c r="AG122" s="299">
        <f t="shared" ca="1" si="2218"/>
        <v>0</v>
      </c>
      <c r="AH122" s="299">
        <f t="shared" ca="1" si="2218"/>
        <v>0</v>
      </c>
      <c r="AI122" s="299">
        <f t="shared" ca="1" si="2218"/>
        <v>0</v>
      </c>
      <c r="AJ122" s="299">
        <f t="shared" ca="1" si="2218"/>
        <v>0</v>
      </c>
      <c r="AK122" s="299">
        <f t="shared" ca="1" si="2218"/>
        <v>0</v>
      </c>
      <c r="AL122" s="299">
        <f t="shared" ca="1" si="2218"/>
        <v>0</v>
      </c>
      <c r="AM122" s="299">
        <f t="shared" ca="1" si="2218"/>
        <v>0</v>
      </c>
      <c r="AN122" s="299">
        <f t="shared" ca="1" si="2218"/>
        <v>0</v>
      </c>
      <c r="AO122" s="299">
        <f t="shared" ca="1" si="2218"/>
        <v>0</v>
      </c>
      <c r="AP122" s="299">
        <f t="shared" ca="1" si="2218"/>
        <v>0</v>
      </c>
      <c r="AQ122" s="299">
        <f t="shared" ca="1" si="2218"/>
        <v>0</v>
      </c>
      <c r="AR122" s="299">
        <f t="shared" ca="1" si="2218"/>
        <v>0</v>
      </c>
      <c r="AS122" s="299">
        <f t="shared" ca="1" si="2218"/>
        <v>0</v>
      </c>
      <c r="AT122" s="299">
        <f t="shared" ca="1" si="2218"/>
        <v>0</v>
      </c>
      <c r="AU122" s="299">
        <f t="shared" ca="1" si="2218"/>
        <v>0</v>
      </c>
      <c r="AV122" s="299">
        <f t="shared" ca="1" si="2218"/>
        <v>0</v>
      </c>
      <c r="AW122" s="299">
        <f t="shared" ca="1" si="2218"/>
        <v>0</v>
      </c>
      <c r="AX122" s="299">
        <f t="shared" ca="1" si="2218"/>
        <v>0</v>
      </c>
      <c r="AY122" s="299">
        <f t="shared" ca="1" si="2218"/>
        <v>0</v>
      </c>
      <c r="AZ122" s="299">
        <f t="shared" ca="1" si="2218"/>
        <v>0</v>
      </c>
      <c r="BA122" s="299">
        <f t="shared" ca="1" si="2218"/>
        <v>0</v>
      </c>
      <c r="BB122" s="299">
        <f t="shared" ca="1" si="2218"/>
        <v>0</v>
      </c>
      <c r="BC122" s="299">
        <f t="shared" ca="1" si="2218"/>
        <v>0</v>
      </c>
      <c r="BD122" s="299">
        <f t="shared" ca="1" si="2218"/>
        <v>0</v>
      </c>
      <c r="BE122" s="299">
        <f t="shared" ca="1" si="2218"/>
        <v>0</v>
      </c>
      <c r="BF122" s="299">
        <f t="shared" ca="1" si="2218"/>
        <v>0</v>
      </c>
      <c r="BG122" s="299">
        <f t="shared" ca="1" si="2218"/>
        <v>0</v>
      </c>
      <c r="BH122" s="299">
        <f t="shared" ca="1" si="2218"/>
        <v>0</v>
      </c>
      <c r="BI122" s="299">
        <f t="shared" ca="1" si="2218"/>
        <v>0</v>
      </c>
      <c r="BJ122" s="299">
        <f t="shared" ca="1" si="2218"/>
        <v>0</v>
      </c>
      <c r="BK122" s="299">
        <f t="shared" ca="1" si="2218"/>
        <v>0</v>
      </c>
      <c r="BL122" s="299">
        <f t="shared" ca="1" si="2218"/>
        <v>0</v>
      </c>
      <c r="BM122" s="299">
        <f t="shared" ca="1" si="2218"/>
        <v>0</v>
      </c>
      <c r="BN122" s="299">
        <f t="shared" ca="1" si="2218"/>
        <v>0</v>
      </c>
      <c r="BO122" s="299">
        <f t="shared" ca="1" si="2218"/>
        <v>0</v>
      </c>
      <c r="BP122" s="299">
        <f t="shared" ca="1" si="2218"/>
        <v>0</v>
      </c>
      <c r="BQ122" s="202"/>
    </row>
    <row r="123" spans="1:69" ht="15">
      <c r="A123" s="280" t="s">
        <v>434</v>
      </c>
      <c r="B123" s="236"/>
      <c r="C123" s="298" t="str">
        <f ca="1">IFERROR(OFFSET('Impacts Database'!$A$1,'Impact Inputs'!B123-1,MATCH("Description",'Impacts Database'!$2:$2,0)-1),"-")</f>
        <v>-</v>
      </c>
      <c r="D123" s="299" t="str">
        <f ca="1">IFERROR(OFFSET('Impacts Database'!$A$1,'Impact Inputs'!B123-1,MATCH("Outcome Area",'Impacts Database'!$2:$2,0)-1),"-")</f>
        <v>-</v>
      </c>
      <c r="E123" s="299" t="str">
        <f ca="1">IFERROR(OFFSET('Impacts Database'!$A$1,'Impact Inputs'!B123-1,MATCH("Sector",'Impacts Database'!$2:$2,0)-1),"-")</f>
        <v>-</v>
      </c>
      <c r="F123" s="299" t="str">
        <f ca="1">IFERROR(OFFSET('Impacts Database'!$A$1,'Impact Inputs'!B123-1,MATCH("Value adjusted to "&amp;'Primary Inputs'!$C$16,'Impacts Database'!$2:$2,0)-1),"-")</f>
        <v>-</v>
      </c>
      <c r="G123" s="299" t="str">
        <f ca="1">IFERROR(OFFSET('Impacts Database'!$A$1,'Impact Inputs'!B123-1,MATCH("Unit",'Impacts Database'!$2:$2,0)-1),"-")</f>
        <v>-</v>
      </c>
      <c r="H123" s="299" t="str">
        <f ca="1">IFERROR(OFFSET('Impacts Database'!$A$1,'Impact Inputs'!B123-1,MATCH("Government/Non-Government",'Impacts Database'!$2:$2,0)-1),"-")</f>
        <v>-</v>
      </c>
      <c r="I123" s="237" t="s">
        <v>730</v>
      </c>
      <c r="J123" s="215"/>
      <c r="K123" s="101"/>
      <c r="L123" s="311">
        <f t="shared" ref="L123" si="2219" xml:space="preserve"> J123 + K123</f>
        <v>0</v>
      </c>
      <c r="M123" s="238">
        <v>1</v>
      </c>
      <c r="N123" s="238">
        <v>1</v>
      </c>
      <c r="O123" s="299" t="s">
        <v>128</v>
      </c>
      <c r="P123" s="6"/>
      <c r="Q123" s="299">
        <f t="shared" ref="Q123" ca="1" si="2220">IF(ISTEXT(F123),0,(F123*M123*N123*P123))</f>
        <v>0</v>
      </c>
      <c r="R123" s="310"/>
      <c r="S123" s="299">
        <f t="shared" ca="1" si="1876"/>
        <v>0</v>
      </c>
      <c r="T123" s="299">
        <f t="shared" ca="1" si="1876"/>
        <v>0</v>
      </c>
      <c r="U123" s="299">
        <f t="shared" ca="1" si="1876"/>
        <v>0</v>
      </c>
      <c r="V123" s="299">
        <f t="shared" ca="1" si="1876"/>
        <v>0</v>
      </c>
      <c r="W123" s="299">
        <f t="shared" ca="1" si="1876"/>
        <v>0</v>
      </c>
      <c r="X123" s="299">
        <f t="shared" ca="1" si="1876"/>
        <v>0</v>
      </c>
      <c r="Y123" s="299">
        <f t="shared" ca="1" si="1876"/>
        <v>0</v>
      </c>
      <c r="Z123" s="299">
        <f t="shared" ca="1" si="1876"/>
        <v>0</v>
      </c>
      <c r="AA123" s="299">
        <f t="shared" ca="1" si="1876"/>
        <v>0</v>
      </c>
      <c r="AB123" s="299">
        <f t="shared" ca="1" si="1876"/>
        <v>0</v>
      </c>
      <c r="AC123" s="299">
        <f t="shared" ca="1" si="1876"/>
        <v>0</v>
      </c>
      <c r="AD123" s="299">
        <f t="shared" ca="1" si="1876"/>
        <v>0</v>
      </c>
      <c r="AE123" s="299">
        <f t="shared" ca="1" si="1876"/>
        <v>0</v>
      </c>
      <c r="AF123" s="299">
        <f t="shared" ca="1" si="1876"/>
        <v>0</v>
      </c>
      <c r="AG123" s="299">
        <f t="shared" ca="1" si="1876"/>
        <v>0</v>
      </c>
      <c r="AH123" s="299">
        <f t="shared" ca="1" si="1876"/>
        <v>0</v>
      </c>
      <c r="AI123" s="299">
        <f t="shared" ca="1" si="1877"/>
        <v>0</v>
      </c>
      <c r="AJ123" s="299">
        <f t="shared" ca="1" si="1877"/>
        <v>0</v>
      </c>
      <c r="AK123" s="299">
        <f t="shared" ca="1" si="1877"/>
        <v>0</v>
      </c>
      <c r="AL123" s="299">
        <f t="shared" ca="1" si="1877"/>
        <v>0</v>
      </c>
      <c r="AM123" s="299">
        <f t="shared" ca="1" si="1877"/>
        <v>0</v>
      </c>
      <c r="AN123" s="299">
        <f t="shared" ca="1" si="1877"/>
        <v>0</v>
      </c>
      <c r="AO123" s="299">
        <f t="shared" ca="1" si="1877"/>
        <v>0</v>
      </c>
      <c r="AP123" s="299">
        <f t="shared" ca="1" si="1877"/>
        <v>0</v>
      </c>
      <c r="AQ123" s="299">
        <f t="shared" ca="1" si="1877"/>
        <v>0</v>
      </c>
      <c r="AR123" s="299">
        <f t="shared" ca="1" si="1877"/>
        <v>0</v>
      </c>
      <c r="AS123" s="299">
        <f t="shared" ca="1" si="1877"/>
        <v>0</v>
      </c>
      <c r="AT123" s="299">
        <f t="shared" ca="1" si="1877"/>
        <v>0</v>
      </c>
      <c r="AU123" s="299">
        <f t="shared" ca="1" si="1877"/>
        <v>0</v>
      </c>
      <c r="AV123" s="299">
        <f t="shared" ca="1" si="1877"/>
        <v>0</v>
      </c>
      <c r="AW123" s="299">
        <f t="shared" ca="1" si="1877"/>
        <v>0</v>
      </c>
      <c r="AX123" s="299">
        <f t="shared" ca="1" si="1877"/>
        <v>0</v>
      </c>
      <c r="AY123" s="299">
        <f t="shared" ca="1" si="1878"/>
        <v>0</v>
      </c>
      <c r="AZ123" s="299">
        <f t="shared" ca="1" si="1878"/>
        <v>0</v>
      </c>
      <c r="BA123" s="299">
        <f t="shared" ca="1" si="1878"/>
        <v>0</v>
      </c>
      <c r="BB123" s="299">
        <f t="shared" ca="1" si="1878"/>
        <v>0</v>
      </c>
      <c r="BC123" s="299">
        <f t="shared" ca="1" si="1878"/>
        <v>0</v>
      </c>
      <c r="BD123" s="299">
        <f t="shared" ca="1" si="1878"/>
        <v>0</v>
      </c>
      <c r="BE123" s="299">
        <f t="shared" ca="1" si="1878"/>
        <v>0</v>
      </c>
      <c r="BF123" s="299">
        <f t="shared" ca="1" si="1878"/>
        <v>0</v>
      </c>
      <c r="BG123" s="299">
        <f t="shared" ca="1" si="1878"/>
        <v>0</v>
      </c>
      <c r="BH123" s="299">
        <f t="shared" ca="1" si="1878"/>
        <v>0</v>
      </c>
      <c r="BI123" s="299">
        <f t="shared" ca="1" si="1878"/>
        <v>0</v>
      </c>
      <c r="BJ123" s="299">
        <f t="shared" ca="1" si="1878"/>
        <v>0</v>
      </c>
      <c r="BK123" s="299">
        <f t="shared" ca="1" si="1878"/>
        <v>0</v>
      </c>
      <c r="BL123" s="299">
        <f t="shared" ca="1" si="1878"/>
        <v>0</v>
      </c>
      <c r="BM123" s="299">
        <f t="shared" ca="1" si="1878"/>
        <v>0</v>
      </c>
      <c r="BN123" s="299">
        <f t="shared" ca="1" si="1878"/>
        <v>0</v>
      </c>
      <c r="BO123" s="299">
        <f t="shared" ca="1" si="1019"/>
        <v>0</v>
      </c>
      <c r="BP123" s="299">
        <f t="shared" ca="1" si="1019"/>
        <v>0</v>
      </c>
      <c r="BQ123" s="202"/>
    </row>
    <row r="124" spans="1:69">
      <c r="A124" s="281" t="str">
        <f t="shared" ref="A124" si="2221">IF(OR(AND(K123=0,NOT(ISBLANK(K123))),M123=0,N123=0,AND(P123=P124,NOT(ISBLANK(P123)),NOT(ISBLANK(P124)))),"ERROR","OK")</f>
        <v>OK</v>
      </c>
      <c r="B124" s="202"/>
      <c r="C124" s="284" t="str">
        <f t="shared" ref="C124" ca="1" si="2222">IF(SUMSQ($S125:$BP125)&gt;0,"INCLUDED","EXCLUDED")</f>
        <v>EXCLUDED</v>
      </c>
      <c r="D124" s="209"/>
      <c r="E124" s="209"/>
      <c r="F124" s="291"/>
      <c r="G124" s="291"/>
      <c r="H124" s="299" t="str">
        <f ca="1">IFERROR(OFFSET('Impacts Database'!$A$1,'Impact Inputs'!B123-1,MATCH("Government/Non-Government",'Impacts Database'!$2:$2,0)-1),"-")</f>
        <v>-</v>
      </c>
      <c r="I124" s="288"/>
      <c r="J124" s="300"/>
      <c r="K124" s="300"/>
      <c r="L124" s="301"/>
      <c r="M124" s="302"/>
      <c r="N124" s="303"/>
      <c r="O124" s="299" t="s">
        <v>129</v>
      </c>
      <c r="P124" s="6"/>
      <c r="Q124" s="299">
        <f t="shared" ref="Q124" ca="1" si="2223">IF(ISTEXT(F123),0,(F123*M123*N123*P124))</f>
        <v>0</v>
      </c>
      <c r="R124" s="310"/>
      <c r="S124" s="299">
        <f t="shared" ref="S124" ca="1" si="2224" xml:space="preserve"> MAX( MIN($L123, S$4) - MAX($J123, S$3), 0) *$Q124</f>
        <v>0</v>
      </c>
      <c r="T124" s="299">
        <f t="shared" ref="T124" ca="1" si="2225" xml:space="preserve"> MAX( MIN($L123, T$4) - MAX($J123, T$3), 0) *$Q124</f>
        <v>0</v>
      </c>
      <c r="U124" s="299">
        <f t="shared" ref="U124" ca="1" si="2226" xml:space="preserve"> MAX( MIN($L123, U$4) - MAX($J123, U$3), 0) *$Q124</f>
        <v>0</v>
      </c>
      <c r="V124" s="299">
        <f t="shared" ref="V124" ca="1" si="2227" xml:space="preserve"> MAX( MIN($L123, V$4) - MAX($J123, V$3), 0) *$Q124</f>
        <v>0</v>
      </c>
      <c r="W124" s="299">
        <f t="shared" ref="W124" ca="1" si="2228" xml:space="preserve"> MAX( MIN($L123, W$4) - MAX($J123, W$3), 0) *$Q124</f>
        <v>0</v>
      </c>
      <c r="X124" s="299">
        <f t="shared" ref="X124" ca="1" si="2229" xml:space="preserve"> MAX( MIN($L123, X$4) - MAX($J123, X$3), 0) *$Q124</f>
        <v>0</v>
      </c>
      <c r="Y124" s="299">
        <f t="shared" ref="Y124" ca="1" si="2230" xml:space="preserve"> MAX( MIN($L123, Y$4) - MAX($J123, Y$3), 0) *$Q124</f>
        <v>0</v>
      </c>
      <c r="Z124" s="299">
        <f t="shared" ref="Z124" ca="1" si="2231" xml:space="preserve"> MAX( MIN($L123, Z$4) - MAX($J123, Z$3), 0) *$Q124</f>
        <v>0</v>
      </c>
      <c r="AA124" s="299">
        <f t="shared" ref="AA124" ca="1" si="2232" xml:space="preserve"> MAX( MIN($L123, AA$4) - MAX($J123, AA$3), 0) *$Q124</f>
        <v>0</v>
      </c>
      <c r="AB124" s="299">
        <f t="shared" ref="AB124" ca="1" si="2233" xml:space="preserve"> MAX( MIN($L123, AB$4) - MAX($J123, AB$3), 0) *$Q124</f>
        <v>0</v>
      </c>
      <c r="AC124" s="299">
        <f t="shared" ref="AC124" ca="1" si="2234" xml:space="preserve"> MAX( MIN($L123, AC$4) - MAX($J123, AC$3), 0) *$Q124</f>
        <v>0</v>
      </c>
      <c r="AD124" s="299">
        <f t="shared" ref="AD124" ca="1" si="2235" xml:space="preserve"> MAX( MIN($L123, AD$4) - MAX($J123, AD$3), 0) *$Q124</f>
        <v>0</v>
      </c>
      <c r="AE124" s="299">
        <f t="shared" ref="AE124" ca="1" si="2236" xml:space="preserve"> MAX( MIN($L123, AE$4) - MAX($J123, AE$3), 0) *$Q124</f>
        <v>0</v>
      </c>
      <c r="AF124" s="299">
        <f t="shared" ref="AF124" ca="1" si="2237" xml:space="preserve"> MAX( MIN($L123, AF$4) - MAX($J123, AF$3), 0) *$Q124</f>
        <v>0</v>
      </c>
      <c r="AG124" s="299">
        <f t="shared" ref="AG124" ca="1" si="2238" xml:space="preserve"> MAX( MIN($L123, AG$4) - MAX($J123, AG$3), 0) *$Q124</f>
        <v>0</v>
      </c>
      <c r="AH124" s="299">
        <f t="shared" ref="AH124" ca="1" si="2239" xml:space="preserve"> MAX( MIN($L123, AH$4) - MAX($J123, AH$3), 0) *$Q124</f>
        <v>0</v>
      </c>
      <c r="AI124" s="299">
        <f t="shared" ref="AI124" ca="1" si="2240" xml:space="preserve"> MAX( MIN($L123, AI$4) - MAX($J123, AI$3), 0) *$Q124</f>
        <v>0</v>
      </c>
      <c r="AJ124" s="299">
        <f t="shared" ref="AJ124" ca="1" si="2241" xml:space="preserve"> MAX( MIN($L123, AJ$4) - MAX($J123, AJ$3), 0) *$Q124</f>
        <v>0</v>
      </c>
      <c r="AK124" s="299">
        <f t="shared" ref="AK124" ca="1" si="2242" xml:space="preserve"> MAX( MIN($L123, AK$4) - MAX($J123, AK$3), 0) *$Q124</f>
        <v>0</v>
      </c>
      <c r="AL124" s="299">
        <f t="shared" ref="AL124" ca="1" si="2243" xml:space="preserve"> MAX( MIN($L123, AL$4) - MAX($J123, AL$3), 0) *$Q124</f>
        <v>0</v>
      </c>
      <c r="AM124" s="299">
        <f t="shared" ref="AM124" ca="1" si="2244" xml:space="preserve"> MAX( MIN($L123, AM$4) - MAX($J123, AM$3), 0) *$Q124</f>
        <v>0</v>
      </c>
      <c r="AN124" s="299">
        <f t="shared" ref="AN124" ca="1" si="2245" xml:space="preserve"> MAX( MIN($L123, AN$4) - MAX($J123, AN$3), 0) *$Q124</f>
        <v>0</v>
      </c>
      <c r="AO124" s="299">
        <f t="shared" ref="AO124" ca="1" si="2246" xml:space="preserve"> MAX( MIN($L123, AO$4) - MAX($J123, AO$3), 0) *$Q124</f>
        <v>0</v>
      </c>
      <c r="AP124" s="299">
        <f t="shared" ref="AP124" ca="1" si="2247" xml:space="preserve"> MAX( MIN($L123, AP$4) - MAX($J123, AP$3), 0) *$Q124</f>
        <v>0</v>
      </c>
      <c r="AQ124" s="299">
        <f t="shared" ref="AQ124" ca="1" si="2248" xml:space="preserve"> MAX( MIN($L123, AQ$4) - MAX($J123, AQ$3), 0) *$Q124</f>
        <v>0</v>
      </c>
      <c r="AR124" s="299">
        <f t="shared" ref="AR124" ca="1" si="2249" xml:space="preserve"> MAX( MIN($L123, AR$4) - MAX($J123, AR$3), 0) *$Q124</f>
        <v>0</v>
      </c>
      <c r="AS124" s="299">
        <f t="shared" ref="AS124" ca="1" si="2250" xml:space="preserve"> MAX( MIN($L123, AS$4) - MAX($J123, AS$3), 0) *$Q124</f>
        <v>0</v>
      </c>
      <c r="AT124" s="299">
        <f t="shared" ref="AT124" ca="1" si="2251" xml:space="preserve"> MAX( MIN($L123, AT$4) - MAX($J123, AT$3), 0) *$Q124</f>
        <v>0</v>
      </c>
      <c r="AU124" s="299">
        <f t="shared" ref="AU124" ca="1" si="2252" xml:space="preserve"> MAX( MIN($L123, AU$4) - MAX($J123, AU$3), 0) *$Q124</f>
        <v>0</v>
      </c>
      <c r="AV124" s="299">
        <f t="shared" ref="AV124" ca="1" si="2253" xml:space="preserve"> MAX( MIN($L123, AV$4) - MAX($J123, AV$3), 0) *$Q124</f>
        <v>0</v>
      </c>
      <c r="AW124" s="299">
        <f t="shared" ref="AW124" ca="1" si="2254" xml:space="preserve"> MAX( MIN($L123, AW$4) - MAX($J123, AW$3), 0) *$Q124</f>
        <v>0</v>
      </c>
      <c r="AX124" s="299">
        <f t="shared" ref="AX124" ca="1" si="2255" xml:space="preserve"> MAX( MIN($L123, AX$4) - MAX($J123, AX$3), 0) *$Q124</f>
        <v>0</v>
      </c>
      <c r="AY124" s="299">
        <f t="shared" ref="AY124" ca="1" si="2256" xml:space="preserve"> MAX( MIN($L123, AY$4) - MAX($J123, AY$3), 0) *$Q124</f>
        <v>0</v>
      </c>
      <c r="AZ124" s="299">
        <f t="shared" ref="AZ124" ca="1" si="2257" xml:space="preserve"> MAX( MIN($L123, AZ$4) - MAX($J123, AZ$3), 0) *$Q124</f>
        <v>0</v>
      </c>
      <c r="BA124" s="299">
        <f t="shared" ref="BA124" ca="1" si="2258" xml:space="preserve"> MAX( MIN($L123, BA$4) - MAX($J123, BA$3), 0) *$Q124</f>
        <v>0</v>
      </c>
      <c r="BB124" s="299">
        <f t="shared" ref="BB124" ca="1" si="2259" xml:space="preserve"> MAX( MIN($L123, BB$4) - MAX($J123, BB$3), 0) *$Q124</f>
        <v>0</v>
      </c>
      <c r="BC124" s="299">
        <f t="shared" ref="BC124" ca="1" si="2260" xml:space="preserve"> MAX( MIN($L123, BC$4) - MAX($J123, BC$3), 0) *$Q124</f>
        <v>0</v>
      </c>
      <c r="BD124" s="299">
        <f t="shared" ref="BD124" ca="1" si="2261" xml:space="preserve"> MAX( MIN($L123, BD$4) - MAX($J123, BD$3), 0) *$Q124</f>
        <v>0</v>
      </c>
      <c r="BE124" s="299">
        <f t="shared" ref="BE124" ca="1" si="2262" xml:space="preserve"> MAX( MIN($L123, BE$4) - MAX($J123, BE$3), 0) *$Q124</f>
        <v>0</v>
      </c>
      <c r="BF124" s="299">
        <f t="shared" ref="BF124" ca="1" si="2263" xml:space="preserve"> MAX( MIN($L123, BF$4) - MAX($J123, BF$3), 0) *$Q124</f>
        <v>0</v>
      </c>
      <c r="BG124" s="299">
        <f t="shared" ref="BG124" ca="1" si="2264" xml:space="preserve"> MAX( MIN($L123, BG$4) - MAX($J123, BG$3), 0) *$Q124</f>
        <v>0</v>
      </c>
      <c r="BH124" s="299">
        <f t="shared" ref="BH124" ca="1" si="2265" xml:space="preserve"> MAX( MIN($L123, BH$4) - MAX($J123, BH$3), 0) *$Q124</f>
        <v>0</v>
      </c>
      <c r="BI124" s="299">
        <f t="shared" ref="BI124" ca="1" si="2266" xml:space="preserve"> MAX( MIN($L123, BI$4) - MAX($J123, BI$3), 0) *$Q124</f>
        <v>0</v>
      </c>
      <c r="BJ124" s="299">
        <f t="shared" ref="BJ124" ca="1" si="2267" xml:space="preserve"> MAX( MIN($L123, BJ$4) - MAX($J123, BJ$3), 0) *$Q124</f>
        <v>0</v>
      </c>
      <c r="BK124" s="299">
        <f t="shared" ref="BK124" ca="1" si="2268" xml:space="preserve"> MAX( MIN($L123, BK$4) - MAX($J123, BK$3), 0) *$Q124</f>
        <v>0</v>
      </c>
      <c r="BL124" s="299">
        <f t="shared" ref="BL124" ca="1" si="2269" xml:space="preserve"> MAX( MIN($L123, BL$4) - MAX($J123, BL$3), 0) *$Q124</f>
        <v>0</v>
      </c>
      <c r="BM124" s="299">
        <f t="shared" ref="BM124" ca="1" si="2270" xml:space="preserve"> MAX( MIN($L123, BM$4) - MAX($J123, BM$3), 0) *$Q124</f>
        <v>0</v>
      </c>
      <c r="BN124" s="299">
        <f t="shared" ref="BN124" ca="1" si="2271" xml:space="preserve"> MAX( MIN($L123, BN$4) - MAX($J123, BN$3), 0) *$Q124</f>
        <v>0</v>
      </c>
      <c r="BO124" s="299">
        <f t="shared" ref="BO124" ca="1" si="2272" xml:space="preserve"> MAX( MIN($L123, BO$4) - MAX($J123, BO$3), 0) *$Q124</f>
        <v>0</v>
      </c>
      <c r="BP124" s="299">
        <f t="shared" ref="BP124" ca="1" si="2273" xml:space="preserve"> MAX( MIN($L123, BP$4) - MAX($J123, BP$3), 0) *$Q124</f>
        <v>0</v>
      </c>
      <c r="BQ124" s="202"/>
    </row>
    <row r="125" spans="1:69">
      <c r="B125" s="202"/>
      <c r="C125" s="283"/>
      <c r="D125" s="209"/>
      <c r="E125" s="209"/>
      <c r="F125" s="291"/>
      <c r="G125" s="291"/>
      <c r="H125" s="299" t="str">
        <f ca="1">IFERROR(OFFSET('Impacts Database'!$A$1,'Impact Inputs'!B123-1,MATCH("Government/Non-Government",'Impacts Database'!$2:$2,0)-1),"-")</f>
        <v>-</v>
      </c>
      <c r="I125" s="288"/>
      <c r="J125" s="304"/>
      <c r="K125" s="304"/>
      <c r="L125" s="301"/>
      <c r="M125" s="302"/>
      <c r="N125" s="305"/>
      <c r="O125" s="299" t="s">
        <v>130</v>
      </c>
      <c r="P125" s="299">
        <f t="shared" si="1358"/>
        <v>0</v>
      </c>
      <c r="Q125" s="299">
        <f t="shared" ref="Q125" ca="1" si="2274">IF(ISTEXT(F123),0,(F123*M123*N123*P125))</f>
        <v>0</v>
      </c>
      <c r="R125" s="310"/>
      <c r="S125" s="299">
        <f t="shared" ref="S125:BP125" ca="1" si="2275">S124-S123</f>
        <v>0</v>
      </c>
      <c r="T125" s="299">
        <f t="shared" ca="1" si="2275"/>
        <v>0</v>
      </c>
      <c r="U125" s="299">
        <f t="shared" ca="1" si="2275"/>
        <v>0</v>
      </c>
      <c r="V125" s="299">
        <f t="shared" ca="1" si="2275"/>
        <v>0</v>
      </c>
      <c r="W125" s="299">
        <f t="shared" ca="1" si="2275"/>
        <v>0</v>
      </c>
      <c r="X125" s="299">
        <f t="shared" ca="1" si="2275"/>
        <v>0</v>
      </c>
      <c r="Y125" s="299">
        <f t="shared" ca="1" si="2275"/>
        <v>0</v>
      </c>
      <c r="Z125" s="299">
        <f t="shared" ca="1" si="2275"/>
        <v>0</v>
      </c>
      <c r="AA125" s="299">
        <f t="shared" ca="1" si="2275"/>
        <v>0</v>
      </c>
      <c r="AB125" s="299">
        <f t="shared" ca="1" si="2275"/>
        <v>0</v>
      </c>
      <c r="AC125" s="299">
        <f t="shared" ca="1" si="2275"/>
        <v>0</v>
      </c>
      <c r="AD125" s="299">
        <f t="shared" ca="1" si="2275"/>
        <v>0</v>
      </c>
      <c r="AE125" s="299">
        <f t="shared" ca="1" si="2275"/>
        <v>0</v>
      </c>
      <c r="AF125" s="299">
        <f t="shared" ca="1" si="2275"/>
        <v>0</v>
      </c>
      <c r="AG125" s="299">
        <f t="shared" ca="1" si="2275"/>
        <v>0</v>
      </c>
      <c r="AH125" s="299">
        <f t="shared" ca="1" si="2275"/>
        <v>0</v>
      </c>
      <c r="AI125" s="299">
        <f t="shared" ca="1" si="2275"/>
        <v>0</v>
      </c>
      <c r="AJ125" s="299">
        <f t="shared" ca="1" si="2275"/>
        <v>0</v>
      </c>
      <c r="AK125" s="299">
        <f t="shared" ca="1" si="2275"/>
        <v>0</v>
      </c>
      <c r="AL125" s="299">
        <f t="shared" ca="1" si="2275"/>
        <v>0</v>
      </c>
      <c r="AM125" s="299">
        <f t="shared" ca="1" si="2275"/>
        <v>0</v>
      </c>
      <c r="AN125" s="299">
        <f t="shared" ca="1" si="2275"/>
        <v>0</v>
      </c>
      <c r="AO125" s="299">
        <f t="shared" ca="1" si="2275"/>
        <v>0</v>
      </c>
      <c r="AP125" s="299">
        <f t="shared" ca="1" si="2275"/>
        <v>0</v>
      </c>
      <c r="AQ125" s="299">
        <f t="shared" ca="1" si="2275"/>
        <v>0</v>
      </c>
      <c r="AR125" s="299">
        <f t="shared" ca="1" si="2275"/>
        <v>0</v>
      </c>
      <c r="AS125" s="299">
        <f t="shared" ca="1" si="2275"/>
        <v>0</v>
      </c>
      <c r="AT125" s="299">
        <f t="shared" ca="1" si="2275"/>
        <v>0</v>
      </c>
      <c r="AU125" s="299">
        <f t="shared" ca="1" si="2275"/>
        <v>0</v>
      </c>
      <c r="AV125" s="299">
        <f t="shared" ca="1" si="2275"/>
        <v>0</v>
      </c>
      <c r="AW125" s="299">
        <f t="shared" ca="1" si="2275"/>
        <v>0</v>
      </c>
      <c r="AX125" s="299">
        <f t="shared" ca="1" si="2275"/>
        <v>0</v>
      </c>
      <c r="AY125" s="299">
        <f t="shared" ca="1" si="2275"/>
        <v>0</v>
      </c>
      <c r="AZ125" s="299">
        <f t="shared" ca="1" si="2275"/>
        <v>0</v>
      </c>
      <c r="BA125" s="299">
        <f t="shared" ca="1" si="2275"/>
        <v>0</v>
      </c>
      <c r="BB125" s="299">
        <f t="shared" ca="1" si="2275"/>
        <v>0</v>
      </c>
      <c r="BC125" s="299">
        <f t="shared" ca="1" si="2275"/>
        <v>0</v>
      </c>
      <c r="BD125" s="299">
        <f t="shared" ca="1" si="2275"/>
        <v>0</v>
      </c>
      <c r="BE125" s="299">
        <f t="shared" ca="1" si="2275"/>
        <v>0</v>
      </c>
      <c r="BF125" s="299">
        <f t="shared" ca="1" si="2275"/>
        <v>0</v>
      </c>
      <c r="BG125" s="299">
        <f t="shared" ca="1" si="2275"/>
        <v>0</v>
      </c>
      <c r="BH125" s="299">
        <f t="shared" ca="1" si="2275"/>
        <v>0</v>
      </c>
      <c r="BI125" s="299">
        <f t="shared" ca="1" si="2275"/>
        <v>0</v>
      </c>
      <c r="BJ125" s="299">
        <f t="shared" ca="1" si="2275"/>
        <v>0</v>
      </c>
      <c r="BK125" s="299">
        <f t="shared" ca="1" si="2275"/>
        <v>0</v>
      </c>
      <c r="BL125" s="299">
        <f t="shared" ca="1" si="2275"/>
        <v>0</v>
      </c>
      <c r="BM125" s="299">
        <f t="shared" ca="1" si="2275"/>
        <v>0</v>
      </c>
      <c r="BN125" s="299">
        <f t="shared" ca="1" si="2275"/>
        <v>0</v>
      </c>
      <c r="BO125" s="299">
        <f t="shared" ca="1" si="2275"/>
        <v>0</v>
      </c>
      <c r="BP125" s="299">
        <f t="shared" ca="1" si="2275"/>
        <v>0</v>
      </c>
      <c r="BQ125" s="202"/>
    </row>
    <row r="126" spans="1:69" ht="15">
      <c r="A126" s="280" t="s">
        <v>435</v>
      </c>
      <c r="B126" s="236"/>
      <c r="C126" s="298" t="str">
        <f ca="1">IFERROR(OFFSET('Impacts Database'!$A$1,'Impact Inputs'!B126-1,MATCH("Description",'Impacts Database'!$2:$2,0)-1),"-")</f>
        <v>-</v>
      </c>
      <c r="D126" s="299" t="str">
        <f ca="1">IFERROR(OFFSET('Impacts Database'!$A$1,'Impact Inputs'!B126-1,MATCH("Outcome Area",'Impacts Database'!$2:$2,0)-1),"-")</f>
        <v>-</v>
      </c>
      <c r="E126" s="299" t="str">
        <f ca="1">IFERROR(OFFSET('Impacts Database'!$A$1,'Impact Inputs'!B126-1,MATCH("Sector",'Impacts Database'!$2:$2,0)-1),"-")</f>
        <v>-</v>
      </c>
      <c r="F126" s="299" t="str">
        <f ca="1">IFERROR(OFFSET('Impacts Database'!$A$1,'Impact Inputs'!B126-1,MATCH("Value adjusted to "&amp;'Primary Inputs'!$C$16,'Impacts Database'!$2:$2,0)-1),"-")</f>
        <v>-</v>
      </c>
      <c r="G126" s="299" t="str">
        <f ca="1">IFERROR(OFFSET('Impacts Database'!$A$1,'Impact Inputs'!B126-1,MATCH("Unit",'Impacts Database'!$2:$2,0)-1),"-")</f>
        <v>-</v>
      </c>
      <c r="H126" s="299" t="str">
        <f ca="1">IFERROR(OFFSET('Impacts Database'!$A$1,'Impact Inputs'!B126-1,MATCH("Government/Non-Government",'Impacts Database'!$2:$2,0)-1),"-")</f>
        <v>-</v>
      </c>
      <c r="I126" s="237" t="s">
        <v>730</v>
      </c>
      <c r="J126" s="215"/>
      <c r="K126" s="101"/>
      <c r="L126" s="311">
        <f t="shared" ref="L126" si="2276" xml:space="preserve"> J126 + K126</f>
        <v>0</v>
      </c>
      <c r="M126" s="238">
        <v>1</v>
      </c>
      <c r="N126" s="238">
        <v>1</v>
      </c>
      <c r="O126" s="299" t="s">
        <v>128</v>
      </c>
      <c r="P126" s="6"/>
      <c r="Q126" s="299">
        <f t="shared" ref="Q126" ca="1" si="2277">IF(ISTEXT(F126),0,(F126*M126*N126*P126))</f>
        <v>0</v>
      </c>
      <c r="R126" s="310"/>
      <c r="S126" s="299">
        <f t="shared" ca="1" si="1876"/>
        <v>0</v>
      </c>
      <c r="T126" s="299">
        <f t="shared" ca="1" si="1876"/>
        <v>0</v>
      </c>
      <c r="U126" s="299">
        <f t="shared" ca="1" si="1876"/>
        <v>0</v>
      </c>
      <c r="V126" s="299">
        <f t="shared" ca="1" si="1876"/>
        <v>0</v>
      </c>
      <c r="W126" s="299">
        <f t="shared" ca="1" si="1876"/>
        <v>0</v>
      </c>
      <c r="X126" s="299">
        <f t="shared" ca="1" si="1876"/>
        <v>0</v>
      </c>
      <c r="Y126" s="299">
        <f t="shared" ca="1" si="1876"/>
        <v>0</v>
      </c>
      <c r="Z126" s="299">
        <f t="shared" ca="1" si="1876"/>
        <v>0</v>
      </c>
      <c r="AA126" s="299">
        <f t="shared" ca="1" si="1876"/>
        <v>0</v>
      </c>
      <c r="AB126" s="299">
        <f t="shared" ca="1" si="1876"/>
        <v>0</v>
      </c>
      <c r="AC126" s="299">
        <f t="shared" ca="1" si="1876"/>
        <v>0</v>
      </c>
      <c r="AD126" s="299">
        <f t="shared" ca="1" si="1876"/>
        <v>0</v>
      </c>
      <c r="AE126" s="299">
        <f t="shared" ca="1" si="1876"/>
        <v>0</v>
      </c>
      <c r="AF126" s="299">
        <f t="shared" ca="1" si="1876"/>
        <v>0</v>
      </c>
      <c r="AG126" s="299">
        <f t="shared" ca="1" si="1876"/>
        <v>0</v>
      </c>
      <c r="AH126" s="299">
        <f t="shared" ca="1" si="1876"/>
        <v>0</v>
      </c>
      <c r="AI126" s="299">
        <f t="shared" ca="1" si="1877"/>
        <v>0</v>
      </c>
      <c r="AJ126" s="299">
        <f t="shared" ca="1" si="1877"/>
        <v>0</v>
      </c>
      <c r="AK126" s="299">
        <f t="shared" ca="1" si="1877"/>
        <v>0</v>
      </c>
      <c r="AL126" s="299">
        <f t="shared" ca="1" si="1877"/>
        <v>0</v>
      </c>
      <c r="AM126" s="299">
        <f t="shared" ca="1" si="1877"/>
        <v>0</v>
      </c>
      <c r="AN126" s="299">
        <f t="shared" ca="1" si="1877"/>
        <v>0</v>
      </c>
      <c r="AO126" s="299">
        <f t="shared" ca="1" si="1877"/>
        <v>0</v>
      </c>
      <c r="AP126" s="299">
        <f t="shared" ca="1" si="1877"/>
        <v>0</v>
      </c>
      <c r="AQ126" s="299">
        <f t="shared" ca="1" si="1877"/>
        <v>0</v>
      </c>
      <c r="AR126" s="299">
        <f t="shared" ca="1" si="1877"/>
        <v>0</v>
      </c>
      <c r="AS126" s="299">
        <f t="shared" ca="1" si="1877"/>
        <v>0</v>
      </c>
      <c r="AT126" s="299">
        <f t="shared" ca="1" si="1877"/>
        <v>0</v>
      </c>
      <c r="AU126" s="299">
        <f t="shared" ca="1" si="1877"/>
        <v>0</v>
      </c>
      <c r="AV126" s="299">
        <f t="shared" ca="1" si="1877"/>
        <v>0</v>
      </c>
      <c r="AW126" s="299">
        <f t="shared" ca="1" si="1877"/>
        <v>0</v>
      </c>
      <c r="AX126" s="299">
        <f t="shared" ca="1" si="1877"/>
        <v>0</v>
      </c>
      <c r="AY126" s="299">
        <f t="shared" ca="1" si="1878"/>
        <v>0</v>
      </c>
      <c r="AZ126" s="299">
        <f t="shared" ca="1" si="1878"/>
        <v>0</v>
      </c>
      <c r="BA126" s="299">
        <f t="shared" ca="1" si="1878"/>
        <v>0</v>
      </c>
      <c r="BB126" s="299">
        <f t="shared" ca="1" si="1878"/>
        <v>0</v>
      </c>
      <c r="BC126" s="299">
        <f t="shared" ca="1" si="1878"/>
        <v>0</v>
      </c>
      <c r="BD126" s="299">
        <f t="shared" ca="1" si="1878"/>
        <v>0</v>
      </c>
      <c r="BE126" s="299">
        <f t="shared" ca="1" si="1878"/>
        <v>0</v>
      </c>
      <c r="BF126" s="299">
        <f t="shared" ca="1" si="1878"/>
        <v>0</v>
      </c>
      <c r="BG126" s="299">
        <f t="shared" ca="1" si="1878"/>
        <v>0</v>
      </c>
      <c r="BH126" s="299">
        <f t="shared" ca="1" si="1878"/>
        <v>0</v>
      </c>
      <c r="BI126" s="299">
        <f t="shared" ca="1" si="1878"/>
        <v>0</v>
      </c>
      <c r="BJ126" s="299">
        <f t="shared" ca="1" si="1878"/>
        <v>0</v>
      </c>
      <c r="BK126" s="299">
        <f t="shared" ca="1" si="1878"/>
        <v>0</v>
      </c>
      <c r="BL126" s="299">
        <f t="shared" ca="1" si="1878"/>
        <v>0</v>
      </c>
      <c r="BM126" s="299">
        <f t="shared" ca="1" si="1878"/>
        <v>0</v>
      </c>
      <c r="BN126" s="299">
        <f t="shared" ca="1" si="1878"/>
        <v>0</v>
      </c>
      <c r="BO126" s="299">
        <f t="shared" ref="BO126:BP153" ca="1" si="2278" xml:space="preserve"> MAX( MIN($L126, BO$4) - MAX($J126, BO$3), 0) *$Q126</f>
        <v>0</v>
      </c>
      <c r="BP126" s="299">
        <f t="shared" ca="1" si="2278"/>
        <v>0</v>
      </c>
      <c r="BQ126" s="202"/>
    </row>
    <row r="127" spans="1:69">
      <c r="A127" s="281" t="str">
        <f t="shared" ref="A127" si="2279">IF(OR(AND(K126=0,NOT(ISBLANK(K126))),M126=0,N126=0,AND(P126=P127,NOT(ISBLANK(P126)),NOT(ISBLANK(P127)))),"ERROR","OK")</f>
        <v>OK</v>
      </c>
      <c r="B127" s="202"/>
      <c r="C127" s="284" t="str">
        <f t="shared" ref="C127" ca="1" si="2280">IF(SUMSQ($S128:$BP128)&gt;0,"INCLUDED","EXCLUDED")</f>
        <v>EXCLUDED</v>
      </c>
      <c r="D127" s="209"/>
      <c r="E127" s="209"/>
      <c r="F127" s="291"/>
      <c r="G127" s="291"/>
      <c r="H127" s="299" t="str">
        <f ca="1">IFERROR(OFFSET('Impacts Database'!$A$1,'Impact Inputs'!B126-1,MATCH("Government/Non-Government",'Impacts Database'!$2:$2,0)-1),"-")</f>
        <v>-</v>
      </c>
      <c r="I127" s="288"/>
      <c r="J127" s="300"/>
      <c r="K127" s="300"/>
      <c r="L127" s="301"/>
      <c r="M127" s="302"/>
      <c r="N127" s="303"/>
      <c r="O127" s="299" t="s">
        <v>129</v>
      </c>
      <c r="P127" s="6"/>
      <c r="Q127" s="299">
        <f t="shared" ref="Q127" ca="1" si="2281">IF(ISTEXT(F126),0,(F126*M126*N126*P127))</f>
        <v>0</v>
      </c>
      <c r="R127" s="310"/>
      <c r="S127" s="299">
        <f t="shared" ref="S127" ca="1" si="2282" xml:space="preserve"> MAX( MIN($L126, S$4) - MAX($J126, S$3), 0) *$Q127</f>
        <v>0</v>
      </c>
      <c r="T127" s="299">
        <f t="shared" ref="T127" ca="1" si="2283" xml:space="preserve"> MAX( MIN($L126, T$4) - MAX($J126, T$3), 0) *$Q127</f>
        <v>0</v>
      </c>
      <c r="U127" s="299">
        <f t="shared" ref="U127" ca="1" si="2284" xml:space="preserve"> MAX( MIN($L126, U$4) - MAX($J126, U$3), 0) *$Q127</f>
        <v>0</v>
      </c>
      <c r="V127" s="299">
        <f t="shared" ref="V127" ca="1" si="2285" xml:space="preserve"> MAX( MIN($L126, V$4) - MAX($J126, V$3), 0) *$Q127</f>
        <v>0</v>
      </c>
      <c r="W127" s="299">
        <f t="shared" ref="W127" ca="1" si="2286" xml:space="preserve"> MAX( MIN($L126, W$4) - MAX($J126, W$3), 0) *$Q127</f>
        <v>0</v>
      </c>
      <c r="X127" s="299">
        <f t="shared" ref="X127" ca="1" si="2287" xml:space="preserve"> MAX( MIN($L126, X$4) - MAX($J126, X$3), 0) *$Q127</f>
        <v>0</v>
      </c>
      <c r="Y127" s="299">
        <f t="shared" ref="Y127" ca="1" si="2288" xml:space="preserve"> MAX( MIN($L126, Y$4) - MAX($J126, Y$3), 0) *$Q127</f>
        <v>0</v>
      </c>
      <c r="Z127" s="299">
        <f t="shared" ref="Z127" ca="1" si="2289" xml:space="preserve"> MAX( MIN($L126, Z$4) - MAX($J126, Z$3), 0) *$Q127</f>
        <v>0</v>
      </c>
      <c r="AA127" s="299">
        <f t="shared" ref="AA127" ca="1" si="2290" xml:space="preserve"> MAX( MIN($L126, AA$4) - MAX($J126, AA$3), 0) *$Q127</f>
        <v>0</v>
      </c>
      <c r="AB127" s="299">
        <f t="shared" ref="AB127" ca="1" si="2291" xml:space="preserve"> MAX( MIN($L126, AB$4) - MAX($J126, AB$3), 0) *$Q127</f>
        <v>0</v>
      </c>
      <c r="AC127" s="299">
        <f t="shared" ref="AC127" ca="1" si="2292" xml:space="preserve"> MAX( MIN($L126, AC$4) - MAX($J126, AC$3), 0) *$Q127</f>
        <v>0</v>
      </c>
      <c r="AD127" s="299">
        <f t="shared" ref="AD127" ca="1" si="2293" xml:space="preserve"> MAX( MIN($L126, AD$4) - MAX($J126, AD$3), 0) *$Q127</f>
        <v>0</v>
      </c>
      <c r="AE127" s="299">
        <f t="shared" ref="AE127" ca="1" si="2294" xml:space="preserve"> MAX( MIN($L126, AE$4) - MAX($J126, AE$3), 0) *$Q127</f>
        <v>0</v>
      </c>
      <c r="AF127" s="299">
        <f t="shared" ref="AF127" ca="1" si="2295" xml:space="preserve"> MAX( MIN($L126, AF$4) - MAX($J126, AF$3), 0) *$Q127</f>
        <v>0</v>
      </c>
      <c r="AG127" s="299">
        <f t="shared" ref="AG127" ca="1" si="2296" xml:space="preserve"> MAX( MIN($L126, AG$4) - MAX($J126, AG$3), 0) *$Q127</f>
        <v>0</v>
      </c>
      <c r="AH127" s="299">
        <f t="shared" ref="AH127" ca="1" si="2297" xml:space="preserve"> MAX( MIN($L126, AH$4) - MAX($J126, AH$3), 0) *$Q127</f>
        <v>0</v>
      </c>
      <c r="AI127" s="299">
        <f t="shared" ref="AI127" ca="1" si="2298" xml:space="preserve"> MAX( MIN($L126, AI$4) - MAX($J126, AI$3), 0) *$Q127</f>
        <v>0</v>
      </c>
      <c r="AJ127" s="299">
        <f t="shared" ref="AJ127" ca="1" si="2299" xml:space="preserve"> MAX( MIN($L126, AJ$4) - MAX($J126, AJ$3), 0) *$Q127</f>
        <v>0</v>
      </c>
      <c r="AK127" s="299">
        <f t="shared" ref="AK127" ca="1" si="2300" xml:space="preserve"> MAX( MIN($L126, AK$4) - MAX($J126, AK$3), 0) *$Q127</f>
        <v>0</v>
      </c>
      <c r="AL127" s="299">
        <f t="shared" ref="AL127" ca="1" si="2301" xml:space="preserve"> MAX( MIN($L126, AL$4) - MAX($J126, AL$3), 0) *$Q127</f>
        <v>0</v>
      </c>
      <c r="AM127" s="299">
        <f t="shared" ref="AM127" ca="1" si="2302" xml:space="preserve"> MAX( MIN($L126, AM$4) - MAX($J126, AM$3), 0) *$Q127</f>
        <v>0</v>
      </c>
      <c r="AN127" s="299">
        <f t="shared" ref="AN127" ca="1" si="2303" xml:space="preserve"> MAX( MIN($L126, AN$4) - MAX($J126, AN$3), 0) *$Q127</f>
        <v>0</v>
      </c>
      <c r="AO127" s="299">
        <f t="shared" ref="AO127" ca="1" si="2304" xml:space="preserve"> MAX( MIN($L126, AO$4) - MAX($J126, AO$3), 0) *$Q127</f>
        <v>0</v>
      </c>
      <c r="AP127" s="299">
        <f t="shared" ref="AP127" ca="1" si="2305" xml:space="preserve"> MAX( MIN($L126, AP$4) - MAX($J126, AP$3), 0) *$Q127</f>
        <v>0</v>
      </c>
      <c r="AQ127" s="299">
        <f t="shared" ref="AQ127" ca="1" si="2306" xml:space="preserve"> MAX( MIN($L126, AQ$4) - MAX($J126, AQ$3), 0) *$Q127</f>
        <v>0</v>
      </c>
      <c r="AR127" s="299">
        <f t="shared" ref="AR127" ca="1" si="2307" xml:space="preserve"> MAX( MIN($L126, AR$4) - MAX($J126, AR$3), 0) *$Q127</f>
        <v>0</v>
      </c>
      <c r="AS127" s="299">
        <f t="shared" ref="AS127" ca="1" si="2308" xml:space="preserve"> MAX( MIN($L126, AS$4) - MAX($J126, AS$3), 0) *$Q127</f>
        <v>0</v>
      </c>
      <c r="AT127" s="299">
        <f t="shared" ref="AT127" ca="1" si="2309" xml:space="preserve"> MAX( MIN($L126, AT$4) - MAX($J126, AT$3), 0) *$Q127</f>
        <v>0</v>
      </c>
      <c r="AU127" s="299">
        <f t="shared" ref="AU127" ca="1" si="2310" xml:space="preserve"> MAX( MIN($L126, AU$4) - MAX($J126, AU$3), 0) *$Q127</f>
        <v>0</v>
      </c>
      <c r="AV127" s="299">
        <f t="shared" ref="AV127" ca="1" si="2311" xml:space="preserve"> MAX( MIN($L126, AV$4) - MAX($J126, AV$3), 0) *$Q127</f>
        <v>0</v>
      </c>
      <c r="AW127" s="299">
        <f t="shared" ref="AW127" ca="1" si="2312" xml:space="preserve"> MAX( MIN($L126, AW$4) - MAX($J126, AW$3), 0) *$Q127</f>
        <v>0</v>
      </c>
      <c r="AX127" s="299">
        <f t="shared" ref="AX127" ca="1" si="2313" xml:space="preserve"> MAX( MIN($L126, AX$4) - MAX($J126, AX$3), 0) *$Q127</f>
        <v>0</v>
      </c>
      <c r="AY127" s="299">
        <f t="shared" ref="AY127" ca="1" si="2314" xml:space="preserve"> MAX( MIN($L126, AY$4) - MAX($J126, AY$3), 0) *$Q127</f>
        <v>0</v>
      </c>
      <c r="AZ127" s="299">
        <f t="shared" ref="AZ127" ca="1" si="2315" xml:space="preserve"> MAX( MIN($L126, AZ$4) - MAX($J126, AZ$3), 0) *$Q127</f>
        <v>0</v>
      </c>
      <c r="BA127" s="299">
        <f t="shared" ref="BA127" ca="1" si="2316" xml:space="preserve"> MAX( MIN($L126, BA$4) - MAX($J126, BA$3), 0) *$Q127</f>
        <v>0</v>
      </c>
      <c r="BB127" s="299">
        <f t="shared" ref="BB127" ca="1" si="2317" xml:space="preserve"> MAX( MIN($L126, BB$4) - MAX($J126, BB$3), 0) *$Q127</f>
        <v>0</v>
      </c>
      <c r="BC127" s="299">
        <f t="shared" ref="BC127" ca="1" si="2318" xml:space="preserve"> MAX( MIN($L126, BC$4) - MAX($J126, BC$3), 0) *$Q127</f>
        <v>0</v>
      </c>
      <c r="BD127" s="299">
        <f t="shared" ref="BD127" ca="1" si="2319" xml:space="preserve"> MAX( MIN($L126, BD$4) - MAX($J126, BD$3), 0) *$Q127</f>
        <v>0</v>
      </c>
      <c r="BE127" s="299">
        <f t="shared" ref="BE127" ca="1" si="2320" xml:space="preserve"> MAX( MIN($L126, BE$4) - MAX($J126, BE$3), 0) *$Q127</f>
        <v>0</v>
      </c>
      <c r="BF127" s="299">
        <f t="shared" ref="BF127" ca="1" si="2321" xml:space="preserve"> MAX( MIN($L126, BF$4) - MAX($J126, BF$3), 0) *$Q127</f>
        <v>0</v>
      </c>
      <c r="BG127" s="299">
        <f t="shared" ref="BG127" ca="1" si="2322" xml:space="preserve"> MAX( MIN($L126, BG$4) - MAX($J126, BG$3), 0) *$Q127</f>
        <v>0</v>
      </c>
      <c r="BH127" s="299">
        <f t="shared" ref="BH127" ca="1" si="2323" xml:space="preserve"> MAX( MIN($L126, BH$4) - MAX($J126, BH$3), 0) *$Q127</f>
        <v>0</v>
      </c>
      <c r="BI127" s="299">
        <f t="shared" ref="BI127" ca="1" si="2324" xml:space="preserve"> MAX( MIN($L126, BI$4) - MAX($J126, BI$3), 0) *$Q127</f>
        <v>0</v>
      </c>
      <c r="BJ127" s="299">
        <f t="shared" ref="BJ127" ca="1" si="2325" xml:space="preserve"> MAX( MIN($L126, BJ$4) - MAX($J126, BJ$3), 0) *$Q127</f>
        <v>0</v>
      </c>
      <c r="BK127" s="299">
        <f t="shared" ref="BK127" ca="1" si="2326" xml:space="preserve"> MAX( MIN($L126, BK$4) - MAX($J126, BK$3), 0) *$Q127</f>
        <v>0</v>
      </c>
      <c r="BL127" s="299">
        <f t="shared" ref="BL127" ca="1" si="2327" xml:space="preserve"> MAX( MIN($L126, BL$4) - MAX($J126, BL$3), 0) *$Q127</f>
        <v>0</v>
      </c>
      <c r="BM127" s="299">
        <f t="shared" ref="BM127" ca="1" si="2328" xml:space="preserve"> MAX( MIN($L126, BM$4) - MAX($J126, BM$3), 0) *$Q127</f>
        <v>0</v>
      </c>
      <c r="BN127" s="299">
        <f t="shared" ref="BN127" ca="1" si="2329" xml:space="preserve"> MAX( MIN($L126, BN$4) - MAX($J126, BN$3), 0) *$Q127</f>
        <v>0</v>
      </c>
      <c r="BO127" s="299">
        <f t="shared" ref="BO127" ca="1" si="2330" xml:space="preserve"> MAX( MIN($L126, BO$4) - MAX($J126, BO$3), 0) *$Q127</f>
        <v>0</v>
      </c>
      <c r="BP127" s="299">
        <f t="shared" ref="BP127" ca="1" si="2331" xml:space="preserve"> MAX( MIN($L126, BP$4) - MAX($J126, BP$3), 0) *$Q127</f>
        <v>0</v>
      </c>
      <c r="BQ127" s="202"/>
    </row>
    <row r="128" spans="1:69">
      <c r="B128" s="202"/>
      <c r="C128" s="283"/>
      <c r="D128" s="209"/>
      <c r="E128" s="209"/>
      <c r="F128" s="291"/>
      <c r="G128" s="291"/>
      <c r="H128" s="299" t="str">
        <f ca="1">IFERROR(OFFSET('Impacts Database'!$A$1,'Impact Inputs'!B126-1,MATCH("Government/Non-Government",'Impacts Database'!$2:$2,0)-1),"-")</f>
        <v>-</v>
      </c>
      <c r="I128" s="288"/>
      <c r="J128" s="304"/>
      <c r="K128" s="304"/>
      <c r="L128" s="301"/>
      <c r="M128" s="302"/>
      <c r="N128" s="305"/>
      <c r="O128" s="299" t="s">
        <v>130</v>
      </c>
      <c r="P128" s="299">
        <f t="shared" si="1358"/>
        <v>0</v>
      </c>
      <c r="Q128" s="299">
        <f t="shared" ref="Q128" ca="1" si="2332">IF(ISTEXT(F126),0,(F126*M126*N126*P128))</f>
        <v>0</v>
      </c>
      <c r="R128" s="310"/>
      <c r="S128" s="299">
        <f t="shared" ref="S128:BP128" ca="1" si="2333">S127-S126</f>
        <v>0</v>
      </c>
      <c r="T128" s="299">
        <f t="shared" ca="1" si="2333"/>
        <v>0</v>
      </c>
      <c r="U128" s="299">
        <f t="shared" ca="1" si="2333"/>
        <v>0</v>
      </c>
      <c r="V128" s="299">
        <f t="shared" ca="1" si="2333"/>
        <v>0</v>
      </c>
      <c r="W128" s="299">
        <f t="shared" ca="1" si="2333"/>
        <v>0</v>
      </c>
      <c r="X128" s="299">
        <f t="shared" ca="1" si="2333"/>
        <v>0</v>
      </c>
      <c r="Y128" s="299">
        <f t="shared" ca="1" si="2333"/>
        <v>0</v>
      </c>
      <c r="Z128" s="299">
        <f t="shared" ca="1" si="2333"/>
        <v>0</v>
      </c>
      <c r="AA128" s="299">
        <f t="shared" ca="1" si="2333"/>
        <v>0</v>
      </c>
      <c r="AB128" s="299">
        <f t="shared" ca="1" si="2333"/>
        <v>0</v>
      </c>
      <c r="AC128" s="299">
        <f t="shared" ca="1" si="2333"/>
        <v>0</v>
      </c>
      <c r="AD128" s="299">
        <f t="shared" ca="1" si="2333"/>
        <v>0</v>
      </c>
      <c r="AE128" s="299">
        <f t="shared" ca="1" si="2333"/>
        <v>0</v>
      </c>
      <c r="AF128" s="299">
        <f t="shared" ca="1" si="2333"/>
        <v>0</v>
      </c>
      <c r="AG128" s="299">
        <f t="shared" ca="1" si="2333"/>
        <v>0</v>
      </c>
      <c r="AH128" s="299">
        <f t="shared" ca="1" si="2333"/>
        <v>0</v>
      </c>
      <c r="AI128" s="299">
        <f t="shared" ca="1" si="2333"/>
        <v>0</v>
      </c>
      <c r="AJ128" s="299">
        <f t="shared" ca="1" si="2333"/>
        <v>0</v>
      </c>
      <c r="AK128" s="299">
        <f t="shared" ca="1" si="2333"/>
        <v>0</v>
      </c>
      <c r="AL128" s="299">
        <f t="shared" ca="1" si="2333"/>
        <v>0</v>
      </c>
      <c r="AM128" s="299">
        <f t="shared" ca="1" si="2333"/>
        <v>0</v>
      </c>
      <c r="AN128" s="299">
        <f t="shared" ca="1" si="2333"/>
        <v>0</v>
      </c>
      <c r="AO128" s="299">
        <f t="shared" ca="1" si="2333"/>
        <v>0</v>
      </c>
      <c r="AP128" s="299">
        <f t="shared" ca="1" si="2333"/>
        <v>0</v>
      </c>
      <c r="AQ128" s="299">
        <f t="shared" ca="1" si="2333"/>
        <v>0</v>
      </c>
      <c r="AR128" s="299">
        <f t="shared" ca="1" si="2333"/>
        <v>0</v>
      </c>
      <c r="AS128" s="299">
        <f t="shared" ca="1" si="2333"/>
        <v>0</v>
      </c>
      <c r="AT128" s="299">
        <f t="shared" ca="1" si="2333"/>
        <v>0</v>
      </c>
      <c r="AU128" s="299">
        <f t="shared" ca="1" si="2333"/>
        <v>0</v>
      </c>
      <c r="AV128" s="299">
        <f t="shared" ca="1" si="2333"/>
        <v>0</v>
      </c>
      <c r="AW128" s="299">
        <f t="shared" ca="1" si="2333"/>
        <v>0</v>
      </c>
      <c r="AX128" s="299">
        <f t="shared" ca="1" si="2333"/>
        <v>0</v>
      </c>
      <c r="AY128" s="299">
        <f t="shared" ca="1" si="2333"/>
        <v>0</v>
      </c>
      <c r="AZ128" s="299">
        <f t="shared" ca="1" si="2333"/>
        <v>0</v>
      </c>
      <c r="BA128" s="299">
        <f t="shared" ca="1" si="2333"/>
        <v>0</v>
      </c>
      <c r="BB128" s="299">
        <f t="shared" ca="1" si="2333"/>
        <v>0</v>
      </c>
      <c r="BC128" s="299">
        <f t="shared" ca="1" si="2333"/>
        <v>0</v>
      </c>
      <c r="BD128" s="299">
        <f t="shared" ca="1" si="2333"/>
        <v>0</v>
      </c>
      <c r="BE128" s="299">
        <f t="shared" ca="1" si="2333"/>
        <v>0</v>
      </c>
      <c r="BF128" s="299">
        <f t="shared" ca="1" si="2333"/>
        <v>0</v>
      </c>
      <c r="BG128" s="299">
        <f t="shared" ca="1" si="2333"/>
        <v>0</v>
      </c>
      <c r="BH128" s="299">
        <f t="shared" ca="1" si="2333"/>
        <v>0</v>
      </c>
      <c r="BI128" s="299">
        <f t="shared" ca="1" si="2333"/>
        <v>0</v>
      </c>
      <c r="BJ128" s="299">
        <f t="shared" ca="1" si="2333"/>
        <v>0</v>
      </c>
      <c r="BK128" s="299">
        <f t="shared" ca="1" si="2333"/>
        <v>0</v>
      </c>
      <c r="BL128" s="299">
        <f t="shared" ca="1" si="2333"/>
        <v>0</v>
      </c>
      <c r="BM128" s="299">
        <f t="shared" ca="1" si="2333"/>
        <v>0</v>
      </c>
      <c r="BN128" s="299">
        <f t="shared" ca="1" si="2333"/>
        <v>0</v>
      </c>
      <c r="BO128" s="299">
        <f t="shared" ca="1" si="2333"/>
        <v>0</v>
      </c>
      <c r="BP128" s="299">
        <f t="shared" ca="1" si="2333"/>
        <v>0</v>
      </c>
      <c r="BQ128" s="202"/>
    </row>
    <row r="129" spans="1:69" ht="15">
      <c r="A129" s="280" t="s">
        <v>436</v>
      </c>
      <c r="B129" s="236"/>
      <c r="C129" s="298" t="str">
        <f ca="1">IFERROR(OFFSET('Impacts Database'!$A$1,'Impact Inputs'!B129-1,MATCH("Description",'Impacts Database'!$2:$2,0)-1),"-")</f>
        <v>-</v>
      </c>
      <c r="D129" s="299" t="str">
        <f ca="1">IFERROR(OFFSET('Impacts Database'!$A$1,'Impact Inputs'!B129-1,MATCH("Outcome Area",'Impacts Database'!$2:$2,0)-1),"-")</f>
        <v>-</v>
      </c>
      <c r="E129" s="299" t="str">
        <f ca="1">IFERROR(OFFSET('Impacts Database'!$A$1,'Impact Inputs'!B129-1,MATCH("Sector",'Impacts Database'!$2:$2,0)-1),"-")</f>
        <v>-</v>
      </c>
      <c r="F129" s="299" t="str">
        <f ca="1">IFERROR(OFFSET('Impacts Database'!$A$1,'Impact Inputs'!B129-1,MATCH("Value adjusted to "&amp;'Primary Inputs'!$C$16,'Impacts Database'!$2:$2,0)-1),"-")</f>
        <v>-</v>
      </c>
      <c r="G129" s="299" t="str">
        <f ca="1">IFERROR(OFFSET('Impacts Database'!$A$1,'Impact Inputs'!B129-1,MATCH("Unit",'Impacts Database'!$2:$2,0)-1),"-")</f>
        <v>-</v>
      </c>
      <c r="H129" s="299" t="str">
        <f ca="1">IFERROR(OFFSET('Impacts Database'!$A$1,'Impact Inputs'!B129-1,MATCH("Government/Non-Government",'Impacts Database'!$2:$2,0)-1),"-")</f>
        <v>-</v>
      </c>
      <c r="I129" s="237" t="s">
        <v>730</v>
      </c>
      <c r="J129" s="215"/>
      <c r="K129" s="101"/>
      <c r="L129" s="311">
        <f t="shared" ref="L129" si="2334" xml:space="preserve"> J129 + K129</f>
        <v>0</v>
      </c>
      <c r="M129" s="238">
        <v>1</v>
      </c>
      <c r="N129" s="238">
        <v>1</v>
      </c>
      <c r="O129" s="299" t="s">
        <v>128</v>
      </c>
      <c r="P129" s="6"/>
      <c r="Q129" s="299">
        <f t="shared" ref="Q129" ca="1" si="2335">IF(ISTEXT(F129),0,(F129*M129*N129*P129))</f>
        <v>0</v>
      </c>
      <c r="R129" s="310"/>
      <c r="S129" s="299">
        <f t="shared" ca="1" si="1876"/>
        <v>0</v>
      </c>
      <c r="T129" s="299">
        <f t="shared" ca="1" si="1876"/>
        <v>0</v>
      </c>
      <c r="U129" s="299">
        <f t="shared" ca="1" si="1876"/>
        <v>0</v>
      </c>
      <c r="V129" s="299">
        <f t="shared" ca="1" si="1876"/>
        <v>0</v>
      </c>
      <c r="W129" s="299">
        <f t="shared" ca="1" si="1876"/>
        <v>0</v>
      </c>
      <c r="X129" s="299">
        <f t="shared" ca="1" si="1876"/>
        <v>0</v>
      </c>
      <c r="Y129" s="299">
        <f t="shared" ca="1" si="1876"/>
        <v>0</v>
      </c>
      <c r="Z129" s="299">
        <f t="shared" ca="1" si="1876"/>
        <v>0</v>
      </c>
      <c r="AA129" s="299">
        <f t="shared" ca="1" si="1876"/>
        <v>0</v>
      </c>
      <c r="AB129" s="299">
        <f t="shared" ca="1" si="1876"/>
        <v>0</v>
      </c>
      <c r="AC129" s="299">
        <f t="shared" ca="1" si="1876"/>
        <v>0</v>
      </c>
      <c r="AD129" s="299">
        <f t="shared" ca="1" si="1876"/>
        <v>0</v>
      </c>
      <c r="AE129" s="299">
        <f t="shared" ca="1" si="1876"/>
        <v>0</v>
      </c>
      <c r="AF129" s="299">
        <f t="shared" ca="1" si="1876"/>
        <v>0</v>
      </c>
      <c r="AG129" s="299">
        <f t="shared" ca="1" si="1876"/>
        <v>0</v>
      </c>
      <c r="AH129" s="299">
        <f t="shared" ca="1" si="1876"/>
        <v>0</v>
      </c>
      <c r="AI129" s="299">
        <f t="shared" ca="1" si="1877"/>
        <v>0</v>
      </c>
      <c r="AJ129" s="299">
        <f t="shared" ca="1" si="1877"/>
        <v>0</v>
      </c>
      <c r="AK129" s="299">
        <f t="shared" ca="1" si="1877"/>
        <v>0</v>
      </c>
      <c r="AL129" s="299">
        <f t="shared" ca="1" si="1877"/>
        <v>0</v>
      </c>
      <c r="AM129" s="299">
        <f t="shared" ca="1" si="1877"/>
        <v>0</v>
      </c>
      <c r="AN129" s="299">
        <f t="shared" ca="1" si="1877"/>
        <v>0</v>
      </c>
      <c r="AO129" s="299">
        <f t="shared" ca="1" si="1877"/>
        <v>0</v>
      </c>
      <c r="AP129" s="299">
        <f t="shared" ca="1" si="1877"/>
        <v>0</v>
      </c>
      <c r="AQ129" s="299">
        <f t="shared" ca="1" si="1877"/>
        <v>0</v>
      </c>
      <c r="AR129" s="299">
        <f t="shared" ca="1" si="1877"/>
        <v>0</v>
      </c>
      <c r="AS129" s="299">
        <f t="shared" ca="1" si="1877"/>
        <v>0</v>
      </c>
      <c r="AT129" s="299">
        <f t="shared" ca="1" si="1877"/>
        <v>0</v>
      </c>
      <c r="AU129" s="299">
        <f t="shared" ca="1" si="1877"/>
        <v>0</v>
      </c>
      <c r="AV129" s="299">
        <f t="shared" ca="1" si="1877"/>
        <v>0</v>
      </c>
      <c r="AW129" s="299">
        <f t="shared" ca="1" si="1877"/>
        <v>0</v>
      </c>
      <c r="AX129" s="299">
        <f t="shared" ca="1" si="1877"/>
        <v>0</v>
      </c>
      <c r="AY129" s="299">
        <f t="shared" ca="1" si="1878"/>
        <v>0</v>
      </c>
      <c r="AZ129" s="299">
        <f t="shared" ca="1" si="1878"/>
        <v>0</v>
      </c>
      <c r="BA129" s="299">
        <f t="shared" ca="1" si="1878"/>
        <v>0</v>
      </c>
      <c r="BB129" s="299">
        <f t="shared" ca="1" si="1878"/>
        <v>0</v>
      </c>
      <c r="BC129" s="299">
        <f t="shared" ca="1" si="1878"/>
        <v>0</v>
      </c>
      <c r="BD129" s="299">
        <f t="shared" ca="1" si="1878"/>
        <v>0</v>
      </c>
      <c r="BE129" s="299">
        <f t="shared" ca="1" si="1878"/>
        <v>0</v>
      </c>
      <c r="BF129" s="299">
        <f t="shared" ca="1" si="1878"/>
        <v>0</v>
      </c>
      <c r="BG129" s="299">
        <f t="shared" ca="1" si="1878"/>
        <v>0</v>
      </c>
      <c r="BH129" s="299">
        <f t="shared" ca="1" si="1878"/>
        <v>0</v>
      </c>
      <c r="BI129" s="299">
        <f t="shared" ca="1" si="1878"/>
        <v>0</v>
      </c>
      <c r="BJ129" s="299">
        <f t="shared" ca="1" si="1878"/>
        <v>0</v>
      </c>
      <c r="BK129" s="299">
        <f t="shared" ca="1" si="1878"/>
        <v>0</v>
      </c>
      <c r="BL129" s="299">
        <f t="shared" ca="1" si="1878"/>
        <v>0</v>
      </c>
      <c r="BM129" s="299">
        <f t="shared" ca="1" si="1878"/>
        <v>0</v>
      </c>
      <c r="BN129" s="299">
        <f t="shared" ca="1" si="1878"/>
        <v>0</v>
      </c>
      <c r="BO129" s="299">
        <f t="shared" ca="1" si="2278"/>
        <v>0</v>
      </c>
      <c r="BP129" s="299">
        <f t="shared" ca="1" si="2278"/>
        <v>0</v>
      </c>
      <c r="BQ129" s="202"/>
    </row>
    <row r="130" spans="1:69">
      <c r="A130" s="281" t="str">
        <f t="shared" ref="A130" si="2336">IF(OR(AND(K129=0,NOT(ISBLANK(K129))),M129=0,N129=0,AND(P129=P130,NOT(ISBLANK(P129)),NOT(ISBLANK(P130)))),"ERROR","OK")</f>
        <v>OK</v>
      </c>
      <c r="B130" s="202"/>
      <c r="C130" s="284" t="str">
        <f t="shared" ref="C130" ca="1" si="2337">IF(SUMSQ($S131:$BP131)&gt;0,"INCLUDED","EXCLUDED")</f>
        <v>EXCLUDED</v>
      </c>
      <c r="D130" s="209"/>
      <c r="E130" s="209"/>
      <c r="F130" s="291"/>
      <c r="G130" s="291"/>
      <c r="H130" s="299" t="str">
        <f ca="1">IFERROR(OFFSET('Impacts Database'!$A$1,'Impact Inputs'!B129-1,MATCH("Government/Non-Government",'Impacts Database'!$2:$2,0)-1),"-")</f>
        <v>-</v>
      </c>
      <c r="I130" s="288"/>
      <c r="J130" s="300"/>
      <c r="K130" s="300"/>
      <c r="L130" s="301"/>
      <c r="M130" s="302"/>
      <c r="N130" s="303"/>
      <c r="O130" s="299" t="s">
        <v>129</v>
      </c>
      <c r="P130" s="6"/>
      <c r="Q130" s="299">
        <f t="shared" ref="Q130" ca="1" si="2338">IF(ISTEXT(F129),0,(F129*M129*N129*P130))</f>
        <v>0</v>
      </c>
      <c r="R130" s="310"/>
      <c r="S130" s="299">
        <f t="shared" ref="S130" ca="1" si="2339" xml:space="preserve"> MAX( MIN($L129, S$4) - MAX($J129, S$3), 0) *$Q130</f>
        <v>0</v>
      </c>
      <c r="T130" s="299">
        <f t="shared" ref="T130" ca="1" si="2340" xml:space="preserve"> MAX( MIN($L129, T$4) - MAX($J129, T$3), 0) *$Q130</f>
        <v>0</v>
      </c>
      <c r="U130" s="299">
        <f t="shared" ref="U130" ca="1" si="2341" xml:space="preserve"> MAX( MIN($L129, U$4) - MAX($J129, U$3), 0) *$Q130</f>
        <v>0</v>
      </c>
      <c r="V130" s="299">
        <f t="shared" ref="V130" ca="1" si="2342" xml:space="preserve"> MAX( MIN($L129, V$4) - MAX($J129, V$3), 0) *$Q130</f>
        <v>0</v>
      </c>
      <c r="W130" s="299">
        <f t="shared" ref="W130" ca="1" si="2343" xml:space="preserve"> MAX( MIN($L129, W$4) - MAX($J129, W$3), 0) *$Q130</f>
        <v>0</v>
      </c>
      <c r="X130" s="299">
        <f t="shared" ref="X130" ca="1" si="2344" xml:space="preserve"> MAX( MIN($L129, X$4) - MAX($J129, X$3), 0) *$Q130</f>
        <v>0</v>
      </c>
      <c r="Y130" s="299">
        <f t="shared" ref="Y130" ca="1" si="2345" xml:space="preserve"> MAX( MIN($L129, Y$4) - MAX($J129, Y$3), 0) *$Q130</f>
        <v>0</v>
      </c>
      <c r="Z130" s="299">
        <f t="shared" ref="Z130" ca="1" si="2346" xml:space="preserve"> MAX( MIN($L129, Z$4) - MAX($J129, Z$3), 0) *$Q130</f>
        <v>0</v>
      </c>
      <c r="AA130" s="299">
        <f t="shared" ref="AA130" ca="1" si="2347" xml:space="preserve"> MAX( MIN($L129, AA$4) - MAX($J129, AA$3), 0) *$Q130</f>
        <v>0</v>
      </c>
      <c r="AB130" s="299">
        <f t="shared" ref="AB130" ca="1" si="2348" xml:space="preserve"> MAX( MIN($L129, AB$4) - MAX($J129, AB$3), 0) *$Q130</f>
        <v>0</v>
      </c>
      <c r="AC130" s="299">
        <f t="shared" ref="AC130" ca="1" si="2349" xml:space="preserve"> MAX( MIN($L129, AC$4) - MAX($J129, AC$3), 0) *$Q130</f>
        <v>0</v>
      </c>
      <c r="AD130" s="299">
        <f t="shared" ref="AD130" ca="1" si="2350" xml:space="preserve"> MAX( MIN($L129, AD$4) - MAX($J129, AD$3), 0) *$Q130</f>
        <v>0</v>
      </c>
      <c r="AE130" s="299">
        <f t="shared" ref="AE130" ca="1" si="2351" xml:space="preserve"> MAX( MIN($L129, AE$4) - MAX($J129, AE$3), 0) *$Q130</f>
        <v>0</v>
      </c>
      <c r="AF130" s="299">
        <f t="shared" ref="AF130" ca="1" si="2352" xml:space="preserve"> MAX( MIN($L129, AF$4) - MAX($J129, AF$3), 0) *$Q130</f>
        <v>0</v>
      </c>
      <c r="AG130" s="299">
        <f t="shared" ref="AG130" ca="1" si="2353" xml:space="preserve"> MAX( MIN($L129, AG$4) - MAX($J129, AG$3), 0) *$Q130</f>
        <v>0</v>
      </c>
      <c r="AH130" s="299">
        <f t="shared" ref="AH130" ca="1" si="2354" xml:space="preserve"> MAX( MIN($L129, AH$4) - MAX($J129, AH$3), 0) *$Q130</f>
        <v>0</v>
      </c>
      <c r="AI130" s="299">
        <f t="shared" ref="AI130" ca="1" si="2355" xml:space="preserve"> MAX( MIN($L129, AI$4) - MAX($J129, AI$3), 0) *$Q130</f>
        <v>0</v>
      </c>
      <c r="AJ130" s="299">
        <f t="shared" ref="AJ130" ca="1" si="2356" xml:space="preserve"> MAX( MIN($L129, AJ$4) - MAX($J129, AJ$3), 0) *$Q130</f>
        <v>0</v>
      </c>
      <c r="AK130" s="299">
        <f t="shared" ref="AK130" ca="1" si="2357" xml:space="preserve"> MAX( MIN($L129, AK$4) - MAX($J129, AK$3), 0) *$Q130</f>
        <v>0</v>
      </c>
      <c r="AL130" s="299">
        <f t="shared" ref="AL130" ca="1" si="2358" xml:space="preserve"> MAX( MIN($L129, AL$4) - MAX($J129, AL$3), 0) *$Q130</f>
        <v>0</v>
      </c>
      <c r="AM130" s="299">
        <f t="shared" ref="AM130" ca="1" si="2359" xml:space="preserve"> MAX( MIN($L129, AM$4) - MAX($J129, AM$3), 0) *$Q130</f>
        <v>0</v>
      </c>
      <c r="AN130" s="299">
        <f t="shared" ref="AN130" ca="1" si="2360" xml:space="preserve"> MAX( MIN($L129, AN$4) - MAX($J129, AN$3), 0) *$Q130</f>
        <v>0</v>
      </c>
      <c r="AO130" s="299">
        <f t="shared" ref="AO130" ca="1" si="2361" xml:space="preserve"> MAX( MIN($L129, AO$4) - MAX($J129, AO$3), 0) *$Q130</f>
        <v>0</v>
      </c>
      <c r="AP130" s="299">
        <f t="shared" ref="AP130" ca="1" si="2362" xml:space="preserve"> MAX( MIN($L129, AP$4) - MAX($J129, AP$3), 0) *$Q130</f>
        <v>0</v>
      </c>
      <c r="AQ130" s="299">
        <f t="shared" ref="AQ130" ca="1" si="2363" xml:space="preserve"> MAX( MIN($L129, AQ$4) - MAX($J129, AQ$3), 0) *$Q130</f>
        <v>0</v>
      </c>
      <c r="AR130" s="299">
        <f t="shared" ref="AR130" ca="1" si="2364" xml:space="preserve"> MAX( MIN($L129, AR$4) - MAX($J129, AR$3), 0) *$Q130</f>
        <v>0</v>
      </c>
      <c r="AS130" s="299">
        <f t="shared" ref="AS130" ca="1" si="2365" xml:space="preserve"> MAX( MIN($L129, AS$4) - MAX($J129, AS$3), 0) *$Q130</f>
        <v>0</v>
      </c>
      <c r="AT130" s="299">
        <f t="shared" ref="AT130" ca="1" si="2366" xml:space="preserve"> MAX( MIN($L129, AT$4) - MAX($J129, AT$3), 0) *$Q130</f>
        <v>0</v>
      </c>
      <c r="AU130" s="299">
        <f t="shared" ref="AU130" ca="1" si="2367" xml:space="preserve"> MAX( MIN($L129, AU$4) - MAX($J129, AU$3), 0) *$Q130</f>
        <v>0</v>
      </c>
      <c r="AV130" s="299">
        <f t="shared" ref="AV130" ca="1" si="2368" xml:space="preserve"> MAX( MIN($L129, AV$4) - MAX($J129, AV$3), 0) *$Q130</f>
        <v>0</v>
      </c>
      <c r="AW130" s="299">
        <f t="shared" ref="AW130" ca="1" si="2369" xml:space="preserve"> MAX( MIN($L129, AW$4) - MAX($J129, AW$3), 0) *$Q130</f>
        <v>0</v>
      </c>
      <c r="AX130" s="299">
        <f t="shared" ref="AX130" ca="1" si="2370" xml:space="preserve"> MAX( MIN($L129, AX$4) - MAX($J129, AX$3), 0) *$Q130</f>
        <v>0</v>
      </c>
      <c r="AY130" s="299">
        <f t="shared" ref="AY130" ca="1" si="2371" xml:space="preserve"> MAX( MIN($L129, AY$4) - MAX($J129, AY$3), 0) *$Q130</f>
        <v>0</v>
      </c>
      <c r="AZ130" s="299">
        <f t="shared" ref="AZ130" ca="1" si="2372" xml:space="preserve"> MAX( MIN($L129, AZ$4) - MAX($J129, AZ$3), 0) *$Q130</f>
        <v>0</v>
      </c>
      <c r="BA130" s="299">
        <f t="shared" ref="BA130" ca="1" si="2373" xml:space="preserve"> MAX( MIN($L129, BA$4) - MAX($J129, BA$3), 0) *$Q130</f>
        <v>0</v>
      </c>
      <c r="BB130" s="299">
        <f t="shared" ref="BB130" ca="1" si="2374" xml:space="preserve"> MAX( MIN($L129, BB$4) - MAX($J129, BB$3), 0) *$Q130</f>
        <v>0</v>
      </c>
      <c r="BC130" s="299">
        <f t="shared" ref="BC130" ca="1" si="2375" xml:space="preserve"> MAX( MIN($L129, BC$4) - MAX($J129, BC$3), 0) *$Q130</f>
        <v>0</v>
      </c>
      <c r="BD130" s="299">
        <f t="shared" ref="BD130" ca="1" si="2376" xml:space="preserve"> MAX( MIN($L129, BD$4) - MAX($J129, BD$3), 0) *$Q130</f>
        <v>0</v>
      </c>
      <c r="BE130" s="299">
        <f t="shared" ref="BE130" ca="1" si="2377" xml:space="preserve"> MAX( MIN($L129, BE$4) - MAX($J129, BE$3), 0) *$Q130</f>
        <v>0</v>
      </c>
      <c r="BF130" s="299">
        <f t="shared" ref="BF130" ca="1" si="2378" xml:space="preserve"> MAX( MIN($L129, BF$4) - MAX($J129, BF$3), 0) *$Q130</f>
        <v>0</v>
      </c>
      <c r="BG130" s="299">
        <f t="shared" ref="BG130" ca="1" si="2379" xml:space="preserve"> MAX( MIN($L129, BG$4) - MAX($J129, BG$3), 0) *$Q130</f>
        <v>0</v>
      </c>
      <c r="BH130" s="299">
        <f t="shared" ref="BH130" ca="1" si="2380" xml:space="preserve"> MAX( MIN($L129, BH$4) - MAX($J129, BH$3), 0) *$Q130</f>
        <v>0</v>
      </c>
      <c r="BI130" s="299">
        <f t="shared" ref="BI130" ca="1" si="2381" xml:space="preserve"> MAX( MIN($L129, BI$4) - MAX($J129, BI$3), 0) *$Q130</f>
        <v>0</v>
      </c>
      <c r="BJ130" s="299">
        <f t="shared" ref="BJ130" ca="1" si="2382" xml:space="preserve"> MAX( MIN($L129, BJ$4) - MAX($J129, BJ$3), 0) *$Q130</f>
        <v>0</v>
      </c>
      <c r="BK130" s="299">
        <f t="shared" ref="BK130" ca="1" si="2383" xml:space="preserve"> MAX( MIN($L129, BK$4) - MAX($J129, BK$3), 0) *$Q130</f>
        <v>0</v>
      </c>
      <c r="BL130" s="299">
        <f t="shared" ref="BL130" ca="1" si="2384" xml:space="preserve"> MAX( MIN($L129, BL$4) - MAX($J129, BL$3), 0) *$Q130</f>
        <v>0</v>
      </c>
      <c r="BM130" s="299">
        <f t="shared" ref="BM130" ca="1" si="2385" xml:space="preserve"> MAX( MIN($L129, BM$4) - MAX($J129, BM$3), 0) *$Q130</f>
        <v>0</v>
      </c>
      <c r="BN130" s="299">
        <f t="shared" ref="BN130" ca="1" si="2386" xml:space="preserve"> MAX( MIN($L129, BN$4) - MAX($J129, BN$3), 0) *$Q130</f>
        <v>0</v>
      </c>
      <c r="BO130" s="299">
        <f t="shared" ref="BO130" ca="1" si="2387" xml:space="preserve"> MAX( MIN($L129, BO$4) - MAX($J129, BO$3), 0) *$Q130</f>
        <v>0</v>
      </c>
      <c r="BP130" s="299">
        <f t="shared" ref="BP130" ca="1" si="2388" xml:space="preserve"> MAX( MIN($L129, BP$4) - MAX($J129, BP$3), 0) *$Q130</f>
        <v>0</v>
      </c>
      <c r="BQ130" s="202"/>
    </row>
    <row r="131" spans="1:69">
      <c r="B131" s="202"/>
      <c r="C131" s="283"/>
      <c r="D131" s="209"/>
      <c r="E131" s="209"/>
      <c r="F131" s="291"/>
      <c r="G131" s="291"/>
      <c r="H131" s="299" t="str">
        <f ca="1">IFERROR(OFFSET('Impacts Database'!$A$1,'Impact Inputs'!B129-1,MATCH("Government/Non-Government",'Impacts Database'!$2:$2,0)-1),"-")</f>
        <v>-</v>
      </c>
      <c r="I131" s="288"/>
      <c r="J131" s="304"/>
      <c r="K131" s="304"/>
      <c r="L131" s="301"/>
      <c r="M131" s="302"/>
      <c r="N131" s="305"/>
      <c r="O131" s="299" t="s">
        <v>130</v>
      </c>
      <c r="P131" s="299">
        <f t="shared" si="1358"/>
        <v>0</v>
      </c>
      <c r="Q131" s="299">
        <f t="shared" ref="Q131" ca="1" si="2389">IF(ISTEXT(F129),0,(F129*M129*N129*P131))</f>
        <v>0</v>
      </c>
      <c r="R131" s="310"/>
      <c r="S131" s="299">
        <f t="shared" ref="S131:BP131" ca="1" si="2390">S130-S129</f>
        <v>0</v>
      </c>
      <c r="T131" s="299">
        <f t="shared" ca="1" si="2390"/>
        <v>0</v>
      </c>
      <c r="U131" s="299">
        <f t="shared" ca="1" si="2390"/>
        <v>0</v>
      </c>
      <c r="V131" s="299">
        <f t="shared" ca="1" si="2390"/>
        <v>0</v>
      </c>
      <c r="W131" s="299">
        <f t="shared" ca="1" si="2390"/>
        <v>0</v>
      </c>
      <c r="X131" s="299">
        <f t="shared" ca="1" si="2390"/>
        <v>0</v>
      </c>
      <c r="Y131" s="299">
        <f t="shared" ca="1" si="2390"/>
        <v>0</v>
      </c>
      <c r="Z131" s="299">
        <f t="shared" ca="1" si="2390"/>
        <v>0</v>
      </c>
      <c r="AA131" s="299">
        <f t="shared" ca="1" si="2390"/>
        <v>0</v>
      </c>
      <c r="AB131" s="299">
        <f t="shared" ca="1" si="2390"/>
        <v>0</v>
      </c>
      <c r="AC131" s="299">
        <f t="shared" ca="1" si="2390"/>
        <v>0</v>
      </c>
      <c r="AD131" s="299">
        <f t="shared" ca="1" si="2390"/>
        <v>0</v>
      </c>
      <c r="AE131" s="299">
        <f t="shared" ca="1" si="2390"/>
        <v>0</v>
      </c>
      <c r="AF131" s="299">
        <f t="shared" ca="1" si="2390"/>
        <v>0</v>
      </c>
      <c r="AG131" s="299">
        <f t="shared" ca="1" si="2390"/>
        <v>0</v>
      </c>
      <c r="AH131" s="299">
        <f t="shared" ca="1" si="2390"/>
        <v>0</v>
      </c>
      <c r="AI131" s="299">
        <f t="shared" ca="1" si="2390"/>
        <v>0</v>
      </c>
      <c r="AJ131" s="299">
        <f t="shared" ca="1" si="2390"/>
        <v>0</v>
      </c>
      <c r="AK131" s="299">
        <f t="shared" ca="1" si="2390"/>
        <v>0</v>
      </c>
      <c r="AL131" s="299">
        <f t="shared" ca="1" si="2390"/>
        <v>0</v>
      </c>
      <c r="AM131" s="299">
        <f t="shared" ca="1" si="2390"/>
        <v>0</v>
      </c>
      <c r="AN131" s="299">
        <f t="shared" ca="1" si="2390"/>
        <v>0</v>
      </c>
      <c r="AO131" s="299">
        <f t="shared" ca="1" si="2390"/>
        <v>0</v>
      </c>
      <c r="AP131" s="299">
        <f t="shared" ca="1" si="2390"/>
        <v>0</v>
      </c>
      <c r="AQ131" s="299">
        <f t="shared" ca="1" si="2390"/>
        <v>0</v>
      </c>
      <c r="AR131" s="299">
        <f t="shared" ca="1" si="2390"/>
        <v>0</v>
      </c>
      <c r="AS131" s="299">
        <f t="shared" ca="1" si="2390"/>
        <v>0</v>
      </c>
      <c r="AT131" s="299">
        <f t="shared" ca="1" si="2390"/>
        <v>0</v>
      </c>
      <c r="AU131" s="299">
        <f t="shared" ca="1" si="2390"/>
        <v>0</v>
      </c>
      <c r="AV131" s="299">
        <f t="shared" ca="1" si="2390"/>
        <v>0</v>
      </c>
      <c r="AW131" s="299">
        <f t="shared" ca="1" si="2390"/>
        <v>0</v>
      </c>
      <c r="AX131" s="299">
        <f t="shared" ca="1" si="2390"/>
        <v>0</v>
      </c>
      <c r="AY131" s="299">
        <f t="shared" ca="1" si="2390"/>
        <v>0</v>
      </c>
      <c r="AZ131" s="299">
        <f t="shared" ca="1" si="2390"/>
        <v>0</v>
      </c>
      <c r="BA131" s="299">
        <f t="shared" ca="1" si="2390"/>
        <v>0</v>
      </c>
      <c r="BB131" s="299">
        <f t="shared" ca="1" si="2390"/>
        <v>0</v>
      </c>
      <c r="BC131" s="299">
        <f t="shared" ca="1" si="2390"/>
        <v>0</v>
      </c>
      <c r="BD131" s="299">
        <f t="shared" ca="1" si="2390"/>
        <v>0</v>
      </c>
      <c r="BE131" s="299">
        <f t="shared" ca="1" si="2390"/>
        <v>0</v>
      </c>
      <c r="BF131" s="299">
        <f t="shared" ca="1" si="2390"/>
        <v>0</v>
      </c>
      <c r="BG131" s="299">
        <f t="shared" ca="1" si="2390"/>
        <v>0</v>
      </c>
      <c r="BH131" s="299">
        <f t="shared" ca="1" si="2390"/>
        <v>0</v>
      </c>
      <c r="BI131" s="299">
        <f t="shared" ca="1" si="2390"/>
        <v>0</v>
      </c>
      <c r="BJ131" s="299">
        <f t="shared" ca="1" si="2390"/>
        <v>0</v>
      </c>
      <c r="BK131" s="299">
        <f t="shared" ca="1" si="2390"/>
        <v>0</v>
      </c>
      <c r="BL131" s="299">
        <f t="shared" ca="1" si="2390"/>
        <v>0</v>
      </c>
      <c r="BM131" s="299">
        <f t="shared" ca="1" si="2390"/>
        <v>0</v>
      </c>
      <c r="BN131" s="299">
        <f t="shared" ca="1" si="2390"/>
        <v>0</v>
      </c>
      <c r="BO131" s="299">
        <f t="shared" ca="1" si="2390"/>
        <v>0</v>
      </c>
      <c r="BP131" s="299">
        <f t="shared" ca="1" si="2390"/>
        <v>0</v>
      </c>
      <c r="BQ131" s="202"/>
    </row>
    <row r="132" spans="1:69" ht="15">
      <c r="A132" s="280" t="s">
        <v>437</v>
      </c>
      <c r="B132" s="236"/>
      <c r="C132" s="298" t="str">
        <f ca="1">IFERROR(OFFSET('Impacts Database'!$A$1,'Impact Inputs'!B132-1,MATCH("Description",'Impacts Database'!$2:$2,0)-1),"-")</f>
        <v>-</v>
      </c>
      <c r="D132" s="299" t="str">
        <f ca="1">IFERROR(OFFSET('Impacts Database'!$A$1,'Impact Inputs'!B132-1,MATCH("Outcome Area",'Impacts Database'!$2:$2,0)-1),"-")</f>
        <v>-</v>
      </c>
      <c r="E132" s="299" t="str">
        <f ca="1">IFERROR(OFFSET('Impacts Database'!$A$1,'Impact Inputs'!B132-1,MATCH("Sector",'Impacts Database'!$2:$2,0)-1),"-")</f>
        <v>-</v>
      </c>
      <c r="F132" s="299" t="str">
        <f ca="1">IFERROR(OFFSET('Impacts Database'!$A$1,'Impact Inputs'!B132-1,MATCH("Value adjusted to "&amp;'Primary Inputs'!$C$16,'Impacts Database'!$2:$2,0)-1),"-")</f>
        <v>-</v>
      </c>
      <c r="G132" s="299" t="str">
        <f ca="1">IFERROR(OFFSET('Impacts Database'!$A$1,'Impact Inputs'!B132-1,MATCH("Unit",'Impacts Database'!$2:$2,0)-1),"-")</f>
        <v>-</v>
      </c>
      <c r="H132" s="299" t="str">
        <f ca="1">IFERROR(OFFSET('Impacts Database'!$A$1,'Impact Inputs'!B132-1,MATCH("Government/Non-Government",'Impacts Database'!$2:$2,0)-1),"-")</f>
        <v>-</v>
      </c>
      <c r="I132" s="237" t="s">
        <v>730</v>
      </c>
      <c r="J132" s="215"/>
      <c r="K132" s="101"/>
      <c r="L132" s="311">
        <f t="shared" ref="L132" si="2391" xml:space="preserve"> J132 + K132</f>
        <v>0</v>
      </c>
      <c r="M132" s="238">
        <v>1</v>
      </c>
      <c r="N132" s="238">
        <v>1</v>
      </c>
      <c r="O132" s="299" t="s">
        <v>128</v>
      </c>
      <c r="P132" s="6"/>
      <c r="Q132" s="299">
        <f t="shared" ref="Q132" ca="1" si="2392">IF(ISTEXT(F132),0,(F132*M132*N132*P132))</f>
        <v>0</v>
      </c>
      <c r="R132" s="310"/>
      <c r="S132" s="299">
        <f t="shared" ca="1" si="1876"/>
        <v>0</v>
      </c>
      <c r="T132" s="299">
        <f t="shared" ca="1" si="1876"/>
        <v>0</v>
      </c>
      <c r="U132" s="299">
        <f t="shared" ca="1" si="1876"/>
        <v>0</v>
      </c>
      <c r="V132" s="299">
        <f t="shared" ca="1" si="1876"/>
        <v>0</v>
      </c>
      <c r="W132" s="299">
        <f t="shared" ca="1" si="1876"/>
        <v>0</v>
      </c>
      <c r="X132" s="299">
        <f t="shared" ca="1" si="1876"/>
        <v>0</v>
      </c>
      <c r="Y132" s="299">
        <f t="shared" ca="1" si="1876"/>
        <v>0</v>
      </c>
      <c r="Z132" s="299">
        <f t="shared" ca="1" si="1876"/>
        <v>0</v>
      </c>
      <c r="AA132" s="299">
        <f t="shared" ca="1" si="1876"/>
        <v>0</v>
      </c>
      <c r="AB132" s="299">
        <f t="shared" ca="1" si="1876"/>
        <v>0</v>
      </c>
      <c r="AC132" s="299">
        <f t="shared" ca="1" si="1876"/>
        <v>0</v>
      </c>
      <c r="AD132" s="299">
        <f t="shared" ca="1" si="1876"/>
        <v>0</v>
      </c>
      <c r="AE132" s="299">
        <f t="shared" ca="1" si="1876"/>
        <v>0</v>
      </c>
      <c r="AF132" s="299">
        <f t="shared" ca="1" si="1876"/>
        <v>0</v>
      </c>
      <c r="AG132" s="299">
        <f t="shared" ca="1" si="1876"/>
        <v>0</v>
      </c>
      <c r="AH132" s="299">
        <f t="shared" ca="1" si="1876"/>
        <v>0</v>
      </c>
      <c r="AI132" s="299">
        <f t="shared" ca="1" si="1877"/>
        <v>0</v>
      </c>
      <c r="AJ132" s="299">
        <f t="shared" ca="1" si="1877"/>
        <v>0</v>
      </c>
      <c r="AK132" s="299">
        <f t="shared" ca="1" si="1877"/>
        <v>0</v>
      </c>
      <c r="AL132" s="299">
        <f t="shared" ca="1" si="1877"/>
        <v>0</v>
      </c>
      <c r="AM132" s="299">
        <f t="shared" ca="1" si="1877"/>
        <v>0</v>
      </c>
      <c r="AN132" s="299">
        <f t="shared" ca="1" si="1877"/>
        <v>0</v>
      </c>
      <c r="AO132" s="299">
        <f t="shared" ca="1" si="1877"/>
        <v>0</v>
      </c>
      <c r="AP132" s="299">
        <f t="shared" ca="1" si="1877"/>
        <v>0</v>
      </c>
      <c r="AQ132" s="299">
        <f t="shared" ca="1" si="1877"/>
        <v>0</v>
      </c>
      <c r="AR132" s="299">
        <f t="shared" ca="1" si="1877"/>
        <v>0</v>
      </c>
      <c r="AS132" s="299">
        <f t="shared" ca="1" si="1877"/>
        <v>0</v>
      </c>
      <c r="AT132" s="299">
        <f t="shared" ca="1" si="1877"/>
        <v>0</v>
      </c>
      <c r="AU132" s="299">
        <f t="shared" ca="1" si="1877"/>
        <v>0</v>
      </c>
      <c r="AV132" s="299">
        <f t="shared" ca="1" si="1877"/>
        <v>0</v>
      </c>
      <c r="AW132" s="299">
        <f t="shared" ca="1" si="1877"/>
        <v>0</v>
      </c>
      <c r="AX132" s="299">
        <f t="shared" ca="1" si="1877"/>
        <v>0</v>
      </c>
      <c r="AY132" s="299">
        <f t="shared" ca="1" si="1878"/>
        <v>0</v>
      </c>
      <c r="AZ132" s="299">
        <f t="shared" ca="1" si="1878"/>
        <v>0</v>
      </c>
      <c r="BA132" s="299">
        <f t="shared" ca="1" si="1878"/>
        <v>0</v>
      </c>
      <c r="BB132" s="299">
        <f t="shared" ca="1" si="1878"/>
        <v>0</v>
      </c>
      <c r="BC132" s="299">
        <f t="shared" ca="1" si="1878"/>
        <v>0</v>
      </c>
      <c r="BD132" s="299">
        <f t="shared" ca="1" si="1878"/>
        <v>0</v>
      </c>
      <c r="BE132" s="299">
        <f t="shared" ca="1" si="1878"/>
        <v>0</v>
      </c>
      <c r="BF132" s="299">
        <f t="shared" ca="1" si="1878"/>
        <v>0</v>
      </c>
      <c r="BG132" s="299">
        <f t="shared" ca="1" si="1878"/>
        <v>0</v>
      </c>
      <c r="BH132" s="299">
        <f t="shared" ca="1" si="1878"/>
        <v>0</v>
      </c>
      <c r="BI132" s="299">
        <f t="shared" ca="1" si="1878"/>
        <v>0</v>
      </c>
      <c r="BJ132" s="299">
        <f t="shared" ca="1" si="1878"/>
        <v>0</v>
      </c>
      <c r="BK132" s="299">
        <f t="shared" ca="1" si="1878"/>
        <v>0</v>
      </c>
      <c r="BL132" s="299">
        <f t="shared" ca="1" si="1878"/>
        <v>0</v>
      </c>
      <c r="BM132" s="299">
        <f t="shared" ca="1" si="1878"/>
        <v>0</v>
      </c>
      <c r="BN132" s="299">
        <f t="shared" ca="1" si="1878"/>
        <v>0</v>
      </c>
      <c r="BO132" s="299">
        <f t="shared" ca="1" si="2278"/>
        <v>0</v>
      </c>
      <c r="BP132" s="299">
        <f t="shared" ca="1" si="2278"/>
        <v>0</v>
      </c>
      <c r="BQ132" s="202"/>
    </row>
    <row r="133" spans="1:69">
      <c r="A133" s="281" t="str">
        <f t="shared" ref="A133" si="2393">IF(OR(AND(K132=0,NOT(ISBLANK(K132))),M132=0,N132=0,AND(P132=P133,NOT(ISBLANK(P132)),NOT(ISBLANK(P133)))),"ERROR","OK")</f>
        <v>OK</v>
      </c>
      <c r="B133" s="202"/>
      <c r="C133" s="284" t="str">
        <f t="shared" ref="C133" ca="1" si="2394">IF(SUMSQ($S134:$BP134)&gt;0,"INCLUDED","EXCLUDED")</f>
        <v>EXCLUDED</v>
      </c>
      <c r="D133" s="209"/>
      <c r="E133" s="209"/>
      <c r="F133" s="291"/>
      <c r="G133" s="291"/>
      <c r="H133" s="299" t="str">
        <f ca="1">IFERROR(OFFSET('Impacts Database'!$A$1,'Impact Inputs'!B132-1,MATCH("Government/Non-Government",'Impacts Database'!$2:$2,0)-1),"-")</f>
        <v>-</v>
      </c>
      <c r="I133" s="288"/>
      <c r="J133" s="300"/>
      <c r="K133" s="300"/>
      <c r="L133" s="301"/>
      <c r="M133" s="302"/>
      <c r="N133" s="303"/>
      <c r="O133" s="299" t="s">
        <v>129</v>
      </c>
      <c r="P133" s="6"/>
      <c r="Q133" s="299">
        <f t="shared" ref="Q133" ca="1" si="2395">IF(ISTEXT(F132),0,(F132*M132*N132*P133))</f>
        <v>0</v>
      </c>
      <c r="R133" s="310"/>
      <c r="S133" s="299">
        <f t="shared" ref="S133" ca="1" si="2396" xml:space="preserve"> MAX( MIN($L132, S$4) - MAX($J132, S$3), 0) *$Q133</f>
        <v>0</v>
      </c>
      <c r="T133" s="299">
        <f t="shared" ref="T133" ca="1" si="2397" xml:space="preserve"> MAX( MIN($L132, T$4) - MAX($J132, T$3), 0) *$Q133</f>
        <v>0</v>
      </c>
      <c r="U133" s="299">
        <f t="shared" ref="U133" ca="1" si="2398" xml:space="preserve"> MAX( MIN($L132, U$4) - MAX($J132, U$3), 0) *$Q133</f>
        <v>0</v>
      </c>
      <c r="V133" s="299">
        <f t="shared" ref="V133" ca="1" si="2399" xml:space="preserve"> MAX( MIN($L132, V$4) - MAX($J132, V$3), 0) *$Q133</f>
        <v>0</v>
      </c>
      <c r="W133" s="299">
        <f t="shared" ref="W133" ca="1" si="2400" xml:space="preserve"> MAX( MIN($L132, W$4) - MAX($J132, W$3), 0) *$Q133</f>
        <v>0</v>
      </c>
      <c r="X133" s="299">
        <f t="shared" ref="X133" ca="1" si="2401" xml:space="preserve"> MAX( MIN($L132, X$4) - MAX($J132, X$3), 0) *$Q133</f>
        <v>0</v>
      </c>
      <c r="Y133" s="299">
        <f t="shared" ref="Y133" ca="1" si="2402" xml:space="preserve"> MAX( MIN($L132, Y$4) - MAX($J132, Y$3), 0) *$Q133</f>
        <v>0</v>
      </c>
      <c r="Z133" s="299">
        <f t="shared" ref="Z133" ca="1" si="2403" xml:space="preserve"> MAX( MIN($L132, Z$4) - MAX($J132, Z$3), 0) *$Q133</f>
        <v>0</v>
      </c>
      <c r="AA133" s="299">
        <f t="shared" ref="AA133" ca="1" si="2404" xml:space="preserve"> MAX( MIN($L132, AA$4) - MAX($J132, AA$3), 0) *$Q133</f>
        <v>0</v>
      </c>
      <c r="AB133" s="299">
        <f t="shared" ref="AB133" ca="1" si="2405" xml:space="preserve"> MAX( MIN($L132, AB$4) - MAX($J132, AB$3), 0) *$Q133</f>
        <v>0</v>
      </c>
      <c r="AC133" s="299">
        <f t="shared" ref="AC133" ca="1" si="2406" xml:space="preserve"> MAX( MIN($L132, AC$4) - MAX($J132, AC$3), 0) *$Q133</f>
        <v>0</v>
      </c>
      <c r="AD133" s="299">
        <f t="shared" ref="AD133" ca="1" si="2407" xml:space="preserve"> MAX( MIN($L132, AD$4) - MAX($J132, AD$3), 0) *$Q133</f>
        <v>0</v>
      </c>
      <c r="AE133" s="299">
        <f t="shared" ref="AE133" ca="1" si="2408" xml:space="preserve"> MAX( MIN($L132, AE$4) - MAX($J132, AE$3), 0) *$Q133</f>
        <v>0</v>
      </c>
      <c r="AF133" s="299">
        <f t="shared" ref="AF133" ca="1" si="2409" xml:space="preserve"> MAX( MIN($L132, AF$4) - MAX($J132, AF$3), 0) *$Q133</f>
        <v>0</v>
      </c>
      <c r="AG133" s="299">
        <f t="shared" ref="AG133" ca="1" si="2410" xml:space="preserve"> MAX( MIN($L132, AG$4) - MAX($J132, AG$3), 0) *$Q133</f>
        <v>0</v>
      </c>
      <c r="AH133" s="299">
        <f t="shared" ref="AH133" ca="1" si="2411" xml:space="preserve"> MAX( MIN($L132, AH$4) - MAX($J132, AH$3), 0) *$Q133</f>
        <v>0</v>
      </c>
      <c r="AI133" s="299">
        <f t="shared" ref="AI133" ca="1" si="2412" xml:space="preserve"> MAX( MIN($L132, AI$4) - MAX($J132, AI$3), 0) *$Q133</f>
        <v>0</v>
      </c>
      <c r="AJ133" s="299">
        <f t="shared" ref="AJ133" ca="1" si="2413" xml:space="preserve"> MAX( MIN($L132, AJ$4) - MAX($J132, AJ$3), 0) *$Q133</f>
        <v>0</v>
      </c>
      <c r="AK133" s="299">
        <f t="shared" ref="AK133" ca="1" si="2414" xml:space="preserve"> MAX( MIN($L132, AK$4) - MAX($J132, AK$3), 0) *$Q133</f>
        <v>0</v>
      </c>
      <c r="AL133" s="299">
        <f t="shared" ref="AL133" ca="1" si="2415" xml:space="preserve"> MAX( MIN($L132, AL$4) - MAX($J132, AL$3), 0) *$Q133</f>
        <v>0</v>
      </c>
      <c r="AM133" s="299">
        <f t="shared" ref="AM133" ca="1" si="2416" xml:space="preserve"> MAX( MIN($L132, AM$4) - MAX($J132, AM$3), 0) *$Q133</f>
        <v>0</v>
      </c>
      <c r="AN133" s="299">
        <f t="shared" ref="AN133" ca="1" si="2417" xml:space="preserve"> MAX( MIN($L132, AN$4) - MAX($J132, AN$3), 0) *$Q133</f>
        <v>0</v>
      </c>
      <c r="AO133" s="299">
        <f t="shared" ref="AO133" ca="1" si="2418" xml:space="preserve"> MAX( MIN($L132, AO$4) - MAX($J132, AO$3), 0) *$Q133</f>
        <v>0</v>
      </c>
      <c r="AP133" s="299">
        <f t="shared" ref="AP133" ca="1" si="2419" xml:space="preserve"> MAX( MIN($L132, AP$4) - MAX($J132, AP$3), 0) *$Q133</f>
        <v>0</v>
      </c>
      <c r="AQ133" s="299">
        <f t="shared" ref="AQ133" ca="1" si="2420" xml:space="preserve"> MAX( MIN($L132, AQ$4) - MAX($J132, AQ$3), 0) *$Q133</f>
        <v>0</v>
      </c>
      <c r="AR133" s="299">
        <f t="shared" ref="AR133" ca="1" si="2421" xml:space="preserve"> MAX( MIN($L132, AR$4) - MAX($J132, AR$3), 0) *$Q133</f>
        <v>0</v>
      </c>
      <c r="AS133" s="299">
        <f t="shared" ref="AS133" ca="1" si="2422" xml:space="preserve"> MAX( MIN($L132, AS$4) - MAX($J132, AS$3), 0) *$Q133</f>
        <v>0</v>
      </c>
      <c r="AT133" s="299">
        <f t="shared" ref="AT133" ca="1" si="2423" xml:space="preserve"> MAX( MIN($L132, AT$4) - MAX($J132, AT$3), 0) *$Q133</f>
        <v>0</v>
      </c>
      <c r="AU133" s="299">
        <f t="shared" ref="AU133" ca="1" si="2424" xml:space="preserve"> MAX( MIN($L132, AU$4) - MAX($J132, AU$3), 0) *$Q133</f>
        <v>0</v>
      </c>
      <c r="AV133" s="299">
        <f t="shared" ref="AV133" ca="1" si="2425" xml:space="preserve"> MAX( MIN($L132, AV$4) - MAX($J132, AV$3), 0) *$Q133</f>
        <v>0</v>
      </c>
      <c r="AW133" s="299">
        <f t="shared" ref="AW133" ca="1" si="2426" xml:space="preserve"> MAX( MIN($L132, AW$4) - MAX($J132, AW$3), 0) *$Q133</f>
        <v>0</v>
      </c>
      <c r="AX133" s="299">
        <f t="shared" ref="AX133" ca="1" si="2427" xml:space="preserve"> MAX( MIN($L132, AX$4) - MAX($J132, AX$3), 0) *$Q133</f>
        <v>0</v>
      </c>
      <c r="AY133" s="299">
        <f t="shared" ref="AY133" ca="1" si="2428" xml:space="preserve"> MAX( MIN($L132, AY$4) - MAX($J132, AY$3), 0) *$Q133</f>
        <v>0</v>
      </c>
      <c r="AZ133" s="299">
        <f t="shared" ref="AZ133" ca="1" si="2429" xml:space="preserve"> MAX( MIN($L132, AZ$4) - MAX($J132, AZ$3), 0) *$Q133</f>
        <v>0</v>
      </c>
      <c r="BA133" s="299">
        <f t="shared" ref="BA133" ca="1" si="2430" xml:space="preserve"> MAX( MIN($L132, BA$4) - MAX($J132, BA$3), 0) *$Q133</f>
        <v>0</v>
      </c>
      <c r="BB133" s="299">
        <f t="shared" ref="BB133" ca="1" si="2431" xml:space="preserve"> MAX( MIN($L132, BB$4) - MAX($J132, BB$3), 0) *$Q133</f>
        <v>0</v>
      </c>
      <c r="BC133" s="299">
        <f t="shared" ref="BC133" ca="1" si="2432" xml:space="preserve"> MAX( MIN($L132, BC$4) - MAX($J132, BC$3), 0) *$Q133</f>
        <v>0</v>
      </c>
      <c r="BD133" s="299">
        <f t="shared" ref="BD133" ca="1" si="2433" xml:space="preserve"> MAX( MIN($L132, BD$4) - MAX($J132, BD$3), 0) *$Q133</f>
        <v>0</v>
      </c>
      <c r="BE133" s="299">
        <f t="shared" ref="BE133" ca="1" si="2434" xml:space="preserve"> MAX( MIN($L132, BE$4) - MAX($J132, BE$3), 0) *$Q133</f>
        <v>0</v>
      </c>
      <c r="BF133" s="299">
        <f t="shared" ref="BF133" ca="1" si="2435" xml:space="preserve"> MAX( MIN($L132, BF$4) - MAX($J132, BF$3), 0) *$Q133</f>
        <v>0</v>
      </c>
      <c r="BG133" s="299">
        <f t="shared" ref="BG133" ca="1" si="2436" xml:space="preserve"> MAX( MIN($L132, BG$4) - MAX($J132, BG$3), 0) *$Q133</f>
        <v>0</v>
      </c>
      <c r="BH133" s="299">
        <f t="shared" ref="BH133" ca="1" si="2437" xml:space="preserve"> MAX( MIN($L132, BH$4) - MAX($J132, BH$3), 0) *$Q133</f>
        <v>0</v>
      </c>
      <c r="BI133" s="299">
        <f t="shared" ref="BI133" ca="1" si="2438" xml:space="preserve"> MAX( MIN($L132, BI$4) - MAX($J132, BI$3), 0) *$Q133</f>
        <v>0</v>
      </c>
      <c r="BJ133" s="299">
        <f t="shared" ref="BJ133" ca="1" si="2439" xml:space="preserve"> MAX( MIN($L132, BJ$4) - MAX($J132, BJ$3), 0) *$Q133</f>
        <v>0</v>
      </c>
      <c r="BK133" s="299">
        <f t="shared" ref="BK133" ca="1" si="2440" xml:space="preserve"> MAX( MIN($L132, BK$4) - MAX($J132, BK$3), 0) *$Q133</f>
        <v>0</v>
      </c>
      <c r="BL133" s="299">
        <f t="shared" ref="BL133" ca="1" si="2441" xml:space="preserve"> MAX( MIN($L132, BL$4) - MAX($J132, BL$3), 0) *$Q133</f>
        <v>0</v>
      </c>
      <c r="BM133" s="299">
        <f t="shared" ref="BM133" ca="1" si="2442" xml:space="preserve"> MAX( MIN($L132, BM$4) - MAX($J132, BM$3), 0) *$Q133</f>
        <v>0</v>
      </c>
      <c r="BN133" s="299">
        <f t="shared" ref="BN133" ca="1" si="2443" xml:space="preserve"> MAX( MIN($L132, BN$4) - MAX($J132, BN$3), 0) *$Q133</f>
        <v>0</v>
      </c>
      <c r="BO133" s="299">
        <f t="shared" ref="BO133" ca="1" si="2444" xml:space="preserve"> MAX( MIN($L132, BO$4) - MAX($J132, BO$3), 0) *$Q133</f>
        <v>0</v>
      </c>
      <c r="BP133" s="299">
        <f t="shared" ref="BP133" ca="1" si="2445" xml:space="preserve"> MAX( MIN($L132, BP$4) - MAX($J132, BP$3), 0) *$Q133</f>
        <v>0</v>
      </c>
      <c r="BQ133" s="202"/>
    </row>
    <row r="134" spans="1:69">
      <c r="B134" s="202"/>
      <c r="C134" s="283"/>
      <c r="D134" s="209"/>
      <c r="E134" s="209"/>
      <c r="F134" s="291"/>
      <c r="G134" s="291"/>
      <c r="H134" s="299" t="str">
        <f ca="1">IFERROR(OFFSET('Impacts Database'!$A$1,'Impact Inputs'!B132-1,MATCH("Government/Non-Government",'Impacts Database'!$2:$2,0)-1),"-")</f>
        <v>-</v>
      </c>
      <c r="I134" s="288"/>
      <c r="J134" s="304"/>
      <c r="K134" s="304"/>
      <c r="L134" s="301"/>
      <c r="M134" s="302"/>
      <c r="N134" s="305"/>
      <c r="O134" s="299" t="s">
        <v>130</v>
      </c>
      <c r="P134" s="299">
        <f t="shared" si="1358"/>
        <v>0</v>
      </c>
      <c r="Q134" s="299">
        <f t="shared" ref="Q134" ca="1" si="2446">IF(ISTEXT(F132),0,(F132*M132*N132*P134))</f>
        <v>0</v>
      </c>
      <c r="R134" s="310"/>
      <c r="S134" s="299">
        <f t="shared" ref="S134:BP134" ca="1" si="2447">S133-S132</f>
        <v>0</v>
      </c>
      <c r="T134" s="299">
        <f t="shared" ca="1" si="2447"/>
        <v>0</v>
      </c>
      <c r="U134" s="299">
        <f t="shared" ca="1" si="2447"/>
        <v>0</v>
      </c>
      <c r="V134" s="299">
        <f t="shared" ca="1" si="2447"/>
        <v>0</v>
      </c>
      <c r="W134" s="299">
        <f t="shared" ca="1" si="2447"/>
        <v>0</v>
      </c>
      <c r="X134" s="299">
        <f t="shared" ca="1" si="2447"/>
        <v>0</v>
      </c>
      <c r="Y134" s="299">
        <f t="shared" ca="1" si="2447"/>
        <v>0</v>
      </c>
      <c r="Z134" s="299">
        <f t="shared" ca="1" si="2447"/>
        <v>0</v>
      </c>
      <c r="AA134" s="299">
        <f t="shared" ca="1" si="2447"/>
        <v>0</v>
      </c>
      <c r="AB134" s="299">
        <f t="shared" ca="1" si="2447"/>
        <v>0</v>
      </c>
      <c r="AC134" s="299">
        <f t="shared" ca="1" si="2447"/>
        <v>0</v>
      </c>
      <c r="AD134" s="299">
        <f t="shared" ca="1" si="2447"/>
        <v>0</v>
      </c>
      <c r="AE134" s="299">
        <f t="shared" ca="1" si="2447"/>
        <v>0</v>
      </c>
      <c r="AF134" s="299">
        <f t="shared" ca="1" si="2447"/>
        <v>0</v>
      </c>
      <c r="AG134" s="299">
        <f t="shared" ca="1" si="2447"/>
        <v>0</v>
      </c>
      <c r="AH134" s="299">
        <f t="shared" ca="1" si="2447"/>
        <v>0</v>
      </c>
      <c r="AI134" s="299">
        <f t="shared" ca="1" si="2447"/>
        <v>0</v>
      </c>
      <c r="AJ134" s="299">
        <f t="shared" ca="1" si="2447"/>
        <v>0</v>
      </c>
      <c r="AK134" s="299">
        <f t="shared" ca="1" si="2447"/>
        <v>0</v>
      </c>
      <c r="AL134" s="299">
        <f t="shared" ca="1" si="2447"/>
        <v>0</v>
      </c>
      <c r="AM134" s="299">
        <f t="shared" ca="1" si="2447"/>
        <v>0</v>
      </c>
      <c r="AN134" s="299">
        <f t="shared" ca="1" si="2447"/>
        <v>0</v>
      </c>
      <c r="AO134" s="299">
        <f t="shared" ca="1" si="2447"/>
        <v>0</v>
      </c>
      <c r="AP134" s="299">
        <f t="shared" ca="1" si="2447"/>
        <v>0</v>
      </c>
      <c r="AQ134" s="299">
        <f t="shared" ca="1" si="2447"/>
        <v>0</v>
      </c>
      <c r="AR134" s="299">
        <f t="shared" ca="1" si="2447"/>
        <v>0</v>
      </c>
      <c r="AS134" s="299">
        <f t="shared" ca="1" si="2447"/>
        <v>0</v>
      </c>
      <c r="AT134" s="299">
        <f t="shared" ca="1" si="2447"/>
        <v>0</v>
      </c>
      <c r="AU134" s="299">
        <f t="shared" ca="1" si="2447"/>
        <v>0</v>
      </c>
      <c r="AV134" s="299">
        <f t="shared" ca="1" si="2447"/>
        <v>0</v>
      </c>
      <c r="AW134" s="299">
        <f t="shared" ca="1" si="2447"/>
        <v>0</v>
      </c>
      <c r="AX134" s="299">
        <f t="shared" ca="1" si="2447"/>
        <v>0</v>
      </c>
      <c r="AY134" s="299">
        <f t="shared" ca="1" si="2447"/>
        <v>0</v>
      </c>
      <c r="AZ134" s="299">
        <f t="shared" ca="1" si="2447"/>
        <v>0</v>
      </c>
      <c r="BA134" s="299">
        <f t="shared" ca="1" si="2447"/>
        <v>0</v>
      </c>
      <c r="BB134" s="299">
        <f t="shared" ca="1" si="2447"/>
        <v>0</v>
      </c>
      <c r="BC134" s="299">
        <f t="shared" ca="1" si="2447"/>
        <v>0</v>
      </c>
      <c r="BD134" s="299">
        <f t="shared" ca="1" si="2447"/>
        <v>0</v>
      </c>
      <c r="BE134" s="299">
        <f t="shared" ca="1" si="2447"/>
        <v>0</v>
      </c>
      <c r="BF134" s="299">
        <f t="shared" ca="1" si="2447"/>
        <v>0</v>
      </c>
      <c r="BG134" s="299">
        <f t="shared" ca="1" si="2447"/>
        <v>0</v>
      </c>
      <c r="BH134" s="299">
        <f t="shared" ca="1" si="2447"/>
        <v>0</v>
      </c>
      <c r="BI134" s="299">
        <f t="shared" ca="1" si="2447"/>
        <v>0</v>
      </c>
      <c r="BJ134" s="299">
        <f t="shared" ca="1" si="2447"/>
        <v>0</v>
      </c>
      <c r="BK134" s="299">
        <f t="shared" ca="1" si="2447"/>
        <v>0</v>
      </c>
      <c r="BL134" s="299">
        <f t="shared" ca="1" si="2447"/>
        <v>0</v>
      </c>
      <c r="BM134" s="299">
        <f t="shared" ca="1" si="2447"/>
        <v>0</v>
      </c>
      <c r="BN134" s="299">
        <f t="shared" ca="1" si="2447"/>
        <v>0</v>
      </c>
      <c r="BO134" s="299">
        <f t="shared" ca="1" si="2447"/>
        <v>0</v>
      </c>
      <c r="BP134" s="299">
        <f t="shared" ca="1" si="2447"/>
        <v>0</v>
      </c>
      <c r="BQ134" s="202"/>
    </row>
    <row r="135" spans="1:69" ht="15">
      <c r="A135" s="280" t="s">
        <v>438</v>
      </c>
      <c r="B135" s="236"/>
      <c r="C135" s="298" t="str">
        <f ca="1">IFERROR(OFFSET('Impacts Database'!$A$1,'Impact Inputs'!B135-1,MATCH("Description",'Impacts Database'!$2:$2,0)-1),"-")</f>
        <v>-</v>
      </c>
      <c r="D135" s="299" t="str">
        <f ca="1">IFERROR(OFFSET('Impacts Database'!$A$1,'Impact Inputs'!B135-1,MATCH("Outcome Area",'Impacts Database'!$2:$2,0)-1),"-")</f>
        <v>-</v>
      </c>
      <c r="E135" s="299" t="str">
        <f ca="1">IFERROR(OFFSET('Impacts Database'!$A$1,'Impact Inputs'!B135-1,MATCH("Sector",'Impacts Database'!$2:$2,0)-1),"-")</f>
        <v>-</v>
      </c>
      <c r="F135" s="299" t="str">
        <f ca="1">IFERROR(OFFSET('Impacts Database'!$A$1,'Impact Inputs'!B135-1,MATCH("Value adjusted to "&amp;'Primary Inputs'!$C$16,'Impacts Database'!$2:$2,0)-1),"-")</f>
        <v>-</v>
      </c>
      <c r="G135" s="299" t="str">
        <f ca="1">IFERROR(OFFSET('Impacts Database'!$A$1,'Impact Inputs'!B135-1,MATCH("Unit",'Impacts Database'!$2:$2,0)-1),"-")</f>
        <v>-</v>
      </c>
      <c r="H135" s="299" t="str">
        <f ca="1">IFERROR(OFFSET('Impacts Database'!$A$1,'Impact Inputs'!B135-1,MATCH("Government/Non-Government",'Impacts Database'!$2:$2,0)-1),"-")</f>
        <v>-</v>
      </c>
      <c r="I135" s="237" t="s">
        <v>730</v>
      </c>
      <c r="J135" s="215"/>
      <c r="K135" s="101"/>
      <c r="L135" s="311">
        <f t="shared" ref="L135" si="2448" xml:space="preserve"> J135 + K135</f>
        <v>0</v>
      </c>
      <c r="M135" s="238">
        <v>1</v>
      </c>
      <c r="N135" s="238">
        <v>1</v>
      </c>
      <c r="O135" s="299" t="s">
        <v>128</v>
      </c>
      <c r="P135" s="6"/>
      <c r="Q135" s="299">
        <f t="shared" ref="Q135" ca="1" si="2449">IF(ISTEXT(F135),0,(F135*M135*N135*P135))</f>
        <v>0</v>
      </c>
      <c r="R135" s="310"/>
      <c r="S135" s="299">
        <f t="shared" ca="1" si="1876"/>
        <v>0</v>
      </c>
      <c r="T135" s="299">
        <f t="shared" ca="1" si="1876"/>
        <v>0</v>
      </c>
      <c r="U135" s="299">
        <f t="shared" ca="1" si="1876"/>
        <v>0</v>
      </c>
      <c r="V135" s="299">
        <f t="shared" ca="1" si="1876"/>
        <v>0</v>
      </c>
      <c r="W135" s="299">
        <f t="shared" ca="1" si="1876"/>
        <v>0</v>
      </c>
      <c r="X135" s="299">
        <f t="shared" ca="1" si="1876"/>
        <v>0</v>
      </c>
      <c r="Y135" s="299">
        <f t="shared" ca="1" si="1876"/>
        <v>0</v>
      </c>
      <c r="Z135" s="299">
        <f t="shared" ca="1" si="1876"/>
        <v>0</v>
      </c>
      <c r="AA135" s="299">
        <f t="shared" ca="1" si="1876"/>
        <v>0</v>
      </c>
      <c r="AB135" s="299">
        <f t="shared" ca="1" si="1876"/>
        <v>0</v>
      </c>
      <c r="AC135" s="299">
        <f t="shared" ca="1" si="1876"/>
        <v>0</v>
      </c>
      <c r="AD135" s="299">
        <f t="shared" ca="1" si="1876"/>
        <v>0</v>
      </c>
      <c r="AE135" s="299">
        <f t="shared" ca="1" si="1876"/>
        <v>0</v>
      </c>
      <c r="AF135" s="299">
        <f t="shared" ca="1" si="1876"/>
        <v>0</v>
      </c>
      <c r="AG135" s="299">
        <f t="shared" ca="1" si="1876"/>
        <v>0</v>
      </c>
      <c r="AH135" s="299">
        <f t="shared" ca="1" si="1876"/>
        <v>0</v>
      </c>
      <c r="AI135" s="299">
        <f t="shared" ca="1" si="1877"/>
        <v>0</v>
      </c>
      <c r="AJ135" s="299">
        <f t="shared" ca="1" si="1877"/>
        <v>0</v>
      </c>
      <c r="AK135" s="299">
        <f t="shared" ca="1" si="1877"/>
        <v>0</v>
      </c>
      <c r="AL135" s="299">
        <f t="shared" ca="1" si="1877"/>
        <v>0</v>
      </c>
      <c r="AM135" s="299">
        <f t="shared" ca="1" si="1877"/>
        <v>0</v>
      </c>
      <c r="AN135" s="299">
        <f t="shared" ca="1" si="1877"/>
        <v>0</v>
      </c>
      <c r="AO135" s="299">
        <f t="shared" ca="1" si="1877"/>
        <v>0</v>
      </c>
      <c r="AP135" s="299">
        <f t="shared" ca="1" si="1877"/>
        <v>0</v>
      </c>
      <c r="AQ135" s="299">
        <f t="shared" ca="1" si="1877"/>
        <v>0</v>
      </c>
      <c r="AR135" s="299">
        <f t="shared" ca="1" si="1877"/>
        <v>0</v>
      </c>
      <c r="AS135" s="299">
        <f t="shared" ca="1" si="1877"/>
        <v>0</v>
      </c>
      <c r="AT135" s="299">
        <f t="shared" ca="1" si="1877"/>
        <v>0</v>
      </c>
      <c r="AU135" s="299">
        <f t="shared" ca="1" si="1877"/>
        <v>0</v>
      </c>
      <c r="AV135" s="299">
        <f t="shared" ca="1" si="1877"/>
        <v>0</v>
      </c>
      <c r="AW135" s="299">
        <f t="shared" ca="1" si="1877"/>
        <v>0</v>
      </c>
      <c r="AX135" s="299">
        <f t="shared" ca="1" si="1877"/>
        <v>0</v>
      </c>
      <c r="AY135" s="299">
        <f t="shared" ca="1" si="1878"/>
        <v>0</v>
      </c>
      <c r="AZ135" s="299">
        <f t="shared" ca="1" si="1878"/>
        <v>0</v>
      </c>
      <c r="BA135" s="299">
        <f t="shared" ca="1" si="1878"/>
        <v>0</v>
      </c>
      <c r="BB135" s="299">
        <f t="shared" ca="1" si="1878"/>
        <v>0</v>
      </c>
      <c r="BC135" s="299">
        <f t="shared" ca="1" si="1878"/>
        <v>0</v>
      </c>
      <c r="BD135" s="299">
        <f t="shared" ca="1" si="1878"/>
        <v>0</v>
      </c>
      <c r="BE135" s="299">
        <f t="shared" ca="1" si="1878"/>
        <v>0</v>
      </c>
      <c r="BF135" s="299">
        <f t="shared" ca="1" si="1878"/>
        <v>0</v>
      </c>
      <c r="BG135" s="299">
        <f t="shared" ca="1" si="1878"/>
        <v>0</v>
      </c>
      <c r="BH135" s="299">
        <f t="shared" ca="1" si="1878"/>
        <v>0</v>
      </c>
      <c r="BI135" s="299">
        <f t="shared" ca="1" si="1878"/>
        <v>0</v>
      </c>
      <c r="BJ135" s="299">
        <f t="shared" ca="1" si="1878"/>
        <v>0</v>
      </c>
      <c r="BK135" s="299">
        <f t="shared" ca="1" si="1878"/>
        <v>0</v>
      </c>
      <c r="BL135" s="299">
        <f t="shared" ca="1" si="1878"/>
        <v>0</v>
      </c>
      <c r="BM135" s="299">
        <f t="shared" ca="1" si="1878"/>
        <v>0</v>
      </c>
      <c r="BN135" s="299">
        <f t="shared" ca="1" si="1878"/>
        <v>0</v>
      </c>
      <c r="BO135" s="299">
        <f t="shared" ca="1" si="2278"/>
        <v>0</v>
      </c>
      <c r="BP135" s="299">
        <f t="shared" ca="1" si="2278"/>
        <v>0</v>
      </c>
      <c r="BQ135" s="202"/>
    </row>
    <row r="136" spans="1:69">
      <c r="A136" s="281" t="str">
        <f t="shared" ref="A136" si="2450">IF(OR(AND(K135=0,NOT(ISBLANK(K135))),M135=0,N135=0,AND(P135=P136,NOT(ISBLANK(P135)),NOT(ISBLANK(P136)))),"ERROR","OK")</f>
        <v>OK</v>
      </c>
      <c r="B136" s="202"/>
      <c r="C136" s="284" t="str">
        <f t="shared" ref="C136" ca="1" si="2451">IF(SUMSQ($S137:$BP137)&gt;0,"INCLUDED","EXCLUDED")</f>
        <v>EXCLUDED</v>
      </c>
      <c r="D136" s="209"/>
      <c r="E136" s="209"/>
      <c r="F136" s="291"/>
      <c r="G136" s="291"/>
      <c r="H136" s="299" t="str">
        <f ca="1">IFERROR(OFFSET('Impacts Database'!$A$1,'Impact Inputs'!B135-1,MATCH("Government/Non-Government",'Impacts Database'!$2:$2,0)-1),"-")</f>
        <v>-</v>
      </c>
      <c r="I136" s="288"/>
      <c r="J136" s="300"/>
      <c r="K136" s="300"/>
      <c r="L136" s="301"/>
      <c r="M136" s="302"/>
      <c r="N136" s="303"/>
      <c r="O136" s="299" t="s">
        <v>129</v>
      </c>
      <c r="P136" s="6"/>
      <c r="Q136" s="299">
        <f t="shared" ref="Q136" ca="1" si="2452">IF(ISTEXT(F135),0,(F135*M135*N135*P136))</f>
        <v>0</v>
      </c>
      <c r="R136" s="310"/>
      <c r="S136" s="299">
        <f t="shared" ref="S136" ca="1" si="2453" xml:space="preserve"> MAX( MIN($L135, S$4) - MAX($J135, S$3), 0) *$Q136</f>
        <v>0</v>
      </c>
      <c r="T136" s="299">
        <f t="shared" ref="T136" ca="1" si="2454" xml:space="preserve"> MAX( MIN($L135, T$4) - MAX($J135, T$3), 0) *$Q136</f>
        <v>0</v>
      </c>
      <c r="U136" s="299">
        <f t="shared" ref="U136" ca="1" si="2455" xml:space="preserve"> MAX( MIN($L135, U$4) - MAX($J135, U$3), 0) *$Q136</f>
        <v>0</v>
      </c>
      <c r="V136" s="299">
        <f t="shared" ref="V136" ca="1" si="2456" xml:space="preserve"> MAX( MIN($L135, V$4) - MAX($J135, V$3), 0) *$Q136</f>
        <v>0</v>
      </c>
      <c r="W136" s="299">
        <f t="shared" ref="W136" ca="1" si="2457" xml:space="preserve"> MAX( MIN($L135, W$4) - MAX($J135, W$3), 0) *$Q136</f>
        <v>0</v>
      </c>
      <c r="X136" s="299">
        <f t="shared" ref="X136" ca="1" si="2458" xml:space="preserve"> MAX( MIN($L135, X$4) - MAX($J135, X$3), 0) *$Q136</f>
        <v>0</v>
      </c>
      <c r="Y136" s="299">
        <f t="shared" ref="Y136" ca="1" si="2459" xml:space="preserve"> MAX( MIN($L135, Y$4) - MAX($J135, Y$3), 0) *$Q136</f>
        <v>0</v>
      </c>
      <c r="Z136" s="299">
        <f t="shared" ref="Z136" ca="1" si="2460" xml:space="preserve"> MAX( MIN($L135, Z$4) - MAX($J135, Z$3), 0) *$Q136</f>
        <v>0</v>
      </c>
      <c r="AA136" s="299">
        <f t="shared" ref="AA136" ca="1" si="2461" xml:space="preserve"> MAX( MIN($L135, AA$4) - MAX($J135, AA$3), 0) *$Q136</f>
        <v>0</v>
      </c>
      <c r="AB136" s="299">
        <f t="shared" ref="AB136" ca="1" si="2462" xml:space="preserve"> MAX( MIN($L135, AB$4) - MAX($J135, AB$3), 0) *$Q136</f>
        <v>0</v>
      </c>
      <c r="AC136" s="299">
        <f t="shared" ref="AC136" ca="1" si="2463" xml:space="preserve"> MAX( MIN($L135, AC$4) - MAX($J135, AC$3), 0) *$Q136</f>
        <v>0</v>
      </c>
      <c r="AD136" s="299">
        <f t="shared" ref="AD136" ca="1" si="2464" xml:space="preserve"> MAX( MIN($L135, AD$4) - MAX($J135, AD$3), 0) *$Q136</f>
        <v>0</v>
      </c>
      <c r="AE136" s="299">
        <f t="shared" ref="AE136" ca="1" si="2465" xml:space="preserve"> MAX( MIN($L135, AE$4) - MAX($J135, AE$3), 0) *$Q136</f>
        <v>0</v>
      </c>
      <c r="AF136" s="299">
        <f t="shared" ref="AF136" ca="1" si="2466" xml:space="preserve"> MAX( MIN($L135, AF$4) - MAX($J135, AF$3), 0) *$Q136</f>
        <v>0</v>
      </c>
      <c r="AG136" s="299">
        <f t="shared" ref="AG136" ca="1" si="2467" xml:space="preserve"> MAX( MIN($L135, AG$4) - MAX($J135, AG$3), 0) *$Q136</f>
        <v>0</v>
      </c>
      <c r="AH136" s="299">
        <f t="shared" ref="AH136" ca="1" si="2468" xml:space="preserve"> MAX( MIN($L135, AH$4) - MAX($J135, AH$3), 0) *$Q136</f>
        <v>0</v>
      </c>
      <c r="AI136" s="299">
        <f t="shared" ref="AI136" ca="1" si="2469" xml:space="preserve"> MAX( MIN($L135, AI$4) - MAX($J135, AI$3), 0) *$Q136</f>
        <v>0</v>
      </c>
      <c r="AJ136" s="299">
        <f t="shared" ref="AJ136" ca="1" si="2470" xml:space="preserve"> MAX( MIN($L135, AJ$4) - MAX($J135, AJ$3), 0) *$Q136</f>
        <v>0</v>
      </c>
      <c r="AK136" s="299">
        <f t="shared" ref="AK136" ca="1" si="2471" xml:space="preserve"> MAX( MIN($L135, AK$4) - MAX($J135, AK$3), 0) *$Q136</f>
        <v>0</v>
      </c>
      <c r="AL136" s="299">
        <f t="shared" ref="AL136" ca="1" si="2472" xml:space="preserve"> MAX( MIN($L135, AL$4) - MAX($J135, AL$3), 0) *$Q136</f>
        <v>0</v>
      </c>
      <c r="AM136" s="299">
        <f t="shared" ref="AM136" ca="1" si="2473" xml:space="preserve"> MAX( MIN($L135, AM$4) - MAX($J135, AM$3), 0) *$Q136</f>
        <v>0</v>
      </c>
      <c r="AN136" s="299">
        <f t="shared" ref="AN136" ca="1" si="2474" xml:space="preserve"> MAX( MIN($L135, AN$4) - MAX($J135, AN$3), 0) *$Q136</f>
        <v>0</v>
      </c>
      <c r="AO136" s="299">
        <f t="shared" ref="AO136" ca="1" si="2475" xml:space="preserve"> MAX( MIN($L135, AO$4) - MAX($J135, AO$3), 0) *$Q136</f>
        <v>0</v>
      </c>
      <c r="AP136" s="299">
        <f t="shared" ref="AP136" ca="1" si="2476" xml:space="preserve"> MAX( MIN($L135, AP$4) - MAX($J135, AP$3), 0) *$Q136</f>
        <v>0</v>
      </c>
      <c r="AQ136" s="299">
        <f t="shared" ref="AQ136" ca="1" si="2477" xml:space="preserve"> MAX( MIN($L135, AQ$4) - MAX($J135, AQ$3), 0) *$Q136</f>
        <v>0</v>
      </c>
      <c r="AR136" s="299">
        <f t="shared" ref="AR136" ca="1" si="2478" xml:space="preserve"> MAX( MIN($L135, AR$4) - MAX($J135, AR$3), 0) *$Q136</f>
        <v>0</v>
      </c>
      <c r="AS136" s="299">
        <f t="shared" ref="AS136" ca="1" si="2479" xml:space="preserve"> MAX( MIN($L135, AS$4) - MAX($J135, AS$3), 0) *$Q136</f>
        <v>0</v>
      </c>
      <c r="AT136" s="299">
        <f t="shared" ref="AT136" ca="1" si="2480" xml:space="preserve"> MAX( MIN($L135, AT$4) - MAX($J135, AT$3), 0) *$Q136</f>
        <v>0</v>
      </c>
      <c r="AU136" s="299">
        <f t="shared" ref="AU136" ca="1" si="2481" xml:space="preserve"> MAX( MIN($L135, AU$4) - MAX($J135, AU$3), 0) *$Q136</f>
        <v>0</v>
      </c>
      <c r="AV136" s="299">
        <f t="shared" ref="AV136" ca="1" si="2482" xml:space="preserve"> MAX( MIN($L135, AV$4) - MAX($J135, AV$3), 0) *$Q136</f>
        <v>0</v>
      </c>
      <c r="AW136" s="299">
        <f t="shared" ref="AW136" ca="1" si="2483" xml:space="preserve"> MAX( MIN($L135, AW$4) - MAX($J135, AW$3), 0) *$Q136</f>
        <v>0</v>
      </c>
      <c r="AX136" s="299">
        <f t="shared" ref="AX136" ca="1" si="2484" xml:space="preserve"> MAX( MIN($L135, AX$4) - MAX($J135, AX$3), 0) *$Q136</f>
        <v>0</v>
      </c>
      <c r="AY136" s="299">
        <f t="shared" ref="AY136" ca="1" si="2485" xml:space="preserve"> MAX( MIN($L135, AY$4) - MAX($J135, AY$3), 0) *$Q136</f>
        <v>0</v>
      </c>
      <c r="AZ136" s="299">
        <f t="shared" ref="AZ136" ca="1" si="2486" xml:space="preserve"> MAX( MIN($L135, AZ$4) - MAX($J135, AZ$3), 0) *$Q136</f>
        <v>0</v>
      </c>
      <c r="BA136" s="299">
        <f t="shared" ref="BA136" ca="1" si="2487" xml:space="preserve"> MAX( MIN($L135, BA$4) - MAX($J135, BA$3), 0) *$Q136</f>
        <v>0</v>
      </c>
      <c r="BB136" s="299">
        <f t="shared" ref="BB136" ca="1" si="2488" xml:space="preserve"> MAX( MIN($L135, BB$4) - MAX($J135, BB$3), 0) *$Q136</f>
        <v>0</v>
      </c>
      <c r="BC136" s="299">
        <f t="shared" ref="BC136" ca="1" si="2489" xml:space="preserve"> MAX( MIN($L135, BC$4) - MAX($J135, BC$3), 0) *$Q136</f>
        <v>0</v>
      </c>
      <c r="BD136" s="299">
        <f t="shared" ref="BD136" ca="1" si="2490" xml:space="preserve"> MAX( MIN($L135, BD$4) - MAX($J135, BD$3), 0) *$Q136</f>
        <v>0</v>
      </c>
      <c r="BE136" s="299">
        <f t="shared" ref="BE136" ca="1" si="2491" xml:space="preserve"> MAX( MIN($L135, BE$4) - MAX($J135, BE$3), 0) *$Q136</f>
        <v>0</v>
      </c>
      <c r="BF136" s="299">
        <f t="shared" ref="BF136" ca="1" si="2492" xml:space="preserve"> MAX( MIN($L135, BF$4) - MAX($J135, BF$3), 0) *$Q136</f>
        <v>0</v>
      </c>
      <c r="BG136" s="299">
        <f t="shared" ref="BG136" ca="1" si="2493" xml:space="preserve"> MAX( MIN($L135, BG$4) - MAX($J135, BG$3), 0) *$Q136</f>
        <v>0</v>
      </c>
      <c r="BH136" s="299">
        <f t="shared" ref="BH136" ca="1" si="2494" xml:space="preserve"> MAX( MIN($L135, BH$4) - MAX($J135, BH$3), 0) *$Q136</f>
        <v>0</v>
      </c>
      <c r="BI136" s="299">
        <f t="shared" ref="BI136" ca="1" si="2495" xml:space="preserve"> MAX( MIN($L135, BI$4) - MAX($J135, BI$3), 0) *$Q136</f>
        <v>0</v>
      </c>
      <c r="BJ136" s="299">
        <f t="shared" ref="BJ136" ca="1" si="2496" xml:space="preserve"> MAX( MIN($L135, BJ$4) - MAX($J135, BJ$3), 0) *$Q136</f>
        <v>0</v>
      </c>
      <c r="BK136" s="299">
        <f t="shared" ref="BK136" ca="1" si="2497" xml:space="preserve"> MAX( MIN($L135, BK$4) - MAX($J135, BK$3), 0) *$Q136</f>
        <v>0</v>
      </c>
      <c r="BL136" s="299">
        <f t="shared" ref="BL136" ca="1" si="2498" xml:space="preserve"> MAX( MIN($L135, BL$4) - MAX($J135, BL$3), 0) *$Q136</f>
        <v>0</v>
      </c>
      <c r="BM136" s="299">
        <f t="shared" ref="BM136" ca="1" si="2499" xml:space="preserve"> MAX( MIN($L135, BM$4) - MAX($J135, BM$3), 0) *$Q136</f>
        <v>0</v>
      </c>
      <c r="BN136" s="299">
        <f t="shared" ref="BN136" ca="1" si="2500" xml:space="preserve"> MAX( MIN($L135, BN$4) - MAX($J135, BN$3), 0) *$Q136</f>
        <v>0</v>
      </c>
      <c r="BO136" s="299">
        <f t="shared" ref="BO136" ca="1" si="2501" xml:space="preserve"> MAX( MIN($L135, BO$4) - MAX($J135, BO$3), 0) *$Q136</f>
        <v>0</v>
      </c>
      <c r="BP136" s="299">
        <f t="shared" ref="BP136" ca="1" si="2502" xml:space="preserve"> MAX( MIN($L135, BP$4) - MAX($J135, BP$3), 0) *$Q136</f>
        <v>0</v>
      </c>
      <c r="BQ136" s="202"/>
    </row>
    <row r="137" spans="1:69">
      <c r="B137" s="202"/>
      <c r="C137" s="283"/>
      <c r="D137" s="209"/>
      <c r="E137" s="209"/>
      <c r="F137" s="291"/>
      <c r="G137" s="291"/>
      <c r="H137" s="299" t="str">
        <f ca="1">IFERROR(OFFSET('Impacts Database'!$A$1,'Impact Inputs'!B135-1,MATCH("Government/Non-Government",'Impacts Database'!$2:$2,0)-1),"-")</f>
        <v>-</v>
      </c>
      <c r="I137" s="288"/>
      <c r="J137" s="304"/>
      <c r="K137" s="304"/>
      <c r="L137" s="301"/>
      <c r="M137" s="302"/>
      <c r="N137" s="305"/>
      <c r="O137" s="299" t="s">
        <v>130</v>
      </c>
      <c r="P137" s="299">
        <f t="shared" si="1358"/>
        <v>0</v>
      </c>
      <c r="Q137" s="299">
        <f t="shared" ref="Q137" ca="1" si="2503">IF(ISTEXT(F135),0,(F135*M135*N135*P137))</f>
        <v>0</v>
      </c>
      <c r="R137" s="310"/>
      <c r="S137" s="299">
        <f t="shared" ref="S137:BP137" ca="1" si="2504">S136-S135</f>
        <v>0</v>
      </c>
      <c r="T137" s="299">
        <f t="shared" ca="1" si="2504"/>
        <v>0</v>
      </c>
      <c r="U137" s="299">
        <f t="shared" ca="1" si="2504"/>
        <v>0</v>
      </c>
      <c r="V137" s="299">
        <f t="shared" ca="1" si="2504"/>
        <v>0</v>
      </c>
      <c r="W137" s="299">
        <f t="shared" ca="1" si="2504"/>
        <v>0</v>
      </c>
      <c r="X137" s="299">
        <f t="shared" ca="1" si="2504"/>
        <v>0</v>
      </c>
      <c r="Y137" s="299">
        <f t="shared" ca="1" si="2504"/>
        <v>0</v>
      </c>
      <c r="Z137" s="299">
        <f t="shared" ca="1" si="2504"/>
        <v>0</v>
      </c>
      <c r="AA137" s="299">
        <f t="shared" ca="1" si="2504"/>
        <v>0</v>
      </c>
      <c r="AB137" s="299">
        <f t="shared" ca="1" si="2504"/>
        <v>0</v>
      </c>
      <c r="AC137" s="299">
        <f t="shared" ca="1" si="2504"/>
        <v>0</v>
      </c>
      <c r="AD137" s="299">
        <f t="shared" ca="1" si="2504"/>
        <v>0</v>
      </c>
      <c r="AE137" s="299">
        <f t="shared" ca="1" si="2504"/>
        <v>0</v>
      </c>
      <c r="AF137" s="299">
        <f t="shared" ca="1" si="2504"/>
        <v>0</v>
      </c>
      <c r="AG137" s="299">
        <f t="shared" ca="1" si="2504"/>
        <v>0</v>
      </c>
      <c r="AH137" s="299">
        <f t="shared" ca="1" si="2504"/>
        <v>0</v>
      </c>
      <c r="AI137" s="299">
        <f t="shared" ca="1" si="2504"/>
        <v>0</v>
      </c>
      <c r="AJ137" s="299">
        <f t="shared" ca="1" si="2504"/>
        <v>0</v>
      </c>
      <c r="AK137" s="299">
        <f t="shared" ca="1" si="2504"/>
        <v>0</v>
      </c>
      <c r="AL137" s="299">
        <f t="shared" ca="1" si="2504"/>
        <v>0</v>
      </c>
      <c r="AM137" s="299">
        <f t="shared" ca="1" si="2504"/>
        <v>0</v>
      </c>
      <c r="AN137" s="299">
        <f t="shared" ca="1" si="2504"/>
        <v>0</v>
      </c>
      <c r="AO137" s="299">
        <f t="shared" ca="1" si="2504"/>
        <v>0</v>
      </c>
      <c r="AP137" s="299">
        <f t="shared" ca="1" si="2504"/>
        <v>0</v>
      </c>
      <c r="AQ137" s="299">
        <f t="shared" ca="1" si="2504"/>
        <v>0</v>
      </c>
      <c r="AR137" s="299">
        <f t="shared" ca="1" si="2504"/>
        <v>0</v>
      </c>
      <c r="AS137" s="299">
        <f t="shared" ca="1" si="2504"/>
        <v>0</v>
      </c>
      <c r="AT137" s="299">
        <f t="shared" ca="1" si="2504"/>
        <v>0</v>
      </c>
      <c r="AU137" s="299">
        <f t="shared" ca="1" si="2504"/>
        <v>0</v>
      </c>
      <c r="AV137" s="299">
        <f t="shared" ca="1" si="2504"/>
        <v>0</v>
      </c>
      <c r="AW137" s="299">
        <f t="shared" ca="1" si="2504"/>
        <v>0</v>
      </c>
      <c r="AX137" s="299">
        <f t="shared" ca="1" si="2504"/>
        <v>0</v>
      </c>
      <c r="AY137" s="299">
        <f t="shared" ca="1" si="2504"/>
        <v>0</v>
      </c>
      <c r="AZ137" s="299">
        <f t="shared" ca="1" si="2504"/>
        <v>0</v>
      </c>
      <c r="BA137" s="299">
        <f t="shared" ca="1" si="2504"/>
        <v>0</v>
      </c>
      <c r="BB137" s="299">
        <f t="shared" ca="1" si="2504"/>
        <v>0</v>
      </c>
      <c r="BC137" s="299">
        <f t="shared" ca="1" si="2504"/>
        <v>0</v>
      </c>
      <c r="BD137" s="299">
        <f t="shared" ca="1" si="2504"/>
        <v>0</v>
      </c>
      <c r="BE137" s="299">
        <f t="shared" ca="1" si="2504"/>
        <v>0</v>
      </c>
      <c r="BF137" s="299">
        <f t="shared" ca="1" si="2504"/>
        <v>0</v>
      </c>
      <c r="BG137" s="299">
        <f t="shared" ca="1" si="2504"/>
        <v>0</v>
      </c>
      <c r="BH137" s="299">
        <f t="shared" ca="1" si="2504"/>
        <v>0</v>
      </c>
      <c r="BI137" s="299">
        <f t="shared" ca="1" si="2504"/>
        <v>0</v>
      </c>
      <c r="BJ137" s="299">
        <f t="shared" ca="1" si="2504"/>
        <v>0</v>
      </c>
      <c r="BK137" s="299">
        <f t="shared" ca="1" si="2504"/>
        <v>0</v>
      </c>
      <c r="BL137" s="299">
        <f t="shared" ca="1" si="2504"/>
        <v>0</v>
      </c>
      <c r="BM137" s="299">
        <f t="shared" ca="1" si="2504"/>
        <v>0</v>
      </c>
      <c r="BN137" s="299">
        <f t="shared" ca="1" si="2504"/>
        <v>0</v>
      </c>
      <c r="BO137" s="299">
        <f t="shared" ca="1" si="2504"/>
        <v>0</v>
      </c>
      <c r="BP137" s="299">
        <f t="shared" ca="1" si="2504"/>
        <v>0</v>
      </c>
      <c r="BQ137" s="202"/>
    </row>
    <row r="138" spans="1:69" ht="15">
      <c r="A138" s="280" t="s">
        <v>439</v>
      </c>
      <c r="B138" s="236"/>
      <c r="C138" s="298" t="str">
        <f ca="1">IFERROR(OFFSET('Impacts Database'!$A$1,'Impact Inputs'!B138-1,MATCH("Description",'Impacts Database'!$2:$2,0)-1),"-")</f>
        <v>-</v>
      </c>
      <c r="D138" s="299" t="str">
        <f ca="1">IFERROR(OFFSET('Impacts Database'!$A$1,'Impact Inputs'!B138-1,MATCH("Outcome Area",'Impacts Database'!$2:$2,0)-1),"-")</f>
        <v>-</v>
      </c>
      <c r="E138" s="299" t="str">
        <f ca="1">IFERROR(OFFSET('Impacts Database'!$A$1,'Impact Inputs'!B138-1,MATCH("Sector",'Impacts Database'!$2:$2,0)-1),"-")</f>
        <v>-</v>
      </c>
      <c r="F138" s="299" t="str">
        <f ca="1">IFERROR(OFFSET('Impacts Database'!$A$1,'Impact Inputs'!B138-1,MATCH("Value adjusted to "&amp;'Primary Inputs'!$C$16,'Impacts Database'!$2:$2,0)-1),"-")</f>
        <v>-</v>
      </c>
      <c r="G138" s="299" t="str">
        <f ca="1">IFERROR(OFFSET('Impacts Database'!$A$1,'Impact Inputs'!B138-1,MATCH("Unit",'Impacts Database'!$2:$2,0)-1),"-")</f>
        <v>-</v>
      </c>
      <c r="H138" s="299" t="str">
        <f ca="1">IFERROR(OFFSET('Impacts Database'!$A$1,'Impact Inputs'!B138-1,MATCH("Government/Non-Government",'Impacts Database'!$2:$2,0)-1),"-")</f>
        <v>-</v>
      </c>
      <c r="I138" s="237" t="s">
        <v>730</v>
      </c>
      <c r="J138" s="215"/>
      <c r="K138" s="101"/>
      <c r="L138" s="311">
        <f t="shared" ref="L138" si="2505" xml:space="preserve"> J138 + K138</f>
        <v>0</v>
      </c>
      <c r="M138" s="238">
        <v>1</v>
      </c>
      <c r="N138" s="238">
        <v>1</v>
      </c>
      <c r="O138" s="299" t="s">
        <v>128</v>
      </c>
      <c r="P138" s="6"/>
      <c r="Q138" s="299">
        <f t="shared" ref="Q138" ca="1" si="2506">IF(ISTEXT(F138),0,(F138*M138*N138*P138))</f>
        <v>0</v>
      </c>
      <c r="R138" s="310"/>
      <c r="S138" s="299">
        <f t="shared" ca="1" si="1876"/>
        <v>0</v>
      </c>
      <c r="T138" s="299">
        <f t="shared" ca="1" si="1876"/>
        <v>0</v>
      </c>
      <c r="U138" s="299">
        <f t="shared" ca="1" si="1876"/>
        <v>0</v>
      </c>
      <c r="V138" s="299">
        <f t="shared" ca="1" si="1876"/>
        <v>0</v>
      </c>
      <c r="W138" s="299">
        <f t="shared" ca="1" si="1876"/>
        <v>0</v>
      </c>
      <c r="X138" s="299">
        <f t="shared" ca="1" si="1876"/>
        <v>0</v>
      </c>
      <c r="Y138" s="299">
        <f t="shared" ca="1" si="1876"/>
        <v>0</v>
      </c>
      <c r="Z138" s="299">
        <f t="shared" ca="1" si="1876"/>
        <v>0</v>
      </c>
      <c r="AA138" s="299">
        <f t="shared" ca="1" si="1876"/>
        <v>0</v>
      </c>
      <c r="AB138" s="299">
        <f t="shared" ca="1" si="1876"/>
        <v>0</v>
      </c>
      <c r="AC138" s="299">
        <f t="shared" ca="1" si="1876"/>
        <v>0</v>
      </c>
      <c r="AD138" s="299">
        <f t="shared" ca="1" si="1876"/>
        <v>0</v>
      </c>
      <c r="AE138" s="299">
        <f t="shared" ca="1" si="1876"/>
        <v>0</v>
      </c>
      <c r="AF138" s="299">
        <f t="shared" ca="1" si="1876"/>
        <v>0</v>
      </c>
      <c r="AG138" s="299">
        <f t="shared" ca="1" si="1876"/>
        <v>0</v>
      </c>
      <c r="AH138" s="299">
        <f t="shared" ca="1" si="1876"/>
        <v>0</v>
      </c>
      <c r="AI138" s="299">
        <f t="shared" ca="1" si="1877"/>
        <v>0</v>
      </c>
      <c r="AJ138" s="299">
        <f t="shared" ca="1" si="1877"/>
        <v>0</v>
      </c>
      <c r="AK138" s="299">
        <f t="shared" ca="1" si="1877"/>
        <v>0</v>
      </c>
      <c r="AL138" s="299">
        <f t="shared" ca="1" si="1877"/>
        <v>0</v>
      </c>
      <c r="AM138" s="299">
        <f t="shared" ca="1" si="1877"/>
        <v>0</v>
      </c>
      <c r="AN138" s="299">
        <f t="shared" ca="1" si="1877"/>
        <v>0</v>
      </c>
      <c r="AO138" s="299">
        <f t="shared" ca="1" si="1877"/>
        <v>0</v>
      </c>
      <c r="AP138" s="299">
        <f t="shared" ca="1" si="1877"/>
        <v>0</v>
      </c>
      <c r="AQ138" s="299">
        <f t="shared" ca="1" si="1877"/>
        <v>0</v>
      </c>
      <c r="AR138" s="299">
        <f t="shared" ca="1" si="1877"/>
        <v>0</v>
      </c>
      <c r="AS138" s="299">
        <f t="shared" ca="1" si="1877"/>
        <v>0</v>
      </c>
      <c r="AT138" s="299">
        <f t="shared" ca="1" si="1877"/>
        <v>0</v>
      </c>
      <c r="AU138" s="299">
        <f t="shared" ca="1" si="1877"/>
        <v>0</v>
      </c>
      <c r="AV138" s="299">
        <f t="shared" ca="1" si="1877"/>
        <v>0</v>
      </c>
      <c r="AW138" s="299">
        <f t="shared" ca="1" si="1877"/>
        <v>0</v>
      </c>
      <c r="AX138" s="299">
        <f t="shared" ca="1" si="1877"/>
        <v>0</v>
      </c>
      <c r="AY138" s="299">
        <f t="shared" ca="1" si="1878"/>
        <v>0</v>
      </c>
      <c r="AZ138" s="299">
        <f t="shared" ca="1" si="1878"/>
        <v>0</v>
      </c>
      <c r="BA138" s="299">
        <f t="shared" ca="1" si="1878"/>
        <v>0</v>
      </c>
      <c r="BB138" s="299">
        <f t="shared" ca="1" si="1878"/>
        <v>0</v>
      </c>
      <c r="BC138" s="299">
        <f t="shared" ca="1" si="1878"/>
        <v>0</v>
      </c>
      <c r="BD138" s="299">
        <f t="shared" ca="1" si="1878"/>
        <v>0</v>
      </c>
      <c r="BE138" s="299">
        <f t="shared" ca="1" si="1878"/>
        <v>0</v>
      </c>
      <c r="BF138" s="299">
        <f t="shared" ca="1" si="1878"/>
        <v>0</v>
      </c>
      <c r="BG138" s="299">
        <f t="shared" ca="1" si="1878"/>
        <v>0</v>
      </c>
      <c r="BH138" s="299">
        <f t="shared" ca="1" si="1878"/>
        <v>0</v>
      </c>
      <c r="BI138" s="299">
        <f t="shared" ca="1" si="1878"/>
        <v>0</v>
      </c>
      <c r="BJ138" s="299">
        <f t="shared" ca="1" si="1878"/>
        <v>0</v>
      </c>
      <c r="BK138" s="299">
        <f t="shared" ca="1" si="1878"/>
        <v>0</v>
      </c>
      <c r="BL138" s="299">
        <f t="shared" ca="1" si="1878"/>
        <v>0</v>
      </c>
      <c r="BM138" s="299">
        <f t="shared" ca="1" si="1878"/>
        <v>0</v>
      </c>
      <c r="BN138" s="299">
        <f t="shared" ca="1" si="1878"/>
        <v>0</v>
      </c>
      <c r="BO138" s="299">
        <f t="shared" ca="1" si="2278"/>
        <v>0</v>
      </c>
      <c r="BP138" s="299">
        <f t="shared" ca="1" si="2278"/>
        <v>0</v>
      </c>
      <c r="BQ138" s="202"/>
    </row>
    <row r="139" spans="1:69">
      <c r="A139" s="281" t="str">
        <f t="shared" ref="A139" si="2507">IF(OR(AND(K138=0,NOT(ISBLANK(K138))),M138=0,N138=0,AND(P138=P139,NOT(ISBLANK(P138)),NOT(ISBLANK(P139)))),"ERROR","OK")</f>
        <v>OK</v>
      </c>
      <c r="B139" s="202"/>
      <c r="C139" s="284" t="str">
        <f t="shared" ref="C139" ca="1" si="2508">IF(SUMSQ($S140:$BP140)&gt;0,"INCLUDED","EXCLUDED")</f>
        <v>EXCLUDED</v>
      </c>
      <c r="D139" s="209"/>
      <c r="E139" s="209"/>
      <c r="F139" s="291"/>
      <c r="G139" s="291"/>
      <c r="H139" s="299" t="str">
        <f ca="1">IFERROR(OFFSET('Impacts Database'!$A$1,'Impact Inputs'!B138-1,MATCH("Government/Non-Government",'Impacts Database'!$2:$2,0)-1),"-")</f>
        <v>-</v>
      </c>
      <c r="I139" s="288"/>
      <c r="J139" s="300"/>
      <c r="K139" s="300"/>
      <c r="L139" s="301"/>
      <c r="M139" s="302"/>
      <c r="N139" s="303"/>
      <c r="O139" s="299" t="s">
        <v>129</v>
      </c>
      <c r="P139" s="6"/>
      <c r="Q139" s="299">
        <f t="shared" ref="Q139" ca="1" si="2509">IF(ISTEXT(F138),0,(F138*M138*N138*P139))</f>
        <v>0</v>
      </c>
      <c r="R139" s="310"/>
      <c r="S139" s="299">
        <f t="shared" ref="S139" ca="1" si="2510" xml:space="preserve"> MAX( MIN($L138, S$4) - MAX($J138, S$3), 0) *$Q139</f>
        <v>0</v>
      </c>
      <c r="T139" s="299">
        <f t="shared" ref="T139" ca="1" si="2511" xml:space="preserve"> MAX( MIN($L138, T$4) - MAX($J138, T$3), 0) *$Q139</f>
        <v>0</v>
      </c>
      <c r="U139" s="299">
        <f t="shared" ref="U139" ca="1" si="2512" xml:space="preserve"> MAX( MIN($L138, U$4) - MAX($J138, U$3), 0) *$Q139</f>
        <v>0</v>
      </c>
      <c r="V139" s="299">
        <f t="shared" ref="V139" ca="1" si="2513" xml:space="preserve"> MAX( MIN($L138, V$4) - MAX($J138, V$3), 0) *$Q139</f>
        <v>0</v>
      </c>
      <c r="W139" s="299">
        <f t="shared" ref="W139" ca="1" si="2514" xml:space="preserve"> MAX( MIN($L138, W$4) - MAX($J138, W$3), 0) *$Q139</f>
        <v>0</v>
      </c>
      <c r="X139" s="299">
        <f t="shared" ref="X139" ca="1" si="2515" xml:space="preserve"> MAX( MIN($L138, X$4) - MAX($J138, X$3), 0) *$Q139</f>
        <v>0</v>
      </c>
      <c r="Y139" s="299">
        <f t="shared" ref="Y139" ca="1" si="2516" xml:space="preserve"> MAX( MIN($L138, Y$4) - MAX($J138, Y$3), 0) *$Q139</f>
        <v>0</v>
      </c>
      <c r="Z139" s="299">
        <f t="shared" ref="Z139" ca="1" si="2517" xml:space="preserve"> MAX( MIN($L138, Z$4) - MAX($J138, Z$3), 0) *$Q139</f>
        <v>0</v>
      </c>
      <c r="AA139" s="299">
        <f t="shared" ref="AA139" ca="1" si="2518" xml:space="preserve"> MAX( MIN($L138, AA$4) - MAX($J138, AA$3), 0) *$Q139</f>
        <v>0</v>
      </c>
      <c r="AB139" s="299">
        <f t="shared" ref="AB139" ca="1" si="2519" xml:space="preserve"> MAX( MIN($L138, AB$4) - MAX($J138, AB$3), 0) *$Q139</f>
        <v>0</v>
      </c>
      <c r="AC139" s="299">
        <f t="shared" ref="AC139" ca="1" si="2520" xml:space="preserve"> MAX( MIN($L138, AC$4) - MAX($J138, AC$3), 0) *$Q139</f>
        <v>0</v>
      </c>
      <c r="AD139" s="299">
        <f t="shared" ref="AD139" ca="1" si="2521" xml:space="preserve"> MAX( MIN($L138, AD$4) - MAX($J138, AD$3), 0) *$Q139</f>
        <v>0</v>
      </c>
      <c r="AE139" s="299">
        <f t="shared" ref="AE139" ca="1" si="2522" xml:space="preserve"> MAX( MIN($L138, AE$4) - MAX($J138, AE$3), 0) *$Q139</f>
        <v>0</v>
      </c>
      <c r="AF139" s="299">
        <f t="shared" ref="AF139" ca="1" si="2523" xml:space="preserve"> MAX( MIN($L138, AF$4) - MAX($J138, AF$3), 0) *$Q139</f>
        <v>0</v>
      </c>
      <c r="AG139" s="299">
        <f t="shared" ref="AG139" ca="1" si="2524" xml:space="preserve"> MAX( MIN($L138, AG$4) - MAX($J138, AG$3), 0) *$Q139</f>
        <v>0</v>
      </c>
      <c r="AH139" s="299">
        <f t="shared" ref="AH139" ca="1" si="2525" xml:space="preserve"> MAX( MIN($L138, AH$4) - MAX($J138, AH$3), 0) *$Q139</f>
        <v>0</v>
      </c>
      <c r="AI139" s="299">
        <f t="shared" ref="AI139" ca="1" si="2526" xml:space="preserve"> MAX( MIN($L138, AI$4) - MAX($J138, AI$3), 0) *$Q139</f>
        <v>0</v>
      </c>
      <c r="AJ139" s="299">
        <f t="shared" ref="AJ139" ca="1" si="2527" xml:space="preserve"> MAX( MIN($L138, AJ$4) - MAX($J138, AJ$3), 0) *$Q139</f>
        <v>0</v>
      </c>
      <c r="AK139" s="299">
        <f t="shared" ref="AK139" ca="1" si="2528" xml:space="preserve"> MAX( MIN($L138, AK$4) - MAX($J138, AK$3), 0) *$Q139</f>
        <v>0</v>
      </c>
      <c r="AL139" s="299">
        <f t="shared" ref="AL139" ca="1" si="2529" xml:space="preserve"> MAX( MIN($L138, AL$4) - MAX($J138, AL$3), 0) *$Q139</f>
        <v>0</v>
      </c>
      <c r="AM139" s="299">
        <f t="shared" ref="AM139" ca="1" si="2530" xml:space="preserve"> MAX( MIN($L138, AM$4) - MAX($J138, AM$3), 0) *$Q139</f>
        <v>0</v>
      </c>
      <c r="AN139" s="299">
        <f t="shared" ref="AN139" ca="1" si="2531" xml:space="preserve"> MAX( MIN($L138, AN$4) - MAX($J138, AN$3), 0) *$Q139</f>
        <v>0</v>
      </c>
      <c r="AO139" s="299">
        <f t="shared" ref="AO139" ca="1" si="2532" xml:space="preserve"> MAX( MIN($L138, AO$4) - MAX($J138, AO$3), 0) *$Q139</f>
        <v>0</v>
      </c>
      <c r="AP139" s="299">
        <f t="shared" ref="AP139" ca="1" si="2533" xml:space="preserve"> MAX( MIN($L138, AP$4) - MAX($J138, AP$3), 0) *$Q139</f>
        <v>0</v>
      </c>
      <c r="AQ139" s="299">
        <f t="shared" ref="AQ139" ca="1" si="2534" xml:space="preserve"> MAX( MIN($L138, AQ$4) - MAX($J138, AQ$3), 0) *$Q139</f>
        <v>0</v>
      </c>
      <c r="AR139" s="299">
        <f t="shared" ref="AR139" ca="1" si="2535" xml:space="preserve"> MAX( MIN($L138, AR$4) - MAX($J138, AR$3), 0) *$Q139</f>
        <v>0</v>
      </c>
      <c r="AS139" s="299">
        <f t="shared" ref="AS139" ca="1" si="2536" xml:space="preserve"> MAX( MIN($L138, AS$4) - MAX($J138, AS$3), 0) *$Q139</f>
        <v>0</v>
      </c>
      <c r="AT139" s="299">
        <f t="shared" ref="AT139" ca="1" si="2537" xml:space="preserve"> MAX( MIN($L138, AT$4) - MAX($J138, AT$3), 0) *$Q139</f>
        <v>0</v>
      </c>
      <c r="AU139" s="299">
        <f t="shared" ref="AU139" ca="1" si="2538" xml:space="preserve"> MAX( MIN($L138, AU$4) - MAX($J138, AU$3), 0) *$Q139</f>
        <v>0</v>
      </c>
      <c r="AV139" s="299">
        <f t="shared" ref="AV139" ca="1" si="2539" xml:space="preserve"> MAX( MIN($L138, AV$4) - MAX($J138, AV$3), 0) *$Q139</f>
        <v>0</v>
      </c>
      <c r="AW139" s="299">
        <f t="shared" ref="AW139" ca="1" si="2540" xml:space="preserve"> MAX( MIN($L138, AW$4) - MAX($J138, AW$3), 0) *$Q139</f>
        <v>0</v>
      </c>
      <c r="AX139" s="299">
        <f t="shared" ref="AX139" ca="1" si="2541" xml:space="preserve"> MAX( MIN($L138, AX$4) - MAX($J138, AX$3), 0) *$Q139</f>
        <v>0</v>
      </c>
      <c r="AY139" s="299">
        <f t="shared" ref="AY139" ca="1" si="2542" xml:space="preserve"> MAX( MIN($L138, AY$4) - MAX($J138, AY$3), 0) *$Q139</f>
        <v>0</v>
      </c>
      <c r="AZ139" s="299">
        <f t="shared" ref="AZ139" ca="1" si="2543" xml:space="preserve"> MAX( MIN($L138, AZ$4) - MAX($J138, AZ$3), 0) *$Q139</f>
        <v>0</v>
      </c>
      <c r="BA139" s="299">
        <f t="shared" ref="BA139" ca="1" si="2544" xml:space="preserve"> MAX( MIN($L138, BA$4) - MAX($J138, BA$3), 0) *$Q139</f>
        <v>0</v>
      </c>
      <c r="BB139" s="299">
        <f t="shared" ref="BB139" ca="1" si="2545" xml:space="preserve"> MAX( MIN($L138, BB$4) - MAX($J138, BB$3), 0) *$Q139</f>
        <v>0</v>
      </c>
      <c r="BC139" s="299">
        <f t="shared" ref="BC139" ca="1" si="2546" xml:space="preserve"> MAX( MIN($L138, BC$4) - MAX($J138, BC$3), 0) *$Q139</f>
        <v>0</v>
      </c>
      <c r="BD139" s="299">
        <f t="shared" ref="BD139" ca="1" si="2547" xml:space="preserve"> MAX( MIN($L138, BD$4) - MAX($J138, BD$3), 0) *$Q139</f>
        <v>0</v>
      </c>
      <c r="BE139" s="299">
        <f t="shared" ref="BE139" ca="1" si="2548" xml:space="preserve"> MAX( MIN($L138, BE$4) - MAX($J138, BE$3), 0) *$Q139</f>
        <v>0</v>
      </c>
      <c r="BF139" s="299">
        <f t="shared" ref="BF139" ca="1" si="2549" xml:space="preserve"> MAX( MIN($L138, BF$4) - MAX($J138, BF$3), 0) *$Q139</f>
        <v>0</v>
      </c>
      <c r="BG139" s="299">
        <f t="shared" ref="BG139" ca="1" si="2550" xml:space="preserve"> MAX( MIN($L138, BG$4) - MAX($J138, BG$3), 0) *$Q139</f>
        <v>0</v>
      </c>
      <c r="BH139" s="299">
        <f t="shared" ref="BH139" ca="1" si="2551" xml:space="preserve"> MAX( MIN($L138, BH$4) - MAX($J138, BH$3), 0) *$Q139</f>
        <v>0</v>
      </c>
      <c r="BI139" s="299">
        <f t="shared" ref="BI139" ca="1" si="2552" xml:space="preserve"> MAX( MIN($L138, BI$4) - MAX($J138, BI$3), 0) *$Q139</f>
        <v>0</v>
      </c>
      <c r="BJ139" s="299">
        <f t="shared" ref="BJ139" ca="1" si="2553" xml:space="preserve"> MAX( MIN($L138, BJ$4) - MAX($J138, BJ$3), 0) *$Q139</f>
        <v>0</v>
      </c>
      <c r="BK139" s="299">
        <f t="shared" ref="BK139" ca="1" si="2554" xml:space="preserve"> MAX( MIN($L138, BK$4) - MAX($J138, BK$3), 0) *$Q139</f>
        <v>0</v>
      </c>
      <c r="BL139" s="299">
        <f t="shared" ref="BL139" ca="1" si="2555" xml:space="preserve"> MAX( MIN($L138, BL$4) - MAX($J138, BL$3), 0) *$Q139</f>
        <v>0</v>
      </c>
      <c r="BM139" s="299">
        <f t="shared" ref="BM139" ca="1" si="2556" xml:space="preserve"> MAX( MIN($L138, BM$4) - MAX($J138, BM$3), 0) *$Q139</f>
        <v>0</v>
      </c>
      <c r="BN139" s="299">
        <f t="shared" ref="BN139" ca="1" si="2557" xml:space="preserve"> MAX( MIN($L138, BN$4) - MAX($J138, BN$3), 0) *$Q139</f>
        <v>0</v>
      </c>
      <c r="BO139" s="299">
        <f t="shared" ref="BO139" ca="1" si="2558" xml:space="preserve"> MAX( MIN($L138, BO$4) - MAX($J138, BO$3), 0) *$Q139</f>
        <v>0</v>
      </c>
      <c r="BP139" s="299">
        <f t="shared" ref="BP139" ca="1" si="2559" xml:space="preserve"> MAX( MIN($L138, BP$4) - MAX($J138, BP$3), 0) *$Q139</f>
        <v>0</v>
      </c>
      <c r="BQ139" s="202"/>
    </row>
    <row r="140" spans="1:69">
      <c r="B140" s="202"/>
      <c r="C140" s="283"/>
      <c r="D140" s="209"/>
      <c r="E140" s="209"/>
      <c r="F140" s="291"/>
      <c r="G140" s="291"/>
      <c r="H140" s="299" t="str">
        <f ca="1">IFERROR(OFFSET('Impacts Database'!$A$1,'Impact Inputs'!B138-1,MATCH("Government/Non-Government",'Impacts Database'!$2:$2,0)-1),"-")</f>
        <v>-</v>
      </c>
      <c r="I140" s="288"/>
      <c r="J140" s="304"/>
      <c r="K140" s="304"/>
      <c r="L140" s="301"/>
      <c r="M140" s="302"/>
      <c r="N140" s="305"/>
      <c r="O140" s="299" t="s">
        <v>130</v>
      </c>
      <c r="P140" s="299">
        <f t="shared" si="1358"/>
        <v>0</v>
      </c>
      <c r="Q140" s="299">
        <f t="shared" ref="Q140" ca="1" si="2560">IF(ISTEXT(F138),0,(F138*M138*N138*P140))</f>
        <v>0</v>
      </c>
      <c r="R140" s="310"/>
      <c r="S140" s="299">
        <f t="shared" ref="S140:BP140" ca="1" si="2561">S139-S138</f>
        <v>0</v>
      </c>
      <c r="T140" s="299">
        <f t="shared" ca="1" si="2561"/>
        <v>0</v>
      </c>
      <c r="U140" s="299">
        <f t="shared" ca="1" si="2561"/>
        <v>0</v>
      </c>
      <c r="V140" s="299">
        <f t="shared" ca="1" si="2561"/>
        <v>0</v>
      </c>
      <c r="W140" s="299">
        <f t="shared" ca="1" si="2561"/>
        <v>0</v>
      </c>
      <c r="X140" s="299">
        <f t="shared" ca="1" si="2561"/>
        <v>0</v>
      </c>
      <c r="Y140" s="299">
        <f t="shared" ca="1" si="2561"/>
        <v>0</v>
      </c>
      <c r="Z140" s="299">
        <f t="shared" ca="1" si="2561"/>
        <v>0</v>
      </c>
      <c r="AA140" s="299">
        <f t="shared" ca="1" si="2561"/>
        <v>0</v>
      </c>
      <c r="AB140" s="299">
        <f t="shared" ca="1" si="2561"/>
        <v>0</v>
      </c>
      <c r="AC140" s="299">
        <f t="shared" ca="1" si="2561"/>
        <v>0</v>
      </c>
      <c r="AD140" s="299">
        <f t="shared" ca="1" si="2561"/>
        <v>0</v>
      </c>
      <c r="AE140" s="299">
        <f t="shared" ca="1" si="2561"/>
        <v>0</v>
      </c>
      <c r="AF140" s="299">
        <f t="shared" ca="1" si="2561"/>
        <v>0</v>
      </c>
      <c r="AG140" s="299">
        <f t="shared" ca="1" si="2561"/>
        <v>0</v>
      </c>
      <c r="AH140" s="299">
        <f t="shared" ca="1" si="2561"/>
        <v>0</v>
      </c>
      <c r="AI140" s="299">
        <f t="shared" ca="1" si="2561"/>
        <v>0</v>
      </c>
      <c r="AJ140" s="299">
        <f t="shared" ca="1" si="2561"/>
        <v>0</v>
      </c>
      <c r="AK140" s="299">
        <f t="shared" ca="1" si="2561"/>
        <v>0</v>
      </c>
      <c r="AL140" s="299">
        <f t="shared" ca="1" si="2561"/>
        <v>0</v>
      </c>
      <c r="AM140" s="299">
        <f t="shared" ca="1" si="2561"/>
        <v>0</v>
      </c>
      <c r="AN140" s="299">
        <f t="shared" ca="1" si="2561"/>
        <v>0</v>
      </c>
      <c r="AO140" s="299">
        <f t="shared" ca="1" si="2561"/>
        <v>0</v>
      </c>
      <c r="AP140" s="299">
        <f t="shared" ca="1" si="2561"/>
        <v>0</v>
      </c>
      <c r="AQ140" s="299">
        <f t="shared" ca="1" si="2561"/>
        <v>0</v>
      </c>
      <c r="AR140" s="299">
        <f t="shared" ca="1" si="2561"/>
        <v>0</v>
      </c>
      <c r="AS140" s="299">
        <f t="shared" ca="1" si="2561"/>
        <v>0</v>
      </c>
      <c r="AT140" s="299">
        <f t="shared" ca="1" si="2561"/>
        <v>0</v>
      </c>
      <c r="AU140" s="299">
        <f t="shared" ca="1" si="2561"/>
        <v>0</v>
      </c>
      <c r="AV140" s="299">
        <f t="shared" ca="1" si="2561"/>
        <v>0</v>
      </c>
      <c r="AW140" s="299">
        <f t="shared" ca="1" si="2561"/>
        <v>0</v>
      </c>
      <c r="AX140" s="299">
        <f t="shared" ca="1" si="2561"/>
        <v>0</v>
      </c>
      <c r="AY140" s="299">
        <f t="shared" ca="1" si="2561"/>
        <v>0</v>
      </c>
      <c r="AZ140" s="299">
        <f t="shared" ca="1" si="2561"/>
        <v>0</v>
      </c>
      <c r="BA140" s="299">
        <f t="shared" ca="1" si="2561"/>
        <v>0</v>
      </c>
      <c r="BB140" s="299">
        <f t="shared" ca="1" si="2561"/>
        <v>0</v>
      </c>
      <c r="BC140" s="299">
        <f t="shared" ca="1" si="2561"/>
        <v>0</v>
      </c>
      <c r="BD140" s="299">
        <f t="shared" ca="1" si="2561"/>
        <v>0</v>
      </c>
      <c r="BE140" s="299">
        <f t="shared" ca="1" si="2561"/>
        <v>0</v>
      </c>
      <c r="BF140" s="299">
        <f t="shared" ca="1" si="2561"/>
        <v>0</v>
      </c>
      <c r="BG140" s="299">
        <f t="shared" ca="1" si="2561"/>
        <v>0</v>
      </c>
      <c r="BH140" s="299">
        <f t="shared" ca="1" si="2561"/>
        <v>0</v>
      </c>
      <c r="BI140" s="299">
        <f t="shared" ca="1" si="2561"/>
        <v>0</v>
      </c>
      <c r="BJ140" s="299">
        <f t="shared" ca="1" si="2561"/>
        <v>0</v>
      </c>
      <c r="BK140" s="299">
        <f t="shared" ca="1" si="2561"/>
        <v>0</v>
      </c>
      <c r="BL140" s="299">
        <f t="shared" ca="1" si="2561"/>
        <v>0</v>
      </c>
      <c r="BM140" s="299">
        <f t="shared" ca="1" si="2561"/>
        <v>0</v>
      </c>
      <c r="BN140" s="299">
        <f t="shared" ca="1" si="2561"/>
        <v>0</v>
      </c>
      <c r="BO140" s="299">
        <f t="shared" ca="1" si="2561"/>
        <v>0</v>
      </c>
      <c r="BP140" s="299">
        <f t="shared" ca="1" si="2561"/>
        <v>0</v>
      </c>
      <c r="BQ140" s="202"/>
    </row>
    <row r="141" spans="1:69" ht="15">
      <c r="A141" s="280" t="s">
        <v>440</v>
      </c>
      <c r="B141" s="236"/>
      <c r="C141" s="298" t="str">
        <f ca="1">IFERROR(OFFSET('Impacts Database'!$A$1,'Impact Inputs'!B141-1,MATCH("Description",'Impacts Database'!$2:$2,0)-1),"-")</f>
        <v>-</v>
      </c>
      <c r="D141" s="299" t="str">
        <f ca="1">IFERROR(OFFSET('Impacts Database'!$A$1,'Impact Inputs'!B141-1,MATCH("Outcome Area",'Impacts Database'!$2:$2,0)-1),"-")</f>
        <v>-</v>
      </c>
      <c r="E141" s="299" t="str">
        <f ca="1">IFERROR(OFFSET('Impacts Database'!$A$1,'Impact Inputs'!B141-1,MATCH("Sector",'Impacts Database'!$2:$2,0)-1),"-")</f>
        <v>-</v>
      </c>
      <c r="F141" s="299" t="str">
        <f ca="1">IFERROR(OFFSET('Impacts Database'!$A$1,'Impact Inputs'!B141-1,MATCH("Value adjusted to "&amp;'Primary Inputs'!$C$16,'Impacts Database'!$2:$2,0)-1),"-")</f>
        <v>-</v>
      </c>
      <c r="G141" s="299" t="str">
        <f ca="1">IFERROR(OFFSET('Impacts Database'!$A$1,'Impact Inputs'!B141-1,MATCH("Unit",'Impacts Database'!$2:$2,0)-1),"-")</f>
        <v>-</v>
      </c>
      <c r="H141" s="299" t="str">
        <f ca="1">IFERROR(OFFSET('Impacts Database'!$A$1,'Impact Inputs'!B141-1,MATCH("Government/Non-Government",'Impacts Database'!$2:$2,0)-1),"-")</f>
        <v>-</v>
      </c>
      <c r="I141" s="237" t="s">
        <v>730</v>
      </c>
      <c r="J141" s="215"/>
      <c r="K141" s="101"/>
      <c r="L141" s="311">
        <f t="shared" ref="L141" si="2562" xml:space="preserve"> J141 + K141</f>
        <v>0</v>
      </c>
      <c r="M141" s="238">
        <v>1</v>
      </c>
      <c r="N141" s="238">
        <v>1</v>
      </c>
      <c r="O141" s="299" t="s">
        <v>128</v>
      </c>
      <c r="P141" s="6"/>
      <c r="Q141" s="299">
        <f t="shared" ref="Q141" ca="1" si="2563">IF(ISTEXT(F141),0,(F141*M141*N141*P141))</f>
        <v>0</v>
      </c>
      <c r="R141" s="310"/>
      <c r="S141" s="299">
        <f t="shared" ca="1" si="1876"/>
        <v>0</v>
      </c>
      <c r="T141" s="299">
        <f t="shared" ca="1" si="1876"/>
        <v>0</v>
      </c>
      <c r="U141" s="299">
        <f t="shared" ca="1" si="1876"/>
        <v>0</v>
      </c>
      <c r="V141" s="299">
        <f t="shared" ca="1" si="1876"/>
        <v>0</v>
      </c>
      <c r="W141" s="299">
        <f t="shared" ca="1" si="1876"/>
        <v>0</v>
      </c>
      <c r="X141" s="299">
        <f t="shared" ca="1" si="1876"/>
        <v>0</v>
      </c>
      <c r="Y141" s="299">
        <f t="shared" ca="1" si="1876"/>
        <v>0</v>
      </c>
      <c r="Z141" s="299">
        <f t="shared" ca="1" si="1876"/>
        <v>0</v>
      </c>
      <c r="AA141" s="299">
        <f t="shared" ca="1" si="1876"/>
        <v>0</v>
      </c>
      <c r="AB141" s="299">
        <f t="shared" ca="1" si="1876"/>
        <v>0</v>
      </c>
      <c r="AC141" s="299">
        <f t="shared" ca="1" si="1876"/>
        <v>0</v>
      </c>
      <c r="AD141" s="299">
        <f t="shared" ca="1" si="1876"/>
        <v>0</v>
      </c>
      <c r="AE141" s="299">
        <f t="shared" ca="1" si="1876"/>
        <v>0</v>
      </c>
      <c r="AF141" s="299">
        <f t="shared" ca="1" si="1876"/>
        <v>0</v>
      </c>
      <c r="AG141" s="299">
        <f t="shared" ca="1" si="1876"/>
        <v>0</v>
      </c>
      <c r="AH141" s="299">
        <f t="shared" ca="1" si="1876"/>
        <v>0</v>
      </c>
      <c r="AI141" s="299">
        <f t="shared" ca="1" si="1877"/>
        <v>0</v>
      </c>
      <c r="AJ141" s="299">
        <f t="shared" ca="1" si="1877"/>
        <v>0</v>
      </c>
      <c r="AK141" s="299">
        <f t="shared" ca="1" si="1877"/>
        <v>0</v>
      </c>
      <c r="AL141" s="299">
        <f t="shared" ca="1" si="1877"/>
        <v>0</v>
      </c>
      <c r="AM141" s="299">
        <f t="shared" ca="1" si="1877"/>
        <v>0</v>
      </c>
      <c r="AN141" s="299">
        <f t="shared" ca="1" si="1877"/>
        <v>0</v>
      </c>
      <c r="AO141" s="299">
        <f t="shared" ca="1" si="1877"/>
        <v>0</v>
      </c>
      <c r="AP141" s="299">
        <f t="shared" ca="1" si="1877"/>
        <v>0</v>
      </c>
      <c r="AQ141" s="299">
        <f t="shared" ca="1" si="1877"/>
        <v>0</v>
      </c>
      <c r="AR141" s="299">
        <f t="shared" ca="1" si="1877"/>
        <v>0</v>
      </c>
      <c r="AS141" s="299">
        <f t="shared" ca="1" si="1877"/>
        <v>0</v>
      </c>
      <c r="AT141" s="299">
        <f t="shared" ca="1" si="1877"/>
        <v>0</v>
      </c>
      <c r="AU141" s="299">
        <f t="shared" ca="1" si="1877"/>
        <v>0</v>
      </c>
      <c r="AV141" s="299">
        <f t="shared" ca="1" si="1877"/>
        <v>0</v>
      </c>
      <c r="AW141" s="299">
        <f t="shared" ca="1" si="1877"/>
        <v>0</v>
      </c>
      <c r="AX141" s="299">
        <f t="shared" ca="1" si="1877"/>
        <v>0</v>
      </c>
      <c r="AY141" s="299">
        <f t="shared" ca="1" si="1878"/>
        <v>0</v>
      </c>
      <c r="AZ141" s="299">
        <f t="shared" ca="1" si="1878"/>
        <v>0</v>
      </c>
      <c r="BA141" s="299">
        <f t="shared" ca="1" si="1878"/>
        <v>0</v>
      </c>
      <c r="BB141" s="299">
        <f t="shared" ca="1" si="1878"/>
        <v>0</v>
      </c>
      <c r="BC141" s="299">
        <f t="shared" ca="1" si="1878"/>
        <v>0</v>
      </c>
      <c r="BD141" s="299">
        <f t="shared" ca="1" si="1878"/>
        <v>0</v>
      </c>
      <c r="BE141" s="299">
        <f t="shared" ca="1" si="1878"/>
        <v>0</v>
      </c>
      <c r="BF141" s="299">
        <f t="shared" ca="1" si="1878"/>
        <v>0</v>
      </c>
      <c r="BG141" s="299">
        <f t="shared" ca="1" si="1878"/>
        <v>0</v>
      </c>
      <c r="BH141" s="299">
        <f t="shared" ca="1" si="1878"/>
        <v>0</v>
      </c>
      <c r="BI141" s="299">
        <f t="shared" ca="1" si="1878"/>
        <v>0</v>
      </c>
      <c r="BJ141" s="299">
        <f t="shared" ca="1" si="1878"/>
        <v>0</v>
      </c>
      <c r="BK141" s="299">
        <f t="shared" ca="1" si="1878"/>
        <v>0</v>
      </c>
      <c r="BL141" s="299">
        <f t="shared" ca="1" si="1878"/>
        <v>0</v>
      </c>
      <c r="BM141" s="299">
        <f t="shared" ca="1" si="1878"/>
        <v>0</v>
      </c>
      <c r="BN141" s="299">
        <f t="shared" ca="1" si="1878"/>
        <v>0</v>
      </c>
      <c r="BO141" s="299">
        <f t="shared" ca="1" si="2278"/>
        <v>0</v>
      </c>
      <c r="BP141" s="299">
        <f t="shared" ca="1" si="2278"/>
        <v>0</v>
      </c>
      <c r="BQ141" s="202"/>
    </row>
    <row r="142" spans="1:69">
      <c r="A142" s="281" t="str">
        <f t="shared" ref="A142" si="2564">IF(OR(AND(K141=0,NOT(ISBLANK(K141))),M141=0,N141=0,AND(P141=P142,NOT(ISBLANK(P141)),NOT(ISBLANK(P142)))),"ERROR","OK")</f>
        <v>OK</v>
      </c>
      <c r="B142" s="202"/>
      <c r="C142" s="284" t="str">
        <f t="shared" ref="C142" ca="1" si="2565">IF(SUMSQ($S143:$BP143)&gt;0,"INCLUDED","EXCLUDED")</f>
        <v>EXCLUDED</v>
      </c>
      <c r="D142" s="209"/>
      <c r="E142" s="209"/>
      <c r="F142" s="291"/>
      <c r="G142" s="291"/>
      <c r="H142" s="299" t="str">
        <f ca="1">IFERROR(OFFSET('Impacts Database'!$A$1,'Impact Inputs'!B141-1,MATCH("Government/Non-Government",'Impacts Database'!$2:$2,0)-1),"-")</f>
        <v>-</v>
      </c>
      <c r="I142" s="288"/>
      <c r="J142" s="300"/>
      <c r="K142" s="300"/>
      <c r="L142" s="301"/>
      <c r="M142" s="302"/>
      <c r="N142" s="303"/>
      <c r="O142" s="299" t="s">
        <v>129</v>
      </c>
      <c r="P142" s="6"/>
      <c r="Q142" s="299">
        <f t="shared" ref="Q142" ca="1" si="2566">IF(ISTEXT(F141),0,(F141*M141*N141*P142))</f>
        <v>0</v>
      </c>
      <c r="R142" s="310"/>
      <c r="S142" s="299">
        <f t="shared" ref="S142" ca="1" si="2567" xml:space="preserve"> MAX( MIN($L141, S$4) - MAX($J141, S$3), 0) *$Q142</f>
        <v>0</v>
      </c>
      <c r="T142" s="299">
        <f t="shared" ref="T142" ca="1" si="2568" xml:space="preserve"> MAX( MIN($L141, T$4) - MAX($J141, T$3), 0) *$Q142</f>
        <v>0</v>
      </c>
      <c r="U142" s="299">
        <f t="shared" ref="U142" ca="1" si="2569" xml:space="preserve"> MAX( MIN($L141, U$4) - MAX($J141, U$3), 0) *$Q142</f>
        <v>0</v>
      </c>
      <c r="V142" s="299">
        <f t="shared" ref="V142" ca="1" si="2570" xml:space="preserve"> MAX( MIN($L141, V$4) - MAX($J141, V$3), 0) *$Q142</f>
        <v>0</v>
      </c>
      <c r="W142" s="299">
        <f t="shared" ref="W142" ca="1" si="2571" xml:space="preserve"> MAX( MIN($L141, W$4) - MAX($J141, W$3), 0) *$Q142</f>
        <v>0</v>
      </c>
      <c r="X142" s="299">
        <f t="shared" ref="X142" ca="1" si="2572" xml:space="preserve"> MAX( MIN($L141, X$4) - MAX($J141, X$3), 0) *$Q142</f>
        <v>0</v>
      </c>
      <c r="Y142" s="299">
        <f t="shared" ref="Y142" ca="1" si="2573" xml:space="preserve"> MAX( MIN($L141, Y$4) - MAX($J141, Y$3), 0) *$Q142</f>
        <v>0</v>
      </c>
      <c r="Z142" s="299">
        <f t="shared" ref="Z142" ca="1" si="2574" xml:space="preserve"> MAX( MIN($L141, Z$4) - MAX($J141, Z$3), 0) *$Q142</f>
        <v>0</v>
      </c>
      <c r="AA142" s="299">
        <f t="shared" ref="AA142" ca="1" si="2575" xml:space="preserve"> MAX( MIN($L141, AA$4) - MAX($J141, AA$3), 0) *$Q142</f>
        <v>0</v>
      </c>
      <c r="AB142" s="299">
        <f t="shared" ref="AB142" ca="1" si="2576" xml:space="preserve"> MAX( MIN($L141, AB$4) - MAX($J141, AB$3), 0) *$Q142</f>
        <v>0</v>
      </c>
      <c r="AC142" s="299">
        <f t="shared" ref="AC142" ca="1" si="2577" xml:space="preserve"> MAX( MIN($L141, AC$4) - MAX($J141, AC$3), 0) *$Q142</f>
        <v>0</v>
      </c>
      <c r="AD142" s="299">
        <f t="shared" ref="AD142" ca="1" si="2578" xml:space="preserve"> MAX( MIN($L141, AD$4) - MAX($J141, AD$3), 0) *$Q142</f>
        <v>0</v>
      </c>
      <c r="AE142" s="299">
        <f t="shared" ref="AE142" ca="1" si="2579" xml:space="preserve"> MAX( MIN($L141, AE$4) - MAX($J141, AE$3), 0) *$Q142</f>
        <v>0</v>
      </c>
      <c r="AF142" s="299">
        <f t="shared" ref="AF142" ca="1" si="2580" xml:space="preserve"> MAX( MIN($L141, AF$4) - MAX($J141, AF$3), 0) *$Q142</f>
        <v>0</v>
      </c>
      <c r="AG142" s="299">
        <f t="shared" ref="AG142" ca="1" si="2581" xml:space="preserve"> MAX( MIN($L141, AG$4) - MAX($J141, AG$3), 0) *$Q142</f>
        <v>0</v>
      </c>
      <c r="AH142" s="299">
        <f t="shared" ref="AH142" ca="1" si="2582" xml:space="preserve"> MAX( MIN($L141, AH$4) - MAX($J141, AH$3), 0) *$Q142</f>
        <v>0</v>
      </c>
      <c r="AI142" s="299">
        <f t="shared" ref="AI142" ca="1" si="2583" xml:space="preserve"> MAX( MIN($L141, AI$4) - MAX($J141, AI$3), 0) *$Q142</f>
        <v>0</v>
      </c>
      <c r="AJ142" s="299">
        <f t="shared" ref="AJ142" ca="1" si="2584" xml:space="preserve"> MAX( MIN($L141, AJ$4) - MAX($J141, AJ$3), 0) *$Q142</f>
        <v>0</v>
      </c>
      <c r="AK142" s="299">
        <f t="shared" ref="AK142" ca="1" si="2585" xml:space="preserve"> MAX( MIN($L141, AK$4) - MAX($J141, AK$3), 0) *$Q142</f>
        <v>0</v>
      </c>
      <c r="AL142" s="299">
        <f t="shared" ref="AL142" ca="1" si="2586" xml:space="preserve"> MAX( MIN($L141, AL$4) - MAX($J141, AL$3), 0) *$Q142</f>
        <v>0</v>
      </c>
      <c r="AM142" s="299">
        <f t="shared" ref="AM142" ca="1" si="2587" xml:space="preserve"> MAX( MIN($L141, AM$4) - MAX($J141, AM$3), 0) *$Q142</f>
        <v>0</v>
      </c>
      <c r="AN142" s="299">
        <f t="shared" ref="AN142" ca="1" si="2588" xml:space="preserve"> MAX( MIN($L141, AN$4) - MAX($J141, AN$3), 0) *$Q142</f>
        <v>0</v>
      </c>
      <c r="AO142" s="299">
        <f t="shared" ref="AO142" ca="1" si="2589" xml:space="preserve"> MAX( MIN($L141, AO$4) - MAX($J141, AO$3), 0) *$Q142</f>
        <v>0</v>
      </c>
      <c r="AP142" s="299">
        <f t="shared" ref="AP142" ca="1" si="2590" xml:space="preserve"> MAX( MIN($L141, AP$4) - MAX($J141, AP$3), 0) *$Q142</f>
        <v>0</v>
      </c>
      <c r="AQ142" s="299">
        <f t="shared" ref="AQ142" ca="1" si="2591" xml:space="preserve"> MAX( MIN($L141, AQ$4) - MAX($J141, AQ$3), 0) *$Q142</f>
        <v>0</v>
      </c>
      <c r="AR142" s="299">
        <f t="shared" ref="AR142" ca="1" si="2592" xml:space="preserve"> MAX( MIN($L141, AR$4) - MAX($J141, AR$3), 0) *$Q142</f>
        <v>0</v>
      </c>
      <c r="AS142" s="299">
        <f t="shared" ref="AS142" ca="1" si="2593" xml:space="preserve"> MAX( MIN($L141, AS$4) - MAX($J141, AS$3), 0) *$Q142</f>
        <v>0</v>
      </c>
      <c r="AT142" s="299">
        <f t="shared" ref="AT142" ca="1" si="2594" xml:space="preserve"> MAX( MIN($L141, AT$4) - MAX($J141, AT$3), 0) *$Q142</f>
        <v>0</v>
      </c>
      <c r="AU142" s="299">
        <f t="shared" ref="AU142" ca="1" si="2595" xml:space="preserve"> MAX( MIN($L141, AU$4) - MAX($J141, AU$3), 0) *$Q142</f>
        <v>0</v>
      </c>
      <c r="AV142" s="299">
        <f t="shared" ref="AV142" ca="1" si="2596" xml:space="preserve"> MAX( MIN($L141, AV$4) - MAX($J141, AV$3), 0) *$Q142</f>
        <v>0</v>
      </c>
      <c r="AW142" s="299">
        <f t="shared" ref="AW142" ca="1" si="2597" xml:space="preserve"> MAX( MIN($L141, AW$4) - MAX($J141, AW$3), 0) *$Q142</f>
        <v>0</v>
      </c>
      <c r="AX142" s="299">
        <f t="shared" ref="AX142" ca="1" si="2598" xml:space="preserve"> MAX( MIN($L141, AX$4) - MAX($J141, AX$3), 0) *$Q142</f>
        <v>0</v>
      </c>
      <c r="AY142" s="299">
        <f t="shared" ref="AY142" ca="1" si="2599" xml:space="preserve"> MAX( MIN($L141, AY$4) - MAX($J141, AY$3), 0) *$Q142</f>
        <v>0</v>
      </c>
      <c r="AZ142" s="299">
        <f t="shared" ref="AZ142" ca="1" si="2600" xml:space="preserve"> MAX( MIN($L141, AZ$4) - MAX($J141, AZ$3), 0) *$Q142</f>
        <v>0</v>
      </c>
      <c r="BA142" s="299">
        <f t="shared" ref="BA142" ca="1" si="2601" xml:space="preserve"> MAX( MIN($L141, BA$4) - MAX($J141, BA$3), 0) *$Q142</f>
        <v>0</v>
      </c>
      <c r="BB142" s="299">
        <f t="shared" ref="BB142" ca="1" si="2602" xml:space="preserve"> MAX( MIN($L141, BB$4) - MAX($J141, BB$3), 0) *$Q142</f>
        <v>0</v>
      </c>
      <c r="BC142" s="299">
        <f t="shared" ref="BC142" ca="1" si="2603" xml:space="preserve"> MAX( MIN($L141, BC$4) - MAX($J141, BC$3), 0) *$Q142</f>
        <v>0</v>
      </c>
      <c r="BD142" s="299">
        <f t="shared" ref="BD142" ca="1" si="2604" xml:space="preserve"> MAX( MIN($L141, BD$4) - MAX($J141, BD$3), 0) *$Q142</f>
        <v>0</v>
      </c>
      <c r="BE142" s="299">
        <f t="shared" ref="BE142" ca="1" si="2605" xml:space="preserve"> MAX( MIN($L141, BE$4) - MAX($J141, BE$3), 0) *$Q142</f>
        <v>0</v>
      </c>
      <c r="BF142" s="299">
        <f t="shared" ref="BF142" ca="1" si="2606" xml:space="preserve"> MAX( MIN($L141, BF$4) - MAX($J141, BF$3), 0) *$Q142</f>
        <v>0</v>
      </c>
      <c r="BG142" s="299">
        <f t="shared" ref="BG142" ca="1" si="2607" xml:space="preserve"> MAX( MIN($L141, BG$4) - MAX($J141, BG$3), 0) *$Q142</f>
        <v>0</v>
      </c>
      <c r="BH142" s="299">
        <f t="shared" ref="BH142" ca="1" si="2608" xml:space="preserve"> MAX( MIN($L141, BH$4) - MAX($J141, BH$3), 0) *$Q142</f>
        <v>0</v>
      </c>
      <c r="BI142" s="299">
        <f t="shared" ref="BI142" ca="1" si="2609" xml:space="preserve"> MAX( MIN($L141, BI$4) - MAX($J141, BI$3), 0) *$Q142</f>
        <v>0</v>
      </c>
      <c r="BJ142" s="299">
        <f t="shared" ref="BJ142" ca="1" si="2610" xml:space="preserve"> MAX( MIN($L141, BJ$4) - MAX($J141, BJ$3), 0) *$Q142</f>
        <v>0</v>
      </c>
      <c r="BK142" s="299">
        <f t="shared" ref="BK142" ca="1" si="2611" xml:space="preserve"> MAX( MIN($L141, BK$4) - MAX($J141, BK$3), 0) *$Q142</f>
        <v>0</v>
      </c>
      <c r="BL142" s="299">
        <f t="shared" ref="BL142" ca="1" si="2612" xml:space="preserve"> MAX( MIN($L141, BL$4) - MAX($J141, BL$3), 0) *$Q142</f>
        <v>0</v>
      </c>
      <c r="BM142" s="299">
        <f t="shared" ref="BM142" ca="1" si="2613" xml:space="preserve"> MAX( MIN($L141, BM$4) - MAX($J141, BM$3), 0) *$Q142</f>
        <v>0</v>
      </c>
      <c r="BN142" s="299">
        <f t="shared" ref="BN142" ca="1" si="2614" xml:space="preserve"> MAX( MIN($L141, BN$4) - MAX($J141, BN$3), 0) *$Q142</f>
        <v>0</v>
      </c>
      <c r="BO142" s="299">
        <f t="shared" ref="BO142" ca="1" si="2615" xml:space="preserve"> MAX( MIN($L141, BO$4) - MAX($J141, BO$3), 0) *$Q142</f>
        <v>0</v>
      </c>
      <c r="BP142" s="299">
        <f t="shared" ref="BP142" ca="1" si="2616" xml:space="preserve"> MAX( MIN($L141, BP$4) - MAX($J141, BP$3), 0) *$Q142</f>
        <v>0</v>
      </c>
      <c r="BQ142" s="202"/>
    </row>
    <row r="143" spans="1:69">
      <c r="B143" s="202"/>
      <c r="C143" s="283"/>
      <c r="D143" s="209"/>
      <c r="E143" s="209"/>
      <c r="F143" s="291"/>
      <c r="G143" s="291"/>
      <c r="H143" s="299" t="str">
        <f ca="1">IFERROR(OFFSET('Impacts Database'!$A$1,'Impact Inputs'!B141-1,MATCH("Government/Non-Government",'Impacts Database'!$2:$2,0)-1),"-")</f>
        <v>-</v>
      </c>
      <c r="I143" s="288"/>
      <c r="J143" s="304"/>
      <c r="K143" s="304"/>
      <c r="L143" s="301"/>
      <c r="M143" s="302"/>
      <c r="N143" s="305"/>
      <c r="O143" s="299" t="s">
        <v>130</v>
      </c>
      <c r="P143" s="299">
        <f t="shared" ref="P143:P146" si="2617">P142-P141</f>
        <v>0</v>
      </c>
      <c r="Q143" s="299">
        <f t="shared" ref="Q143" ca="1" si="2618">IF(ISTEXT(F141),0,(F141*M141*N141*P143))</f>
        <v>0</v>
      </c>
      <c r="R143" s="310"/>
      <c r="S143" s="299">
        <f t="shared" ref="S143:BP143" ca="1" si="2619">S142-S141</f>
        <v>0</v>
      </c>
      <c r="T143" s="299">
        <f t="shared" ca="1" si="2619"/>
        <v>0</v>
      </c>
      <c r="U143" s="299">
        <f t="shared" ca="1" si="2619"/>
        <v>0</v>
      </c>
      <c r="V143" s="299">
        <f t="shared" ca="1" si="2619"/>
        <v>0</v>
      </c>
      <c r="W143" s="299">
        <f t="shared" ca="1" si="2619"/>
        <v>0</v>
      </c>
      <c r="X143" s="299">
        <f t="shared" ca="1" si="2619"/>
        <v>0</v>
      </c>
      <c r="Y143" s="299">
        <f t="shared" ca="1" si="2619"/>
        <v>0</v>
      </c>
      <c r="Z143" s="299">
        <f t="shared" ca="1" si="2619"/>
        <v>0</v>
      </c>
      <c r="AA143" s="299">
        <f t="shared" ca="1" si="2619"/>
        <v>0</v>
      </c>
      <c r="AB143" s="299">
        <f t="shared" ca="1" si="2619"/>
        <v>0</v>
      </c>
      <c r="AC143" s="299">
        <f t="shared" ca="1" si="2619"/>
        <v>0</v>
      </c>
      <c r="AD143" s="299">
        <f t="shared" ca="1" si="2619"/>
        <v>0</v>
      </c>
      <c r="AE143" s="299">
        <f t="shared" ca="1" si="2619"/>
        <v>0</v>
      </c>
      <c r="AF143" s="299">
        <f t="shared" ca="1" si="2619"/>
        <v>0</v>
      </c>
      <c r="AG143" s="299">
        <f t="shared" ca="1" si="2619"/>
        <v>0</v>
      </c>
      <c r="AH143" s="299">
        <f t="shared" ca="1" si="2619"/>
        <v>0</v>
      </c>
      <c r="AI143" s="299">
        <f t="shared" ca="1" si="2619"/>
        <v>0</v>
      </c>
      <c r="AJ143" s="299">
        <f t="shared" ca="1" si="2619"/>
        <v>0</v>
      </c>
      <c r="AK143" s="299">
        <f t="shared" ca="1" si="2619"/>
        <v>0</v>
      </c>
      <c r="AL143" s="299">
        <f t="shared" ca="1" si="2619"/>
        <v>0</v>
      </c>
      <c r="AM143" s="299">
        <f t="shared" ca="1" si="2619"/>
        <v>0</v>
      </c>
      <c r="AN143" s="299">
        <f t="shared" ca="1" si="2619"/>
        <v>0</v>
      </c>
      <c r="AO143" s="299">
        <f t="shared" ca="1" si="2619"/>
        <v>0</v>
      </c>
      <c r="AP143" s="299">
        <f t="shared" ca="1" si="2619"/>
        <v>0</v>
      </c>
      <c r="AQ143" s="299">
        <f t="shared" ca="1" si="2619"/>
        <v>0</v>
      </c>
      <c r="AR143" s="299">
        <f t="shared" ca="1" si="2619"/>
        <v>0</v>
      </c>
      <c r="AS143" s="299">
        <f t="shared" ca="1" si="2619"/>
        <v>0</v>
      </c>
      <c r="AT143" s="299">
        <f t="shared" ca="1" si="2619"/>
        <v>0</v>
      </c>
      <c r="AU143" s="299">
        <f t="shared" ca="1" si="2619"/>
        <v>0</v>
      </c>
      <c r="AV143" s="299">
        <f t="shared" ca="1" si="2619"/>
        <v>0</v>
      </c>
      <c r="AW143" s="299">
        <f t="shared" ca="1" si="2619"/>
        <v>0</v>
      </c>
      <c r="AX143" s="299">
        <f t="shared" ca="1" si="2619"/>
        <v>0</v>
      </c>
      <c r="AY143" s="299">
        <f t="shared" ca="1" si="2619"/>
        <v>0</v>
      </c>
      <c r="AZ143" s="299">
        <f t="shared" ca="1" si="2619"/>
        <v>0</v>
      </c>
      <c r="BA143" s="299">
        <f t="shared" ca="1" si="2619"/>
        <v>0</v>
      </c>
      <c r="BB143" s="299">
        <f t="shared" ca="1" si="2619"/>
        <v>0</v>
      </c>
      <c r="BC143" s="299">
        <f t="shared" ca="1" si="2619"/>
        <v>0</v>
      </c>
      <c r="BD143" s="299">
        <f t="shared" ca="1" si="2619"/>
        <v>0</v>
      </c>
      <c r="BE143" s="299">
        <f t="shared" ca="1" si="2619"/>
        <v>0</v>
      </c>
      <c r="BF143" s="299">
        <f t="shared" ca="1" si="2619"/>
        <v>0</v>
      </c>
      <c r="BG143" s="299">
        <f t="shared" ca="1" si="2619"/>
        <v>0</v>
      </c>
      <c r="BH143" s="299">
        <f t="shared" ca="1" si="2619"/>
        <v>0</v>
      </c>
      <c r="BI143" s="299">
        <f t="shared" ca="1" si="2619"/>
        <v>0</v>
      </c>
      <c r="BJ143" s="299">
        <f t="shared" ca="1" si="2619"/>
        <v>0</v>
      </c>
      <c r="BK143" s="299">
        <f t="shared" ca="1" si="2619"/>
        <v>0</v>
      </c>
      <c r="BL143" s="299">
        <f t="shared" ca="1" si="2619"/>
        <v>0</v>
      </c>
      <c r="BM143" s="299">
        <f t="shared" ca="1" si="2619"/>
        <v>0</v>
      </c>
      <c r="BN143" s="299">
        <f t="shared" ca="1" si="2619"/>
        <v>0</v>
      </c>
      <c r="BO143" s="299">
        <f t="shared" ca="1" si="2619"/>
        <v>0</v>
      </c>
      <c r="BP143" s="299">
        <f t="shared" ca="1" si="2619"/>
        <v>0</v>
      </c>
      <c r="BQ143" s="202"/>
    </row>
    <row r="144" spans="1:69" ht="15">
      <c r="A144" s="280" t="s">
        <v>441</v>
      </c>
      <c r="B144" s="236"/>
      <c r="C144" s="298" t="str">
        <f ca="1">IFERROR(OFFSET('Impacts Database'!$A$1,'Impact Inputs'!B144-1,MATCH("Description",'Impacts Database'!$2:$2,0)-1),"-")</f>
        <v>-</v>
      </c>
      <c r="D144" s="299" t="str">
        <f ca="1">IFERROR(OFFSET('Impacts Database'!$A$1,'Impact Inputs'!B144-1,MATCH("Outcome Area",'Impacts Database'!$2:$2,0)-1),"-")</f>
        <v>-</v>
      </c>
      <c r="E144" s="299" t="str">
        <f ca="1">IFERROR(OFFSET('Impacts Database'!$A$1,'Impact Inputs'!B144-1,MATCH("Sector",'Impacts Database'!$2:$2,0)-1),"-")</f>
        <v>-</v>
      </c>
      <c r="F144" s="299" t="str">
        <f ca="1">IFERROR(OFFSET('Impacts Database'!$A$1,'Impact Inputs'!B144-1,MATCH("Value adjusted to "&amp;'Primary Inputs'!$C$16,'Impacts Database'!$2:$2,0)-1),"-")</f>
        <v>-</v>
      </c>
      <c r="G144" s="299" t="str">
        <f ca="1">IFERROR(OFFSET('Impacts Database'!$A$1,'Impact Inputs'!B144-1,MATCH("Unit",'Impacts Database'!$2:$2,0)-1),"-")</f>
        <v>-</v>
      </c>
      <c r="H144" s="299" t="str">
        <f ca="1">IFERROR(OFFSET('Impacts Database'!$A$1,'Impact Inputs'!B144-1,MATCH("Government/Non-Government",'Impacts Database'!$2:$2,0)-1),"-")</f>
        <v>-</v>
      </c>
      <c r="I144" s="237" t="s">
        <v>730</v>
      </c>
      <c r="J144" s="215"/>
      <c r="K144" s="101"/>
      <c r="L144" s="311">
        <f t="shared" ref="L144" si="2620" xml:space="preserve"> J144 + K144</f>
        <v>0</v>
      </c>
      <c r="M144" s="238">
        <v>1</v>
      </c>
      <c r="N144" s="238">
        <v>1</v>
      </c>
      <c r="O144" s="299" t="s">
        <v>128</v>
      </c>
      <c r="P144" s="6"/>
      <c r="Q144" s="299">
        <f t="shared" ref="Q144" ca="1" si="2621">IF(ISTEXT(F144),0,(F144*M144*N144*P144))</f>
        <v>0</v>
      </c>
      <c r="R144" s="310"/>
      <c r="S144" s="299">
        <f t="shared" ca="1" si="1876"/>
        <v>0</v>
      </c>
      <c r="T144" s="299">
        <f t="shared" ca="1" si="1876"/>
        <v>0</v>
      </c>
      <c r="U144" s="299">
        <f t="shared" ca="1" si="1876"/>
        <v>0</v>
      </c>
      <c r="V144" s="299">
        <f t="shared" ca="1" si="1876"/>
        <v>0</v>
      </c>
      <c r="W144" s="299">
        <f t="shared" ca="1" si="1876"/>
        <v>0</v>
      </c>
      <c r="X144" s="299">
        <f t="shared" ca="1" si="1876"/>
        <v>0</v>
      </c>
      <c r="Y144" s="299">
        <f t="shared" ca="1" si="1876"/>
        <v>0</v>
      </c>
      <c r="Z144" s="299">
        <f t="shared" ca="1" si="1876"/>
        <v>0</v>
      </c>
      <c r="AA144" s="299">
        <f t="shared" ca="1" si="1876"/>
        <v>0</v>
      </c>
      <c r="AB144" s="299">
        <f t="shared" ca="1" si="1876"/>
        <v>0</v>
      </c>
      <c r="AC144" s="299">
        <f t="shared" ca="1" si="1876"/>
        <v>0</v>
      </c>
      <c r="AD144" s="299">
        <f t="shared" ca="1" si="1876"/>
        <v>0</v>
      </c>
      <c r="AE144" s="299">
        <f t="shared" ca="1" si="1876"/>
        <v>0</v>
      </c>
      <c r="AF144" s="299">
        <f t="shared" ca="1" si="1876"/>
        <v>0</v>
      </c>
      <c r="AG144" s="299">
        <f t="shared" ca="1" si="1876"/>
        <v>0</v>
      </c>
      <c r="AH144" s="299">
        <f t="shared" ca="1" si="1876"/>
        <v>0</v>
      </c>
      <c r="AI144" s="299">
        <f t="shared" ca="1" si="1877"/>
        <v>0</v>
      </c>
      <c r="AJ144" s="299">
        <f t="shared" ca="1" si="1877"/>
        <v>0</v>
      </c>
      <c r="AK144" s="299">
        <f t="shared" ca="1" si="1877"/>
        <v>0</v>
      </c>
      <c r="AL144" s="299">
        <f t="shared" ca="1" si="1877"/>
        <v>0</v>
      </c>
      <c r="AM144" s="299">
        <f t="shared" ca="1" si="1877"/>
        <v>0</v>
      </c>
      <c r="AN144" s="299">
        <f t="shared" ca="1" si="1877"/>
        <v>0</v>
      </c>
      <c r="AO144" s="299">
        <f t="shared" ca="1" si="1877"/>
        <v>0</v>
      </c>
      <c r="AP144" s="299">
        <f t="shared" ca="1" si="1877"/>
        <v>0</v>
      </c>
      <c r="AQ144" s="299">
        <f t="shared" ca="1" si="1877"/>
        <v>0</v>
      </c>
      <c r="AR144" s="299">
        <f t="shared" ca="1" si="1877"/>
        <v>0</v>
      </c>
      <c r="AS144" s="299">
        <f t="shared" ca="1" si="1877"/>
        <v>0</v>
      </c>
      <c r="AT144" s="299">
        <f t="shared" ca="1" si="1877"/>
        <v>0</v>
      </c>
      <c r="AU144" s="299">
        <f t="shared" ca="1" si="1877"/>
        <v>0</v>
      </c>
      <c r="AV144" s="299">
        <f t="shared" ca="1" si="1877"/>
        <v>0</v>
      </c>
      <c r="AW144" s="299">
        <f t="shared" ca="1" si="1877"/>
        <v>0</v>
      </c>
      <c r="AX144" s="299">
        <f t="shared" ca="1" si="1877"/>
        <v>0</v>
      </c>
      <c r="AY144" s="299">
        <f t="shared" ca="1" si="1878"/>
        <v>0</v>
      </c>
      <c r="AZ144" s="299">
        <f t="shared" ca="1" si="1878"/>
        <v>0</v>
      </c>
      <c r="BA144" s="299">
        <f t="shared" ca="1" si="1878"/>
        <v>0</v>
      </c>
      <c r="BB144" s="299">
        <f t="shared" ca="1" si="1878"/>
        <v>0</v>
      </c>
      <c r="BC144" s="299">
        <f t="shared" ca="1" si="1878"/>
        <v>0</v>
      </c>
      <c r="BD144" s="299">
        <f t="shared" ca="1" si="1878"/>
        <v>0</v>
      </c>
      <c r="BE144" s="299">
        <f t="shared" ca="1" si="1878"/>
        <v>0</v>
      </c>
      <c r="BF144" s="299">
        <f t="shared" ca="1" si="1878"/>
        <v>0</v>
      </c>
      <c r="BG144" s="299">
        <f t="shared" ca="1" si="1878"/>
        <v>0</v>
      </c>
      <c r="BH144" s="299">
        <f t="shared" ca="1" si="1878"/>
        <v>0</v>
      </c>
      <c r="BI144" s="299">
        <f t="shared" ca="1" si="1878"/>
        <v>0</v>
      </c>
      <c r="BJ144" s="299">
        <f t="shared" ca="1" si="1878"/>
        <v>0</v>
      </c>
      <c r="BK144" s="299">
        <f t="shared" ca="1" si="1878"/>
        <v>0</v>
      </c>
      <c r="BL144" s="299">
        <f t="shared" ca="1" si="1878"/>
        <v>0</v>
      </c>
      <c r="BM144" s="299">
        <f t="shared" ca="1" si="1878"/>
        <v>0</v>
      </c>
      <c r="BN144" s="299">
        <f t="shared" ca="1" si="1878"/>
        <v>0</v>
      </c>
      <c r="BO144" s="299">
        <f t="shared" ca="1" si="2278"/>
        <v>0</v>
      </c>
      <c r="BP144" s="299">
        <f t="shared" ca="1" si="2278"/>
        <v>0</v>
      </c>
      <c r="BQ144" s="202"/>
    </row>
    <row r="145" spans="1:69">
      <c r="A145" s="281" t="str">
        <f t="shared" ref="A145" si="2622">IF(OR(AND(K144=0,NOT(ISBLANK(K144))),M144=0,N144=0,AND(P144=P145,NOT(ISBLANK(P144)),NOT(ISBLANK(P145)))),"ERROR","OK")</f>
        <v>OK</v>
      </c>
      <c r="B145" s="202"/>
      <c r="C145" s="284" t="str">
        <f t="shared" ref="C145" ca="1" si="2623">IF(SUMSQ($S146:$BP146)&gt;0,"INCLUDED","EXCLUDED")</f>
        <v>EXCLUDED</v>
      </c>
      <c r="D145" s="209"/>
      <c r="E145" s="209"/>
      <c r="F145" s="291"/>
      <c r="G145" s="291"/>
      <c r="H145" s="299" t="str">
        <f ca="1">IFERROR(OFFSET('Impacts Database'!$A$1,'Impact Inputs'!B144-1,MATCH("Government/Non-Government",'Impacts Database'!$2:$2,0)-1),"-")</f>
        <v>-</v>
      </c>
      <c r="I145" s="288"/>
      <c r="J145" s="300"/>
      <c r="K145" s="300"/>
      <c r="L145" s="301"/>
      <c r="M145" s="302"/>
      <c r="N145" s="303"/>
      <c r="O145" s="299" t="s">
        <v>129</v>
      </c>
      <c r="P145" s="6"/>
      <c r="Q145" s="299">
        <f t="shared" ref="Q145" ca="1" si="2624">IF(ISTEXT(F144),0,(F144*M144*N144*P145))</f>
        <v>0</v>
      </c>
      <c r="R145" s="310"/>
      <c r="S145" s="299">
        <f t="shared" ref="S145" ca="1" si="2625" xml:space="preserve"> MAX( MIN($L144, S$4) - MAX($J144, S$3), 0) *$Q145</f>
        <v>0</v>
      </c>
      <c r="T145" s="299">
        <f t="shared" ref="T145" ca="1" si="2626" xml:space="preserve"> MAX( MIN($L144, T$4) - MAX($J144, T$3), 0) *$Q145</f>
        <v>0</v>
      </c>
      <c r="U145" s="299">
        <f t="shared" ref="U145" ca="1" si="2627" xml:space="preserve"> MAX( MIN($L144, U$4) - MAX($J144, U$3), 0) *$Q145</f>
        <v>0</v>
      </c>
      <c r="V145" s="299">
        <f t="shared" ref="V145" ca="1" si="2628" xml:space="preserve"> MAX( MIN($L144, V$4) - MAX($J144, V$3), 0) *$Q145</f>
        <v>0</v>
      </c>
      <c r="W145" s="299">
        <f t="shared" ref="W145" ca="1" si="2629" xml:space="preserve"> MAX( MIN($L144, W$4) - MAX($J144, W$3), 0) *$Q145</f>
        <v>0</v>
      </c>
      <c r="X145" s="299">
        <f t="shared" ref="X145" ca="1" si="2630" xml:space="preserve"> MAX( MIN($L144, X$4) - MAX($J144, X$3), 0) *$Q145</f>
        <v>0</v>
      </c>
      <c r="Y145" s="299">
        <f t="shared" ref="Y145" ca="1" si="2631" xml:space="preserve"> MAX( MIN($L144, Y$4) - MAX($J144, Y$3), 0) *$Q145</f>
        <v>0</v>
      </c>
      <c r="Z145" s="299">
        <f t="shared" ref="Z145" ca="1" si="2632" xml:space="preserve"> MAX( MIN($L144, Z$4) - MAX($J144, Z$3), 0) *$Q145</f>
        <v>0</v>
      </c>
      <c r="AA145" s="299">
        <f t="shared" ref="AA145" ca="1" si="2633" xml:space="preserve"> MAX( MIN($L144, AA$4) - MAX($J144, AA$3), 0) *$Q145</f>
        <v>0</v>
      </c>
      <c r="AB145" s="299">
        <f t="shared" ref="AB145" ca="1" si="2634" xml:space="preserve"> MAX( MIN($L144, AB$4) - MAX($J144, AB$3), 0) *$Q145</f>
        <v>0</v>
      </c>
      <c r="AC145" s="299">
        <f t="shared" ref="AC145" ca="1" si="2635" xml:space="preserve"> MAX( MIN($L144, AC$4) - MAX($J144, AC$3), 0) *$Q145</f>
        <v>0</v>
      </c>
      <c r="AD145" s="299">
        <f t="shared" ref="AD145" ca="1" si="2636" xml:space="preserve"> MAX( MIN($L144, AD$4) - MAX($J144, AD$3), 0) *$Q145</f>
        <v>0</v>
      </c>
      <c r="AE145" s="299">
        <f t="shared" ref="AE145" ca="1" si="2637" xml:space="preserve"> MAX( MIN($L144, AE$4) - MAX($J144, AE$3), 0) *$Q145</f>
        <v>0</v>
      </c>
      <c r="AF145" s="299">
        <f t="shared" ref="AF145" ca="1" si="2638" xml:space="preserve"> MAX( MIN($L144, AF$4) - MAX($J144, AF$3), 0) *$Q145</f>
        <v>0</v>
      </c>
      <c r="AG145" s="299">
        <f t="shared" ref="AG145" ca="1" si="2639" xml:space="preserve"> MAX( MIN($L144, AG$4) - MAX($J144, AG$3), 0) *$Q145</f>
        <v>0</v>
      </c>
      <c r="AH145" s="299">
        <f t="shared" ref="AH145" ca="1" si="2640" xml:space="preserve"> MAX( MIN($L144, AH$4) - MAX($J144, AH$3), 0) *$Q145</f>
        <v>0</v>
      </c>
      <c r="AI145" s="299">
        <f t="shared" ref="AI145" ca="1" si="2641" xml:space="preserve"> MAX( MIN($L144, AI$4) - MAX($J144, AI$3), 0) *$Q145</f>
        <v>0</v>
      </c>
      <c r="AJ145" s="299">
        <f t="shared" ref="AJ145" ca="1" si="2642" xml:space="preserve"> MAX( MIN($L144, AJ$4) - MAX($J144, AJ$3), 0) *$Q145</f>
        <v>0</v>
      </c>
      <c r="AK145" s="299">
        <f t="shared" ref="AK145" ca="1" si="2643" xml:space="preserve"> MAX( MIN($L144, AK$4) - MAX($J144, AK$3), 0) *$Q145</f>
        <v>0</v>
      </c>
      <c r="AL145" s="299">
        <f t="shared" ref="AL145" ca="1" si="2644" xml:space="preserve"> MAX( MIN($L144, AL$4) - MAX($J144, AL$3), 0) *$Q145</f>
        <v>0</v>
      </c>
      <c r="AM145" s="299">
        <f t="shared" ref="AM145" ca="1" si="2645" xml:space="preserve"> MAX( MIN($L144, AM$4) - MAX($J144, AM$3), 0) *$Q145</f>
        <v>0</v>
      </c>
      <c r="AN145" s="299">
        <f t="shared" ref="AN145" ca="1" si="2646" xml:space="preserve"> MAX( MIN($L144, AN$4) - MAX($J144, AN$3), 0) *$Q145</f>
        <v>0</v>
      </c>
      <c r="AO145" s="299">
        <f t="shared" ref="AO145" ca="1" si="2647" xml:space="preserve"> MAX( MIN($L144, AO$4) - MAX($J144, AO$3), 0) *$Q145</f>
        <v>0</v>
      </c>
      <c r="AP145" s="299">
        <f t="shared" ref="AP145" ca="1" si="2648" xml:space="preserve"> MAX( MIN($L144, AP$4) - MAX($J144, AP$3), 0) *$Q145</f>
        <v>0</v>
      </c>
      <c r="AQ145" s="299">
        <f t="shared" ref="AQ145" ca="1" si="2649" xml:space="preserve"> MAX( MIN($L144, AQ$4) - MAX($J144, AQ$3), 0) *$Q145</f>
        <v>0</v>
      </c>
      <c r="AR145" s="299">
        <f t="shared" ref="AR145" ca="1" si="2650" xml:space="preserve"> MAX( MIN($L144, AR$4) - MAX($J144, AR$3), 0) *$Q145</f>
        <v>0</v>
      </c>
      <c r="AS145" s="299">
        <f t="shared" ref="AS145" ca="1" si="2651" xml:space="preserve"> MAX( MIN($L144, AS$4) - MAX($J144, AS$3), 0) *$Q145</f>
        <v>0</v>
      </c>
      <c r="AT145" s="299">
        <f t="shared" ref="AT145" ca="1" si="2652" xml:space="preserve"> MAX( MIN($L144, AT$4) - MAX($J144, AT$3), 0) *$Q145</f>
        <v>0</v>
      </c>
      <c r="AU145" s="299">
        <f t="shared" ref="AU145" ca="1" si="2653" xml:space="preserve"> MAX( MIN($L144, AU$4) - MAX($J144, AU$3), 0) *$Q145</f>
        <v>0</v>
      </c>
      <c r="AV145" s="299">
        <f t="shared" ref="AV145" ca="1" si="2654" xml:space="preserve"> MAX( MIN($L144, AV$4) - MAX($J144, AV$3), 0) *$Q145</f>
        <v>0</v>
      </c>
      <c r="AW145" s="299">
        <f t="shared" ref="AW145" ca="1" si="2655" xml:space="preserve"> MAX( MIN($L144, AW$4) - MAX($J144, AW$3), 0) *$Q145</f>
        <v>0</v>
      </c>
      <c r="AX145" s="299">
        <f t="shared" ref="AX145" ca="1" si="2656" xml:space="preserve"> MAX( MIN($L144, AX$4) - MAX($J144, AX$3), 0) *$Q145</f>
        <v>0</v>
      </c>
      <c r="AY145" s="299">
        <f t="shared" ref="AY145" ca="1" si="2657" xml:space="preserve"> MAX( MIN($L144, AY$4) - MAX($J144, AY$3), 0) *$Q145</f>
        <v>0</v>
      </c>
      <c r="AZ145" s="299">
        <f t="shared" ref="AZ145" ca="1" si="2658" xml:space="preserve"> MAX( MIN($L144, AZ$4) - MAX($J144, AZ$3), 0) *$Q145</f>
        <v>0</v>
      </c>
      <c r="BA145" s="299">
        <f t="shared" ref="BA145" ca="1" si="2659" xml:space="preserve"> MAX( MIN($L144, BA$4) - MAX($J144, BA$3), 0) *$Q145</f>
        <v>0</v>
      </c>
      <c r="BB145" s="299">
        <f t="shared" ref="BB145" ca="1" si="2660" xml:space="preserve"> MAX( MIN($L144, BB$4) - MAX($J144, BB$3), 0) *$Q145</f>
        <v>0</v>
      </c>
      <c r="BC145" s="299">
        <f t="shared" ref="BC145" ca="1" si="2661" xml:space="preserve"> MAX( MIN($L144, BC$4) - MAX($J144, BC$3), 0) *$Q145</f>
        <v>0</v>
      </c>
      <c r="BD145" s="299">
        <f t="shared" ref="BD145" ca="1" si="2662" xml:space="preserve"> MAX( MIN($L144, BD$4) - MAX($J144, BD$3), 0) *$Q145</f>
        <v>0</v>
      </c>
      <c r="BE145" s="299">
        <f t="shared" ref="BE145" ca="1" si="2663" xml:space="preserve"> MAX( MIN($L144, BE$4) - MAX($J144, BE$3), 0) *$Q145</f>
        <v>0</v>
      </c>
      <c r="BF145" s="299">
        <f t="shared" ref="BF145" ca="1" si="2664" xml:space="preserve"> MAX( MIN($L144, BF$4) - MAX($J144, BF$3), 0) *$Q145</f>
        <v>0</v>
      </c>
      <c r="BG145" s="299">
        <f t="shared" ref="BG145" ca="1" si="2665" xml:space="preserve"> MAX( MIN($L144, BG$4) - MAX($J144, BG$3), 0) *$Q145</f>
        <v>0</v>
      </c>
      <c r="BH145" s="299">
        <f t="shared" ref="BH145" ca="1" si="2666" xml:space="preserve"> MAX( MIN($L144, BH$4) - MAX($J144, BH$3), 0) *$Q145</f>
        <v>0</v>
      </c>
      <c r="BI145" s="299">
        <f t="shared" ref="BI145" ca="1" si="2667" xml:space="preserve"> MAX( MIN($L144, BI$4) - MAX($J144, BI$3), 0) *$Q145</f>
        <v>0</v>
      </c>
      <c r="BJ145" s="299">
        <f t="shared" ref="BJ145" ca="1" si="2668" xml:space="preserve"> MAX( MIN($L144, BJ$4) - MAX($J144, BJ$3), 0) *$Q145</f>
        <v>0</v>
      </c>
      <c r="BK145" s="299">
        <f t="shared" ref="BK145" ca="1" si="2669" xml:space="preserve"> MAX( MIN($L144, BK$4) - MAX($J144, BK$3), 0) *$Q145</f>
        <v>0</v>
      </c>
      <c r="BL145" s="299">
        <f t="shared" ref="BL145" ca="1" si="2670" xml:space="preserve"> MAX( MIN($L144, BL$4) - MAX($J144, BL$3), 0) *$Q145</f>
        <v>0</v>
      </c>
      <c r="BM145" s="299">
        <f t="shared" ref="BM145" ca="1" si="2671" xml:space="preserve"> MAX( MIN($L144, BM$4) - MAX($J144, BM$3), 0) *$Q145</f>
        <v>0</v>
      </c>
      <c r="BN145" s="299">
        <f t="shared" ref="BN145" ca="1" si="2672" xml:space="preserve"> MAX( MIN($L144, BN$4) - MAX($J144, BN$3), 0) *$Q145</f>
        <v>0</v>
      </c>
      <c r="BO145" s="299">
        <f t="shared" ref="BO145" ca="1" si="2673" xml:space="preserve"> MAX( MIN($L144, BO$4) - MAX($J144, BO$3), 0) *$Q145</f>
        <v>0</v>
      </c>
      <c r="BP145" s="299">
        <f t="shared" ref="BP145" ca="1" si="2674" xml:space="preserve"> MAX( MIN($L144, BP$4) - MAX($J144, BP$3), 0) *$Q145</f>
        <v>0</v>
      </c>
      <c r="BQ145" s="202"/>
    </row>
    <row r="146" spans="1:69">
      <c r="B146" s="202"/>
      <c r="C146" s="283"/>
      <c r="D146" s="209"/>
      <c r="E146" s="209"/>
      <c r="F146" s="291"/>
      <c r="G146" s="291"/>
      <c r="H146" s="299" t="str">
        <f ca="1">IFERROR(OFFSET('Impacts Database'!$A$1,'Impact Inputs'!B144-1,MATCH("Government/Non-Government",'Impacts Database'!$2:$2,0)-1),"-")</f>
        <v>-</v>
      </c>
      <c r="I146" s="288"/>
      <c r="J146" s="304"/>
      <c r="K146" s="304"/>
      <c r="L146" s="301"/>
      <c r="M146" s="302"/>
      <c r="N146" s="305"/>
      <c r="O146" s="299" t="s">
        <v>130</v>
      </c>
      <c r="P146" s="299">
        <f t="shared" si="2617"/>
        <v>0</v>
      </c>
      <c r="Q146" s="299">
        <f t="shared" ref="Q146" ca="1" si="2675">IF(ISTEXT(F144),0,(F144*M144*N144*P146))</f>
        <v>0</v>
      </c>
      <c r="R146" s="310"/>
      <c r="S146" s="299">
        <f t="shared" ref="S146:BP146" ca="1" si="2676">S145-S144</f>
        <v>0</v>
      </c>
      <c r="T146" s="299">
        <f t="shared" ca="1" si="2676"/>
        <v>0</v>
      </c>
      <c r="U146" s="299">
        <f t="shared" ca="1" si="2676"/>
        <v>0</v>
      </c>
      <c r="V146" s="299">
        <f t="shared" ca="1" si="2676"/>
        <v>0</v>
      </c>
      <c r="W146" s="299">
        <f t="shared" ca="1" si="2676"/>
        <v>0</v>
      </c>
      <c r="X146" s="299">
        <f t="shared" ca="1" si="2676"/>
        <v>0</v>
      </c>
      <c r="Y146" s="299">
        <f t="shared" ca="1" si="2676"/>
        <v>0</v>
      </c>
      <c r="Z146" s="299">
        <f t="shared" ca="1" si="2676"/>
        <v>0</v>
      </c>
      <c r="AA146" s="299">
        <f t="shared" ca="1" si="2676"/>
        <v>0</v>
      </c>
      <c r="AB146" s="299">
        <f t="shared" ca="1" si="2676"/>
        <v>0</v>
      </c>
      <c r="AC146" s="299">
        <f t="shared" ca="1" si="2676"/>
        <v>0</v>
      </c>
      <c r="AD146" s="299">
        <f t="shared" ca="1" si="2676"/>
        <v>0</v>
      </c>
      <c r="AE146" s="299">
        <f t="shared" ca="1" si="2676"/>
        <v>0</v>
      </c>
      <c r="AF146" s="299">
        <f t="shared" ca="1" si="2676"/>
        <v>0</v>
      </c>
      <c r="AG146" s="299">
        <f t="shared" ca="1" si="2676"/>
        <v>0</v>
      </c>
      <c r="AH146" s="299">
        <f t="shared" ca="1" si="2676"/>
        <v>0</v>
      </c>
      <c r="AI146" s="299">
        <f t="shared" ca="1" si="2676"/>
        <v>0</v>
      </c>
      <c r="AJ146" s="299">
        <f t="shared" ca="1" si="2676"/>
        <v>0</v>
      </c>
      <c r="AK146" s="299">
        <f t="shared" ca="1" si="2676"/>
        <v>0</v>
      </c>
      <c r="AL146" s="299">
        <f t="shared" ca="1" si="2676"/>
        <v>0</v>
      </c>
      <c r="AM146" s="299">
        <f t="shared" ca="1" si="2676"/>
        <v>0</v>
      </c>
      <c r="AN146" s="299">
        <f t="shared" ca="1" si="2676"/>
        <v>0</v>
      </c>
      <c r="AO146" s="299">
        <f t="shared" ca="1" si="2676"/>
        <v>0</v>
      </c>
      <c r="AP146" s="299">
        <f t="shared" ca="1" si="2676"/>
        <v>0</v>
      </c>
      <c r="AQ146" s="299">
        <f t="shared" ca="1" si="2676"/>
        <v>0</v>
      </c>
      <c r="AR146" s="299">
        <f t="shared" ca="1" si="2676"/>
        <v>0</v>
      </c>
      <c r="AS146" s="299">
        <f t="shared" ca="1" si="2676"/>
        <v>0</v>
      </c>
      <c r="AT146" s="299">
        <f t="shared" ca="1" si="2676"/>
        <v>0</v>
      </c>
      <c r="AU146" s="299">
        <f t="shared" ca="1" si="2676"/>
        <v>0</v>
      </c>
      <c r="AV146" s="299">
        <f t="shared" ca="1" si="2676"/>
        <v>0</v>
      </c>
      <c r="AW146" s="299">
        <f t="shared" ca="1" si="2676"/>
        <v>0</v>
      </c>
      <c r="AX146" s="299">
        <f t="shared" ca="1" si="2676"/>
        <v>0</v>
      </c>
      <c r="AY146" s="299">
        <f t="shared" ca="1" si="2676"/>
        <v>0</v>
      </c>
      <c r="AZ146" s="299">
        <f t="shared" ca="1" si="2676"/>
        <v>0</v>
      </c>
      <c r="BA146" s="299">
        <f t="shared" ca="1" si="2676"/>
        <v>0</v>
      </c>
      <c r="BB146" s="299">
        <f t="shared" ca="1" si="2676"/>
        <v>0</v>
      </c>
      <c r="BC146" s="299">
        <f t="shared" ca="1" si="2676"/>
        <v>0</v>
      </c>
      <c r="BD146" s="299">
        <f t="shared" ca="1" si="2676"/>
        <v>0</v>
      </c>
      <c r="BE146" s="299">
        <f t="shared" ca="1" si="2676"/>
        <v>0</v>
      </c>
      <c r="BF146" s="299">
        <f t="shared" ca="1" si="2676"/>
        <v>0</v>
      </c>
      <c r="BG146" s="299">
        <f t="shared" ca="1" si="2676"/>
        <v>0</v>
      </c>
      <c r="BH146" s="299">
        <f t="shared" ca="1" si="2676"/>
        <v>0</v>
      </c>
      <c r="BI146" s="299">
        <f t="shared" ca="1" si="2676"/>
        <v>0</v>
      </c>
      <c r="BJ146" s="299">
        <f t="shared" ca="1" si="2676"/>
        <v>0</v>
      </c>
      <c r="BK146" s="299">
        <f t="shared" ca="1" si="2676"/>
        <v>0</v>
      </c>
      <c r="BL146" s="299">
        <f t="shared" ca="1" si="2676"/>
        <v>0</v>
      </c>
      <c r="BM146" s="299">
        <f t="shared" ca="1" si="2676"/>
        <v>0</v>
      </c>
      <c r="BN146" s="299">
        <f t="shared" ca="1" si="2676"/>
        <v>0</v>
      </c>
      <c r="BO146" s="299">
        <f t="shared" ca="1" si="2676"/>
        <v>0</v>
      </c>
      <c r="BP146" s="299">
        <f t="shared" ca="1" si="2676"/>
        <v>0</v>
      </c>
      <c r="BQ146" s="202"/>
    </row>
    <row r="147" spans="1:69" ht="15">
      <c r="A147" s="280" t="s">
        <v>442</v>
      </c>
      <c r="B147" s="236"/>
      <c r="C147" s="298" t="str">
        <f ca="1">IFERROR(OFFSET('Impacts Database'!$A$1,'Impact Inputs'!B147-1,MATCH("Description",'Impacts Database'!$2:$2,0)-1),"-")</f>
        <v>-</v>
      </c>
      <c r="D147" s="299" t="str">
        <f ca="1">IFERROR(OFFSET('Impacts Database'!$A$1,'Impact Inputs'!B147-1,MATCH("Outcome Area",'Impacts Database'!$2:$2,0)-1),"-")</f>
        <v>-</v>
      </c>
      <c r="E147" s="299" t="str">
        <f ca="1">IFERROR(OFFSET('Impacts Database'!$A$1,'Impact Inputs'!B147-1,MATCH("Sector",'Impacts Database'!$2:$2,0)-1),"-")</f>
        <v>-</v>
      </c>
      <c r="F147" s="299" t="str">
        <f ca="1">IFERROR(OFFSET('Impacts Database'!$A$1,'Impact Inputs'!B147-1,MATCH("Value adjusted to "&amp;'Primary Inputs'!$C$16,'Impacts Database'!$2:$2,0)-1),"-")</f>
        <v>-</v>
      </c>
      <c r="G147" s="299" t="str">
        <f ca="1">IFERROR(OFFSET('Impacts Database'!$A$1,'Impact Inputs'!B147-1,MATCH("Unit",'Impacts Database'!$2:$2,0)-1),"-")</f>
        <v>-</v>
      </c>
      <c r="H147" s="299" t="str">
        <f ca="1">IFERROR(OFFSET('Impacts Database'!$A$1,'Impact Inputs'!B147-1,MATCH("Government/Non-Government",'Impacts Database'!$2:$2,0)-1),"-")</f>
        <v>-</v>
      </c>
      <c r="I147" s="237" t="s">
        <v>730</v>
      </c>
      <c r="J147" s="215"/>
      <c r="K147" s="101"/>
      <c r="L147" s="311">
        <f t="shared" ref="L147" si="2677" xml:space="preserve"> J147 + K147</f>
        <v>0</v>
      </c>
      <c r="M147" s="238">
        <v>1</v>
      </c>
      <c r="N147" s="238">
        <v>1</v>
      </c>
      <c r="O147" s="299" t="s">
        <v>128</v>
      </c>
      <c r="P147" s="6"/>
      <c r="Q147" s="299">
        <f t="shared" ref="Q147" ca="1" si="2678">IF(ISTEXT(F147),0,(F147*M147*N147*P147))</f>
        <v>0</v>
      </c>
      <c r="R147" s="310"/>
      <c r="S147" s="299">
        <f t="shared" ca="1" si="1876"/>
        <v>0</v>
      </c>
      <c r="T147" s="299">
        <f t="shared" ca="1" si="1876"/>
        <v>0</v>
      </c>
      <c r="U147" s="299">
        <f t="shared" ca="1" si="1876"/>
        <v>0</v>
      </c>
      <c r="V147" s="299">
        <f t="shared" ca="1" si="1876"/>
        <v>0</v>
      </c>
      <c r="W147" s="299">
        <f t="shared" ca="1" si="1876"/>
        <v>0</v>
      </c>
      <c r="X147" s="299">
        <f t="shared" ca="1" si="1876"/>
        <v>0</v>
      </c>
      <c r="Y147" s="299">
        <f t="shared" ca="1" si="1876"/>
        <v>0</v>
      </c>
      <c r="Z147" s="299">
        <f t="shared" ca="1" si="1876"/>
        <v>0</v>
      </c>
      <c r="AA147" s="299">
        <f t="shared" ca="1" si="1876"/>
        <v>0</v>
      </c>
      <c r="AB147" s="299">
        <f t="shared" ca="1" si="1876"/>
        <v>0</v>
      </c>
      <c r="AC147" s="299">
        <f t="shared" ca="1" si="1876"/>
        <v>0</v>
      </c>
      <c r="AD147" s="299">
        <f t="shared" ca="1" si="1876"/>
        <v>0</v>
      </c>
      <c r="AE147" s="299">
        <f t="shared" ca="1" si="1876"/>
        <v>0</v>
      </c>
      <c r="AF147" s="299">
        <f t="shared" ca="1" si="1876"/>
        <v>0</v>
      </c>
      <c r="AG147" s="299">
        <f t="shared" ca="1" si="1876"/>
        <v>0</v>
      </c>
      <c r="AH147" s="299">
        <f t="shared" ca="1" si="1876"/>
        <v>0</v>
      </c>
      <c r="AI147" s="299">
        <f t="shared" ca="1" si="1877"/>
        <v>0</v>
      </c>
      <c r="AJ147" s="299">
        <f t="shared" ca="1" si="1877"/>
        <v>0</v>
      </c>
      <c r="AK147" s="299">
        <f t="shared" ca="1" si="1877"/>
        <v>0</v>
      </c>
      <c r="AL147" s="299">
        <f t="shared" ca="1" si="1877"/>
        <v>0</v>
      </c>
      <c r="AM147" s="299">
        <f t="shared" ca="1" si="1877"/>
        <v>0</v>
      </c>
      <c r="AN147" s="299">
        <f t="shared" ca="1" si="1877"/>
        <v>0</v>
      </c>
      <c r="AO147" s="299">
        <f t="shared" ca="1" si="1877"/>
        <v>0</v>
      </c>
      <c r="AP147" s="299">
        <f t="shared" ca="1" si="1877"/>
        <v>0</v>
      </c>
      <c r="AQ147" s="299">
        <f t="shared" ca="1" si="1877"/>
        <v>0</v>
      </c>
      <c r="AR147" s="299">
        <f t="shared" ca="1" si="1877"/>
        <v>0</v>
      </c>
      <c r="AS147" s="299">
        <f t="shared" ca="1" si="1877"/>
        <v>0</v>
      </c>
      <c r="AT147" s="299">
        <f t="shared" ca="1" si="1877"/>
        <v>0</v>
      </c>
      <c r="AU147" s="299">
        <f t="shared" ca="1" si="1877"/>
        <v>0</v>
      </c>
      <c r="AV147" s="299">
        <f t="shared" ca="1" si="1877"/>
        <v>0</v>
      </c>
      <c r="AW147" s="299">
        <f t="shared" ca="1" si="1877"/>
        <v>0</v>
      </c>
      <c r="AX147" s="299">
        <f t="shared" ca="1" si="1877"/>
        <v>0</v>
      </c>
      <c r="AY147" s="299">
        <f t="shared" ca="1" si="1878"/>
        <v>0</v>
      </c>
      <c r="AZ147" s="299">
        <f t="shared" ca="1" si="1878"/>
        <v>0</v>
      </c>
      <c r="BA147" s="299">
        <f t="shared" ca="1" si="1878"/>
        <v>0</v>
      </c>
      <c r="BB147" s="299">
        <f t="shared" ca="1" si="1878"/>
        <v>0</v>
      </c>
      <c r="BC147" s="299">
        <f t="shared" ca="1" si="1878"/>
        <v>0</v>
      </c>
      <c r="BD147" s="299">
        <f t="shared" ca="1" si="1878"/>
        <v>0</v>
      </c>
      <c r="BE147" s="299">
        <f t="shared" ca="1" si="1878"/>
        <v>0</v>
      </c>
      <c r="BF147" s="299">
        <f t="shared" ca="1" si="1878"/>
        <v>0</v>
      </c>
      <c r="BG147" s="299">
        <f t="shared" ca="1" si="1878"/>
        <v>0</v>
      </c>
      <c r="BH147" s="299">
        <f t="shared" ca="1" si="1878"/>
        <v>0</v>
      </c>
      <c r="BI147" s="299">
        <f t="shared" ca="1" si="1878"/>
        <v>0</v>
      </c>
      <c r="BJ147" s="299">
        <f t="shared" ca="1" si="1878"/>
        <v>0</v>
      </c>
      <c r="BK147" s="299">
        <f t="shared" ca="1" si="1878"/>
        <v>0</v>
      </c>
      <c r="BL147" s="299">
        <f t="shared" ca="1" si="1878"/>
        <v>0</v>
      </c>
      <c r="BM147" s="299">
        <f t="shared" ca="1" si="1878"/>
        <v>0</v>
      </c>
      <c r="BN147" s="299">
        <f t="shared" ca="1" si="1878"/>
        <v>0</v>
      </c>
      <c r="BO147" s="299">
        <f t="shared" ca="1" si="2278"/>
        <v>0</v>
      </c>
      <c r="BP147" s="299">
        <f t="shared" ca="1" si="2278"/>
        <v>0</v>
      </c>
      <c r="BQ147" s="202"/>
    </row>
    <row r="148" spans="1:69">
      <c r="A148" s="281" t="str">
        <f t="shared" ref="A148" si="2679">IF(OR(AND(K147=0,NOT(ISBLANK(K147))),M147=0,N147=0,AND(P147=P148,NOT(ISBLANK(P147)),NOT(ISBLANK(P148)))),"ERROR","OK")</f>
        <v>OK</v>
      </c>
      <c r="B148" s="202"/>
      <c r="C148" s="284" t="str">
        <f t="shared" ref="C148" ca="1" si="2680">IF(SUMSQ($S149:$BP149)&gt;0,"INCLUDED","EXCLUDED")</f>
        <v>EXCLUDED</v>
      </c>
      <c r="D148" s="209"/>
      <c r="E148" s="209"/>
      <c r="F148" s="291"/>
      <c r="G148" s="291"/>
      <c r="H148" s="299" t="str">
        <f ca="1">IFERROR(OFFSET('Impacts Database'!$A$1,'Impact Inputs'!B147-1,MATCH("Government/Non-Government",'Impacts Database'!$2:$2,0)-1),"-")</f>
        <v>-</v>
      </c>
      <c r="I148" s="288"/>
      <c r="J148" s="300"/>
      <c r="K148" s="300"/>
      <c r="L148" s="301"/>
      <c r="M148" s="302"/>
      <c r="N148" s="303"/>
      <c r="O148" s="299" t="s">
        <v>129</v>
      </c>
      <c r="P148" s="6"/>
      <c r="Q148" s="299">
        <f t="shared" ref="Q148" ca="1" si="2681">IF(ISTEXT(F147),0,(F147*M147*N147*P148))</f>
        <v>0</v>
      </c>
      <c r="R148" s="310"/>
      <c r="S148" s="299">
        <f t="shared" ref="S148" ca="1" si="2682" xml:space="preserve"> MAX( MIN($L147, S$4) - MAX($J147, S$3), 0) *$Q148</f>
        <v>0</v>
      </c>
      <c r="T148" s="299">
        <f t="shared" ref="T148" ca="1" si="2683" xml:space="preserve"> MAX( MIN($L147, T$4) - MAX($J147, T$3), 0) *$Q148</f>
        <v>0</v>
      </c>
      <c r="U148" s="299">
        <f t="shared" ref="U148" ca="1" si="2684" xml:space="preserve"> MAX( MIN($L147, U$4) - MAX($J147, U$3), 0) *$Q148</f>
        <v>0</v>
      </c>
      <c r="V148" s="299">
        <f t="shared" ref="V148" ca="1" si="2685" xml:space="preserve"> MAX( MIN($L147, V$4) - MAX($J147, V$3), 0) *$Q148</f>
        <v>0</v>
      </c>
      <c r="W148" s="299">
        <f t="shared" ref="W148" ca="1" si="2686" xml:space="preserve"> MAX( MIN($L147, W$4) - MAX($J147, W$3), 0) *$Q148</f>
        <v>0</v>
      </c>
      <c r="X148" s="299">
        <f t="shared" ref="X148" ca="1" si="2687" xml:space="preserve"> MAX( MIN($L147, X$4) - MAX($J147, X$3), 0) *$Q148</f>
        <v>0</v>
      </c>
      <c r="Y148" s="299">
        <f t="shared" ref="Y148" ca="1" si="2688" xml:space="preserve"> MAX( MIN($L147, Y$4) - MAX($J147, Y$3), 0) *$Q148</f>
        <v>0</v>
      </c>
      <c r="Z148" s="299">
        <f t="shared" ref="Z148" ca="1" si="2689" xml:space="preserve"> MAX( MIN($L147, Z$4) - MAX($J147, Z$3), 0) *$Q148</f>
        <v>0</v>
      </c>
      <c r="AA148" s="299">
        <f t="shared" ref="AA148" ca="1" si="2690" xml:space="preserve"> MAX( MIN($L147, AA$4) - MAX($J147, AA$3), 0) *$Q148</f>
        <v>0</v>
      </c>
      <c r="AB148" s="299">
        <f t="shared" ref="AB148" ca="1" si="2691" xml:space="preserve"> MAX( MIN($L147, AB$4) - MAX($J147, AB$3), 0) *$Q148</f>
        <v>0</v>
      </c>
      <c r="AC148" s="299">
        <f t="shared" ref="AC148" ca="1" si="2692" xml:space="preserve"> MAX( MIN($L147, AC$4) - MAX($J147, AC$3), 0) *$Q148</f>
        <v>0</v>
      </c>
      <c r="AD148" s="299">
        <f t="shared" ref="AD148" ca="1" si="2693" xml:space="preserve"> MAX( MIN($L147, AD$4) - MAX($J147, AD$3), 0) *$Q148</f>
        <v>0</v>
      </c>
      <c r="AE148" s="299">
        <f t="shared" ref="AE148" ca="1" si="2694" xml:space="preserve"> MAX( MIN($L147, AE$4) - MAX($J147, AE$3), 0) *$Q148</f>
        <v>0</v>
      </c>
      <c r="AF148" s="299">
        <f t="shared" ref="AF148" ca="1" si="2695" xml:space="preserve"> MAX( MIN($L147, AF$4) - MAX($J147, AF$3), 0) *$Q148</f>
        <v>0</v>
      </c>
      <c r="AG148" s="299">
        <f t="shared" ref="AG148" ca="1" si="2696" xml:space="preserve"> MAX( MIN($L147, AG$4) - MAX($J147, AG$3), 0) *$Q148</f>
        <v>0</v>
      </c>
      <c r="AH148" s="299">
        <f t="shared" ref="AH148" ca="1" si="2697" xml:space="preserve"> MAX( MIN($L147, AH$4) - MAX($J147, AH$3), 0) *$Q148</f>
        <v>0</v>
      </c>
      <c r="AI148" s="299">
        <f t="shared" ref="AI148" ca="1" si="2698" xml:space="preserve"> MAX( MIN($L147, AI$4) - MAX($J147, AI$3), 0) *$Q148</f>
        <v>0</v>
      </c>
      <c r="AJ148" s="299">
        <f t="shared" ref="AJ148" ca="1" si="2699" xml:space="preserve"> MAX( MIN($L147, AJ$4) - MAX($J147, AJ$3), 0) *$Q148</f>
        <v>0</v>
      </c>
      <c r="AK148" s="299">
        <f t="shared" ref="AK148" ca="1" si="2700" xml:space="preserve"> MAX( MIN($L147, AK$4) - MAX($J147, AK$3), 0) *$Q148</f>
        <v>0</v>
      </c>
      <c r="AL148" s="299">
        <f t="shared" ref="AL148" ca="1" si="2701" xml:space="preserve"> MAX( MIN($L147, AL$4) - MAX($J147, AL$3), 0) *$Q148</f>
        <v>0</v>
      </c>
      <c r="AM148" s="299">
        <f t="shared" ref="AM148" ca="1" si="2702" xml:space="preserve"> MAX( MIN($L147, AM$4) - MAX($J147, AM$3), 0) *$Q148</f>
        <v>0</v>
      </c>
      <c r="AN148" s="299">
        <f t="shared" ref="AN148" ca="1" si="2703" xml:space="preserve"> MAX( MIN($L147, AN$4) - MAX($J147, AN$3), 0) *$Q148</f>
        <v>0</v>
      </c>
      <c r="AO148" s="299">
        <f t="shared" ref="AO148" ca="1" si="2704" xml:space="preserve"> MAX( MIN($L147, AO$4) - MAX($J147, AO$3), 0) *$Q148</f>
        <v>0</v>
      </c>
      <c r="AP148" s="299">
        <f t="shared" ref="AP148" ca="1" si="2705" xml:space="preserve"> MAX( MIN($L147, AP$4) - MAX($J147, AP$3), 0) *$Q148</f>
        <v>0</v>
      </c>
      <c r="AQ148" s="299">
        <f t="shared" ref="AQ148" ca="1" si="2706" xml:space="preserve"> MAX( MIN($L147, AQ$4) - MAX($J147, AQ$3), 0) *$Q148</f>
        <v>0</v>
      </c>
      <c r="AR148" s="299">
        <f t="shared" ref="AR148" ca="1" si="2707" xml:space="preserve"> MAX( MIN($L147, AR$4) - MAX($J147, AR$3), 0) *$Q148</f>
        <v>0</v>
      </c>
      <c r="AS148" s="299">
        <f t="shared" ref="AS148" ca="1" si="2708" xml:space="preserve"> MAX( MIN($L147, AS$4) - MAX($J147, AS$3), 0) *$Q148</f>
        <v>0</v>
      </c>
      <c r="AT148" s="299">
        <f t="shared" ref="AT148" ca="1" si="2709" xml:space="preserve"> MAX( MIN($L147, AT$4) - MAX($J147, AT$3), 0) *$Q148</f>
        <v>0</v>
      </c>
      <c r="AU148" s="299">
        <f t="shared" ref="AU148" ca="1" si="2710" xml:space="preserve"> MAX( MIN($L147, AU$4) - MAX($J147, AU$3), 0) *$Q148</f>
        <v>0</v>
      </c>
      <c r="AV148" s="299">
        <f t="shared" ref="AV148" ca="1" si="2711" xml:space="preserve"> MAX( MIN($L147, AV$4) - MAX($J147, AV$3), 0) *$Q148</f>
        <v>0</v>
      </c>
      <c r="AW148" s="299">
        <f t="shared" ref="AW148" ca="1" si="2712" xml:space="preserve"> MAX( MIN($L147, AW$4) - MAX($J147, AW$3), 0) *$Q148</f>
        <v>0</v>
      </c>
      <c r="AX148" s="299">
        <f t="shared" ref="AX148" ca="1" si="2713" xml:space="preserve"> MAX( MIN($L147, AX$4) - MAX($J147, AX$3), 0) *$Q148</f>
        <v>0</v>
      </c>
      <c r="AY148" s="299">
        <f t="shared" ref="AY148" ca="1" si="2714" xml:space="preserve"> MAX( MIN($L147, AY$4) - MAX($J147, AY$3), 0) *$Q148</f>
        <v>0</v>
      </c>
      <c r="AZ148" s="299">
        <f t="shared" ref="AZ148" ca="1" si="2715" xml:space="preserve"> MAX( MIN($L147, AZ$4) - MAX($J147, AZ$3), 0) *$Q148</f>
        <v>0</v>
      </c>
      <c r="BA148" s="299">
        <f t="shared" ref="BA148" ca="1" si="2716" xml:space="preserve"> MAX( MIN($L147, BA$4) - MAX($J147, BA$3), 0) *$Q148</f>
        <v>0</v>
      </c>
      <c r="BB148" s="299">
        <f t="shared" ref="BB148" ca="1" si="2717" xml:space="preserve"> MAX( MIN($L147, BB$4) - MAX($J147, BB$3), 0) *$Q148</f>
        <v>0</v>
      </c>
      <c r="BC148" s="299">
        <f t="shared" ref="BC148" ca="1" si="2718" xml:space="preserve"> MAX( MIN($L147, BC$4) - MAX($J147, BC$3), 0) *$Q148</f>
        <v>0</v>
      </c>
      <c r="BD148" s="299">
        <f t="shared" ref="BD148" ca="1" si="2719" xml:space="preserve"> MAX( MIN($L147, BD$4) - MAX($J147, BD$3), 0) *$Q148</f>
        <v>0</v>
      </c>
      <c r="BE148" s="299">
        <f t="shared" ref="BE148" ca="1" si="2720" xml:space="preserve"> MAX( MIN($L147, BE$4) - MAX($J147, BE$3), 0) *$Q148</f>
        <v>0</v>
      </c>
      <c r="BF148" s="299">
        <f t="shared" ref="BF148" ca="1" si="2721" xml:space="preserve"> MAX( MIN($L147, BF$4) - MAX($J147, BF$3), 0) *$Q148</f>
        <v>0</v>
      </c>
      <c r="BG148" s="299">
        <f t="shared" ref="BG148" ca="1" si="2722" xml:space="preserve"> MAX( MIN($L147, BG$4) - MAX($J147, BG$3), 0) *$Q148</f>
        <v>0</v>
      </c>
      <c r="BH148" s="299">
        <f t="shared" ref="BH148" ca="1" si="2723" xml:space="preserve"> MAX( MIN($L147, BH$4) - MAX($J147, BH$3), 0) *$Q148</f>
        <v>0</v>
      </c>
      <c r="BI148" s="299">
        <f t="shared" ref="BI148" ca="1" si="2724" xml:space="preserve"> MAX( MIN($L147, BI$4) - MAX($J147, BI$3), 0) *$Q148</f>
        <v>0</v>
      </c>
      <c r="BJ148" s="299">
        <f t="shared" ref="BJ148" ca="1" si="2725" xml:space="preserve"> MAX( MIN($L147, BJ$4) - MAX($J147, BJ$3), 0) *$Q148</f>
        <v>0</v>
      </c>
      <c r="BK148" s="299">
        <f t="shared" ref="BK148" ca="1" si="2726" xml:space="preserve"> MAX( MIN($L147, BK$4) - MAX($J147, BK$3), 0) *$Q148</f>
        <v>0</v>
      </c>
      <c r="BL148" s="299">
        <f t="shared" ref="BL148" ca="1" si="2727" xml:space="preserve"> MAX( MIN($L147, BL$4) - MAX($J147, BL$3), 0) *$Q148</f>
        <v>0</v>
      </c>
      <c r="BM148" s="299">
        <f t="shared" ref="BM148" ca="1" si="2728" xml:space="preserve"> MAX( MIN($L147, BM$4) - MAX($J147, BM$3), 0) *$Q148</f>
        <v>0</v>
      </c>
      <c r="BN148" s="299">
        <f t="shared" ref="BN148" ca="1" si="2729" xml:space="preserve"> MAX( MIN($L147, BN$4) - MAX($J147, BN$3), 0) *$Q148</f>
        <v>0</v>
      </c>
      <c r="BO148" s="299">
        <f t="shared" ref="BO148" ca="1" si="2730" xml:space="preserve"> MAX( MIN($L147, BO$4) - MAX($J147, BO$3), 0) *$Q148</f>
        <v>0</v>
      </c>
      <c r="BP148" s="299">
        <f t="shared" ref="BP148" ca="1" si="2731" xml:space="preserve"> MAX( MIN($L147, BP$4) - MAX($J147, BP$3), 0) *$Q148</f>
        <v>0</v>
      </c>
      <c r="BQ148" s="202"/>
    </row>
    <row r="149" spans="1:69">
      <c r="B149" s="202"/>
      <c r="C149" s="283"/>
      <c r="D149" s="209"/>
      <c r="E149" s="209"/>
      <c r="F149" s="291"/>
      <c r="G149" s="291"/>
      <c r="H149" s="299" t="str">
        <f ca="1">IFERROR(OFFSET('Impacts Database'!$A$1,'Impact Inputs'!B147-1,MATCH("Government/Non-Government",'Impacts Database'!$2:$2,0)-1),"-")</f>
        <v>-</v>
      </c>
      <c r="I149" s="288"/>
      <c r="J149" s="304"/>
      <c r="K149" s="304"/>
      <c r="L149" s="301"/>
      <c r="M149" s="302"/>
      <c r="N149" s="305"/>
      <c r="O149" s="299" t="s">
        <v>130</v>
      </c>
      <c r="P149" s="299">
        <f t="shared" ref="P149:P155" si="2732">P148-P147</f>
        <v>0</v>
      </c>
      <c r="Q149" s="299">
        <f t="shared" ref="Q149" ca="1" si="2733">IF(ISTEXT(F147),0,(F147*M147*N147*P149))</f>
        <v>0</v>
      </c>
      <c r="R149" s="310"/>
      <c r="S149" s="299">
        <f t="shared" ref="S149:BP149" ca="1" si="2734">S148-S147</f>
        <v>0</v>
      </c>
      <c r="T149" s="299">
        <f t="shared" ca="1" si="2734"/>
        <v>0</v>
      </c>
      <c r="U149" s="299">
        <f t="shared" ca="1" si="2734"/>
        <v>0</v>
      </c>
      <c r="V149" s="299">
        <f t="shared" ca="1" si="2734"/>
        <v>0</v>
      </c>
      <c r="W149" s="299">
        <f t="shared" ca="1" si="2734"/>
        <v>0</v>
      </c>
      <c r="X149" s="299">
        <f t="shared" ca="1" si="2734"/>
        <v>0</v>
      </c>
      <c r="Y149" s="299">
        <f t="shared" ca="1" si="2734"/>
        <v>0</v>
      </c>
      <c r="Z149" s="299">
        <f t="shared" ca="1" si="2734"/>
        <v>0</v>
      </c>
      <c r="AA149" s="299">
        <f t="shared" ca="1" si="2734"/>
        <v>0</v>
      </c>
      <c r="AB149" s="299">
        <f t="shared" ca="1" si="2734"/>
        <v>0</v>
      </c>
      <c r="AC149" s="299">
        <f t="shared" ca="1" si="2734"/>
        <v>0</v>
      </c>
      <c r="AD149" s="299">
        <f t="shared" ca="1" si="2734"/>
        <v>0</v>
      </c>
      <c r="AE149" s="299">
        <f t="shared" ca="1" si="2734"/>
        <v>0</v>
      </c>
      <c r="AF149" s="299">
        <f t="shared" ca="1" si="2734"/>
        <v>0</v>
      </c>
      <c r="AG149" s="299">
        <f t="shared" ca="1" si="2734"/>
        <v>0</v>
      </c>
      <c r="AH149" s="299">
        <f t="shared" ca="1" si="2734"/>
        <v>0</v>
      </c>
      <c r="AI149" s="299">
        <f t="shared" ca="1" si="2734"/>
        <v>0</v>
      </c>
      <c r="AJ149" s="299">
        <f t="shared" ca="1" si="2734"/>
        <v>0</v>
      </c>
      <c r="AK149" s="299">
        <f t="shared" ca="1" si="2734"/>
        <v>0</v>
      </c>
      <c r="AL149" s="299">
        <f t="shared" ca="1" si="2734"/>
        <v>0</v>
      </c>
      <c r="AM149" s="299">
        <f t="shared" ca="1" si="2734"/>
        <v>0</v>
      </c>
      <c r="AN149" s="299">
        <f t="shared" ca="1" si="2734"/>
        <v>0</v>
      </c>
      <c r="AO149" s="299">
        <f t="shared" ca="1" si="2734"/>
        <v>0</v>
      </c>
      <c r="AP149" s="299">
        <f t="shared" ca="1" si="2734"/>
        <v>0</v>
      </c>
      <c r="AQ149" s="299">
        <f t="shared" ca="1" si="2734"/>
        <v>0</v>
      </c>
      <c r="AR149" s="299">
        <f t="shared" ca="1" si="2734"/>
        <v>0</v>
      </c>
      <c r="AS149" s="299">
        <f t="shared" ca="1" si="2734"/>
        <v>0</v>
      </c>
      <c r="AT149" s="299">
        <f t="shared" ca="1" si="2734"/>
        <v>0</v>
      </c>
      <c r="AU149" s="299">
        <f t="shared" ca="1" si="2734"/>
        <v>0</v>
      </c>
      <c r="AV149" s="299">
        <f t="shared" ca="1" si="2734"/>
        <v>0</v>
      </c>
      <c r="AW149" s="299">
        <f t="shared" ca="1" si="2734"/>
        <v>0</v>
      </c>
      <c r="AX149" s="299">
        <f t="shared" ca="1" si="2734"/>
        <v>0</v>
      </c>
      <c r="AY149" s="299">
        <f t="shared" ca="1" si="2734"/>
        <v>0</v>
      </c>
      <c r="AZ149" s="299">
        <f t="shared" ca="1" si="2734"/>
        <v>0</v>
      </c>
      <c r="BA149" s="299">
        <f t="shared" ca="1" si="2734"/>
        <v>0</v>
      </c>
      <c r="BB149" s="299">
        <f t="shared" ca="1" si="2734"/>
        <v>0</v>
      </c>
      <c r="BC149" s="299">
        <f t="shared" ca="1" si="2734"/>
        <v>0</v>
      </c>
      <c r="BD149" s="299">
        <f t="shared" ca="1" si="2734"/>
        <v>0</v>
      </c>
      <c r="BE149" s="299">
        <f t="shared" ca="1" si="2734"/>
        <v>0</v>
      </c>
      <c r="BF149" s="299">
        <f t="shared" ca="1" si="2734"/>
        <v>0</v>
      </c>
      <c r="BG149" s="299">
        <f t="shared" ca="1" si="2734"/>
        <v>0</v>
      </c>
      <c r="BH149" s="299">
        <f t="shared" ca="1" si="2734"/>
        <v>0</v>
      </c>
      <c r="BI149" s="299">
        <f t="shared" ca="1" si="2734"/>
        <v>0</v>
      </c>
      <c r="BJ149" s="299">
        <f t="shared" ca="1" si="2734"/>
        <v>0</v>
      </c>
      <c r="BK149" s="299">
        <f t="shared" ca="1" si="2734"/>
        <v>0</v>
      </c>
      <c r="BL149" s="299">
        <f t="shared" ca="1" si="2734"/>
        <v>0</v>
      </c>
      <c r="BM149" s="299">
        <f t="shared" ca="1" si="2734"/>
        <v>0</v>
      </c>
      <c r="BN149" s="299">
        <f t="shared" ca="1" si="2734"/>
        <v>0</v>
      </c>
      <c r="BO149" s="299">
        <f t="shared" ca="1" si="2734"/>
        <v>0</v>
      </c>
      <c r="BP149" s="299">
        <f t="shared" ca="1" si="2734"/>
        <v>0</v>
      </c>
      <c r="BQ149" s="202"/>
    </row>
    <row r="150" spans="1:69" ht="15">
      <c r="A150" s="280" t="s">
        <v>443</v>
      </c>
      <c r="B150" s="236"/>
      <c r="C150" s="298" t="str">
        <f ca="1">IFERROR(OFFSET('Impacts Database'!$A$1,'Impact Inputs'!B150-1,MATCH("Description",'Impacts Database'!$2:$2,0)-1),"-")</f>
        <v>-</v>
      </c>
      <c r="D150" s="299" t="str">
        <f ca="1">IFERROR(OFFSET('Impacts Database'!$A$1,'Impact Inputs'!B150-1,MATCH("Outcome Area",'Impacts Database'!$2:$2,0)-1),"-")</f>
        <v>-</v>
      </c>
      <c r="E150" s="299" t="str">
        <f ca="1">IFERROR(OFFSET('Impacts Database'!$A$1,'Impact Inputs'!B150-1,MATCH("Sector",'Impacts Database'!$2:$2,0)-1),"-")</f>
        <v>-</v>
      </c>
      <c r="F150" s="299" t="str">
        <f ca="1">IFERROR(OFFSET('Impacts Database'!$A$1,'Impact Inputs'!B150-1,MATCH("Value adjusted to "&amp;'Primary Inputs'!$C$16,'Impacts Database'!$2:$2,0)-1),"-")</f>
        <v>-</v>
      </c>
      <c r="G150" s="299" t="str">
        <f ca="1">IFERROR(OFFSET('Impacts Database'!$A$1,'Impact Inputs'!B150-1,MATCH("Unit",'Impacts Database'!$2:$2,0)-1),"-")</f>
        <v>-</v>
      </c>
      <c r="H150" s="299" t="str">
        <f ca="1">IFERROR(OFFSET('Impacts Database'!$A$1,'Impact Inputs'!B150-1,MATCH("Government/Non-Government",'Impacts Database'!$2:$2,0)-1),"-")</f>
        <v>-</v>
      </c>
      <c r="I150" s="237" t="s">
        <v>730</v>
      </c>
      <c r="J150" s="215"/>
      <c r="K150" s="101"/>
      <c r="L150" s="311">
        <f t="shared" ref="L150" si="2735" xml:space="preserve"> J150 + K150</f>
        <v>0</v>
      </c>
      <c r="M150" s="238">
        <v>1</v>
      </c>
      <c r="N150" s="238">
        <v>1</v>
      </c>
      <c r="O150" s="299" t="s">
        <v>128</v>
      </c>
      <c r="P150" s="6"/>
      <c r="Q150" s="299">
        <f t="shared" ref="Q150" ca="1" si="2736">IF(ISTEXT(F150),0,(F150*M150*N150*P150))</f>
        <v>0</v>
      </c>
      <c r="R150" s="310"/>
      <c r="S150" s="299">
        <f t="shared" ca="1" si="1876"/>
        <v>0</v>
      </c>
      <c r="T150" s="299">
        <f t="shared" ca="1" si="1876"/>
        <v>0</v>
      </c>
      <c r="U150" s="299">
        <f t="shared" ca="1" si="1876"/>
        <v>0</v>
      </c>
      <c r="V150" s="299">
        <f t="shared" ca="1" si="1876"/>
        <v>0</v>
      </c>
      <c r="W150" s="299">
        <f t="shared" ca="1" si="1876"/>
        <v>0</v>
      </c>
      <c r="X150" s="299">
        <f t="shared" ca="1" si="1876"/>
        <v>0</v>
      </c>
      <c r="Y150" s="299">
        <f t="shared" ca="1" si="1876"/>
        <v>0</v>
      </c>
      <c r="Z150" s="299">
        <f t="shared" ca="1" si="1876"/>
        <v>0</v>
      </c>
      <c r="AA150" s="299">
        <f t="shared" ca="1" si="1876"/>
        <v>0</v>
      </c>
      <c r="AB150" s="299">
        <f t="shared" ca="1" si="1876"/>
        <v>0</v>
      </c>
      <c r="AC150" s="299">
        <f t="shared" ca="1" si="1876"/>
        <v>0</v>
      </c>
      <c r="AD150" s="299">
        <f t="shared" ca="1" si="1876"/>
        <v>0</v>
      </c>
      <c r="AE150" s="299">
        <f t="shared" ca="1" si="1876"/>
        <v>0</v>
      </c>
      <c r="AF150" s="299">
        <f t="shared" ca="1" si="1876"/>
        <v>0</v>
      </c>
      <c r="AG150" s="299">
        <f t="shared" ca="1" si="1876"/>
        <v>0</v>
      </c>
      <c r="AH150" s="299">
        <f t="shared" ca="1" si="1876"/>
        <v>0</v>
      </c>
      <c r="AI150" s="299">
        <f t="shared" ca="1" si="1877"/>
        <v>0</v>
      </c>
      <c r="AJ150" s="299">
        <f t="shared" ca="1" si="1877"/>
        <v>0</v>
      </c>
      <c r="AK150" s="299">
        <f t="shared" ca="1" si="1877"/>
        <v>0</v>
      </c>
      <c r="AL150" s="299">
        <f t="shared" ca="1" si="1877"/>
        <v>0</v>
      </c>
      <c r="AM150" s="299">
        <f t="shared" ca="1" si="1877"/>
        <v>0</v>
      </c>
      <c r="AN150" s="299">
        <f t="shared" ca="1" si="1877"/>
        <v>0</v>
      </c>
      <c r="AO150" s="299">
        <f t="shared" ca="1" si="1877"/>
        <v>0</v>
      </c>
      <c r="AP150" s="299">
        <f t="shared" ca="1" si="1877"/>
        <v>0</v>
      </c>
      <c r="AQ150" s="299">
        <f t="shared" ca="1" si="1877"/>
        <v>0</v>
      </c>
      <c r="AR150" s="299">
        <f t="shared" ca="1" si="1877"/>
        <v>0</v>
      </c>
      <c r="AS150" s="299">
        <f t="shared" ca="1" si="1877"/>
        <v>0</v>
      </c>
      <c r="AT150" s="299">
        <f t="shared" ca="1" si="1877"/>
        <v>0</v>
      </c>
      <c r="AU150" s="299">
        <f t="shared" ca="1" si="1877"/>
        <v>0</v>
      </c>
      <c r="AV150" s="299">
        <f t="shared" ca="1" si="1877"/>
        <v>0</v>
      </c>
      <c r="AW150" s="299">
        <f t="shared" ca="1" si="1877"/>
        <v>0</v>
      </c>
      <c r="AX150" s="299">
        <f t="shared" ca="1" si="1877"/>
        <v>0</v>
      </c>
      <c r="AY150" s="299">
        <f t="shared" ca="1" si="1878"/>
        <v>0</v>
      </c>
      <c r="AZ150" s="299">
        <f t="shared" ca="1" si="1878"/>
        <v>0</v>
      </c>
      <c r="BA150" s="299">
        <f t="shared" ca="1" si="1878"/>
        <v>0</v>
      </c>
      <c r="BB150" s="299">
        <f t="shared" ca="1" si="1878"/>
        <v>0</v>
      </c>
      <c r="BC150" s="299">
        <f t="shared" ca="1" si="1878"/>
        <v>0</v>
      </c>
      <c r="BD150" s="299">
        <f t="shared" ca="1" si="1878"/>
        <v>0</v>
      </c>
      <c r="BE150" s="299">
        <f t="shared" ca="1" si="1878"/>
        <v>0</v>
      </c>
      <c r="BF150" s="299">
        <f t="shared" ca="1" si="1878"/>
        <v>0</v>
      </c>
      <c r="BG150" s="299">
        <f t="shared" ca="1" si="1878"/>
        <v>0</v>
      </c>
      <c r="BH150" s="299">
        <f t="shared" ca="1" si="1878"/>
        <v>0</v>
      </c>
      <c r="BI150" s="299">
        <f t="shared" ca="1" si="1878"/>
        <v>0</v>
      </c>
      <c r="BJ150" s="299">
        <f t="shared" ca="1" si="1878"/>
        <v>0</v>
      </c>
      <c r="BK150" s="299">
        <f t="shared" ca="1" si="1878"/>
        <v>0</v>
      </c>
      <c r="BL150" s="299">
        <f t="shared" ca="1" si="1878"/>
        <v>0</v>
      </c>
      <c r="BM150" s="299">
        <f t="shared" ca="1" si="1878"/>
        <v>0</v>
      </c>
      <c r="BN150" s="299">
        <f t="shared" ca="1" si="1878"/>
        <v>0</v>
      </c>
      <c r="BO150" s="299">
        <f t="shared" ca="1" si="2278"/>
        <v>0</v>
      </c>
      <c r="BP150" s="299">
        <f t="shared" ca="1" si="2278"/>
        <v>0</v>
      </c>
      <c r="BQ150" s="202"/>
    </row>
    <row r="151" spans="1:69">
      <c r="A151" s="281" t="str">
        <f t="shared" ref="A151" si="2737">IF(OR(AND(K150=0,NOT(ISBLANK(K150))),M150=0,N150=0,AND(P150=P151,NOT(ISBLANK(P150)),NOT(ISBLANK(P151)))),"ERROR","OK")</f>
        <v>OK</v>
      </c>
      <c r="B151" s="202"/>
      <c r="C151" s="284" t="str">
        <f t="shared" ref="C151" ca="1" si="2738">IF(SUMSQ($S152:$BP152)&gt;0,"INCLUDED","EXCLUDED")</f>
        <v>EXCLUDED</v>
      </c>
      <c r="D151" s="209"/>
      <c r="E151" s="209"/>
      <c r="F151" s="291"/>
      <c r="G151" s="291"/>
      <c r="H151" s="299" t="str">
        <f ca="1">IFERROR(OFFSET('Impacts Database'!$A$1,'Impact Inputs'!B150-1,MATCH("Government/Non-Government",'Impacts Database'!$2:$2,0)-1),"-")</f>
        <v>-</v>
      </c>
      <c r="I151" s="288"/>
      <c r="J151" s="300"/>
      <c r="K151" s="300"/>
      <c r="L151" s="301"/>
      <c r="M151" s="302"/>
      <c r="N151" s="303"/>
      <c r="O151" s="299" t="s">
        <v>129</v>
      </c>
      <c r="P151" s="6"/>
      <c r="Q151" s="299">
        <f t="shared" ref="Q151" ca="1" si="2739">IF(ISTEXT(F150),0,(F150*M150*N150*P151))</f>
        <v>0</v>
      </c>
      <c r="R151" s="310"/>
      <c r="S151" s="299">
        <f t="shared" ref="S151" ca="1" si="2740" xml:space="preserve"> MAX( MIN($L150, S$4) - MAX($J150, S$3), 0) *$Q151</f>
        <v>0</v>
      </c>
      <c r="T151" s="299">
        <f t="shared" ref="T151" ca="1" si="2741" xml:space="preserve"> MAX( MIN($L150, T$4) - MAX($J150, T$3), 0) *$Q151</f>
        <v>0</v>
      </c>
      <c r="U151" s="299">
        <f t="shared" ref="U151" ca="1" si="2742" xml:space="preserve"> MAX( MIN($L150, U$4) - MAX($J150, U$3), 0) *$Q151</f>
        <v>0</v>
      </c>
      <c r="V151" s="299">
        <f t="shared" ref="V151" ca="1" si="2743" xml:space="preserve"> MAX( MIN($L150, V$4) - MAX($J150, V$3), 0) *$Q151</f>
        <v>0</v>
      </c>
      <c r="W151" s="299">
        <f t="shared" ref="W151" ca="1" si="2744" xml:space="preserve"> MAX( MIN($L150, W$4) - MAX($J150, W$3), 0) *$Q151</f>
        <v>0</v>
      </c>
      <c r="X151" s="299">
        <f t="shared" ref="X151" ca="1" si="2745" xml:space="preserve"> MAX( MIN($L150, X$4) - MAX($J150, X$3), 0) *$Q151</f>
        <v>0</v>
      </c>
      <c r="Y151" s="299">
        <f t="shared" ref="Y151" ca="1" si="2746" xml:space="preserve"> MAX( MIN($L150, Y$4) - MAX($J150, Y$3), 0) *$Q151</f>
        <v>0</v>
      </c>
      <c r="Z151" s="299">
        <f t="shared" ref="Z151" ca="1" si="2747" xml:space="preserve"> MAX( MIN($L150, Z$4) - MAX($J150, Z$3), 0) *$Q151</f>
        <v>0</v>
      </c>
      <c r="AA151" s="299">
        <f t="shared" ref="AA151" ca="1" si="2748" xml:space="preserve"> MAX( MIN($L150, AA$4) - MAX($J150, AA$3), 0) *$Q151</f>
        <v>0</v>
      </c>
      <c r="AB151" s="299">
        <f t="shared" ref="AB151" ca="1" si="2749" xml:space="preserve"> MAX( MIN($L150, AB$4) - MAX($J150, AB$3), 0) *$Q151</f>
        <v>0</v>
      </c>
      <c r="AC151" s="299">
        <f t="shared" ref="AC151" ca="1" si="2750" xml:space="preserve"> MAX( MIN($L150, AC$4) - MAX($J150, AC$3), 0) *$Q151</f>
        <v>0</v>
      </c>
      <c r="AD151" s="299">
        <f t="shared" ref="AD151" ca="1" si="2751" xml:space="preserve"> MAX( MIN($L150, AD$4) - MAX($J150, AD$3), 0) *$Q151</f>
        <v>0</v>
      </c>
      <c r="AE151" s="299">
        <f t="shared" ref="AE151" ca="1" si="2752" xml:space="preserve"> MAX( MIN($L150, AE$4) - MAX($J150, AE$3), 0) *$Q151</f>
        <v>0</v>
      </c>
      <c r="AF151" s="299">
        <f t="shared" ref="AF151" ca="1" si="2753" xml:space="preserve"> MAX( MIN($L150, AF$4) - MAX($J150, AF$3), 0) *$Q151</f>
        <v>0</v>
      </c>
      <c r="AG151" s="299">
        <f t="shared" ref="AG151" ca="1" si="2754" xml:space="preserve"> MAX( MIN($L150, AG$4) - MAX($J150, AG$3), 0) *$Q151</f>
        <v>0</v>
      </c>
      <c r="AH151" s="299">
        <f t="shared" ref="AH151" ca="1" si="2755" xml:space="preserve"> MAX( MIN($L150, AH$4) - MAX($J150, AH$3), 0) *$Q151</f>
        <v>0</v>
      </c>
      <c r="AI151" s="299">
        <f t="shared" ref="AI151" ca="1" si="2756" xml:space="preserve"> MAX( MIN($L150, AI$4) - MAX($J150, AI$3), 0) *$Q151</f>
        <v>0</v>
      </c>
      <c r="AJ151" s="299">
        <f t="shared" ref="AJ151" ca="1" si="2757" xml:space="preserve"> MAX( MIN($L150, AJ$4) - MAX($J150, AJ$3), 0) *$Q151</f>
        <v>0</v>
      </c>
      <c r="AK151" s="299">
        <f t="shared" ref="AK151" ca="1" si="2758" xml:space="preserve"> MAX( MIN($L150, AK$4) - MAX($J150, AK$3), 0) *$Q151</f>
        <v>0</v>
      </c>
      <c r="AL151" s="299">
        <f t="shared" ref="AL151" ca="1" si="2759" xml:space="preserve"> MAX( MIN($L150, AL$4) - MAX($J150, AL$3), 0) *$Q151</f>
        <v>0</v>
      </c>
      <c r="AM151" s="299">
        <f t="shared" ref="AM151" ca="1" si="2760" xml:space="preserve"> MAX( MIN($L150, AM$4) - MAX($J150, AM$3), 0) *$Q151</f>
        <v>0</v>
      </c>
      <c r="AN151" s="299">
        <f t="shared" ref="AN151" ca="1" si="2761" xml:space="preserve"> MAX( MIN($L150, AN$4) - MAX($J150, AN$3), 0) *$Q151</f>
        <v>0</v>
      </c>
      <c r="AO151" s="299">
        <f t="shared" ref="AO151" ca="1" si="2762" xml:space="preserve"> MAX( MIN($L150, AO$4) - MAX($J150, AO$3), 0) *$Q151</f>
        <v>0</v>
      </c>
      <c r="AP151" s="299">
        <f t="shared" ref="AP151" ca="1" si="2763" xml:space="preserve"> MAX( MIN($L150, AP$4) - MAX($J150, AP$3), 0) *$Q151</f>
        <v>0</v>
      </c>
      <c r="AQ151" s="299">
        <f t="shared" ref="AQ151" ca="1" si="2764" xml:space="preserve"> MAX( MIN($L150, AQ$4) - MAX($J150, AQ$3), 0) *$Q151</f>
        <v>0</v>
      </c>
      <c r="AR151" s="299">
        <f t="shared" ref="AR151" ca="1" si="2765" xml:space="preserve"> MAX( MIN($L150, AR$4) - MAX($J150, AR$3), 0) *$Q151</f>
        <v>0</v>
      </c>
      <c r="AS151" s="299">
        <f t="shared" ref="AS151" ca="1" si="2766" xml:space="preserve"> MAX( MIN($L150, AS$4) - MAX($J150, AS$3), 0) *$Q151</f>
        <v>0</v>
      </c>
      <c r="AT151" s="299">
        <f t="shared" ref="AT151" ca="1" si="2767" xml:space="preserve"> MAX( MIN($L150, AT$4) - MAX($J150, AT$3), 0) *$Q151</f>
        <v>0</v>
      </c>
      <c r="AU151" s="299">
        <f t="shared" ref="AU151" ca="1" si="2768" xml:space="preserve"> MAX( MIN($L150, AU$4) - MAX($J150, AU$3), 0) *$Q151</f>
        <v>0</v>
      </c>
      <c r="AV151" s="299">
        <f t="shared" ref="AV151" ca="1" si="2769" xml:space="preserve"> MAX( MIN($L150, AV$4) - MAX($J150, AV$3), 0) *$Q151</f>
        <v>0</v>
      </c>
      <c r="AW151" s="299">
        <f t="shared" ref="AW151" ca="1" si="2770" xml:space="preserve"> MAX( MIN($L150, AW$4) - MAX($J150, AW$3), 0) *$Q151</f>
        <v>0</v>
      </c>
      <c r="AX151" s="299">
        <f t="shared" ref="AX151" ca="1" si="2771" xml:space="preserve"> MAX( MIN($L150, AX$4) - MAX($J150, AX$3), 0) *$Q151</f>
        <v>0</v>
      </c>
      <c r="AY151" s="299">
        <f t="shared" ref="AY151" ca="1" si="2772" xml:space="preserve"> MAX( MIN($L150, AY$4) - MAX($J150, AY$3), 0) *$Q151</f>
        <v>0</v>
      </c>
      <c r="AZ151" s="299">
        <f t="shared" ref="AZ151" ca="1" si="2773" xml:space="preserve"> MAX( MIN($L150, AZ$4) - MAX($J150, AZ$3), 0) *$Q151</f>
        <v>0</v>
      </c>
      <c r="BA151" s="299">
        <f t="shared" ref="BA151" ca="1" si="2774" xml:space="preserve"> MAX( MIN($L150, BA$4) - MAX($J150, BA$3), 0) *$Q151</f>
        <v>0</v>
      </c>
      <c r="BB151" s="299">
        <f t="shared" ref="BB151" ca="1" si="2775" xml:space="preserve"> MAX( MIN($L150, BB$4) - MAX($J150, BB$3), 0) *$Q151</f>
        <v>0</v>
      </c>
      <c r="BC151" s="299">
        <f t="shared" ref="BC151" ca="1" si="2776" xml:space="preserve"> MAX( MIN($L150, BC$4) - MAX($J150, BC$3), 0) *$Q151</f>
        <v>0</v>
      </c>
      <c r="BD151" s="299">
        <f t="shared" ref="BD151" ca="1" si="2777" xml:space="preserve"> MAX( MIN($L150, BD$4) - MAX($J150, BD$3), 0) *$Q151</f>
        <v>0</v>
      </c>
      <c r="BE151" s="299">
        <f t="shared" ref="BE151" ca="1" si="2778" xml:space="preserve"> MAX( MIN($L150, BE$4) - MAX($J150, BE$3), 0) *$Q151</f>
        <v>0</v>
      </c>
      <c r="BF151" s="299">
        <f t="shared" ref="BF151" ca="1" si="2779" xml:space="preserve"> MAX( MIN($L150, BF$4) - MAX($J150, BF$3), 0) *$Q151</f>
        <v>0</v>
      </c>
      <c r="BG151" s="299">
        <f t="shared" ref="BG151" ca="1" si="2780" xml:space="preserve"> MAX( MIN($L150, BG$4) - MAX($J150, BG$3), 0) *$Q151</f>
        <v>0</v>
      </c>
      <c r="BH151" s="299">
        <f t="shared" ref="BH151" ca="1" si="2781" xml:space="preserve"> MAX( MIN($L150, BH$4) - MAX($J150, BH$3), 0) *$Q151</f>
        <v>0</v>
      </c>
      <c r="BI151" s="299">
        <f t="shared" ref="BI151" ca="1" si="2782" xml:space="preserve"> MAX( MIN($L150, BI$4) - MAX($J150, BI$3), 0) *$Q151</f>
        <v>0</v>
      </c>
      <c r="BJ151" s="299">
        <f t="shared" ref="BJ151" ca="1" si="2783" xml:space="preserve"> MAX( MIN($L150, BJ$4) - MAX($J150, BJ$3), 0) *$Q151</f>
        <v>0</v>
      </c>
      <c r="BK151" s="299">
        <f t="shared" ref="BK151" ca="1" si="2784" xml:space="preserve"> MAX( MIN($L150, BK$4) - MAX($J150, BK$3), 0) *$Q151</f>
        <v>0</v>
      </c>
      <c r="BL151" s="299">
        <f t="shared" ref="BL151" ca="1" si="2785" xml:space="preserve"> MAX( MIN($L150, BL$4) - MAX($J150, BL$3), 0) *$Q151</f>
        <v>0</v>
      </c>
      <c r="BM151" s="299">
        <f t="shared" ref="BM151" ca="1" si="2786" xml:space="preserve"> MAX( MIN($L150, BM$4) - MAX($J150, BM$3), 0) *$Q151</f>
        <v>0</v>
      </c>
      <c r="BN151" s="299">
        <f t="shared" ref="BN151" ca="1" si="2787" xml:space="preserve"> MAX( MIN($L150, BN$4) - MAX($J150, BN$3), 0) *$Q151</f>
        <v>0</v>
      </c>
      <c r="BO151" s="299">
        <f t="shared" ref="BO151" ca="1" si="2788" xml:space="preserve"> MAX( MIN($L150, BO$4) - MAX($J150, BO$3), 0) *$Q151</f>
        <v>0</v>
      </c>
      <c r="BP151" s="299">
        <f t="shared" ref="BP151" ca="1" si="2789" xml:space="preserve"> MAX( MIN($L150, BP$4) - MAX($J150, BP$3), 0) *$Q151</f>
        <v>0</v>
      </c>
      <c r="BQ151" s="202"/>
    </row>
    <row r="152" spans="1:69">
      <c r="B152" s="202"/>
      <c r="C152" s="283"/>
      <c r="D152" s="209"/>
      <c r="E152" s="209"/>
      <c r="F152" s="291"/>
      <c r="G152" s="291"/>
      <c r="H152" s="299" t="str">
        <f ca="1">IFERROR(OFFSET('Impacts Database'!$A$1,'Impact Inputs'!B150-1,MATCH("Government/Non-Government",'Impacts Database'!$2:$2,0)-1),"-")</f>
        <v>-</v>
      </c>
      <c r="I152" s="288"/>
      <c r="J152" s="304"/>
      <c r="K152" s="304"/>
      <c r="L152" s="301"/>
      <c r="M152" s="302"/>
      <c r="N152" s="305"/>
      <c r="O152" s="299" t="s">
        <v>130</v>
      </c>
      <c r="P152" s="299">
        <f t="shared" si="2732"/>
        <v>0</v>
      </c>
      <c r="Q152" s="299">
        <f t="shared" ref="Q152" ca="1" si="2790">IF(ISTEXT(F150),0,(F150*M150*N150*P152))</f>
        <v>0</v>
      </c>
      <c r="R152" s="310"/>
      <c r="S152" s="299">
        <f t="shared" ref="S152:BP152" ca="1" si="2791">S151-S150</f>
        <v>0</v>
      </c>
      <c r="T152" s="299">
        <f t="shared" ca="1" si="2791"/>
        <v>0</v>
      </c>
      <c r="U152" s="299">
        <f t="shared" ca="1" si="2791"/>
        <v>0</v>
      </c>
      <c r="V152" s="299">
        <f t="shared" ca="1" si="2791"/>
        <v>0</v>
      </c>
      <c r="W152" s="299">
        <f t="shared" ca="1" si="2791"/>
        <v>0</v>
      </c>
      <c r="X152" s="299">
        <f t="shared" ca="1" si="2791"/>
        <v>0</v>
      </c>
      <c r="Y152" s="299">
        <f t="shared" ca="1" si="2791"/>
        <v>0</v>
      </c>
      <c r="Z152" s="299">
        <f t="shared" ca="1" si="2791"/>
        <v>0</v>
      </c>
      <c r="AA152" s="299">
        <f t="shared" ca="1" si="2791"/>
        <v>0</v>
      </c>
      <c r="AB152" s="299">
        <f t="shared" ca="1" si="2791"/>
        <v>0</v>
      </c>
      <c r="AC152" s="299">
        <f t="shared" ca="1" si="2791"/>
        <v>0</v>
      </c>
      <c r="AD152" s="299">
        <f t="shared" ca="1" si="2791"/>
        <v>0</v>
      </c>
      <c r="AE152" s="299">
        <f t="shared" ca="1" si="2791"/>
        <v>0</v>
      </c>
      <c r="AF152" s="299">
        <f t="shared" ca="1" si="2791"/>
        <v>0</v>
      </c>
      <c r="AG152" s="299">
        <f t="shared" ca="1" si="2791"/>
        <v>0</v>
      </c>
      <c r="AH152" s="299">
        <f t="shared" ca="1" si="2791"/>
        <v>0</v>
      </c>
      <c r="AI152" s="299">
        <f t="shared" ca="1" si="2791"/>
        <v>0</v>
      </c>
      <c r="AJ152" s="299">
        <f t="shared" ca="1" si="2791"/>
        <v>0</v>
      </c>
      <c r="AK152" s="299">
        <f t="shared" ca="1" si="2791"/>
        <v>0</v>
      </c>
      <c r="AL152" s="299">
        <f t="shared" ca="1" si="2791"/>
        <v>0</v>
      </c>
      <c r="AM152" s="299">
        <f t="shared" ca="1" si="2791"/>
        <v>0</v>
      </c>
      <c r="AN152" s="299">
        <f t="shared" ca="1" si="2791"/>
        <v>0</v>
      </c>
      <c r="AO152" s="299">
        <f t="shared" ca="1" si="2791"/>
        <v>0</v>
      </c>
      <c r="AP152" s="299">
        <f t="shared" ca="1" si="2791"/>
        <v>0</v>
      </c>
      <c r="AQ152" s="299">
        <f t="shared" ca="1" si="2791"/>
        <v>0</v>
      </c>
      <c r="AR152" s="299">
        <f t="shared" ca="1" si="2791"/>
        <v>0</v>
      </c>
      <c r="AS152" s="299">
        <f t="shared" ca="1" si="2791"/>
        <v>0</v>
      </c>
      <c r="AT152" s="299">
        <f t="shared" ca="1" si="2791"/>
        <v>0</v>
      </c>
      <c r="AU152" s="299">
        <f t="shared" ca="1" si="2791"/>
        <v>0</v>
      </c>
      <c r="AV152" s="299">
        <f t="shared" ca="1" si="2791"/>
        <v>0</v>
      </c>
      <c r="AW152" s="299">
        <f t="shared" ca="1" si="2791"/>
        <v>0</v>
      </c>
      <c r="AX152" s="299">
        <f t="shared" ca="1" si="2791"/>
        <v>0</v>
      </c>
      <c r="AY152" s="299">
        <f t="shared" ca="1" si="2791"/>
        <v>0</v>
      </c>
      <c r="AZ152" s="299">
        <f t="shared" ca="1" si="2791"/>
        <v>0</v>
      </c>
      <c r="BA152" s="299">
        <f t="shared" ca="1" si="2791"/>
        <v>0</v>
      </c>
      <c r="BB152" s="299">
        <f t="shared" ca="1" si="2791"/>
        <v>0</v>
      </c>
      <c r="BC152" s="299">
        <f t="shared" ca="1" si="2791"/>
        <v>0</v>
      </c>
      <c r="BD152" s="299">
        <f t="shared" ca="1" si="2791"/>
        <v>0</v>
      </c>
      <c r="BE152" s="299">
        <f t="shared" ca="1" si="2791"/>
        <v>0</v>
      </c>
      <c r="BF152" s="299">
        <f t="shared" ca="1" si="2791"/>
        <v>0</v>
      </c>
      <c r="BG152" s="299">
        <f t="shared" ca="1" si="2791"/>
        <v>0</v>
      </c>
      <c r="BH152" s="299">
        <f t="shared" ca="1" si="2791"/>
        <v>0</v>
      </c>
      <c r="BI152" s="299">
        <f t="shared" ca="1" si="2791"/>
        <v>0</v>
      </c>
      <c r="BJ152" s="299">
        <f t="shared" ca="1" si="2791"/>
        <v>0</v>
      </c>
      <c r="BK152" s="299">
        <f t="shared" ca="1" si="2791"/>
        <v>0</v>
      </c>
      <c r="BL152" s="299">
        <f t="shared" ca="1" si="2791"/>
        <v>0</v>
      </c>
      <c r="BM152" s="299">
        <f t="shared" ca="1" si="2791"/>
        <v>0</v>
      </c>
      <c r="BN152" s="299">
        <f t="shared" ca="1" si="2791"/>
        <v>0</v>
      </c>
      <c r="BO152" s="299">
        <f t="shared" ca="1" si="2791"/>
        <v>0</v>
      </c>
      <c r="BP152" s="299">
        <f t="shared" ca="1" si="2791"/>
        <v>0</v>
      </c>
      <c r="BQ152" s="202"/>
    </row>
    <row r="153" spans="1:69" ht="15">
      <c r="A153" s="280" t="s">
        <v>444</v>
      </c>
      <c r="B153" s="236"/>
      <c r="C153" s="298" t="str">
        <f ca="1">IFERROR(OFFSET('Impacts Database'!$A$1,'Impact Inputs'!B153-1,MATCH("Description",'Impacts Database'!$2:$2,0)-1),"-")</f>
        <v>-</v>
      </c>
      <c r="D153" s="299" t="str">
        <f ca="1">IFERROR(OFFSET('Impacts Database'!$A$1,'Impact Inputs'!B153-1,MATCH("Outcome Area",'Impacts Database'!$2:$2,0)-1),"-")</f>
        <v>-</v>
      </c>
      <c r="E153" s="299" t="str">
        <f ca="1">IFERROR(OFFSET('Impacts Database'!$A$1,'Impact Inputs'!B153-1,MATCH("Sector",'Impacts Database'!$2:$2,0)-1),"-")</f>
        <v>-</v>
      </c>
      <c r="F153" s="299" t="str">
        <f ca="1">IFERROR(OFFSET('Impacts Database'!$A$1,'Impact Inputs'!B153-1,MATCH("Value adjusted to "&amp;'Primary Inputs'!$C$16,'Impacts Database'!$2:$2,0)-1),"-")</f>
        <v>-</v>
      </c>
      <c r="G153" s="299" t="str">
        <f ca="1">IFERROR(OFFSET('Impacts Database'!$A$1,'Impact Inputs'!B153-1,MATCH("Unit",'Impacts Database'!$2:$2,0)-1),"-")</f>
        <v>-</v>
      </c>
      <c r="H153" s="299" t="str">
        <f ca="1">IFERROR(OFFSET('Impacts Database'!$A$1,'Impact Inputs'!B153-1,MATCH("Government/Non-Government",'Impacts Database'!$2:$2,0)-1),"-")</f>
        <v>-</v>
      </c>
      <c r="I153" s="237" t="s">
        <v>730</v>
      </c>
      <c r="J153" s="215"/>
      <c r="K153" s="101"/>
      <c r="L153" s="311">
        <f t="shared" ref="L153" si="2792" xml:space="preserve"> J153 + K153</f>
        <v>0</v>
      </c>
      <c r="M153" s="238">
        <v>1</v>
      </c>
      <c r="N153" s="238">
        <v>1</v>
      </c>
      <c r="O153" s="299" t="s">
        <v>128</v>
      </c>
      <c r="P153" s="6"/>
      <c r="Q153" s="299">
        <f t="shared" ref="Q153" ca="1" si="2793">IF(ISTEXT(F153),0,(F153*M153*N153*P153))</f>
        <v>0</v>
      </c>
      <c r="R153" s="310"/>
      <c r="S153" s="299">
        <f t="shared" ca="1" si="1876"/>
        <v>0</v>
      </c>
      <c r="T153" s="299">
        <f t="shared" ca="1" si="1876"/>
        <v>0</v>
      </c>
      <c r="U153" s="299">
        <f t="shared" ca="1" si="1876"/>
        <v>0</v>
      </c>
      <c r="V153" s="299">
        <f t="shared" ca="1" si="1876"/>
        <v>0</v>
      </c>
      <c r="W153" s="299">
        <f t="shared" ca="1" si="1876"/>
        <v>0</v>
      </c>
      <c r="X153" s="299">
        <f t="shared" ca="1" si="1876"/>
        <v>0</v>
      </c>
      <c r="Y153" s="299">
        <f t="shared" ca="1" si="1876"/>
        <v>0</v>
      </c>
      <c r="Z153" s="299">
        <f t="shared" ca="1" si="1876"/>
        <v>0</v>
      </c>
      <c r="AA153" s="299">
        <f t="shared" ca="1" si="1876"/>
        <v>0</v>
      </c>
      <c r="AB153" s="299">
        <f t="shared" ca="1" si="1876"/>
        <v>0</v>
      </c>
      <c r="AC153" s="299">
        <f t="shared" ca="1" si="1876"/>
        <v>0</v>
      </c>
      <c r="AD153" s="299">
        <f t="shared" ca="1" si="1876"/>
        <v>0</v>
      </c>
      <c r="AE153" s="299">
        <f t="shared" ca="1" si="1876"/>
        <v>0</v>
      </c>
      <c r="AF153" s="299">
        <f t="shared" ca="1" si="1876"/>
        <v>0</v>
      </c>
      <c r="AG153" s="299">
        <f t="shared" ref="AG153:AH153" ca="1" si="2794" xml:space="preserve"> MAX( MIN($L153, AG$4) - MAX($J153, AG$3), 0) *$Q153</f>
        <v>0</v>
      </c>
      <c r="AH153" s="299">
        <f t="shared" ca="1" si="2794"/>
        <v>0</v>
      </c>
      <c r="AI153" s="299">
        <f t="shared" ca="1" si="1877"/>
        <v>0</v>
      </c>
      <c r="AJ153" s="299">
        <f t="shared" ca="1" si="1877"/>
        <v>0</v>
      </c>
      <c r="AK153" s="299">
        <f t="shared" ca="1" si="1877"/>
        <v>0</v>
      </c>
      <c r="AL153" s="299">
        <f t="shared" ca="1" si="1877"/>
        <v>0</v>
      </c>
      <c r="AM153" s="299">
        <f t="shared" ca="1" si="1877"/>
        <v>0</v>
      </c>
      <c r="AN153" s="299">
        <f t="shared" ca="1" si="1877"/>
        <v>0</v>
      </c>
      <c r="AO153" s="299">
        <f t="shared" ca="1" si="1877"/>
        <v>0</v>
      </c>
      <c r="AP153" s="299">
        <f t="shared" ca="1" si="1877"/>
        <v>0</v>
      </c>
      <c r="AQ153" s="299">
        <f t="shared" ca="1" si="1877"/>
        <v>0</v>
      </c>
      <c r="AR153" s="299">
        <f t="shared" ca="1" si="1877"/>
        <v>0</v>
      </c>
      <c r="AS153" s="299">
        <f t="shared" ca="1" si="1877"/>
        <v>0</v>
      </c>
      <c r="AT153" s="299">
        <f t="shared" ca="1" si="1877"/>
        <v>0</v>
      </c>
      <c r="AU153" s="299">
        <f t="shared" ca="1" si="1877"/>
        <v>0</v>
      </c>
      <c r="AV153" s="299">
        <f t="shared" ca="1" si="1877"/>
        <v>0</v>
      </c>
      <c r="AW153" s="299">
        <f t="shared" ref="AW153:AX153" ca="1" si="2795" xml:space="preserve"> MAX( MIN($L153, AW$4) - MAX($J153, AW$3), 0) *$Q153</f>
        <v>0</v>
      </c>
      <c r="AX153" s="299">
        <f t="shared" ca="1" si="2795"/>
        <v>0</v>
      </c>
      <c r="AY153" s="299">
        <f t="shared" ca="1" si="1878"/>
        <v>0</v>
      </c>
      <c r="AZ153" s="299">
        <f t="shared" ca="1" si="1878"/>
        <v>0</v>
      </c>
      <c r="BA153" s="299">
        <f t="shared" ca="1" si="1878"/>
        <v>0</v>
      </c>
      <c r="BB153" s="299">
        <f t="shared" ca="1" si="1878"/>
        <v>0</v>
      </c>
      <c r="BC153" s="299">
        <f t="shared" ca="1" si="1878"/>
        <v>0</v>
      </c>
      <c r="BD153" s="299">
        <f t="shared" ca="1" si="1878"/>
        <v>0</v>
      </c>
      <c r="BE153" s="299">
        <f t="shared" ca="1" si="1878"/>
        <v>0</v>
      </c>
      <c r="BF153" s="299">
        <f t="shared" ca="1" si="1878"/>
        <v>0</v>
      </c>
      <c r="BG153" s="299">
        <f t="shared" ca="1" si="1878"/>
        <v>0</v>
      </c>
      <c r="BH153" s="299">
        <f t="shared" ca="1" si="1878"/>
        <v>0</v>
      </c>
      <c r="BI153" s="299">
        <f t="shared" ca="1" si="1878"/>
        <v>0</v>
      </c>
      <c r="BJ153" s="299">
        <f t="shared" ca="1" si="1878"/>
        <v>0</v>
      </c>
      <c r="BK153" s="299">
        <f t="shared" ca="1" si="1878"/>
        <v>0</v>
      </c>
      <c r="BL153" s="299">
        <f t="shared" ca="1" si="1878"/>
        <v>0</v>
      </c>
      <c r="BM153" s="299">
        <f t="shared" ref="BM153:BN153" ca="1" si="2796" xml:space="preserve"> MAX( MIN($L153, BM$4) - MAX($J153, BM$3), 0) *$Q153</f>
        <v>0</v>
      </c>
      <c r="BN153" s="299">
        <f t="shared" ca="1" si="2796"/>
        <v>0</v>
      </c>
      <c r="BO153" s="299">
        <f t="shared" ca="1" si="2278"/>
        <v>0</v>
      </c>
      <c r="BP153" s="299">
        <f t="shared" ca="1" si="2278"/>
        <v>0</v>
      </c>
      <c r="BQ153" s="202"/>
    </row>
    <row r="154" spans="1:69">
      <c r="A154" s="281" t="str">
        <f t="shared" ref="A154" si="2797">IF(OR(AND(K153=0,NOT(ISBLANK(K153))),M153=0,N153=0,AND(P153=P154,NOT(ISBLANK(P153)),NOT(ISBLANK(P154)))),"ERROR","OK")</f>
        <v>OK</v>
      </c>
      <c r="B154" s="202"/>
      <c r="C154" s="284" t="str">
        <f t="shared" ref="C154" ca="1" si="2798">IF(SUMSQ($S155:$BP155)&gt;0,"INCLUDED","EXCLUDED")</f>
        <v>EXCLUDED</v>
      </c>
      <c r="D154" s="209"/>
      <c r="E154" s="209"/>
      <c r="F154" s="291"/>
      <c r="G154" s="291"/>
      <c r="H154" s="299" t="str">
        <f ca="1">IFERROR(OFFSET('Impacts Database'!$A$1,'Impact Inputs'!B153-1,MATCH("Government/Non-Government",'Impacts Database'!$2:$2,0)-1),"-")</f>
        <v>-</v>
      </c>
      <c r="I154" s="288"/>
      <c r="J154" s="300"/>
      <c r="K154" s="300"/>
      <c r="L154" s="301"/>
      <c r="M154" s="302"/>
      <c r="N154" s="303"/>
      <c r="O154" s="299" t="s">
        <v>129</v>
      </c>
      <c r="P154" s="6"/>
      <c r="Q154" s="299">
        <f t="shared" ref="Q154" ca="1" si="2799">IF(ISTEXT(F153),0,(F153*M153*N153*P154))</f>
        <v>0</v>
      </c>
      <c r="R154" s="310"/>
      <c r="S154" s="299">
        <f t="shared" ref="S154" ca="1" si="2800" xml:space="preserve"> MAX( MIN($L153, S$4) - MAX($J153, S$3), 0) *$Q154</f>
        <v>0</v>
      </c>
      <c r="T154" s="299">
        <f t="shared" ref="T154" ca="1" si="2801" xml:space="preserve"> MAX( MIN($L153, T$4) - MAX($J153, T$3), 0) *$Q154</f>
        <v>0</v>
      </c>
      <c r="U154" s="299">
        <f t="shared" ref="U154" ca="1" si="2802" xml:space="preserve"> MAX( MIN($L153, U$4) - MAX($J153, U$3), 0) *$Q154</f>
        <v>0</v>
      </c>
      <c r="V154" s="299">
        <f t="shared" ref="V154" ca="1" si="2803" xml:space="preserve"> MAX( MIN($L153, V$4) - MAX($J153, V$3), 0) *$Q154</f>
        <v>0</v>
      </c>
      <c r="W154" s="299">
        <f t="shared" ref="W154" ca="1" si="2804" xml:space="preserve"> MAX( MIN($L153, W$4) - MAX($J153, W$3), 0) *$Q154</f>
        <v>0</v>
      </c>
      <c r="X154" s="299">
        <f t="shared" ref="X154" ca="1" si="2805" xml:space="preserve"> MAX( MIN($L153, X$4) - MAX($J153, X$3), 0) *$Q154</f>
        <v>0</v>
      </c>
      <c r="Y154" s="299">
        <f t="shared" ref="Y154" ca="1" si="2806" xml:space="preserve"> MAX( MIN($L153, Y$4) - MAX($J153, Y$3), 0) *$Q154</f>
        <v>0</v>
      </c>
      <c r="Z154" s="299">
        <f t="shared" ref="Z154" ca="1" si="2807" xml:space="preserve"> MAX( MIN($L153, Z$4) - MAX($J153, Z$3), 0) *$Q154</f>
        <v>0</v>
      </c>
      <c r="AA154" s="299">
        <f t="shared" ref="AA154" ca="1" si="2808" xml:space="preserve"> MAX( MIN($L153, AA$4) - MAX($J153, AA$3), 0) *$Q154</f>
        <v>0</v>
      </c>
      <c r="AB154" s="299">
        <f t="shared" ref="AB154" ca="1" si="2809" xml:space="preserve"> MAX( MIN($L153, AB$4) - MAX($J153, AB$3), 0) *$Q154</f>
        <v>0</v>
      </c>
      <c r="AC154" s="299">
        <f t="shared" ref="AC154" ca="1" si="2810" xml:space="preserve"> MAX( MIN($L153, AC$4) - MAX($J153, AC$3), 0) *$Q154</f>
        <v>0</v>
      </c>
      <c r="AD154" s="299">
        <f t="shared" ref="AD154" ca="1" si="2811" xml:space="preserve"> MAX( MIN($L153, AD$4) - MAX($J153, AD$3), 0) *$Q154</f>
        <v>0</v>
      </c>
      <c r="AE154" s="299">
        <f t="shared" ref="AE154" ca="1" si="2812" xml:space="preserve"> MAX( MIN($L153, AE$4) - MAX($J153, AE$3), 0) *$Q154</f>
        <v>0</v>
      </c>
      <c r="AF154" s="299">
        <f t="shared" ref="AF154" ca="1" si="2813" xml:space="preserve"> MAX( MIN($L153, AF$4) - MAX($J153, AF$3), 0) *$Q154</f>
        <v>0</v>
      </c>
      <c r="AG154" s="299">
        <f t="shared" ref="AG154" ca="1" si="2814" xml:space="preserve"> MAX( MIN($L153, AG$4) - MAX($J153, AG$3), 0) *$Q154</f>
        <v>0</v>
      </c>
      <c r="AH154" s="299">
        <f t="shared" ref="AH154" ca="1" si="2815" xml:space="preserve"> MAX( MIN($L153, AH$4) - MAX($J153, AH$3), 0) *$Q154</f>
        <v>0</v>
      </c>
      <c r="AI154" s="299">
        <f t="shared" ref="AI154" ca="1" si="2816" xml:space="preserve"> MAX( MIN($L153, AI$4) - MAX($J153, AI$3), 0) *$Q154</f>
        <v>0</v>
      </c>
      <c r="AJ154" s="299">
        <f t="shared" ref="AJ154" ca="1" si="2817" xml:space="preserve"> MAX( MIN($L153, AJ$4) - MAX($J153, AJ$3), 0) *$Q154</f>
        <v>0</v>
      </c>
      <c r="AK154" s="299">
        <f t="shared" ref="AK154" ca="1" si="2818" xml:space="preserve"> MAX( MIN($L153, AK$4) - MAX($J153, AK$3), 0) *$Q154</f>
        <v>0</v>
      </c>
      <c r="AL154" s="299">
        <f t="shared" ref="AL154" ca="1" si="2819" xml:space="preserve"> MAX( MIN($L153, AL$4) - MAX($J153, AL$3), 0) *$Q154</f>
        <v>0</v>
      </c>
      <c r="AM154" s="299">
        <f t="shared" ref="AM154" ca="1" si="2820" xml:space="preserve"> MAX( MIN($L153, AM$4) - MAX($J153, AM$3), 0) *$Q154</f>
        <v>0</v>
      </c>
      <c r="AN154" s="299">
        <f t="shared" ref="AN154" ca="1" si="2821" xml:space="preserve"> MAX( MIN($L153, AN$4) - MAX($J153, AN$3), 0) *$Q154</f>
        <v>0</v>
      </c>
      <c r="AO154" s="299">
        <f t="shared" ref="AO154" ca="1" si="2822" xml:space="preserve"> MAX( MIN($L153, AO$4) - MAX($J153, AO$3), 0) *$Q154</f>
        <v>0</v>
      </c>
      <c r="AP154" s="299">
        <f t="shared" ref="AP154" ca="1" si="2823" xml:space="preserve"> MAX( MIN($L153, AP$4) - MAX($J153, AP$3), 0) *$Q154</f>
        <v>0</v>
      </c>
      <c r="AQ154" s="299">
        <f t="shared" ref="AQ154" ca="1" si="2824" xml:space="preserve"> MAX( MIN($L153, AQ$4) - MAX($J153, AQ$3), 0) *$Q154</f>
        <v>0</v>
      </c>
      <c r="AR154" s="299">
        <f t="shared" ref="AR154" ca="1" si="2825" xml:space="preserve"> MAX( MIN($L153, AR$4) - MAX($J153, AR$3), 0) *$Q154</f>
        <v>0</v>
      </c>
      <c r="AS154" s="299">
        <f t="shared" ref="AS154" ca="1" si="2826" xml:space="preserve"> MAX( MIN($L153, AS$4) - MAX($J153, AS$3), 0) *$Q154</f>
        <v>0</v>
      </c>
      <c r="AT154" s="299">
        <f t="shared" ref="AT154" ca="1" si="2827" xml:space="preserve"> MAX( MIN($L153, AT$4) - MAX($J153, AT$3), 0) *$Q154</f>
        <v>0</v>
      </c>
      <c r="AU154" s="299">
        <f t="shared" ref="AU154" ca="1" si="2828" xml:space="preserve"> MAX( MIN($L153, AU$4) - MAX($J153, AU$3), 0) *$Q154</f>
        <v>0</v>
      </c>
      <c r="AV154" s="299">
        <f t="shared" ref="AV154" ca="1" si="2829" xml:space="preserve"> MAX( MIN($L153, AV$4) - MAX($J153, AV$3), 0) *$Q154</f>
        <v>0</v>
      </c>
      <c r="AW154" s="299">
        <f t="shared" ref="AW154" ca="1" si="2830" xml:space="preserve"> MAX( MIN($L153, AW$4) - MAX($J153, AW$3), 0) *$Q154</f>
        <v>0</v>
      </c>
      <c r="AX154" s="299">
        <f t="shared" ref="AX154" ca="1" si="2831" xml:space="preserve"> MAX( MIN($L153, AX$4) - MAX($J153, AX$3), 0) *$Q154</f>
        <v>0</v>
      </c>
      <c r="AY154" s="299">
        <f t="shared" ref="AY154" ca="1" si="2832" xml:space="preserve"> MAX( MIN($L153, AY$4) - MAX($J153, AY$3), 0) *$Q154</f>
        <v>0</v>
      </c>
      <c r="AZ154" s="299">
        <f t="shared" ref="AZ154" ca="1" si="2833" xml:space="preserve"> MAX( MIN($L153, AZ$4) - MAX($J153, AZ$3), 0) *$Q154</f>
        <v>0</v>
      </c>
      <c r="BA154" s="299">
        <f t="shared" ref="BA154" ca="1" si="2834" xml:space="preserve"> MAX( MIN($L153, BA$4) - MAX($J153, BA$3), 0) *$Q154</f>
        <v>0</v>
      </c>
      <c r="BB154" s="299">
        <f t="shared" ref="BB154" ca="1" si="2835" xml:space="preserve"> MAX( MIN($L153, BB$4) - MAX($J153, BB$3), 0) *$Q154</f>
        <v>0</v>
      </c>
      <c r="BC154" s="299">
        <f t="shared" ref="BC154" ca="1" si="2836" xml:space="preserve"> MAX( MIN($L153, BC$4) - MAX($J153, BC$3), 0) *$Q154</f>
        <v>0</v>
      </c>
      <c r="BD154" s="299">
        <f t="shared" ref="BD154" ca="1" si="2837" xml:space="preserve"> MAX( MIN($L153, BD$4) - MAX($J153, BD$3), 0) *$Q154</f>
        <v>0</v>
      </c>
      <c r="BE154" s="299">
        <f t="shared" ref="BE154" ca="1" si="2838" xml:space="preserve"> MAX( MIN($L153, BE$4) - MAX($J153, BE$3), 0) *$Q154</f>
        <v>0</v>
      </c>
      <c r="BF154" s="299">
        <f t="shared" ref="BF154" ca="1" si="2839" xml:space="preserve"> MAX( MIN($L153, BF$4) - MAX($J153, BF$3), 0) *$Q154</f>
        <v>0</v>
      </c>
      <c r="BG154" s="299">
        <f t="shared" ref="BG154" ca="1" si="2840" xml:space="preserve"> MAX( MIN($L153, BG$4) - MAX($J153, BG$3), 0) *$Q154</f>
        <v>0</v>
      </c>
      <c r="BH154" s="299">
        <f t="shared" ref="BH154" ca="1" si="2841" xml:space="preserve"> MAX( MIN($L153, BH$4) - MAX($J153, BH$3), 0) *$Q154</f>
        <v>0</v>
      </c>
      <c r="BI154" s="299">
        <f t="shared" ref="BI154" ca="1" si="2842" xml:space="preserve"> MAX( MIN($L153, BI$4) - MAX($J153, BI$3), 0) *$Q154</f>
        <v>0</v>
      </c>
      <c r="BJ154" s="299">
        <f t="shared" ref="BJ154" ca="1" si="2843" xml:space="preserve"> MAX( MIN($L153, BJ$4) - MAX($J153, BJ$3), 0) *$Q154</f>
        <v>0</v>
      </c>
      <c r="BK154" s="299">
        <f t="shared" ref="BK154" ca="1" si="2844" xml:space="preserve"> MAX( MIN($L153, BK$4) - MAX($J153, BK$3), 0) *$Q154</f>
        <v>0</v>
      </c>
      <c r="BL154" s="299">
        <f t="shared" ref="BL154" ca="1" si="2845" xml:space="preserve"> MAX( MIN($L153, BL$4) - MAX($J153, BL$3), 0) *$Q154</f>
        <v>0</v>
      </c>
      <c r="BM154" s="299">
        <f t="shared" ref="BM154" ca="1" si="2846" xml:space="preserve"> MAX( MIN($L153, BM$4) - MAX($J153, BM$3), 0) *$Q154</f>
        <v>0</v>
      </c>
      <c r="BN154" s="299">
        <f t="shared" ref="BN154" ca="1" si="2847" xml:space="preserve"> MAX( MIN($L153, BN$4) - MAX($J153, BN$3), 0) *$Q154</f>
        <v>0</v>
      </c>
      <c r="BO154" s="299">
        <f t="shared" ref="BO154" ca="1" si="2848" xml:space="preserve"> MAX( MIN($L153, BO$4) - MAX($J153, BO$3), 0) *$Q154</f>
        <v>0</v>
      </c>
      <c r="BP154" s="299">
        <f t="shared" ref="BP154" ca="1" si="2849" xml:space="preserve"> MAX( MIN($L153, BP$4) - MAX($J153, BP$3), 0) *$Q154</f>
        <v>0</v>
      </c>
      <c r="BQ154" s="202"/>
    </row>
    <row r="155" spans="1:69">
      <c r="B155" s="202"/>
      <c r="C155" s="283"/>
      <c r="D155" s="209"/>
      <c r="E155" s="209"/>
      <c r="F155" s="291"/>
      <c r="G155" s="291"/>
      <c r="H155" s="299" t="str">
        <f ca="1">IFERROR(OFFSET('Impacts Database'!$A$1,'Impact Inputs'!B153-1,MATCH("Government/Non-Government",'Impacts Database'!$2:$2,0)-1),"-")</f>
        <v>-</v>
      </c>
      <c r="I155" s="288"/>
      <c r="J155" s="301"/>
      <c r="K155" s="301"/>
      <c r="L155" s="301"/>
      <c r="M155" s="302"/>
      <c r="N155" s="313"/>
      <c r="O155" s="299" t="s">
        <v>130</v>
      </c>
      <c r="P155" s="299">
        <f t="shared" si="2732"/>
        <v>0</v>
      </c>
      <c r="Q155" s="299">
        <f t="shared" ref="Q155" ca="1" si="2850">IF(ISTEXT(F153),0,(F153*M153*N153*P155))</f>
        <v>0</v>
      </c>
      <c r="R155" s="310"/>
      <c r="S155" s="299">
        <f t="shared" ref="S155:BP155" ca="1" si="2851">S154-S153</f>
        <v>0</v>
      </c>
      <c r="T155" s="299">
        <f t="shared" ca="1" si="2851"/>
        <v>0</v>
      </c>
      <c r="U155" s="299">
        <f t="shared" ca="1" si="2851"/>
        <v>0</v>
      </c>
      <c r="V155" s="299">
        <f t="shared" ca="1" si="2851"/>
        <v>0</v>
      </c>
      <c r="W155" s="299">
        <f t="shared" ca="1" si="2851"/>
        <v>0</v>
      </c>
      <c r="X155" s="299">
        <f t="shared" ca="1" si="2851"/>
        <v>0</v>
      </c>
      <c r="Y155" s="299">
        <f t="shared" ca="1" si="2851"/>
        <v>0</v>
      </c>
      <c r="Z155" s="299">
        <f t="shared" ca="1" si="2851"/>
        <v>0</v>
      </c>
      <c r="AA155" s="299">
        <f t="shared" ca="1" si="2851"/>
        <v>0</v>
      </c>
      <c r="AB155" s="299">
        <f t="shared" ca="1" si="2851"/>
        <v>0</v>
      </c>
      <c r="AC155" s="299">
        <f t="shared" ca="1" si="2851"/>
        <v>0</v>
      </c>
      <c r="AD155" s="299">
        <f t="shared" ca="1" si="2851"/>
        <v>0</v>
      </c>
      <c r="AE155" s="299">
        <f t="shared" ca="1" si="2851"/>
        <v>0</v>
      </c>
      <c r="AF155" s="299">
        <f t="shared" ca="1" si="2851"/>
        <v>0</v>
      </c>
      <c r="AG155" s="299">
        <f t="shared" ca="1" si="2851"/>
        <v>0</v>
      </c>
      <c r="AH155" s="299">
        <f t="shared" ca="1" si="2851"/>
        <v>0</v>
      </c>
      <c r="AI155" s="299">
        <f t="shared" ca="1" si="2851"/>
        <v>0</v>
      </c>
      <c r="AJ155" s="299">
        <f t="shared" ca="1" si="2851"/>
        <v>0</v>
      </c>
      <c r="AK155" s="299">
        <f t="shared" ca="1" si="2851"/>
        <v>0</v>
      </c>
      <c r="AL155" s="299">
        <f t="shared" ca="1" si="2851"/>
        <v>0</v>
      </c>
      <c r="AM155" s="299">
        <f t="shared" ca="1" si="2851"/>
        <v>0</v>
      </c>
      <c r="AN155" s="299">
        <f t="shared" ca="1" si="2851"/>
        <v>0</v>
      </c>
      <c r="AO155" s="299">
        <f t="shared" ca="1" si="2851"/>
        <v>0</v>
      </c>
      <c r="AP155" s="299">
        <f t="shared" ca="1" si="2851"/>
        <v>0</v>
      </c>
      <c r="AQ155" s="299">
        <f t="shared" ca="1" si="2851"/>
        <v>0</v>
      </c>
      <c r="AR155" s="299">
        <f t="shared" ca="1" si="2851"/>
        <v>0</v>
      </c>
      <c r="AS155" s="299">
        <f t="shared" ca="1" si="2851"/>
        <v>0</v>
      </c>
      <c r="AT155" s="299">
        <f t="shared" ca="1" si="2851"/>
        <v>0</v>
      </c>
      <c r="AU155" s="299">
        <f t="shared" ca="1" si="2851"/>
        <v>0</v>
      </c>
      <c r="AV155" s="299">
        <f t="shared" ca="1" si="2851"/>
        <v>0</v>
      </c>
      <c r="AW155" s="299">
        <f t="shared" ca="1" si="2851"/>
        <v>0</v>
      </c>
      <c r="AX155" s="299">
        <f t="shared" ca="1" si="2851"/>
        <v>0</v>
      </c>
      <c r="AY155" s="299">
        <f t="shared" ca="1" si="2851"/>
        <v>0</v>
      </c>
      <c r="AZ155" s="299">
        <f t="shared" ca="1" si="2851"/>
        <v>0</v>
      </c>
      <c r="BA155" s="299">
        <f t="shared" ca="1" si="2851"/>
        <v>0</v>
      </c>
      <c r="BB155" s="299">
        <f t="shared" ca="1" si="2851"/>
        <v>0</v>
      </c>
      <c r="BC155" s="299">
        <f t="shared" ca="1" si="2851"/>
        <v>0</v>
      </c>
      <c r="BD155" s="299">
        <f t="shared" ca="1" si="2851"/>
        <v>0</v>
      </c>
      <c r="BE155" s="299">
        <f t="shared" ca="1" si="2851"/>
        <v>0</v>
      </c>
      <c r="BF155" s="299">
        <f t="shared" ca="1" si="2851"/>
        <v>0</v>
      </c>
      <c r="BG155" s="299">
        <f t="shared" ca="1" si="2851"/>
        <v>0</v>
      </c>
      <c r="BH155" s="299">
        <f t="shared" ca="1" si="2851"/>
        <v>0</v>
      </c>
      <c r="BI155" s="299">
        <f t="shared" ca="1" si="2851"/>
        <v>0</v>
      </c>
      <c r="BJ155" s="299">
        <f t="shared" ca="1" si="2851"/>
        <v>0</v>
      </c>
      <c r="BK155" s="299">
        <f t="shared" ca="1" si="2851"/>
        <v>0</v>
      </c>
      <c r="BL155" s="299">
        <f t="shared" ca="1" si="2851"/>
        <v>0</v>
      </c>
      <c r="BM155" s="299">
        <f t="shared" ca="1" si="2851"/>
        <v>0</v>
      </c>
      <c r="BN155" s="299">
        <f t="shared" ca="1" si="2851"/>
        <v>0</v>
      </c>
      <c r="BO155" s="299">
        <f t="shared" ca="1" si="2851"/>
        <v>0</v>
      </c>
      <c r="BP155" s="299">
        <f t="shared" ca="1" si="2851"/>
        <v>0</v>
      </c>
      <c r="BQ155" s="202"/>
    </row>
    <row r="156" spans="1:69">
      <c r="B156" s="194"/>
      <c r="I156" s="286"/>
      <c r="J156" s="312"/>
      <c r="K156" s="312"/>
      <c r="L156" s="312"/>
      <c r="M156" s="312"/>
      <c r="N156" s="312"/>
      <c r="O156" s="194"/>
      <c r="P156" s="194"/>
      <c r="Q156" s="194"/>
      <c r="S156" s="292"/>
      <c r="T156" s="292"/>
      <c r="U156" s="292"/>
      <c r="V156" s="292"/>
      <c r="W156" s="292"/>
      <c r="X156" s="292"/>
      <c r="Y156" s="292"/>
      <c r="Z156" s="292"/>
      <c r="AA156" s="292"/>
      <c r="AB156" s="292"/>
      <c r="AC156" s="292"/>
      <c r="AD156" s="292"/>
      <c r="AE156" s="292"/>
      <c r="AF156" s="292"/>
      <c r="AG156" s="292"/>
      <c r="AH156" s="292"/>
      <c r="AI156" s="292"/>
      <c r="AJ156" s="292"/>
      <c r="AK156" s="292"/>
      <c r="AL156" s="292"/>
      <c r="AM156" s="292"/>
      <c r="AN156" s="292"/>
      <c r="AO156" s="292"/>
      <c r="AP156" s="292"/>
      <c r="AQ156" s="292"/>
      <c r="AR156" s="292"/>
      <c r="AS156" s="292"/>
      <c r="AT156" s="292"/>
      <c r="AU156" s="292"/>
      <c r="AV156" s="292"/>
      <c r="AW156" s="292"/>
      <c r="AX156" s="292"/>
      <c r="AY156" s="292"/>
      <c r="AZ156" s="292"/>
      <c r="BA156" s="292"/>
      <c r="BB156" s="292"/>
      <c r="BC156" s="292"/>
      <c r="BD156" s="292"/>
      <c r="BE156" s="292"/>
      <c r="BF156" s="292"/>
      <c r="BG156" s="292"/>
      <c r="BH156" s="292"/>
      <c r="BI156" s="292"/>
      <c r="BJ156" s="292"/>
      <c r="BK156" s="292"/>
      <c r="BL156" s="292"/>
      <c r="BM156" s="292"/>
      <c r="BN156" s="292"/>
      <c r="BO156" s="292"/>
      <c r="BP156" s="292"/>
    </row>
    <row r="157" spans="1:69">
      <c r="B157" s="194"/>
      <c r="I157" s="286"/>
      <c r="J157" s="194"/>
      <c r="K157" s="194"/>
      <c r="L157" s="194"/>
      <c r="M157" s="194"/>
      <c r="N157" s="194"/>
      <c r="O157" s="194"/>
      <c r="P157" s="194"/>
      <c r="Q157" s="194"/>
      <c r="S157" s="292"/>
      <c r="T157" s="292"/>
      <c r="U157" s="292"/>
      <c r="V157" s="292"/>
      <c r="W157" s="292"/>
      <c r="X157" s="292"/>
      <c r="Y157" s="292"/>
      <c r="Z157" s="292"/>
      <c r="AA157" s="292"/>
      <c r="AB157" s="292"/>
      <c r="AC157" s="292"/>
      <c r="AD157" s="292"/>
      <c r="AE157" s="292"/>
      <c r="AF157" s="292"/>
      <c r="AG157" s="292"/>
      <c r="AH157" s="292"/>
      <c r="AI157" s="292"/>
      <c r="AJ157" s="292"/>
      <c r="AK157" s="292"/>
      <c r="AL157" s="292"/>
      <c r="AM157" s="292"/>
      <c r="AN157" s="292"/>
      <c r="AO157" s="292"/>
      <c r="AP157" s="292"/>
      <c r="AQ157" s="292"/>
      <c r="AR157" s="292"/>
      <c r="AS157" s="292"/>
      <c r="AT157" s="292"/>
      <c r="AU157" s="292"/>
      <c r="AV157" s="292"/>
      <c r="AW157" s="292"/>
      <c r="AX157" s="292"/>
      <c r="AY157" s="292"/>
      <c r="AZ157" s="292"/>
      <c r="BA157" s="292"/>
      <c r="BB157" s="292"/>
      <c r="BC157" s="292"/>
      <c r="BD157" s="292"/>
      <c r="BE157" s="292"/>
      <c r="BF157" s="292"/>
      <c r="BG157" s="292"/>
      <c r="BH157" s="292"/>
      <c r="BI157" s="292"/>
      <c r="BJ157" s="292"/>
      <c r="BK157" s="292"/>
      <c r="BL157" s="292"/>
      <c r="BM157" s="292"/>
      <c r="BN157" s="292"/>
      <c r="BO157" s="292"/>
      <c r="BP157" s="292"/>
    </row>
    <row r="158" spans="1:69">
      <c r="B158" s="194"/>
      <c r="I158" s="286"/>
      <c r="J158" s="194"/>
      <c r="K158" s="194"/>
      <c r="L158" s="194"/>
      <c r="M158" s="194"/>
      <c r="N158" s="194"/>
      <c r="O158" s="194"/>
      <c r="P158" s="194"/>
      <c r="Q158" s="194"/>
      <c r="S158" s="292"/>
      <c r="T158" s="292"/>
      <c r="U158" s="292"/>
      <c r="V158" s="292"/>
      <c r="W158" s="292"/>
      <c r="X158" s="292"/>
      <c r="Y158" s="292"/>
      <c r="Z158" s="292"/>
      <c r="AA158" s="292"/>
      <c r="AB158" s="292"/>
      <c r="AC158" s="292"/>
      <c r="AD158" s="292"/>
      <c r="AE158" s="292"/>
      <c r="AF158" s="292"/>
      <c r="AG158" s="292"/>
      <c r="AH158" s="292"/>
      <c r="AI158" s="292"/>
      <c r="AJ158" s="292"/>
      <c r="AK158" s="292"/>
      <c r="AL158" s="292"/>
      <c r="AM158" s="292"/>
      <c r="AN158" s="292"/>
      <c r="AO158" s="292"/>
      <c r="AP158" s="292"/>
      <c r="AQ158" s="292"/>
      <c r="AR158" s="292"/>
      <c r="AS158" s="292"/>
      <c r="AT158" s="292"/>
      <c r="AU158" s="292"/>
      <c r="AV158" s="292"/>
      <c r="AW158" s="292"/>
      <c r="AX158" s="292"/>
      <c r="AY158" s="292"/>
      <c r="AZ158" s="292"/>
      <c r="BA158" s="292"/>
      <c r="BB158" s="292"/>
      <c r="BC158" s="292"/>
      <c r="BD158" s="292"/>
      <c r="BE158" s="292"/>
      <c r="BF158" s="292"/>
      <c r="BG158" s="292"/>
      <c r="BH158" s="292"/>
      <c r="BI158" s="292"/>
      <c r="BJ158" s="292"/>
      <c r="BK158" s="292"/>
      <c r="BL158" s="292"/>
      <c r="BM158" s="292"/>
      <c r="BN158" s="292"/>
      <c r="BO158" s="292"/>
      <c r="BP158" s="292"/>
    </row>
    <row r="159" spans="1:69">
      <c r="B159" s="194"/>
      <c r="I159" s="286"/>
      <c r="J159" s="194"/>
      <c r="K159" s="194"/>
      <c r="L159" s="194"/>
      <c r="M159" s="194"/>
      <c r="N159" s="194"/>
      <c r="O159" s="194"/>
      <c r="P159" s="194"/>
      <c r="Q159" s="194"/>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292"/>
      <c r="BP159" s="292"/>
    </row>
    <row r="160" spans="1:69">
      <c r="B160" s="194"/>
      <c r="I160" s="286"/>
      <c r="J160" s="194"/>
      <c r="K160" s="194"/>
      <c r="L160" s="194"/>
      <c r="M160" s="194"/>
      <c r="N160" s="194"/>
      <c r="O160" s="194"/>
      <c r="P160" s="194"/>
      <c r="Q160" s="194"/>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292"/>
      <c r="BP160" s="292"/>
    </row>
  </sheetData>
  <sheetProtection formatCells="0" formatColumns="0" formatRows="0" insertHyperlinks="0"/>
  <protectedRanges>
    <protectedRange sqref="P6:BP155" name="Range4"/>
    <protectedRange sqref="I6:N155" name="Range3"/>
    <protectedRange sqref="D6:I155" name="Range2"/>
    <protectedRange sqref="B6:B155" name="Range1"/>
  </protectedRanges>
  <mergeCells count="1">
    <mergeCell ref="A4:B4"/>
  </mergeCells>
  <conditionalFormatting sqref="A7">
    <cfRule type="containsText" dxfId="45" priority="8" operator="containsText" text="ERROR">
      <formula>NOT(ISERROR(SEARCH("ERROR",A7)))</formula>
    </cfRule>
    <cfRule type="containsText" dxfId="44" priority="9" operator="containsText" text="OK">
      <formula>NOT(ISERROR(SEARCH("OK",A7)))</formula>
    </cfRule>
  </conditionalFormatting>
  <conditionalFormatting sqref="C7">
    <cfRule type="cellIs" dxfId="43" priority="6" operator="equal">
      <formula>"EXCLUDED"</formula>
    </cfRule>
    <cfRule type="cellIs" dxfId="42" priority="7" operator="equal">
      <formula>"INCLUDED"</formula>
    </cfRule>
  </conditionalFormatting>
  <conditionalFormatting sqref="A10 A13 A16 A19 A22 A25 A28 A31 A34 A37 A40 A43 A46 A49 A52 A55 A58 A61 A64 A67 A70 A73 A76 A79 A82 A85 A88 A91 A94 A97 A100 A103 A106 A109 A112 A115 A118 A121 A124 A127 A130 A133 A136 A139 A142 A145 A148 A151 A154">
    <cfRule type="containsText" dxfId="41" priority="3" operator="containsText" text="ERROR">
      <formula>NOT(ISERROR(SEARCH("ERROR",A10)))</formula>
    </cfRule>
    <cfRule type="containsText" dxfId="40" priority="4" operator="containsText" text="OK">
      <formula>NOT(ISERROR(SEARCH("OK",A10)))</formula>
    </cfRule>
  </conditionalFormatting>
  <conditionalFormatting sqref="C10 C13 C16 C19 C22 C25 C28 C31 C34 C37 C40 C43 C46 C49 C52 C55 C58 C61 C64 C67 C70 C73 C76 C79 C82 C85 C88 C91 C94 C97 C100 C103 C106 C109 C112 C115 C118 C121 C124 C127 C130 C133 C136 C139 C142 C145 C148 C151 C154">
    <cfRule type="cellIs" dxfId="39" priority="1" operator="equal">
      <formula>"EXCLUDED"</formula>
    </cfRule>
    <cfRule type="cellIs" dxfId="38" priority="2" operator="equal">
      <formula>"INCLUDED"</formula>
    </cfRule>
  </conditionalFormatting>
  <dataValidations count="4">
    <dataValidation type="decimal" allowBlank="1" showInputMessage="1" showErrorMessage="1" prompt="Only numbers can be entered in this cell." sqref="J6:K155">
      <formula1>-1000000</formula1>
      <formula2>1000000</formula2>
    </dataValidation>
    <dataValidation type="decimal" allowBlank="1" showInputMessage="1" showErrorMessage="1" error="Percentages have to be between 0% and 100% inclusive." sqref="M6:N155">
      <formula1>0</formula1>
      <formula2>1</formula2>
    </dataValidation>
    <dataValidation type="decimal" allowBlank="1" showInputMessage="1" showErrorMessage="1" sqref="P6:P155">
      <formula1>-100000000000000000</formula1>
      <formula2>100000000000000000000</formula2>
    </dataValidation>
    <dataValidation type="decimal" allowBlank="1" showInputMessage="1" showErrorMessage="1" error="Impacts must be numbers." sqref="S6:BP155">
      <formula1>-1E+23</formula1>
      <formula2>1E+24</formula2>
    </dataValidation>
  </dataValidations>
  <pageMargins left="0.70866141732283472" right="0.70866141732283472" top="0.74803149606299213" bottom="0.74803149606299213" header="0.31496062992125984" footer="0.31496062992125984"/>
  <pageSetup paperSize="8" scale="51"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9</vt:i4>
      </vt:variant>
    </vt:vector>
  </HeadingPairs>
  <TitlesOfParts>
    <vt:vector size="24" baseType="lpstr">
      <vt:lpstr>Intro</vt:lpstr>
      <vt:lpstr>Guide to Model</vt:lpstr>
      <vt:lpstr>Primary Inputs</vt:lpstr>
      <vt:lpstr>Primary inputs Alt</vt:lpstr>
      <vt:lpstr>Calculations</vt:lpstr>
      <vt:lpstr>Calculations Alt</vt:lpstr>
      <vt:lpstr>Cost Inputs</vt:lpstr>
      <vt:lpstr>Impacts Database</vt:lpstr>
      <vt:lpstr>Impact Inputs</vt:lpstr>
      <vt:lpstr>GDP inflator</vt:lpstr>
      <vt:lpstr>Outputs Summary</vt:lpstr>
      <vt:lpstr>Chart data</vt:lpstr>
      <vt:lpstr>Outputs Summary Alt</vt:lpstr>
      <vt:lpstr>Impacts Database Budget 2017</vt:lpstr>
      <vt:lpstr>Chart data Alt</vt:lpstr>
      <vt:lpstr>'Cost Inputs'!Print_Area</vt:lpstr>
      <vt:lpstr>'Impact Inputs'!Print_Area</vt:lpstr>
      <vt:lpstr>'Impacts Database'!Print_Area</vt:lpstr>
      <vt:lpstr>'Impacts Database Budget 2017'!Print_Area</vt:lpstr>
      <vt:lpstr>Intro!Print_Area</vt:lpstr>
      <vt:lpstr>'Outputs Summary'!Print_Area</vt:lpstr>
      <vt:lpstr>'Outputs Summary Alt'!Print_Area</vt:lpstr>
      <vt:lpstr>'Primary Inputs'!Print_Area</vt:lpstr>
      <vt:lpstr>'Primary inputs Alt'!Print_Area</vt:lpstr>
    </vt:vector>
  </TitlesOfParts>
  <Company>PricewaterhouseCoopers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Applied Example CBAx Model: Elective Surgery Health Target: Cancer Surgery - December 2016 - CBAx Budget 2016 Information Release - The Treasury</dc:title>
  <dc:creator>New Zealand Treasury</dc:creator>
  <dc:description>CBAx spreadsheet model for Budget 2016 analysis.  Contact cbax@treasury.govt.nz for model specific questions.</dc:description>
  <cp:lastModifiedBy>Gavin Hamilton [CASS]</cp:lastModifiedBy>
  <cp:lastPrinted>2016-11-07T00:48:11Z</cp:lastPrinted>
  <dcterms:created xsi:type="dcterms:W3CDTF">2014-04-03T23:05:03Z</dcterms:created>
  <dcterms:modified xsi:type="dcterms:W3CDTF">2016-12-11T21:46:48Z</dcterms:modified>
</cp:coreProperties>
</file>